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Z:\III- Staff COM. Box 2023\09- FIN &amp; INV\Mohamed\02- FM\09- FIN\Reporting and Log\Monthly Report\2025\01-Jan\Report\"/>
    </mc:Choice>
  </mc:AlternateContent>
  <xr:revisionPtr revIDLastSave="0" documentId="13_ncr:1_{2BAFBE11-BAE7-432D-81A6-E373DDE96ADF}" xr6:coauthVersionLast="47" xr6:coauthVersionMax="47" xr10:uidLastSave="{00000000-0000-0000-0000-000000000000}"/>
  <bookViews>
    <workbookView xWindow="-120" yWindow="-120" windowWidth="29040" windowHeight="15840" tabRatio="839" activeTab="11" xr2:uid="{00000000-000D-0000-FFFF-FFFF00000000}"/>
  </bookViews>
  <sheets>
    <sheet name="Vision" sheetId="11" r:id="rId1"/>
    <sheet name="Pivot cash in hand" sheetId="220" r:id="rId2"/>
    <sheet name="Cash_in_hand_Jan 2025" sheetId="219" r:id="rId3"/>
    <sheet name="Pivot Movement" sheetId="225" r:id="rId4"/>
    <sheet name="Movement Jan 2025" sheetId="222" r:id="rId5"/>
    <sheet name="Salary 12-2024" sheetId="72" state="hidden" r:id="rId6"/>
    <sheet name="Bank Recon" sheetId="34" r:id="rId7"/>
    <sheet name="Salary" sheetId="285" r:id="rId8"/>
    <sheet name="Income Raw Data" sheetId="275" r:id="rId9"/>
    <sheet name="Sales" sheetId="276" r:id="rId10"/>
    <sheet name="Claim Sheet" sheetId="231" r:id="rId11"/>
    <sheet name="Collection" sheetId="286" r:id="rId12"/>
    <sheet name="Claim Bank " sheetId="281" r:id="rId13"/>
    <sheet name="Remittance" sheetId="268" r:id="rId14"/>
    <sheet name="Claim (Saff)" sheetId="269" r:id="rId15"/>
    <sheet name="Supplier Analysis" sheetId="264" r:id="rId16"/>
  </sheets>
  <externalReferences>
    <externalReference r:id="rId17"/>
    <externalReference r:id="rId18"/>
  </externalReferences>
  <definedNames>
    <definedName name="_xlnm._FilterDatabase" localSheetId="6" hidden="1">'Bank Recon'!$A$2:$G$198</definedName>
    <definedName name="_xlnm._FilterDatabase" localSheetId="2" hidden="1">'Cash_in_hand_Jan 2025'!$A$1:$P$333</definedName>
    <definedName name="_xlnm._FilterDatabase" localSheetId="8" hidden="1">'Income Raw Data'!$A$2:$AF$999</definedName>
    <definedName name="_xlnm._FilterDatabase" localSheetId="4" hidden="1">'Movement Jan 2025'!$A$1:$AS$12618</definedName>
    <definedName name="_xlnm._FilterDatabase" localSheetId="7" hidden="1">Salary!$A$50:$P$94</definedName>
    <definedName name="_xlnm._FilterDatabase" localSheetId="5" hidden="1">'Salary 12-2024'!$B$148:$R$188</definedName>
    <definedName name="_xlnm._FilterDatabase" localSheetId="15" hidden="1">'Supplier Analysis'!$A$2:$AQ$61</definedName>
    <definedName name="MoveError" hidden="1">[1]!InvMovement[Error Code]</definedName>
    <definedName name="_xlnm.Print_Area" localSheetId="0">Vision!$A$1:$AH$135</definedName>
  </definedNames>
  <calcPr calcId="191029"/>
  <pivotCaches>
    <pivotCache cacheId="4" r:id="rId19"/>
    <pivotCache cacheId="5" r:id="rId20"/>
    <pivotCache cacheId="6" r:id="rId21"/>
    <pivotCache cacheId="7" r:id="rId22"/>
    <pivotCache cacheId="8" r:id="rId23"/>
    <pivotCache cacheId="9" r:id="rId24"/>
    <pivotCache cacheId="10" r:id="rId25"/>
    <pivotCache cacheId="11" r:id="rId26"/>
    <pivotCache cacheId="12" r:id="rId27"/>
    <pivotCache cacheId="13" r:id="rId28"/>
    <pivotCache cacheId="14" r:id="rId29"/>
    <pivotCache cacheId="15" r:id="rId30"/>
    <pivotCache cacheId="16" r:id="rId31"/>
    <pivotCache cacheId="17" r:id="rId32"/>
    <pivotCache cacheId="18" r:id="rId33"/>
    <pivotCache cacheId="19" r:id="rId34"/>
    <pivotCache cacheId="20" r:id="rId35"/>
    <pivotCache cacheId="21" r:id="rId36"/>
    <pivotCache cacheId="22"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2" i="285" l="1"/>
  <c r="R62" i="11"/>
  <c r="R61" i="11"/>
  <c r="R60" i="11"/>
  <c r="R11" i="11" l="1"/>
  <c r="I35" i="11"/>
  <c r="J35" i="11" s="1"/>
  <c r="J16" i="231"/>
  <c r="B26" i="231"/>
  <c r="I30" i="11"/>
  <c r="I25" i="11"/>
  <c r="J25" i="11" s="1"/>
  <c r="I20" i="11"/>
  <c r="I15" i="11"/>
  <c r="I10" i="11"/>
  <c r="J86" i="276"/>
  <c r="L91" i="285"/>
  <c r="P91" i="285" s="1"/>
  <c r="J91" i="285"/>
  <c r="L90" i="285"/>
  <c r="P90" i="285" s="1"/>
  <c r="J90" i="285"/>
  <c r="H90" i="285"/>
  <c r="L89" i="285"/>
  <c r="P89" i="285" s="1"/>
  <c r="J89" i="285"/>
  <c r="L88" i="285"/>
  <c r="P88" i="285" s="1"/>
  <c r="J88" i="285"/>
  <c r="L87" i="285"/>
  <c r="P87" i="285" s="1"/>
  <c r="J87" i="285"/>
  <c r="L86" i="285"/>
  <c r="P86" i="285" s="1"/>
  <c r="J86" i="285"/>
  <c r="L85" i="285"/>
  <c r="P85" i="285" s="1"/>
  <c r="J85" i="285"/>
  <c r="L84" i="285"/>
  <c r="P84" i="285" s="1"/>
  <c r="J84" i="285"/>
  <c r="L83" i="285"/>
  <c r="P83" i="285" s="1"/>
  <c r="J83" i="285"/>
  <c r="L82" i="285"/>
  <c r="P82" i="285" s="1"/>
  <c r="J82" i="285"/>
  <c r="L81" i="285"/>
  <c r="P81" i="285" s="1"/>
  <c r="J81" i="285"/>
  <c r="L80" i="285"/>
  <c r="P80" i="285" s="1"/>
  <c r="J80" i="285"/>
  <c r="L79" i="285"/>
  <c r="P79" i="285" s="1"/>
  <c r="J79" i="285"/>
  <c r="L78" i="285"/>
  <c r="P78" i="285" s="1"/>
  <c r="J78" i="285"/>
  <c r="L71" i="285"/>
  <c r="P71" i="285" s="1"/>
  <c r="J71" i="285"/>
  <c r="L70" i="285"/>
  <c r="P70" i="285" s="1"/>
  <c r="J70" i="285"/>
  <c r="H70" i="285"/>
  <c r="L69" i="285"/>
  <c r="P69" i="285" s="1"/>
  <c r="J69" i="285"/>
  <c r="P68" i="285"/>
  <c r="J68" i="285"/>
  <c r="L67" i="285"/>
  <c r="P67" i="285" s="1"/>
  <c r="J67" i="285"/>
  <c r="P66" i="285"/>
  <c r="J66" i="285"/>
  <c r="P65" i="285"/>
  <c r="J65" i="285"/>
  <c r="L64" i="285"/>
  <c r="P64" i="285" s="1"/>
  <c r="J64" i="285"/>
  <c r="L63" i="285"/>
  <c r="P63" i="285" s="1"/>
  <c r="J63" i="285"/>
  <c r="L62" i="285"/>
  <c r="P62" i="285" s="1"/>
  <c r="J62" i="285"/>
  <c r="L61" i="285"/>
  <c r="P61" i="285" s="1"/>
  <c r="J61" i="285"/>
  <c r="P60" i="285"/>
  <c r="J60" i="285"/>
  <c r="P59" i="285"/>
  <c r="J59" i="285"/>
  <c r="P58" i="285"/>
  <c r="J58" i="285"/>
  <c r="L57" i="285"/>
  <c r="P57" i="285" s="1"/>
  <c r="J57" i="285"/>
  <c r="P56" i="285"/>
  <c r="J56" i="285"/>
  <c r="N55" i="285"/>
  <c r="J55" i="285" s="1"/>
  <c r="L55" i="285"/>
  <c r="L54" i="285"/>
  <c r="P54" i="285" s="1"/>
  <c r="J54" i="285"/>
  <c r="O53" i="285"/>
  <c r="P53" i="285" s="1"/>
  <c r="L52" i="285"/>
  <c r="P52" i="285" s="1"/>
  <c r="J52" i="285"/>
  <c r="L51" i="285"/>
  <c r="P51" i="285" s="1"/>
  <c r="J51" i="285"/>
  <c r="C26" i="231"/>
  <c r="L26" i="231"/>
  <c r="M26" i="231"/>
  <c r="P55" i="285" l="1"/>
  <c r="I37" i="11"/>
  <c r="I27" i="11"/>
  <c r="J53" i="285"/>
  <c r="R77" i="11" l="1"/>
  <c r="M45" i="286"/>
  <c r="M6" i="286"/>
  <c r="M35" i="286"/>
  <c r="E44" i="11"/>
  <c r="R10" i="11"/>
  <c r="T16" i="286"/>
  <c r="R9" i="11" s="1"/>
  <c r="T17" i="286"/>
  <c r="T18" i="286"/>
  <c r="T19" i="286"/>
  <c r="T15" i="286"/>
  <c r="R20" i="286"/>
  <c r="S20" i="286"/>
  <c r="Q20" i="286"/>
  <c r="R66" i="11"/>
  <c r="E71" i="11"/>
  <c r="R53" i="11"/>
  <c r="R71" i="11"/>
  <c r="R68" i="11"/>
  <c r="R67" i="11"/>
  <c r="T20" i="286" l="1"/>
  <c r="E123" i="11"/>
  <c r="E45" i="11"/>
  <c r="E36" i="11"/>
  <c r="E35" i="11"/>
  <c r="C34" i="11"/>
  <c r="C102" i="276"/>
  <c r="D102" i="276"/>
  <c r="B102" i="276"/>
  <c r="E53" i="11"/>
  <c r="E54" i="11"/>
  <c r="E67" i="11"/>
  <c r="E68" i="11"/>
  <c r="E69" i="11"/>
  <c r="E66" i="11"/>
  <c r="E60" i="11"/>
  <c r="E62" i="11"/>
  <c r="E61" i="11"/>
  <c r="E37" i="11" l="1"/>
  <c r="E24" i="281" l="1"/>
  <c r="M16" i="286"/>
  <c r="M11" i="286"/>
  <c r="BA86" i="264"/>
  <c r="AV84" i="264"/>
  <c r="AL56" i="264"/>
  <c r="AL57" i="264"/>
  <c r="AL58" i="264"/>
  <c r="AL59" i="264"/>
  <c r="AK61" i="264"/>
  <c r="AJ61" i="264"/>
  <c r="AM61" i="264" l="1"/>
  <c r="AW86" i="264" s="1"/>
  <c r="AN61" i="264"/>
  <c r="AX86" i="264" s="1"/>
  <c r="AO59" i="264"/>
  <c r="AP59" i="264" s="1"/>
  <c r="AO58" i="264" l="1"/>
  <c r="AP58" i="264" s="1"/>
  <c r="AM54" i="264"/>
  <c r="AO57" i="264"/>
  <c r="AP57" i="264" s="1"/>
  <c r="AO56" i="264"/>
  <c r="AP56" i="264" s="1"/>
  <c r="J62" i="276" l="1"/>
  <c r="J63" i="276"/>
  <c r="J64" i="276"/>
  <c r="J65" i="276"/>
  <c r="J66" i="276"/>
  <c r="J67" i="276"/>
  <c r="J68" i="276"/>
  <c r="J69" i="276"/>
  <c r="J70" i="276"/>
  <c r="J71" i="276"/>
  <c r="J72" i="276"/>
  <c r="J73" i="276"/>
  <c r="J74" i="276"/>
  <c r="J75" i="276"/>
  <c r="J76" i="276"/>
  <c r="J77" i="276"/>
  <c r="J78" i="276"/>
  <c r="J79" i="276"/>
  <c r="J80" i="276"/>
  <c r="J81" i="276"/>
  <c r="J82" i="276"/>
  <c r="J83" i="276"/>
  <c r="J84" i="276"/>
  <c r="J85" i="276"/>
  <c r="J87" i="276"/>
  <c r="J88" i="276"/>
  <c r="J89" i="276"/>
  <c r="J90" i="276"/>
  <c r="J91" i="276"/>
  <c r="J92" i="276"/>
  <c r="J93" i="276"/>
  <c r="J94" i="276"/>
  <c r="J95" i="276"/>
  <c r="J96" i="276"/>
  <c r="J97" i="276"/>
  <c r="J98" i="276"/>
  <c r="J99" i="276"/>
  <c r="J100" i="276"/>
  <c r="J101" i="276"/>
  <c r="J102" i="276"/>
  <c r="J103" i="276"/>
  <c r="J104" i="276"/>
  <c r="J105" i="276"/>
  <c r="J106" i="276"/>
  <c r="J107" i="276"/>
  <c r="J108" i="276"/>
  <c r="J109" i="276"/>
  <c r="J110" i="276"/>
  <c r="J111" i="276"/>
  <c r="J112" i="276"/>
  <c r="B27" i="276"/>
  <c r="B29" i="276"/>
  <c r="B26" i="276"/>
  <c r="B28" i="276"/>
  <c r="B30" i="276"/>
  <c r="B22" i="276"/>
  <c r="B93" i="276"/>
  <c r="B90" i="276"/>
  <c r="B92" i="276"/>
  <c r="B94" i="276"/>
  <c r="B86" i="276"/>
  <c r="B13" i="276"/>
  <c r="B12" i="276"/>
  <c r="B14" i="276"/>
  <c r="B16" i="276"/>
  <c r="B8" i="276"/>
  <c r="B42" i="276"/>
  <c r="B44" i="276"/>
  <c r="B41" i="276"/>
  <c r="B43" i="276"/>
  <c r="B45" i="276"/>
  <c r="B37" i="276"/>
  <c r="B58" i="276"/>
  <c r="B60" i="276"/>
  <c r="B52" i="276"/>
  <c r="B73" i="276"/>
  <c r="B75" i="276"/>
  <c r="B72" i="276"/>
  <c r="B74" i="276"/>
  <c r="B76" i="276"/>
  <c r="B68" i="276"/>
  <c r="E231" i="34"/>
  <c r="G155" i="34"/>
  <c r="H154" i="34"/>
  <c r="G154" i="34" s="1"/>
  <c r="H95" i="34"/>
  <c r="G95" i="34" s="1"/>
  <c r="G93" i="34"/>
  <c r="G75" i="34"/>
  <c r="G22" i="34"/>
  <c r="H4" i="34"/>
  <c r="G4" i="34" s="1"/>
  <c r="R69" i="11"/>
  <c r="R55" i="11"/>
  <c r="E56" i="11"/>
  <c r="R54" i="11"/>
  <c r="R72" i="11"/>
  <c r="R74" i="11" l="1"/>
  <c r="M29" i="286"/>
  <c r="R76" i="11" s="1"/>
  <c r="M41" i="286"/>
  <c r="M21" i="286"/>
  <c r="E55" i="11"/>
  <c r="C24" i="11" l="1"/>
  <c r="D60" i="276"/>
  <c r="B53" i="276"/>
  <c r="C62" i="276"/>
  <c r="D61" i="276"/>
  <c r="D59" i="276"/>
  <c r="D57" i="276"/>
  <c r="D55" i="276"/>
  <c r="C53" i="276"/>
  <c r="C64" i="276" l="1"/>
  <c r="B62" i="276"/>
  <c r="B64" i="276" s="1"/>
  <c r="D52" i="276"/>
  <c r="D58" i="276"/>
  <c r="D56" i="276"/>
  <c r="D53" i="276" l="1"/>
  <c r="E25" i="11"/>
  <c r="D62" i="276"/>
  <c r="D64" i="276" l="1"/>
  <c r="E26" i="11"/>
  <c r="E27" i="11" s="1"/>
  <c r="R15" i="11" l="1"/>
  <c r="R13" i="11" l="1"/>
  <c r="AI54" i="264" l="1"/>
  <c r="AI55" i="264"/>
  <c r="AI60" i="264"/>
  <c r="C61" i="264"/>
  <c r="D61" i="264"/>
  <c r="F61" i="264"/>
  <c r="G61" i="264"/>
  <c r="I61" i="264"/>
  <c r="J61" i="264"/>
  <c r="L61" i="264"/>
  <c r="M61" i="264"/>
  <c r="O61" i="264"/>
  <c r="P61" i="264"/>
  <c r="R61" i="264"/>
  <c r="S61" i="264"/>
  <c r="V61" i="264"/>
  <c r="Y61" i="264"/>
  <c r="AA61" i="264"/>
  <c r="AB61" i="264"/>
  <c r="AD61" i="264"/>
  <c r="AE61" i="264"/>
  <c r="AG61" i="264"/>
  <c r="AH61" i="264"/>
  <c r="B61" i="264"/>
  <c r="AL60" i="264" l="1"/>
  <c r="AO60" i="264" s="1"/>
  <c r="AP60" i="264" s="1"/>
  <c r="AL55" i="264"/>
  <c r="AO55" i="264" s="1"/>
  <c r="AP55" i="264" s="1"/>
  <c r="AL54" i="264"/>
  <c r="AO54" i="264" s="1"/>
  <c r="AP54" i="264" s="1"/>
  <c r="Q48" i="264"/>
  <c r="T48" i="264" s="1"/>
  <c r="W48" i="264" s="1"/>
  <c r="Z48" i="264" s="1"/>
  <c r="Q49" i="264"/>
  <c r="T49" i="264" s="1"/>
  <c r="W49" i="264" s="1"/>
  <c r="Z49" i="264" s="1"/>
  <c r="Q50" i="264"/>
  <c r="T50" i="264" s="1"/>
  <c r="W50" i="264" s="1"/>
  <c r="Z50" i="264" s="1"/>
  <c r="AC50" i="264" s="1"/>
  <c r="Q51" i="264"/>
  <c r="T51" i="264" s="1"/>
  <c r="W51" i="264" s="1"/>
  <c r="Z51" i="264" s="1"/>
  <c r="AC51" i="264" s="1"/>
  <c r="Q52" i="264"/>
  <c r="T52" i="264" s="1"/>
  <c r="W52" i="264" s="1"/>
  <c r="Z52" i="264" s="1"/>
  <c r="AC52" i="264" s="1"/>
  <c r="Q53" i="264"/>
  <c r="T53" i="264" s="1"/>
  <c r="W53" i="264" s="1"/>
  <c r="Z53" i="264" s="1"/>
  <c r="AC53" i="264" s="1"/>
  <c r="AF53" i="264" s="1"/>
  <c r="AI53" i="264" s="1"/>
  <c r="AL53" i="264" s="1"/>
  <c r="AO53" i="264" s="1"/>
  <c r="AP53" i="264" s="1"/>
  <c r="W69" i="72" l="1"/>
  <c r="M40" i="72"/>
  <c r="Q40" i="72" s="1"/>
  <c r="K40" i="72"/>
  <c r="M39" i="72"/>
  <c r="Q39" i="72" s="1"/>
  <c r="K39" i="72"/>
  <c r="I39" i="72"/>
  <c r="M38" i="72"/>
  <c r="Q38" i="72" s="1"/>
  <c r="K38" i="72"/>
  <c r="M37" i="72"/>
  <c r="Q37" i="72" s="1"/>
  <c r="K37" i="72"/>
  <c r="M36" i="72"/>
  <c r="Q36" i="72" s="1"/>
  <c r="K36" i="72"/>
  <c r="M35" i="72"/>
  <c r="Q35" i="72" s="1"/>
  <c r="K35" i="72"/>
  <c r="M34" i="72"/>
  <c r="Q34" i="72" s="1"/>
  <c r="K34" i="72"/>
  <c r="M33" i="72"/>
  <c r="Q33" i="72" s="1"/>
  <c r="K33" i="72"/>
  <c r="M32" i="72"/>
  <c r="Q32" i="72" s="1"/>
  <c r="K32" i="72"/>
  <c r="M31" i="72"/>
  <c r="Q31" i="72" s="1"/>
  <c r="K31" i="72"/>
  <c r="M30" i="72"/>
  <c r="Q30" i="72" s="1"/>
  <c r="K30" i="72"/>
  <c r="M29" i="72"/>
  <c r="Q29" i="72" s="1"/>
  <c r="K29" i="72"/>
  <c r="M28" i="72"/>
  <c r="Q28" i="72" s="1"/>
  <c r="K28" i="72"/>
  <c r="M27" i="72"/>
  <c r="Q27" i="72" s="1"/>
  <c r="K27" i="72"/>
  <c r="C27" i="231"/>
  <c r="B27" i="231"/>
  <c r="M23" i="72"/>
  <c r="Q23" i="72" s="1"/>
  <c r="K23" i="72"/>
  <c r="M22" i="72"/>
  <c r="Q22" i="72" s="1"/>
  <c r="K22" i="72"/>
  <c r="I22" i="72"/>
  <c r="Q21" i="72"/>
  <c r="M21" i="72"/>
  <c r="K21" i="72"/>
  <c r="Q20" i="72"/>
  <c r="K20" i="72"/>
  <c r="M19" i="72"/>
  <c r="Q19" i="72" s="1"/>
  <c r="K19" i="72"/>
  <c r="Q18" i="72"/>
  <c r="K18" i="72"/>
  <c r="Q17" i="72"/>
  <c r="K17" i="72"/>
  <c r="M16" i="72"/>
  <c r="Q16" i="72" s="1"/>
  <c r="K16" i="72"/>
  <c r="M15" i="72"/>
  <c r="Q15" i="72" s="1"/>
  <c r="K15" i="72"/>
  <c r="M14" i="72"/>
  <c r="Q14" i="72" s="1"/>
  <c r="K14" i="72"/>
  <c r="M13" i="72"/>
  <c r="Q13" i="72" s="1"/>
  <c r="K13" i="72"/>
  <c r="Q12" i="72"/>
  <c r="K12" i="72"/>
  <c r="Q11" i="72"/>
  <c r="K11" i="72"/>
  <c r="Q10" i="72"/>
  <c r="K10" i="72"/>
  <c r="M9" i="72"/>
  <c r="Q9" i="72" s="1"/>
  <c r="K9" i="72"/>
  <c r="Q8" i="72"/>
  <c r="K8" i="72"/>
  <c r="O7" i="72"/>
  <c r="K7" i="72" s="1"/>
  <c r="M7" i="72"/>
  <c r="M6" i="72"/>
  <c r="Q6" i="72" s="1"/>
  <c r="K6" i="72"/>
  <c r="P5" i="72"/>
  <c r="Q5" i="72" s="1"/>
  <c r="M4" i="72"/>
  <c r="Q4" i="72" s="1"/>
  <c r="K4" i="72"/>
  <c r="M3" i="72"/>
  <c r="Q3" i="72" s="1"/>
  <c r="K3" i="72"/>
  <c r="K5" i="72" l="1"/>
  <c r="Q7" i="72"/>
  <c r="C96" i="276" l="1"/>
  <c r="C32" i="276"/>
  <c r="C47" i="276"/>
  <c r="C78" i="276"/>
  <c r="AF50" i="264"/>
  <c r="AF51" i="264"/>
  <c r="AI51" i="264" s="1"/>
  <c r="AL51" i="264" s="1"/>
  <c r="AO51" i="264" s="1"/>
  <c r="AP51" i="264" s="1"/>
  <c r="AF52" i="264"/>
  <c r="AI52" i="264" s="1"/>
  <c r="AL52" i="264" s="1"/>
  <c r="X13" i="264"/>
  <c r="X61" i="264" s="1"/>
  <c r="AW85" i="264"/>
  <c r="AX85" i="264"/>
  <c r="AO52" i="264" l="1"/>
  <c r="AP52" i="264" s="1"/>
  <c r="B96" i="276"/>
  <c r="D95" i="276"/>
  <c r="B32" i="276"/>
  <c r="D31" i="276"/>
  <c r="B47" i="276"/>
  <c r="D46" i="276"/>
  <c r="B78" i="276"/>
  <c r="D77" i="276"/>
  <c r="M88" i="72"/>
  <c r="Q88" i="72" s="1"/>
  <c r="K88" i="72"/>
  <c r="M87" i="72"/>
  <c r="Q87" i="72" s="1"/>
  <c r="K87" i="72"/>
  <c r="M86" i="72"/>
  <c r="Q86" i="72" s="1"/>
  <c r="K86" i="72"/>
  <c r="M85" i="72"/>
  <c r="Q85" i="72" s="1"/>
  <c r="K85" i="72"/>
  <c r="M84" i="72"/>
  <c r="Q84" i="72" s="1"/>
  <c r="K84" i="72"/>
  <c r="M83" i="72"/>
  <c r="Q83" i="72" s="1"/>
  <c r="K83" i="72"/>
  <c r="M82" i="72"/>
  <c r="Q82" i="72" s="1"/>
  <c r="K82" i="72"/>
  <c r="M81" i="72"/>
  <c r="Q81" i="72" s="1"/>
  <c r="K81" i="72"/>
  <c r="M80" i="72"/>
  <c r="Q80" i="72" s="1"/>
  <c r="K80" i="72"/>
  <c r="M79" i="72"/>
  <c r="Q79" i="72" s="1"/>
  <c r="K79" i="72"/>
  <c r="M78" i="72"/>
  <c r="Q78" i="72" s="1"/>
  <c r="K78" i="72"/>
  <c r="M77" i="72"/>
  <c r="Q77" i="72" s="1"/>
  <c r="K77" i="72"/>
  <c r="K59" i="72" l="1"/>
  <c r="M59" i="72"/>
  <c r="Q59" i="72" s="1"/>
  <c r="K58" i="72"/>
  <c r="M58" i="72"/>
  <c r="Q58" i="72" s="1"/>
  <c r="M57" i="72"/>
  <c r="Q57" i="72" s="1"/>
  <c r="K57" i="72"/>
  <c r="Q56" i="72"/>
  <c r="K56" i="72"/>
  <c r="O55" i="72"/>
  <c r="M55" i="72"/>
  <c r="Q55" i="72" l="1"/>
  <c r="K55" i="72"/>
  <c r="M54" i="72"/>
  <c r="Q54" i="72" s="1"/>
  <c r="K54" i="72"/>
  <c r="C29" i="11"/>
  <c r="C19" i="11"/>
  <c r="C14" i="11"/>
  <c r="C9" i="11"/>
  <c r="D89" i="276"/>
  <c r="D25" i="276"/>
  <c r="D40" i="276"/>
  <c r="D11" i="276"/>
  <c r="C17" i="276"/>
  <c r="B17" i="276"/>
  <c r="D71" i="276"/>
  <c r="A98" i="276"/>
  <c r="D94" i="276"/>
  <c r="D93" i="276"/>
  <c r="D92" i="276"/>
  <c r="D91" i="276"/>
  <c r="C87" i="276"/>
  <c r="B87" i="276"/>
  <c r="B98" i="276" s="1"/>
  <c r="D76" i="276"/>
  <c r="D75" i="276"/>
  <c r="D74" i="276"/>
  <c r="D73" i="276"/>
  <c r="D72" i="276"/>
  <c r="D68" i="276"/>
  <c r="D69" i="276" s="1"/>
  <c r="C69" i="276"/>
  <c r="C80" i="276" s="1"/>
  <c r="B69" i="276"/>
  <c r="B80" i="276" s="1"/>
  <c r="D45" i="276"/>
  <c r="D44" i="276"/>
  <c r="D43" i="276"/>
  <c r="D42" i="276"/>
  <c r="D41" i="276"/>
  <c r="C38" i="276"/>
  <c r="B38" i="276"/>
  <c r="D37" i="276"/>
  <c r="D38" i="276" s="1"/>
  <c r="E20" i="11" s="1"/>
  <c r="D30" i="276"/>
  <c r="D29" i="276"/>
  <c r="D27" i="276"/>
  <c r="D26" i="276"/>
  <c r="B23" i="276"/>
  <c r="C23" i="276"/>
  <c r="D16" i="276"/>
  <c r="D15" i="276"/>
  <c r="D14" i="276"/>
  <c r="D13" i="276"/>
  <c r="D12" i="276"/>
  <c r="C9" i="276"/>
  <c r="B9" i="276"/>
  <c r="D8" i="276"/>
  <c r="D9" i="276" s="1"/>
  <c r="E10" i="11" s="1"/>
  <c r="E30" i="11" l="1"/>
  <c r="B19" i="276"/>
  <c r="D47" i="276"/>
  <c r="D78" i="276"/>
  <c r="D80" i="276" s="1"/>
  <c r="J10" i="11"/>
  <c r="D17" i="276"/>
  <c r="C98" i="276"/>
  <c r="C34" i="276"/>
  <c r="C49" i="276"/>
  <c r="B34" i="276"/>
  <c r="C19" i="276"/>
  <c r="D22" i="276"/>
  <c r="D23" i="276" s="1"/>
  <c r="E15" i="11" s="1"/>
  <c r="B49" i="276"/>
  <c r="D90" i="276"/>
  <c r="D86" i="276"/>
  <c r="D87" i="276" s="1"/>
  <c r="D28" i="276"/>
  <c r="D96" i="276" l="1"/>
  <c r="D32" i="276"/>
  <c r="E16" i="11" s="1"/>
  <c r="D49" i="276"/>
  <c r="E21" i="11"/>
  <c r="E31" i="11"/>
  <c r="D19" i="276"/>
  <c r="E11" i="11"/>
  <c r="D98" i="276" l="1"/>
  <c r="D34" i="276"/>
  <c r="J30" i="11"/>
  <c r="J20" i="11"/>
  <c r="J15" i="11"/>
  <c r="I32" i="11"/>
  <c r="I22" i="11"/>
  <c r="I17" i="11"/>
  <c r="I12" i="11"/>
  <c r="I44" i="11" s="1"/>
  <c r="AI50" i="264" l="1"/>
  <c r="AL50" i="264" s="1"/>
  <c r="AC48" i="264"/>
  <c r="AF48" i="264" s="1"/>
  <c r="AI48" i="264" s="1"/>
  <c r="AL48" i="264" s="1"/>
  <c r="AC49" i="264"/>
  <c r="E47" i="264"/>
  <c r="H47" i="264" s="1"/>
  <c r="K47" i="264" s="1"/>
  <c r="N47" i="264" s="1"/>
  <c r="AW84" i="264"/>
  <c r="AY84" i="264" s="1"/>
  <c r="AV85" i="264" s="1"/>
  <c r="AY85" i="264" s="1"/>
  <c r="AV86" i="264" s="1"/>
  <c r="AX84" i="264"/>
  <c r="CU69" i="264"/>
  <c r="CR70" i="264" s="1"/>
  <c r="CU70" i="264" s="1"/>
  <c r="CR71" i="264" s="1"/>
  <c r="CU71" i="264" s="1"/>
  <c r="CR72" i="264" s="1"/>
  <c r="CU72" i="264" s="1"/>
  <c r="CR73" i="264" s="1"/>
  <c r="CU73" i="264" s="1"/>
  <c r="CR74" i="264" s="1"/>
  <c r="CU74" i="264" s="1"/>
  <c r="AX76" i="264"/>
  <c r="AW76" i="264"/>
  <c r="AX75" i="264"/>
  <c r="AW75" i="264"/>
  <c r="AX74" i="264"/>
  <c r="AW74" i="264"/>
  <c r="AX73" i="264"/>
  <c r="AX72" i="264"/>
  <c r="AW72" i="264"/>
  <c r="AX71" i="264"/>
  <c r="AW71" i="264"/>
  <c r="AX70" i="264"/>
  <c r="AW70" i="264"/>
  <c r="AX69" i="264"/>
  <c r="AW69" i="264"/>
  <c r="AX68" i="264"/>
  <c r="AW68" i="264"/>
  <c r="AX67" i="264"/>
  <c r="AW67" i="264"/>
  <c r="AV67" i="264"/>
  <c r="E46" i="264"/>
  <c r="H46" i="264" s="1"/>
  <c r="K46" i="264" s="1"/>
  <c r="N46" i="264" s="1"/>
  <c r="Q46" i="264" s="1"/>
  <c r="T46" i="264" s="1"/>
  <c r="W46" i="264" s="1"/>
  <c r="E45" i="264"/>
  <c r="H45" i="264" s="1"/>
  <c r="K45" i="264" s="1"/>
  <c r="N45" i="264" s="1"/>
  <c r="Q45" i="264" s="1"/>
  <c r="T45" i="264" s="1"/>
  <c r="W45" i="264" s="1"/>
  <c r="E44" i="264"/>
  <c r="H44" i="264" s="1"/>
  <c r="K44" i="264" s="1"/>
  <c r="N44" i="264" s="1"/>
  <c r="Q44" i="264" s="1"/>
  <c r="T44" i="264" s="1"/>
  <c r="W44" i="264" s="1"/>
  <c r="E43" i="264"/>
  <c r="H43" i="264" s="1"/>
  <c r="K43" i="264" s="1"/>
  <c r="N43" i="264" s="1"/>
  <c r="Q43" i="264" s="1"/>
  <c r="T43" i="264" s="1"/>
  <c r="W43" i="264" s="1"/>
  <c r="E42" i="264"/>
  <c r="H42" i="264" s="1"/>
  <c r="K42" i="264" s="1"/>
  <c r="N42" i="264" s="1"/>
  <c r="Q42" i="264" s="1"/>
  <c r="T42" i="264" s="1"/>
  <c r="W42" i="264" s="1"/>
  <c r="E41" i="264"/>
  <c r="H41" i="264" s="1"/>
  <c r="K41" i="264" s="1"/>
  <c r="N41" i="264" s="1"/>
  <c r="Q41" i="264" s="1"/>
  <c r="T41" i="264" s="1"/>
  <c r="W41" i="264" s="1"/>
  <c r="E40" i="264"/>
  <c r="H40" i="264" s="1"/>
  <c r="K40" i="264" s="1"/>
  <c r="N40" i="264" s="1"/>
  <c r="Q40" i="264" s="1"/>
  <c r="T40" i="264" s="1"/>
  <c r="W40" i="264" s="1"/>
  <c r="Z40" i="264" s="1"/>
  <c r="AC40" i="264" s="1"/>
  <c r="E39" i="264"/>
  <c r="H39" i="264" s="1"/>
  <c r="K39" i="264" s="1"/>
  <c r="N39" i="264" s="1"/>
  <c r="Q39" i="264" s="1"/>
  <c r="T39" i="264" s="1"/>
  <c r="W39" i="264" s="1"/>
  <c r="Z39" i="264" s="1"/>
  <c r="AC39" i="264" s="1"/>
  <c r="AF39" i="264" s="1"/>
  <c r="AI39" i="264" s="1"/>
  <c r="AL39" i="264" s="1"/>
  <c r="E38" i="264"/>
  <c r="H38" i="264" s="1"/>
  <c r="K38" i="264" s="1"/>
  <c r="N38" i="264" s="1"/>
  <c r="Q38" i="264" s="1"/>
  <c r="T38" i="264" s="1"/>
  <c r="W38" i="264" s="1"/>
  <c r="E37" i="264"/>
  <c r="H37" i="264" s="1"/>
  <c r="K37" i="264" s="1"/>
  <c r="N37" i="264" s="1"/>
  <c r="Q37" i="264" s="1"/>
  <c r="T37" i="264" s="1"/>
  <c r="W37" i="264" s="1"/>
  <c r="AT36" i="264"/>
  <c r="AT37" i="264" s="1"/>
  <c r="E36" i="264"/>
  <c r="H36" i="264" s="1"/>
  <c r="K36" i="264" s="1"/>
  <c r="N36" i="264" s="1"/>
  <c r="Q36" i="264" s="1"/>
  <c r="T36" i="264" s="1"/>
  <c r="W36" i="264" s="1"/>
  <c r="E35" i="264"/>
  <c r="H35" i="264" s="1"/>
  <c r="K35" i="264" s="1"/>
  <c r="N35" i="264" s="1"/>
  <c r="Q35" i="264" s="1"/>
  <c r="T35" i="264" s="1"/>
  <c r="W35" i="264" s="1"/>
  <c r="E34" i="264"/>
  <c r="H34" i="264" s="1"/>
  <c r="K34" i="264" s="1"/>
  <c r="N34" i="264" s="1"/>
  <c r="Q34" i="264" s="1"/>
  <c r="T34" i="264" s="1"/>
  <c r="W34" i="264" s="1"/>
  <c r="E33" i="264"/>
  <c r="H33" i="264" s="1"/>
  <c r="K33" i="264" s="1"/>
  <c r="N33" i="264" s="1"/>
  <c r="Q33" i="264" s="1"/>
  <c r="T33" i="264" s="1"/>
  <c r="W33" i="264" s="1"/>
  <c r="Z33" i="264" s="1"/>
  <c r="E32" i="264"/>
  <c r="H32" i="264" s="1"/>
  <c r="K32" i="264" s="1"/>
  <c r="N32" i="264" s="1"/>
  <c r="Q32" i="264" s="1"/>
  <c r="T32" i="264" s="1"/>
  <c r="W32" i="264" s="1"/>
  <c r="E31" i="264"/>
  <c r="H31" i="264" s="1"/>
  <c r="K31" i="264" s="1"/>
  <c r="N31" i="264" s="1"/>
  <c r="Q31" i="264" s="1"/>
  <c r="T31" i="264" s="1"/>
  <c r="W31" i="264" s="1"/>
  <c r="E30" i="264"/>
  <c r="H30" i="264" s="1"/>
  <c r="K30" i="264" s="1"/>
  <c r="N30" i="264" s="1"/>
  <c r="Q30" i="264" s="1"/>
  <c r="T30" i="264" s="1"/>
  <c r="W30" i="264" s="1"/>
  <c r="E29" i="264"/>
  <c r="H29" i="264" s="1"/>
  <c r="K29" i="264" s="1"/>
  <c r="N29" i="264" s="1"/>
  <c r="Q29" i="264" s="1"/>
  <c r="T29" i="264" s="1"/>
  <c r="W29" i="264" s="1"/>
  <c r="E28" i="264"/>
  <c r="H28" i="264" s="1"/>
  <c r="K28" i="264" s="1"/>
  <c r="N28" i="264" s="1"/>
  <c r="Q28" i="264" s="1"/>
  <c r="T28" i="264" s="1"/>
  <c r="W28" i="264" s="1"/>
  <c r="E27" i="264"/>
  <c r="H27" i="264" s="1"/>
  <c r="K27" i="264" s="1"/>
  <c r="N27" i="264" s="1"/>
  <c r="Q27" i="264" s="1"/>
  <c r="T27" i="264" s="1"/>
  <c r="W27" i="264" s="1"/>
  <c r="E26" i="264"/>
  <c r="H26" i="264" s="1"/>
  <c r="K26" i="264" s="1"/>
  <c r="N26" i="264" s="1"/>
  <c r="Q26" i="264" s="1"/>
  <c r="T26" i="264" s="1"/>
  <c r="W26" i="264" s="1"/>
  <c r="E25" i="264"/>
  <c r="H25" i="264" s="1"/>
  <c r="K25" i="264" s="1"/>
  <c r="N25" i="264" s="1"/>
  <c r="Q25" i="264" s="1"/>
  <c r="T25" i="264" s="1"/>
  <c r="W25" i="264" s="1"/>
  <c r="E24" i="264"/>
  <c r="H24" i="264" s="1"/>
  <c r="K24" i="264" s="1"/>
  <c r="N24" i="264" s="1"/>
  <c r="Q24" i="264" s="1"/>
  <c r="T24" i="264" s="1"/>
  <c r="W24" i="264" s="1"/>
  <c r="E23" i="264"/>
  <c r="H23" i="264" s="1"/>
  <c r="K23" i="264" s="1"/>
  <c r="N23" i="264" s="1"/>
  <c r="Q23" i="264" s="1"/>
  <c r="T23" i="264" s="1"/>
  <c r="W23" i="264" s="1"/>
  <c r="E22" i="264"/>
  <c r="H22" i="264" s="1"/>
  <c r="K22" i="264" s="1"/>
  <c r="N22" i="264" s="1"/>
  <c r="Q22" i="264" s="1"/>
  <c r="T22" i="264" s="1"/>
  <c r="W22" i="264" s="1"/>
  <c r="Z22" i="264" s="1"/>
  <c r="AC22" i="264" s="1"/>
  <c r="AF22" i="264" s="1"/>
  <c r="AI22" i="264" s="1"/>
  <c r="AL22" i="264" s="1"/>
  <c r="E21" i="264"/>
  <c r="H21" i="264" s="1"/>
  <c r="K21" i="264" s="1"/>
  <c r="N21" i="264" s="1"/>
  <c r="Q21" i="264" s="1"/>
  <c r="T21" i="264" s="1"/>
  <c r="W21" i="264" s="1"/>
  <c r="E20" i="264"/>
  <c r="H20" i="264" s="1"/>
  <c r="K20" i="264" s="1"/>
  <c r="N20" i="264" s="1"/>
  <c r="Q20" i="264" s="1"/>
  <c r="T20" i="264" s="1"/>
  <c r="W20" i="264" s="1"/>
  <c r="E19" i="264"/>
  <c r="H19" i="264" s="1"/>
  <c r="K19" i="264" s="1"/>
  <c r="N19" i="264" s="1"/>
  <c r="Q19" i="264" s="1"/>
  <c r="T19" i="264" s="1"/>
  <c r="W19" i="264" s="1"/>
  <c r="E18" i="264"/>
  <c r="H18" i="264" s="1"/>
  <c r="K18" i="264" s="1"/>
  <c r="N18" i="264" s="1"/>
  <c r="Q18" i="264" s="1"/>
  <c r="T18" i="264" s="1"/>
  <c r="W18" i="264" s="1"/>
  <c r="E17" i="264"/>
  <c r="H17" i="264" s="1"/>
  <c r="K17" i="264" s="1"/>
  <c r="N17" i="264" s="1"/>
  <c r="Q17" i="264" s="1"/>
  <c r="T17" i="264" s="1"/>
  <c r="W17" i="264" s="1"/>
  <c r="E16" i="264"/>
  <c r="H16" i="264" s="1"/>
  <c r="K16" i="264" s="1"/>
  <c r="N16" i="264" s="1"/>
  <c r="Q16" i="264" s="1"/>
  <c r="T16" i="264" s="1"/>
  <c r="W16" i="264" s="1"/>
  <c r="E15" i="264"/>
  <c r="H15" i="264" s="1"/>
  <c r="K15" i="264" s="1"/>
  <c r="N15" i="264" s="1"/>
  <c r="Q15" i="264" s="1"/>
  <c r="T15" i="264" s="1"/>
  <c r="W15" i="264" s="1"/>
  <c r="E14" i="264"/>
  <c r="H14" i="264" s="1"/>
  <c r="K14" i="264" s="1"/>
  <c r="N14" i="264" s="1"/>
  <c r="Q14" i="264" s="1"/>
  <c r="T14" i="264" s="1"/>
  <c r="W14" i="264" s="1"/>
  <c r="E13" i="264"/>
  <c r="H13" i="264" s="1"/>
  <c r="K13" i="264" s="1"/>
  <c r="N13" i="264" s="1"/>
  <c r="Q13" i="264" s="1"/>
  <c r="T13" i="264" s="1"/>
  <c r="W13" i="264" s="1"/>
  <c r="E12" i="264"/>
  <c r="H12" i="264" s="1"/>
  <c r="K12" i="264" s="1"/>
  <c r="N12" i="264" s="1"/>
  <c r="Q12" i="264" s="1"/>
  <c r="T12" i="264" s="1"/>
  <c r="W12" i="264" s="1"/>
  <c r="E11" i="264"/>
  <c r="H11" i="264" s="1"/>
  <c r="K11" i="264" s="1"/>
  <c r="N11" i="264" s="1"/>
  <c r="Q11" i="264" s="1"/>
  <c r="T11" i="264" s="1"/>
  <c r="W11" i="264" s="1"/>
  <c r="E10" i="264"/>
  <c r="H10" i="264" s="1"/>
  <c r="K10" i="264" s="1"/>
  <c r="N10" i="264" s="1"/>
  <c r="Q10" i="264" s="1"/>
  <c r="T10" i="264" s="1"/>
  <c r="W10" i="264" s="1"/>
  <c r="AC9" i="264"/>
  <c r="AF9" i="264" s="1"/>
  <c r="AI9" i="264" s="1"/>
  <c r="AL9" i="264" s="1"/>
  <c r="E8" i="264"/>
  <c r="H8" i="264" s="1"/>
  <c r="K8" i="264" s="1"/>
  <c r="N8" i="264" s="1"/>
  <c r="Q8" i="264" s="1"/>
  <c r="T8" i="264" s="1"/>
  <c r="W8" i="264" s="1"/>
  <c r="E7" i="264"/>
  <c r="H7" i="264" s="1"/>
  <c r="K7" i="264" s="1"/>
  <c r="N7" i="264" s="1"/>
  <c r="Q7" i="264" s="1"/>
  <c r="T7" i="264" s="1"/>
  <c r="W7" i="264" s="1"/>
  <c r="E6" i="264"/>
  <c r="H6" i="264" s="1"/>
  <c r="K6" i="264" s="1"/>
  <c r="N6" i="264" s="1"/>
  <c r="Q6" i="264" s="1"/>
  <c r="T6" i="264" s="1"/>
  <c r="W6" i="264" s="1"/>
  <c r="E5" i="264"/>
  <c r="H5" i="264" s="1"/>
  <c r="K5" i="264" s="1"/>
  <c r="N5" i="264" s="1"/>
  <c r="Q5" i="264" s="1"/>
  <c r="T5" i="264" s="1"/>
  <c r="W5" i="264" s="1"/>
  <c r="E4" i="264"/>
  <c r="H4" i="264" s="1"/>
  <c r="K4" i="264" s="1"/>
  <c r="N4" i="264" s="1"/>
  <c r="Q4" i="264" s="1"/>
  <c r="T4" i="264" s="1"/>
  <c r="W4" i="264" s="1"/>
  <c r="U3" i="264"/>
  <c r="U61" i="264" s="1"/>
  <c r="E3" i="264"/>
  <c r="AO39" i="264" l="1"/>
  <c r="AP39" i="264" s="1"/>
  <c r="AO50" i="264"/>
  <c r="AP50" i="264" s="1"/>
  <c r="AO22" i="264"/>
  <c r="AP22" i="264" s="1"/>
  <c r="AO9" i="264"/>
  <c r="AP9" i="264" s="1"/>
  <c r="AO48" i="264"/>
  <c r="AP48" i="264" s="1"/>
  <c r="E61" i="264"/>
  <c r="AW73" i="264"/>
  <c r="H3" i="264"/>
  <c r="H61" i="264" s="1"/>
  <c r="Q47" i="264"/>
  <c r="T47" i="264" s="1"/>
  <c r="W47" i="264" s="1"/>
  <c r="AF49" i="264"/>
  <c r="AI49" i="264" s="1"/>
  <c r="AL49" i="264" s="1"/>
  <c r="J44" i="11"/>
  <c r="I47" i="11"/>
  <c r="J47" i="11" s="1"/>
  <c r="Z19" i="264"/>
  <c r="AC19" i="264" s="1"/>
  <c r="AF19" i="264" s="1"/>
  <c r="AI19" i="264" s="1"/>
  <c r="AL19" i="264" s="1"/>
  <c r="AC33" i="264"/>
  <c r="AF33" i="264" s="1"/>
  <c r="AI33" i="264" s="1"/>
  <c r="AL33" i="264" s="1"/>
  <c r="Z11" i="264"/>
  <c r="AC11" i="264" s="1"/>
  <c r="AF11" i="264" s="1"/>
  <c r="AI11" i="264" s="1"/>
  <c r="AL11" i="264" s="1"/>
  <c r="Z17" i="264"/>
  <c r="AC17" i="264" s="1"/>
  <c r="AF17" i="264" s="1"/>
  <c r="AI17" i="264" s="1"/>
  <c r="AL17" i="264" s="1"/>
  <c r="Z23" i="264"/>
  <c r="AC23" i="264" s="1"/>
  <c r="AF23" i="264" s="1"/>
  <c r="AI23" i="264" s="1"/>
  <c r="AL23" i="264" s="1"/>
  <c r="Z31" i="264"/>
  <c r="AC31" i="264" s="1"/>
  <c r="AF31" i="264" s="1"/>
  <c r="AI31" i="264" s="1"/>
  <c r="AL31" i="264" s="1"/>
  <c r="Z36" i="264"/>
  <c r="AC36" i="264" s="1"/>
  <c r="AF36" i="264" s="1"/>
  <c r="AI36" i="264" s="1"/>
  <c r="AL36" i="264" s="1"/>
  <c r="Z38" i="264"/>
  <c r="AC38" i="264" s="1"/>
  <c r="AF38" i="264" s="1"/>
  <c r="AI38" i="264" s="1"/>
  <c r="AL38" i="264" s="1"/>
  <c r="Z43" i="264"/>
  <c r="AC43" i="264" s="1"/>
  <c r="AF43" i="264" s="1"/>
  <c r="AI43" i="264" s="1"/>
  <c r="AL43" i="264" s="1"/>
  <c r="Z46" i="264"/>
  <c r="AC46" i="264" s="1"/>
  <c r="AF46" i="264" s="1"/>
  <c r="AI46" i="264" s="1"/>
  <c r="AL46" i="264" s="1"/>
  <c r="Z5" i="264"/>
  <c r="AC5" i="264" s="1"/>
  <c r="AF5" i="264" s="1"/>
  <c r="AI5" i="264" s="1"/>
  <c r="AL5" i="264" s="1"/>
  <c r="Z16" i="264"/>
  <c r="AC16" i="264" s="1"/>
  <c r="AF16" i="264" s="1"/>
  <c r="AI16" i="264" s="1"/>
  <c r="AL16" i="264" s="1"/>
  <c r="Z4" i="264"/>
  <c r="AC4" i="264" s="1"/>
  <c r="AF4" i="264" s="1"/>
  <c r="AI4" i="264" s="1"/>
  <c r="AL4" i="264" s="1"/>
  <c r="Z7" i="264"/>
  <c r="AC7" i="264" s="1"/>
  <c r="AF7" i="264" s="1"/>
  <c r="AI7" i="264" s="1"/>
  <c r="AL7" i="264" s="1"/>
  <c r="Z8" i="264"/>
  <c r="AC8" i="264" s="1"/>
  <c r="AF8" i="264" s="1"/>
  <c r="AI8" i="264" s="1"/>
  <c r="AL8" i="264" s="1"/>
  <c r="Z10" i="264"/>
  <c r="AC10" i="264" s="1"/>
  <c r="AF10" i="264" s="1"/>
  <c r="AI10" i="264" s="1"/>
  <c r="AL10" i="264" s="1"/>
  <c r="Z18" i="264"/>
  <c r="AC18" i="264" s="1"/>
  <c r="AF18" i="264" s="1"/>
  <c r="AI18" i="264" s="1"/>
  <c r="AL18" i="264" s="1"/>
  <c r="Z29" i="264"/>
  <c r="AC29" i="264" s="1"/>
  <c r="AF29" i="264" s="1"/>
  <c r="AI29" i="264" s="1"/>
  <c r="AL29" i="264" s="1"/>
  <c r="Z42" i="264"/>
  <c r="AC42" i="264" s="1"/>
  <c r="AF42" i="264" s="1"/>
  <c r="AI42" i="264" s="1"/>
  <c r="AL42" i="264" s="1"/>
  <c r="Z44" i="264"/>
  <c r="AC44" i="264" s="1"/>
  <c r="AF44" i="264" s="1"/>
  <c r="AI44" i="264" s="1"/>
  <c r="AL44" i="264" s="1"/>
  <c r="Z12" i="264"/>
  <c r="AC12" i="264" s="1"/>
  <c r="AF12" i="264" s="1"/>
  <c r="AI12" i="264" s="1"/>
  <c r="AL12" i="264" s="1"/>
  <c r="Z41" i="264"/>
  <c r="AC41" i="264" s="1"/>
  <c r="AF41" i="264" s="1"/>
  <c r="AI41" i="264" s="1"/>
  <c r="AL41" i="264" s="1"/>
  <c r="Z6" i="264"/>
  <c r="AC6" i="264" s="1"/>
  <c r="AF6" i="264" s="1"/>
  <c r="AI6" i="264" s="1"/>
  <c r="AL6" i="264" s="1"/>
  <c r="Z13" i="264"/>
  <c r="AC13" i="264" s="1"/>
  <c r="AF13" i="264" s="1"/>
  <c r="AI13" i="264" s="1"/>
  <c r="AL13" i="264" s="1"/>
  <c r="Z14" i="264"/>
  <c r="AC14" i="264" s="1"/>
  <c r="AF14" i="264" s="1"/>
  <c r="AI14" i="264" s="1"/>
  <c r="AL14" i="264" s="1"/>
  <c r="Z15" i="264"/>
  <c r="AC15" i="264" s="1"/>
  <c r="AF15" i="264" s="1"/>
  <c r="AI15" i="264" s="1"/>
  <c r="AL15" i="264" s="1"/>
  <c r="Z20" i="264"/>
  <c r="AC20" i="264" s="1"/>
  <c r="AF20" i="264" s="1"/>
  <c r="AI20" i="264" s="1"/>
  <c r="AL20" i="264" s="1"/>
  <c r="Z25" i="264"/>
  <c r="AC25" i="264" s="1"/>
  <c r="AF25" i="264" s="1"/>
  <c r="AI25" i="264" s="1"/>
  <c r="AL25" i="264" s="1"/>
  <c r="Z35" i="264"/>
  <c r="AC35" i="264" s="1"/>
  <c r="AF35" i="264" s="1"/>
  <c r="AI35" i="264" s="1"/>
  <c r="AL35" i="264" s="1"/>
  <c r="AF40" i="264"/>
  <c r="AI40" i="264" s="1"/>
  <c r="AL40" i="264" s="1"/>
  <c r="AL61" i="264" s="1"/>
  <c r="Z45" i="264"/>
  <c r="AC45" i="264" s="1"/>
  <c r="AF45" i="264" s="1"/>
  <c r="AI45" i="264" s="1"/>
  <c r="AL45" i="264" s="1"/>
  <c r="Z21" i="264"/>
  <c r="AC21" i="264" s="1"/>
  <c r="AF21" i="264" s="1"/>
  <c r="AI21" i="264" s="1"/>
  <c r="AL21" i="264" s="1"/>
  <c r="Z24" i="264"/>
  <c r="AC24" i="264" s="1"/>
  <c r="AF24" i="264" s="1"/>
  <c r="AI24" i="264" s="1"/>
  <c r="AL24" i="264" s="1"/>
  <c r="Z34" i="264"/>
  <c r="AC34" i="264" s="1"/>
  <c r="AF34" i="264" s="1"/>
  <c r="AI34" i="264" s="1"/>
  <c r="AL34" i="264" s="1"/>
  <c r="Z37" i="264"/>
  <c r="AC37" i="264" s="1"/>
  <c r="AF37" i="264" s="1"/>
  <c r="AI37" i="264" s="1"/>
  <c r="AL37" i="264" s="1"/>
  <c r="AY67" i="264"/>
  <c r="AV68" i="264" s="1"/>
  <c r="AY68" i="264" s="1"/>
  <c r="AV69" i="264" s="1"/>
  <c r="AY69" i="264" s="1"/>
  <c r="AV70" i="264" s="1"/>
  <c r="AY70" i="264" s="1"/>
  <c r="AV71" i="264" s="1"/>
  <c r="AY71" i="264" s="1"/>
  <c r="AV72" i="264" s="1"/>
  <c r="AY72" i="264" s="1"/>
  <c r="AV73" i="264" s="1"/>
  <c r="Z27" i="264"/>
  <c r="AC27" i="264" s="1"/>
  <c r="AF27" i="264" s="1"/>
  <c r="AI27" i="264" s="1"/>
  <c r="AL27" i="264" s="1"/>
  <c r="Z32" i="264"/>
  <c r="AC32" i="264" s="1"/>
  <c r="AF32" i="264" s="1"/>
  <c r="AI32" i="264" s="1"/>
  <c r="AL32" i="264" s="1"/>
  <c r="Z30" i="264"/>
  <c r="AC30" i="264" s="1"/>
  <c r="AF30" i="264" s="1"/>
  <c r="AI30" i="264" s="1"/>
  <c r="AL30" i="264" s="1"/>
  <c r="Z26" i="264"/>
  <c r="AC26" i="264" s="1"/>
  <c r="AF26" i="264" s="1"/>
  <c r="AI26" i="264" s="1"/>
  <c r="AL26" i="264" s="1"/>
  <c r="AO26" i="264" s="1"/>
  <c r="AP26" i="264" s="1"/>
  <c r="Z28" i="264"/>
  <c r="AC28" i="264" s="1"/>
  <c r="AF28" i="264" s="1"/>
  <c r="AI28" i="264" s="1"/>
  <c r="AL28" i="264" s="1"/>
  <c r="AO21" i="264" l="1"/>
  <c r="AP21" i="264" s="1"/>
  <c r="AO25" i="264"/>
  <c r="AP25" i="264" s="1"/>
  <c r="AO13" i="264"/>
  <c r="AP13" i="264" s="1"/>
  <c r="AO44" i="264"/>
  <c r="AP44" i="264" s="1"/>
  <c r="AO10" i="264"/>
  <c r="AP10" i="264" s="1"/>
  <c r="AO16" i="264"/>
  <c r="AP16" i="264" s="1"/>
  <c r="AO38" i="264"/>
  <c r="AP38" i="264" s="1"/>
  <c r="AO17" i="264"/>
  <c r="AP17" i="264" s="1"/>
  <c r="AO27" i="264"/>
  <c r="AP27" i="264" s="1"/>
  <c r="AO24" i="264"/>
  <c r="AP24" i="264" s="1"/>
  <c r="AO35" i="264"/>
  <c r="AP35" i="264" s="1"/>
  <c r="AO14" i="264"/>
  <c r="AP14" i="264" s="1"/>
  <c r="AO12" i="264"/>
  <c r="AP12" i="264" s="1"/>
  <c r="AO18" i="264"/>
  <c r="AP18" i="264" s="1"/>
  <c r="AO4" i="264"/>
  <c r="AP4" i="264" s="1"/>
  <c r="AO43" i="264"/>
  <c r="AP43" i="264" s="1"/>
  <c r="AO23" i="264"/>
  <c r="AP23" i="264" s="1"/>
  <c r="AO19" i="264"/>
  <c r="AP19" i="264" s="1"/>
  <c r="AO28" i="264"/>
  <c r="AP28" i="264" s="1"/>
  <c r="AO34" i="264"/>
  <c r="AP34" i="264" s="1"/>
  <c r="AO40" i="264"/>
  <c r="AP40" i="264" s="1"/>
  <c r="AO15" i="264"/>
  <c r="AP15" i="264" s="1"/>
  <c r="AO41" i="264"/>
  <c r="AP41" i="264" s="1"/>
  <c r="AO29" i="264"/>
  <c r="AP29" i="264" s="1"/>
  <c r="AO7" i="264"/>
  <c r="AP7" i="264" s="1"/>
  <c r="AO46" i="264"/>
  <c r="AP46" i="264" s="1"/>
  <c r="AO31" i="264"/>
  <c r="AP31" i="264" s="1"/>
  <c r="AO33" i="264"/>
  <c r="AP33" i="264" s="1"/>
  <c r="AO49" i="264"/>
  <c r="AP49" i="264" s="1"/>
  <c r="AO32" i="264"/>
  <c r="AP32" i="264" s="1"/>
  <c r="AO30" i="264"/>
  <c r="AP30" i="264" s="1"/>
  <c r="AO37" i="264"/>
  <c r="AP37" i="264" s="1"/>
  <c r="AO45" i="264"/>
  <c r="AP45" i="264" s="1"/>
  <c r="AO20" i="264"/>
  <c r="AP20" i="264" s="1"/>
  <c r="AO6" i="264"/>
  <c r="AP6" i="264" s="1"/>
  <c r="AO42" i="264"/>
  <c r="AP42" i="264" s="1"/>
  <c r="AO8" i="264"/>
  <c r="AP8" i="264" s="1"/>
  <c r="AO5" i="264"/>
  <c r="AP5" i="264" s="1"/>
  <c r="AO36" i="264"/>
  <c r="AP36" i="264" s="1"/>
  <c r="AO11" i="264"/>
  <c r="AP11" i="264" s="1"/>
  <c r="AY73" i="264"/>
  <c r="AV74" i="264" s="1"/>
  <c r="AY74" i="264" s="1"/>
  <c r="AV75" i="264" s="1"/>
  <c r="AY75" i="264" s="1"/>
  <c r="AV76" i="264" s="1"/>
  <c r="AY76" i="264" s="1"/>
  <c r="K3" i="264"/>
  <c r="K61" i="264" s="1"/>
  <c r="Z47" i="264"/>
  <c r="AY86" i="264" l="1"/>
  <c r="N3" i="264"/>
  <c r="N61" i="264" s="1"/>
  <c r="AC47" i="264"/>
  <c r="Q3" i="264" l="1"/>
  <c r="Q61" i="264" s="1"/>
  <c r="AF47" i="264"/>
  <c r="T3" i="264" l="1"/>
  <c r="T61" i="264" s="1"/>
  <c r="AI47" i="264"/>
  <c r="W3" i="264" l="1"/>
  <c r="W61" i="264" s="1"/>
  <c r="AL47" i="264"/>
  <c r="AO47" i="264" s="1"/>
  <c r="AP47" i="264" s="1"/>
  <c r="Z3" i="264" l="1"/>
  <c r="Z61" i="264" s="1"/>
  <c r="D26" i="231"/>
  <c r="D27" i="231" l="1"/>
  <c r="AC3" i="264"/>
  <c r="AC61" i="264" s="1"/>
  <c r="AF3" i="264" l="1"/>
  <c r="AF61" i="264" s="1"/>
  <c r="E74" i="11"/>
  <c r="AI3" i="264" l="1"/>
  <c r="AI61" i="264" s="1"/>
  <c r="O137" i="72"/>
  <c r="J137" i="72" s="1"/>
  <c r="L137" i="72"/>
  <c r="L136" i="72"/>
  <c r="P136" i="72" s="1"/>
  <c r="J136" i="72"/>
  <c r="L135" i="72"/>
  <c r="P135" i="72" s="1"/>
  <c r="J135" i="72"/>
  <c r="L134" i="72"/>
  <c r="P134" i="72" s="1"/>
  <c r="J134" i="72"/>
  <c r="L133" i="72"/>
  <c r="P133" i="72" s="1"/>
  <c r="J133" i="72"/>
  <c r="L132" i="72"/>
  <c r="P132" i="72" s="1"/>
  <c r="J132" i="72"/>
  <c r="AL3" i="264" l="1"/>
  <c r="P137" i="72"/>
  <c r="P126" i="72"/>
  <c r="L125" i="72"/>
  <c r="P125" i="72" s="1"/>
  <c r="J125" i="72"/>
  <c r="L124" i="72"/>
  <c r="P124" i="72" s="1"/>
  <c r="J124" i="72"/>
  <c r="L123" i="72"/>
  <c r="P123" i="72" s="1"/>
  <c r="J123" i="72"/>
  <c r="L122" i="72"/>
  <c r="P122" i="72" s="1"/>
  <c r="J122" i="72"/>
  <c r="L121" i="72"/>
  <c r="P121" i="72" s="1"/>
  <c r="J121" i="72"/>
  <c r="O120" i="72"/>
  <c r="J120" i="72" s="1"/>
  <c r="L120" i="72"/>
  <c r="L119" i="72"/>
  <c r="P119" i="72" s="1"/>
  <c r="J119" i="72"/>
  <c r="L118" i="72"/>
  <c r="P118" i="72" s="1"/>
  <c r="J118" i="72"/>
  <c r="L117" i="72"/>
  <c r="P117" i="72" s="1"/>
  <c r="J117" i="72"/>
  <c r="L116" i="72"/>
  <c r="P116" i="72" s="1"/>
  <c r="J116" i="72"/>
  <c r="L115" i="72"/>
  <c r="P115" i="72" s="1"/>
  <c r="J115" i="72"/>
  <c r="L114" i="72"/>
  <c r="P114" i="72" s="1"/>
  <c r="J114" i="72"/>
  <c r="L113" i="72"/>
  <c r="P113" i="72" s="1"/>
  <c r="J113" i="72"/>
  <c r="N112" i="72"/>
  <c r="J112" i="72" s="1"/>
  <c r="L112" i="72"/>
  <c r="O111" i="72"/>
  <c r="J111" i="72" s="1"/>
  <c r="L111" i="72"/>
  <c r="L110" i="72"/>
  <c r="P110" i="72" s="1"/>
  <c r="J110" i="72"/>
  <c r="N109" i="72"/>
  <c r="J109" i="72" s="1"/>
  <c r="L109" i="72"/>
  <c r="L108" i="72"/>
  <c r="P108" i="72" s="1"/>
  <c r="J108" i="72"/>
  <c r="P107" i="72"/>
  <c r="J107" i="72"/>
  <c r="L106" i="72"/>
  <c r="P106" i="72" s="1"/>
  <c r="J106" i="72"/>
  <c r="L105" i="72"/>
  <c r="P105" i="72" s="1"/>
  <c r="J105" i="72"/>
  <c r="L104" i="72"/>
  <c r="P104" i="72" s="1"/>
  <c r="J104" i="72"/>
  <c r="L103" i="72"/>
  <c r="P103" i="72" s="1"/>
  <c r="J103" i="72"/>
  <c r="L102" i="72"/>
  <c r="P102" i="72" s="1"/>
  <c r="J102" i="72"/>
  <c r="AO3" i="264" l="1"/>
  <c r="P109" i="72"/>
  <c r="P112" i="72"/>
  <c r="P111" i="72"/>
  <c r="P120" i="72"/>
  <c r="E134" i="11"/>
  <c r="D237" i="72"/>
  <c r="E128" i="11"/>
  <c r="E119" i="11"/>
  <c r="E118" i="11"/>
  <c r="E117" i="11"/>
  <c r="E116" i="11"/>
  <c r="I208" i="72"/>
  <c r="I207" i="72"/>
  <c r="I213" i="72"/>
  <c r="I209" i="72"/>
  <c r="I205" i="72"/>
  <c r="D217" i="72"/>
  <c r="AP3" i="264" l="1"/>
  <c r="AO61" i="264"/>
  <c r="I211" i="72"/>
  <c r="P129" i="72"/>
  <c r="E121" i="11"/>
  <c r="I216" i="72"/>
  <c r="E125" i="11" l="1"/>
  <c r="E112" i="11"/>
  <c r="E101" i="11"/>
  <c r="E129" i="11"/>
  <c r="E135" i="11" l="1"/>
  <c r="E139" i="11" s="1"/>
  <c r="E142" i="11" s="1"/>
  <c r="N281" i="72" l="1"/>
  <c r="H281" i="72"/>
  <c r="J280" i="72"/>
  <c r="N280" i="72" s="1"/>
  <c r="H280" i="72"/>
  <c r="E233" i="34" l="1"/>
  <c r="R64" i="11"/>
  <c r="E64" i="11"/>
  <c r="N257" i="72"/>
  <c r="N255" i="72"/>
  <c r="N256" i="72"/>
  <c r="X64" i="11" l="1"/>
  <c r="R17" i="11"/>
  <c r="R21" i="11" s="1"/>
  <c r="F458" i="72" l="1"/>
  <c r="X77" i="11" l="1"/>
  <c r="X76" i="11"/>
  <c r="G404" i="72"/>
  <c r="G413" i="72"/>
  <c r="I404" i="72" l="1"/>
  <c r="K404" i="72"/>
  <c r="X74" i="11" l="1"/>
  <c r="X81" i="11"/>
  <c r="E58" i="11" l="1"/>
  <c r="E80" i="11" l="1"/>
  <c r="E32" i="11" l="1"/>
  <c r="R56" i="11"/>
  <c r="X58" i="11" s="1"/>
  <c r="R80" i="11" l="1"/>
  <c r="E22" i="11"/>
  <c r="E12" i="11"/>
  <c r="E17" i="11" l="1"/>
  <c r="E47" i="11"/>
  <c r="H71" i="11" l="1"/>
  <c r="H35" i="11"/>
  <c r="H37" i="11" s="1"/>
  <c r="H36" i="11"/>
  <c r="H26" i="11"/>
  <c r="H25" i="11"/>
  <c r="H53" i="11"/>
  <c r="H70" i="11"/>
  <c r="G120" i="11"/>
  <c r="G118" i="11"/>
  <c r="G116" i="11"/>
  <c r="G119" i="11"/>
  <c r="G117" i="11"/>
  <c r="H63" i="11"/>
  <c r="H30" i="11"/>
  <c r="H31" i="11"/>
  <c r="H54" i="11"/>
  <c r="H55" i="11"/>
  <c r="H62" i="11"/>
  <c r="H57" i="11"/>
  <c r="H61" i="11"/>
  <c r="H69" i="11"/>
  <c r="H68" i="11"/>
  <c r="H56" i="11"/>
  <c r="E83" i="11"/>
  <c r="H10" i="11"/>
  <c r="H46" i="11"/>
  <c r="H27" i="11" l="1"/>
  <c r="G121" i="11"/>
  <c r="H32" i="11"/>
  <c r="H44" i="11"/>
  <c r="H45" i="11"/>
  <c r="H66" i="11"/>
  <c r="H21" i="11"/>
  <c r="H60" i="11"/>
  <c r="H64" i="11" s="1"/>
  <c r="H16" i="11"/>
  <c r="H15" i="11"/>
  <c r="H11" i="11"/>
  <c r="H20" i="11"/>
  <c r="H67" i="11"/>
  <c r="H74" i="11" l="1"/>
  <c r="H58" i="11"/>
  <c r="H80" i="11"/>
  <c r="H83" i="11"/>
  <c r="H47" i="11"/>
  <c r="H12" i="11"/>
  <c r="H17" i="11"/>
  <c r="H22" i="11"/>
  <c r="R25" i="11" l="1"/>
  <c r="U9" i="11" s="1"/>
  <c r="U11" i="11" l="1"/>
  <c r="U24" i="11"/>
  <c r="U21" i="11"/>
  <c r="U61" i="11"/>
  <c r="R83" i="11"/>
  <c r="U83" i="11" s="1"/>
  <c r="U54" i="11"/>
  <c r="U72" i="11"/>
  <c r="U77" i="11"/>
  <c r="U68" i="11"/>
  <c r="U10" i="11"/>
  <c r="U60" i="11"/>
  <c r="U53" i="11"/>
  <c r="U80" i="11"/>
  <c r="U71" i="11"/>
  <c r="U22" i="11"/>
  <c r="U67" i="11"/>
  <c r="U69" i="11"/>
  <c r="U15" i="11"/>
  <c r="X48" i="11"/>
  <c r="X83" i="11" s="1"/>
  <c r="U23" i="11"/>
  <c r="U63" i="11"/>
  <c r="U66" i="11"/>
  <c r="U62" i="11"/>
  <c r="U76" i="11"/>
  <c r="U55" i="11"/>
  <c r="U70" i="11"/>
  <c r="U25" i="11" l="1"/>
  <c r="U74" i="11"/>
  <c r="U13" i="11"/>
  <c r="U17" i="11" s="1"/>
  <c r="U56" i="11"/>
  <c r="U64" i="11"/>
  <c r="AQ61" i="264"/>
  <c r="AP61" i="264"/>
  <c r="AZ86" i="264" s="1"/>
</calcChain>
</file>

<file path=xl/sharedStrings.xml><?xml version="1.0" encoding="utf-8"?>
<sst xmlns="http://schemas.openxmlformats.org/spreadsheetml/2006/main" count="73324" uniqueCount="7775">
  <si>
    <t/>
  </si>
  <si>
    <t>Vision Dental Clinic</t>
  </si>
  <si>
    <t>Price</t>
  </si>
  <si>
    <t>Discount</t>
  </si>
  <si>
    <t>VAT</t>
  </si>
  <si>
    <t>Dr. Hussien Tahoun</t>
  </si>
  <si>
    <t>Dr. Salim Alhamadani</t>
  </si>
  <si>
    <t>Grand Total</t>
  </si>
  <si>
    <t>Company: Vision Dental Clinic</t>
  </si>
  <si>
    <t>Report: Sales Summary</t>
  </si>
  <si>
    <t>Insurance/
Patient</t>
  </si>
  <si>
    <t>Net 
Amount</t>
  </si>
  <si>
    <t>-Patients</t>
  </si>
  <si>
    <t>Total Patient  Sales</t>
  </si>
  <si>
    <t>-Daman Ins. Co.</t>
  </si>
  <si>
    <t>-ADNIC Ins. Co.</t>
  </si>
  <si>
    <t>-AXA ins</t>
  </si>
  <si>
    <t>-NextCare Ins.Co.</t>
  </si>
  <si>
    <t>-Thiqa Ins. Co.</t>
  </si>
  <si>
    <t>Total Insurance Sales</t>
  </si>
  <si>
    <t>Total Dr. H.Tahoun</t>
  </si>
  <si>
    <t xml:space="preserve">Total Dr. Salim </t>
  </si>
  <si>
    <t>Cash</t>
  </si>
  <si>
    <t>Amount</t>
  </si>
  <si>
    <t>Bank Transfer</t>
  </si>
  <si>
    <t>Total</t>
  </si>
  <si>
    <t>Debit</t>
  </si>
  <si>
    <t>Credit</t>
  </si>
  <si>
    <t>-</t>
  </si>
  <si>
    <t>Category</t>
  </si>
  <si>
    <t>Unit Of Measure</t>
  </si>
  <si>
    <t>Transaction Type</t>
  </si>
  <si>
    <t>Supplier/Customer Name</t>
  </si>
  <si>
    <t>Sub-Category</t>
  </si>
  <si>
    <t>Profit &amp; Loss Statement</t>
  </si>
  <si>
    <t>Casflow Statement</t>
  </si>
  <si>
    <t>Profit &amp; Loss 
Statement</t>
  </si>
  <si>
    <t>%age</t>
  </si>
  <si>
    <t>Cashflow 
Statement</t>
  </si>
  <si>
    <t>Ref.</t>
  </si>
  <si>
    <r>
      <t xml:space="preserve">Differences
</t>
    </r>
    <r>
      <rPr>
        <b/>
        <sz val="10"/>
        <color rgb="FFFF0000"/>
        <rFont val="Calibri"/>
        <family val="2"/>
        <scheme val="minor"/>
      </rPr>
      <t>(P&amp;L - CF)</t>
    </r>
  </si>
  <si>
    <t>Sales / Income:</t>
  </si>
  <si>
    <t>(a)</t>
  </si>
  <si>
    <t>Cash Collection but not deposited in bank</t>
  </si>
  <si>
    <t xml:space="preserve">Total Previous month Sales Collection                  </t>
  </si>
  <si>
    <t>(b)</t>
  </si>
  <si>
    <r>
      <t xml:space="preserve">Grand Total of Sales Collection                       </t>
    </r>
    <r>
      <rPr>
        <b/>
        <sz val="9"/>
        <color rgb="FFFF0000"/>
        <rFont val="Calibri"/>
        <family val="2"/>
        <scheme val="minor"/>
      </rPr>
      <t/>
    </r>
  </si>
  <si>
    <t xml:space="preserve">(c = a+b) </t>
  </si>
  <si>
    <t>(d)</t>
  </si>
  <si>
    <t xml:space="preserve">Total Collection Received                                   </t>
  </si>
  <si>
    <t>Less:</t>
  </si>
  <si>
    <t>Direct Expenses:</t>
  </si>
  <si>
    <t>Direct Expenses Payment:</t>
  </si>
  <si>
    <t xml:space="preserve">Consumables / LAB </t>
  </si>
  <si>
    <t>Inventory Purchased</t>
  </si>
  <si>
    <t>Payment against Purchase of previous months</t>
  </si>
  <si>
    <t>External LAB</t>
  </si>
  <si>
    <t>Salaries</t>
  </si>
  <si>
    <t>Doctor' Salary</t>
  </si>
  <si>
    <t>In-Direct Expenses:</t>
  </si>
  <si>
    <t>In-Direct Expenses Payment:</t>
  </si>
  <si>
    <t>Third Party Consultancy</t>
  </si>
  <si>
    <t>Fixed Assets Purchased</t>
  </si>
  <si>
    <t>Total Indirect Expenses</t>
  </si>
  <si>
    <t>Total Indirect Payment</t>
  </si>
  <si>
    <t>Total Expense</t>
  </si>
  <si>
    <t>Total Payments</t>
  </si>
  <si>
    <t>Movement Date</t>
  </si>
  <si>
    <t>Dr. Asma Butt</t>
  </si>
  <si>
    <t>Total Dr. Asma Butt</t>
  </si>
  <si>
    <t>General Running and Maintenance</t>
  </si>
  <si>
    <t>Legal and Professionalism</t>
  </si>
  <si>
    <t>Staff Qualification And Education</t>
  </si>
  <si>
    <t xml:space="preserve">Office Rent </t>
  </si>
  <si>
    <t>Doctor</t>
  </si>
  <si>
    <t>NA</t>
  </si>
  <si>
    <t>Oxygen Refill</t>
  </si>
  <si>
    <t>City Pharmacy Co. WLL</t>
  </si>
  <si>
    <t>Buffer Stock
(1 clinic usage/ month)</t>
  </si>
  <si>
    <t>Saber</t>
  </si>
  <si>
    <t>Everest Medical &amp; Safety Trading</t>
  </si>
  <si>
    <t>Dental Bibs</t>
  </si>
  <si>
    <t>Dental Bib (13*18) (4pcs)</t>
  </si>
  <si>
    <t>01- Consumables</t>
  </si>
  <si>
    <t>06- Surgical Materials &amp; Supplies</t>
  </si>
  <si>
    <t>02- Usage</t>
  </si>
  <si>
    <t>Saline</t>
  </si>
  <si>
    <t>Saline - Sodium Chloride 0.9%</t>
  </si>
  <si>
    <t>Bottle</t>
  </si>
  <si>
    <t>03- Scaling / Gingiva Materials &amp; Supplies</t>
  </si>
  <si>
    <t>NSK Powder - Flash Pearl  Bottle</t>
  </si>
  <si>
    <t>Gauze</t>
  </si>
  <si>
    <t>Gauze - Surgical Sponges 2"x2" 8 ply (100pcs)</t>
  </si>
  <si>
    <t>Pack</t>
  </si>
  <si>
    <t>Tube of 50 Cups</t>
  </si>
  <si>
    <t>Bioceramic Sealer</t>
  </si>
  <si>
    <t>Ceraseal - Metabiomed</t>
  </si>
  <si>
    <t>Syringe</t>
  </si>
  <si>
    <t>07- Impression Materials &amp; Supplies</t>
  </si>
  <si>
    <t>Z Fold Tissue</t>
  </si>
  <si>
    <t>DIS142</t>
  </si>
  <si>
    <t>Hand Towel - Z Fold Tissues - 2 Ply (150*16 Pkt)</t>
  </si>
  <si>
    <t>Box</t>
  </si>
  <si>
    <t>Pcs</t>
  </si>
  <si>
    <t>02- Reusable</t>
  </si>
  <si>
    <t>Pkt</t>
  </si>
  <si>
    <t>Implant - BLT RC 4.1x12, Straumann</t>
  </si>
  <si>
    <t>STR021.5510</t>
  </si>
  <si>
    <t>Implant - BLT RC 4.1x10, Straumann</t>
  </si>
  <si>
    <t>03- Fixed Assets</t>
  </si>
  <si>
    <t>03- Abutments</t>
  </si>
  <si>
    <t>STR022.0107</t>
  </si>
  <si>
    <t>Sterilization Pouch 75</t>
  </si>
  <si>
    <t>Sterilization Reel - 75x200mt Plain</t>
  </si>
  <si>
    <t>Roll</t>
  </si>
  <si>
    <t>Steam Indicator</t>
  </si>
  <si>
    <t>01- Burs &amp; Stones Tools</t>
  </si>
  <si>
    <t>03- Internal Return</t>
  </si>
  <si>
    <t>STR022.0026</t>
  </si>
  <si>
    <t>STR022.0027</t>
  </si>
  <si>
    <t>Saliva Ejector</t>
  </si>
  <si>
    <t>Pack of 100 Pcs</t>
  </si>
  <si>
    <t>Nurse Cap</t>
  </si>
  <si>
    <t>Gloves Powdered - Small</t>
  </si>
  <si>
    <t>Tissue Box</t>
  </si>
  <si>
    <t>Tissue Facial - 150*30 (2 Ply)</t>
  </si>
  <si>
    <t>Micro Brush Applicator - Regular</t>
  </si>
  <si>
    <t>Paper Points #35* .04</t>
  </si>
  <si>
    <t>Absorbent Paper Points - #35* .04</t>
  </si>
  <si>
    <t>STR021.3510</t>
  </si>
  <si>
    <t>Implant - BLT NC 3.3x10, Straumann</t>
  </si>
  <si>
    <t>Implant - BLT RC 4.8x10, Straumann</t>
  </si>
  <si>
    <t>Bite Registration</t>
  </si>
  <si>
    <t>Bite Registration Material</t>
  </si>
  <si>
    <t>Sterilization Pouch 100</t>
  </si>
  <si>
    <t>Sterilization Reel - 100x200mt Plain</t>
  </si>
  <si>
    <t>Long Black Round Diamond Bur</t>
  </si>
  <si>
    <t>Bowie Dick</t>
  </si>
  <si>
    <t>Bowiedick Test Pack</t>
  </si>
  <si>
    <t>Model Peach 2.0</t>
  </si>
  <si>
    <t>08- Stationaries &amp; Printing Supplies</t>
  </si>
  <si>
    <t>Implant - BLT RC 4.1x8, Straumann</t>
  </si>
  <si>
    <t>Box of 100 Pcs</t>
  </si>
  <si>
    <t>Milk Powder</t>
  </si>
  <si>
    <t>IGDT001</t>
  </si>
  <si>
    <t>Dallmayr Topping</t>
  </si>
  <si>
    <t>Kilogram</t>
  </si>
  <si>
    <t>Chocolate Powder</t>
  </si>
  <si>
    <t>IGDC001</t>
  </si>
  <si>
    <t>Dallmayr Premium Chocolate</t>
  </si>
  <si>
    <t>PNV SA Cement Plus Value (White)</t>
  </si>
  <si>
    <t>02- Nitrous &amp; Oxygen Sedation</t>
  </si>
  <si>
    <t>Cylinder</t>
  </si>
  <si>
    <t>Handpiece Oil</t>
  </si>
  <si>
    <t>Can</t>
  </si>
  <si>
    <t>Syringe 10cc</t>
  </si>
  <si>
    <t>STR021.3512</t>
  </si>
  <si>
    <t>Implant - BLT NC 3.3x12, Straumann</t>
  </si>
  <si>
    <t>Location</t>
  </si>
  <si>
    <t>Dr. Hussein Salah Ahmed Tahoun</t>
  </si>
  <si>
    <t>Dr. Amr Labib</t>
  </si>
  <si>
    <t>Coffee Powder</t>
  </si>
  <si>
    <t>IGDE044</t>
  </si>
  <si>
    <t>Espresso Barista C&amp;B - 1Kg</t>
  </si>
  <si>
    <t>Al Hayat Pharmaceuticals</t>
  </si>
  <si>
    <t>Shoe Cover</t>
  </si>
  <si>
    <t xml:space="preserve"> Shoe Cover Non-Woven</t>
  </si>
  <si>
    <t>Panacea Synthetic Gas Trading LLC</t>
  </si>
  <si>
    <t>Mohammad Abdul Mohsen Alnablsi</t>
  </si>
  <si>
    <t>Sheet 1.0 mm</t>
  </si>
  <si>
    <t>Sheet - Essix A+ Plastic .040 x 125mm Circle</t>
  </si>
  <si>
    <t>Dr. Salim Ali Salim Al-Hamadani</t>
  </si>
  <si>
    <t>Dr. Asma Butt Haroon Zafar</t>
  </si>
  <si>
    <t xml:space="preserve">Nurses' Salary </t>
  </si>
  <si>
    <t xml:space="preserve">Indirect Staff Salaries </t>
  </si>
  <si>
    <t>06- Laboratory- (LAB)</t>
  </si>
  <si>
    <t>Sirona Dental Systems Trading LLC</t>
  </si>
  <si>
    <t>04- Dental Materials &amp; Supplies- (DMS)</t>
  </si>
  <si>
    <t>Saber Mohammed/Elwan Technical Supplies</t>
  </si>
  <si>
    <t>05- Implants- (IMPL)</t>
  </si>
  <si>
    <t>05- Clinic 2</t>
  </si>
  <si>
    <t>Abutment Variobase  NC 3.8x5.5 GH1</t>
  </si>
  <si>
    <t>01- Implant Fixtures</t>
  </si>
  <si>
    <t>Straumann - BLT NC 3.3x10</t>
  </si>
  <si>
    <t>Straumann - BLT NC 3.3x12</t>
  </si>
  <si>
    <t>Straumann - BLT RC 4.1x12</t>
  </si>
  <si>
    <t>Straumann - BLT RC 4.1x10</t>
  </si>
  <si>
    <t>10- Internal Laboratory</t>
  </si>
  <si>
    <t>03- Prevention &amp; Control of Infection- (PCI)</t>
  </si>
  <si>
    <t xml:space="preserve">01- Personal Protective Equipment </t>
  </si>
  <si>
    <t>07- Clinic 4</t>
  </si>
  <si>
    <t>Light Body</t>
  </si>
  <si>
    <t>C207001</t>
  </si>
  <si>
    <t>Impression Material - Zhermack Hydrorise Light Body</t>
  </si>
  <si>
    <t>Disposable Syringe 10cc</t>
  </si>
  <si>
    <t>03- CSSD / Washrooms</t>
  </si>
  <si>
    <t>Face Mask - Regular</t>
  </si>
  <si>
    <t>Face Mask - Earloop - 3 Ply - Regular</t>
  </si>
  <si>
    <t>Box of 50 Pcs</t>
  </si>
  <si>
    <t>06- Clinic 3</t>
  </si>
  <si>
    <t>K Files 25-10</t>
  </si>
  <si>
    <t>K Files - 25mm #10</t>
  </si>
  <si>
    <t>Abutment Variobase RC 4.5x5.5 GH1</t>
  </si>
  <si>
    <t>Disposable Gown - 70 gsm</t>
  </si>
  <si>
    <t>Disposable Isolation Gown - 70 GSM Blue</t>
  </si>
  <si>
    <t>Disposable Gown - 50 gsm</t>
  </si>
  <si>
    <t>Abutment Variobase RC 4.5x5.5 GH2</t>
  </si>
  <si>
    <t>Straumann - BLT RC 4.1x8</t>
  </si>
  <si>
    <t>Straumann - BLT RC 4.8x10</t>
  </si>
  <si>
    <t>12-  Coffee Vending Machine</t>
  </si>
  <si>
    <t>Cavi Wipes</t>
  </si>
  <si>
    <t>Surface Disinfectant - Cavi wipes (160 towels/bot)</t>
  </si>
  <si>
    <t>3D Ink - Peach 2.0</t>
  </si>
  <si>
    <t>Prophy Powder - NSK</t>
  </si>
  <si>
    <t>K Files 25-08</t>
  </si>
  <si>
    <t>K Files - 25mm #08</t>
  </si>
  <si>
    <t>Stirrer</t>
  </si>
  <si>
    <t>Automatic Stirrer 105mm</t>
  </si>
  <si>
    <t>Bundle</t>
  </si>
  <si>
    <t>D00Y900698</t>
  </si>
  <si>
    <t>02- General Running and Maintenance</t>
  </si>
  <si>
    <t>05- Pantry</t>
  </si>
  <si>
    <t>03- Staff Qualification And Education (HR)</t>
  </si>
  <si>
    <t>02- Indirect Staff Salaries</t>
  </si>
  <si>
    <t>05- Treasuries Transactions</t>
  </si>
  <si>
    <t>04- Legal and Professionalism</t>
  </si>
  <si>
    <t>01- Equipment and Supply</t>
  </si>
  <si>
    <t>01- Consumables / New Invoice Payment</t>
  </si>
  <si>
    <t>01- Treasury Transfer</t>
  </si>
  <si>
    <t>11- Bank Charges</t>
  </si>
  <si>
    <t>01- Direct Staff Salaries</t>
  </si>
  <si>
    <t>Gloves Powdered - Medium</t>
  </si>
  <si>
    <t>DIS26</t>
  </si>
  <si>
    <t>Paper Cups</t>
  </si>
  <si>
    <t>IGDP013</t>
  </si>
  <si>
    <t>Dallmayr Paper Cups</t>
  </si>
  <si>
    <t>Clinisorb Sutures 3/0 - Absorbable - Clinisut</t>
  </si>
  <si>
    <t>Jackson Trading Co. LLC</t>
  </si>
  <si>
    <t>K Files 25-06</t>
  </si>
  <si>
    <t>K Files - 25mm #06</t>
  </si>
  <si>
    <t>Bio Link Medical Surgical Equipment &amp; Intruments Trading LLC</t>
  </si>
  <si>
    <t>World Dento Medical Equipments LLC</t>
  </si>
  <si>
    <t>Three Dimensions ME General Trading LLC</t>
  </si>
  <si>
    <t>Al Saadah Medical &amp; Surgical Supplies</t>
  </si>
  <si>
    <t>Rhein Medical Equipment Trading</t>
  </si>
  <si>
    <t xml:space="preserve">Barrier Film </t>
  </si>
  <si>
    <t>Barrier Film - Blue</t>
  </si>
  <si>
    <t>Apple Med Trading LLC</t>
  </si>
  <si>
    <t>Supplier Details</t>
  </si>
  <si>
    <t>Supplier / Agency represertative</t>
  </si>
  <si>
    <t>Supplier / Agency Contact Number</t>
  </si>
  <si>
    <t>Dr.Shadi</t>
  </si>
  <si>
    <t>+971 56 525 1319</t>
  </si>
  <si>
    <t>+971 56 367 9301</t>
  </si>
  <si>
    <t>+971 50 170 2676</t>
  </si>
  <si>
    <t>+971 50 490 9197</t>
  </si>
  <si>
    <t>+971 56 683 3107</t>
  </si>
  <si>
    <t>Instrument Solution 5 Ltr.</t>
  </si>
  <si>
    <t>+971 55 244 0493</t>
  </si>
  <si>
    <t>+971 50 622 5639</t>
  </si>
  <si>
    <t>+971 50 415 3984</t>
  </si>
  <si>
    <t>+971 56 367 4713</t>
  </si>
  <si>
    <t>+971 50 782 0978</t>
  </si>
  <si>
    <t xml:space="preserve">Dr.Marwan </t>
  </si>
  <si>
    <t>+971 56 415 6254</t>
  </si>
  <si>
    <t>Sales</t>
  </si>
  <si>
    <t>Articulating Paper</t>
  </si>
  <si>
    <t>Articulating Paper - Ehros - 12 Books - 12 Sheets/Book</t>
  </si>
  <si>
    <t>Pack of 12 Books</t>
  </si>
  <si>
    <t>Dental Floss</t>
  </si>
  <si>
    <t>Ora Tech Medical and Surgical Articles &amp; Requisites Trading LLC</t>
  </si>
  <si>
    <t>Rotary Files - Assorted 25mm</t>
  </si>
  <si>
    <t>Rotary  Files Assorted 25mm - Smart Carver Kit</t>
  </si>
  <si>
    <t>Rotary Files - Assorted 21mm</t>
  </si>
  <si>
    <t>Rotary  Files Assorted 21mm - Smart Carver Kit</t>
  </si>
  <si>
    <t>Rotary Files - Assorted 31mm</t>
  </si>
  <si>
    <t>Rotary  Files Assorted 31mm - Smart Carver Kit</t>
  </si>
  <si>
    <t>Al Hana Medical Equipments</t>
  </si>
  <si>
    <t>+971 50 219 8081</t>
  </si>
  <si>
    <t>D801 LSG 1.4</t>
  </si>
  <si>
    <t>Rashwan</t>
  </si>
  <si>
    <t>Myrna Villegas</t>
  </si>
  <si>
    <t>05- Bone Grafting Materials, Synthetic</t>
  </si>
  <si>
    <t>Sapling Drug Store</t>
  </si>
  <si>
    <t>+971 50 851 6101</t>
  </si>
  <si>
    <t>C11-002</t>
  </si>
  <si>
    <t>Yellow Etch</t>
  </si>
  <si>
    <t>Pack of 2 Syringe</t>
  </si>
  <si>
    <t>STA Long</t>
  </si>
  <si>
    <t>MILESTA-5050-301</t>
  </si>
  <si>
    <t>Wand STA Handpieces with Needle 30 gauge x 1"</t>
  </si>
  <si>
    <t>01- Reception Area</t>
  </si>
  <si>
    <t>Panavia Translucent</t>
  </si>
  <si>
    <t>PNV SA Cement Plus Value (Translucent)</t>
  </si>
  <si>
    <t>Panavia White - Single Syringe</t>
  </si>
  <si>
    <t>04- Implant Impression Tools &amp; Supplies</t>
  </si>
  <si>
    <t xml:space="preserve">Pcs </t>
  </si>
  <si>
    <t>Fiber Post Size 1</t>
  </si>
  <si>
    <t>Unicore Post - Unicore Post Placement size 1, 0.8mm</t>
  </si>
  <si>
    <t>Bin Ali Medical Supplies LLC</t>
  </si>
  <si>
    <t>Amazon.ae</t>
  </si>
  <si>
    <t>Sheet 2.0mm</t>
  </si>
  <si>
    <t>Sheet - 3A Medes Easy-Vac Gasket - 3A GB080 - Bleaching Mouth Guard - Size 0.080/2.0mm</t>
  </si>
  <si>
    <t>Pkt of 12 Sheets</t>
  </si>
  <si>
    <t>14- VIP 2</t>
  </si>
  <si>
    <t>STA Short</t>
  </si>
  <si>
    <t>MILESTA-5050-305</t>
  </si>
  <si>
    <t>Wand STA Handpieces with Needle 30 gauge x 1/2"</t>
  </si>
  <si>
    <t>IGDT002</t>
  </si>
  <si>
    <t>Quick Flowable yellow Syringe</t>
  </si>
  <si>
    <t>D00CQF1014</t>
  </si>
  <si>
    <t>Quick Flowable yellow 5 Syringe</t>
  </si>
  <si>
    <t>Mini Wire Brush</t>
  </si>
  <si>
    <t>13- VIP 1</t>
  </si>
  <si>
    <t>08- Bleaching Material &amp; Supplies</t>
  </si>
  <si>
    <t>D000281387</t>
  </si>
  <si>
    <t xml:space="preserve">High Suction Tip- White </t>
  </si>
  <si>
    <t>Gloves Powdered - Extra Small</t>
  </si>
  <si>
    <r>
      <rPr>
        <b/>
        <sz val="10"/>
        <color theme="1"/>
        <rFont val="Calibri"/>
        <family val="2"/>
        <scheme val="minor"/>
      </rPr>
      <t>Consumables</t>
    </r>
    <r>
      <rPr>
        <sz val="8"/>
        <color theme="1"/>
        <rFont val="Calibri"/>
        <family val="2"/>
        <scheme val="minor"/>
      </rPr>
      <t xml:space="preserve"> -( Dr. H.T /-, Dr. S /- ,Dr. Asma /- , Dr. Ammar /- , Dr. Amr  , VIP1 /- , VIP2/-)</t>
    </r>
  </si>
  <si>
    <t>Consumables -  ( CSSD /- , Vital - /-, PAN - /- , ADRC /- , CVM-)</t>
  </si>
  <si>
    <t>Internal LAB (/-)</t>
  </si>
  <si>
    <t>Green Line Printing Works</t>
  </si>
  <si>
    <t>Daman Insurancce</t>
  </si>
  <si>
    <t>Abutment Angled Solution</t>
  </si>
  <si>
    <t>STR022.0093</t>
  </si>
  <si>
    <t>Straumann - BLT NC 3.3x8</t>
  </si>
  <si>
    <t>Implant - BLT NC 3.3x8, Straumann</t>
  </si>
  <si>
    <t>STR021.5512</t>
  </si>
  <si>
    <t>Adhesive L-Pop 100</t>
  </si>
  <si>
    <t>Adhesive - L-Pop - Single Bond 100's - 3M ESPE</t>
  </si>
  <si>
    <t>Dental Cotton Rolls</t>
  </si>
  <si>
    <t>DIS656</t>
  </si>
  <si>
    <t>Face Mask - Medplus</t>
  </si>
  <si>
    <t>Face Mask - Earloop - 3 Ply - Medplus</t>
  </si>
  <si>
    <t>STR021.7510</t>
  </si>
  <si>
    <t>K Files 25-15</t>
  </si>
  <si>
    <t>K Files - 25mm #15</t>
  </si>
  <si>
    <t>NHT Trading L.L.C</t>
  </si>
  <si>
    <t>Nitrous Oxide Refill</t>
  </si>
  <si>
    <t>Abutment Variobase  NC 3.8x5.5 GH3</t>
  </si>
  <si>
    <t>STR022.0108</t>
  </si>
  <si>
    <t>01- Purchase</t>
  </si>
  <si>
    <t>05- Exchange Returned</t>
  </si>
  <si>
    <t>04- Exchange Received</t>
  </si>
  <si>
    <t>D0004288-WD</t>
  </si>
  <si>
    <t xml:space="preserve">Dr.Ayman </t>
  </si>
  <si>
    <t xml:space="preserve">Pack </t>
  </si>
  <si>
    <t xml:space="preserve">NA </t>
  </si>
  <si>
    <t xml:space="preserve">Najeeb </t>
  </si>
  <si>
    <t>Metrex</t>
  </si>
  <si>
    <t>13-5000</t>
  </si>
  <si>
    <t>Cavicide -1 Gallon 13-5000</t>
  </si>
  <si>
    <t xml:space="preserve">Gallon </t>
  </si>
  <si>
    <t xml:space="preserve">Enzymatic Liquid Detergent </t>
  </si>
  <si>
    <t>10-4100</t>
  </si>
  <si>
    <t>Empower 1 Gallon 10-4100</t>
  </si>
  <si>
    <t xml:space="preserve">Reliance </t>
  </si>
  <si>
    <t>Row Labels</t>
  </si>
  <si>
    <t xml:space="preserve">Other Income </t>
  </si>
  <si>
    <t>VAT on Charges Amount</t>
  </si>
  <si>
    <t>02- Dental Blocks</t>
  </si>
  <si>
    <t xml:space="preserve">04- Needles &amp; Syringes </t>
  </si>
  <si>
    <t>08- Facility Management &amp; (FMS)</t>
  </si>
  <si>
    <t>02- Disinfectants &amp; Lubricants</t>
  </si>
  <si>
    <t>04- Wrapping &amp; Protective Materials</t>
  </si>
  <si>
    <t>03- General &amp; Waste Management</t>
  </si>
  <si>
    <t>05- Vacuum Machine Plates &amp; Supplies</t>
  </si>
  <si>
    <t xml:space="preserve">03- Vital Signs/ Emergency Supplies </t>
  </si>
  <si>
    <t>10- Patient Education Printouts &amp; Giveaways</t>
  </si>
  <si>
    <t>04- 3D Inks &amp; Supplies</t>
  </si>
  <si>
    <t xml:space="preserve">NSK </t>
  </si>
  <si>
    <t xml:space="preserve">Roll </t>
  </si>
  <si>
    <t>07- Miscellaneous</t>
  </si>
  <si>
    <t>Type</t>
  </si>
  <si>
    <t>Variant 1</t>
  </si>
  <si>
    <t>Variant 2 (If Applicable)</t>
  </si>
  <si>
    <t>Vision ID</t>
  </si>
  <si>
    <t>Item Price (Without Vat)</t>
  </si>
  <si>
    <t>Item Vat ( If Applicable)</t>
  </si>
  <si>
    <t>Warranty Certificate</t>
  </si>
  <si>
    <t>Medication Alerts (For Medcines Only)</t>
  </si>
  <si>
    <t xml:space="preserve">Color Classification (For Electronic Devices) </t>
  </si>
  <si>
    <t>Expiration / Depreciation Date</t>
  </si>
  <si>
    <t>Department Ownership</t>
  </si>
  <si>
    <t>Internal User /Agent Name</t>
  </si>
  <si>
    <t>Internal User ID</t>
  </si>
  <si>
    <t>Undertaking Staff ID /  Form</t>
  </si>
  <si>
    <t>Location ID</t>
  </si>
  <si>
    <t>Location  Index</t>
  </si>
  <si>
    <t>Incident Report Attached</t>
  </si>
  <si>
    <t>PPM Date
 (For electronic Devices)</t>
  </si>
  <si>
    <t>Disposal Forms</t>
  </si>
  <si>
    <t>Stock Description (the exact description as per the supplier Invoice)</t>
  </si>
  <si>
    <t>Brand / Model</t>
  </si>
  <si>
    <t>Financial Grading</t>
  </si>
  <si>
    <t>Door Number</t>
  </si>
  <si>
    <t>LPO/IPO Number</t>
  </si>
  <si>
    <t xml:space="preserve"> Transaction Value </t>
  </si>
  <si>
    <t>01- Medical &amp; LAB Devices. Instruments- (DEV)</t>
  </si>
  <si>
    <t>Mr.Anas</t>
  </si>
  <si>
    <t>VDC001</t>
  </si>
  <si>
    <t>VDC040</t>
  </si>
  <si>
    <t>VDC015</t>
  </si>
  <si>
    <t>08- FIN/INV</t>
  </si>
  <si>
    <t>32- Main Inventory 1</t>
  </si>
  <si>
    <t>6</t>
  </si>
  <si>
    <t>5</t>
  </si>
  <si>
    <t xml:space="preserve">Sales </t>
  </si>
  <si>
    <t>Restorative</t>
  </si>
  <si>
    <t xml:space="preserve">Mujeeb </t>
  </si>
  <si>
    <t>Shihabudheen</t>
  </si>
  <si>
    <t>+971 55 798 8038</t>
  </si>
  <si>
    <t>Endodontic Materials</t>
  </si>
  <si>
    <t xml:space="preserve">Mansoor </t>
  </si>
  <si>
    <t>2</t>
  </si>
  <si>
    <t>Restorative Fillings</t>
  </si>
  <si>
    <t>7</t>
  </si>
  <si>
    <t xml:space="preserve">Dentsply Sirona </t>
  </si>
  <si>
    <t xml:space="preserve">Dr.Noha </t>
  </si>
  <si>
    <t>Dentrics</t>
  </si>
  <si>
    <t>Oxygen Sedation</t>
  </si>
  <si>
    <t xml:space="preserve">Suresh </t>
  </si>
  <si>
    <t>+971 52 850 2873</t>
  </si>
  <si>
    <t>Nitrous Sedation</t>
  </si>
  <si>
    <t>Needles</t>
  </si>
  <si>
    <t>WAND STA</t>
  </si>
  <si>
    <t xml:space="preserve">Local Anaesthetics </t>
  </si>
  <si>
    <t xml:space="preserve">Syringes </t>
  </si>
  <si>
    <t xml:space="preserve">YES </t>
  </si>
  <si>
    <t>DS10CC</t>
  </si>
  <si>
    <t>General Materials</t>
  </si>
  <si>
    <t>30- Main Inventory 2</t>
  </si>
  <si>
    <t xml:space="preserve">Personal Protective Equipment </t>
  </si>
  <si>
    <t>4</t>
  </si>
  <si>
    <t xml:space="preserve">Disinfectants </t>
  </si>
  <si>
    <t>Disinfectant Wipes</t>
  </si>
  <si>
    <t>1</t>
  </si>
  <si>
    <t xml:space="preserve">Novamed </t>
  </si>
  <si>
    <t xml:space="preserve">BMS </t>
  </si>
  <si>
    <t>21-229IPA</t>
  </si>
  <si>
    <t xml:space="preserve"> Wrapping</t>
  </si>
  <si>
    <t xml:space="preserve">MMC </t>
  </si>
  <si>
    <t>MMC</t>
  </si>
  <si>
    <t>STR-000100</t>
  </si>
  <si>
    <t xml:space="preserve">Sterilization Monitoring </t>
  </si>
  <si>
    <t>8</t>
  </si>
  <si>
    <t>SE-00001</t>
  </si>
  <si>
    <t xml:space="preserve">COLTENE </t>
  </si>
  <si>
    <t>3</t>
  </si>
  <si>
    <t>GENC-1112</t>
  </si>
  <si>
    <t>General Supplies</t>
  </si>
  <si>
    <t>Cleaning Brush</t>
  </si>
  <si>
    <t>LT015S</t>
  </si>
  <si>
    <t xml:space="preserve">Amazon </t>
  </si>
  <si>
    <t>1111-607</t>
  </si>
  <si>
    <t>Instrument Disinfectant - 5 Ltr.</t>
  </si>
  <si>
    <t>HST-00001</t>
  </si>
  <si>
    <t>Lubricants</t>
  </si>
  <si>
    <t>GLOVESXS-00001</t>
  </si>
  <si>
    <t xml:space="preserve">Falcon </t>
  </si>
  <si>
    <t xml:space="preserve">3M ESPE </t>
  </si>
  <si>
    <t>ISG70-00001</t>
  </si>
  <si>
    <t>Personal Protective Equipment</t>
  </si>
  <si>
    <t>ISG50-00001</t>
  </si>
  <si>
    <t>Disposable Isolation Gown - 50 GSM Blue</t>
  </si>
  <si>
    <t>DB-3-00001</t>
  </si>
  <si>
    <t xml:space="preserve">LOMAR </t>
  </si>
  <si>
    <t>BD-200W</t>
  </si>
  <si>
    <t xml:space="preserve">Steristar </t>
  </si>
  <si>
    <t>BF-00001</t>
  </si>
  <si>
    <t>SCNW-00001</t>
  </si>
  <si>
    <t xml:space="preserve">Medinorm </t>
  </si>
  <si>
    <t>Bleaching Material</t>
  </si>
  <si>
    <t xml:space="preserve">Zoom </t>
  </si>
  <si>
    <t>Burs</t>
  </si>
  <si>
    <t>Stoddard</t>
  </si>
  <si>
    <t>Giveaways</t>
  </si>
  <si>
    <t>04- Restorative Fillings, Adhesives &amp; Supplies</t>
  </si>
  <si>
    <t xml:space="preserve">Posts Supplies </t>
  </si>
  <si>
    <t xml:space="preserve">Ultradent </t>
  </si>
  <si>
    <t>Impression Materials</t>
  </si>
  <si>
    <t xml:space="preserve">Surgical Materials </t>
  </si>
  <si>
    <t xml:space="preserve">BROMED </t>
  </si>
  <si>
    <t>SSC-000.09</t>
  </si>
  <si>
    <t xml:space="preserve">KSP PHARMA </t>
  </si>
  <si>
    <t xml:space="preserve">Endodontic Materials </t>
  </si>
  <si>
    <t>RFA-00031</t>
  </si>
  <si>
    <t xml:space="preserve">Smart Files </t>
  </si>
  <si>
    <t xml:space="preserve">Amer </t>
  </si>
  <si>
    <t>+971 58 567 3445</t>
  </si>
  <si>
    <t>RFA-00025</t>
  </si>
  <si>
    <t>RFA-00021</t>
  </si>
  <si>
    <t xml:space="preserve">DENTKIST </t>
  </si>
  <si>
    <t xml:space="preserve">Scaling </t>
  </si>
  <si>
    <t>UP-407</t>
  </si>
  <si>
    <t>TDV</t>
  </si>
  <si>
    <t>KURARAY</t>
  </si>
  <si>
    <t xml:space="preserve">Mani </t>
  </si>
  <si>
    <t>MI-DMS-OR-01</t>
  </si>
  <si>
    <t>Micro Applicator -Regular</t>
  </si>
  <si>
    <t>MAB-00001</t>
  </si>
  <si>
    <t>MICRO-B</t>
  </si>
  <si>
    <t>K Files</t>
  </si>
  <si>
    <t>KF-002515</t>
  </si>
  <si>
    <t>KF-002510</t>
  </si>
  <si>
    <t>KF-002506</t>
  </si>
  <si>
    <t>NEOPRO</t>
  </si>
  <si>
    <t xml:space="preserve">Zhermack </t>
  </si>
  <si>
    <t>Gutta Percha</t>
  </si>
  <si>
    <t xml:space="preserve">Meta Biomed </t>
  </si>
  <si>
    <t>Medix</t>
  </si>
  <si>
    <t>R&amp;S</t>
  </si>
  <si>
    <t>Surgical Materials</t>
  </si>
  <si>
    <t xml:space="preserve">Clinisorb </t>
  </si>
  <si>
    <t>CSL2206031</t>
  </si>
  <si>
    <t>AP-00001</t>
  </si>
  <si>
    <t>AP</t>
  </si>
  <si>
    <t>Milling  Tools</t>
  </si>
  <si>
    <t>Adhesives</t>
  </si>
  <si>
    <t>Paper Points</t>
  </si>
  <si>
    <t>APP-003504</t>
  </si>
  <si>
    <t>Implant Impression Tools</t>
  </si>
  <si>
    <t xml:space="preserve">Straumann </t>
  </si>
  <si>
    <t>Abutments</t>
  </si>
  <si>
    <t>Bone Grafting Materials</t>
  </si>
  <si>
    <t>Implant Fixtures</t>
  </si>
  <si>
    <t>Straumann - BLT IMPLANT</t>
  </si>
  <si>
    <t xml:space="preserve">Easy Graft </t>
  </si>
  <si>
    <t>Abdulkalim</t>
  </si>
  <si>
    <t>3D Inks</t>
  </si>
  <si>
    <t>06- Dental Stone, Stains &amp; Wax</t>
  </si>
  <si>
    <t>Stains</t>
  </si>
  <si>
    <t>Vacuum Machine Plates</t>
  </si>
  <si>
    <t>ESSIX-00001</t>
  </si>
  <si>
    <t xml:space="preserve"> 3A Medes Easy</t>
  </si>
  <si>
    <t>GB080</t>
  </si>
  <si>
    <t>MOD-PEACH-01</t>
  </si>
  <si>
    <t>NextDent</t>
  </si>
  <si>
    <t>Sachin</t>
  </si>
  <si>
    <t>+971 56 422 6983</t>
  </si>
  <si>
    <t>Dental Blocks</t>
  </si>
  <si>
    <t xml:space="preserve"> Printing Supplies</t>
  </si>
  <si>
    <t xml:space="preserve">Pantry Supplies </t>
  </si>
  <si>
    <t>+971 50 546 2809</t>
  </si>
  <si>
    <t xml:space="preserve">DALLMAYR </t>
  </si>
  <si>
    <t>+971 56 975 6706</t>
  </si>
  <si>
    <t>02- Triage/OPG Room</t>
  </si>
  <si>
    <t>Wrapping</t>
  </si>
  <si>
    <t>VDC105</t>
  </si>
  <si>
    <t xml:space="preserve">Tube </t>
  </si>
  <si>
    <t>Euromed</t>
  </si>
  <si>
    <t xml:space="preserve">Sum of  Transaction Value </t>
  </si>
  <si>
    <t>Date</t>
  </si>
  <si>
    <t>Agency</t>
  </si>
  <si>
    <t>Descriptions</t>
  </si>
  <si>
    <t>Adnic Insurance Claims</t>
  </si>
  <si>
    <t>Axa Insurance (gulf)</t>
  </si>
  <si>
    <t>Vision Description (Description understood by VDC users)</t>
  </si>
  <si>
    <t>Box of 40Pcs</t>
  </si>
  <si>
    <t>Gesalife</t>
  </si>
  <si>
    <t>Mahamud</t>
  </si>
  <si>
    <t>Pack of 4Pcs</t>
  </si>
  <si>
    <t>Pack of 3syringe</t>
  </si>
  <si>
    <t>Set of 3Pcs</t>
  </si>
  <si>
    <t>EUROMED</t>
  </si>
  <si>
    <t>VDC FORMS</t>
  </si>
  <si>
    <t>Mr.Emad</t>
  </si>
  <si>
    <t>+971 54 339 7576</t>
  </si>
  <si>
    <t>+971 54 705 1204</t>
  </si>
  <si>
    <t>Sum of Amount</t>
  </si>
  <si>
    <t>Narrative</t>
  </si>
  <si>
    <t>Transaction Reference</t>
  </si>
  <si>
    <t>02- Immigration and Labor</t>
  </si>
  <si>
    <t>04- Staff Benefits and Bonus</t>
  </si>
  <si>
    <t>02- Office Supplies and Stationery</t>
  </si>
  <si>
    <t>02- Consumables / Old Invoice Payment</t>
  </si>
  <si>
    <t xml:space="preserve">JOEL MULA ABORITA </t>
  </si>
  <si>
    <t>RAMI MOHAMAD ELMAHMOUD</t>
  </si>
  <si>
    <t>ZENETH SALADO ZAMORA</t>
  </si>
  <si>
    <t>KAE SANDRA ILAGAN GONZALES</t>
  </si>
  <si>
    <t>Nurse</t>
  </si>
  <si>
    <t>MYRNA LANDICHO VILLEGAS</t>
  </si>
  <si>
    <t>HUSSEIN SALAH AHMED TAHOUN</t>
  </si>
  <si>
    <t xml:space="preserve">HEBA HAMDY </t>
  </si>
  <si>
    <t>TASLI ISMAIL</t>
  </si>
  <si>
    <t>MHD ABDULMOHSEN AMEREDDIN ALNABLSI</t>
  </si>
  <si>
    <t>ANNIE JOHN JOHN JOSEPH</t>
  </si>
  <si>
    <t>MOHAMED ABDEL MONIEM</t>
  </si>
  <si>
    <t>Faisal Farooqui</t>
  </si>
  <si>
    <t>SALIM ALI HAMADANI</t>
  </si>
  <si>
    <t>ASMA BUTT HAROON ZAFAR</t>
  </si>
  <si>
    <t>RAZEL DE GUZMAN PEREZ</t>
  </si>
  <si>
    <t>CHERIE ANN RUANO</t>
  </si>
  <si>
    <t>Lorence John Vier Talavera Garrido</t>
  </si>
  <si>
    <t>MARIFE SAMSON SOCAO</t>
  </si>
  <si>
    <t>AUBREY ANNE HONRADO ESCANO</t>
  </si>
  <si>
    <t>SOWMYA DHARMARAM</t>
  </si>
  <si>
    <t>MARIYAM PULI MOOTIL</t>
  </si>
  <si>
    <t>IBRAHIM ABDELKARIM</t>
  </si>
  <si>
    <t>SHARUKH SAIFUDEEN SAIFUDEEN UMMERKUTTY</t>
  </si>
  <si>
    <t>Manju Devadasan</t>
  </si>
  <si>
    <t>JOERILYN TURALLO JOVE</t>
  </si>
  <si>
    <t xml:space="preserve">07- Lab Drilling / Milling  Tools &amp; Accessories </t>
  </si>
  <si>
    <t>Abutment - NC Variobase for Crown AS including Screw, Ø 4.1mm, AH 5.5mm, GH 1mm, Straumann</t>
  </si>
  <si>
    <t>Abutment - NC Variobase for Crown with Screw, Ø 3.8mm, H 5.5mm, GH 1mm, Straumann</t>
  </si>
  <si>
    <t xml:space="preserve">02- Drugs, Needles &amp; Triage- (DRG) </t>
  </si>
  <si>
    <t xml:space="preserve">01- Local Anaesthetics </t>
  </si>
  <si>
    <t xml:space="preserve">05- Sterilization Monitoring </t>
  </si>
  <si>
    <t xml:space="preserve">05- Endodontic Materials &amp; Posts Supplies </t>
  </si>
  <si>
    <t xml:space="preserve">07- Pantry Supplies </t>
  </si>
  <si>
    <t xml:space="preserve">Kimberly Natuel </t>
  </si>
  <si>
    <t>VDC153</t>
  </si>
  <si>
    <t>STR-00075</t>
  </si>
  <si>
    <t>D850 EF 1.6</t>
  </si>
  <si>
    <t>Saline (100ml)</t>
  </si>
  <si>
    <t>SSC-001.09</t>
  </si>
  <si>
    <t>Normal Saline 100ml bottle (0.9%Nacl)</t>
  </si>
  <si>
    <t>Ibrahim Abd Alkarim</t>
  </si>
  <si>
    <t>VDC126</t>
  </si>
  <si>
    <t>Abutment - NC Variobase for Crown including Screw, Ø 3.8mm, H 5.5mm, GH3, Straumann</t>
  </si>
  <si>
    <t>IV Set</t>
  </si>
  <si>
    <t xml:space="preserve">I.V Administration Set </t>
  </si>
  <si>
    <t>Straumann - BLT RC 4.8x8</t>
  </si>
  <si>
    <t>STR021.7508</t>
  </si>
  <si>
    <t>Implant - BLT RC 4.8x8, Straumann</t>
  </si>
  <si>
    <t>Abutment - RC Variobase for Crown with Screw, Ø 4.5mm, H 5.5mm, GH 1mm, Straumann</t>
  </si>
  <si>
    <t>Abutment - RC Variobase for Crown Including Screw, Ø 4.5mm, H 5.5mm, GH 2mm, Straumann</t>
  </si>
  <si>
    <t>Collection from Vending Machine</t>
  </si>
  <si>
    <t>Payment Voucher Number</t>
  </si>
  <si>
    <t>External Doc Num.</t>
  </si>
  <si>
    <t xml:space="preserve"> Invoice Amount </t>
  </si>
  <si>
    <t>Total amount</t>
  </si>
  <si>
    <t xml:space="preserve"> Amount Paid </t>
  </si>
  <si>
    <t>Mohammad Kp</t>
  </si>
  <si>
    <t>Disposable Syringe 3cc</t>
  </si>
  <si>
    <t>DS3CC</t>
  </si>
  <si>
    <t>Syringe 3cc</t>
  </si>
  <si>
    <t>Prophy Cup</t>
  </si>
  <si>
    <t>PROPHYCUP-00001</t>
  </si>
  <si>
    <t>Prophylaxis Cup - Standard</t>
  </si>
  <si>
    <t>ORO</t>
  </si>
  <si>
    <t>Abutment Variobase NC 3.8x5.5 GH2</t>
  </si>
  <si>
    <t>STR022.0106</t>
  </si>
  <si>
    <t>Abutment - NC variobase for Crown with Screw, Ø 3.8mm, H 5.5m, GH 2mm, Straumann</t>
  </si>
  <si>
    <t>Joel Jr. Mula Aborita</t>
  </si>
  <si>
    <t>VDC046</t>
  </si>
  <si>
    <t>NAME OF THE COMPANY:</t>
  </si>
  <si>
    <t xml:space="preserve">VISION DENTAL CLINIC </t>
  </si>
  <si>
    <t>Kimberly Ann Natuel</t>
  </si>
  <si>
    <t>ASHRAF GAAFAR ABDALLAH</t>
  </si>
  <si>
    <t>04- Transportation and Vehicle</t>
  </si>
  <si>
    <t>03- Utilities and Communications</t>
  </si>
  <si>
    <t>03- Fixed Asset Purchase</t>
  </si>
  <si>
    <t>Nextcare Claims Mgt</t>
  </si>
  <si>
    <t>Disposal/Expired</t>
  </si>
  <si>
    <t>Fund Return &amp; Invested</t>
  </si>
  <si>
    <t>Quanity</t>
  </si>
  <si>
    <t>Zoom Whitening in Office</t>
  </si>
  <si>
    <t xml:space="preserve">Chairside Dental Teeth Whitening </t>
  </si>
  <si>
    <t>Pack for 2 Patients</t>
  </si>
  <si>
    <t>DIC/ZME2665</t>
  </si>
  <si>
    <t>Chairside Dental Teeth Whitening - 2 Complete Patient Kits - Philips Zoom</t>
  </si>
  <si>
    <t>Philips Zoom</t>
  </si>
  <si>
    <t>Instant Cold Pack</t>
  </si>
  <si>
    <t>COLDPACK-01</t>
  </si>
  <si>
    <t>Zoom Whitening Gel</t>
  </si>
  <si>
    <t>Zoom Whitening Kit - Gel</t>
  </si>
  <si>
    <t>DIC22-3764</t>
  </si>
  <si>
    <t>Zoom Gel</t>
  </si>
  <si>
    <t>Straumann - BLT RC 4.8x12</t>
  </si>
  <si>
    <t>STR021.7512</t>
  </si>
  <si>
    <t>Implant - BLT RC 4.8X12, Straumann</t>
  </si>
  <si>
    <t>Muhamad Ali</t>
  </si>
  <si>
    <t>Running Balance</t>
  </si>
  <si>
    <t>IB-UBP- ADDC - 2959837837</t>
  </si>
  <si>
    <t>07- 3rd Party Consultancy</t>
  </si>
  <si>
    <t>09- Marketing and Advertisement (PEC)</t>
  </si>
  <si>
    <t>DOCTOR</t>
  </si>
  <si>
    <t>Ramil Padilla</t>
  </si>
  <si>
    <t xml:space="preserve">INDIRECT </t>
  </si>
  <si>
    <t>NURSE</t>
  </si>
  <si>
    <t xml:space="preserve">EXTERNAL </t>
  </si>
  <si>
    <t>Name</t>
  </si>
  <si>
    <t>Dept</t>
  </si>
  <si>
    <t>Prophylaxis Paste</t>
  </si>
  <si>
    <t>58-00224</t>
  </si>
  <si>
    <t>Prophylaxis Paste - Gelato</t>
  </si>
  <si>
    <t>QUARTZ</t>
  </si>
  <si>
    <t>Blue Etch</t>
  </si>
  <si>
    <t>DETCH-0010</t>
  </si>
  <si>
    <t>Etching Gel - 37% Phosphoric Acid Etchant</t>
  </si>
  <si>
    <t>STR021.3508</t>
  </si>
  <si>
    <t>Ortho Kit</t>
  </si>
  <si>
    <t xml:space="preserve">Ortho Kit - VDC </t>
  </si>
  <si>
    <t>ORTKIT-00003</t>
  </si>
  <si>
    <t>Astera Orthodontic Kit with VDC Logo</t>
  </si>
  <si>
    <t>Astera</t>
  </si>
  <si>
    <t>AstraCare Medical Supplies Trading</t>
  </si>
  <si>
    <t>Dr. Joud Al Jammal</t>
  </si>
  <si>
    <t>+971 56 292 6737</t>
  </si>
  <si>
    <t>DIS24</t>
  </si>
  <si>
    <t>03- Fund Return</t>
  </si>
  <si>
    <t>08- Management of Information (MOI)</t>
  </si>
  <si>
    <t>05- External Lab / New Invoice Payment</t>
  </si>
  <si>
    <t>Value Date</t>
  </si>
  <si>
    <t>March</t>
  </si>
  <si>
    <t>Particulars</t>
  </si>
  <si>
    <t>Alphamed General Trading LLC</t>
  </si>
  <si>
    <t xml:space="preserve">Dr.Lujian </t>
  </si>
  <si>
    <t>+971 56 697 4909</t>
  </si>
  <si>
    <t xml:space="preserve">06- Hand Instruments (Restorative, Perio, Endo, Implants,Ortho…) </t>
  </si>
  <si>
    <t>Dubai Medical Equipment LLC</t>
  </si>
  <si>
    <t xml:space="preserve">Mr.Islam </t>
  </si>
  <si>
    <t>+971 55 167 3454</t>
  </si>
  <si>
    <t>03- Dental Blanks</t>
  </si>
  <si>
    <t>Dental Blanks</t>
  </si>
  <si>
    <t>Disc</t>
  </si>
  <si>
    <t>Blank 16 WT</t>
  </si>
  <si>
    <t>Blank - SkyDent Zirconia Disc 98mm x 16, Shade WT</t>
  </si>
  <si>
    <t>Gingiva Materials</t>
  </si>
  <si>
    <t>Blocks - LT A2/C14</t>
  </si>
  <si>
    <t>Rubber Dam Sheet</t>
  </si>
  <si>
    <t>Pack of 36 Sheets</t>
  </si>
  <si>
    <t>DL622B-EBSH0</t>
  </si>
  <si>
    <t xml:space="preserve">Sanctuary </t>
  </si>
  <si>
    <t>Retraction Paste</t>
  </si>
  <si>
    <t>Box of 25 Pcs</t>
  </si>
  <si>
    <t>Retraction Paste - 3M ESPE Astringent</t>
  </si>
  <si>
    <t xml:space="preserve">Pack of 2Syringe </t>
  </si>
  <si>
    <t>D00Y900630</t>
  </si>
  <si>
    <t>PANA SPRAY PLUS 480ML</t>
  </si>
  <si>
    <t>Easy Graft 0.25ml</t>
  </si>
  <si>
    <t>Gutta Percha #30* .04</t>
  </si>
  <si>
    <t>GPP-003004</t>
  </si>
  <si>
    <t>Gutta Percha Points - GP #30* .04 (60s)</t>
  </si>
  <si>
    <t>Box of 200pcs</t>
  </si>
  <si>
    <t>Alginate</t>
  </si>
  <si>
    <t>Composite Flowable A2</t>
  </si>
  <si>
    <t>7032A2</t>
  </si>
  <si>
    <t>Composite Flowable - 3M Z350XT Flowable A2, 7032A2</t>
  </si>
  <si>
    <t>Sanitizer Gel</t>
  </si>
  <si>
    <t>Hand Sanitizer Pouch - 1Ltr</t>
  </si>
  <si>
    <t>Pouch</t>
  </si>
  <si>
    <t>DIS336</t>
  </si>
  <si>
    <t>Hand Sanitizer Gel - 1 Ltr</t>
  </si>
  <si>
    <t>Salary for May 2024 (Paid in June)</t>
  </si>
  <si>
    <t>Ibrahim Abdelkarim</t>
  </si>
  <si>
    <t>Yousef Mohammad Arbabi</t>
  </si>
  <si>
    <t>Muna Mohamed Ali</t>
  </si>
  <si>
    <t xml:space="preserve">External </t>
  </si>
  <si>
    <t xml:space="preserve">indirect </t>
  </si>
  <si>
    <t>Advance Salary Paid in May</t>
  </si>
  <si>
    <t>Salary FMO April Paid in May2024</t>
  </si>
  <si>
    <t xml:space="preserve"> Yousef Arbabi</t>
  </si>
  <si>
    <t xml:space="preserve">Rawan Gariballa </t>
  </si>
  <si>
    <t xml:space="preserve">Mohamed Fared </t>
  </si>
  <si>
    <t xml:space="preserve">Dieryl Mayor </t>
  </si>
  <si>
    <t xml:space="preserve">Alamghir Askor </t>
  </si>
  <si>
    <t>Saed Watchman</t>
  </si>
  <si>
    <t>Saber (Maintenance )</t>
  </si>
  <si>
    <t>Salary Advance FMO May  Paid in May2024</t>
  </si>
  <si>
    <t>Fared</t>
  </si>
  <si>
    <t>Rwan</t>
  </si>
  <si>
    <t>Dieryl</t>
  </si>
  <si>
    <t>Alamghir</t>
  </si>
  <si>
    <t>Jackie</t>
  </si>
  <si>
    <t>Loan Repayment</t>
  </si>
  <si>
    <t>May</t>
  </si>
  <si>
    <t>Month</t>
  </si>
  <si>
    <t>Column Labels</t>
  </si>
  <si>
    <t>April</t>
  </si>
  <si>
    <t>Payment - Installment CFF 70087892</t>
  </si>
  <si>
    <t>- -</t>
  </si>
  <si>
    <t>UNIMED MEDICAL SUPPLIES CO.L.L.C</t>
  </si>
  <si>
    <t>Dr.Awad</t>
  </si>
  <si>
    <t>+971 56 765 4185</t>
  </si>
  <si>
    <t>Gutta Percha #35* .04</t>
  </si>
  <si>
    <t>GPP-003504</t>
  </si>
  <si>
    <t>Gutta Percha Points - GP #35* .04 (60s)</t>
  </si>
  <si>
    <t>High Flu Overglaze</t>
  </si>
  <si>
    <t>High Flu - Dentsply Universal Overglaze</t>
  </si>
  <si>
    <t>N/A</t>
  </si>
  <si>
    <t>Serial Num</t>
  </si>
  <si>
    <t>Treasury Type</t>
  </si>
  <si>
    <t>Person In Charge</t>
  </si>
  <si>
    <t>Vision Desc</t>
  </si>
  <si>
    <t>Internal document No.</t>
  </si>
  <si>
    <t>External document No.</t>
  </si>
  <si>
    <t>Vat Amount</t>
  </si>
  <si>
    <t>Vat Eligibility</t>
  </si>
  <si>
    <t>Remarks</t>
  </si>
  <si>
    <t>01- Paid to:</t>
  </si>
  <si>
    <t>05- Reception Treasury</t>
  </si>
  <si>
    <t>Dr. Hussien Tahoun - Management</t>
  </si>
  <si>
    <t>Fund Return</t>
  </si>
  <si>
    <t>01- Main Treasury</t>
  </si>
  <si>
    <t>Adib</t>
  </si>
  <si>
    <t>Mohamed Abdel Moniem</t>
  </si>
  <si>
    <t>Perfect Zone Automatic Laundry</t>
  </si>
  <si>
    <t>Complementary for Patient</t>
  </si>
  <si>
    <t>Not Eligible</t>
  </si>
  <si>
    <t>New Al Daman Pharmacy Llc</t>
  </si>
  <si>
    <t>Delight Stationery</t>
  </si>
  <si>
    <t>Office Supplies and Stationery</t>
  </si>
  <si>
    <t>Eligible</t>
  </si>
  <si>
    <t>water refill</t>
  </si>
  <si>
    <t>Al Mafraq Stationery</t>
  </si>
  <si>
    <t>Baqala Golden Tulip</t>
  </si>
  <si>
    <t>Pantry Supplies</t>
  </si>
  <si>
    <t>02- Electronic Treasury</t>
  </si>
  <si>
    <t>Cash withdrawal</t>
  </si>
  <si>
    <t>02- Received from:</t>
  </si>
  <si>
    <t>Lorence Garrido</t>
  </si>
  <si>
    <t>Lari Exchange</t>
  </si>
  <si>
    <t>Adnoc Distribution</t>
  </si>
  <si>
    <t>ADNOC CARD WALLET TOP UP</t>
  </si>
  <si>
    <t>Zenneth</t>
  </si>
  <si>
    <t>Tea Trend Cafeteria</t>
  </si>
  <si>
    <t>City Max</t>
  </si>
  <si>
    <t>Abu Dhabi Coop</t>
  </si>
  <si>
    <t>Shamsin</t>
  </si>
  <si>
    <t>Bank Transfer to Electronic Treasury</t>
  </si>
  <si>
    <t>Cash Withdrawal from Electronic Treasury</t>
  </si>
  <si>
    <t>Bank Transfer from Main Treasury</t>
  </si>
  <si>
    <t>Patient</t>
  </si>
  <si>
    <t>Income received</t>
  </si>
  <si>
    <t>Marketing and Advertising</t>
  </si>
  <si>
    <t>Addc- Abu Dhabi Distribution Company</t>
  </si>
  <si>
    <t>Utility Bills,</t>
  </si>
  <si>
    <t>Salary Advance</t>
  </si>
  <si>
    <t>RAK BANK</t>
  </si>
  <si>
    <t>Etisalat</t>
  </si>
  <si>
    <t>Etisalat Landline,</t>
  </si>
  <si>
    <t>Liabilities_Loan</t>
  </si>
  <si>
    <t>WFO-569-1088270-240228-470</t>
  </si>
  <si>
    <t>City Pharmacy Co. Wll</t>
  </si>
  <si>
    <t>Twasol Business Men Services Llc - Auh</t>
  </si>
  <si>
    <t>Marife Samson</t>
  </si>
  <si>
    <t>Request Fees, E-service Fees, Icp Fees, Electronic Payment Fees,</t>
  </si>
  <si>
    <t>Food for Staff</t>
  </si>
  <si>
    <t>External Lab</t>
  </si>
  <si>
    <t>Medicine for Patient</t>
  </si>
  <si>
    <t>Service Center Charges, Processing Charges,</t>
  </si>
  <si>
    <t>Alphamed General Trading )l.l.c(</t>
  </si>
  <si>
    <t>(e)</t>
  </si>
  <si>
    <t>Adv for June - Cherry</t>
  </si>
  <si>
    <t>Employee Name</t>
  </si>
  <si>
    <t xml:space="preserve">Dieryl </t>
  </si>
  <si>
    <t xml:space="preserve">Jackie </t>
  </si>
  <si>
    <t xml:space="preserve">Rwan </t>
  </si>
  <si>
    <t xml:space="preserve">Saeed </t>
  </si>
  <si>
    <t>Tasli</t>
  </si>
  <si>
    <t>Ashraf Shehata</t>
  </si>
  <si>
    <t xml:space="preserve">Omar Alzarkan </t>
  </si>
  <si>
    <t>Net Salary</t>
  </si>
  <si>
    <t xml:space="preserve">manager </t>
  </si>
  <si>
    <t>Owner</t>
  </si>
  <si>
    <t>Nurse direct</t>
  </si>
  <si>
    <t>Lab indirect</t>
  </si>
  <si>
    <t xml:space="preserve">Doctor Direct </t>
  </si>
  <si>
    <t>Indirect</t>
  </si>
  <si>
    <t xml:space="preserve"> indirect ADVANCE for June paid in June I sent to  you before </t>
  </si>
  <si>
    <t>External</t>
  </si>
  <si>
    <t>External final settlement</t>
  </si>
  <si>
    <t>Indirect  final settlement  I just add here june salary because we didn't pay until now</t>
  </si>
  <si>
    <t xml:space="preserve">indirect Final Settlement </t>
  </si>
  <si>
    <t>Salary FMO June Paid in July 2024</t>
  </si>
  <si>
    <t xml:space="preserve">Indirect </t>
  </si>
  <si>
    <t>Final Settelement</t>
  </si>
  <si>
    <t>Sum of Net Salary</t>
  </si>
  <si>
    <t>June</t>
  </si>
  <si>
    <t>04- Departement of health (DOH)-HAAD</t>
  </si>
  <si>
    <t>Request Fees, Issue Fees, E-service Fees, Icp Fees, Electronic Payment Fees,</t>
  </si>
  <si>
    <t>Bank transfer from Main treasury</t>
  </si>
  <si>
    <t>Bank transfer to Electronic Treasury</t>
  </si>
  <si>
    <t>Cash withdrawal from Electronic Treasury</t>
  </si>
  <si>
    <t>Bank transfer from Main Treasury</t>
  </si>
  <si>
    <t>Abu Dhabi Pension Fund</t>
  </si>
  <si>
    <t>Food for Patient</t>
  </si>
  <si>
    <t>Staff Benefits</t>
  </si>
  <si>
    <t>03- External Staff Salaries</t>
  </si>
  <si>
    <t>Heba Hamdy</t>
  </si>
  <si>
    <t>Final Settlement</t>
  </si>
  <si>
    <t xml:space="preserve">Insuline Syringe </t>
  </si>
  <si>
    <t>INS01</t>
  </si>
  <si>
    <t>Waste Management</t>
  </si>
  <si>
    <t>Sharp Container</t>
  </si>
  <si>
    <t>SC5L-00001</t>
  </si>
  <si>
    <t>Sharp Container - 5 Ltr.</t>
  </si>
  <si>
    <t>09- Orthodontic Materials &amp; Supplies</t>
  </si>
  <si>
    <t>Orthodontic Materials</t>
  </si>
  <si>
    <t>Molar Bands Lower</t>
  </si>
  <si>
    <t>Itqan Dental Supply LLC</t>
  </si>
  <si>
    <t>Mr.Loai</t>
  </si>
  <si>
    <t>+971 56 681 5720</t>
  </si>
  <si>
    <t xml:space="preserve">Ortho Smiles </t>
  </si>
  <si>
    <t>IBDAA Medical &amp; Dental Supply LLC</t>
  </si>
  <si>
    <t>04- Clinic 1</t>
  </si>
  <si>
    <t xml:space="preserve">V4  Health </t>
  </si>
  <si>
    <t>Mohamed Abd Elmoniem</t>
  </si>
  <si>
    <t>Steranios 2%</t>
  </si>
  <si>
    <t>Gallon</t>
  </si>
  <si>
    <t>E11904S</t>
  </si>
  <si>
    <t>Surface Disinfectant - Steranios 2%</t>
  </si>
  <si>
    <t>ECOLAB ANIOS</t>
  </si>
  <si>
    <t>EDTA</t>
  </si>
  <si>
    <t>Root Canal Cleanser - Charm EDTA Gel 1.5g</t>
  </si>
  <si>
    <t>Sum of Quanity</t>
  </si>
  <si>
    <t>In Value</t>
  </si>
  <si>
    <t>In Units</t>
  </si>
  <si>
    <t xml:space="preserve">Agent ID/ BANK Routing Code </t>
  </si>
  <si>
    <t xml:space="preserve">Employee Card No. or IBAN </t>
  </si>
  <si>
    <t>Pay Start Date</t>
  </si>
  <si>
    <t>Pay End Date</t>
  </si>
  <si>
    <t>Days in Periods</t>
  </si>
  <si>
    <t>Fix Income</t>
  </si>
  <si>
    <t>Variable Income</t>
  </si>
  <si>
    <t>Days on Leave</t>
  </si>
  <si>
    <t>Basic Income</t>
  </si>
  <si>
    <t>OT</t>
  </si>
  <si>
    <t>Allowances</t>
  </si>
  <si>
    <t>Deductions</t>
  </si>
  <si>
    <t>ADCB</t>
  </si>
  <si>
    <t>AE790030013556902910001</t>
  </si>
  <si>
    <t>01-07-2024</t>
  </si>
  <si>
    <t>31-07-2024</t>
  </si>
  <si>
    <t>AE430240010520243110901</t>
  </si>
  <si>
    <t>AE230030013504627820001</t>
  </si>
  <si>
    <t>600310101</t>
  </si>
  <si>
    <t>AE100030012150545910001</t>
  </si>
  <si>
    <t xml:space="preserve">AL HILAL </t>
  </si>
  <si>
    <t>AE440530000012021710001</t>
  </si>
  <si>
    <t>AE230030011461513910001</t>
  </si>
  <si>
    <t>AE250030012535431910001</t>
  </si>
  <si>
    <t>AE330530000012756802001</t>
  </si>
  <si>
    <t>AE280351011001922908017</t>
  </si>
  <si>
    <t>AE910030011944495920001</t>
  </si>
  <si>
    <t>AE640351416005651558001</t>
  </si>
  <si>
    <t>AE850260001015782862801</t>
  </si>
  <si>
    <t>AE130330000019101365827</t>
  </si>
  <si>
    <t>AE230030011943926920001</t>
  </si>
  <si>
    <t>AE730351426004716443001</t>
  </si>
  <si>
    <t>AE070500000000028637449</t>
  </si>
  <si>
    <t>405010101</t>
  </si>
  <si>
    <t>AE220500000000028823128</t>
  </si>
  <si>
    <t>AE550400008042796185901</t>
  </si>
  <si>
    <t>AE940030012873333910001</t>
  </si>
  <si>
    <t>AE810030011342358920001</t>
  </si>
  <si>
    <t>ADIB</t>
  </si>
  <si>
    <t>AE290500000000019267726</t>
  </si>
  <si>
    <t>Omar</t>
  </si>
  <si>
    <t>Mohanad</t>
  </si>
  <si>
    <t>rwan</t>
  </si>
  <si>
    <t xml:space="preserve">jackie </t>
  </si>
  <si>
    <t>sadiq</t>
  </si>
  <si>
    <t>saber</t>
  </si>
  <si>
    <t>shahid</t>
  </si>
  <si>
    <t>AE420400008042353349901</t>
  </si>
  <si>
    <t>Salary FMO July Paid in August 2024</t>
  </si>
  <si>
    <t>AE790260001015790005601</t>
  </si>
  <si>
    <t>nurse</t>
  </si>
  <si>
    <t>Advance Salary paid in July</t>
  </si>
  <si>
    <t>Head</t>
  </si>
  <si>
    <t>IB-UBP- ETISALAT - 0551366843</t>
  </si>
  <si>
    <t>IB-UBP- ETISALAT - 0525749749</t>
  </si>
  <si>
    <t>IB-UBP- ETISALAT - 026313110</t>
  </si>
  <si>
    <t>IB-UBP- ETISALAT - 1222276837</t>
  </si>
  <si>
    <t>IB-UBP- ETISALAT - 025529567</t>
  </si>
  <si>
    <t>IB-UBP- ETISALAT - 023122777</t>
  </si>
  <si>
    <t>IB-UBP- ETISALAT - 026224700</t>
  </si>
  <si>
    <t>IB-UBP- ETISALAT - 025571885</t>
  </si>
  <si>
    <t>IB-UBP- ETISALAT - 0529992283</t>
  </si>
  <si>
    <t>Charges</t>
  </si>
  <si>
    <t>Office Rent for the month of July 2024</t>
  </si>
  <si>
    <t>Profit &amp; (Loss) for the month of July 2024</t>
  </si>
  <si>
    <t>Other Refunds</t>
  </si>
  <si>
    <t>Vision</t>
  </si>
  <si>
    <t>Mysmyle</t>
  </si>
  <si>
    <t>Mysmile</t>
  </si>
  <si>
    <t>Record Type</t>
  </si>
  <si>
    <t xml:space="preserve">Employee Unique ID / 14 DIGITS  </t>
  </si>
  <si>
    <t>SAL</t>
  </si>
  <si>
    <t>30413119268092</t>
  </si>
  <si>
    <t>105310101</t>
  </si>
  <si>
    <t>AE480530000015690309002</t>
  </si>
  <si>
    <t>July</t>
  </si>
  <si>
    <t>Ashraf Gaafar Shehata</t>
  </si>
  <si>
    <t>Razel de Guzman Perez</t>
  </si>
  <si>
    <t xml:space="preserve">Sowmya Dharmaram </t>
  </si>
  <si>
    <t>Dieryl Mayor</t>
  </si>
  <si>
    <t>indirect</t>
  </si>
  <si>
    <t>January</t>
  </si>
  <si>
    <t>February</t>
  </si>
  <si>
    <t>Party</t>
  </si>
  <si>
    <t>Opening Balance</t>
  </si>
  <si>
    <t>Purchase</t>
  </si>
  <si>
    <t>Payment</t>
  </si>
  <si>
    <t>Balance</t>
  </si>
  <si>
    <t>Al Ameen</t>
  </si>
  <si>
    <t>AL MADA AL BAEED COMPUTER TR</t>
  </si>
  <si>
    <t>Unimed Medical</t>
  </si>
  <si>
    <t>Smell Smile</t>
  </si>
  <si>
    <t>Alpha Med</t>
  </si>
  <si>
    <t>Opening</t>
  </si>
  <si>
    <t>Outstanding Suppliers</t>
  </si>
  <si>
    <t>Sum of AMOUNT</t>
  </si>
  <si>
    <t>Non Operating</t>
  </si>
  <si>
    <t xml:space="preserve">CALIBRATE </t>
  </si>
  <si>
    <t>Green Line</t>
  </si>
  <si>
    <t>HEDGE</t>
  </si>
  <si>
    <t>IT Flakes</t>
  </si>
  <si>
    <t>Swift IT</t>
  </si>
  <si>
    <t xml:space="preserve">Operating </t>
  </si>
  <si>
    <t>Al Hana Medical</t>
  </si>
  <si>
    <t>Al Hayat Pharmaceutcals</t>
  </si>
  <si>
    <t>Al Saadah Medical</t>
  </si>
  <si>
    <t>Alpha Medical Equipment</t>
  </si>
  <si>
    <t>AlPHA Medical LLC</t>
  </si>
  <si>
    <t>Apple Medical</t>
  </si>
  <si>
    <t xml:space="preserve">Bin Ali Medical </t>
  </si>
  <si>
    <t>Bio Link</t>
  </si>
  <si>
    <t>Bright Gate</t>
  </si>
  <si>
    <t>City Pharmacy</t>
  </si>
  <si>
    <t>Dubai Medical</t>
  </si>
  <si>
    <t>Elwan Technical</t>
  </si>
  <si>
    <t>Everest Medical</t>
  </si>
  <si>
    <t>IBDAA</t>
  </si>
  <si>
    <t>Itqan Dental Supply</t>
  </si>
  <si>
    <t>Jackson Trading</t>
  </si>
  <si>
    <t>Mac Digital</t>
  </si>
  <si>
    <t>Ora Tech</t>
  </si>
  <si>
    <t>Panacea</t>
  </si>
  <si>
    <t>Prime Medical</t>
  </si>
  <si>
    <t>RHEIN</t>
  </si>
  <si>
    <t>Sirona Dental</t>
  </si>
  <si>
    <t>Trust Medical</t>
  </si>
  <si>
    <t>Unimed Medical Supplies</t>
  </si>
  <si>
    <t>World Dento</t>
  </si>
  <si>
    <r>
      <t xml:space="preserve">Outstanding Payment Per </t>
    </r>
    <r>
      <rPr>
        <b/>
        <sz val="14"/>
        <color rgb="FFFF0000"/>
        <rFont val="Calibri"/>
        <family val="2"/>
        <scheme val="minor"/>
      </rPr>
      <t>Total Value</t>
    </r>
  </si>
  <si>
    <t>SUPPLIER NAME</t>
  </si>
  <si>
    <t>AMOUNT</t>
  </si>
  <si>
    <t>Nature</t>
  </si>
  <si>
    <t>Fixed Asset Purchase</t>
  </si>
  <si>
    <t>Icp Smart Services</t>
  </si>
  <si>
    <t>Staff uniform</t>
  </si>
  <si>
    <t>World Dento Medical Equipments Llc</t>
  </si>
  <si>
    <t>Dubai Insurance Work Permit,</t>
  </si>
  <si>
    <t>Day to Day Hypermarket LLC</t>
  </si>
  <si>
    <t>Austin Dental Laboratory</t>
  </si>
  <si>
    <t>Aster Pharmacy</t>
  </si>
  <si>
    <t>Payment for Muna Mohamed Retirement Pensions</t>
  </si>
  <si>
    <t>Fala Trading</t>
  </si>
  <si>
    <t>Dubai Medical Equipment</t>
  </si>
  <si>
    <t>Tamm Doh</t>
  </si>
  <si>
    <t>(blank)</t>
  </si>
  <si>
    <t>Alamghir Askor Ali</t>
  </si>
  <si>
    <t>Jessie Gromio</t>
  </si>
  <si>
    <t>Honeylette Genevieve Ayco</t>
  </si>
  <si>
    <t>Shaheed &amp; Sayed</t>
  </si>
  <si>
    <t>Dr. Salim Ali Alhamadani</t>
  </si>
  <si>
    <t>Dr. Mohammed Sadiq</t>
  </si>
  <si>
    <t>Annie John</t>
  </si>
  <si>
    <t>Ibrahim Adb Alkarim</t>
  </si>
  <si>
    <t>Joerilyn Jove</t>
  </si>
  <si>
    <t>Rwan Gariballa</t>
  </si>
  <si>
    <t>Kae Gonzales</t>
  </si>
  <si>
    <t>Rami Mohamad Elmahmoud</t>
  </si>
  <si>
    <t>Muhamad Aly Ahmed</t>
  </si>
  <si>
    <t>Mohammed Hassan Labib</t>
  </si>
  <si>
    <t xml:space="preserve">Muna Mohamed Ali Ahmed </t>
  </si>
  <si>
    <t>Mohamed Osama</t>
  </si>
  <si>
    <t>Cherie Ann Ruano</t>
  </si>
  <si>
    <t>Omar Alzarkan</t>
  </si>
  <si>
    <t>Mohanad Nayuf</t>
  </si>
  <si>
    <t>Aubrey Anne Honrado Escano</t>
  </si>
  <si>
    <t>Mariyam Puli Mootil</t>
  </si>
  <si>
    <t>Kimberly Natuel</t>
  </si>
  <si>
    <t>Lorence John Vier Garrido</t>
  </si>
  <si>
    <t>Zeneth Zamora</t>
  </si>
  <si>
    <t>Salary FMO August Paid in September 2024</t>
  </si>
  <si>
    <t>FacilityID</t>
  </si>
  <si>
    <t>ClaimNumber</t>
  </si>
  <si>
    <t>PatientID</t>
  </si>
  <si>
    <t>MemberID</t>
  </si>
  <si>
    <t>EncounterStartDate</t>
  </si>
  <si>
    <t>EncounterStartYear</t>
  </si>
  <si>
    <t>EncounterStartMonth</t>
  </si>
  <si>
    <t>ReceiverID</t>
  </si>
  <si>
    <t>Receiver_Name</t>
  </si>
  <si>
    <t>PayerID</t>
  </si>
  <si>
    <t>Payer_Name</t>
  </si>
  <si>
    <t>PaymentReference</t>
  </si>
  <si>
    <t>NetAmt</t>
  </si>
  <si>
    <t>PaymentAmt</t>
  </si>
  <si>
    <t>DateSettlement</t>
  </si>
  <si>
    <t>XMLFileName</t>
  </si>
  <si>
    <t>TransactionDate</t>
  </si>
  <si>
    <t>RAPaymentFor</t>
  </si>
  <si>
    <t>Clinician</t>
  </si>
  <si>
    <t>OrderingClinician</t>
  </si>
  <si>
    <t>MF4159</t>
  </si>
  <si>
    <t>Jun</t>
  </si>
  <si>
    <t>A001</t>
  </si>
  <si>
    <t>National Health Insurance Co. - Daman - P.J.S.C.</t>
  </si>
  <si>
    <t>1st RA</t>
  </si>
  <si>
    <t>GD22503</t>
  </si>
  <si>
    <t>D001</t>
  </si>
  <si>
    <t>National Health Insurance Company (DAMAN) - Thiqa program administration</t>
  </si>
  <si>
    <t>E001</t>
  </si>
  <si>
    <t>Abu Dhabi Department of Finance</t>
  </si>
  <si>
    <t>GD5633</t>
  </si>
  <si>
    <t>GD11525</t>
  </si>
  <si>
    <t>37010</t>
  </si>
  <si>
    <t>37910</t>
  </si>
  <si>
    <t>1504922</t>
  </si>
  <si>
    <t>34758</t>
  </si>
  <si>
    <t>Resubmission RA</t>
  </si>
  <si>
    <t>Aug</t>
  </si>
  <si>
    <t>40028</t>
  </si>
  <si>
    <t>2951670</t>
  </si>
  <si>
    <t>34867</t>
  </si>
  <si>
    <t>6409319</t>
  </si>
  <si>
    <t>38978</t>
  </si>
  <si>
    <t>848780</t>
  </si>
  <si>
    <t>34058</t>
  </si>
  <si>
    <t>39704</t>
  </si>
  <si>
    <t>37521</t>
  </si>
  <si>
    <t>4866615</t>
  </si>
  <si>
    <t>35526</t>
  </si>
  <si>
    <t>38189</t>
  </si>
  <si>
    <t>36891</t>
  </si>
  <si>
    <t>39173</t>
  </si>
  <si>
    <t>39415</t>
  </si>
  <si>
    <t>1580864</t>
  </si>
  <si>
    <t>40132</t>
  </si>
  <si>
    <t>2322116</t>
  </si>
  <si>
    <t>39767</t>
  </si>
  <si>
    <t>1865280</t>
  </si>
  <si>
    <t>722</t>
  </si>
  <si>
    <t>34312</t>
  </si>
  <si>
    <t>1653410</t>
  </si>
  <si>
    <t>39318</t>
  </si>
  <si>
    <t>1527017</t>
  </si>
  <si>
    <t>34800</t>
  </si>
  <si>
    <t>1419344</t>
  </si>
  <si>
    <t>6932</t>
  </si>
  <si>
    <t>2382436</t>
  </si>
  <si>
    <t>34294</t>
  </si>
  <si>
    <t>1517735</t>
  </si>
  <si>
    <t>38419</t>
  </si>
  <si>
    <t>2110292</t>
  </si>
  <si>
    <t>39817</t>
  </si>
  <si>
    <t>1469040</t>
  </si>
  <si>
    <t>35149</t>
  </si>
  <si>
    <t>39858</t>
  </si>
  <si>
    <t>34366</t>
  </si>
  <si>
    <t>36304</t>
  </si>
  <si>
    <t>1514388</t>
  </si>
  <si>
    <t>38715</t>
  </si>
  <si>
    <t>1426394</t>
  </si>
  <si>
    <t>39326</t>
  </si>
  <si>
    <t>Nov</t>
  </si>
  <si>
    <t>37487</t>
  </si>
  <si>
    <t>39087</t>
  </si>
  <si>
    <t>22029136</t>
  </si>
  <si>
    <t>40056</t>
  </si>
  <si>
    <t>A002</t>
  </si>
  <si>
    <t>Abu Dhabi National Insurance Co.</t>
  </si>
  <si>
    <t>38432</t>
  </si>
  <si>
    <t>2388027</t>
  </si>
  <si>
    <t>38459</t>
  </si>
  <si>
    <t>39471</t>
  </si>
  <si>
    <t>37769</t>
  </si>
  <si>
    <t>2184609</t>
  </si>
  <si>
    <t>35716</t>
  </si>
  <si>
    <t>2143537</t>
  </si>
  <si>
    <t>35093</t>
  </si>
  <si>
    <t>2579509</t>
  </si>
  <si>
    <t>Jul</t>
  </si>
  <si>
    <t>40124</t>
  </si>
  <si>
    <t>38826</t>
  </si>
  <si>
    <t>35158</t>
  </si>
  <si>
    <t>1407665</t>
  </si>
  <si>
    <t>36776</t>
  </si>
  <si>
    <t>35007</t>
  </si>
  <si>
    <t>38100</t>
  </si>
  <si>
    <t>3553524</t>
  </si>
  <si>
    <t>35150</t>
  </si>
  <si>
    <t>38179</t>
  </si>
  <si>
    <t>1520123</t>
  </si>
  <si>
    <t>40205</t>
  </si>
  <si>
    <t>3515895</t>
  </si>
  <si>
    <t>35095</t>
  </si>
  <si>
    <t>1512319</t>
  </si>
  <si>
    <t>19580</t>
  </si>
  <si>
    <t>2034808</t>
  </si>
  <si>
    <t>39654</t>
  </si>
  <si>
    <t>1961622</t>
  </si>
  <si>
    <t>27566</t>
  </si>
  <si>
    <t>1555938</t>
  </si>
  <si>
    <t>18163</t>
  </si>
  <si>
    <t>36386</t>
  </si>
  <si>
    <t>16663565</t>
  </si>
  <si>
    <t>38972</t>
  </si>
  <si>
    <t>2361311</t>
  </si>
  <si>
    <t>37623</t>
  </si>
  <si>
    <t>9222347</t>
  </si>
  <si>
    <t>7240</t>
  </si>
  <si>
    <t>22183716</t>
  </si>
  <si>
    <t>35771</t>
  </si>
  <si>
    <t>9587194</t>
  </si>
  <si>
    <t>38829</t>
  </si>
  <si>
    <t>16845447</t>
  </si>
  <si>
    <t>37234</t>
  </si>
  <si>
    <t>836588</t>
  </si>
  <si>
    <t>39238</t>
  </si>
  <si>
    <t>5185235</t>
  </si>
  <si>
    <t>39969</t>
  </si>
  <si>
    <t>1739612</t>
  </si>
  <si>
    <t>37982</t>
  </si>
  <si>
    <t>1426569</t>
  </si>
  <si>
    <t>GD22441</t>
  </si>
  <si>
    <t>36713</t>
  </si>
  <si>
    <t>7329505</t>
  </si>
  <si>
    <t>36886</t>
  </si>
  <si>
    <t>35417</t>
  </si>
  <si>
    <t>38825</t>
  </si>
  <si>
    <t>2174508</t>
  </si>
  <si>
    <t>35638</t>
  </si>
  <si>
    <t>2126170</t>
  </si>
  <si>
    <t>38568</t>
  </si>
  <si>
    <t>10219742</t>
  </si>
  <si>
    <t>35962</t>
  </si>
  <si>
    <t>1412417</t>
  </si>
  <si>
    <t>36270</t>
  </si>
  <si>
    <t>17713770</t>
  </si>
  <si>
    <t>35409</t>
  </si>
  <si>
    <t>9588710</t>
  </si>
  <si>
    <t>40214</t>
  </si>
  <si>
    <t>1769427</t>
  </si>
  <si>
    <t>34846</t>
  </si>
  <si>
    <t>2936962</t>
  </si>
  <si>
    <t>39010</t>
  </si>
  <si>
    <t>8756441</t>
  </si>
  <si>
    <t>37666</t>
  </si>
  <si>
    <t>17466727</t>
  </si>
  <si>
    <t>38331</t>
  </si>
  <si>
    <t>2153846</t>
  </si>
  <si>
    <t>35041</t>
  </si>
  <si>
    <t>7146513</t>
  </si>
  <si>
    <t>Dec</t>
  </si>
  <si>
    <t>39893</t>
  </si>
  <si>
    <t>5059237</t>
  </si>
  <si>
    <t>C002</t>
  </si>
  <si>
    <t>Arab Gulf Health Services LLC - Abu Dhabi Branch</t>
  </si>
  <si>
    <t>38717</t>
  </si>
  <si>
    <t>A026</t>
  </si>
  <si>
    <t>AXA INSURANCE - GULF - BSC- C- ABU DHABI</t>
  </si>
  <si>
    <t>39362</t>
  </si>
  <si>
    <t>6012576</t>
  </si>
  <si>
    <t>A012</t>
  </si>
  <si>
    <t>Orient Insurance PJSC Abu Dhabi 1</t>
  </si>
  <si>
    <t>37610</t>
  </si>
  <si>
    <t>40233</t>
  </si>
  <si>
    <t>1600553</t>
  </si>
  <si>
    <t>37835</t>
  </si>
  <si>
    <t>2184752</t>
  </si>
  <si>
    <t>31248</t>
  </si>
  <si>
    <t>1366565</t>
  </si>
  <si>
    <t>38381</t>
  </si>
  <si>
    <t>35051</t>
  </si>
  <si>
    <t>34246</t>
  </si>
  <si>
    <t>4305477</t>
  </si>
  <si>
    <t>36481</t>
  </si>
  <si>
    <t>1940006</t>
  </si>
  <si>
    <t>40114</t>
  </si>
  <si>
    <t>40484386</t>
  </si>
  <si>
    <t>Jan</t>
  </si>
  <si>
    <t>37140</t>
  </si>
  <si>
    <t>726063</t>
  </si>
  <si>
    <t>35881</t>
  </si>
  <si>
    <t>9029792</t>
  </si>
  <si>
    <t>38299</t>
  </si>
  <si>
    <t>2184766</t>
  </si>
  <si>
    <t>38506</t>
  </si>
  <si>
    <t>Sum of NetAmt</t>
  </si>
  <si>
    <t>Sum of PaymentAmt</t>
  </si>
  <si>
    <t>Sep</t>
  </si>
  <si>
    <t>36214</t>
  </si>
  <si>
    <t>41020033</t>
  </si>
  <si>
    <t>A021</t>
  </si>
  <si>
    <t>UNITED INSURANCE COMPANY</t>
  </si>
  <si>
    <t>36561</t>
  </si>
  <si>
    <t>38872</t>
  </si>
  <si>
    <t>39673</t>
  </si>
  <si>
    <t>3056238</t>
  </si>
  <si>
    <t>36537</t>
  </si>
  <si>
    <t>2315755</t>
  </si>
  <si>
    <t>22556</t>
  </si>
  <si>
    <t>1452664</t>
  </si>
  <si>
    <t>GD36537</t>
  </si>
  <si>
    <t>36130</t>
  </si>
  <si>
    <t>1609178</t>
  </si>
  <si>
    <t>36498</t>
  </si>
  <si>
    <t>38047</t>
  </si>
  <si>
    <t>836662</t>
  </si>
  <si>
    <t>36683</t>
  </si>
  <si>
    <t>2019571</t>
  </si>
  <si>
    <t>36578</t>
  </si>
  <si>
    <t>6871400</t>
  </si>
  <si>
    <t>36579</t>
  </si>
  <si>
    <t>10664945</t>
  </si>
  <si>
    <t>38689</t>
  </si>
  <si>
    <t>7466048</t>
  </si>
  <si>
    <t>35018</t>
  </si>
  <si>
    <t>909304</t>
  </si>
  <si>
    <t>37557</t>
  </si>
  <si>
    <t>36079</t>
  </si>
  <si>
    <t>6871368</t>
  </si>
  <si>
    <t>34776</t>
  </si>
  <si>
    <t>15551</t>
  </si>
  <si>
    <t>2408465</t>
  </si>
  <si>
    <t>39323</t>
  </si>
  <si>
    <t>38491</t>
  </si>
  <si>
    <t>6844</t>
  </si>
  <si>
    <t>36055</t>
  </si>
  <si>
    <t>1095160</t>
  </si>
  <si>
    <t>37235</t>
  </si>
  <si>
    <t>23843</t>
  </si>
  <si>
    <t>1481522</t>
  </si>
  <si>
    <t>39450</t>
  </si>
  <si>
    <t>6500-2716-A</t>
  </si>
  <si>
    <t>36078</t>
  </si>
  <si>
    <t>36028</t>
  </si>
  <si>
    <t>38321</t>
  </si>
  <si>
    <t>38387</t>
  </si>
  <si>
    <t>19644316</t>
  </si>
  <si>
    <t>35142</t>
  </si>
  <si>
    <t>1403479</t>
  </si>
  <si>
    <t>36476</t>
  </si>
  <si>
    <t>2091571</t>
  </si>
  <si>
    <t>39802</t>
  </si>
  <si>
    <t>34382</t>
  </si>
  <si>
    <t>2028473</t>
  </si>
  <si>
    <t>35214</t>
  </si>
  <si>
    <t>39718</t>
  </si>
  <si>
    <t>2078763</t>
  </si>
  <si>
    <t>38518</t>
  </si>
  <si>
    <t>12/XV/30154/0/1238/E/0</t>
  </si>
  <si>
    <t>39380</t>
  </si>
  <si>
    <t>5449-123-A</t>
  </si>
  <si>
    <t>38812</t>
  </si>
  <si>
    <t>36452</t>
  </si>
  <si>
    <t>38884</t>
  </si>
  <si>
    <t>8591559</t>
  </si>
  <si>
    <t>39260</t>
  </si>
  <si>
    <t>39894</t>
  </si>
  <si>
    <t>1810279</t>
  </si>
  <si>
    <t>34932</t>
  </si>
  <si>
    <t>34931</t>
  </si>
  <si>
    <t>1614908</t>
  </si>
  <si>
    <t>34934</t>
  </si>
  <si>
    <t>1480916</t>
  </si>
  <si>
    <t>39234</t>
  </si>
  <si>
    <t>35710</t>
  </si>
  <si>
    <t>37239</t>
  </si>
  <si>
    <t>36288</t>
  </si>
  <si>
    <t>35804</t>
  </si>
  <si>
    <t>2512597</t>
  </si>
  <si>
    <t>34231</t>
  </si>
  <si>
    <t>39661</t>
  </si>
  <si>
    <t>36691</t>
  </si>
  <si>
    <t>37518</t>
  </si>
  <si>
    <t>39600</t>
  </si>
  <si>
    <t>6360269</t>
  </si>
  <si>
    <t>35039</t>
  </si>
  <si>
    <t>1944392</t>
  </si>
  <si>
    <t>38232</t>
  </si>
  <si>
    <t>39622</t>
  </si>
  <si>
    <t>9398000</t>
  </si>
  <si>
    <t>39906</t>
  </si>
  <si>
    <t>40478145</t>
  </si>
  <si>
    <t>39664</t>
  </si>
  <si>
    <t>5865489</t>
  </si>
  <si>
    <t>39924</t>
  </si>
  <si>
    <t>19645445</t>
  </si>
  <si>
    <t>39990</t>
  </si>
  <si>
    <t>3742272</t>
  </si>
  <si>
    <t>38865</t>
  </si>
  <si>
    <t>19985727</t>
  </si>
  <si>
    <t>36702</t>
  </si>
  <si>
    <t>39911</t>
  </si>
  <si>
    <t>39875</t>
  </si>
  <si>
    <t>1917063</t>
  </si>
  <si>
    <t>38648</t>
  </si>
  <si>
    <t>17513267</t>
  </si>
  <si>
    <t>38649</t>
  </si>
  <si>
    <t>17513266</t>
  </si>
  <si>
    <t>34935</t>
  </si>
  <si>
    <t>1366530</t>
  </si>
  <si>
    <t>35313</t>
  </si>
  <si>
    <t>40069</t>
  </si>
  <si>
    <t>1961652</t>
  </si>
  <si>
    <t>37793</t>
  </si>
  <si>
    <t>1925032</t>
  </si>
  <si>
    <t>38203</t>
  </si>
  <si>
    <t>38057</t>
  </si>
  <si>
    <t>38501</t>
  </si>
  <si>
    <t>40704729</t>
  </si>
  <si>
    <t xml:space="preserve">Remittance </t>
  </si>
  <si>
    <t>InvoiceNo</t>
  </si>
  <si>
    <t>CPTCode</t>
  </si>
  <si>
    <t>Quantity</t>
  </si>
  <si>
    <t>Clinician_Name</t>
  </si>
  <si>
    <t>IDPayer</t>
  </si>
  <si>
    <t>PriorAuthorizationID</t>
  </si>
  <si>
    <t>LastRemittanceDate</t>
  </si>
  <si>
    <t>RejectedAmt</t>
  </si>
  <si>
    <t>UnprocessedAmt</t>
  </si>
  <si>
    <t>ClaimYear</t>
  </si>
  <si>
    <t>ClaimMonth</t>
  </si>
  <si>
    <t>LastSubmissionFile</t>
  </si>
  <si>
    <t>InitialDateSettlement</t>
  </si>
  <si>
    <t>ClaimStatus</t>
  </si>
  <si>
    <t>02111</t>
  </si>
  <si>
    <t>Salim ali salim  Alhamadani</t>
  </si>
  <si>
    <t>Remitted</t>
  </si>
  <si>
    <t>33121</t>
  </si>
  <si>
    <t>79602</t>
  </si>
  <si>
    <t>ASMA BUTT MUHAMMAD AMIN BUTT</t>
  </si>
  <si>
    <t>01204</t>
  </si>
  <si>
    <t>02601</t>
  </si>
  <si>
    <t>23114</t>
  </si>
  <si>
    <t>25764</t>
  </si>
  <si>
    <t>27121</t>
  </si>
  <si>
    <t>33111</t>
  </si>
  <si>
    <t>27722</t>
  </si>
  <si>
    <t>HUSSIEN SALAH AHMAD</t>
  </si>
  <si>
    <t>11101</t>
  </si>
  <si>
    <t>11109</t>
  </si>
  <si>
    <t>11111</t>
  </si>
  <si>
    <t>11119</t>
  </si>
  <si>
    <t>23513</t>
  </si>
  <si>
    <t>32322</t>
  </si>
  <si>
    <t>02934</t>
  </si>
  <si>
    <t>27155</t>
  </si>
  <si>
    <t>MNEC-005</t>
  </si>
  <si>
    <t>Resub Not Remitted</t>
  </si>
  <si>
    <t>23313</t>
  </si>
  <si>
    <t>23322</t>
  </si>
  <si>
    <t>03001</t>
  </si>
  <si>
    <t>03002</t>
  </si>
  <si>
    <t>42211</t>
  </si>
  <si>
    <t>MNEC-004</t>
  </si>
  <si>
    <t>42631</t>
  </si>
  <si>
    <t>42702</t>
  </si>
  <si>
    <t>71211</t>
  </si>
  <si>
    <t>71219</t>
  </si>
  <si>
    <t>72331</t>
  </si>
  <si>
    <t>74613</t>
  </si>
  <si>
    <t>76911</t>
  </si>
  <si>
    <t>79933</t>
  </si>
  <si>
    <t>92411</t>
  </si>
  <si>
    <t>92419</t>
  </si>
  <si>
    <t>16511</t>
  </si>
  <si>
    <t>33131</t>
  </si>
  <si>
    <t>AUTH-005</t>
  </si>
  <si>
    <t>27206</t>
  </si>
  <si>
    <t>71101</t>
  </si>
  <si>
    <t>27721</t>
  </si>
  <si>
    <t>29101</t>
  </si>
  <si>
    <t>72231</t>
  </si>
  <si>
    <t>73111</t>
  </si>
  <si>
    <t>23111</t>
  </si>
  <si>
    <t>23321</t>
  </si>
  <si>
    <t>27205</t>
  </si>
  <si>
    <t>CLAI-012</t>
  </si>
  <si>
    <t>32313</t>
  </si>
  <si>
    <t>23311</t>
  </si>
  <si>
    <t>01601</t>
  </si>
  <si>
    <t>79601</t>
  </si>
  <si>
    <t>23324</t>
  </si>
  <si>
    <t>23113</t>
  </si>
  <si>
    <t>33141</t>
  </si>
  <si>
    <t>23323</t>
  </si>
  <si>
    <t>27201</t>
  </si>
  <si>
    <t>23312</t>
  </si>
  <si>
    <t>23112</t>
  </si>
  <si>
    <t>23314</t>
  </si>
  <si>
    <t>20111</t>
  </si>
  <si>
    <t>42311</t>
  </si>
  <si>
    <t>29301</t>
  </si>
  <si>
    <t>25531</t>
  </si>
  <si>
    <t>PRCE-002</t>
  </si>
  <si>
    <t>73221</t>
  </si>
  <si>
    <t>62502</t>
  </si>
  <si>
    <t>67205</t>
  </si>
  <si>
    <t>73224</t>
  </si>
  <si>
    <t>29309</t>
  </si>
  <si>
    <t>93332</t>
  </si>
  <si>
    <t>AMR ELSAYED ABDELRAHIM HUSSEIN LABIB</t>
  </si>
  <si>
    <t>01902</t>
  </si>
  <si>
    <t>NCOV-003</t>
  </si>
  <si>
    <t>74612</t>
  </si>
  <si>
    <t>23512</t>
  </si>
  <si>
    <t>14812</t>
  </si>
  <si>
    <t>25521</t>
  </si>
  <si>
    <t>23412</t>
  </si>
  <si>
    <t>71201</t>
  </si>
  <si>
    <t>39202</t>
  </si>
  <si>
    <t>72221</t>
  </si>
  <si>
    <t>79356</t>
  </si>
  <si>
    <t>74614</t>
  </si>
  <si>
    <t>80631</t>
  </si>
  <si>
    <t>02504</t>
  </si>
  <si>
    <t>Initial Not Remitted</t>
  </si>
  <si>
    <t>97111</t>
  </si>
  <si>
    <t>97119</t>
  </si>
  <si>
    <t>29311</t>
  </si>
  <si>
    <t>72321</t>
  </si>
  <si>
    <t>72329</t>
  </si>
  <si>
    <t>74611</t>
  </si>
  <si>
    <t>29109</t>
  </si>
  <si>
    <t>33115</t>
  </si>
  <si>
    <t>11032408MF4159-1d208b2fa1</t>
  </si>
  <si>
    <t>MNEC-003</t>
  </si>
  <si>
    <t>11033151MF4159-d235baa165</t>
  </si>
  <si>
    <t>11033293MF4159-103074ba88</t>
  </si>
  <si>
    <t>11033295MF4159-8d333be52b</t>
  </si>
  <si>
    <t>40204</t>
  </si>
  <si>
    <t>39290</t>
  </si>
  <si>
    <t>11033813MF4159-15a027410c</t>
  </si>
  <si>
    <t>40262</t>
  </si>
  <si>
    <t>40067</t>
  </si>
  <si>
    <t>39954</t>
  </si>
  <si>
    <t>40246</t>
  </si>
  <si>
    <t>35795</t>
  </si>
  <si>
    <t>35169</t>
  </si>
  <si>
    <t>40311</t>
  </si>
  <si>
    <t>11034242MF4159-cc66dfa663</t>
  </si>
  <si>
    <t>36151</t>
  </si>
  <si>
    <t>Sum of RejectedAmt</t>
  </si>
  <si>
    <t>Sum of UnprocessedAmt</t>
  </si>
  <si>
    <t>UnProcessed %</t>
  </si>
  <si>
    <t>Claim Subitted With Shaffaffiya</t>
  </si>
  <si>
    <t>11034741MF4159-751da637a8</t>
  </si>
  <si>
    <t>40360</t>
  </si>
  <si>
    <t>39101</t>
  </si>
  <si>
    <t>40302</t>
  </si>
  <si>
    <t>40316</t>
  </si>
  <si>
    <t>11034583MF4159-3649d7e54f</t>
  </si>
  <si>
    <t>40414</t>
  </si>
  <si>
    <t>11034538MF4159-3cffd2a3aa</t>
  </si>
  <si>
    <t>34575</t>
  </si>
  <si>
    <t>11034826MF4159-c74ca83fa2</t>
  </si>
  <si>
    <t>40447</t>
  </si>
  <si>
    <t>40430</t>
  </si>
  <si>
    <t>August</t>
  </si>
  <si>
    <t>Shaffaffiya</t>
  </si>
  <si>
    <t>Diff</t>
  </si>
  <si>
    <t>Composite Flowable A3</t>
  </si>
  <si>
    <t>7032A3</t>
  </si>
  <si>
    <t>Composite Flowable - 3M Z350XT Flowable A3, 7032A3</t>
  </si>
  <si>
    <t>Plastic Shoe Cover</t>
  </si>
  <si>
    <t>4MSSCP36</t>
  </si>
  <si>
    <t>Coltosol</t>
  </si>
  <si>
    <t>Temporary Filling Material - Coltosol F</t>
  </si>
  <si>
    <t>OsteoBiol - Gen OS Mix 1g</t>
  </si>
  <si>
    <t>M1010FE</t>
  </si>
  <si>
    <t>OsteoBiol</t>
  </si>
  <si>
    <t>KERR</t>
  </si>
  <si>
    <t>Prophy Brush</t>
  </si>
  <si>
    <t>PBN-00001</t>
  </si>
  <si>
    <t>Prophy Brushes - Pencil Brush Flat (Nylon)</t>
  </si>
  <si>
    <t>Denta Floss</t>
  </si>
  <si>
    <t>DFLOSS-00001</t>
  </si>
  <si>
    <t xml:space="preserve">ORAL B </t>
  </si>
  <si>
    <t>Al ameen</t>
  </si>
  <si>
    <t>Al Hana</t>
  </si>
  <si>
    <t>Al Mada Al Baeed</t>
  </si>
  <si>
    <t>Al Manaf</t>
  </si>
  <si>
    <t>Alpha Medical LLC</t>
  </si>
  <si>
    <t>Al Saadah</t>
  </si>
  <si>
    <t>Al Sawari</t>
  </si>
  <si>
    <t>Apple Med Trading</t>
  </si>
  <si>
    <t>Bin Ali Medical Supplies</t>
  </si>
  <si>
    <t>Brightgate</t>
  </si>
  <si>
    <t>Calibrate Pro</t>
  </si>
  <si>
    <t>Clarity</t>
  </si>
  <si>
    <t>Elwan</t>
  </si>
  <si>
    <t>Greenline Printing</t>
  </si>
  <si>
    <t>Green Valley Computer</t>
  </si>
  <si>
    <t>Hedge</t>
  </si>
  <si>
    <t>Ibdaa</t>
  </si>
  <si>
    <t>Itqan</t>
  </si>
  <si>
    <t>Marhaba Chemical</t>
  </si>
  <si>
    <t>Panacea Synthetic Gas</t>
  </si>
  <si>
    <t>Promedex</t>
  </si>
  <si>
    <t>Rhein Medical Equipment</t>
  </si>
  <si>
    <t>Three Dimensions ME</t>
  </si>
  <si>
    <t>Zircon</t>
  </si>
  <si>
    <t xml:space="preserve"> Equipments Maintenance</t>
  </si>
  <si>
    <t>September</t>
  </si>
  <si>
    <t>Salary for July</t>
  </si>
  <si>
    <t>Salary of Dr.Amr Labib(not included in JulY)</t>
  </si>
  <si>
    <t>Ramila</t>
  </si>
  <si>
    <t>Jacky</t>
  </si>
  <si>
    <t>Mysmyle Salary</t>
  </si>
  <si>
    <t>MOL: 827857</t>
  </si>
  <si>
    <t>30424099342516</t>
  </si>
  <si>
    <t>01-10-2024</t>
  </si>
  <si>
    <t>31-10-2024</t>
  </si>
  <si>
    <t>30401098916506</t>
  </si>
  <si>
    <t>30413059492332</t>
  </si>
  <si>
    <t>00125019640220</t>
  </si>
  <si>
    <t>00109067045968</t>
  </si>
  <si>
    <t>EMIRATES ISLAMIC BANK PJSC</t>
  </si>
  <si>
    <t>AE100340003708482640901</t>
  </si>
  <si>
    <t>doctor</t>
  </si>
  <si>
    <t>00115028536953</t>
  </si>
  <si>
    <t>00105078982517</t>
  </si>
  <si>
    <t>02126037202064</t>
  </si>
  <si>
    <t>803510106</t>
  </si>
  <si>
    <t>AE620351416003132013010</t>
  </si>
  <si>
    <t>10026109684847</t>
  </si>
  <si>
    <t>AE240030012691440910001</t>
  </si>
  <si>
    <t>26-10-2024</t>
  </si>
  <si>
    <t>10028069336246</t>
  </si>
  <si>
    <t>20014037665353</t>
  </si>
  <si>
    <t>30423078946762</t>
  </si>
  <si>
    <t>30411119077489</t>
  </si>
  <si>
    <t>10010089305600</t>
  </si>
  <si>
    <t>00404029649957</t>
  </si>
  <si>
    <t>01023039157178</t>
  </si>
  <si>
    <t>30402099983205</t>
  </si>
  <si>
    <t>30426089587638</t>
  </si>
  <si>
    <t>30421029504901</t>
  </si>
  <si>
    <t>AE810030011938003910001</t>
  </si>
  <si>
    <t>00321018684553</t>
  </si>
  <si>
    <t>Mohammad tayseer alguzo</t>
  </si>
  <si>
    <t>AE820030012370690820001</t>
  </si>
  <si>
    <t>30420059362009</t>
  </si>
  <si>
    <t>DIB</t>
  </si>
  <si>
    <t>AE770240007520145057601</t>
  </si>
  <si>
    <t>00120048933349</t>
  </si>
  <si>
    <t>12-10-2024</t>
  </si>
  <si>
    <t>04-10-2024</t>
  </si>
  <si>
    <t>MYSMYLE COMPANY FOR INFORMATION TECHNOLOGY</t>
  </si>
  <si>
    <t>MOL: 1519899</t>
  </si>
  <si>
    <t>30424128101925</t>
  </si>
  <si>
    <t>Jessie Relojero Gromio</t>
  </si>
  <si>
    <t>AE020030012669209920001</t>
  </si>
  <si>
    <t>30409088991714</t>
  </si>
  <si>
    <t>Dieryl Patricio Mayor</t>
  </si>
  <si>
    <t>AE830030011859755910001</t>
  </si>
  <si>
    <t>00404030007288</t>
  </si>
  <si>
    <t>OMAR MOHAMAD ALZARKAN</t>
  </si>
  <si>
    <t>AE320500000000028892691</t>
  </si>
  <si>
    <t>00104028910818</t>
  </si>
  <si>
    <t>MOHAMED MOHAMED MOHAMED</t>
  </si>
  <si>
    <t>203320101</t>
  </si>
  <si>
    <t>AE320330000019100237569</t>
  </si>
  <si>
    <t>10022079255954</t>
  </si>
  <si>
    <t>SHABNA JAMAL JAMALUDEEN PULAKKAVEETTIL KUNJUMOHAMED</t>
  </si>
  <si>
    <t>302620122</t>
  </si>
  <si>
    <t>AE150260000959069080601</t>
  </si>
  <si>
    <t>14-10-2024</t>
  </si>
  <si>
    <t>00531078232478</t>
  </si>
  <si>
    <t>11-10-2024</t>
  </si>
  <si>
    <t>00101099592939</t>
  </si>
  <si>
    <t>Mohamed Osama Ebrahim</t>
  </si>
  <si>
    <t>AE030030012962860910001</t>
  </si>
  <si>
    <t>17-10-2024</t>
  </si>
  <si>
    <t>24-10-2024</t>
  </si>
  <si>
    <t>30-10-2024</t>
  </si>
  <si>
    <t>30413097846043</t>
  </si>
  <si>
    <t>00124128828013</t>
  </si>
  <si>
    <t>5501100005273967</t>
  </si>
  <si>
    <t>Facebook</t>
  </si>
  <si>
    <t>Facebook Ads,</t>
  </si>
  <si>
    <t>Staff</t>
  </si>
  <si>
    <t>Riviere Mineral Water</t>
  </si>
  <si>
    <t>Salary FMO Aug2024</t>
  </si>
  <si>
    <t>Google</t>
  </si>
  <si>
    <t>Social Media Ads,</t>
  </si>
  <si>
    <t>Microsoft 365</t>
  </si>
  <si>
    <t>05- Other Refunds</t>
  </si>
  <si>
    <t>other refunds</t>
  </si>
  <si>
    <t>Labour Card List,</t>
  </si>
  <si>
    <t>Medicine</t>
  </si>
  <si>
    <t>Adobe System Software Ireland Ltd.</t>
  </si>
  <si>
    <t>Adobe Creative Cloud All Apps,</t>
  </si>
  <si>
    <t>EncounterType</t>
  </si>
  <si>
    <t>FileID</t>
  </si>
  <si>
    <t>1390786</t>
  </si>
  <si>
    <t>1456227</t>
  </si>
  <si>
    <t>4771226</t>
  </si>
  <si>
    <t>2128800</t>
  </si>
  <si>
    <t>6510-3161-B</t>
  </si>
  <si>
    <t>40290</t>
  </si>
  <si>
    <t>4668115</t>
  </si>
  <si>
    <t>34781</t>
  </si>
  <si>
    <t>6436864</t>
  </si>
  <si>
    <t>GD38914</t>
  </si>
  <si>
    <t>40516</t>
  </si>
  <si>
    <t>40451</t>
  </si>
  <si>
    <t>40784317</t>
  </si>
  <si>
    <t>40482</t>
  </si>
  <si>
    <t>40498</t>
  </si>
  <si>
    <t>2336560</t>
  </si>
  <si>
    <t>34074</t>
  </si>
  <si>
    <t>4264678</t>
  </si>
  <si>
    <t>ClaimActivityNumber</t>
  </si>
  <si>
    <t>CPTType</t>
  </si>
  <si>
    <t>Diagnosis</t>
  </si>
  <si>
    <t>InitialRejectedAmt</t>
  </si>
  <si>
    <t>DenialComment</t>
  </si>
  <si>
    <t>DenialCategory</t>
  </si>
  <si>
    <t>DenialType</t>
  </si>
  <si>
    <t>Principal : K02.63</t>
  </si>
  <si>
    <t>Principal : K08.409, Z48.814</t>
  </si>
  <si>
    <t>Principal : K08.531, K08.409</t>
  </si>
  <si>
    <t>Principal : K05.10, K03.6</t>
  </si>
  <si>
    <t>Principal : K05.10, K03.6, K08.409</t>
  </si>
  <si>
    <t>Service/supply may be appropriate, but too frequent</t>
  </si>
  <si>
    <t>Medical</t>
  </si>
  <si>
    <t>Medical Necessity</t>
  </si>
  <si>
    <t>Principal : K08.409</t>
  </si>
  <si>
    <t>Principal : K08.531, K04.02</t>
  </si>
  <si>
    <t>Principal : K05.329, K03.6</t>
  </si>
  <si>
    <t>Principal : K08.531</t>
  </si>
  <si>
    <t>Principal : K05.321, K03.6</t>
  </si>
  <si>
    <t>Principal : K02.52</t>
  </si>
  <si>
    <t>Principal : K08.530</t>
  </si>
  <si>
    <t>Service is not clinically indicated based on good clinical practice, without additional supporting diagnoses/activities</t>
  </si>
  <si>
    <t>Clinical information</t>
  </si>
  <si>
    <t>Principal : K04.02</t>
  </si>
  <si>
    <t>Technical</t>
  </si>
  <si>
    <t>Eligibility</t>
  </si>
  <si>
    <t>Claim information is inconsistent with pre-certified/authorized services</t>
  </si>
  <si>
    <t>Authorization</t>
  </si>
  <si>
    <t>Principal : K00.6</t>
  </si>
  <si>
    <t>Submission not compliant with contractual agreement between provider &amp; payer</t>
  </si>
  <si>
    <t>Administrative information</t>
  </si>
  <si>
    <t>Principal : K04.7</t>
  </si>
  <si>
    <t>Principal : K08.409, K08.531</t>
  </si>
  <si>
    <t>Principal : K08.409, Z48.02</t>
  </si>
  <si>
    <t>Principal : K02.63, K02.53</t>
  </si>
  <si>
    <t>Principal : K02.62</t>
  </si>
  <si>
    <t>Principal : K08.409, K08.530</t>
  </si>
  <si>
    <t>Principal : K02.53, K02.63</t>
  </si>
  <si>
    <t>Principal : K08.531, K05.10, K03.6</t>
  </si>
  <si>
    <t>Principal : K02.52, K02.62</t>
  </si>
  <si>
    <t>Principal : K05.10, K03.6, M26.4</t>
  </si>
  <si>
    <t>Principal : K08.54</t>
  </si>
  <si>
    <t>Principal : K06.1</t>
  </si>
  <si>
    <t>Payment is included in the allowance for another service</t>
  </si>
  <si>
    <t>Principal : K05.10, K03.6, K01.1, K08.409</t>
  </si>
  <si>
    <t>Principal : K08.531, K02.53, K02.63</t>
  </si>
  <si>
    <t>Principal : K02.53, K02.52, K02.62</t>
  </si>
  <si>
    <t>Principal : K05.10, K03.6, K01.1</t>
  </si>
  <si>
    <t>Principal : K05.00, K03.6, K01.1</t>
  </si>
  <si>
    <t>Principal : M26.212</t>
  </si>
  <si>
    <t>Principal : K03.6, K05.329</t>
  </si>
  <si>
    <t>Principal : M26.211</t>
  </si>
  <si>
    <t>Service(s) is (are) not covered</t>
  </si>
  <si>
    <t>Non-coverage</t>
  </si>
  <si>
    <t>Principal : K02.62, K02.52</t>
  </si>
  <si>
    <t>Principal : M26.213</t>
  </si>
  <si>
    <t>Principal : M26.211, K08.409</t>
  </si>
  <si>
    <t>Principal : K08.409, K01.1</t>
  </si>
  <si>
    <t>Principal : K05.219, K08.409</t>
  </si>
  <si>
    <t>Principal : K02.52, K02.62, K08.531</t>
  </si>
  <si>
    <t>Principal : K08.531, K02.63</t>
  </si>
  <si>
    <t>Principal : K05.329, K03.6, K08.409</t>
  </si>
  <si>
    <t>Principal : K05.329, K03.6, K02.63</t>
  </si>
  <si>
    <t>Principal : K08.531, K02.52, K02.62</t>
  </si>
  <si>
    <t>Principal : K02.53, K02.63, K08.531</t>
  </si>
  <si>
    <t>Principal : K02.63, K02.62</t>
  </si>
  <si>
    <t>Principal : K03.7</t>
  </si>
  <si>
    <t>Principal : K05.10, K03.6, K01.1, K08.409, K02.52</t>
  </si>
  <si>
    <t>Principal : K05.01, K08.409</t>
  </si>
  <si>
    <t>Principal : K02.63, K08.531</t>
  </si>
  <si>
    <t>Principal : K02.52, K02.62, K08.50</t>
  </si>
  <si>
    <t>Service is not clinically indicated based on good clinical practice</t>
  </si>
  <si>
    <t>Principal : K05.329, K03.6, K08.409, K02.63</t>
  </si>
  <si>
    <t>Principal : Z01.21, K08.409, K05.10</t>
  </si>
  <si>
    <t>Principal : K02.63, K04.02, K02.53</t>
  </si>
  <si>
    <t>Principal : K02.63, K08.409</t>
  </si>
  <si>
    <t>Principal : K05.329, K03.6, K08.409, K02.52</t>
  </si>
  <si>
    <t>Principal : K03.81</t>
  </si>
  <si>
    <t>Principal : K08.409, K02.63</t>
  </si>
  <si>
    <t>Principal : K02.53, K02.63, K04.7</t>
  </si>
  <si>
    <t>Principal : K04.6, K02.53, K02.63</t>
  </si>
  <si>
    <t>Principal : K05.329, K03.6, K01.1</t>
  </si>
  <si>
    <t>Principal : K08.531, K05.329, K03.6, K08.409</t>
  </si>
  <si>
    <t>Principal : K05.329, K03.6, K08.409, K01.1</t>
  </si>
  <si>
    <t>Principal : K05.329, K03.6, K02.62</t>
  </si>
  <si>
    <t>Principal : K05.10, K03.6, K02.62</t>
  </si>
  <si>
    <t>41048865</t>
  </si>
  <si>
    <t>Principal : K02.62, K02.52, K08.530</t>
  </si>
  <si>
    <t>Principal : K01.1, F40.232, K06.8</t>
  </si>
  <si>
    <t>Principal : K01.1, F40.232, K09.0</t>
  </si>
  <si>
    <t>Principal : K02.53, K02.63, K02.62</t>
  </si>
  <si>
    <t>300008-29540-A</t>
  </si>
  <si>
    <t>40404</t>
  </si>
  <si>
    <t>40474</t>
  </si>
  <si>
    <t>Principal : K05.10, K03.6, K02.63</t>
  </si>
  <si>
    <t>11035855MF4159-de41a0ef4f</t>
  </si>
  <si>
    <t>40496</t>
  </si>
  <si>
    <t>17319241</t>
  </si>
  <si>
    <t>11035959MF4159-1b789a2261</t>
  </si>
  <si>
    <t>40588</t>
  </si>
  <si>
    <t>40592</t>
  </si>
  <si>
    <t>541E-866F-45C5-9431</t>
  </si>
  <si>
    <t>40589</t>
  </si>
  <si>
    <t>20149976</t>
  </si>
  <si>
    <t>40609</t>
  </si>
  <si>
    <t>8928-5A20-9CAB-F2EB</t>
  </si>
  <si>
    <t>38389</t>
  </si>
  <si>
    <t>19168672</t>
  </si>
  <si>
    <t>23315</t>
  </si>
  <si>
    <t>40636</t>
  </si>
  <si>
    <t>40632</t>
  </si>
  <si>
    <t>12600715</t>
  </si>
  <si>
    <t>40613</t>
  </si>
  <si>
    <t>2257480</t>
  </si>
  <si>
    <t>40640</t>
  </si>
  <si>
    <t>1992325</t>
  </si>
  <si>
    <t>40635</t>
  </si>
  <si>
    <t>4888091</t>
  </si>
  <si>
    <t>40639</t>
  </si>
  <si>
    <t>6257895</t>
  </si>
  <si>
    <t>37506</t>
  </si>
  <si>
    <t>Remittance</t>
  </si>
  <si>
    <t>Disposable Scalpel #15C</t>
  </si>
  <si>
    <t>DSB-00015C</t>
  </si>
  <si>
    <t>Scalpel - Disposable Scalpel #15C</t>
  </si>
  <si>
    <t>Denture Box</t>
  </si>
  <si>
    <t>DB-00001</t>
  </si>
  <si>
    <t>Denture Box - Blue</t>
  </si>
  <si>
    <t>Dispomate</t>
  </si>
  <si>
    <t>Fiber Post Size 2</t>
  </si>
  <si>
    <t>Unicore Post - Unicore Post Placement Size 2, 1.0mm</t>
  </si>
  <si>
    <t xml:space="preserve">NEOPRO </t>
  </si>
  <si>
    <t>K Files 31-10</t>
  </si>
  <si>
    <t>KF-003110</t>
  </si>
  <si>
    <t>K Files - 31mm #10</t>
  </si>
  <si>
    <t>Plastic Wedges</t>
  </si>
  <si>
    <t>Plastic Transparent Wedges</t>
  </si>
  <si>
    <t>PNV Brown Tip</t>
  </si>
  <si>
    <t>Pack of 25 Pcs</t>
  </si>
  <si>
    <t>PNVTIP-00001</t>
  </si>
  <si>
    <t>PNV Cement Mixing Tip- Brown</t>
  </si>
  <si>
    <t>PNV Try in Paste - White</t>
  </si>
  <si>
    <t>D0003624WD</t>
  </si>
  <si>
    <t>PNV V5 - White</t>
  </si>
  <si>
    <t>Unit</t>
  </si>
  <si>
    <t>Bur 2.2mm</t>
  </si>
  <si>
    <t>Diamond Bur 2.2</t>
  </si>
  <si>
    <t xml:space="preserve">Anesthesia 4% </t>
  </si>
  <si>
    <t xml:space="preserve">Anesthesia 4% - Artinibsa </t>
  </si>
  <si>
    <t>Artinibsa 4% Avec Epinephrine 1:100,000</t>
  </si>
  <si>
    <t>Artinibsa</t>
  </si>
  <si>
    <t>Easy Graft 0.4ml</t>
  </si>
  <si>
    <t>Cam Covers</t>
  </si>
  <si>
    <t>1A6410</t>
  </si>
  <si>
    <t>Camera Covers/Intraoral Camera Sheath</t>
  </si>
  <si>
    <t xml:space="preserve">DOCHEM </t>
  </si>
  <si>
    <t>Composite Flowable A1</t>
  </si>
  <si>
    <t>Straumann - BLT NC 3.3x14</t>
  </si>
  <si>
    <t>STR021.3514</t>
  </si>
  <si>
    <t>Implant - BLT NC 3.3x14, Straumann</t>
  </si>
  <si>
    <t>Yellow Tapered Diamond Bur #  70A</t>
  </si>
  <si>
    <t>Bur - Diamond Bur #70A - Stoddard</t>
  </si>
  <si>
    <t>Straight Red Cylinder Round Tip</t>
  </si>
  <si>
    <t>D881 F 1.4</t>
  </si>
  <si>
    <t>Bur - Diamond Bur #52A - Stoddard</t>
  </si>
  <si>
    <t>Blocks - A2-C14 - Dentrics</t>
  </si>
  <si>
    <t>Blocks - LT A2/C14 - Dentrics Lithium  Disilicate Glass Ceramic Cerec Block LT A2,14mm</t>
  </si>
  <si>
    <t>Bur - Diamond Bur #17 - Stoddard</t>
  </si>
  <si>
    <t>Salary FMO September Paid in October 2024</t>
  </si>
  <si>
    <t>Company</t>
  </si>
  <si>
    <t>01-09-2024</t>
  </si>
  <si>
    <t>30-09-2024</t>
  </si>
  <si>
    <t xml:space="preserve">LAB </t>
  </si>
  <si>
    <t>In direct</t>
  </si>
  <si>
    <t xml:space="preserve">in direct </t>
  </si>
  <si>
    <t>26-09-2024</t>
  </si>
  <si>
    <t>Direct</t>
  </si>
  <si>
    <t>Mysmyle /Vision</t>
  </si>
  <si>
    <t>external</t>
  </si>
  <si>
    <t>Vision Final Sttlement</t>
  </si>
  <si>
    <t>Saed Mohamed</t>
  </si>
  <si>
    <t>in direct</t>
  </si>
  <si>
    <t>Lorence</t>
  </si>
  <si>
    <t>didn't receive  yet</t>
  </si>
  <si>
    <t xml:space="preserve">Mohanad Nayuf </t>
  </si>
  <si>
    <t>Mohamed Elsamanody</t>
  </si>
  <si>
    <t>Salary FMO  October 2024 Paid in November</t>
  </si>
  <si>
    <t>Bank</t>
  </si>
  <si>
    <t>October</t>
  </si>
  <si>
    <t>Current</t>
  </si>
  <si>
    <t>Non Current</t>
  </si>
  <si>
    <t>AL HAYAT PHARMACEUTICALS</t>
  </si>
  <si>
    <t>November</t>
  </si>
  <si>
    <t>Mousa Genaral Trading</t>
  </si>
  <si>
    <t>Delta</t>
  </si>
  <si>
    <t>Keemz Medical Equipment</t>
  </si>
  <si>
    <t>Three Q Dental</t>
  </si>
  <si>
    <t xml:space="preserve"> Dr.Amr Labib</t>
  </si>
  <si>
    <t>Rami</t>
  </si>
  <si>
    <t>Collection</t>
  </si>
  <si>
    <t>Coll %</t>
  </si>
  <si>
    <t>Dr. Ammar</t>
  </si>
  <si>
    <t>01-12-2024</t>
  </si>
  <si>
    <t>30-11-2024</t>
  </si>
  <si>
    <t>15-11-2024</t>
  </si>
  <si>
    <t>IB-UBP- ADDC - 8122689643</t>
  </si>
  <si>
    <t>01-11-2024</t>
  </si>
  <si>
    <t>Dr. Ammar Anbari</t>
  </si>
  <si>
    <t>VDC169</t>
  </si>
  <si>
    <t>SH022-002-2</t>
  </si>
  <si>
    <t>Blank - Cercon XT ML Disk 98mm A2 18</t>
  </si>
  <si>
    <t>MedPro Solutions Medical Equipment Trading LLC</t>
  </si>
  <si>
    <t>Imran</t>
  </si>
  <si>
    <t>Gutta Percha #25* .04</t>
  </si>
  <si>
    <t>GPP-002504</t>
  </si>
  <si>
    <t>Gutta Percha Points - GP #25* .04 (60s)</t>
  </si>
  <si>
    <t>K Files 31-15</t>
  </si>
  <si>
    <t>KF-003115</t>
  </si>
  <si>
    <t>K Files - 31mm #15</t>
  </si>
  <si>
    <t>New Bion Medical Supplies</t>
  </si>
  <si>
    <t>Shanu</t>
  </si>
  <si>
    <t>+971 56 646 0915</t>
  </si>
  <si>
    <t xml:space="preserve">05- Medical Electronic Devices (Restorative, Perio, Endo, Implants, Ortho…) </t>
  </si>
  <si>
    <t xml:space="preserve">Surface Disinfectant </t>
  </si>
  <si>
    <t>Proximal Saw 6mm</t>
  </si>
  <si>
    <t>Microcut Manual - Serrated Steel Blade 6mm - TDV</t>
  </si>
  <si>
    <t xml:space="preserve">Red Football Big </t>
  </si>
  <si>
    <t>D379 F 2.3</t>
  </si>
  <si>
    <t>Bur - Diamond Bur #117 - Stoddard</t>
  </si>
  <si>
    <t>Small Short Black Round Diamond Bur</t>
  </si>
  <si>
    <t>D801 SG 1.8</t>
  </si>
  <si>
    <t>Bur - Diamond Bur #14 - Stoddard</t>
  </si>
  <si>
    <t>Anas</t>
  </si>
  <si>
    <t>Round Short Black</t>
  </si>
  <si>
    <t>D801 SG 1.4</t>
  </si>
  <si>
    <t>Bur - Diamond Bur #13 - Stoddard</t>
  </si>
  <si>
    <t>Delta Vision Trading</t>
  </si>
  <si>
    <t>White Plastic Cups</t>
  </si>
  <si>
    <t>DSCP-00001</t>
  </si>
  <si>
    <t>Disposable Plastic Cups</t>
  </si>
  <si>
    <t xml:space="preserve">Alam </t>
  </si>
  <si>
    <t>+971 56 766 1807</t>
  </si>
  <si>
    <t>Green Polishing Stone -NHT</t>
  </si>
  <si>
    <t>Green Stone 1*6</t>
  </si>
  <si>
    <t>Etching Tip</t>
  </si>
  <si>
    <t>Etching Tip 22g - Blue</t>
  </si>
  <si>
    <t>ETB-00001</t>
  </si>
  <si>
    <t>Restorative Supplies</t>
  </si>
  <si>
    <t>Supercap 6.3mm</t>
  </si>
  <si>
    <t>Pack of 50 Pcs</t>
  </si>
  <si>
    <t>Matrix Supercap 6.3mm</t>
  </si>
  <si>
    <t>STR021.5508</t>
  </si>
  <si>
    <t>Zhermack</t>
  </si>
  <si>
    <t>Paper Points #25* .04</t>
  </si>
  <si>
    <t>APP-002504</t>
  </si>
  <si>
    <t>Absorbent Paper Points - #25* .04</t>
  </si>
  <si>
    <t>EncounterEndDate</t>
  </si>
  <si>
    <t>40655</t>
  </si>
  <si>
    <t>40642</t>
  </si>
  <si>
    <t>40678</t>
  </si>
  <si>
    <t>15354818</t>
  </si>
  <si>
    <t>40596</t>
  </si>
  <si>
    <t>11036876MF4159-d9f29b4c10</t>
  </si>
  <si>
    <t>40685</t>
  </si>
  <si>
    <t>67189-5-C</t>
  </si>
  <si>
    <t>40681</t>
  </si>
  <si>
    <t>40466237</t>
  </si>
  <si>
    <t>11036915MF4159-d2a21c3aef</t>
  </si>
  <si>
    <t>40694</t>
  </si>
  <si>
    <t>01201</t>
  </si>
  <si>
    <t>67189-5-A</t>
  </si>
  <si>
    <t>40697</t>
  </si>
  <si>
    <t>1600611</t>
  </si>
  <si>
    <t>40711</t>
  </si>
  <si>
    <t>1385914</t>
  </si>
  <si>
    <t>40699</t>
  </si>
  <si>
    <t>41155923</t>
  </si>
  <si>
    <t>11037016MF4159-5eb79b810b</t>
  </si>
  <si>
    <t>40705</t>
  </si>
  <si>
    <t>9FD4-5702-0175-F17F</t>
  </si>
  <si>
    <t>35293</t>
  </si>
  <si>
    <t>11037143MF4159-218347666c</t>
  </si>
  <si>
    <t>11037098MF4159-9795cd350d</t>
  </si>
  <si>
    <t>40727</t>
  </si>
  <si>
    <t>601B-F5E0-3690-9744</t>
  </si>
  <si>
    <t>38770</t>
  </si>
  <si>
    <t>11037115MF4159-faacbeafd2</t>
  </si>
  <si>
    <t>11037125MF4159-29a46b5274</t>
  </si>
  <si>
    <t>11037134MF4159-8c85133ecc</t>
  </si>
  <si>
    <t>11037139MF4159-524c7baf59</t>
  </si>
  <si>
    <t>11037141MF4159-73417d2614</t>
  </si>
  <si>
    <t>11037152MF4159-37a9af881a</t>
  </si>
  <si>
    <t>40725</t>
  </si>
  <si>
    <t>143C-CE5F-3156-DD25</t>
  </si>
  <si>
    <t>11037165MF4159-c35d4051aa</t>
  </si>
  <si>
    <t>40679</t>
  </si>
  <si>
    <t>19641808</t>
  </si>
  <si>
    <t>11037162MF4159-df10dc391e</t>
  </si>
  <si>
    <t>11037167MF4159-dbd7101364</t>
  </si>
  <si>
    <t>11037168MF4159-45775c0b98</t>
  </si>
  <si>
    <t>40714</t>
  </si>
  <si>
    <t>41232278</t>
  </si>
  <si>
    <t>11037175MF4159-42a3c1d008</t>
  </si>
  <si>
    <t>38082</t>
  </si>
  <si>
    <t>8696891</t>
  </si>
  <si>
    <t>40730</t>
  </si>
  <si>
    <t>5775370</t>
  </si>
  <si>
    <t>40731</t>
  </si>
  <si>
    <t>11037205MF4159-008989afd7</t>
  </si>
  <si>
    <t>11037226MF4159-4d849b14d2</t>
  </si>
  <si>
    <t>40736</t>
  </si>
  <si>
    <t>19958528</t>
  </si>
  <si>
    <t>11037195MF4159-7a832e100b</t>
  </si>
  <si>
    <t>40739</t>
  </si>
  <si>
    <t>2711008</t>
  </si>
  <si>
    <t>11037211MF4159-1ad1fe33bf</t>
  </si>
  <si>
    <t>11037216MF4159-e01c8c354d</t>
  </si>
  <si>
    <t>11037225MF4159-3083e126a4</t>
  </si>
  <si>
    <t>40742</t>
  </si>
  <si>
    <t>10926967</t>
  </si>
  <si>
    <t>11037233MF4159-2a38273379</t>
  </si>
  <si>
    <t>11037239MF4159-47e3379452</t>
  </si>
  <si>
    <t>11037246MF4159-c1f6093a4b</t>
  </si>
  <si>
    <t>40735</t>
  </si>
  <si>
    <t>5052999</t>
  </si>
  <si>
    <t>251MF4159-afea8d</t>
  </si>
  <si>
    <t>75MF4159-a0e1bb</t>
  </si>
  <si>
    <t>38492</t>
  </si>
  <si>
    <t>18861426</t>
  </si>
  <si>
    <t>115MF4159-36a1b0</t>
  </si>
  <si>
    <t>Principal : K08.409, K05.00</t>
  </si>
  <si>
    <t>248MF4159-811088</t>
  </si>
  <si>
    <t>40748</t>
  </si>
  <si>
    <t>12117-712-B</t>
  </si>
  <si>
    <t>424MF4159-949e10</t>
  </si>
  <si>
    <t>141MF4159-220d51</t>
  </si>
  <si>
    <t>228MF4159-940b56</t>
  </si>
  <si>
    <t>47MF4159-4f6c79</t>
  </si>
  <si>
    <t>40757</t>
  </si>
  <si>
    <t>105MF4159-e01055</t>
  </si>
  <si>
    <t>36211</t>
  </si>
  <si>
    <t>6500-811-D</t>
  </si>
  <si>
    <t>291MF4159-ec206d</t>
  </si>
  <si>
    <t>40743</t>
  </si>
  <si>
    <t>15178763</t>
  </si>
  <si>
    <t>259MF4159-c37d0c</t>
  </si>
  <si>
    <t>40767</t>
  </si>
  <si>
    <t>11124-2735-B</t>
  </si>
  <si>
    <t>292MF4159-c0dfef</t>
  </si>
  <si>
    <t>217MF4159-61862d</t>
  </si>
  <si>
    <t>40784</t>
  </si>
  <si>
    <t>6509-1768-A</t>
  </si>
  <si>
    <t>162MF4159-8774f3</t>
  </si>
  <si>
    <t>320MF4159-354645</t>
  </si>
  <si>
    <t>40793</t>
  </si>
  <si>
    <t>18717730</t>
  </si>
  <si>
    <t>318MF4159-8980cf</t>
  </si>
  <si>
    <t>40788</t>
  </si>
  <si>
    <t>41242535</t>
  </si>
  <si>
    <t>306MF4159-7642ee</t>
  </si>
  <si>
    <t>315MF4159-2bfd78</t>
  </si>
  <si>
    <t>298MF4159-7dba10</t>
  </si>
  <si>
    <t>313MF4159-2c8ec1</t>
  </si>
  <si>
    <t>180MF4159-13880d</t>
  </si>
  <si>
    <t>324MF4159-b73997</t>
  </si>
  <si>
    <t>273MF4159-174127</t>
  </si>
  <si>
    <t>327MF4159-eec7e1</t>
  </si>
  <si>
    <t>333MF4159-775d6a</t>
  </si>
  <si>
    <t>Period: November 2024</t>
  </si>
  <si>
    <t>Salary FMO  November 2024 Paid in December</t>
  </si>
  <si>
    <t>00109067015137</t>
  </si>
  <si>
    <t>Amar Labib</t>
  </si>
  <si>
    <t>Mashreq Bank PSC</t>
  </si>
  <si>
    <t>AE730330000019101566507</t>
  </si>
  <si>
    <t>doc</t>
  </si>
  <si>
    <t>Mysmyle indirect</t>
  </si>
  <si>
    <t>30407037356924</t>
  </si>
  <si>
    <t>HELEN GUEVARRA</t>
  </si>
  <si>
    <t xml:space="preserve">Al Hilal </t>
  </si>
  <si>
    <t>AE510530000015891288001</t>
  </si>
  <si>
    <t>40315039258931</t>
  </si>
  <si>
    <t>Genet Tesfaye Tumego</t>
  </si>
  <si>
    <t>AE110030013314321820001</t>
  </si>
  <si>
    <t>December</t>
  </si>
  <si>
    <t>Zuhair M Abu Eida</t>
  </si>
  <si>
    <t>Scrub Uniform</t>
  </si>
  <si>
    <t>General Maintenance- Saber</t>
  </si>
  <si>
    <t>Bin Ali Medical Supplies Llc</t>
  </si>
  <si>
    <t>Algine Bansigan (Digital Marketing Services)</t>
  </si>
  <si>
    <t>Helen Dacayo</t>
  </si>
  <si>
    <t>NEW LPO FOR TAX INVOICE #TCS-202449543, OLD LPO #6190, OLD REMARKS: item purchase order for BLT Implant --</t>
  </si>
  <si>
    <t>7130-1-745992935-TCS-202449543</t>
  </si>
  <si>
    <t>Ora Tech Medical And Surgical Articles And Requisutes Trading Llc</t>
  </si>
  <si>
    <t>03- ADNOC Wallet</t>
  </si>
  <si>
    <t>7128-1-506686559-TCS-202412589</t>
  </si>
  <si>
    <t>License Cancelation Haad,</t>
  </si>
  <si>
    <t>Adnoc Wallet Top up</t>
  </si>
  <si>
    <t>Loan interest</t>
  </si>
  <si>
    <t>Salary FMO NOV2024</t>
  </si>
  <si>
    <t>01- General Maintenance</t>
  </si>
  <si>
    <t>NEW LPO FOR TAX INVOICE #TCS-202412589, OLD LPO #6190, OLD REMARKS: item purchase order for BLT Implant --</t>
  </si>
  <si>
    <t>7129-1-821561266</t>
  </si>
  <si>
    <t>Sohag Car Wash Services</t>
  </si>
  <si>
    <t>Electronic Card Withdrawal Fees</t>
  </si>
  <si>
    <t>Sajed Tahoun</t>
  </si>
  <si>
    <t>Refunds</t>
  </si>
  <si>
    <t>Ostell</t>
  </si>
  <si>
    <t>Prime Medical Supplies Est.</t>
  </si>
  <si>
    <t xml:space="preserve">Martin </t>
  </si>
  <si>
    <t>+971 56 449 6039</t>
  </si>
  <si>
    <t>Dr. Ibrahim Moussa</t>
  </si>
  <si>
    <t>VDC175</t>
  </si>
  <si>
    <t>Gulf Center for Cleaning Equipment</t>
  </si>
  <si>
    <t>Charibel</t>
  </si>
  <si>
    <t>Mouth Mirror Head</t>
  </si>
  <si>
    <t xml:space="preserve">Pack of 12 Pcs </t>
  </si>
  <si>
    <t>HP-OIL-00001</t>
  </si>
  <si>
    <t>NSK Oil 1 Bottle (Maintenance Oil)I Care</t>
  </si>
  <si>
    <t>LPO-7126</t>
  </si>
  <si>
    <t>Blank - Cercon XT ML Disk 98mm A1 18</t>
  </si>
  <si>
    <t>Box of 100pcs</t>
  </si>
  <si>
    <t>IRA Medical Supplies</t>
  </si>
  <si>
    <t>Mohammed Rashid</t>
  </si>
  <si>
    <t>+971 56 272 8220</t>
  </si>
  <si>
    <t>Pack  of 10pcs</t>
  </si>
  <si>
    <t xml:space="preserve">Dentrics </t>
  </si>
  <si>
    <t>+971 55 361 4188</t>
  </si>
  <si>
    <t>Biological Indicator</t>
  </si>
  <si>
    <t>Pack of 10 Pcs</t>
  </si>
  <si>
    <t>Easy Graft Classic 0.4ml</t>
  </si>
  <si>
    <t>MaxGuard</t>
  </si>
  <si>
    <t>Easy Graft Classic 0.25ml</t>
  </si>
  <si>
    <t>Vital Signs</t>
  </si>
  <si>
    <t>RBS Strips</t>
  </si>
  <si>
    <t>Pack of 50 Strips</t>
  </si>
  <si>
    <t>TSTRIP-00001</t>
  </si>
  <si>
    <t>Test Strips - One Touch Select Plus Strip 50's</t>
  </si>
  <si>
    <t>ONETOUCH</t>
  </si>
  <si>
    <t>+971 54 307 7967</t>
  </si>
  <si>
    <t>American Orthodontics</t>
  </si>
  <si>
    <t xml:space="preserve">Dr.Waleed </t>
  </si>
  <si>
    <t>+971 56 506 0636</t>
  </si>
  <si>
    <t>022 1st Molar Bands,MIM Upper/Lower</t>
  </si>
  <si>
    <t xml:space="preserve">022 1st Molar Bands,MIM Upper/Lower Single  non-convertible with lingual cleats </t>
  </si>
  <si>
    <t>Laboratory Alcohol</t>
  </si>
  <si>
    <t>Blank - Cercon HT Disk 98mm A3 18</t>
  </si>
  <si>
    <t>Pack of 1Syringe</t>
  </si>
  <si>
    <t>Porcelain Etch - 9% Hydrofluoric acid (1.2ml) x 1Syringe</t>
  </si>
  <si>
    <t>Endo XP Finisher</t>
  </si>
  <si>
    <t xml:space="preserve">Pack of 3pcs </t>
  </si>
  <si>
    <t>S1.XB0. 00.0AA .FKG</t>
  </si>
  <si>
    <t>XP Endo Finisher 25mm - S1.XB0.00.0AA.FK G</t>
  </si>
  <si>
    <t xml:space="preserve">FKG </t>
  </si>
  <si>
    <t>ALGIN-00002</t>
  </si>
  <si>
    <t>Alginate Impression Material- Fast Setting</t>
  </si>
  <si>
    <t>+97145732000 </t>
  </si>
  <si>
    <t>Sterilization Pouch 55</t>
  </si>
  <si>
    <t>STR-00055</t>
  </si>
  <si>
    <t xml:space="preserve">Sterilization Reel - 55x200mt Plain  </t>
  </si>
  <si>
    <t>Bright Gate Healthcare LLC</t>
  </si>
  <si>
    <t xml:space="preserve"> Whitening Gel</t>
  </si>
  <si>
    <t>Endo Whitening Gel</t>
  </si>
  <si>
    <t>Opalescense Endo Mini Refill</t>
  </si>
  <si>
    <t>Pack of 5 syringes</t>
  </si>
  <si>
    <t>MI-DMS-NR-01</t>
  </si>
  <si>
    <t>Gloves Powder Free Nitile - Medium</t>
  </si>
  <si>
    <t>NG-M-01</t>
  </si>
  <si>
    <t>Gloves TouchFlex Nitrile P/F Medium 100/Box</t>
  </si>
  <si>
    <t>TouchFlex</t>
  </si>
  <si>
    <t>Elastic WildLife Shaheen Heavy 6.5oz Diameter=3/16''</t>
  </si>
  <si>
    <t>ORL-00221</t>
  </si>
  <si>
    <t>KF-002511</t>
  </si>
  <si>
    <t>Pack of 10pcs</t>
  </si>
  <si>
    <t>Emergency Supplies</t>
  </si>
  <si>
    <t>Emergency Blanket</t>
  </si>
  <si>
    <t>Abutment Variobase  SC GH2</t>
  </si>
  <si>
    <t>STR022.0039</t>
  </si>
  <si>
    <t>Abutment - SC Variobase Abutment with Screw, Oval, GH 2mm, Straumann</t>
  </si>
  <si>
    <t>Sheet 1.0mm</t>
  </si>
  <si>
    <t>Pkt of 25 Sheets</t>
  </si>
  <si>
    <t>D00GSP-0040</t>
  </si>
  <si>
    <t>Sheet - 3A Medes Easy-Vac Gasket - 3A GS040 - Splint - Size 0.040/1.00mm</t>
  </si>
  <si>
    <t>Abutment Variobase  RN Variobase 4mm -GH1</t>
  </si>
  <si>
    <t>STR048.710</t>
  </si>
  <si>
    <t>Abutment - RN Variobase for crown with screw 5.05mm, H 4mm GH1, Straumann</t>
  </si>
  <si>
    <t>Abutment Variobase SC 3.8x5.5 GH1</t>
  </si>
  <si>
    <t>STR022.0038</t>
  </si>
  <si>
    <t>Abutment - SC Variobase for Crown with Screw, Ø 3.8mm, H 5.5mm, GH 1mm, TAN, Straumann</t>
  </si>
  <si>
    <t>Ostell Smartpeg Type 54</t>
  </si>
  <si>
    <t xml:space="preserve">Edison Medical </t>
  </si>
  <si>
    <t>Dr. Hala Al Atieh</t>
  </si>
  <si>
    <t>+971 56 587 8515</t>
  </si>
  <si>
    <t>+971 55 432 8043</t>
  </si>
  <si>
    <t>01- Lab Devices, Instruments, &amp; Accessories</t>
  </si>
  <si>
    <t>IPO-97938</t>
  </si>
  <si>
    <t>Box of 10packs</t>
  </si>
  <si>
    <t>Ahmed</t>
  </si>
  <si>
    <t>Medi Chain Medical Instrument</t>
  </si>
  <si>
    <t>Ajir</t>
  </si>
  <si>
    <t>+971 55 131 2589</t>
  </si>
  <si>
    <t>Mixing Tip - Brown, Small</t>
  </si>
  <si>
    <t>MXTB-00001</t>
  </si>
  <si>
    <t>12218- HAITHAM FAWZI ABDELMAGIED MAHMOUD</t>
  </si>
  <si>
    <t>Dental Devices</t>
  </si>
  <si>
    <t>Intra Oral Camera</t>
  </si>
  <si>
    <t>Nos</t>
  </si>
  <si>
    <t>S617-33506-P</t>
  </si>
  <si>
    <t xml:space="preserve">Sopro 617 Cam </t>
  </si>
  <si>
    <t xml:space="preserve">Acteon </t>
  </si>
  <si>
    <t>Matrix Band 6-0.2 C-4</t>
  </si>
  <si>
    <t>Box of 50pcs</t>
  </si>
  <si>
    <t>DIS4785</t>
  </si>
  <si>
    <t>Matrix Band 6mm-0.2mm - C-4</t>
  </si>
  <si>
    <t>Spray</t>
  </si>
  <si>
    <t>Occlusion Spray</t>
  </si>
  <si>
    <t>Zeta Spray -Occlusal Spray</t>
  </si>
  <si>
    <t>Renfert</t>
  </si>
  <si>
    <t>NHT High Technologies / Noor Alhuda Trading LLC</t>
  </si>
  <si>
    <t xml:space="preserve">Emergency Supplies </t>
  </si>
  <si>
    <t>Surgical Tape</t>
  </si>
  <si>
    <t>Surgical Tape Transpore 2.5cm x 10m</t>
  </si>
  <si>
    <t xml:space="preserve"> Surgical Tape Transpore 2.5cm x 10m</t>
  </si>
  <si>
    <t>V4</t>
  </si>
  <si>
    <t>Dr. Ibrahim</t>
  </si>
  <si>
    <t>VDC Gift Voucher</t>
  </si>
  <si>
    <t>Others</t>
  </si>
  <si>
    <t>Total Dr. Ammar</t>
  </si>
  <si>
    <t>Tabby, Bank Trf &amp; Others</t>
  </si>
  <si>
    <t>01-01-2025</t>
  </si>
  <si>
    <t>31-12-2024</t>
  </si>
  <si>
    <t>31-121-2024</t>
  </si>
  <si>
    <t>Final Settlemt  Direct nurse</t>
  </si>
  <si>
    <t xml:space="preserve">Final Settlement </t>
  </si>
  <si>
    <t xml:space="preserve">Saber , Saed , Alamghir , Arjun and Algien  External </t>
  </si>
  <si>
    <t>Nurse Direct</t>
  </si>
  <si>
    <t>Salary FMO December 2024 Paid in January</t>
  </si>
  <si>
    <t>Doctors Salary</t>
  </si>
  <si>
    <t>Facility_Name</t>
  </si>
  <si>
    <t>RemittanceComments</t>
  </si>
  <si>
    <t>VISION DENTAL CLINIC</t>
  </si>
  <si>
    <t>ActivityStartDate</t>
  </si>
  <si>
    <t>LastRemittedAmount</t>
  </si>
  <si>
    <t>DenialCode</t>
  </si>
  <si>
    <t>80282622</t>
  </si>
  <si>
    <t>80283307</t>
  </si>
  <si>
    <t>1193511</t>
  </si>
  <si>
    <t>1185776</t>
  </si>
  <si>
    <t>2458680</t>
  </si>
  <si>
    <t>NCERX271224-694</t>
  </si>
  <si>
    <t>51857378</t>
  </si>
  <si>
    <t>51863239</t>
  </si>
  <si>
    <t>51865878</t>
  </si>
  <si>
    <t>580MF4159-6dee3f</t>
  </si>
  <si>
    <t>80281013</t>
  </si>
  <si>
    <t>662MF4159-52c095</t>
  </si>
  <si>
    <t>80283846</t>
  </si>
  <si>
    <t>Principal : K04.02, K02.63, K02.53</t>
  </si>
  <si>
    <t>80278296</t>
  </si>
  <si>
    <t>80277242</t>
  </si>
  <si>
    <t>647MF4159-6fe13e</t>
  </si>
  <si>
    <t>40750</t>
  </si>
  <si>
    <t>3272402</t>
  </si>
  <si>
    <t>80281933</t>
  </si>
  <si>
    <t>536MF4159-d675df</t>
  </si>
  <si>
    <t>80280121</t>
  </si>
  <si>
    <t>670MF4159-a87342</t>
  </si>
  <si>
    <t>40758</t>
  </si>
  <si>
    <t>1347223</t>
  </si>
  <si>
    <t>444MF4159-9a506e</t>
  </si>
  <si>
    <t>464MF4159-5c4d40</t>
  </si>
  <si>
    <t>35386</t>
  </si>
  <si>
    <t>9587230</t>
  </si>
  <si>
    <t>51883375</t>
  </si>
  <si>
    <t>497MF4159-01a55d</t>
  </si>
  <si>
    <t>51885409</t>
  </si>
  <si>
    <t>674MF4159-286431</t>
  </si>
  <si>
    <t>642MF4159-5531db</t>
  </si>
  <si>
    <t>Principal : K04.02, K05.329</t>
  </si>
  <si>
    <t>40761</t>
  </si>
  <si>
    <t>896MF4159-97e701</t>
  </si>
  <si>
    <t>40763</t>
  </si>
  <si>
    <t>40709572</t>
  </si>
  <si>
    <t>827MF4159-7ec38c</t>
  </si>
  <si>
    <t>445MF4159-343363</t>
  </si>
  <si>
    <t>644MF4159-273b55</t>
  </si>
  <si>
    <t>34221</t>
  </si>
  <si>
    <t>2723618</t>
  </si>
  <si>
    <t>604MF4159-d4eb30</t>
  </si>
  <si>
    <t>40766</t>
  </si>
  <si>
    <t>10211027</t>
  </si>
  <si>
    <t>04801</t>
  </si>
  <si>
    <t>653MF4159-ee4597</t>
  </si>
  <si>
    <t>40745</t>
  </si>
  <si>
    <t>1439313</t>
  </si>
  <si>
    <t>652MF4159-826af9</t>
  </si>
  <si>
    <t>40746</t>
  </si>
  <si>
    <t>2595833</t>
  </si>
  <si>
    <t>Principal : K08.531, K05.329</t>
  </si>
  <si>
    <t>858MF4159-1d00ba</t>
  </si>
  <si>
    <t>51876838</t>
  </si>
  <si>
    <t>1198067</t>
  </si>
  <si>
    <t>939MF4159-14c37c</t>
  </si>
  <si>
    <t>561MF4159-b625b7</t>
  </si>
  <si>
    <t>40764</t>
  </si>
  <si>
    <t>1927997</t>
  </si>
  <si>
    <t>861MF4159-31b087</t>
  </si>
  <si>
    <t>657MF4159-40e428</t>
  </si>
  <si>
    <t>35673</t>
  </si>
  <si>
    <t>1649893</t>
  </si>
  <si>
    <t>ZEROHI21012025DMN524357</t>
  </si>
  <si>
    <t>656MF4159-0b6a7b</t>
  </si>
  <si>
    <t>40785</t>
  </si>
  <si>
    <t>9620896</t>
  </si>
  <si>
    <t>564MF4159-853223</t>
  </si>
  <si>
    <t>567MF4159-719514</t>
  </si>
  <si>
    <t>40794</t>
  </si>
  <si>
    <t>40733062</t>
  </si>
  <si>
    <t>51878571</t>
  </si>
  <si>
    <t>80277602</t>
  </si>
  <si>
    <t>51873632</t>
  </si>
  <si>
    <t>566MF4159-475853</t>
  </si>
  <si>
    <t>649MF4159-d6a7b7</t>
  </si>
  <si>
    <t>100001681194</t>
  </si>
  <si>
    <t>40808</t>
  </si>
  <si>
    <t>331MF4159-8ccd42</t>
  </si>
  <si>
    <t>358MF4159-b414d9</t>
  </si>
  <si>
    <t>40801</t>
  </si>
  <si>
    <t>2628102</t>
  </si>
  <si>
    <t>701MF4159-f4e84a</t>
  </si>
  <si>
    <t>391MF4159-677c9c</t>
  </si>
  <si>
    <t>236MF4159-dc7799</t>
  </si>
  <si>
    <t>39617</t>
  </si>
  <si>
    <t>41046880</t>
  </si>
  <si>
    <t>359MF4159-39fc86</t>
  </si>
  <si>
    <t>51880925</t>
  </si>
  <si>
    <t>524MF4159-1d3f67</t>
  </si>
  <si>
    <t>40816</t>
  </si>
  <si>
    <t>4481328</t>
  </si>
  <si>
    <t>80279708</t>
  </si>
  <si>
    <t>362MF4159-8b765d</t>
  </si>
  <si>
    <t>40818</t>
  </si>
  <si>
    <t>41184825</t>
  </si>
  <si>
    <t>470MF4159-e6ab3d</t>
  </si>
  <si>
    <t>346MF4159-8ac980</t>
  </si>
  <si>
    <t>37388</t>
  </si>
  <si>
    <t>7156695</t>
  </si>
  <si>
    <t>1023MF4159-1a7351</t>
  </si>
  <si>
    <t>34811</t>
  </si>
  <si>
    <t>1407838</t>
  </si>
  <si>
    <t>1332MF4159-466706</t>
  </si>
  <si>
    <t>40789</t>
  </si>
  <si>
    <t>4908440</t>
  </si>
  <si>
    <t>527MF4159-c8a240</t>
  </si>
  <si>
    <t>525MF4159-b1e234</t>
  </si>
  <si>
    <t>458MF4159-74a422</t>
  </si>
  <si>
    <t>40828</t>
  </si>
  <si>
    <t>8408458</t>
  </si>
  <si>
    <t>708MF4159-c4ecfa</t>
  </si>
  <si>
    <t>463MF4159-cebaea</t>
  </si>
  <si>
    <t>462MF4159-7a4aaf</t>
  </si>
  <si>
    <t>487MF4159-704e41</t>
  </si>
  <si>
    <t>38318</t>
  </si>
  <si>
    <t>41028247</t>
  </si>
  <si>
    <t>490MF4159-3a2d75</t>
  </si>
  <si>
    <t>572MF4159-45062a</t>
  </si>
  <si>
    <t>509MF4159-3591cd</t>
  </si>
  <si>
    <t>486MF4159-2ec768</t>
  </si>
  <si>
    <t>80278839</t>
  </si>
  <si>
    <t>923MF4159-ef5304</t>
  </si>
  <si>
    <t>689MF4159-d7e28f</t>
  </si>
  <si>
    <t>Principal : K08.409, K05.213, M27.62</t>
  </si>
  <si>
    <t>636MF4159-bdcd4b</t>
  </si>
  <si>
    <t>17444</t>
  </si>
  <si>
    <t>2409865</t>
  </si>
  <si>
    <t>820MF4159-d97068</t>
  </si>
  <si>
    <t>694MF4159-dfeca5</t>
  </si>
  <si>
    <t>372MF4159-498ea8</t>
  </si>
  <si>
    <t>723MF4159-c4b878</t>
  </si>
  <si>
    <t>729MF4159-332a66</t>
  </si>
  <si>
    <t>40831</t>
  </si>
  <si>
    <t>1676819</t>
  </si>
  <si>
    <t>352MF4159-e40b59</t>
  </si>
  <si>
    <t>796MF4159-944730</t>
  </si>
  <si>
    <t>797MF4159-57dc0f</t>
  </si>
  <si>
    <t>1025MF4159-7b243a</t>
  </si>
  <si>
    <t>40858</t>
  </si>
  <si>
    <t>2088472</t>
  </si>
  <si>
    <t>Principal : K02.62, K05.329, K03.6</t>
  </si>
  <si>
    <t>367MF4159-55e674</t>
  </si>
  <si>
    <t>724MF4159-72bbb5</t>
  </si>
  <si>
    <t>380MF4159-c1796b</t>
  </si>
  <si>
    <t>917MF4159-dae21e</t>
  </si>
  <si>
    <t>851MF4159-51c943</t>
  </si>
  <si>
    <t>376MF4159-5c21f0</t>
  </si>
  <si>
    <t>353MF4159-59bd8c</t>
  </si>
  <si>
    <t>385MF4159-ec7a7e</t>
  </si>
  <si>
    <t>66241</t>
  </si>
  <si>
    <t>387MF4159-fd4578</t>
  </si>
  <si>
    <t>40830</t>
  </si>
  <si>
    <t>388MF4159-806c02</t>
  </si>
  <si>
    <t>799MF4159-ba1113</t>
  </si>
  <si>
    <t>361MF4159-b47283</t>
  </si>
  <si>
    <t>915MF4159-f248b9</t>
  </si>
  <si>
    <t>889MF4159-cde731</t>
  </si>
  <si>
    <t>928MF4159-8b9f76</t>
  </si>
  <si>
    <t>GD45264</t>
  </si>
  <si>
    <t>1029MF4159-e02127</t>
  </si>
  <si>
    <t>1028MF4159-0973b8</t>
  </si>
  <si>
    <t>405MF4159-78f3ce</t>
  </si>
  <si>
    <t>403MF4159-395fd8</t>
  </si>
  <si>
    <t>51880028</t>
  </si>
  <si>
    <t>404MF4159-2b9f20</t>
  </si>
  <si>
    <t>997MF4159-d840d4</t>
  </si>
  <si>
    <t>1039MF4159-09cb59</t>
  </si>
  <si>
    <t>419MF4159-6a12f8</t>
  </si>
  <si>
    <t>1045MF4159-4b1fdc</t>
  </si>
  <si>
    <t>417MF4159-dc30fb</t>
  </si>
  <si>
    <t>daman-drsalim-dec4.xml</t>
  </si>
  <si>
    <t>420MF4159-47b39e</t>
  </si>
  <si>
    <t>1043MF4159-e2b3d2</t>
  </si>
  <si>
    <t>40769</t>
  </si>
  <si>
    <t>1549374</t>
  </si>
  <si>
    <t>1008MF4159-b2b209</t>
  </si>
  <si>
    <t>1313MF4159-07b164</t>
  </si>
  <si>
    <t>Principal : K05.00, K03.6</t>
  </si>
  <si>
    <t>882MF4159-f189ad</t>
  </si>
  <si>
    <t>883MF4159-2bd125</t>
  </si>
  <si>
    <t>40823</t>
  </si>
  <si>
    <t>7045597</t>
  </si>
  <si>
    <t>892MF4159-3b9978</t>
  </si>
  <si>
    <t>1009MF4159-41d705</t>
  </si>
  <si>
    <t>40872</t>
  </si>
  <si>
    <t>8613255</t>
  </si>
  <si>
    <t>893MF4159-eefc89</t>
  </si>
  <si>
    <t>995MF4159-692f77</t>
  </si>
  <si>
    <t>Principal : K04.02, K08.531, K05.329</t>
  </si>
  <si>
    <t>495MF4159-2d497b</t>
  </si>
  <si>
    <t>884MF4159-1572bb</t>
  </si>
  <si>
    <t>894MF4159-c1559e</t>
  </si>
  <si>
    <t>426MF4159-d71864</t>
  </si>
  <si>
    <t>953MF4159-ab7ca5</t>
  </si>
  <si>
    <t>909MF4159-f9e8cc</t>
  </si>
  <si>
    <t>38560</t>
  </si>
  <si>
    <t>947MF4159-4dd4cd</t>
  </si>
  <si>
    <t>910MF4159-3b0b79</t>
  </si>
  <si>
    <t>1046MF4159-787f9e</t>
  </si>
  <si>
    <t>949MF4159-2264d1</t>
  </si>
  <si>
    <t>1056MF4159-372647</t>
  </si>
  <si>
    <t>35512</t>
  </si>
  <si>
    <t>2120280</t>
  </si>
  <si>
    <t>965MF4159-35e999</t>
  </si>
  <si>
    <t>1134MF4159-f0f3dd</t>
  </si>
  <si>
    <t>970MF4159-9ab670</t>
  </si>
  <si>
    <t>40790</t>
  </si>
  <si>
    <t>2085407</t>
  </si>
  <si>
    <t>443MF4159-c25bd0</t>
  </si>
  <si>
    <t>952MF4159-52a213</t>
  </si>
  <si>
    <t>1143MF4159-0f1082</t>
  </si>
  <si>
    <t>35706</t>
  </si>
  <si>
    <t>2437553</t>
  </si>
  <si>
    <t>966MF4159-0e3d17</t>
  </si>
  <si>
    <t>439MF4159-1a9781</t>
  </si>
  <si>
    <t>1055MF4159-90f03f</t>
  </si>
  <si>
    <t>1041MF4159-0c9c67</t>
  </si>
  <si>
    <t>1040MF4159-cee23c</t>
  </si>
  <si>
    <t>971MF4159-b658d2</t>
  </si>
  <si>
    <t>987MF4159-d4d81c</t>
  </si>
  <si>
    <t>951MF4159-e869d7</t>
  </si>
  <si>
    <t>948MF4159-67ff6f</t>
  </si>
  <si>
    <t>967MF4159-6aae53</t>
  </si>
  <si>
    <t>Principal : K04.7, K05.329</t>
  </si>
  <si>
    <t>972MF4159-b9275b</t>
  </si>
  <si>
    <t>Principal : K02.62, K02.52, K05.329</t>
  </si>
  <si>
    <t>479MF4159-ddff89</t>
  </si>
  <si>
    <t>1127MF4159-520bee</t>
  </si>
  <si>
    <t>501MF4159-b25893</t>
  </si>
  <si>
    <t>80279267</t>
  </si>
  <si>
    <t>502MF4159-a41e4c</t>
  </si>
  <si>
    <t>577MF4159-9ba330</t>
  </si>
  <si>
    <t>575MF4159-0a2d9f</t>
  </si>
  <si>
    <t>503MF4159-222002</t>
  </si>
  <si>
    <t>505MF4159-f116d7</t>
  </si>
  <si>
    <t>515MF4159-39f86b</t>
  </si>
  <si>
    <t>40896</t>
  </si>
  <si>
    <t>600MF4159-b1f325</t>
  </si>
  <si>
    <t>602MF4159-15f057</t>
  </si>
  <si>
    <t>1114MF4159-151fe3</t>
  </si>
  <si>
    <t>Principal : K05.329, K03.6, K08.409, K08.530</t>
  </si>
  <si>
    <t>40916</t>
  </si>
  <si>
    <t>40925</t>
  </si>
  <si>
    <t>40918</t>
  </si>
  <si>
    <t>38837</t>
  </si>
  <si>
    <t>1122MF4159-bca455</t>
  </si>
  <si>
    <t>36963</t>
  </si>
  <si>
    <t>1749843</t>
  </si>
  <si>
    <t>thiqa2jan-drsalim.xml</t>
  </si>
  <si>
    <t>40934</t>
  </si>
  <si>
    <t>40935</t>
  </si>
  <si>
    <t>35430</t>
  </si>
  <si>
    <t>10226243</t>
  </si>
  <si>
    <t>1315MF4159-d6626f</t>
  </si>
  <si>
    <t>Final Settlement Indirect</t>
  </si>
  <si>
    <t xml:space="preserve">AL HILAL DIGITAL </t>
  </si>
  <si>
    <t>AE750530000015690309001</t>
  </si>
  <si>
    <t>AE280260000215772050501</t>
  </si>
  <si>
    <t>30423098879653</t>
  </si>
  <si>
    <t>JENNIFER MANARANG IGLESIA</t>
  </si>
  <si>
    <t>AE430030012236271910001</t>
  </si>
  <si>
    <t xml:space="preserve">MOBY ANTONY ANTONY </t>
  </si>
  <si>
    <t>AE270030011324999910001</t>
  </si>
  <si>
    <t>AASIYA SIDDIQA PASHA</t>
  </si>
  <si>
    <t>AE810030011876537920001</t>
  </si>
  <si>
    <t>Payment for Adnoc Wallet Top Up</t>
  </si>
  <si>
    <t>Cable Wire</t>
  </si>
  <si>
    <t>03- Civil Defense</t>
  </si>
  <si>
    <t>OAK Palace Furnishings Co. LLC.</t>
  </si>
  <si>
    <t>Rest Salary FMO July and Aug2024 to Sajed Tahoun</t>
  </si>
  <si>
    <t>Health Insurance, Issue Fees,</t>
  </si>
  <si>
    <t>Facebook Ads</t>
  </si>
  <si>
    <t>Etisalat Bill</t>
  </si>
  <si>
    <t>Salary FMO NOV2024 to AASiya Siddiqa only 6 Days</t>
  </si>
  <si>
    <t>Rest Salary Amount FMO NOV2024 to Jessie</t>
  </si>
  <si>
    <t>Salary FMO NOV2024 to Genet</t>
  </si>
  <si>
    <t>Adhesive L-pop 100,</t>
  </si>
  <si>
    <t>LPOP</t>
  </si>
  <si>
    <t>Salary Advance FMO Dec 2024 to Elbie</t>
  </si>
  <si>
    <t>Vnlin</t>
  </si>
  <si>
    <t>Continental Electrical Trading Est.</t>
  </si>
  <si>
    <t>Labor Cancellation,</t>
  </si>
  <si>
    <t>Scrubz Fzc</t>
  </si>
  <si>
    <t>6914-1-410896827</t>
  </si>
  <si>
    <t>Service Charge,</t>
  </si>
  <si>
    <t>Laundry</t>
  </si>
  <si>
    <t>Three Dimensions Me General Trading Llc</t>
  </si>
  <si>
    <t>Bio Link Medical Surgical Equipment And Intruments Trading Llc</t>
  </si>
  <si>
    <t>Zircon Medical Equipments LLC</t>
  </si>
  <si>
    <t>Miscellaneous</t>
  </si>
  <si>
    <t>Cash withdrawal from Electronic treasury</t>
  </si>
  <si>
    <t>Salary FMO NOV2024 to Sajed Tahoun</t>
  </si>
  <si>
    <t>Rotary Files</t>
  </si>
  <si>
    <t>Aasiya Siddiqa</t>
  </si>
  <si>
    <t>Issuance Fee, Service Center Charges, Processing Charges,</t>
  </si>
  <si>
    <t>Lari Transfer Fee</t>
  </si>
  <si>
    <t>Lulu Hypermarket Llc</t>
  </si>
  <si>
    <t>LIFE PHARMACY LLC</t>
  </si>
  <si>
    <t>Meat Shop</t>
  </si>
  <si>
    <t>Al Akkawi Star Cafeteria</t>
  </si>
  <si>
    <t>Vehicle Petrol</t>
  </si>
  <si>
    <t>Diff in Salary</t>
  </si>
  <si>
    <t>Ahmed Carpenter</t>
  </si>
  <si>
    <t>Apex Technology</t>
  </si>
  <si>
    <t>Edison Medical</t>
  </si>
  <si>
    <t xml:space="preserve">Medi Chain </t>
  </si>
  <si>
    <r>
      <t>05- Sterilization Monitoring</t>
    </r>
    <r>
      <rPr>
        <sz val="18"/>
        <color rgb="FFFFFFFF"/>
        <rFont val="Calibri"/>
        <family val="2"/>
        <scheme val="minor"/>
      </rPr>
      <t xml:space="preserve"> </t>
    </r>
  </si>
  <si>
    <t>Topical Anesthesia Gel</t>
  </si>
  <si>
    <t>TAG-00001</t>
  </si>
  <si>
    <t>Topical Anesthetic Gel</t>
  </si>
  <si>
    <t xml:space="preserve">OILITE </t>
  </si>
  <si>
    <t>Composite Universal A3</t>
  </si>
  <si>
    <t>1370A3</t>
  </si>
  <si>
    <t>Universal Restorative - Filtek Z250 Universal Restorative A3 Shade - 3M ESPE</t>
  </si>
  <si>
    <r>
      <t>07- Pantry Supplies</t>
    </r>
    <r>
      <rPr>
        <sz val="16"/>
        <color rgb="FFFFFFFF"/>
        <rFont val="Calibri"/>
        <family val="2"/>
        <scheme val="minor"/>
      </rPr>
      <t xml:space="preserve"> </t>
    </r>
  </si>
  <si>
    <r>
      <t>05- Medical Electronic Devices (Restorative, Perio, Endo, Implants, Ortho…)</t>
    </r>
    <r>
      <rPr>
        <sz val="11"/>
        <color rgb="FFFFFFFF"/>
        <rFont val="Calibri"/>
        <family val="2"/>
        <scheme val="minor"/>
      </rPr>
      <t xml:space="preserve"> </t>
    </r>
  </si>
  <si>
    <t>Straight Black Cylinder Round Tip</t>
  </si>
  <si>
    <t>D881 SG 1.2</t>
  </si>
  <si>
    <t>Bur - Diamond Bur #52 - Stoddard</t>
  </si>
  <si>
    <t>Black Tapered Diamond Bur</t>
  </si>
  <si>
    <t>D850 SG 1.6</t>
  </si>
  <si>
    <t>Bur - Diamond Bur #69 - Stoddard</t>
  </si>
  <si>
    <t xml:space="preserve"> Abutments</t>
  </si>
  <si>
    <t>Abutment Variobase AS RC GH1</t>
  </si>
  <si>
    <t>STR022.0096</t>
  </si>
  <si>
    <t>Abutment - RC Variobase for Crown AS including Screw, Ø 4.7mm, AH 5.5mm, GH 1mm, Ti Straumann</t>
  </si>
  <si>
    <t>TM Middle East Trading LLC</t>
  </si>
  <si>
    <t xml:space="preserve">Amro </t>
  </si>
  <si>
    <t>+971 50 133 0150</t>
  </si>
  <si>
    <t xml:space="preserve">04- Hand Pieces, Scaler Devices &amp; Accessories </t>
  </si>
  <si>
    <t>Hand Pieces</t>
  </si>
  <si>
    <t>+971 56 657 1469</t>
  </si>
  <si>
    <t>Abutment NC Screw  Angled 17⁰ GH2.5</t>
  </si>
  <si>
    <t>STR022.2749S</t>
  </si>
  <si>
    <t>Abutment - NC Screw-Retained Abutment, Angled 17⁰,  4.6mm, GH 2.5mm, Type A, Straumann</t>
  </si>
  <si>
    <t>Veneers Adhesive Tip Applicator</t>
  </si>
  <si>
    <t>SC08</t>
  </si>
  <si>
    <t>Adhesive Tip Applicator</t>
  </si>
  <si>
    <t xml:space="preserve">COTISEN </t>
  </si>
  <si>
    <t>Alcohol Swab</t>
  </si>
  <si>
    <t>KM211207</t>
  </si>
  <si>
    <t>Core Build up material/Dentocore</t>
  </si>
  <si>
    <t>1319006-A3</t>
  </si>
  <si>
    <t>Automix/Dual Cured Core Build-Up Composite, Shade A3</t>
  </si>
  <si>
    <t>Lingual Fixed Retainer</t>
  </si>
  <si>
    <t>BAB2</t>
  </si>
  <si>
    <t>BAB2-BOND-A-BRAID</t>
  </si>
  <si>
    <t>Barbed Broaches 21mm</t>
  </si>
  <si>
    <t>A004B02190001</t>
  </si>
  <si>
    <t>Barbed Broaches 21mm Assorted</t>
  </si>
  <si>
    <t xml:space="preserve">Mr.Manu </t>
  </si>
  <si>
    <t>Al Sawari Pharma &amp; Medical Equip. Store LLC</t>
  </si>
  <si>
    <t>Blocks - BL2/C14</t>
  </si>
  <si>
    <t>Box of 4Blocks</t>
  </si>
  <si>
    <t>Cerec Tessera</t>
  </si>
  <si>
    <t>Blocks - HT A1/C14</t>
  </si>
  <si>
    <t>Blocks - HT A1/C14 - Dentsply Sirona</t>
  </si>
  <si>
    <t xml:space="preserve">Bondable Tube 022 LL </t>
  </si>
  <si>
    <t>BT022LL-00001</t>
  </si>
  <si>
    <t>Bondable Tube 022 LL -Ortho Smiles</t>
  </si>
  <si>
    <t>Bone curette</t>
  </si>
  <si>
    <t>F-INV-BC-01</t>
  </si>
  <si>
    <t>Bone File</t>
  </si>
  <si>
    <t>BF-01</t>
  </si>
  <si>
    <t>F-INV-BF-01</t>
  </si>
  <si>
    <t>Bone Graft Membrane</t>
  </si>
  <si>
    <t xml:space="preserve">EV03HHE </t>
  </si>
  <si>
    <t>Bone Graft - OsteoBiol - Evolution, Standard, 30x30mm</t>
  </si>
  <si>
    <t>Bone Rongeur</t>
  </si>
  <si>
    <t>F-INV-BR-02</t>
  </si>
  <si>
    <t>Yellow Football Big</t>
  </si>
  <si>
    <t>D3799EF/2.3</t>
  </si>
  <si>
    <t>Bur - Diamond Bur #119 - Stoddard</t>
  </si>
  <si>
    <t>Depth Cutter Blue</t>
  </si>
  <si>
    <t>D834 2.1</t>
  </si>
  <si>
    <t>Bur - Diamond Bur #122A - Stoddard</t>
  </si>
  <si>
    <t>Short Black Round Diamond Bur</t>
  </si>
  <si>
    <t>D801 SG 2.3</t>
  </si>
  <si>
    <t>Bur - Diamond Bur #14A - Stoddard</t>
  </si>
  <si>
    <t>Black Inverted Cone</t>
  </si>
  <si>
    <t>D805 SG 1.4</t>
  </si>
  <si>
    <t>Bur - Diamond Bur #26 - Stoddard</t>
  </si>
  <si>
    <t>Bur #39</t>
  </si>
  <si>
    <t>D835 SG 1.0</t>
  </si>
  <si>
    <t>Bur - Diamond Bur #39 - Stoddard</t>
  </si>
  <si>
    <t>Bur #44</t>
  </si>
  <si>
    <t>D837 1.2</t>
  </si>
  <si>
    <t>Bur - Diamond Bur #44 - Stoddard</t>
  </si>
  <si>
    <t>Thin Short Blue Tapered Diamond Bur</t>
  </si>
  <si>
    <t>D856 1.8</t>
  </si>
  <si>
    <t>Bur - Diamond Bur #63 - Stoddard</t>
  </si>
  <si>
    <t>Thick Blue Tapered Diamond Bur</t>
  </si>
  <si>
    <t>D856 2.3</t>
  </si>
  <si>
    <t>Bur - Diamond Bur #63A - Stoddard</t>
  </si>
  <si>
    <t>Bur - Diamond Bur #70 - Stoddard</t>
  </si>
  <si>
    <t>Bur #73</t>
  </si>
  <si>
    <t>D858 1.4</t>
  </si>
  <si>
    <t>Bur - Diamond Bur #73 - Stoddard</t>
  </si>
  <si>
    <t>Needle Straight Red Burs</t>
  </si>
  <si>
    <t>D859 1.0</t>
  </si>
  <si>
    <t>Bur - Diamond Bur #74 - Stoddard</t>
  </si>
  <si>
    <t>TM172A</t>
  </si>
  <si>
    <t>C Files 25-10</t>
  </si>
  <si>
    <t>C + Files# 10 L25mm</t>
  </si>
  <si>
    <t>Mac Digital Dental Systems</t>
  </si>
  <si>
    <t>Cash Box</t>
  </si>
  <si>
    <t>Catalyst Indurent Gel</t>
  </si>
  <si>
    <t>C100700</t>
  </si>
  <si>
    <t>Catalyst, Indurent Gel, Catalyst for C- Silicone impression material, Zhermack</t>
  </si>
  <si>
    <t>ZHERMACK</t>
  </si>
  <si>
    <t>02- Healing &amp; Cover Screw</t>
  </si>
  <si>
    <t xml:space="preserve">Healing </t>
  </si>
  <si>
    <t>NC Closure Cap</t>
  </si>
  <si>
    <t>Closure Cap - NC Closure Cap, Ø 2.8mm, H 0.5mm, Ti, Straumann</t>
  </si>
  <si>
    <t>RC Closure Cap</t>
  </si>
  <si>
    <t>Closure Cap - RC  Closure Cap, Ø 3.3mm, H 0mm, Ti, Straumann</t>
  </si>
  <si>
    <t>Dental Chair Cover</t>
  </si>
  <si>
    <t xml:space="preserve">DCC-002BLUE </t>
  </si>
  <si>
    <t>Dental Full Chair Cover Non Woven Blue</t>
  </si>
  <si>
    <t xml:space="preserve">NOVAMED </t>
  </si>
  <si>
    <t>Dental mallet</t>
  </si>
  <si>
    <t>Bur 0.6mm</t>
  </si>
  <si>
    <t>KENDA</t>
  </si>
  <si>
    <t xml:space="preserve">Hachem Dental Care LLC </t>
  </si>
  <si>
    <t xml:space="preserve">Hadi </t>
  </si>
  <si>
    <t>+971 52 824 3223</t>
  </si>
  <si>
    <t>Baqala</t>
  </si>
  <si>
    <t>Nano</t>
  </si>
  <si>
    <t>Perio</t>
  </si>
  <si>
    <t>Elevator, Apexo Curve ( L/R)</t>
  </si>
  <si>
    <t>Elevator, Warwick-James  (James Forward L/R)</t>
  </si>
  <si>
    <t>Elevator, Warwick-James (James Forward L/R)</t>
  </si>
  <si>
    <t>Pulp Tester Spray</t>
  </si>
  <si>
    <t>Endo Ice Spray</t>
  </si>
  <si>
    <t>Endo Irrigation Needle</t>
  </si>
  <si>
    <t>DIN-00001</t>
  </si>
  <si>
    <t>Endo Irrigation Needle 30x25g</t>
  </si>
  <si>
    <t>ENDOTOP</t>
  </si>
  <si>
    <t>Extraction forceps</t>
  </si>
  <si>
    <t>Lower Left  Forceps</t>
  </si>
  <si>
    <t>Extraction forceps - Lower Left molar</t>
  </si>
  <si>
    <t>Upper Forceps</t>
  </si>
  <si>
    <t>Extraction forceps - upper right molar</t>
  </si>
  <si>
    <t>Tube</t>
  </si>
  <si>
    <t>MICROMEGA</t>
  </si>
  <si>
    <t>Gates Drill 32-1-6</t>
  </si>
  <si>
    <t>GD-0032-1-6</t>
  </si>
  <si>
    <t>Gates Drill - 32mm #1-6</t>
  </si>
  <si>
    <t>+971 55 396 6887</t>
  </si>
  <si>
    <t>Imes-Icore</t>
  </si>
  <si>
    <t>Bur 0.6mm - T15/42/52</t>
  </si>
  <si>
    <t>526016-0603</t>
  </si>
  <si>
    <t>Grinding Tools - T15/T42/T52 - Coritec Grinding Tool Glass Ceramics 0.6/3.0mm Radius, Conical, PMMA/Zr/Sinter Metal/Composite</t>
  </si>
  <si>
    <t>Coritec</t>
  </si>
  <si>
    <t>Bur 0.3mm</t>
  </si>
  <si>
    <t>526016-303</t>
  </si>
  <si>
    <t>Grinding Tools - T33 - Coritec Grinding Tool Glass Ceramics 0.3/3.0mm Radius, Conical, PMMA/Zr/Sinter Metal/Composite</t>
  </si>
  <si>
    <t>Gum Composite GHB3</t>
  </si>
  <si>
    <t>Gum Composite - Gradia Plus, Gum Paste  , GHB-3</t>
  </si>
  <si>
    <t>H Files 25</t>
  </si>
  <si>
    <t>HF-002515-40</t>
  </si>
  <si>
    <t>H Files - 25mm #15-40</t>
  </si>
  <si>
    <t>F-INV-HPSG20-12</t>
  </si>
  <si>
    <t>NSK</t>
  </si>
  <si>
    <t>STR024.2246S</t>
  </si>
  <si>
    <t>Healing Abutment - NC Healing Abutment, Conical Shape, Ø 4.8mm, H 5mm, Ti, Straumann</t>
  </si>
  <si>
    <t>Healing Screw, Customizable, NC, PEEK</t>
  </si>
  <si>
    <t>Healing Abutment - RC Healing Abutment, Conical Shape, Ø 6.5mm, H 6mm, Ti, Straumann</t>
  </si>
  <si>
    <t>STR024.4246S</t>
  </si>
  <si>
    <t>Hemostat Gel</t>
  </si>
  <si>
    <t>60002</t>
  </si>
  <si>
    <t>Hemostatic Gel - Gingival Retraction Gel</t>
  </si>
  <si>
    <t xml:space="preserve">PREVEST </t>
  </si>
  <si>
    <t>Blocks - BL2-C14 - Dentrics</t>
  </si>
  <si>
    <t>Blocks - BL2/C14 - Dentrics Lithium  Disilicate Glass Ceramic Cerec Block LT BL2,14mm</t>
  </si>
  <si>
    <t>Straumann - BLT NC 3.3x16</t>
  </si>
  <si>
    <t>STR021.3516</t>
  </si>
  <si>
    <t>Implant - BLT NC 3.3x16, Straumann</t>
  </si>
  <si>
    <t>Straumann - BLT RC 4.1x16</t>
  </si>
  <si>
    <t>STR021.5516</t>
  </si>
  <si>
    <t>Implant - BLT RC 4.1x16, Straumann</t>
  </si>
  <si>
    <t>Straumann - BLT RC 4.8x16</t>
  </si>
  <si>
    <t>STR021.7516</t>
  </si>
  <si>
    <t>Implant - BLT RC 4.8x16, Straumann</t>
  </si>
  <si>
    <t>Intra Oral Tips</t>
  </si>
  <si>
    <t>Intra Oral Tips(Yellow)</t>
  </si>
  <si>
    <t>IOTP-00001</t>
  </si>
  <si>
    <t>Intra Oral Tips (Yellow)</t>
  </si>
  <si>
    <t>K Files 25-20</t>
  </si>
  <si>
    <t>KF-002520</t>
  </si>
  <si>
    <t>K Files - 25mm #20</t>
  </si>
  <si>
    <t>K Files 25-25</t>
  </si>
  <si>
    <t>KF-002525</t>
  </si>
  <si>
    <t>K Files - 25mm #25</t>
  </si>
  <si>
    <t xml:space="preserve">Ceramic Polisher </t>
  </si>
  <si>
    <t>K0200-06</t>
  </si>
  <si>
    <t xml:space="preserve">Kenda 0200 All Ceramic 2-steps Set 6Pcs F Polish Com </t>
  </si>
  <si>
    <t>RBS Lancet</t>
  </si>
  <si>
    <t>LANCET-00001</t>
  </si>
  <si>
    <t>Lancet - One Touch Delica</t>
  </si>
  <si>
    <t>Bur 2.5mm - T13/40/50</t>
  </si>
  <si>
    <t>526013-2503</t>
  </si>
  <si>
    <t>Milling Tools - T13/T40/T50, Zr/Sinter Metal/Composite; Size 2.0mm; Shank 3.0mm; Diamond Coating</t>
  </si>
  <si>
    <t>Bur 1.0mm - T14/41/51</t>
  </si>
  <si>
    <t>526013 1003</t>
  </si>
  <si>
    <t>Milling Tools - T14/T41/T51, Zr/Sinter Metal/Composite; Size 1.0mm; Shank 3.0mm; Diamond Coating</t>
  </si>
  <si>
    <t>Bur 2.5mm - T11/13</t>
  </si>
  <si>
    <t>526016-2503</t>
  </si>
  <si>
    <t>Milling Tools Compatible with Imes-Icore; Size 2.5mm PMMA wax Radius, T11/13, Imes-Icore</t>
  </si>
  <si>
    <t>Mixing Tip - Light Green</t>
  </si>
  <si>
    <t>MXTG-00001</t>
  </si>
  <si>
    <t>Mosquito Curve Forcep</t>
  </si>
  <si>
    <t>Mouth Guard</t>
  </si>
  <si>
    <t>Nano in office</t>
  </si>
  <si>
    <t>Nano In Office</t>
  </si>
  <si>
    <t>NCTWKIT-HP40%-00001</t>
  </si>
  <si>
    <t>Nano Smile Chairside Teeth Whitening Kit (HP40%)</t>
  </si>
  <si>
    <t>Needle Holder - Long</t>
  </si>
  <si>
    <t>NHT Full Diamond Cutting Disc</t>
  </si>
  <si>
    <t>NHTFCD-00001</t>
  </si>
  <si>
    <t xml:space="preserve"> Irrigation Tube </t>
  </si>
  <si>
    <t>NSK Irrigation Tube</t>
  </si>
  <si>
    <t>Z263001</t>
  </si>
  <si>
    <t>Ostell Smartpeg Type 04</t>
  </si>
  <si>
    <t>Ostell Smartpeg Type 53</t>
  </si>
  <si>
    <t>Periosteal Elevator</t>
  </si>
  <si>
    <t>Pack of 3 Syringe</t>
  </si>
  <si>
    <t xml:space="preserve">Plastic Ligature - (Silver Grey) </t>
  </si>
  <si>
    <t>OR-00006</t>
  </si>
  <si>
    <t xml:space="preserve">Plactic Ligature - (Silver Grey) </t>
  </si>
  <si>
    <t>PNV Try in Paste - Translucent</t>
  </si>
  <si>
    <t>D0003622WD</t>
  </si>
  <si>
    <t>PNV V5 - Translucent</t>
  </si>
  <si>
    <t>Revo-S SC1 - 21mm #25</t>
  </si>
  <si>
    <t>Roeko Steri Sleeve</t>
  </si>
  <si>
    <t xml:space="preserve"> Retreatment Files Assorted </t>
  </si>
  <si>
    <t xml:space="preserve">Retreatment Files Assorted </t>
  </si>
  <si>
    <t xml:space="preserve">Rotary Files - Af Retreatment Files Assorted </t>
  </si>
  <si>
    <t>EIGHTEETH</t>
  </si>
  <si>
    <t>Sodium Hypochloride</t>
  </si>
  <si>
    <t>SH3S-00001</t>
  </si>
  <si>
    <t>Sodium Hypochloride - 3% - 500mL</t>
  </si>
  <si>
    <t xml:space="preserve">AMECLEAN </t>
  </si>
  <si>
    <t>08- Cssd, Triage, PCI Devices</t>
  </si>
  <si>
    <t>PCI Devices</t>
  </si>
  <si>
    <t>Surgical Bowl</t>
  </si>
  <si>
    <t>SBOWL-00001</t>
  </si>
  <si>
    <t>Steel Basin Small</t>
  </si>
  <si>
    <t>Sterilization Pouch 300</t>
  </si>
  <si>
    <t>STR-000300</t>
  </si>
  <si>
    <t xml:space="preserve">Sterilization Reel - 300x200mt Plain  </t>
  </si>
  <si>
    <t xml:space="preserve">Straight elevator </t>
  </si>
  <si>
    <t>MedPlus</t>
  </si>
  <si>
    <t>Disposable Syringe 20cc</t>
  </si>
  <si>
    <t>DS20CC</t>
  </si>
  <si>
    <t>Syringe 20cc</t>
  </si>
  <si>
    <t>MEDISOFT</t>
  </si>
  <si>
    <t xml:space="preserve">Titanium Abutments </t>
  </si>
  <si>
    <t>Fiber Post Size 3</t>
  </si>
  <si>
    <t>Unicore Post - Unicore Post Placement Size 3, 1.5mm</t>
  </si>
  <si>
    <t>Composite Universal A1</t>
  </si>
  <si>
    <t>1370A1</t>
  </si>
  <si>
    <t>Universal Restorative - Filtek Z250 Universal Restorative A1 Shade - 3M ESPE</t>
  </si>
  <si>
    <t>Composite Universal A2</t>
  </si>
  <si>
    <t>1370A2</t>
  </si>
  <si>
    <t>Universal Restorative - Filtek Z250 Universal Restorative A2 Shade - 3M ESPE</t>
  </si>
  <si>
    <t>Upper Canine Premolar</t>
  </si>
  <si>
    <t>UCF-00001</t>
  </si>
  <si>
    <t>VDC - Bowie Dick/Helix Log</t>
  </si>
  <si>
    <t>VDC-BD/HL-01</t>
  </si>
  <si>
    <t>VDC - Payment Voucher</t>
  </si>
  <si>
    <t>VDC-PV-01</t>
  </si>
  <si>
    <t>VDC-RF-01</t>
  </si>
  <si>
    <t>VDC - Referral Form</t>
  </si>
  <si>
    <t xml:space="preserve">Lancer Orthodontics </t>
  </si>
  <si>
    <t>Elastic Arch Niti Wire - 0.16x22 Upper</t>
  </si>
  <si>
    <t>Viopex - Temporary Filling</t>
  </si>
  <si>
    <t>VPX21014</t>
  </si>
  <si>
    <t>Viopex - Temporary Root Canal Filling Material</t>
  </si>
  <si>
    <t xml:space="preserve">SPIDENT </t>
  </si>
  <si>
    <t>White Stone</t>
  </si>
  <si>
    <t>Pkt of 10 Pcs</t>
  </si>
  <si>
    <t>G61 FG 3.0</t>
  </si>
  <si>
    <t>F-INV-WS-01</t>
  </si>
  <si>
    <t>OR-132N</t>
  </si>
  <si>
    <t>WIRE SUPER ELASTIC NITI UPPER 016x022 NATURAL FORM 10/PKG</t>
  </si>
  <si>
    <t>Wood Wedge</t>
  </si>
  <si>
    <t>KT190624</t>
  </si>
  <si>
    <t xml:space="preserve">Cotisen </t>
  </si>
  <si>
    <t>X-Ray Sleeve</t>
  </si>
  <si>
    <t>JL2007760</t>
  </si>
  <si>
    <t>X-Ray Sensor Sleeve Plastic</t>
  </si>
  <si>
    <t xml:space="preserve">Neopro </t>
  </si>
  <si>
    <t>Helix Testing Strip</t>
  </si>
  <si>
    <t xml:space="preserve">Helix Test System </t>
  </si>
  <si>
    <t>Safecare</t>
  </si>
  <si>
    <t xml:space="preserve"> Blocks - HT A3/C14</t>
  </si>
  <si>
    <t xml:space="preserve">Blocks - A3-C14-CEREC </t>
  </si>
  <si>
    <t>Blocks - Cerec Tessera,HT A3,C14</t>
  </si>
  <si>
    <t>Nitrile Gloves Power Free - Black (Large)</t>
  </si>
  <si>
    <t>D0003238</t>
  </si>
  <si>
    <t>Carbon Black Large Nitrile Powder Free Gloves</t>
  </si>
  <si>
    <t>Gum Composite GHB2</t>
  </si>
  <si>
    <t>EEP901088</t>
  </si>
  <si>
    <t>Gum Composite - Gradia Plus, Gum Paste  , GHB-2</t>
  </si>
  <si>
    <t>IPS EMAX</t>
  </si>
  <si>
    <t>Amr</t>
  </si>
  <si>
    <t>+971 50 809 7422</t>
  </si>
  <si>
    <t xml:space="preserve">3D Ink - Peach - Pionext </t>
  </si>
  <si>
    <t>PN-MODEL</t>
  </si>
  <si>
    <t>PN-MODEL 2.0</t>
  </si>
  <si>
    <t>PIONEXT</t>
  </si>
  <si>
    <t>FALA TRADING L.L.C</t>
  </si>
  <si>
    <t>+971 56 936 0381</t>
  </si>
  <si>
    <t>3D Ink Shade Clear 1L</t>
  </si>
  <si>
    <t>Surgical Guide Clear Ink</t>
  </si>
  <si>
    <t>PN-SURGICAL GUIDE</t>
  </si>
  <si>
    <t>PN - Surgical Guide Clear</t>
  </si>
  <si>
    <t>Ceramic Intensive Gingiva 2</t>
  </si>
  <si>
    <t>CIG02</t>
  </si>
  <si>
    <t>IPS e.max Ceram Intensive Gingiva 20 g 2</t>
  </si>
  <si>
    <t>Ceramic Intensive Gingiva 1</t>
  </si>
  <si>
    <t>CIG01</t>
  </si>
  <si>
    <t>IPS e.max Ceram Intensive Gingiva 20 g 1</t>
  </si>
  <si>
    <t>Pc</t>
  </si>
  <si>
    <t xml:space="preserve">Micro Applicator - Extra Fine </t>
  </si>
  <si>
    <t>Micro Brush Applicator - Super Fine</t>
  </si>
  <si>
    <t>OR-142N</t>
  </si>
  <si>
    <t>MIT008</t>
  </si>
  <si>
    <t>IPO-44444</t>
  </si>
  <si>
    <t>Box of 25pcs</t>
  </si>
  <si>
    <t>IPO-53267</t>
  </si>
  <si>
    <t>40250 AAMNA MOHAMMED ABDULLA ALLAY ALSHEHHI - FINAL</t>
  </si>
  <si>
    <t>40250 -AAMNA MOHAMMED ABDULLA ALLAY ALSHEHHI - FINAL</t>
  </si>
  <si>
    <t>Zenneth - Staff</t>
  </si>
  <si>
    <t>Coat Laundry</t>
  </si>
  <si>
    <t>Medicine for Staff</t>
  </si>
  <si>
    <t>wire brush</t>
  </si>
  <si>
    <t>Bottled Water</t>
  </si>
  <si>
    <t>Taxi Fare</t>
  </si>
  <si>
    <t>Green Valley Computers</t>
  </si>
  <si>
    <t>Kent Tailoring</t>
  </si>
  <si>
    <t>cleaning Supplies</t>
  </si>
  <si>
    <t>Al Yousef Bakeries And Sweets</t>
  </si>
  <si>
    <t>Medicine for Triage</t>
  </si>
  <si>
    <t>Paris Flowers</t>
  </si>
  <si>
    <t>VIVA</t>
  </si>
  <si>
    <t>ABDU Market LLC</t>
  </si>
  <si>
    <t>Al Abrar Locks Trading</t>
  </si>
  <si>
    <t>Panaderia Bakery</t>
  </si>
  <si>
    <t>Cleaning Materials (Gloves &amp; Mop)</t>
  </si>
  <si>
    <t>Ahmed Saboura</t>
  </si>
  <si>
    <t>Lab Sofware,</t>
  </si>
  <si>
    <t>Fund Invested</t>
  </si>
  <si>
    <t>General Maintenance and fixtures</t>
  </si>
  <si>
    <t>04- Equipments Maintenance</t>
  </si>
  <si>
    <t>Integrated Transport Centre - Car Parking Standard</t>
  </si>
  <si>
    <t>Parking Fee</t>
  </si>
  <si>
    <t>Chicken Zone Restaurant and Grills</t>
  </si>
  <si>
    <t>02- Fund Invested</t>
  </si>
  <si>
    <t>05- Training</t>
  </si>
  <si>
    <t>Sirona Dental Systems Trading Llc</t>
  </si>
  <si>
    <t>Calibrate Pro Management Consultancy</t>
  </si>
  <si>
    <t>Calibrate Daily Claims Submission,</t>
  </si>
  <si>
    <t>Top Up for Facility Mobiles</t>
  </si>
  <si>
    <t>Car Maintenance</t>
  </si>
  <si>
    <t>Aman Taxi</t>
  </si>
  <si>
    <t>Microsoft Email 365 Business,</t>
  </si>
  <si>
    <t>Crash Cart Medicine</t>
  </si>
  <si>
    <t>Coral Mobile Phones</t>
  </si>
  <si>
    <t>Batteries</t>
  </si>
  <si>
    <t>External Lab,</t>
  </si>
  <si>
    <t>Al Daman Pharmacy Llc</t>
  </si>
  <si>
    <t>Received as Fund Invested from Dr.Tahoun</t>
  </si>
  <si>
    <t>Payment for PT Medicine</t>
  </si>
  <si>
    <t>Radix Mobile Phones Supplies</t>
  </si>
  <si>
    <t>06- External Lab / Old Invoice Payment</t>
  </si>
  <si>
    <t>Laboratory Alcohol,</t>
  </si>
  <si>
    <t>Marhaba Chemical Material Trading Llc</t>
  </si>
  <si>
    <t>Enzymatic Liquid Detergent , Cavi Wipes, Surface Disinfectant ,</t>
  </si>
  <si>
    <t>SEQ 4086</t>
  </si>
  <si>
    <t>Payment for Adnoc Wallet Card Top up</t>
  </si>
  <si>
    <t>Lab Tools and Accessories</t>
  </si>
  <si>
    <t>Gift for Patient</t>
  </si>
  <si>
    <t>Mphasis</t>
  </si>
  <si>
    <t>Rowad Al Ebtekar</t>
  </si>
  <si>
    <t>Mohamed Mohamed Elsamanodey</t>
  </si>
  <si>
    <t>Laser Tip (biolase),</t>
  </si>
  <si>
    <t>Crispy Chicken Restaurant</t>
  </si>
  <si>
    <t>National Taxi</t>
  </si>
  <si>
    <t>Quality Motor Parts</t>
  </si>
  <si>
    <t>Payment for PT Medicine IV Medication</t>
  </si>
  <si>
    <t>Three Q Dental And Medical Supplies Llc</t>
  </si>
  <si>
    <t>6733-1-412713833-TQDMS-00192</t>
  </si>
  <si>
    <t>Astracare Medical Supplies Trading</t>
  </si>
  <si>
    <t>Ortho Kit,</t>
  </si>
  <si>
    <t>6726-1-215026638-1024</t>
  </si>
  <si>
    <t>Work Permit Fees, Service Center Charges, Service Center Charges, Service Center Charges, Processing Charges,</t>
  </si>
  <si>
    <t>Nht Trading L.l.c</t>
  </si>
  <si>
    <t>Car Washing</t>
  </si>
  <si>
    <t>Patient Payment</t>
  </si>
  <si>
    <t>Total Search Results:  945</t>
  </si>
  <si>
    <t>Total Dr. Amr Labib</t>
  </si>
  <si>
    <t>Insurance Collection for the Year</t>
  </si>
  <si>
    <t>Cash Received</t>
  </si>
  <si>
    <t>Tabby Receipts</t>
  </si>
  <si>
    <t>Cheque Receipts</t>
  </si>
  <si>
    <t xml:space="preserve">Total Current period Self Pay Sales Collection                   </t>
  </si>
  <si>
    <t>Loans</t>
  </si>
  <si>
    <t>Loan Fund</t>
  </si>
  <si>
    <t>(f)</t>
  </si>
  <si>
    <t>(g= c+d+e+f)</t>
  </si>
  <si>
    <t>Current Period Collection:</t>
  </si>
  <si>
    <t>Payment as a Complementray for PT Obaid Family #39290</t>
  </si>
  <si>
    <t>Salary FMO Dec2024</t>
  </si>
  <si>
    <t>Salary FMO Dec2024 to Dr.Tahoun and Ms.Heba</t>
  </si>
  <si>
    <t>Salary FMO Dec2024 to Razel, Jorylin , Kimberly and Mariam</t>
  </si>
  <si>
    <t>Salary FMO Dec2024 to External Staff Saber, Saed , Alamghir, Arjun and Algien</t>
  </si>
  <si>
    <t>Purchase of Batteries</t>
  </si>
  <si>
    <t>407-4498548-5528300</t>
  </si>
  <si>
    <t>Payment for Lari Transfer Fees for Dec2024 Salary First Batch</t>
  </si>
  <si>
    <t>New Visa Issuance - Mysmyle - Moby</t>
  </si>
  <si>
    <t>7258-1-977694670</t>
  </si>
  <si>
    <t>Card Issuance, Electronic Payment Fees, Smart Services Fee, Request Fees, Issue Fees, E-service Fees, Icp Fees, Electronic Payment Fees,</t>
  </si>
  <si>
    <t>Residency and EID for Genet - Mysmyle (Attached both payments and document files in 1 LPO)</t>
  </si>
  <si>
    <t>7152-1-903563028</t>
  </si>
  <si>
    <t>Request Fees, Issue Fees, E-service Fees, Icp Fees, Electronic Payment Fees, Card Issuance, Electronic Payment Fees, Smart Services Fee,</t>
  </si>
  <si>
    <t>Residency and EID for Jennifer - Mysmyle ( Both payments and files are attached in 1 LOP only )</t>
  </si>
  <si>
    <t>7154-1-908811057</t>
  </si>
  <si>
    <t>Residency and EID payment for Aasiya - Mysmyle (Both payments and files are attached in 1 LPO only)</t>
  </si>
  <si>
    <t>7153-1-785140435</t>
  </si>
  <si>
    <t>Change Status - Mysmyle - Moby</t>
  </si>
  <si>
    <t>7257-1-698483155</t>
  </si>
  <si>
    <t>Clinic Supplies Purchase</t>
  </si>
  <si>
    <t>Purchase of Torniquet</t>
  </si>
  <si>
    <t>407-1150671-9345968</t>
  </si>
  <si>
    <t>Purchase of veneers box</t>
  </si>
  <si>
    <t>407-9908123-5919517</t>
  </si>
  <si>
    <t>Payment for facebook ads</t>
  </si>
  <si>
    <t>Qt4qzh4mc2</t>
  </si>
  <si>
    <t>Residence Visa cancellation under Vision Dental Clinic- Manju Devadasan</t>
  </si>
  <si>
    <t>7162-1-780862608</t>
  </si>
  <si>
    <t>MC2025X322758E</t>
  </si>
  <si>
    <t>Doh- License Issuance Fee, Processing Charges,</t>
  </si>
  <si>
    <t>DOH Facility License Renewal - Vision Dental Clinic (Receipt include DOH application fees. Please Ignore the Application fees 100 AED receipt). Note: Check page 2 of PDF for attachment.</t>
  </si>
  <si>
    <t>7255-1-209242459</t>
  </si>
  <si>
    <t>Purchase of RBS Strips</t>
  </si>
  <si>
    <t>Purchase of RBS Lancet</t>
  </si>
  <si>
    <t>Purchase of Office Supplies</t>
  </si>
  <si>
    <t>CB-25-00154</t>
  </si>
  <si>
    <t>Purchase of Crash Cart medicine</t>
  </si>
  <si>
    <t>1245-124504-1736000537248</t>
  </si>
  <si>
    <t>Home Centre</t>
  </si>
  <si>
    <t>Payment for Door Mat</t>
  </si>
  <si>
    <t>Payment for Social Media ADS</t>
  </si>
  <si>
    <t>7230-1-697661646</t>
  </si>
  <si>
    <t>Payment for Facebook Ads</t>
  </si>
  <si>
    <t>7229-1-558010850</t>
  </si>
  <si>
    <t>juice for dr tayseer wife</t>
  </si>
  <si>
    <t>Salary advanced of Sajed Tahoun FMO December 2024</t>
  </si>
  <si>
    <t>Car Wash payment for company vehicle</t>
  </si>
  <si>
    <t>Global Digital</t>
  </si>
  <si>
    <t>Purchase of Matt Paper Printing</t>
  </si>
  <si>
    <t>Purchase of Food Supplies for Staff</t>
  </si>
  <si>
    <t>Purchase of Food for Patient 34586</t>
  </si>
  <si>
    <t>19201100438222-19201100437382</t>
  </si>
  <si>
    <t>Purchase of Gloves</t>
  </si>
  <si>
    <t>001-186147</t>
  </si>
  <si>
    <t>Taxi Fare for Chart Collection</t>
  </si>
  <si>
    <t>Payment for Furniture fixing for clinic 3</t>
  </si>
  <si>
    <t>Purchase of Light Bulb</t>
  </si>
  <si>
    <t>Payment for Laundry of Dr Coat</t>
  </si>
  <si>
    <t>Top up for Ortho Mobile</t>
  </si>
  <si>
    <t>3d Ink Shade Bl, Delivery Charge,</t>
  </si>
  <si>
    <t>3D INK Shade</t>
  </si>
  <si>
    <t>7148-1-137367430-02928-24</t>
  </si>
  <si>
    <t>SEQ 2121</t>
  </si>
  <si>
    <t>Income Received from Patient Anna Spynka #36269 as Bank transfer</t>
  </si>
  <si>
    <t>INV/38646</t>
  </si>
  <si>
    <t>Purchase of Pantry Supplies . tea and coffee</t>
  </si>
  <si>
    <t>Cash Withdrawal for Reception Treasury.</t>
  </si>
  <si>
    <t>Barcode Payment for LAB Mchine (10 Paper *75 =750AED</t>
  </si>
  <si>
    <t>Purchase of HDMI Cable</t>
  </si>
  <si>
    <t>Hachem Dental Care Llc</t>
  </si>
  <si>
    <t>Ceramic Polisher,</t>
  </si>
  <si>
    <t>Dental Use requested by Dr.Ammar</t>
  </si>
  <si>
    <t>7172-1-263972997</t>
  </si>
  <si>
    <t>07- Main Treasury- Mysmile</t>
  </si>
  <si>
    <t>Salary FMO Dec2024 to Myrna and Genet</t>
  </si>
  <si>
    <t>SEQ 4334</t>
  </si>
  <si>
    <t>SEQ 4335</t>
  </si>
  <si>
    <t>LAB Machine Calibration</t>
  </si>
  <si>
    <t>3D INK Shade A3 , Bl12 , A13 and Zirconia Beads</t>
  </si>
  <si>
    <t>Payment For Exocad Training (Software Support)</t>
  </si>
  <si>
    <t>7365-1-604322726</t>
  </si>
  <si>
    <t>Etisalat Bill FMO Dec2024 to Ms.Heba Hamdy</t>
  </si>
  <si>
    <t>INV/1945826979</t>
  </si>
  <si>
    <t>Purchase of Medicine for Staff</t>
  </si>
  <si>
    <t>Cash Withdrawal for Reception treasury</t>
  </si>
  <si>
    <t>Cash Withdrawal for Reception Treasury</t>
  </si>
  <si>
    <t>TAQA bill - Electricity &amp; water - Mysmyle - Dec 2024</t>
  </si>
  <si>
    <t>7241-1-162608280</t>
  </si>
  <si>
    <t>Etisalat bill payment - Dec 2024 (02-6224700)</t>
  </si>
  <si>
    <t>7242-1-962336822</t>
  </si>
  <si>
    <t>Etisalat bill payment - Vision dental clinic - Dec 2024 (02-6313110)</t>
  </si>
  <si>
    <t>7243-1-112374598</t>
  </si>
  <si>
    <t>Etisalat bill payment - Vision dental clinic - Dec 2024 (1222276837)</t>
  </si>
  <si>
    <t>7244-1-263216310</t>
  </si>
  <si>
    <t>Etisalat bill payment - Vision dental clinic - Dec 2024 ( 02-5529567 )</t>
  </si>
  <si>
    <t>7245-1-877824654</t>
  </si>
  <si>
    <t>Etisalat bill payment - Vision - Dec 2024 (02-3122777)</t>
  </si>
  <si>
    <t>7246-1-329230803</t>
  </si>
  <si>
    <t>Etisalat bill payment - Vision - Dec 24 (02-5571885)</t>
  </si>
  <si>
    <t>7247-1-959605606</t>
  </si>
  <si>
    <t>TAQA bill payment - Mysmyle - Dec 2024</t>
  </si>
  <si>
    <t>7248-1-136291507</t>
  </si>
  <si>
    <t>Dr. Hussien Tahoun - Etisalat bill payment FMO Dec 2024 (0529992283)</t>
  </si>
  <si>
    <t>7263-1-175352041</t>
  </si>
  <si>
    <t>Dr. Hussien Tahoun - Etisalat payment FMO Dec 2024 (0551366843)</t>
  </si>
  <si>
    <t>7264-1-423366257</t>
  </si>
  <si>
    <t>SEQ 8602</t>
  </si>
  <si>
    <t>SEQ 4087</t>
  </si>
  <si>
    <t>SEQ 4089</t>
  </si>
  <si>
    <t>SEQ 4088</t>
  </si>
  <si>
    <t>Payment for Pantry Supplies , Sugar , toilet roll</t>
  </si>
  <si>
    <t>33-110</t>
  </si>
  <si>
    <t>Cash withdrawal for Reception Treasury</t>
  </si>
  <si>
    <t>Payment as Fund Return to Dr.Tahoun RV 11425</t>
  </si>
  <si>
    <t>Salary FMO DEC2024 to Dr.Asmaa and Ibrahim Abdelkarim</t>
  </si>
  <si>
    <t>Salary FMO Dec2024 to Kae, Joel , Zen , Moniem and Marife</t>
  </si>
  <si>
    <t>Salary FMO Dec2024 to Hassan Labib, Aubrey , Shabna , Jennifer , Helen , Jessie ,Aasiya , Moby and Dieryl</t>
  </si>
  <si>
    <t>Salary FMO Dec2024 to Omar Alzarkan LAB</t>
  </si>
  <si>
    <t>income received from Daman Insurance Jan01 to 10/2025</t>
  </si>
  <si>
    <t>404G2501097D23F1 404G2501077A4191</t>
  </si>
  <si>
    <t>Income received from Adnic INS from Jan01 to 10/2025</t>
  </si>
  <si>
    <t>404C2501077A8A3A</t>
  </si>
  <si>
    <t>Income Received from NextCare INS Jan01 to 10/2025</t>
  </si>
  <si>
    <t>404C2501087AD8F2:2</t>
  </si>
  <si>
    <t>Income Received from POS Machine Jan01 to 10/2025</t>
  </si>
  <si>
    <t>162501100643186 162501090628230 162501080612395 162501070597287 162501060584621 162501050571057 162501030546672 162501020533282 162501010517650</t>
  </si>
  <si>
    <t>Purchase of Water refill</t>
  </si>
  <si>
    <t>Unifrom alteration</t>
  </si>
  <si>
    <t>Purchase of A4 Paper and clear tape</t>
  </si>
  <si>
    <t>CB-25-00368</t>
  </si>
  <si>
    <t>Purchase of Food for Patient</t>
  </si>
  <si>
    <t>Application fees - DOH License cancellation - Vision - Faisal</t>
  </si>
  <si>
    <t>7256-1-310703973</t>
  </si>
  <si>
    <t>Apex Technology Dental Lab</t>
  </si>
  <si>
    <t>Partial Denture -Qty. 1- 150aed Additional Tooth- Qty.3pcs-35aed Model Printing-Qty.1pc- 70aed</t>
  </si>
  <si>
    <t>7096-1-786563612-7881</t>
  </si>
  <si>
    <t>Partial Denture 1pc- 150aed Partial Denture 7pcs- 35 aed</t>
  </si>
  <si>
    <t>7225-1-624102794</t>
  </si>
  <si>
    <t>Purchase of food for staff</t>
  </si>
  <si>
    <t>New Efficient Computers</t>
  </si>
  <si>
    <t>Purchase of Office - cable</t>
  </si>
  <si>
    <t>Purchase of Garbage bin for pantry</t>
  </si>
  <si>
    <t>404-0356460-3093167</t>
  </si>
  <si>
    <t>Payment for PT Maria Alexandra</t>
  </si>
  <si>
    <t>Purchase of Carton Box</t>
  </si>
  <si>
    <t>Purchase of Carton Boxes</t>
  </si>
  <si>
    <t>Payment for Facebook ADS</t>
  </si>
  <si>
    <t>7228-1-550592943</t>
  </si>
  <si>
    <t>7227-1-227692408</t>
  </si>
  <si>
    <t>Daman Health insurance payment - Mysmyle - Moby</t>
  </si>
  <si>
    <t>7234-1-247297628</t>
  </si>
  <si>
    <t>SEQ 2203131332</t>
  </si>
  <si>
    <t>Mohammed Soyaful Islam</t>
  </si>
  <si>
    <t>Payment for Car Paint</t>
  </si>
  <si>
    <t>Payment for Car Maintenance of handle assy.</t>
  </si>
  <si>
    <t>INV-QMP-LLC-25-03464</t>
  </si>
  <si>
    <t>Car Maintenace change oil</t>
  </si>
  <si>
    <t>Purchase of File sheet</t>
  </si>
  <si>
    <t>Purchase of Medicine for crashcart</t>
  </si>
  <si>
    <t>Purchase of Office Items</t>
  </si>
  <si>
    <t>Purchase of Water Refil</t>
  </si>
  <si>
    <t>Windows 11 Pro</t>
  </si>
  <si>
    <t>Payment for Asus Zenbook Windows 11 Pro</t>
  </si>
  <si>
    <t>INV/9376</t>
  </si>
  <si>
    <t>7366-1-797608923</t>
  </si>
  <si>
    <t>Final Training Settlement</t>
  </si>
  <si>
    <t>Payment for Abdul wahid IT for his final training settlement 31Dec to 6Jan2025</t>
  </si>
  <si>
    <t>20250107/088</t>
  </si>
  <si>
    <t>Analog Global, Scan Body Global, Fee,</t>
  </si>
  <si>
    <t>Approve by Dr. Hussein For Patient - Mohamed Hassane Ibrahim File#: 37404</t>
  </si>
  <si>
    <t>7121-1-116344352</t>
  </si>
  <si>
    <t>7186-1-685035655</t>
  </si>
  <si>
    <t>Salary FMO Dec2024 to Sajed Tahoun</t>
  </si>
  <si>
    <t>Salary FMO Dec2024 to Mohamed Elsamanody</t>
  </si>
  <si>
    <t>cash withdrawal from electronic Treasury</t>
  </si>
  <si>
    <t>SEQ 2204430354</t>
  </si>
  <si>
    <t>Income received from Cash Box from Jan01 to Jan15/2025</t>
  </si>
  <si>
    <t>44058 44116 45057 44029 44048 44152 44448 44469 44506 44542 44816 44818 44820 / FP40282 45053</t>
  </si>
  <si>
    <t>Payment for patient food 40543-39858</t>
  </si>
  <si>
    <t>203-336</t>
  </si>
  <si>
    <t>Temu</t>
  </si>
  <si>
    <t>Purchase of Lab tool supplies</t>
  </si>
  <si>
    <t>209-10881125356070054</t>
  </si>
  <si>
    <t>Staff Uniform the third Payment (Due amount is 3,354AED)</t>
  </si>
  <si>
    <t>Payment for General Maintenance Fees to Oak Palace (Ahmed Taher)</t>
  </si>
  <si>
    <t>Salary FMO Dec2024 to Dr.Ibrahim from his Percentage</t>
  </si>
  <si>
    <t>Salary Advance FMO Jan2025 to Elbie Cristobal</t>
  </si>
  <si>
    <t>Request Fees, E-service Fees, Icp Fees, Electronic Payment Fees, Typing Service,</t>
  </si>
  <si>
    <t>Exceptional Cancel Visa - Haya Alnaufi - Mysmyle</t>
  </si>
  <si>
    <t>7336-1-470670681</t>
  </si>
  <si>
    <t>Server Backup ,</t>
  </si>
  <si>
    <t>Enterprise Plus Edition features. 1 year of Production (24/7) Support is included - V-V-ESSVUL-0I-PP000-00</t>
  </si>
  <si>
    <t>7231-1-558160350</t>
  </si>
  <si>
    <t>Residence visa cancellation - Vision dental Clinic - Faisal Farooqui</t>
  </si>
  <si>
    <t>7235-1-120950635</t>
  </si>
  <si>
    <t>Residency and Identity Issuance - Mysmyle - (Residency and identity payments both combined together under 1 LPO only) - Moby</t>
  </si>
  <si>
    <t>7236-1-901429319</t>
  </si>
  <si>
    <t>Residency Visa cancellation - Mysmyle - Rami</t>
  </si>
  <si>
    <t>7237-1-873752323</t>
  </si>
  <si>
    <t>E channel subscription renewal - Mysmyle</t>
  </si>
  <si>
    <t>7335-1-514366366</t>
  </si>
  <si>
    <t>Received as Fund Invested from Dr.Tahoun to Vision Dental Clinic</t>
  </si>
  <si>
    <t>INV/3746</t>
  </si>
  <si>
    <t>Received as Fund Invested from Dr.Tahoun on 20 Jan 2025</t>
  </si>
  <si>
    <t>Income received from Cash Box Jan16 to 18/2025</t>
  </si>
  <si>
    <t>611011911317747#1</t>
  </si>
  <si>
    <t>SEQ 8500</t>
  </si>
  <si>
    <t>Income received from Patient Michael Babula #36451 via Bank transfer</t>
  </si>
  <si>
    <t>603a850dca67be0401</t>
  </si>
  <si>
    <t>Income received from Daman INS Jan11 to 20/2025</t>
  </si>
  <si>
    <t>404C25011788A237 404C2501168752F3 404G25011584B612 404G25011584B57E 404G25011584B15A 404C25011584AF89</t>
  </si>
  <si>
    <t>Income received from Adnic insurance Jan11 to 20/2025</t>
  </si>
  <si>
    <t>404G250117883B96</t>
  </si>
  <si>
    <t>Income received from Gulf Insurance Jan11 to 20/2025</t>
  </si>
  <si>
    <t>603a8a8d100663b46c</t>
  </si>
  <si>
    <t>Income Received from POS Machine Jan 11 to 20/2025</t>
  </si>
  <si>
    <t>162501200777802 162501190763167 162501170738038 162501160723734 162501150709624 162501140695671 162501130681806 162501120668651</t>
  </si>
  <si>
    <t>Purchase of Stick Glue</t>
  </si>
  <si>
    <t>Purchase of Food for Pt 40783-40927</t>
  </si>
  <si>
    <t>Salary from Dec15 to Dec31/2024 to Mahmoud Badran LAB</t>
  </si>
  <si>
    <t>Aims Advanced Innovation</t>
  </si>
  <si>
    <t>Payment for Initial Study from AIMS - Vision Dental Clinic</t>
  </si>
  <si>
    <t>7325-1-631440907</t>
  </si>
  <si>
    <t>Al Sawari Pharma And Medical Equip. Store Llc</t>
  </si>
  <si>
    <t>Ceramic Gingiva 1, Ceramic Gingiva 2, Ceramic Gingiva 3,</t>
  </si>
  <si>
    <t>Ceramic Gingiva</t>
  </si>
  <si>
    <t>7240-1-862486134</t>
  </si>
  <si>
    <t>WLT TRAVEL AND TOURISM LLC</t>
  </si>
  <si>
    <t>Tourist Visa</t>
  </si>
  <si>
    <t>Payment for Haya Alnayuf Visa Extension and Fine 1200+435</t>
  </si>
  <si>
    <t>Salary from Dec25 to Dec31 to Hadi Khalil LAB</t>
  </si>
  <si>
    <t>Residency and Identity Issuance - Mysmyle - (Residency and EID payments both combined together under 1 LPO only) - Marife</t>
  </si>
  <si>
    <t>7262-1-515206487</t>
  </si>
  <si>
    <t>Hassantuk</t>
  </si>
  <si>
    <t>Hassantuk Moi Annual Charges, Processing Charges,</t>
  </si>
  <si>
    <t>Hassantuk Subscription Payment - Renew registration 20-01-2025</t>
  </si>
  <si>
    <t>7261-1-501003083</t>
  </si>
  <si>
    <t>Salary FMO NOV2024 to Faisal Farooqui</t>
  </si>
  <si>
    <t>The Tenth Installement for the Loan with amount 350,000AED</t>
  </si>
  <si>
    <t>Payment for Loan interest the tenth installement</t>
  </si>
  <si>
    <t>Salary FMO Dec2024 to Mohamed Nablsi</t>
  </si>
  <si>
    <t>SEQ 4192</t>
  </si>
  <si>
    <t>Part of Dr.Ibrahim Percentage FMO Dec2024</t>
  </si>
  <si>
    <t>Salary fmo dec2024 to Cherie Ann</t>
  </si>
  <si>
    <t>Salary FMO Dec2024 to Dr.Salim and Annie</t>
  </si>
  <si>
    <t>Request Fees, Request Fees, E-service Fees, Icp Fees, Electronic Payment Fees,</t>
  </si>
  <si>
    <t>Escape Report for Mr. Ashraf - Vision Dental Clinic</t>
  </si>
  <si>
    <t>7275-1-568640255</t>
  </si>
  <si>
    <t>Salary FMO Dec2024 to Ahmed Thanweer</t>
  </si>
  <si>
    <t>Payment for SEO Services Jan2025 (Blog Post , Page Optimization)</t>
  </si>
  <si>
    <t>#0042</t>
  </si>
  <si>
    <t>Payment for Lari Transfer Fees FMO DEC204 Salaries paid on Jan2025</t>
  </si>
  <si>
    <t>180125955/180125935/180125936/180125793</t>
  </si>
  <si>
    <t>payment for vehicle petrol Jan01 to Jan22</t>
  </si>
  <si>
    <t>21903/21227/71125/20596/19639</t>
  </si>
  <si>
    <t>Bur 3.0mm - T5/10/17,</t>
  </si>
  <si>
    <t>item purchase of milling bur for lab as per the approval of the management--</t>
  </si>
  <si>
    <t>5804-1-613008868-LD-1197</t>
  </si>
  <si>
    <t>item purchase of Diode Laser Tip for VIP use</t>
  </si>
  <si>
    <t>5752-1-526967906-LD-1144</t>
  </si>
  <si>
    <t>SEQ 4744</t>
  </si>
  <si>
    <t>SEQ 6089</t>
  </si>
  <si>
    <t>Bur 1.2mm, Bur 0.6mm, Bur 2.2mm, Bur 1.4mm,</t>
  </si>
  <si>
    <t>Urgent request by the lab</t>
  </si>
  <si>
    <t>6950-1-729381670-2024-012894</t>
  </si>
  <si>
    <t>Composite Universal A1, Composite Universal A3,</t>
  </si>
  <si>
    <t>dental consumbles</t>
  </si>
  <si>
    <t>7276-1-182000682</t>
  </si>
  <si>
    <t>Purchase of Marker</t>
  </si>
  <si>
    <t>Purchase of Coffee Powder for Pantry</t>
  </si>
  <si>
    <t>IAUH00601402014</t>
  </si>
  <si>
    <t>Purchase of Medicine for IV Patient</t>
  </si>
  <si>
    <t>1245-124503-1737208340335</t>
  </si>
  <si>
    <t>Purchase of Water Refill</t>
  </si>
  <si>
    <t>Purchase of PT Drinks</t>
  </si>
  <si>
    <t>Purchase of Pantry Supplies, Nutella</t>
  </si>
  <si>
    <t>Purchase of Pantry supplies</t>
  </si>
  <si>
    <t>Purchase of Food for Staff</t>
  </si>
  <si>
    <t>Al Najah Shop</t>
  </si>
  <si>
    <t>Purchase of Perfume for PT Fatma Alkharisha</t>
  </si>
  <si>
    <t>Purchase of patient gift Cake</t>
  </si>
  <si>
    <t>Purchase of Flowers for PT Alkharisha</t>
  </si>
  <si>
    <t>Purchase of PT Gift</t>
  </si>
  <si>
    <t>Taxi fare purchase of Perfume for the PT</t>
  </si>
  <si>
    <t>Payment for office supplies</t>
  </si>
  <si>
    <t>Purchase of Food for PT</t>
  </si>
  <si>
    <t>19201100442893-1893</t>
  </si>
  <si>
    <t>Purchase of PT Food</t>
  </si>
  <si>
    <t>Al Aqeed Sanitary &amp; Painting LLC</t>
  </si>
  <si>
    <t>Purchase of Lock key</t>
  </si>
  <si>
    <t>Purchase of Food for staff</t>
  </si>
  <si>
    <t>Payment for parking fee for receive patient</t>
  </si>
  <si>
    <t>Purchase of Food for staft</t>
  </si>
  <si>
    <t>Purchase of Pantry Supplies</t>
  </si>
  <si>
    <t>Laundry coat of Dr Hussien</t>
  </si>
  <si>
    <t>SEQ 0246</t>
  </si>
  <si>
    <t>ISSUE NEW VISA - MYSMYLE - MONA ECONG</t>
  </si>
  <si>
    <t>7286-1-430070754</t>
  </si>
  <si>
    <t>CHANGE STATUS - MYSMYLE - MONA ECONG</t>
  </si>
  <si>
    <t>7287-1-292216964</t>
  </si>
  <si>
    <t>Payment as a Complementary to our Pateint Basma Reedy # 40998</t>
  </si>
  <si>
    <t>INV/46477</t>
  </si>
  <si>
    <t>Payment as a Complementary for Patient Lina Asad #41059 approved by the management</t>
  </si>
  <si>
    <t>INV/46529</t>
  </si>
  <si>
    <t>Purchase of Cable</t>
  </si>
  <si>
    <t>Purchase of Glue</t>
  </si>
  <si>
    <t>Purchase of Smart TV for LAP/SQE Room</t>
  </si>
  <si>
    <t>2480-35-964857</t>
  </si>
  <si>
    <t>Purchase of Digital Analog</t>
  </si>
  <si>
    <t>A18555</t>
  </si>
  <si>
    <t>Purchase of Office supplies</t>
  </si>
  <si>
    <t>Purchase of PT Medicine</t>
  </si>
  <si>
    <t>Al Ansari Exchange</t>
  </si>
  <si>
    <t>Payment for Visa of Shaima</t>
  </si>
  <si>
    <t>Cash W</t>
  </si>
  <si>
    <t>Ibn Al Badiya Restaurant</t>
  </si>
  <si>
    <t>Payment for Food to Our Staff (Meals for the Staff )</t>
  </si>
  <si>
    <t>SEQ 0234</t>
  </si>
  <si>
    <t>Best Chicken</t>
  </si>
  <si>
    <t>Adnoc Card Wallet Top-Up</t>
  </si>
  <si>
    <t>Payment for CSSD Wire Brush</t>
  </si>
  <si>
    <t>404-1000724-7475507</t>
  </si>
  <si>
    <t>Payment for Air Freshner and Battery</t>
  </si>
  <si>
    <t>404-1093371-6221914</t>
  </si>
  <si>
    <t>Income received from Daman Insurance Jan21 to 31/2025</t>
  </si>
  <si>
    <t>404C250129AC5FC3 404C250129AC5ACA 404G250125990929 404C250123902D08 404C250123902AA2 404G2501228E5C5F 404C2501228E5ABD</t>
  </si>
  <si>
    <t>Income Received from Adnic Insurance Jan 21 to 31/2024</t>
  </si>
  <si>
    <t>404C250131B1B731 404G25012390276A</t>
  </si>
  <si>
    <t>Purchase of Mousepad</t>
  </si>
  <si>
    <t>404-8120248-3898766</t>
  </si>
  <si>
    <t>Purchase of Batteries, Flosser</t>
  </si>
  <si>
    <t>404-9692304-6001910</t>
  </si>
  <si>
    <t>Payment for Microsoft Email 365 FMO Jan 2025</t>
  </si>
  <si>
    <t>7342-1-716407184</t>
  </si>
  <si>
    <t>Adobe Subscription FMO Jan 21 - Feb 20,2025</t>
  </si>
  <si>
    <t>7337-1-794631679</t>
  </si>
  <si>
    <t>Payment for Google ADS FMO Jan 2025</t>
  </si>
  <si>
    <t>7338-1-706439063</t>
  </si>
  <si>
    <t>Payment for Facebook ADS FMO Jan 2025</t>
  </si>
  <si>
    <t>7340-1-343265434</t>
  </si>
  <si>
    <t>New Engagement Campaign FMO Jan 10-14 2025</t>
  </si>
  <si>
    <t>7341-1-457014926</t>
  </si>
  <si>
    <t>Purchase of Projector unit for Reception 13th Floor</t>
  </si>
  <si>
    <t>CNB27848020</t>
  </si>
  <si>
    <t>Payment of Uniform Laundry</t>
  </si>
  <si>
    <t>0995-0748</t>
  </si>
  <si>
    <t>Purchase of Box and Chopping board fo pantry</t>
  </si>
  <si>
    <t>Purchase of Medicine for PT IV</t>
  </si>
  <si>
    <t>124504I00008638</t>
  </si>
  <si>
    <t>Purchase of Patient Food</t>
  </si>
  <si>
    <t>Purchase of Food staff</t>
  </si>
  <si>
    <t>Fund Return to Dr.Tahoun for January 2025 Purchases (R.V 11425 )</t>
  </si>
  <si>
    <t>Payment for Electronic withdrawal Fees FMO Jan2025</t>
  </si>
  <si>
    <t>"G30E81434-28174704 " "G28E08978-28174704 " "G27E44215-28174704 " "G27E19940-28174704 " "G22E95676-28174704 " "G20E37379-28174704 " "G16E06738-28174704 " "G15E89032-28174704 " "G9 E08062-28174704 " "G9 E08024-28174704 " "G9 E07978-28174704 " "G9 E07942-28174704 " "G9 E92269-28174704 " "G8 E70589-28174704 " "G8 E70562-28174704 " "G6 E69403-28174704 "</t>
  </si>
  <si>
    <t>Payment for transfer charges out of ADIB Bank FMO Jan2025</t>
  </si>
  <si>
    <t>5453001254812440 5453001254812440 5453001254642060 5453001254642060 5452801254015580 5452801254015580 5452901254401590 5452901254401590 5452901254400740 5452901254400740 5452801253771060 5452801253771060 5452801253783910 5452801253783910 5452801253777230 5452801253777230 5452801253796240 5452801253796240 5452701253363100 5452701253363100 5452701253360030 5452701253360030 5452601253136160 5452601253136160 5452301252422960 5452301252422960 5452301252420200 5452301252420200 5452201251936200 5452201251936200 5452001251241710 5452001251241710 5451801259545790 5451801259545790 5452001259985880 5452001259985880 5451601259050460 5451601259050460 5451601259105240 5451601259105240 5451501258724160 5451501258724160 5451501258584270 5451501258584270 5451501258564730 5451501258564730 5451101257353020 5451101257353020 5451401258106860 5451401258106860 5451401258180630 5451401258180630 5451201257542110 5451201257542110 5451301257776560 5451301257776560 5451301257766490 5451301257766490 5450701256075230 5450701256075230 5450701255930400 5450701255930400 5450501255350960 5450501255350960 5450601255651630 5450601255651630 FE250101000540230060</t>
  </si>
  <si>
    <t>Surface Disinfectant 5 Ltr., Cavi Wipes, Enzymatic Liquid Detergent , Voco Temp Crown A2,</t>
  </si>
  <si>
    <t>CAVIWIPES,EMPOWER AND STRUCTUR</t>
  </si>
  <si>
    <t>6810-1-345928446-SI-00348514</t>
  </si>
  <si>
    <t>CSSD and clinic use (Caviwipes and Empower)</t>
  </si>
  <si>
    <t>7056-1-668623929-SI-00354947</t>
  </si>
  <si>
    <t>Rotary Files - Assorted 25mm, Rotary Files - Assorted 21mm, Rotary Files - Assorted 31mm,</t>
  </si>
  <si>
    <t>6692-1-165162301-00224000147</t>
  </si>
  <si>
    <t>6772-1-398619431-00224000170</t>
  </si>
  <si>
    <t>Online cancellation - VDC - Lorence</t>
  </si>
  <si>
    <t>7311-1-758362549</t>
  </si>
  <si>
    <t>Online cancellation - VDC - Faisal</t>
  </si>
  <si>
    <t>7309-1-327837028</t>
  </si>
  <si>
    <t>Online Cancellation - Mysmyle - Rami Elmahmoud</t>
  </si>
  <si>
    <t>7310-1-430446884</t>
  </si>
  <si>
    <t>Electronic Work Permit Cancellation - Mysmyle - Rami Elmahmoud</t>
  </si>
  <si>
    <t>7290-1-663934662</t>
  </si>
  <si>
    <t>Electronic Work Permit Cancellation - Mysmyle - Elsamanodey</t>
  </si>
  <si>
    <t>7291-1-996964826</t>
  </si>
  <si>
    <t>Electronic Work Permit Cancellation - VDC - Lorence</t>
  </si>
  <si>
    <t>7293-1-334043206</t>
  </si>
  <si>
    <t>MOL list of the employees - VDC - 02/01/2025</t>
  </si>
  <si>
    <t>7306-1-694482481</t>
  </si>
  <si>
    <t>MOL list of employees - Mysmyle - 02/01/2025</t>
  </si>
  <si>
    <t>7307-1-877561691</t>
  </si>
  <si>
    <t>Electronic Work Permit Cancellation - VDC - Faisal (2) 06/01/2025</t>
  </si>
  <si>
    <t>7292-1-667859139</t>
  </si>
  <si>
    <t>Dubai Insurance - Mysmyle - Mona</t>
  </si>
  <si>
    <t>7314-1-649812980</t>
  </si>
  <si>
    <t>Fees payment (2nd visit) - Mysmyle - Mona Econg</t>
  </si>
  <si>
    <t>7313-1-484474186</t>
  </si>
  <si>
    <t>Modify Quota - Mysmyle - 16.01.2025</t>
  </si>
  <si>
    <t>7315-1-772337094</t>
  </si>
  <si>
    <t>Applying new quota (quote less 50) - Mysmyle</t>
  </si>
  <si>
    <t>7312-1-374300666</t>
  </si>
  <si>
    <t>Establishment salary statement - VDC - December 2025</t>
  </si>
  <si>
    <t>7303-1-181475627</t>
  </si>
  <si>
    <t>Electronic work permit Cancellation - VDC - Cherie</t>
  </si>
  <si>
    <t>7304-1-391875776</t>
  </si>
  <si>
    <t>JOb offer+Pre approval of Work Permit (First visit) - Mysmyle - Mona</t>
  </si>
  <si>
    <t>7308-1-975372122</t>
  </si>
  <si>
    <t>Rotary Files - Af One File #25, Retreatment Files Assorted, Light Body, Rubber Based Putty,</t>
  </si>
  <si>
    <t>Light Body3 and Rubber Putty 4</t>
  </si>
  <si>
    <t>6911-1-901379929-202449560</t>
  </si>
  <si>
    <t>Service - November 2024 - Daily claims submission - INV CLBP2173</t>
  </si>
  <si>
    <t>7377-1-646600319</t>
  </si>
  <si>
    <t>Service - October 2024 - Daily claim submission - INV CLBP2119</t>
  </si>
  <si>
    <t>7376-1-338042516</t>
  </si>
  <si>
    <t>Payment for Ahmed Taher for transportation and Maintenance Fees (Management Home Transfer )</t>
  </si>
  <si>
    <t>Clinic give aways for Patient</t>
  </si>
  <si>
    <t>7288-1-165683662</t>
  </si>
  <si>
    <t>Purchase of Implant Handpiece (Green) Direct order or Dr Hussien for VIP Clinic.</t>
  </si>
  <si>
    <t>7321-1-516569218-TQDMS-00315</t>
  </si>
  <si>
    <t>Prophy Powder - Nsk, Roeko Steri Sleeve, Handpiece Oil, Handpiece Oil, Denture Soft Reliner,</t>
  </si>
  <si>
    <t>HANDPIECE OIL3,4 AND DENTURE SOFT</t>
  </si>
  <si>
    <t>6991-1-147771136</t>
  </si>
  <si>
    <t>Prophy Powder - Nsk, Panavia A2 Universal, Panavia White - Single Syringe, Bioceramic Sealer,</t>
  </si>
  <si>
    <t>PANAVIA POWDER AND BIOCERAMIC SEALER4</t>
  </si>
  <si>
    <t>6871-1-750110631-1AINDCP-324906</t>
  </si>
  <si>
    <t>Sopro Camera - Acteon,</t>
  </si>
  <si>
    <t>Sopro Camera</t>
  </si>
  <si>
    <t>6639-1-130201470-1AINDCP-313297</t>
  </si>
  <si>
    <t>Handpiece Oil, Panavia A2 Universal, Panavia Translucent, Bioceramic Sealer, Prophy Powder - Nsk, Anestheasia 2% - Lignospan, Panavia White - Single Syringe, Roeko Steri Sleeve,</t>
  </si>
  <si>
    <t>PANAVIA , ANESTHESIA AND PROPHY POWDER</t>
  </si>
  <si>
    <t>6698-1-228621869-1AINDCP-315925</t>
  </si>
  <si>
    <t>Straight Hand Piece Highspeed,</t>
  </si>
  <si>
    <t>STRAIGHT HANDPIECE</t>
  </si>
  <si>
    <t>6722-1-539868583-1AINDCP-316642</t>
  </si>
  <si>
    <t>Clinisorb Sutures 3/0 - Absorbable - Clinisut, Gingival Pak Automix,</t>
  </si>
  <si>
    <t>Dental Materials: Sutures and Coe pack</t>
  </si>
  <si>
    <t>7381-1-556276116</t>
  </si>
  <si>
    <t>Cabling Installation , Door Remote Configuration,</t>
  </si>
  <si>
    <t>General Accessories - (Trunking,backbox, dual socket) Installation and configuration of access control .</t>
  </si>
  <si>
    <t>7384-1-538527176-240272</t>
  </si>
  <si>
    <t>Payment as Other Refunds to Patient Sarah Ahmed #40934</t>
  </si>
  <si>
    <t>INV/45042</t>
  </si>
  <si>
    <t>Taxi fare purchasing PT Gift</t>
  </si>
  <si>
    <t>1245-124504-1737879774584</t>
  </si>
  <si>
    <t>Purchase of Food for PT 38491</t>
  </si>
  <si>
    <t>Purchase of water refill for pantry</t>
  </si>
  <si>
    <t>Food for Labors</t>
  </si>
  <si>
    <t>Purchase of Food for Mac Digital staff</t>
  </si>
  <si>
    <t>IN343277</t>
  </si>
  <si>
    <t>Purchase of Staff Food</t>
  </si>
  <si>
    <t>Purchase of Food for staff - Dr Salim</t>
  </si>
  <si>
    <t>Purchase of adhesive tape</t>
  </si>
  <si>
    <t>Purchase for Patient Food</t>
  </si>
  <si>
    <t>19201100443783-5374</t>
  </si>
  <si>
    <t>Installation of Rubber strips</t>
  </si>
  <si>
    <t>Income received from POS Machine Jan21 to 31/2024</t>
  </si>
  <si>
    <t>162501310931183 162501300916391 162501290901422 162501280888223 162501270875176 162501260858669 162501240833413 162501230817368 162501220806033 162501210792762</t>
  </si>
  <si>
    <t>Partial Denture ( Qty. 1 ) U/L Model Printing ( Qty.1 )</t>
  </si>
  <si>
    <t>7087-1-466415579-7830</t>
  </si>
  <si>
    <t>Partial Denture ( qty.1 ) Additional Tooth (qty. 2 )</t>
  </si>
  <si>
    <t>7050-1-142568204-7753</t>
  </si>
  <si>
    <t>6819-1-185291740-C 60143</t>
  </si>
  <si>
    <t>Sheet 2.0mm,</t>
  </si>
  <si>
    <t>Sheet 2.0mm1</t>
  </si>
  <si>
    <t>6801-1-403315376-8843</t>
  </si>
  <si>
    <t>MF4159-26491647-22095404-01012025113956.XML</t>
  </si>
  <si>
    <t>782d735f-7f5a-46e1-9b56-8afc37b56373</t>
  </si>
  <si>
    <t>3814.4-11885869-NRML-02012025-09-06-50.zip</t>
  </si>
  <si>
    <t>c0ae9cc4-d2a1-4d38-b21c-372f19f624f9</t>
  </si>
  <si>
    <t>1394.4-11886079-NRML-02012025-09-15-56.zip</t>
  </si>
  <si>
    <t>91eda2f6-7544-4c88-a5c4-9fda3ae5f120</t>
  </si>
  <si>
    <t>MF4159_1185776_336_VISION 03 NOV 2024 ADNIC 6d1050a4-e5c8-4f43-8106-3f25db31a955_ba.XML</t>
  </si>
  <si>
    <t>cfddcaf7-5f89-43cf-8b61-8d31cf9dc317</t>
  </si>
  <si>
    <t>2590-11930890-NRML-04012025-16-03-01.zip</t>
  </si>
  <si>
    <t>26818d4c-cb5e-4d25-af8e-2cc8478a57d1</t>
  </si>
  <si>
    <t>1232.0-11945934-NRML-06012025-03-34-11.zip</t>
  </si>
  <si>
    <t>d3ebfc32-2abc-4f61-880c-666a82f4cbb4</t>
  </si>
  <si>
    <t>70-11961561-NRML-06012025-18-01-45.zip</t>
  </si>
  <si>
    <t>3d397044-1280-4181-a7cf-40d0878f3a37</t>
  </si>
  <si>
    <t>3615.5-11949989-NRML-06012025-18-19-12.zip</t>
  </si>
  <si>
    <t>e5883637-b811-4609-922c-7c9c8a954266</t>
  </si>
  <si>
    <t>1442.0-11950010-NRML-06012025-18-28-19.zip</t>
  </si>
  <si>
    <t>38e0fd6d-aa52-4960-ad74-540783147772</t>
  </si>
  <si>
    <t>962.5-11950234-NRML-06012025-20-41-01.zip</t>
  </si>
  <si>
    <t>c3463704-ab0a-4f96-94b1-e9f5a973ba11</t>
  </si>
  <si>
    <t>262.5-11950322-NRML-06012025-21-28-21.zip</t>
  </si>
  <si>
    <t>23dd7e43-4d74-433e-8659-404dee55bb79</t>
  </si>
  <si>
    <t>367.5-11950623-NRML-06012025-23-01-47.zip</t>
  </si>
  <si>
    <t>59306e0b-bd2a-47ef-9124-2922593a5ed7</t>
  </si>
  <si>
    <t>2583.0-11951210-NRML-07012025-03-40-22.zip</t>
  </si>
  <si>
    <t>e37f13e4-228d-4cf4-92c4-15d583af937c</t>
  </si>
  <si>
    <t>4910.2-11963403-NRML-07012025-07-26-16.zip</t>
  </si>
  <si>
    <t>bf58282a-cdeb-45d2-8655-a810a505362d</t>
  </si>
  <si>
    <t>MF4159-26822063-22370467-08012025092108.XML</t>
  </si>
  <si>
    <t>0bfc9038-6c40-4ffb-982d-21a91d24d2fd</t>
  </si>
  <si>
    <t>MF4159-26836954-22382441-08012025092109.XML</t>
  </si>
  <si>
    <t>a50bf5b3-0f7a-4d4e-88d5-608809bdc47c</t>
  </si>
  <si>
    <t>768-11988521-NRML-09012025-20-06-09.zip</t>
  </si>
  <si>
    <t>e44c9a9a-ef6e-4d46-b0b4-0b933459b51d</t>
  </si>
  <si>
    <t>4980.5-11998157-NRML-11012025-17-16-13.zip</t>
  </si>
  <si>
    <t>86d9737a-5983-4a39-a5be-1da6ae7db908</t>
  </si>
  <si>
    <t>712MF4159-d01fa6</t>
  </si>
  <si>
    <t>MF4159_1193511_1411.9_RESUB DEC 2024 1 ADNIC f3c0b1b0-3718-4408-9e65-21eda17b4b60_77.XML</t>
  </si>
  <si>
    <t>b9c14255-0a18-4a67-81ae-0c1bab2bec89</t>
  </si>
  <si>
    <t>MF4159_1193511_1411.9_vsn-16-11-adnic-drhussein_e2.XML</t>
  </si>
  <si>
    <t>14c817d2-b8e1-46f5-9c75-6b484d3aeb29</t>
  </si>
  <si>
    <t>MF4159_1193511_1411.9_adnic-drasma-40748_f8.XML</t>
  </si>
  <si>
    <t>98480db9-e0a2-4ddb-b923-c6854d70f1eb</t>
  </si>
  <si>
    <t>MF4159_1193511_1411.9_drasma-adnic-nov_9c.XML</t>
  </si>
  <si>
    <t>b8da8473-3f4c-40b3-899e-fe73975435c9</t>
  </si>
  <si>
    <t>MF4159_1193511_1411.9_vision-25-11-adnic_c5.XML</t>
  </si>
  <si>
    <t>10a3c4cc-1e7c-49aa-bbef-cd18c46a6ab1</t>
  </si>
  <si>
    <t>732MF4159-249a1b</t>
  </si>
  <si>
    <t>12/XC/31766/0/117/E/0</t>
  </si>
  <si>
    <t>MF4159_06_01_2025_6512088_1_100001681194.XML</t>
  </si>
  <si>
    <t>60414991-d7cf-442a-9d1e-24de91122a99</t>
  </si>
  <si>
    <t>MF4159_31_12_2024_6505546_1_100001681194.XML</t>
  </si>
  <si>
    <t>abe87546-41b5-485a-bcea-07fc99c26938</t>
  </si>
  <si>
    <t>2572.5-12043213-NRML-17012025-18-28-45.zip</t>
  </si>
  <si>
    <t>5748a5e1-73d2-4827-a7a9-c8683bf14bfc</t>
  </si>
  <si>
    <t>757MF4159-544322</t>
  </si>
  <si>
    <t>759MF4159-e4f0c8</t>
  </si>
  <si>
    <t>755MF4159-27f561</t>
  </si>
  <si>
    <t>763MF4159-a421a0</t>
  </si>
  <si>
    <t>765MF4159-b9119e</t>
  </si>
  <si>
    <t>40956</t>
  </si>
  <si>
    <t>2100455</t>
  </si>
  <si>
    <t>805-12055667-NRML-17012025-21-19-38.zip</t>
  </si>
  <si>
    <t>c20c84a5-e5e3-4747-ba16-636c944ab640</t>
  </si>
  <si>
    <t>120-12081499-NRML-19012025-14-48-03.zip</t>
  </si>
  <si>
    <t>abc4bc81-b6a5-4c32-bbac-02276852598b</t>
  </si>
  <si>
    <t>633-12085036-NRML-20012025-02-02-56.zip</t>
  </si>
  <si>
    <t>ca21313c-3df7-411d-bffe-c5f310c0cb07</t>
  </si>
  <si>
    <t>254.4-12085323-NRML-20012025-08-04-06.zip</t>
  </si>
  <si>
    <t>4cb44d22-4b99-4dd6-8405-291267d0a6b9</t>
  </si>
  <si>
    <t>864-12086538-NRML-21012025-05-30-11.zip</t>
  </si>
  <si>
    <t>ad0735ee-f89a-4eb1-a934-5d02b1edfd88</t>
  </si>
  <si>
    <t>204-12098890-NRML-21012025-14-46-02.zip</t>
  </si>
  <si>
    <t>08ba8bd3-f1bc-459c-9ba4-e6f7797e6bec</t>
  </si>
  <si>
    <t>MF4159_1198067_1739.85_vsn-adnic-39101_fc.XML</t>
  </si>
  <si>
    <t>fd6fbbe0-50ea-4f6b-a196-485104d185ec</t>
  </si>
  <si>
    <t>MF4159_1198067_1739.85_adnic-40767_7b.XML</t>
  </si>
  <si>
    <t>63415fc3-1d36-4203-b12f-402f3c023d05</t>
  </si>
  <si>
    <t>MF4159_1198067_1739.85_adnic-39101_05.XML</t>
  </si>
  <si>
    <t>10e4f20e-ea8d-474d-8e35-065905363c3d</t>
  </si>
  <si>
    <t>15865.5-12093575-NRML-24012025-03-55-16.zip</t>
  </si>
  <si>
    <t>e8d98d50-6b67-4cfe-b89b-54a0197e1e01</t>
  </si>
  <si>
    <t>1080MF4159-8fff21</t>
  </si>
  <si>
    <t>1069MF4159-6cb64c</t>
  </si>
  <si>
    <t>1071MF4159-6fd1e8</t>
  </si>
  <si>
    <t>40680</t>
  </si>
  <si>
    <t>2073884</t>
  </si>
  <si>
    <t>1073MF4159-351193</t>
  </si>
  <si>
    <t>815.4-12106012-NRML-24012025-14-04-01.zip</t>
  </si>
  <si>
    <t>880ad5a0-5224-43b1-b871-363b2bde4786</t>
  </si>
  <si>
    <t>2303.0-12106301-NRML-24012025-16-55-10.zip</t>
  </si>
  <si>
    <t>38acff44-8325-4505-9e20-8cc7b5a59bcc</t>
  </si>
  <si>
    <t>1320MF4159-8f9ecb</t>
  </si>
  <si>
    <t>39289</t>
  </si>
  <si>
    <t>4880040</t>
  </si>
  <si>
    <t>1334MF4159-614a57</t>
  </si>
  <si>
    <t>36689</t>
  </si>
  <si>
    <t>1675749</t>
  </si>
  <si>
    <t>999-12110165-NRML-25012025-08-36-24.zip</t>
  </si>
  <si>
    <t>726b49df-c6e9-4cd3-9fef-5af436bd6538</t>
  </si>
  <si>
    <t>51891674</t>
  </si>
  <si>
    <t>48-12124908-NRML-27012025-20-08-10.zip</t>
  </si>
  <si>
    <t>9e91db1a-550d-4ac2-9044-3bbaef6e82bb</t>
  </si>
  <si>
    <t>1202776</t>
  </si>
  <si>
    <t>MF4159_1202776_1038.8_adnic-39380_f1.XML</t>
  </si>
  <si>
    <t>8d2982d5-34a5-462d-9b8d-a73e6111e4c1</t>
  </si>
  <si>
    <t>MF4159_1202776_1038.8_adnic-39450_68.XML</t>
  </si>
  <si>
    <t>16e64992-983f-4d75-b046-3ff6773de0c9</t>
  </si>
  <si>
    <t>MF4159_1202776_1038.8_40784-adnic_48.XML</t>
  </si>
  <si>
    <t>b316f225-fee8-47f0-b591-ea6dce2d8110</t>
  </si>
  <si>
    <t>51893449</t>
  </si>
  <si>
    <t>240-12139018-NRML-31012025-05-52-00.zip</t>
  </si>
  <si>
    <t>74e9757a-6261-41ff-ab31-8fdea4d4d906</t>
  </si>
  <si>
    <t>31-01-2025</t>
  </si>
  <si>
    <t>T435955143:-ADCB MCR ADNIC  CLAIMS ACCOUNT PO BOX 839 TO REF1202776 MEDICAL EF</t>
  </si>
  <si>
    <t>404C250131B1B731</t>
  </si>
  <si>
    <t>0162501310931183 Merchant Payment 1002038</t>
  </si>
  <si>
    <t>0162501310931183</t>
  </si>
  <si>
    <t>30-01-2025</t>
  </si>
  <si>
    <t>5453001254812440</t>
  </si>
  <si>
    <t>IB-DFT-5453001254812440 Ref-PV City Pharmacy Co  Wll - Charges</t>
  </si>
  <si>
    <t>IB-DFT-5453001254812440 Ref-PV City Pharmacy Co  Wll</t>
  </si>
  <si>
    <t>5453001254642069</t>
  </si>
  <si>
    <t>IB-DFT-5453001254642069 Ref-PV THREE Q DENTAL - Charges</t>
  </si>
  <si>
    <t>IB-DFT-5453001254642069 Ref-PV THREE Q DENTAL</t>
  </si>
  <si>
    <t>IB-INTT-5452901254432288 Ref-PV Transfer within bank AE370500000000028174704</t>
  </si>
  <si>
    <t>5452901254432288</t>
  </si>
  <si>
    <t>Inward posting of cheque : 500416</t>
  </si>
  <si>
    <t>549IS250130002812</t>
  </si>
  <si>
    <t>0162501300916391 Merchant Payment 1002038</t>
  </si>
  <si>
    <t>0162501300916391</t>
  </si>
  <si>
    <t>29-01-2025</t>
  </si>
  <si>
    <t>5452801254015587</t>
  </si>
  <si>
    <t>IB-DFT-5452801254015587 Ref-PV AstraCare Medical Supplies Trading - Charges</t>
  </si>
  <si>
    <t>IB-DFT-5452801254015587 Ref-PV AstraCare Medical Supplies Trading</t>
  </si>
  <si>
    <t>5452901254401590</t>
  </si>
  <si>
    <t>IB-DFT-5452901254401590 Ref-PV Ahmed Taher - Charges</t>
  </si>
  <si>
    <t>IB-DFT-5452901254401590 Ref-PV Ahmed Taher</t>
  </si>
  <si>
    <t>5452901254400742</t>
  </si>
  <si>
    <t>IB-DFT-5452901254400742 Ref-PV HANAN ALI ABDULLA MOH ALHINDI - Charges</t>
  </si>
  <si>
    <t>IB-DFT-5452901254400742 Ref-PV HANAN ALI ABDULLA MOH ALHINDI</t>
  </si>
  <si>
    <t>T434766404:-ADCB MCR NATIONAL HEALTH INS CO.-DAMAN PJSC REFENH--27012025-78506</t>
  </si>
  <si>
    <t>404C250129AC5FC3</t>
  </si>
  <si>
    <t>T434767010:-ADCB MCR NATIONAL HEALTH INS CO.-DAMAN PJSC REFENH--28012025-78549</t>
  </si>
  <si>
    <t>404C250129AC5ACA</t>
  </si>
  <si>
    <t>0162501290901422 Merchant Payment 1002038</t>
  </si>
  <si>
    <t>0162501290901422</t>
  </si>
  <si>
    <t>28-01-2025</t>
  </si>
  <si>
    <t>IB-INTT-5452801253951219 Ref-PV Transfer within bank AE370500000000028174704</t>
  </si>
  <si>
    <t>5452801253951219</t>
  </si>
  <si>
    <t>5452801253771069</t>
  </si>
  <si>
    <t>IB-DFT-5452801253771069 Ref-PV CALIBRATE PRO MANAGEMENT  - Charges</t>
  </si>
  <si>
    <t>IB-DFT-5452801253771069 Ref-PV CALIBRATE PRO MANAGEMENT</t>
  </si>
  <si>
    <t>5452801253783917</t>
  </si>
  <si>
    <t>IB-DFT-5452801253783917 Ref-PV Bio Link Medical Surgical Equipment - Charges</t>
  </si>
  <si>
    <t>IB-DFT-5452801253783917 Ref-PV Bio Link Medical Surgical Equipment</t>
  </si>
  <si>
    <t>IB-INTT-5452801253781726 Ref-PV Transfer within bank AE850500000000028623338</t>
  </si>
  <si>
    <t>5452801253781726</t>
  </si>
  <si>
    <t>5452801253777235</t>
  </si>
  <si>
    <t>IB-DFT-5452801253777235 Ref-PV Bin Ali Medical Supplies LLC - Charges</t>
  </si>
  <si>
    <t>IB-DFT-5452801253777235 Ref-PV Bin Ali Medical Supplies LLC</t>
  </si>
  <si>
    <t>IB-INTT-5452801253774255 Ref-PV Transfer within bank AE070500000000015288309</t>
  </si>
  <si>
    <t>5452801253774255</t>
  </si>
  <si>
    <t>5452801253796245</t>
  </si>
  <si>
    <t>IB-DFT-5452801253796245 Ref-PV MPHASIS INFORMATION - Charges</t>
  </si>
  <si>
    <t>IB-DFT-5452801253796245 Ref-PV MPHASIS INFORMATION</t>
  </si>
  <si>
    <t>0162501280888223 Merchant Payment 1002038</t>
  </si>
  <si>
    <t>0162501280888223</t>
  </si>
  <si>
    <t>Inward posting of cheque : 500404</t>
  </si>
  <si>
    <t>549IS250128000775</t>
  </si>
  <si>
    <t>27-01-2025</t>
  </si>
  <si>
    <t>0162501270875176 Merchant Payment 1002038</t>
  </si>
  <si>
    <t>0162501270875176</t>
  </si>
  <si>
    <t>5452701253363107</t>
  </si>
  <si>
    <t>IB-DFT-5452701253363107 Ref-PV ALPHAMED - Charges</t>
  </si>
  <si>
    <t>IB-DFT-5452701253363107 Ref-PV ALPHAMED</t>
  </si>
  <si>
    <t>5452701253360034</t>
  </si>
  <si>
    <t>IB-DFT-5452701253360034 Ref-PV Sirona Dental Systems Trading LLC - Charges</t>
  </si>
  <si>
    <t>IB-DFT-5452701253360034 Ref-PV Sirona Dental Systems Trading LLC</t>
  </si>
  <si>
    <t>5452601253136165</t>
  </si>
  <si>
    <t>IB-DFT-5452601253136165 Ref-PV MAC Digital Dental Systems LLC - Charges</t>
  </si>
  <si>
    <t>IB-DFT-5452601253136165 Ref-PV MAC Digital Dental Systems LLC</t>
  </si>
  <si>
    <t>IB-INTT-5452501252870408 Ref-PV Transfer within bank AE370500000000028174704</t>
  </si>
  <si>
    <t>5452501252870408</t>
  </si>
  <si>
    <t>0162501260858669 Merchant Payment 1002038</t>
  </si>
  <si>
    <t>0162501260858669</t>
  </si>
  <si>
    <t>25-01-2025</t>
  </si>
  <si>
    <t>T432868969:-ADCB MCR NATIONAL HEALTH INS CO.-DAMAN PJSC REFENH--24012025-78461</t>
  </si>
  <si>
    <t>404G250125990929</t>
  </si>
  <si>
    <t>24-01-2025</t>
  </si>
  <si>
    <t>0162501240833413 Merchant Payment 1002038</t>
  </si>
  <si>
    <t>0162501240833413</t>
  </si>
  <si>
    <t>5452301252422968</t>
  </si>
  <si>
    <t>IB-DFT-5452301252422968 Ref-PV ALGINE BANSIGAN - Charges</t>
  </si>
  <si>
    <t>IB-DFT-5452301252422968 Ref-PV ALGINE BANSIGAN</t>
  </si>
  <si>
    <t>5452301252420207</t>
  </si>
  <si>
    <t>IB-DFT-5452301252420207 Ref-PV AHAMMED THANWEER - Charges</t>
  </si>
  <si>
    <t>IB-DFT-5452301252420207 Ref-PV AHAMMED THANWEER</t>
  </si>
  <si>
    <t>23-01-2025</t>
  </si>
  <si>
    <t>IB-INTT-5452301252421514 Ref-PV Transfer within bank AE670500000000010417926</t>
  </si>
  <si>
    <t>5452301252421514</t>
  </si>
  <si>
    <t>IB-INTT-5452301252230276 Ref-PV Transfer within bank 29051003</t>
  </si>
  <si>
    <t>5452301252230276</t>
  </si>
  <si>
    <t>IB-INTT-5452301252181478 Ref-PV Transfer within bank AE370500000000028174704</t>
  </si>
  <si>
    <t>5452301252181478</t>
  </si>
  <si>
    <t>0162501230817368 Merchant Payment 1002038</t>
  </si>
  <si>
    <t>0162501230817368</t>
  </si>
  <si>
    <t>T431783633:-ADCB MCR NATIONAL HEALTH INS CO.-DAMAN PJSC REFTPA--21012025-78394</t>
  </si>
  <si>
    <t>404C250123902D08</t>
  </si>
  <si>
    <t>T431784743:-ADCB MCR NATIONAL HEALTH INS CO.-DAMAN PJSC REFENH--17012025-78301</t>
  </si>
  <si>
    <t>404C250123902AA2</t>
  </si>
  <si>
    <t>T431779383:-ADCB MCR ADNIC  CLAIMS ACCOUNT PO BOX 839 TO REF1198067 MEDICAL EF</t>
  </si>
  <si>
    <t>404G25012390276A</t>
  </si>
  <si>
    <t>22-01-2025</t>
  </si>
  <si>
    <t>5452201251936203</t>
  </si>
  <si>
    <t>IB-DFT-5452201251936203 Ref-PV 6190 Ibrahim Khaled Mousa - Charges</t>
  </si>
  <si>
    <t>IB-DFT-5452201251936203 Ref-PV 6190 Ibrahim Khaled Mousa</t>
  </si>
  <si>
    <t>Inward posting of cheque : 500398</t>
  </si>
  <si>
    <t>549IS250122001480</t>
  </si>
  <si>
    <t>0162501220806033 Merchant Payment 1002038</t>
  </si>
  <si>
    <t>0162501220806033</t>
  </si>
  <si>
    <t>IB-INTT-5452201251847705 Ref-PV 6188 Transfer within bank AE67050000000001041792</t>
  </si>
  <si>
    <t>5452201251847705</t>
  </si>
  <si>
    <t>T431374857:-ADCB MCR NATIONAL HEALTH INS CO.-DAMAN PJSC REFTPA--17012025-78318</t>
  </si>
  <si>
    <t>404G2501228E5C5F</t>
  </si>
  <si>
    <t>T431375540:-ADCB MCR NATIONAL HEALTH INS CO.-DAMAN PJSC REFENH--20012025-78335</t>
  </si>
  <si>
    <t>404C2501228E5ABD</t>
  </si>
  <si>
    <t>21-01-2025</t>
  </si>
  <si>
    <t>IB-INTT-5452101251695670 Ref-PV 6187 Transfer within bank AE37050000000002817470</t>
  </si>
  <si>
    <t>5452101251695670</t>
  </si>
  <si>
    <t>IB-INTT-5452101251619512 Ref-PV 6186 Transfer within bank AE67050000000001041792</t>
  </si>
  <si>
    <t>5452101251619512</t>
  </si>
  <si>
    <t>0162501210792762 Merchant Payment 1002038</t>
  </si>
  <si>
    <t>0162501210792762</t>
  </si>
  <si>
    <t>20-01-2025</t>
  </si>
  <si>
    <t>5452001251241718</t>
  </si>
  <si>
    <t>IB-DFT-5452001251241718 Ref-PV 6185 ADVANCED INNOVATION MANAGEMENT - Charges</t>
  </si>
  <si>
    <t>IB-DFT-5452001251241718 Ref-PV 6185 ADVANCED INNOVATION MANAGEMENT</t>
  </si>
  <si>
    <t>IB-INTT-5451901259766846 Ref-PV Transfer within bank 28602022</t>
  </si>
  <si>
    <t>5451901259766846</t>
  </si>
  <si>
    <t>IB-INTT-5451801259656484 Ref-PV Transfer within bank AE370500000000028174704</t>
  </si>
  <si>
    <t>5451801259656484</t>
  </si>
  <si>
    <t>5451801259545795</t>
  </si>
  <si>
    <t>IB-DFT-5451801259545795 Ref-PV AL SAWARI PHARM - Charges</t>
  </si>
  <si>
    <t>IB-DFT-5451801259545795 Ref-PV AL SAWARI PHARM</t>
  </si>
  <si>
    <t>5452001259985887</t>
  </si>
  <si>
    <t>IB-DFT-5452001259985887 Ref-PV 6184 MHMOD ASAAD  BADRAN - Charges</t>
  </si>
  <si>
    <t>IB-DFT-5452001259985887 Ref-PV 6184 MHMOD ASAAD  BADRAN</t>
  </si>
  <si>
    <t>IB-INTT-5452001251229494 Ref-PV 6178 Transfer within bank AE67050000000001041792</t>
  </si>
  <si>
    <t>5452001251229494</t>
  </si>
  <si>
    <t>430799852:- TTS MICHAEL WILLIAM BABULA</t>
  </si>
  <si>
    <t>0162501200777802 Merchant Payment 1002038</t>
  </si>
  <si>
    <t>0162501200777802</t>
  </si>
  <si>
    <t>CCDM 3508 Deposit 19012025 21:14</t>
  </si>
  <si>
    <t>611011921270134#1</t>
  </si>
  <si>
    <t>0162501190763167 Merchant Payment 1002038</t>
  </si>
  <si>
    <t>0162501190763167</t>
  </si>
  <si>
    <t>CCDM 3509 Deposit 19012025 11:19</t>
  </si>
  <si>
    <t>CCDM 3509 Deposit 19012025 11:17</t>
  </si>
  <si>
    <t>611011911315725#1</t>
  </si>
  <si>
    <t>17-01-2025</t>
  </si>
  <si>
    <t>T429881095:-ADCB MCR NATIONAL HEALTH INS CO.-DAMAN PJSC REFENH--15012025-78235</t>
  </si>
  <si>
    <t>404C25011788A237</t>
  </si>
  <si>
    <t>0162501170738038 Merchant Payment 1002038</t>
  </si>
  <si>
    <t>0162501170738038</t>
  </si>
  <si>
    <t>T429826886:-ADCB MCR ADNIC  CLAIMS ACCOUNT PO BOX 839 TO REF1193511 MEDICAL EF</t>
  </si>
  <si>
    <t>5451601259050468</t>
  </si>
  <si>
    <t>IB-DFT-5451601259050468 Ref-PV HADI KHALEL - Charges</t>
  </si>
  <si>
    <t>IB-DFT-5451601259050468 Ref-PV HADI KHALEL</t>
  </si>
  <si>
    <t>5451601259105249</t>
  </si>
  <si>
    <t>IB-DFT-5451601259105249 Ref-PV MPHASIS INFORMATION - Charges</t>
  </si>
  <si>
    <t>IB-DFT-5451601259105249 Ref-PV MPHASIS INFORMATION</t>
  </si>
  <si>
    <t>16-01-2025</t>
  </si>
  <si>
    <t>CCDM 3508 Deposit 16012025 17:41</t>
  </si>
  <si>
    <t>611011617412277#1</t>
  </si>
  <si>
    <t>T429561514:-ADCB MCR NATIONAL HEALTH INS CO.-DAMAN PJSC REFENH--14012025-78208</t>
  </si>
  <si>
    <t>404C2501168752F3</t>
  </si>
  <si>
    <t>5451501258724166</t>
  </si>
  <si>
    <t>IB-DFT-5451501258724166 Ref-pv ELBIE CRISTOBAL - Charges</t>
  </si>
  <si>
    <t>IB-DFT-5451501258724166 Ref-pv ELBIE CRISTOBAL</t>
  </si>
  <si>
    <t>IB-INTT-5451501258647837 Ref-PV Transfer within bank AE370500000000028174704</t>
  </si>
  <si>
    <t>5451501258647837</t>
  </si>
  <si>
    <t>5451501258584275</t>
  </si>
  <si>
    <t>IB-DFT-5451501258584275 Ref-PV Ibrahim Khaled Mousa - Charges</t>
  </si>
  <si>
    <t>IB-DFT-5451501258584275 Ref-PV Ibrahim Khaled Mousa</t>
  </si>
  <si>
    <t>5451501258564734</t>
  </si>
  <si>
    <t>IB-DFT-5451501258564734 Ref-PV AHMED TAHER - Charges</t>
  </si>
  <si>
    <t>IB-DFT-5451501258564734 Ref-PV AHMED TAHER</t>
  </si>
  <si>
    <t>5451101257353021</t>
  </si>
  <si>
    <t>IB-DFT-5451101257353021 Ref-PV SCRUBZ - Charges</t>
  </si>
  <si>
    <t>IB-DFT-5451101257353021 Ref-PV SCRUBZ</t>
  </si>
  <si>
    <t>0162501160723734 Merchant Payment 1002038</t>
  </si>
  <si>
    <t>0162501160723734</t>
  </si>
  <si>
    <t>15-01-2025</t>
  </si>
  <si>
    <t>100001681194:- MCR GULF INSURANCE GROUP (GULF) B S C CLOSED DUBAI BRANCH</t>
  </si>
  <si>
    <t>0162501150709624 Merchant Payment 1002038</t>
  </si>
  <si>
    <t>0162501150709624</t>
  </si>
  <si>
    <t>Inward posting of cheque : 500393</t>
  </si>
  <si>
    <t>549IS250115001446</t>
  </si>
  <si>
    <t>T428906254:-ADCB MCR NATIONAL HEALTH INS CO.-DAMAN PJSC REFENH--13012025-78177</t>
  </si>
  <si>
    <t>404G25011584B612</t>
  </si>
  <si>
    <t>T428905565:-ADCB MCR NATIONAL HEALTH INS CO.-DAMAN PJSC REFTPA--12012025-78157</t>
  </si>
  <si>
    <t>404G25011584B57E</t>
  </si>
  <si>
    <t>T428908314:-ADCB MCR NATIONAL HEALTH INS CO.-DAMAN PJSC REFENH--10012025-78134</t>
  </si>
  <si>
    <t>404G25011584B15A</t>
  </si>
  <si>
    <t>T428904806:-ADCB MCR NATIONAL HEALTH INS CO.-DAMAN PJSC REFENH--09012025-78081</t>
  </si>
  <si>
    <t>404C25011584AF89</t>
  </si>
  <si>
    <t>14-01-2025</t>
  </si>
  <si>
    <t>5451401258106867</t>
  </si>
  <si>
    <t>IB-DFT-5451401258106867 Ref-PV EDISON MEDICAL - Charges</t>
  </si>
  <si>
    <t>IB-DFT-5451401258106867 Ref-PV EDISON MEDICAL</t>
  </si>
  <si>
    <t>IB-INTT-5451401258276893 Ref-PV Transfer within bank AE370500000000028174704</t>
  </si>
  <si>
    <t>5451401258276893</t>
  </si>
  <si>
    <t>5451401258180639</t>
  </si>
  <si>
    <t>IB-DFT-5451401258180639 Ref-PV ABDUL WAHID  MUHAMMAD SIDDIQUE - Charges</t>
  </si>
  <si>
    <t>IB-DFT-5451401258180639 Ref-PV ABDUL WAHID  MUHAMMAD SIDDIQUE</t>
  </si>
  <si>
    <t>0162501140695671 Merchant Payment 1002038</t>
  </si>
  <si>
    <t>0162501140695671</t>
  </si>
  <si>
    <t>13-01-2025</t>
  </si>
  <si>
    <t>IB-INTT-5451201257585786 Ref-PV Transfer within bank AE930500000000012079456</t>
  </si>
  <si>
    <t>5451201257585786</t>
  </si>
  <si>
    <t>5451201257542113</t>
  </si>
  <si>
    <t>IB-DFT-5451201257542113 Ref-PV APEX TECHNOLOGY DENTAL - Charges</t>
  </si>
  <si>
    <t>IB-DFT-5451201257542113 Ref-PV APEX TECHNOLOGY DENTAL</t>
  </si>
  <si>
    <t>5451301257776563</t>
  </si>
  <si>
    <t>IB-DFT-5451301257776563 Ref-PV GREEN VALLEY COMPUTERS - Charges</t>
  </si>
  <si>
    <t>IB-DFT-5451301257776563 Ref-PV GREEN VALLEY COMPUTERS</t>
  </si>
  <si>
    <t>5451301257766490</t>
  </si>
  <si>
    <t>IB-DFT-5451301257766490 Ref-PV ALPHAMED - Charges</t>
  </si>
  <si>
    <t>IB-DFT-5451301257766490 Ref-PV ALPHAMED</t>
  </si>
  <si>
    <t>0162501130681806 Merchant Payment 1002038</t>
  </si>
  <si>
    <t>0162501130681806</t>
  </si>
  <si>
    <t>0162501120668651 Merchant Payment 1002038</t>
  </si>
  <si>
    <t>0162501120668651</t>
  </si>
  <si>
    <t>11-01-2025</t>
  </si>
  <si>
    <t>IB-INTT-5451101257410445 Ref-PV Transfer within bank AE370500000000028174704</t>
  </si>
  <si>
    <t>5451101257410445</t>
  </si>
  <si>
    <t>10-01-2025</t>
  </si>
  <si>
    <t>Inward posting of cheque : 500415</t>
  </si>
  <si>
    <t>549IS250110004167</t>
  </si>
  <si>
    <t>0162501100643186 Merchant Payment 1002038</t>
  </si>
  <si>
    <t>0162501100643186</t>
  </si>
  <si>
    <t>09-01-2025</t>
  </si>
  <si>
    <t>IB-INTT-5450901256914982 Ref-PV Transfer within bank AE670500000000010417926</t>
  </si>
  <si>
    <t>5450901256914982</t>
  </si>
  <si>
    <t>IB-INTT-5450901256793558 Ref-PV 6040 Transfer within bank AE37050000000002817470</t>
  </si>
  <si>
    <t>5450901256793558</t>
  </si>
  <si>
    <t>169499987:- GDI HUSSIEN SALAH AHMED TAHOUN</t>
  </si>
  <si>
    <t>60303e1098fbd384c5</t>
  </si>
  <si>
    <t>0162501090628230 Merchant Payment 1002038</t>
  </si>
  <si>
    <t>0162501090628230</t>
  </si>
  <si>
    <t>T426726739:-ADCB MCR NATIONAL HEALTH INS CO.-DAMAN PJSC REFTPA--08012025-78062</t>
  </si>
  <si>
    <t>404G2501097D23F1</t>
  </si>
  <si>
    <t>08-01-2025</t>
  </si>
  <si>
    <t>5450801256435600</t>
  </si>
  <si>
    <t>5450801256433890</t>
  </si>
  <si>
    <t>5450801256433041</t>
  </si>
  <si>
    <t>5450801256432832</t>
  </si>
  <si>
    <t>5450801256432531</t>
  </si>
  <si>
    <t>5450801256431935</t>
  </si>
  <si>
    <t>5450801256431450</t>
  </si>
  <si>
    <t>5450801256436208</t>
  </si>
  <si>
    <t>5450801256435935</t>
  </si>
  <si>
    <t>5450801256435100</t>
  </si>
  <si>
    <t>5450801256434724</t>
  </si>
  <si>
    <t>5450701256075231</t>
  </si>
  <si>
    <t>IB-DFT-5450701256075231 Ref-PV AHMAD SABOURA - Charges</t>
  </si>
  <si>
    <t>IB-DFT-5450701256075231 Ref-PV AHMAD SABOURA</t>
  </si>
  <si>
    <t>5450701255930400</t>
  </si>
  <si>
    <t>IB-DFT-5450701255930400 Ref-PV THREE Q DENTAL - Charges</t>
  </si>
  <si>
    <t>IB-DFT-5450701255930400 Ref-PV THREE Q DENTAL</t>
  </si>
  <si>
    <t>0162501080612395 Merchant Payment 1002038</t>
  </si>
  <si>
    <t>0162501080612395</t>
  </si>
  <si>
    <t>AE1SWIF2500800LD:-CITI INS ORIENT INSURANCE PJSC REFINS  NCERX271224-694</t>
  </si>
  <si>
    <t>07-01-2025</t>
  </si>
  <si>
    <t>T425919520:-ADCB MCR ADNIC  CLAIMS ACCOUNT PO BOX 839 TO REF1185776 MEDICAL EF</t>
  </si>
  <si>
    <t>T425841369:-ADCB MCR NATIONAL HEALTH INS CO.-DAMAN PJSC REFENH--03012025-77951</t>
  </si>
  <si>
    <t>404G2501077A4191</t>
  </si>
  <si>
    <t>0162501070597287 Merchant Payment 1002038</t>
  </si>
  <si>
    <t>0162501070597287</t>
  </si>
  <si>
    <t>Inward posting of cheque : 500407</t>
  </si>
  <si>
    <t>549IS250107000726</t>
  </si>
  <si>
    <t>5450501255350964</t>
  </si>
  <si>
    <t>IB-DFT-5450501255350964 Ref-PV 6020 Three Dimensions ME General Tradin - Charges</t>
  </si>
  <si>
    <t>IB-DFT-5450501255350964 Ref-PV 6020 Three Dimensions ME General Trading</t>
  </si>
  <si>
    <t>5450601255651637</t>
  </si>
  <si>
    <t>IB-DFT-5450601255651637 Ref-PV HADI KHALEL - Charges</t>
  </si>
  <si>
    <t>IB-DFT-5450601255651637 Ref-PV HADI KHALEL</t>
  </si>
  <si>
    <t>06-01-2025</t>
  </si>
  <si>
    <t>IB-INTT-5450601255650144 Ref-PV Transfer within bank AE370500000000028174704</t>
  </si>
  <si>
    <t>5450601255650144</t>
  </si>
  <si>
    <t>202501060006B9811122971171897:- FIS ANNA SPYNKA</t>
  </si>
  <si>
    <t>60399f267b13c73487</t>
  </si>
  <si>
    <t>0162501060584621 Merchant Payment 1002038</t>
  </si>
  <si>
    <t>0162501060584621</t>
  </si>
  <si>
    <t>0162501050571057 Merchant Payment 1002038</t>
  </si>
  <si>
    <t>0162501050571057</t>
  </si>
  <si>
    <t>03-01-2025</t>
  </si>
  <si>
    <t>0162501030546672 Merchant Payment 1002038</t>
  </si>
  <si>
    <t>0162501030546672</t>
  </si>
  <si>
    <t>INW DDA#81600000122024000021942000007ABU DHABI RETIREMENT PENSIONS &amp; BENEFIT</t>
  </si>
  <si>
    <t>508250103073346819</t>
  </si>
  <si>
    <t>02-01-2025</t>
  </si>
  <si>
    <t>0162501020533282 Merchant Payment 1002038</t>
  </si>
  <si>
    <t>0162501020533282</t>
  </si>
  <si>
    <t>Monthly ChargesMerchant - Dec 2024</t>
  </si>
  <si>
    <t>FE250101000540230060</t>
  </si>
  <si>
    <t>0162501010517650 Merchant Payment 1002038</t>
  </si>
  <si>
    <t>0162501010517650</t>
  </si>
  <si>
    <t>Cashier List2025-01-01 - 2025-01-31</t>
  </si>
  <si>
    <t>Bill Date</t>
  </si>
  <si>
    <t>Host / Agent</t>
  </si>
  <si>
    <t>Chart</t>
  </si>
  <si>
    <t>Patient Name</t>
  </si>
  <si>
    <t>Payer</t>
  </si>
  <si>
    <t>INV / FP / Bill No.</t>
  </si>
  <si>
    <t>Payment Status</t>
  </si>
  <si>
    <t>Payment Type</t>
  </si>
  <si>
    <t>Gross Amount</t>
  </si>
  <si>
    <t>Additional Discount</t>
  </si>
  <si>
    <t>Gross INS Share</t>
  </si>
  <si>
    <t>Net INS Share</t>
  </si>
  <si>
    <t>Net INS Share VAT</t>
  </si>
  <si>
    <t>Net INS Share VATable Amount</t>
  </si>
  <si>
    <t>Gross PT Share</t>
  </si>
  <si>
    <t>Net PT Share</t>
  </si>
  <si>
    <t>Net PT Share VAT</t>
  </si>
  <si>
    <t>Net PT Share VATable Amount</t>
  </si>
  <si>
    <t>SUM [INS Share + PT Share]</t>
  </si>
  <si>
    <t>SUM VAT</t>
  </si>
  <si>
    <t>SUM VATable Amount</t>
  </si>
  <si>
    <t>Old INV Payment</t>
  </si>
  <si>
    <t>Current Payment</t>
  </si>
  <si>
    <t>Advance Payment</t>
  </si>
  <si>
    <t>Total Oustanding Balance</t>
  </si>
  <si>
    <t>Next Appointment Type</t>
  </si>
  <si>
    <t>Visit Status</t>
  </si>
  <si>
    <t>Clinic Notes</t>
  </si>
  <si>
    <t>INS/SLF Notes</t>
  </si>
  <si>
    <t>---</t>
  </si>
  <si>
    <t>12th Floor</t>
  </si>
  <si>
    <t>Shaimaa</t>
  </si>
  <si>
    <t>Erika  Lessmann</t>
  </si>
  <si>
    <t>06- SelfPay Direct</t>
  </si>
  <si>
    <t>00- Pending Invoice Generation</t>
  </si>
  <si>
    <t>01.4- New Diagnosis after 6 months</t>
  </si>
  <si>
    <t>03- Waiting &gt; 10 minutes</t>
  </si>
  <si>
    <t>Clinic Notes:                         restoration #11                                                                   Next Clinic Notes:                         continue treatment with VIP when due for impression</t>
  </si>
  <si>
    <t>Choose                                             A1                                                 B1                                                 C1                                                 F1                                                 R1</t>
  </si>
  <si>
    <t>Hassan</t>
  </si>
  <si>
    <t>Dr. Hussien</t>
  </si>
  <si>
    <t>Ilian Nikolov Nikolov</t>
  </si>
  <si>
    <t>05.M- Surgical Miscellaneous (post surgery care,</t>
  </si>
  <si>
    <t>04- Discharged</t>
  </si>
  <si>
    <t>Clinic Notes:                         Surgical extraction #13,16,17 and implants #13,15 with GTR/GRAFT/STENT/GUIDE Under Nitrous Oxide , OPG 1) Wound irrigation #13,15,16 ,17 after 3 days with IV infusion of ceftriaxone , paracetamol and dexamethasone - VIP Clinic 2 - 3 units  2) Wound irrigation #13,15,16 ,17 after 5 days- VIP Clinic 2 - 1 unit 3) Suture removal # 13,15,16,17 after 12 days - VIP Clinic 1 - 1 unit                                                                   Next Clinic Notes:                         1) Wound irrigation #13,15,16 ,17 after 3 days with IV infusion of ceftriaxone , paracetamol and dexamethasone - VIP Clinic 2 - 3 units  2) Wound irrigation #13,15,16 ,17 after 5 days- VIP Clinic 2 - 1 unit 3) Suture removal # 13,15,16,17 after 12 days - VIP Clinic 1 - 1 unit</t>
  </si>
  <si>
    <t>Mohammed Hamad Sultan Alkhouri  Alnaqbi</t>
  </si>
  <si>
    <t>02- Checked-out</t>
  </si>
  <si>
    <t>Clinic Notes:                         Examination , CBCT , surgical extraction #30 , cyst removal #30 , bone augmentation under nitrous oxide                                                                   Next Clinic Notes:                         1) Patient can come for post surgical care either after 4,5 days or on the 12th day for suture removal # 30 ( depending on the availability, as the patient is coming from RAK  ) - 1 unit 2) Implant planning # 30 after 3 months ( must have scaling visit with GP same day visit with VIP Clinic ) - VIP Clinic - 2 units</t>
  </si>
  <si>
    <t>Seham Ahmad Suleiman Deekh</t>
  </si>
  <si>
    <t>INV118429</t>
  </si>
  <si>
    <t>Debit / credit Card</t>
  </si>
  <si>
    <t>04- Partially Paid / Old Collection</t>
  </si>
  <si>
    <t>Clinic Notes:                         ---                                                                  Next Clinic Notes:                         ---</t>
  </si>
  <si>
    <t>Kae</t>
  </si>
  <si>
    <t>Richelle Bacus Mangundaya</t>
  </si>
  <si>
    <t>INV117124</t>
  </si>
  <si>
    <t>13th Floor</t>
  </si>
  <si>
    <t>Dr. Amr</t>
  </si>
  <si>
    <t>Mostafa Mohamed Abdulhamid Shabaan</t>
  </si>
  <si>
    <t>INV77723</t>
  </si>
  <si>
    <t>Jhulee Anne Raymundo  Arias</t>
  </si>
  <si>
    <t>Nuha Mohamed Amri</t>
  </si>
  <si>
    <t>Hanan M Shaker Shneineh</t>
  </si>
  <si>
    <t>HELLO WORLD</t>
  </si>
  <si>
    <t>RAYA  ALI HMOUD</t>
  </si>
  <si>
    <t>01- Thiqa / E001</t>
  </si>
  <si>
    <t>02- Claims Sent Not Remitted</t>
  </si>
  <si>
    <t>01.2- Consultation (Existing patient)</t>
  </si>
  <si>
    <t>Clinic Notes:                         Examination, OPG, direct repair                                                                  Next Clinic Notes:                         - Referred to Dr Salim for Scaling and replacement of restoration/Query RCT  #18 - New diagnosis after 6 months - VIP - 2 units(must have scaling with GP)</t>
  </si>
  <si>
    <t>Dr. Salim</t>
  </si>
  <si>
    <t>Maram Rawhi Raouf Alsadi</t>
  </si>
  <si>
    <t>02- Daman / A001</t>
  </si>
  <si>
    <t>03.0- Direct Restorative/ Simple</t>
  </si>
  <si>
    <t>Clinic Notes:                         consultation and scaling                                                                   Next Clinic Notes:                         direct restoration #17 (3 unit)(limited mouth opening)</t>
  </si>
  <si>
    <t>Diala Ziad Mohamed  Abu Amsha</t>
  </si>
  <si>
    <t>04.1- RCT / Anterior tooth + Endo crown Prep.</t>
  </si>
  <si>
    <t>Clinic Notes:                         temporary restoration #9                                                                  Next Clinic Notes:                         RCT #7,8,9,10 ( 6 unit)</t>
  </si>
  <si>
    <t>Joel</t>
  </si>
  <si>
    <t>Ahmed Ali Ahmed Ali Elnaggar</t>
  </si>
  <si>
    <t>03.1- Restorative / Compound</t>
  </si>
  <si>
    <t>Clinic Notes:                         Scaling and polishing                                                                  Next Clinic Notes:                         Restoration #17</t>
  </si>
  <si>
    <t>Obaid Mohammed Abdulla Hamad Almansoori</t>
  </si>
  <si>
    <t>09.9- Implant Crown Delivery - Complex (6 -10)</t>
  </si>
  <si>
    <t>Clinic Notes:                         lower arch impression                                                                  Next Clinic Notes:                         Lower implant bridge delivery - after 2 weeks - 4 units</t>
  </si>
  <si>
    <t>Alp Idil Jones</t>
  </si>
  <si>
    <t>03- ADNIC / A002</t>
  </si>
  <si>
    <t>06.3- Inlay / Crown Delivery - Simple (1-2)</t>
  </si>
  <si>
    <t>Clinic Notes:                         crown removal and post and core and restoration #29                                                                  Next Clinic Notes:                         crown delivery #29(3 unit)</t>
  </si>
  <si>
    <t>Syed Danial Hussain Syed Ishaq Hussain</t>
  </si>
  <si>
    <t>Clinic Notes:                         follow up photograph                                                                   Next Clinic Notes:                         follow up after 4-5 days (1 unit)</t>
  </si>
  <si>
    <t>DR. NAWAL  AL KHALIDI</t>
  </si>
  <si>
    <t>Clinic Notes:                         re cementation #3                                                                  Next Clinic Notes:                         new diagnosis</t>
  </si>
  <si>
    <t>Mohammed Abdulla Fairooz Mohammed  Alblooshi</t>
  </si>
  <si>
    <t>Clinic Notes:                         Exam, OPG scaling and polishing                                                                  Next Clinic Notes:                         Scaling after 6 months</t>
  </si>
  <si>
    <t>Mohamed  Mezaache</t>
  </si>
  <si>
    <t>Clinic Notes:                         RCT #19 restoration #20                                                                  Next Clinic Notes:                         Crown delivery #19 (3 unit)</t>
  </si>
  <si>
    <t>Wesley  Mcgraw</t>
  </si>
  <si>
    <t>07- SelfPay FP</t>
  </si>
  <si>
    <t>43994  / FP1668</t>
  </si>
  <si>
    <t>From Advanced Payment</t>
  </si>
  <si>
    <t>X.0- Internal referral</t>
  </si>
  <si>
    <t>Clinic Notes:                         crown delivery #2                                                                  Next Clinic Notes:                         send back for implant #3,4</t>
  </si>
  <si>
    <t>03- Fully Paid / Remitted</t>
  </si>
  <si>
    <t>Sarah Ahmed Ali Ahmed Alyammahi</t>
  </si>
  <si>
    <t>Clinic Notes:                         Prep and impression #14                                                                  Next Clinic Notes:                         Crown delivery #14 Refer to Dr Hussien For implant #3</t>
  </si>
  <si>
    <t>Mahmoud Mustapha Steitiyeh</t>
  </si>
  <si>
    <t>43997  / FP40412</t>
  </si>
  <si>
    <t>06.0- Inlay / Crown Preparation - Simple (1-2)</t>
  </si>
  <si>
    <t>Clinic Notes:                         RCT #31                                                                  Next Clinic Notes:                         crown prep after 21 days from extraction under dr hussien send back to dr hussien for extraction</t>
  </si>
  <si>
    <t>Cherry</t>
  </si>
  <si>
    <t>Maan Muneer Mohammed Dakdook</t>
  </si>
  <si>
    <t>Clinic Notes:                         temporary crown #14                                                                  Next Clinic Notes:                         delivery #14 (3 unit )</t>
  </si>
  <si>
    <t>Tintu Mohan Mohanan</t>
  </si>
  <si>
    <t>44000  / FP40399</t>
  </si>
  <si>
    <t>04.3- RCT / 3-4 Molar Tooth + Endo Crown Prep.</t>
  </si>
  <si>
    <t>Clinic Notes:                         Scaling and polishing                                                                  Next Clinic Notes:                         RCT #31 and crown prep #31, 14</t>
  </si>
  <si>
    <t>Alliz Contreras  Muslim</t>
  </si>
  <si>
    <t>Clinic Notes:                         Recementation #14                                                                  Next Clinic Notes:                         New diagnosis after 6 montnsh</t>
  </si>
  <si>
    <t>Ayed  Khamees Hasan Al Mehairbi</t>
  </si>
  <si>
    <t>02.0- Oral Hygiene 1</t>
  </si>
  <si>
    <t>Clinic Notes:                         crown delivery #20                                                                  Next Clinic Notes:                         oral hygiene same day as his visit with VIP after dr hussien (2 unit) 27/1</t>
  </si>
  <si>
    <t>Abdulla  Ali Hassan Ali Alyammahi</t>
  </si>
  <si>
    <t>Clinic Notes:                         Examination, OPG and scaling and polishing IOPA #18                                                                  Next Clinic Notes:                         For implant consultation #18, 30 Bridge removal and RCT #29, 31</t>
  </si>
  <si>
    <t>Maria Alexandra Matei</t>
  </si>
  <si>
    <t>05- AXA / A026</t>
  </si>
  <si>
    <t>Clinic Notes:                         consultation and scaling                                                                   Next Clinic Notes:                         1- refer for consultant opinion 2- scaling after 6 months</t>
  </si>
  <si>
    <t>Mariam Othman Othman Ibrahim</t>
  </si>
  <si>
    <t>Clinic Notes:                         retainer maxillary delivery                                                                   Next Clinic Notes:                         new diagnosis</t>
  </si>
  <si>
    <t>Hessa  Nasser Ibrahim Hassan Almandoos</t>
  </si>
  <si>
    <t>09.M- Post surgical care, Occlusal adjustment, Implant Tightening,Repair</t>
  </si>
  <si>
    <t>Clinic Notes:                         post surgical care                                                                  Next Clinic Notes:                          suture removal</t>
  </si>
  <si>
    <t>SAIF AHMED SAEED MOHAMED   AL YAMMAHI</t>
  </si>
  <si>
    <t>Clinic Notes:                         post surgical care                                                                  Next Clinic Notes:                         post surgical care after 5 days from surgery (1 unit)</t>
  </si>
  <si>
    <t>May Mohab Youssef Ahmed Hashish</t>
  </si>
  <si>
    <t>04.4- RCT/ Endo Retreatment (No Crown Prep)</t>
  </si>
  <si>
    <t>Clinic Notes:                         IOPA #6                                                                  Next Clinic Notes:                         Re RCT #6 (5 unit)</t>
  </si>
  <si>
    <t>Abdulrahman Sami Samir Mohamed Saleh</t>
  </si>
  <si>
    <t>Clinic Notes:                         crown delivery #12(Redo)                                                                  Next Clinic Notes:                         new diagnosis</t>
  </si>
  <si>
    <t>Dalal Khaled Miari</t>
  </si>
  <si>
    <t>Clinic Notes:                         consultation                                                                   Next Clinic Notes:                         patient is travelling for good</t>
  </si>
  <si>
    <t>Ahmed Kamal Abdelfattah Moustafa</t>
  </si>
  <si>
    <t>Clinic Notes:                         consultation                                                                   Next Clinic Notes:                         RCT #19 with prep (6 unit)</t>
  </si>
  <si>
    <t>Aya  Mohamed  Ramadan</t>
  </si>
  <si>
    <t>Clinic Notes:                         Examination, OPG and IOPA                                                                  Next Clinic Notes:                         Oral hygiene after one week</t>
  </si>
  <si>
    <t>Amr Abdelrahman Ali Abdelmoutaal</t>
  </si>
  <si>
    <t>07.4- Crowns /Crown Delivery - Simple (1-2)</t>
  </si>
  <si>
    <t>Clinic Notes:                         temporary crown #28                                                                  Next Clinic Notes:                         crown delivery urgent #28(2 unit) Sunday if possible because patient is travelling</t>
  </si>
  <si>
    <t>Giedre Viskantaite</t>
  </si>
  <si>
    <t>Clinic Notes:                         Bleaching                                                                  Next Clinic Notes:                         NA</t>
  </si>
  <si>
    <t>Reem  Hamad Sultan Aldhelaia alzaabi</t>
  </si>
  <si>
    <t>09.4- Implant Crown Impression - Simple (1-2)</t>
  </si>
  <si>
    <t>Clinic Notes:                         iopa #14                                                                  Next Clinic Notes:                         iMPRESSION AFTER 3 MONTHS - 2 UNITS (KEEP THE SAME APPT)</t>
  </si>
  <si>
    <t>Hanan Ahmad H Mousa</t>
  </si>
  <si>
    <t>07.6- Crowns /Crown Delivery - Complex (6 -10)</t>
  </si>
  <si>
    <t>Clinic Notes:                         crown preparation #6,7,8,9,10,11                                                                  Next Clinic Notes:                         crown delivery #6,7,8,9,10,11 ( 8 unit) ( after 10 days )</t>
  </si>
  <si>
    <t>Nehad Mohamed Galal Said Ibrahim</t>
  </si>
  <si>
    <t>06.1- Inlay / Crown Preparation - Compound (3-5)</t>
  </si>
  <si>
    <t>Clinic Notes:                         RCT #30 IOPA #30                                                                  Next Clinic Notes:                         Endo crown prep #30</t>
  </si>
  <si>
    <t>Haya</t>
  </si>
  <si>
    <t>Dr. Asma</t>
  </si>
  <si>
    <t>Amelia Yakout Aljaser</t>
  </si>
  <si>
    <t>Clinic Notes:                         flouride applicaion                                                                  Next Clinic Notes:                         new diagnosis after 6 months--2 units</t>
  </si>
  <si>
    <t>Mariam Mohamed Elmaghrawy Meghaed Elgayar</t>
  </si>
  <si>
    <t>Clinic Notes:                         exam,opg                                                                  Next Clinic Notes:                         composite restoration #3,14--5 units</t>
  </si>
  <si>
    <t>Salem Sultan Hamad Aldhelia Alzaabi</t>
  </si>
  <si>
    <t>06.M- IPR, Occlusal adj, Inlay repair</t>
  </si>
  <si>
    <t>Clinic Notes:                         crowns delivery #20-29                                                                  Next Clinic Notes:                         1- send back for upper implant crowns impression under VIP 2- IPR and occlusal check after  after 2 weeks (2 unit)</t>
  </si>
  <si>
    <t>Lana Mutaz Mustafa Moatz Mustafa  Al Bayed</t>
  </si>
  <si>
    <t>44077  / FP40413</t>
  </si>
  <si>
    <t>Clinic Notes:                         rct #30 with prep                                                                  Next Clinic Notes:                         rct#3---4 units 2) crown delivery #30--3 units</t>
  </si>
  <si>
    <t>Bedour Sultan Tareif Alyouh Alyammahi</t>
  </si>
  <si>
    <t>07.7- Bleaching (In-office)</t>
  </si>
  <si>
    <t>Clinic Notes:                         exam,opg                                                                  Next Clinic Notes:                         tooth whitening nano--5 units(pt will be booked vip for scaling on 8/1/25)</t>
  </si>
  <si>
    <t>44084  / FP40438</t>
  </si>
  <si>
    <t>Clinic Notes:                         exam,opg, scaling polishing                                                                  Next Clinic Notes:                         referal for extraction with vip 2) scaling after 6 months--2 units</t>
  </si>
  <si>
    <t>Ali Ben Dob</t>
  </si>
  <si>
    <t>Clinic Notes:                         scaling and polishing                                                                   Next Clinic Notes:                         oral hygiene and new diagnosis (3 unit)(heavy scaling case )</t>
  </si>
  <si>
    <t>Salima  Surur Tannaf</t>
  </si>
  <si>
    <t>Clinic Notes:                         exam,opg, scaling polishing                                                                  Next Clinic Notes:                         new diagnosis after 6 months--2 units</t>
  </si>
  <si>
    <t>Mohamed Rabah Kellal</t>
  </si>
  <si>
    <t>02.1- Oral Hygiene 2</t>
  </si>
  <si>
    <t>Clinic Notes:                         Scaling and polishing                                                                  Next Clinic Notes:                         Scaling after 3 months Refer to Dr.Amr Labib for ortho consultation</t>
  </si>
  <si>
    <t>Salsabeel Mohammed M Alshaikh Aid</t>
  </si>
  <si>
    <t>Clinic Notes:                         consultation                                                                   Next Clinic Notes:                         new diagnosis ( patient want to retreatment with her dentist in Jordan because she paid there already )</t>
  </si>
  <si>
    <t>Cheryl Paca Santa Maria</t>
  </si>
  <si>
    <t>Clinic Notes:                         palliative treatment#17                                                                  Next Clinic Notes:                         follow up after 3 weeks(as pt is travelling)--2 units</t>
  </si>
  <si>
    <t>Husnain Ali Ali Tariq Mehmood</t>
  </si>
  <si>
    <t>Clinic Notes:                         OPG and scaling and polishing                                                                  Next Clinic Notes:                         RCT #31</t>
  </si>
  <si>
    <t>Abdulaziz Ali Alhammadi</t>
  </si>
  <si>
    <t>09.3- Surgery / Implant - Complex (6-10)</t>
  </si>
  <si>
    <t>Clinic Notes:                         Surgical consultation, cbct and scan                                                                   Next Clinic Notes:                         1. deep prophy on;y today 2. Scaling  after 1 week 3. Extraction clearance upper arch with 6 implants under nitrous oxide - 10 units</t>
  </si>
  <si>
    <t>Maryam  Tariq</t>
  </si>
  <si>
    <t>Clinic Notes:                         Irrigation of operculum #32 (palliative treatment)                                                                  Next Clinic Notes:                         Refer to dr hussien for extraction #32</t>
  </si>
  <si>
    <t>Elsayed Mohamed Elsayed Mohamed</t>
  </si>
  <si>
    <t>04.2- RCT / Premolar Tooth + Endo Crown Prep.</t>
  </si>
  <si>
    <t>Clinic Notes:                         consultation and scaling                                                                   Next Clinic Notes:                         RCT #13(4 unit) (patient want before 9/1/2025 due to ins expiration )</t>
  </si>
  <si>
    <t>Mahmoud Salah Mahmoud  Elroubi</t>
  </si>
  <si>
    <t>Clinic Notes:                         Consultation and scaling                                                                   Next Clinic Notes:                         new diagnosis</t>
  </si>
  <si>
    <t>Wadhha Ibrahim Eisa Helal Alhosani</t>
  </si>
  <si>
    <t>Clinic Notes:                         suture removal #30,31                                                                  Next Clinic Notes:                         follow up 1 week 1 unit</t>
  </si>
  <si>
    <t>Zayed Abdulla Eissa Helal Alhosani</t>
  </si>
  <si>
    <t>Clinic Notes:                         follow up #14                                                                  Next Clinic Notes:                         oral hygiene 2 units</t>
  </si>
  <si>
    <t>Jana Moataz Mohamed Abdelfattah Fahmy Elzeky</t>
  </si>
  <si>
    <t>Clinic Notes:                         consultation                                                                   Next Clinic Notes:                         Direct restorations #10,9 (4 unit)</t>
  </si>
  <si>
    <t>Angela May Blair</t>
  </si>
  <si>
    <t>44132  / FP40422</t>
  </si>
  <si>
    <t>06.2- Inlay / Crown Preparation - Complex (6 -10)</t>
  </si>
  <si>
    <t>Clinic Notes:                         Amalgam removal and temp filling                                                                  Next Clinic Notes:                         Restoration #30  Onlay prep #14 Endo crown prep #4,5</t>
  </si>
  <si>
    <t>Abdulla  Ahmed Ali Algaashani</t>
  </si>
  <si>
    <t>Clinic Notes:                         consultation and scaling                                                                   Next Clinic Notes:                         crown removal #13(4 unit)</t>
  </si>
  <si>
    <t>Alhayef Rashed Mohamed Maqairiya Al Mansoori</t>
  </si>
  <si>
    <t>07.3- Crowns /Crown Preparation - Complex (6 -10)</t>
  </si>
  <si>
    <t>Clinic Notes:                         Laser Gingivectomy #4-13                                                                  Next Clinic Notes:                         Continue treatment with Dr Salim</t>
  </si>
  <si>
    <t>Ahmed Abdulla Mohamed Abdulla Alhantoobi</t>
  </si>
  <si>
    <t>Clinic Notes:                         rct with crown prep #3                                                                  Next Clinic Notes:                         CROWN DELIVERY #3--3uNITS</t>
  </si>
  <si>
    <t>Clinic Notes:                         crown delivery #19                                                                  Next Clinic Notes:                         onlay prep #12(3 unit)</t>
  </si>
  <si>
    <t>Jose Marie Santa Maria</t>
  </si>
  <si>
    <t>44145  / FP1302</t>
  </si>
  <si>
    <t>Clinic Notes:                         Examination                                                                  Next Clinic Notes:                         1.Deep prophy only today  2. Scaling after 1 week 3. New diagnosis - VIP - after 6 months</t>
  </si>
  <si>
    <t>HIND SALEH ALSHAIKH AHMED ALBADRI</t>
  </si>
  <si>
    <t>Clinic Notes:                         implant tightening #12,14,15                                                                  Next Clinic Notes:                         1. Veneers polishing with Dr Ibrahim 2. New diagnosis after 6 months - VIP - 2 units ( must have scaling under GP)</t>
  </si>
  <si>
    <t>Clinic Notes:                         Polishing                                                                  Next Clinic Notes:                         Scaling in one week</t>
  </si>
  <si>
    <t>Abdel Rahman Ahmad Abou Hait</t>
  </si>
  <si>
    <t>Clinic Notes:                         exam,opg, scaling polishing                                                                  Next Clinic Notes:                         scaling--3 unit</t>
  </si>
  <si>
    <t>Clinic Notes:                         restoration #3 and 14                                                                  Next Clinic Notes:                         SCALING 2 UNITS(IF FATHER AGREES)) other wise new diagnosis after 6 months--2 units</t>
  </si>
  <si>
    <t>Shabnam  Kokatay</t>
  </si>
  <si>
    <t>Clinic Notes:                         scaling and polishing                                                                   Next Clinic Notes:                         restoration adjustment #29 4 units</t>
  </si>
  <si>
    <t>Clinic Notes:                         Restoration #17                                                                  Next Clinic Notes:                         Scaling after 6 months</t>
  </si>
  <si>
    <t>Esraa Mohamed Elsayed Mohamed Ahmed Elzoghbi</t>
  </si>
  <si>
    <t>Clinic Notes:                         post surgical care 1                                                                   Next Clinic Notes:                         suture removal  1 unit</t>
  </si>
  <si>
    <t>Rashed Adel Ali Almheiri Aljumairi</t>
  </si>
  <si>
    <t>05.1- Extraction / Impaction / Surgery - Compound</t>
  </si>
  <si>
    <t>Clinic Notes:                         CBCT &amp; Surgical consultation                                                                  Next Clinic Notes:                         1.Scaling before surgery  2.Surgical extraction #1,16,32 - 8 units</t>
  </si>
  <si>
    <t>Clinic Notes:                         scaling polishing                                                                  Next Clinic Notes:                         continue treatment with vip clinic scaling after 6 months--2 units at clinic 4</t>
  </si>
  <si>
    <t>Clinic Notes:                         Prophy                                                                   Next Clinic Notes:                         Scaling and polishing</t>
  </si>
  <si>
    <t>Ismail Ahmed Mohamed Ibrahim Daoud</t>
  </si>
  <si>
    <t>Clinic Notes:                         Endo crown delivery #4 Restoration #14 (P)                                                                  Next Clinic Notes:                         New diagnosis after 1 year</t>
  </si>
  <si>
    <t>Tarek Saad Alehbeili</t>
  </si>
  <si>
    <t>Clinic Notes:                         follow up                                                                   Next Clinic Notes:                         scaling</t>
  </si>
  <si>
    <t>Mariam Abdulla Mohamed Ghaith Alqubaisi</t>
  </si>
  <si>
    <t>Clinic Notes:                         exam,scaling polishing                                                                  Next Clinic Notes:                         continue treatment with ortho clinic scaling after 6 months--2 units</t>
  </si>
  <si>
    <t>Ahmed Ali Ahmed Al Ali</t>
  </si>
  <si>
    <t>Clinic Notes:                         crown #8 delivery                                                                  Next Clinic Notes:                         new diagnosis</t>
  </si>
  <si>
    <t>Madeeha Mustafa Abdulla</t>
  </si>
  <si>
    <t>Clinic Notes:                         Scaling and polishing                                                                  Next Clinic Notes:                         New diagnosis after 6 months</t>
  </si>
  <si>
    <t>Wahaj Ahmed Waheed Ahmed</t>
  </si>
  <si>
    <t>04- NextCare / A012</t>
  </si>
  <si>
    <t>Clinic Notes:                         rct #3                                                                   Next Clinic Notes:                         crown prep 3 units</t>
  </si>
  <si>
    <t>Iqra Badar Ud Din</t>
  </si>
  <si>
    <t>Clinic Notes:                         exam,opg, scaling polishing                                                                  Next Clinic Notes:                         scaling after 6 months--2 units (pt prefers female orthodontists)</t>
  </si>
  <si>
    <t>Clinic Notes:                         RCT #13                                                                  Next Clinic Notes:                         post and core and crown prep #13</t>
  </si>
  <si>
    <t>Amna Obaid Rashed Alneyadi</t>
  </si>
  <si>
    <t>44219  / FP40262</t>
  </si>
  <si>
    <t>08.2- Orthodontic Follow up /Wire Activation / Invisalign Delivery</t>
  </si>
  <si>
    <t>Clinic Notes:                         aligner delivery 3  and 4 from 10-                                                                  Next Clinic Notes:                         aligner delivery 5  and 6 from 10-2 units</t>
  </si>
  <si>
    <t>Yiqian  Song</t>
  </si>
  <si>
    <t>Clinic Notes:                         consultation opg, s&amp;p                                                                  Next Clinic Notes:                         6 months new diagnosis</t>
  </si>
  <si>
    <t>Saif Yousef Saif Ibrahim Aldhaheri</t>
  </si>
  <si>
    <t>Clinic Notes:                         consultation                                                                  Next Clinic Notes:                         direct restoration #2 + OH2 (4 unit) after 1-2 weeks</t>
  </si>
  <si>
    <t>Sara  Saeed Marei Khamis Alkatheeri</t>
  </si>
  <si>
    <t>Clinic Notes:                         exam,opg, scaling polishing and incision drainage                                                                   Next Clinic Notes:                         follow up after her delivery(as pt not willing for any xrays)---2 units</t>
  </si>
  <si>
    <t>Fatima Musa Nour Boush</t>
  </si>
  <si>
    <t>07.1- Crowns /Crown Preparation - Simple (1-2)</t>
  </si>
  <si>
    <t>Clinic Notes:                         RCT with Iopa#13                                                                  Next Clinic Notes:                         endocrown prep #13</t>
  </si>
  <si>
    <t>Mourad M Seghir</t>
  </si>
  <si>
    <t>Clinic Notes:                         consultation and scaling                                                                  Next Clinic Notes:                         refer for extraction #1</t>
  </si>
  <si>
    <t>Youmna Adel Fouad Mohamed Youssef</t>
  </si>
  <si>
    <t>03.2- Restorative / Complex</t>
  </si>
  <si>
    <t>Clinic Notes:                         Restoration #2,3                                                                  Next Clinic Notes:                         Rest 4,5</t>
  </si>
  <si>
    <t>Dylan Spikiri Palladino</t>
  </si>
  <si>
    <t>44244  / FP40434</t>
  </si>
  <si>
    <t>Clinic Notes:                         Photos and scan for smile analysis                                                                   Next Clinic Notes:                         Smile design and mock up</t>
  </si>
  <si>
    <t>Clinic Notes:                         preparation #20                                                                  Next Clinic Notes:                         delivery #20 (2 unit)</t>
  </si>
  <si>
    <t>Sahar Tahseen  ABED ALFATTAH ALKHREISHI</t>
  </si>
  <si>
    <t>44254  / FP1677</t>
  </si>
  <si>
    <t>Clinic Notes:                         scaling and polishing                                                                   Next Clinic Notes:                         scaling after 3 months (2 unit)</t>
  </si>
  <si>
    <t>Randa Ibrahim Eldesouki Amer</t>
  </si>
  <si>
    <t>Clinic Notes:                         exam,opg, scaling  polishing                                                                  Next Clinic Notes:                         scaling after 6 month ---2 units</t>
  </si>
  <si>
    <t>Clinic Notes:                         post surgical care #17                                                                   Next Clinic Notes:                         suture removal with VIP</t>
  </si>
  <si>
    <t>Tasnim Radwan Mahmoud Almomani</t>
  </si>
  <si>
    <t>Clinic Notes:                         Examination, OPG and Palliative #31                                                                  Next Clinic Notes:                         Scaling and polishing</t>
  </si>
  <si>
    <t>Basil H H Madi</t>
  </si>
  <si>
    <t>Clinic Notes:                         RCT #19                                                                  Next Clinic Notes:                         RCT #29, endocrown prep #29, 19</t>
  </si>
  <si>
    <t>Clinic Notes:                         scaling polishing                                                                  Next Clinic Notes:                         referal for extraction and implant consultation at vip clinic rct #30,31,29(22 days after surgery)----7 units</t>
  </si>
  <si>
    <t>Loubna Bassam Ibrahim</t>
  </si>
  <si>
    <t>Clinic Notes:                         crown delivery #31                                                                  Next Clinic Notes:                         query RCT #10 and restoration #11 (6 unit)</t>
  </si>
  <si>
    <t>Noor Ali  Hamad  Al Ali</t>
  </si>
  <si>
    <t>Clinic Notes:                         Full Crown with IOPA#19                                                                  Next Clinic Notes:                         Restoration#13,21 with Scaling and Polishing _6 units</t>
  </si>
  <si>
    <t>Ahmed  Bakir</t>
  </si>
  <si>
    <t>Clinic Notes:                         exam,opg, scaling polishing                                                                  Next Clinic Notes:                         referal to vip clinic for wisdom tooth extraction rct#13---5 units after 22 days from surgery(as pt prefers)</t>
  </si>
  <si>
    <t>Fadwa Ismail Othman Eid</t>
  </si>
  <si>
    <t>Clinic Notes:                         Consultation                                                                   Next Clinic Notes:                         oral hygiene (2 unit) ( already approved)</t>
  </si>
  <si>
    <t>Ghada W H Radda</t>
  </si>
  <si>
    <t>Clinic Notes:                         occlusal adjustment                                                                   Next Clinic Notes:                         new diagnosis</t>
  </si>
  <si>
    <t>Novan Rifky Lutfhyansyah</t>
  </si>
  <si>
    <t>Clinic Notes:                         onlay prep #32                                                                  Next Clinic Notes:                         onlay delivery#32--- 3 units</t>
  </si>
  <si>
    <t>Abdullah Mohamed Alnaser Alsayed Ahmed Shahata</t>
  </si>
  <si>
    <t>Clinic Notes:                         RCT 6,8                                                                  Next Clinic Notes:                         post and core and restoration #6,8 (5 unit)</t>
  </si>
  <si>
    <t>Sean Thomas Anthony Coyle</t>
  </si>
  <si>
    <t>Clinic Notes:                         scaling and polishing                                                                   Next Clinic Notes:                         new diagnosis</t>
  </si>
  <si>
    <t>Aqeel Youssef Alhosani</t>
  </si>
  <si>
    <t>09.7- Implant Crown Delivery - Simple (1-2)</t>
  </si>
  <si>
    <t>Clinic Notes:                         Examination, OPG, Impression #30                                                                  Next Clinic Notes:                         Implant crown delivery #30 - 2 units after 7 days</t>
  </si>
  <si>
    <t>Abdulla Saleh Alqubaisi</t>
  </si>
  <si>
    <t>Clinic Notes:                         exam,opg, scaling polishing                                                                  Next Clinic Notes:                         scaling after 6 months--2 units(pt is travelling for studies on 13/1/25)</t>
  </si>
  <si>
    <t>Pich  Chhov Coyle  Laura</t>
  </si>
  <si>
    <t>04.0- RCT/ Emergency Pulpotomy / Pulpectomy</t>
  </si>
  <si>
    <t>Clinic Notes:                         IOPA #T                                                                  Next Clinic Notes:                         pulpectomy#t--4 units</t>
  </si>
  <si>
    <t>Clinic Notes:                         extraction #1                                                                   Next Clinic Notes:                         post surgical care 1 units</t>
  </si>
  <si>
    <t>Khaled Mohamed Abdelaziz Elabd</t>
  </si>
  <si>
    <t>Clinic Notes:                         consultation and scaling                                                                  Next Clinic Notes:                         direct restoration #11(3 unit)</t>
  </si>
  <si>
    <t>Farah Munir Salman  Alshaweesh</t>
  </si>
  <si>
    <t>Clinic Notes:                         post and core #14                                                                  Next Clinic Notes:                         crown removal #13 and preparation #13,14 (6 unit) ( patient is waiting her work to approve FP of full mouth treatment plan )</t>
  </si>
  <si>
    <t>Clinic Notes:                         Restoration #4,5                                                                  Next Clinic Notes:                         Restoration #18,19 Redo Distal #3</t>
  </si>
  <si>
    <t>Esraa Mohamed Yusuf</t>
  </si>
  <si>
    <t>Clinic Notes:                         CONSULTATION, OPG, SCALING AND POLISHING                                                                  Next Clinic Notes:                         RESTORATIONS #19,29,31 5 UNITS</t>
  </si>
  <si>
    <t>Rawda Mohamed Salim Altheeb  Alketbi</t>
  </si>
  <si>
    <t>Clinic Notes:                         exam,opg, scaling polishing                                                                  Next Clinic Notes:                         query rct#2 and onlay prep #3---6units</t>
  </si>
  <si>
    <t>Mohamed Khaled Sultan Aldhelaia Alzaabi</t>
  </si>
  <si>
    <t>Clinic Notes:                         Consultation                                                                   Next Clinic Notes:                         oral hygiene after 2 weeks</t>
  </si>
  <si>
    <t>Hanan Mohamed hamad Alzaabi</t>
  </si>
  <si>
    <t>Clinic Notes:                         consultation                                                                  Next Clinic Notes:                         oral hygiene after 1 months</t>
  </si>
  <si>
    <t>Zeneth Salado Zamora</t>
  </si>
  <si>
    <t>Clinic Notes:                         onlay prep #5                                                                  Next Clinic Notes:                         onlay delivery#5--3 units</t>
  </si>
  <si>
    <t>Clinic Notes:                         restoration #12 with crown prep #13                                                                  Next Clinic Notes:                         endocrown delivery #13</t>
  </si>
  <si>
    <t>Jaroslaw   Chodun</t>
  </si>
  <si>
    <t>Clinic Notes:                         crown delivery #4,5                                                                  Next Clinic Notes:                         new diagnosis ( if patient calls to do crown #28 book for 4 unit post and core and crown prep )</t>
  </si>
  <si>
    <t>Clinic Notes:                         RCT #29                                                                  Next Clinic Notes:                         Prep for endo crown #19,29</t>
  </si>
  <si>
    <t>Zainab Naseeb Dad</t>
  </si>
  <si>
    <t>Clinic Notes:                         rct#3 with post and core and impression                                                                  Next Clinic Notes:                         crown delivery #3 and restoration #2---5 units</t>
  </si>
  <si>
    <t>Mahmoud Ahmed Ali Hamouda</t>
  </si>
  <si>
    <t>Clinic Notes:                         crown delivery #30,31                                                                  Next Clinic Notes:                         follow up after 1 month #30 (2 unit)</t>
  </si>
  <si>
    <t>44380  / FP40305</t>
  </si>
  <si>
    <t>Clinic Notes:                         follow up                                                                  Next Clinic Notes:                         follow up of sunday if possible 1 unit</t>
  </si>
  <si>
    <t>Manal Salem Omar Alkarbi</t>
  </si>
  <si>
    <t>Clinic Notes:                         Initiated re-rct #14 could not engage gutta percha                                                                   Next Clinic Notes:                         Refer for Dr Salim</t>
  </si>
  <si>
    <t>06.5- Inlay / Crown Delivery - Complex (6 -10)</t>
  </si>
  <si>
    <t>Clinic Notes:                         mock up follow up                                                                  Next Clinic Notes:                         to continue treatment of delivery ( 8 unit)</t>
  </si>
  <si>
    <t>09.1- Surgery / Implant - Simple (1-2)</t>
  </si>
  <si>
    <t>Clinic Notes:                         Surgical examination, cbct and scan                                                                   Next Clinic Notes:                         Surgical extraction #18,19, cyst removal #19 with immediate implants #18,19 /gtr/graft/nitrous oxide - 8 units</t>
  </si>
  <si>
    <t>Hesham Mohamed Naji Ahmed Alhammadi</t>
  </si>
  <si>
    <t>Clinic Notes:                         restoration #24 and repair of lingual retainer                                                                  Next Clinic Notes:                         continue treatment at vip scaling after 3 months--2 units at clinic 4</t>
  </si>
  <si>
    <t>05.2- Extraction / Impaction / Surgery - Complex</t>
  </si>
  <si>
    <t>Clinic Notes:                         Surgical consultation ,cbct and scan                                                                  Next Clinic Notes:                         Surgical extraction # 1,16,17,32 under nitrous oxide after pt accepts FP - 8 units Direct implant surgery #14 with sinus augmentation/Graft/GTR/Gingivoplasty/Nitrous oxide (Pt will decide if he wants to do together with impaction)</t>
  </si>
  <si>
    <t>Ibrahim Khaled Mousa</t>
  </si>
  <si>
    <t>Clinic Notes:                         consultation , endocrown prep #19                                                                   Next Clinic Notes:                         endocrown delivery #19 3 units</t>
  </si>
  <si>
    <t>Lana Aghiad Shaker</t>
  </si>
  <si>
    <t>Clinic Notes:                         exam,opg                                                                  Next Clinic Notes:                         pulpectomy#t and restoration#s---5 units</t>
  </si>
  <si>
    <t>Laura Aghiad Shaker</t>
  </si>
  <si>
    <t>05.0- Extraction / Impaction / Surgery - Simple</t>
  </si>
  <si>
    <t>Clinic Notes:                         exam,opg                                                                  Next Clinic Notes:                         extraction #i,j---4 units</t>
  </si>
  <si>
    <t>Faisal Abdulla Ali Hamad Alalawi</t>
  </si>
  <si>
    <t>Clinic Notes:                         Implant crown impression #2,3                                                                   Next Clinic Notes:                         Implant crown delivery #2,3  - URGENT (saturday evening) - 3 units ( if possible 4 units to do implant tightening)</t>
  </si>
  <si>
    <t>Mayada Mohamed Sani Baghdadi</t>
  </si>
  <si>
    <t>Clinic Notes:                         crown removal #10 with impression                                                                   Next Clinic Notes:                         crown delivery #10 3 units</t>
  </si>
  <si>
    <t>Clinic Notes:                         Scaling andpolishing                                                                  Next Clinic Notes:                         Scaling after 6 months</t>
  </si>
  <si>
    <t>Jovan  Ivanovic</t>
  </si>
  <si>
    <t>Clinic Notes:                         exam,opg, scaing polishing                                                                  Next Clinic Notes:                         restoration #29 and onlay prep #14--4 units(to be deducted from restoration 2 surface)</t>
  </si>
  <si>
    <t>Ayesha Ali Khalfan Alhammadi</t>
  </si>
  <si>
    <t>Clinic Notes:                         Impression #18-21                                                                  Next Clinic Notes:                         1. Implant bridge delivery #18-21 - 2 units 2. Referral to Dr Salim for veneer replacement #5,28 and crown replacement #32 on the same day 3. After finishing ttt in clinic 2 - Refer back for Implant crown #30,31 replacement in VIP</t>
  </si>
  <si>
    <t>Hendrie  Sukendro</t>
  </si>
  <si>
    <t>Clinic Notes:                         exam,opg, scaling polishing                                                                  Next Clinic Notes:                         scaling after 6 months--2 units</t>
  </si>
  <si>
    <t>Clinic Notes:                         scaling and polishing                                                                   Next Clinic Notes:                         as per referral</t>
  </si>
  <si>
    <t>Salama  Ali Zarei</t>
  </si>
  <si>
    <t>Clinic Notes:                         consultation and scaling                                                                   Next Clinic Notes:                         mock up and RCT #4(6 unit)</t>
  </si>
  <si>
    <t>Mehak  Amitkumar Kandhari</t>
  </si>
  <si>
    <t>Clinic Notes:                         exm,opg                                                                  Next Clinic Notes:                         scaling--2 units</t>
  </si>
  <si>
    <t>Clinic Notes:                         crown delivery #28                                                                  Next Clinic Notes:                         new diagnosis</t>
  </si>
  <si>
    <t>Eshraq Abdulqader Hasan Bin Selem</t>
  </si>
  <si>
    <t>Clinic Notes:                         iopa #30                                                                  Next Clinic Notes:                         follow up after 2 days (phone call) after finding the implant type and accessories</t>
  </si>
  <si>
    <t>44441  / FP40422</t>
  </si>
  <si>
    <t>06.4- Inlay / Crown Delivery - Compound (3-5)</t>
  </si>
  <si>
    <t>Clinic Notes:                         Restoration #31  Prep #4,5 for endo crown Prep #14 for onlay                                                                   Next Clinic Notes:                         Endo crown delivery #4,5 Onlay delivery #14</t>
  </si>
  <si>
    <t>Clinic Notes:                         restorative #13                                                                  Next Clinic Notes:                         crown delivery (3 unit)</t>
  </si>
  <si>
    <t>Clinic Notes:                         Endo crown delivery #30                                                                  Next Clinic Notes:                         Restoration #19 Night guard one arch</t>
  </si>
  <si>
    <t>Laura Marian Ryan</t>
  </si>
  <si>
    <t>Clinic Notes:                         exam,opg                                                                  Next Clinic Notes:                         referal to dr salim for post and core and gingivectomy 2) scaling --2 units any time pt wants</t>
  </si>
  <si>
    <t>Shy Anne Teompa Parrar</t>
  </si>
  <si>
    <t>Clinic Notes:                         Direct Restoration with IOPA#7,10,14                                                                  Next Clinic Notes:                         Oral Hygiene after 6 months _ 2 units</t>
  </si>
  <si>
    <t>Clinic Notes:                         examination regarding retainer                                                                   Next Clinic Notes:                         refer back to dr salem for new retainer</t>
  </si>
  <si>
    <t>Khawla Abdul Rahman Abou Hait</t>
  </si>
  <si>
    <t>Clinic Notes:                         consultation, OPG                                                                   Next Clinic Notes:                         scaling and extraction #1 5 units</t>
  </si>
  <si>
    <t>Clinic Notes:                         restoration #29 and onlay prep #14                                                                  Next Clinic Notes:                         onlay delivery#14--3 units</t>
  </si>
  <si>
    <t>Jagannathan Subbarayan Duraiswamy</t>
  </si>
  <si>
    <t>Clinic Notes:                         crown delivery #14                                                                  Next Clinic Notes:                         new diagnosis ( possible patient will call to extract #1 and 16 with Dr Ammar before that )</t>
  </si>
  <si>
    <t>Clinic Notes:                         exam,opg, bracket placement                                                                  Next Clinic Notes:                         scaling--2 units</t>
  </si>
  <si>
    <t>Clinic Notes:                         post surgical care with IV medication ; sialithotomy left sdie                                                                   Next Clinic Notes:                         post surgical care 2</t>
  </si>
  <si>
    <t>Clinic Notes:                         post surgical care 1                                                                  Next Clinic Notes:                         post surgical care 2</t>
  </si>
  <si>
    <t>Khaled  Saeed Saleh Al Katheri</t>
  </si>
  <si>
    <t>Clinic Notes:                         re cementation #6                                                                  Next Clinic Notes:                         new diagnosis</t>
  </si>
  <si>
    <t>Clinic Notes:                         post-surgical care 1                                                                    Next Clinic Notes:                         suture removal 1 unit</t>
  </si>
  <si>
    <t>Mediya Khaled Almehairbi</t>
  </si>
  <si>
    <t>Clinic Notes:                         Consultation, CBCT, scan                                                                  Next Clinic Notes:                         1. Prophy only today (pt did scaling 1 month ago from outside facility)  2. Surgical extraction #1,32 under nitrous oxide - 6 units</t>
  </si>
  <si>
    <t>Clinic Notes:                         scaling and polishing                                                                   Next Clinic Notes:                         new diagnosis in 6 months</t>
  </si>
  <si>
    <t>Clinic Notes:                         Palliative treatment #29                                                                  Next Clinic Notes:                         Follow up and prep #29, 19 for endo crown</t>
  </si>
  <si>
    <t>Silvia Ignatova Nikolova</t>
  </si>
  <si>
    <t>Clinic Notes:                         exam,opg, scaling polishing                                                                  Next Clinic Notes:                         rct#2 and onlay prep#3--6 units(pt wants in april)</t>
  </si>
  <si>
    <t>Clinic Notes:                         crown delivery #14                                                                  Next Clinic Notes:                         post an core and crown prep #4,5 (6 unit)</t>
  </si>
  <si>
    <t>Mohammad  Faisal Hekmet Alrefai</t>
  </si>
  <si>
    <t>Clinic Notes:                         consultation, opg, rct #29                                                                   Next Clinic Notes:                         post and core + restoration #29</t>
  </si>
  <si>
    <t>Azza Salem Ali Alzaabi</t>
  </si>
  <si>
    <t>Clinic Notes:                         rct#31                                                                  Next Clinic Notes:                         endo crown delivery#31---3 unit</t>
  </si>
  <si>
    <t>Hussain Abdulla Saeed Saad Almenhali</t>
  </si>
  <si>
    <t>Clinic Notes:                         follow up #31 ( mapping of numbness)                                                                   Next Clinic Notes:                         3 months follow up</t>
  </si>
  <si>
    <t>Esam  El Makkawy</t>
  </si>
  <si>
    <t>Clinic Notes:                         restoration #8                                                                   Next Clinic Notes:                         new diagnosis 6 months</t>
  </si>
  <si>
    <t>Nourhan Moustafa Omar</t>
  </si>
  <si>
    <t>Clinic Notes:                         Examination, OPG and scaling and polishing                                                                  Next Clinic Notes:                         Restoration #14,15 4 units</t>
  </si>
  <si>
    <t>Ali Saeed Ali Ahmed Aldhuhoori</t>
  </si>
  <si>
    <t>Clinic Notes:                         RCT #2 with preparation                                                                  Next Clinic Notes:                         crown delivery #2 (3 unit) 9 after 1 week )</t>
  </si>
  <si>
    <t>Anastasiya  Zayseva</t>
  </si>
  <si>
    <t>Clinic Notes:                         exam,opg,scaling                                                                  Next Clinic Notes:                         scaling after  6montha--2 units</t>
  </si>
  <si>
    <t>FATMA  HAMDAN ABDULLA ALKHARISHA</t>
  </si>
  <si>
    <t>Clinic Notes:                         examination #30                                                                   Next Clinic Notes:                         follow up #30</t>
  </si>
  <si>
    <t>Hiam Ali Challa</t>
  </si>
  <si>
    <t>07.0- Smile analysis, smile mock up</t>
  </si>
  <si>
    <t>Clinic Notes:                         mockup try-in                                                                   Next Clinic Notes:                         mockup tryin 2</t>
  </si>
  <si>
    <t>Clinic Notes:                         Scaling an dpolishing                                                                  Next Clinic Notes:                         New diagnosis after 6 months</t>
  </si>
  <si>
    <t>Clinic Notes:                         post and core and restoration #29                                                                  Next Clinic Notes:                         New diagnosis</t>
  </si>
  <si>
    <t>Clinic Notes:                         Post surgical care                                                                  Next Clinic Notes:                         Follow up on saturday/sunday - 1 unit</t>
  </si>
  <si>
    <t>44537  / FP40438</t>
  </si>
  <si>
    <t>09.2- Surgery / Implant - Compound (3-5)</t>
  </si>
  <si>
    <t>Clinic Notes:                         Examination, CBCT, Scan                                                                  Next Clinic Notes:                         Surgical extraction #13,16,17 and implants #13,15 with graft/gtr/gingivoplasty/nitrous oxide - 8 units</t>
  </si>
  <si>
    <t>Clinic Notes:                         rct#3 and onlay prep #2                                                                  Next Clinic Notes:                         endo crown#3 delivery and onlay #2---4 units</t>
  </si>
  <si>
    <t>Faezah Ahmed Ibrahim Elsayed Ibrahim</t>
  </si>
  <si>
    <t>Clinic Notes:                         follow up                                                                   Next Clinic Notes:                         re cementaiton #21,19 on Saturday (2 unit) ( if no appointment put it at end of day 8 Pm )</t>
  </si>
  <si>
    <t>Fawzi Gamal Elmitwalli Abouzeid</t>
  </si>
  <si>
    <t>Clinic Notes:                         Endo crown delivery #5                                                                  Next Clinic Notes:                         New diagnosis after 6 months</t>
  </si>
  <si>
    <t>Edward Juul Roed Larsen</t>
  </si>
  <si>
    <t>Clinic Notes:                         exam,opg, scaling polishing                                                                  Next Clinic Notes:                         scaling after  6months</t>
  </si>
  <si>
    <t>Vasilya Shaykhraziyeva</t>
  </si>
  <si>
    <t>Abdulla Saif Saeed Rashed Almazrouei</t>
  </si>
  <si>
    <t>Clinic Notes:                         crown #20 delivery                                                                   Next Clinic Notes:                         scaling and restoration #7 (4 unit ) after 1 week)</t>
  </si>
  <si>
    <t>Majed Abdulla Jassim Mohamed  Alhammadi</t>
  </si>
  <si>
    <t>Clinic Notes:                         exam,opg, scaling polishing                                                                  Next Clinic Notes:                         nano whitening--5 units</t>
  </si>
  <si>
    <t>Clinic Notes:                         open and drain #6                                                                   Next Clinic Notes:                         continue Re RCT #6 and RCT #3 (7 unit) withing a week please</t>
  </si>
  <si>
    <t>Alnoobeya Qasem Hassan Alrashdi</t>
  </si>
  <si>
    <t>Clinic Notes:                         implant tightening #3,5,30,31                                                                  Next Clinic Notes:                         1.Surgical extraction #18,20,21 with cyst removal #20 and Immediate implant #18,19,21 with bone augmentation and gingivoplasty - VIP Clinic - 8 units (After INS approval)  2.Implant impression #15 ( after 3 months from surgery  21/11/24) - 2 units</t>
  </si>
  <si>
    <t>Clinic Notes:                         Scaling and polishing                                                                  Next Clinic Notes:                         Restoration #29, 11</t>
  </si>
  <si>
    <t>Adnan Ali Hoteit</t>
  </si>
  <si>
    <t>Clinic Notes:                         Restoration #2#15                                                                   Next Clinic Notes:                         new diagnosis after 6 months--2 units</t>
  </si>
  <si>
    <t>Mariam Saeed Hareb Alazeezi</t>
  </si>
  <si>
    <t>Clinic Notes:                         1st irrigation with iv medication                                                                  Next Clinic Notes:                         1)post surgical care after 5 dys -1 unit  2) Suture removal - VIP - after 12 days - 1 unit -  3) Implant impression - VIP after 3 months - 2 units</t>
  </si>
  <si>
    <t>Clinic Notes:                         iopa #14                                                                  Next Clinic Notes:                         -Pt will receive IV infusion ( Ceftriaxazone 1g, paracetamol and hydrocortisone) today under Dr Salim -phone call after 48 hrs to Follow up with patient regarding the condition</t>
  </si>
  <si>
    <t>Clinic Notes:                         follow up                                                                  Next Clinic Notes:                         new diagnosis ( patient might call to implant #14 with Dr Hussien )</t>
  </si>
  <si>
    <t>Clinic Notes:                         onlay delivery#5                                                                  Next Clinic Notes:                         nano whitening--5 units</t>
  </si>
  <si>
    <t>Sulaiman  Mohamed Sulaiman Mohamed Almehrzi</t>
  </si>
  <si>
    <t>Clinic Notes:                         caries removal #20,19                                                                  Next Clinic Notes:                         delivery #20,19 onlay (4 unit)</t>
  </si>
  <si>
    <t>Mohamed Khalifa Mohamed Mohsen Alnuaimi</t>
  </si>
  <si>
    <t>Clinic Notes:                         Surgical extraction #1,32 under nitrous oxide                                                                  Next Clinic Notes:                         -Post surgical care #1,32 after 2 days with full set of IV medication -Post surgical care #1,32  after 5 days ( IV if required, as per the condition of the pt) -Suture removal #1,32  - VIP - 1 unit after 12 days</t>
  </si>
  <si>
    <t>Raymond August Stolecki Stolecki</t>
  </si>
  <si>
    <t>Clinic Notes:                         exam,opg, scaling polishing                                                                  Next Clinic Notes:                         scaling after 6 month--2 units</t>
  </si>
  <si>
    <t>Clinic Notes:                         Occlusion correction                                                                  Next Clinic Notes:                         NA</t>
  </si>
  <si>
    <t>Ahmed Abdulla Hamad Jumah Aldahmani</t>
  </si>
  <si>
    <t>Salem Ali Abdulla Mohammed  Almarzooqi</t>
  </si>
  <si>
    <t>Clinic Notes:                         caries removal #28                                                                  Next Clinic Notes:                         onlay delivery #28 ( 3 unit)</t>
  </si>
  <si>
    <t>Khaled Abdulla Hamad Jumah Aldahmani</t>
  </si>
  <si>
    <t>Clinic Notes:                         exam,opg,scaling polishing, composite #3                                                                  Next Clinic Notes:                         new diagnosis after 6 month--2 units</t>
  </si>
  <si>
    <t>Ai Li</t>
  </si>
  <si>
    <t>08.0- Orthodontic Consultation/ Planning / Smile analysis</t>
  </si>
  <si>
    <t>Clinic Notes:                         Impression taken and photos for new retainer                                                                  Next Clinic Notes:                         Retainer upper and lower delivery</t>
  </si>
  <si>
    <t>Samah  Tajalsir Hassan Ahmed</t>
  </si>
  <si>
    <t>44617  / FP40364</t>
  </si>
  <si>
    <t>Clinic Notes:                         onlay deliver#18,19 . crown #20,21                                                                  Next Clinic Notes:                         occlusal adjustment -- 2units</t>
  </si>
  <si>
    <t>44624  / FP40402</t>
  </si>
  <si>
    <t>Clinic Notes:                         Surgical Extraction #13/immediate Implant Surgery under nitrous                                                                  Next Clinic Notes:                         1. Periopack removal , post surgical care and IV ( Ceftriaxozone, Hydrocortisone and Paracetamol) - after 3 days - with Dr Ammar 2. Post surgical care after 5 days  3. Suture removal - after 12 days - 1 units - VIP clinic</t>
  </si>
  <si>
    <t>44647  / FP40412</t>
  </si>
  <si>
    <t>Clinic Notes:                         Impaction Surgery #1,32                                                                  Next Clinic Notes:                         1. Post surgical care after 2 days - Dr Ammar - (IV if required as per the condition only) 2. Post surgical care after 5 days - Dr Ammar  3. Suture removal after 12 days  VIP - 1 unit</t>
  </si>
  <si>
    <t>Ahmed Sadek Lala</t>
  </si>
  <si>
    <t>Clinic Notes:                         rct#30 with crown prep                                                                  Next Clinic Notes:                         crown delivery#30--3 units</t>
  </si>
  <si>
    <t>Clinic Notes:                         restoration #9,10                                                                   Next Clinic Notes:                         Restoration #12,14,15 ( 6 unit)</t>
  </si>
  <si>
    <t>Ensherah Sayed Aly Ataalla</t>
  </si>
  <si>
    <t>44701  / FP1515</t>
  </si>
  <si>
    <t>Clinic Notes:                         Final impression of lower arch                                                                  Next Clinic Notes:                         Lower framework delivery after 2 weeks - 3 units</t>
  </si>
  <si>
    <t>Anna Spynka</t>
  </si>
  <si>
    <t>Clinic Notes:                         Implant tightening #19 ,31, OPG                                                                  Next Clinic Notes:                         New diagnosis after 6 months - VIP - 2 units (Must have scaling under GP)</t>
  </si>
  <si>
    <t>Phoon  Mun  Kei</t>
  </si>
  <si>
    <t>44705  / FP1607</t>
  </si>
  <si>
    <t>Clinic Notes:                         Consultation and scaling                                                                   Next Clinic Notes:                         new diagnosis and scaling after 6 months</t>
  </si>
  <si>
    <t>Clinic Notes:                         Occ correection                                                                  Next Clinic Notes:                         Crown prep #29</t>
  </si>
  <si>
    <t>Clinic Notes:                         Implant crown delivery 2,3                                                                  Next Clinic Notes:                         Implant crown tightening after 3 months 2,3,18,13,15,29,31 - 4 units  ( scaling under GP)</t>
  </si>
  <si>
    <t>Clinic Notes:                         re cementation #21,19                                                                  Next Clinic Notes:                         oral hygiene before ramadan (2 unit )</t>
  </si>
  <si>
    <t>44727  / FP40413</t>
  </si>
  <si>
    <t>Clinic Notes:                         rct#3 and crown delivery#30                                                                  Next Clinic Notes:                         rct#14-4 unts</t>
  </si>
  <si>
    <t>Hassham Ahmed Mansoor Ahmed</t>
  </si>
  <si>
    <t>44735  / FP40370</t>
  </si>
  <si>
    <t>Clinic Notes:                         endo crown delivery #19                                                                  Next Clinic Notes:                         rct with prep #30---5 units</t>
  </si>
  <si>
    <t>Nouf Maatouq Ali Saeed Alnuaimi</t>
  </si>
  <si>
    <t>Clinic Notes:                         impression and photograph lower arch #21-28                                                                  Next Clinic Notes:                         delivery crowns #21-28 ( 8 unit)</t>
  </si>
  <si>
    <t>Wissam  Mohd Ismat Mousa Tahat</t>
  </si>
  <si>
    <t>Clinic Notes:                         Follow up #6                                                                  Next Clinic Notes:                         Implant crown delivery #6 after 1 month- 2 units</t>
  </si>
  <si>
    <t>Ahmed Abdelmonem Mohamed Atiaa</t>
  </si>
  <si>
    <t>Clinic Notes:                         Consultation,cbct and scan                                                                   Next Clinic Notes:                         1. Deep prophy today , Scaling next visit - with Dr Ammar  2. Surgical extraction #7, cyst removal ,#7 , implant #7,10 gingivoplasty/graft/gtr/nitrous - 6 units</t>
  </si>
  <si>
    <t>Clinic Notes:                         scaling and polishing                                                                   Next Clinic Notes:                         surgical exposure of implant after 3 months 4 units</t>
  </si>
  <si>
    <t>Ahmed Rashed Salem Rashed Alshkeili</t>
  </si>
  <si>
    <t>Clinic Notes:                         restoration #8                                                                  Next Clinic Notes:                         new diagnosis</t>
  </si>
  <si>
    <t>Mona</t>
  </si>
  <si>
    <t>Clinic Notes:                         Restoration #18,19,20,21                                                                  Next Clinic Notes:                         Restoration 31,30,29,28</t>
  </si>
  <si>
    <t>Cecille Vicente Ifthikar</t>
  </si>
  <si>
    <t>Clinic Notes:                         examination                                                                  Next Clinic Notes:                         -Prophy only today -Follow up after 10 das - 1units</t>
  </si>
  <si>
    <t>Malghalara  Sana Ullah</t>
  </si>
  <si>
    <t>Clinic Notes:                         exam,opg, scaling polishing                                                                  Next Clinic Notes:                         rct#18,19 with prep---6 units</t>
  </si>
  <si>
    <t>Najma Fareed Sheikh Fareed</t>
  </si>
  <si>
    <t>Clinic Notes:                         Restoration #30,31,32 IOPA #31                                                                  Next Clinic Notes:                         New diagnosis after 6 months</t>
  </si>
  <si>
    <t>Jehan Nazim Ahmad Qasim</t>
  </si>
  <si>
    <t>Clinic Notes:                         exam,opg                                                                  Next Clinic Notes:                         restoration #14 and 20--5 units</t>
  </si>
  <si>
    <t>Clinic Notes:                         Scaling and prophy and polishing                                                                   Next Clinic Notes:                         New diagnosis after 6 months</t>
  </si>
  <si>
    <t>Ayoub Darwish Mohamed Saleh Alkhoori</t>
  </si>
  <si>
    <t>Clinic Notes:                         consultation, cbct, scaling and polishing                                                                  Next Clinic Notes:                         on;ay prep #19,30 5 units</t>
  </si>
  <si>
    <t>Sajed   Hussien Salah Ahmed Tahoun</t>
  </si>
  <si>
    <t>Clinic Notes:                         fluoride application full mouth                                                                   Next Clinic Notes:                         airflow and fluoride application  in 3 months</t>
  </si>
  <si>
    <t>Alexandru   Cornea</t>
  </si>
  <si>
    <t>Clinic Notes:                         exm,opg, scaling polishing                                                                  Next Clinic Notes:                         scaling after 3 months--2 units</t>
  </si>
  <si>
    <t>Clinic Notes:                         impression for retainer                                                                   Next Clinic Notes:                         retainer  delivery--2 units</t>
  </si>
  <si>
    <t>Suroor Saeed Ali Salem Alghallabi</t>
  </si>
  <si>
    <t>Clinic Notes:                         onlay prep #14                                                                  Next Clinic Notes:                         onlay deliver#14--3 units</t>
  </si>
  <si>
    <t>Clinic Notes:                         TF #14                                                                  Next Clinic Notes:                         continue RCT #14 ( 5 unit)</t>
  </si>
  <si>
    <t>Clinic Notes:                         cast post ceramic crown delivery #3                                                                  Next Clinic Notes:                         scaling--2 units 2( rct with prep#14--5 unit</t>
  </si>
  <si>
    <t>Maryam Mohamed Abdulla Alhantoobi</t>
  </si>
  <si>
    <t>44816  / FP40452</t>
  </si>
  <si>
    <t>Clinic Notes:                         consultation cbct and scan                                                                  Next Clinic Notes:                         1. scaling under Dr Asma  2. Surgical extraction # 25,26,27,28 and implants ( 2 or 3 as per Dr) graft/gtr/gingivoplasty under nitrous - 8 units</t>
  </si>
  <si>
    <t>44818  / FP40452</t>
  </si>
  <si>
    <t>Clinic Notes:                         scaling polishing                                                                  Next Clinic Notes:                         continue  treatment at vip- scaling after 6 months--2 units</t>
  </si>
  <si>
    <t>Mohammad Nuruzzaman Jany</t>
  </si>
  <si>
    <t>44820  / FP40282</t>
  </si>
  <si>
    <t>Clinic Notes:                         exam,bracket cementation                                                                  Next Clinic Notes:                         scaling same with ortho---2 units</t>
  </si>
  <si>
    <t>Clinic Notes:                         scaling and polishing , restoration #12,13                                                                   Next Clinic Notes:                         restoration #21 ; adjustment resto #12 4 units</t>
  </si>
  <si>
    <t>Clinic Notes:                         RCT #18                                                                   Next Clinic Notes:                         crown delivery and scaling (5 unit)</t>
  </si>
  <si>
    <t>Helal Abdulla Mohamed Abdulla Alhantoobi</t>
  </si>
  <si>
    <t>44834  / FP40275</t>
  </si>
  <si>
    <t>Clinic Notes:                         Surgical extraction #14,19,30 with  cyst removal #30,14                                                                  Next Clinic Notes:                         Post surgical care after 2, 5 days  - Dr ASMA  Suture removal after 12 days - 1 unit - VIP</t>
  </si>
  <si>
    <t>Moosa Shamsuddin Qasem Ali Alblooshi</t>
  </si>
  <si>
    <t>Clinic Notes:                         rct #5,7                                                                   Next Clinic Notes:                         rct #14 5 units</t>
  </si>
  <si>
    <t>Eric Francis Macinnes</t>
  </si>
  <si>
    <t>Clinic Notes:                         RCt #18                                                                  Next Clinic Notes:                         crown delivery #18</t>
  </si>
  <si>
    <t>Clinic Notes:                         rct #18,19 with tooth prep                                                                   Next Clinic Notes:                         crown delivery#18,19--5 units</t>
  </si>
  <si>
    <t>Clinic Notes:                         endocrown delivery #13                                                                  Next Clinic Notes:                         follow up after ortho consultation for night guard  2 units</t>
  </si>
  <si>
    <t>Clinic Notes:                         restoration #17                                                                  Next Clinic Notes:                         new diagnosis</t>
  </si>
  <si>
    <t>Clinic Notes:                         occlusal adjustment                                                                  Next Clinic Notes:                         new diagnosis ( patient is travelling to egypt for 6 months</t>
  </si>
  <si>
    <t>Clinic Notes:                         polishing 2nd visit                                                                  Next Clinic Notes:                         3rd visit scaling--3 units</t>
  </si>
  <si>
    <t>Mohamed Abdel Hamid Abdel Aziz Saleh</t>
  </si>
  <si>
    <t>Clinic Notes:                         Implant Crown Impression                                                                  Next Clinic Notes:                         Implant Crown delivery after 10 days - 2 units  Scaling on same day - Dr Salim</t>
  </si>
  <si>
    <t>Clinic Notes:                         crown delivery#3 and restoration #2                                                                  Next Clinic Notes:                         occlusal adjustment--2 units(pt will inform by phone) after 3 days scaling after 6 month--2 unit</t>
  </si>
  <si>
    <t>Clinic Notes:                         post surgical care 2                                                                   Next Clinic Notes:                         restoration #11 same day as suture removal with VIP</t>
  </si>
  <si>
    <t>Clinic Notes:                         suture removal #17                                                                  Next Clinic Notes:                         - Mock up try in with Dr Salim after 21 days from surgery - 3 units (as per referral) - Referral to Dr Amr ( If required as per mock up analysis of Dr Salim)  - Gingivectomy in VIP clinic If required after mock up analysis  - New diagnosis - VIP - After 6 months - 2 units</t>
  </si>
  <si>
    <t>Clinic Notes:                         post surgical care 2                                                                   Next Clinic Notes:                         suture removal with VIP or follow up with VIP2 when patient comes back from work</t>
  </si>
  <si>
    <t>Rowelyn Salado Zamora</t>
  </si>
  <si>
    <t>44877  / FP40265</t>
  </si>
  <si>
    <t>Clinic Notes:                         endo crown delivery#2 and restoration #17                                                                  Next Clinic Notes:                         rct with rep #31--5 units</t>
  </si>
  <si>
    <t>Khaled Ahmed Mohammed Rashed  Aldahmani</t>
  </si>
  <si>
    <t>Clinic Notes:                         consultation, OPG ,Implant tightening #12                                                                  Next Clinic Notes:                         1. Deep periodontal irrigation  2. Scaling after 1 week  3. New diagnosis after 6 months - VIP - 2 units</t>
  </si>
  <si>
    <t>Vaishali Rajdeep Godkar</t>
  </si>
  <si>
    <t>X.5- Tentative Appointment</t>
  </si>
  <si>
    <t>Clinic Notes:                         occlusal adjustment #30                                                                   Next Clinic Notes:                         follow up in 2 weeks (tentative) 2 units</t>
  </si>
  <si>
    <t>Clinic Notes:                         Examination and CBCT                                                                   Next Clinic Notes:                         1. Follow up on 8th day from today + night guard delivery - 2 units</t>
  </si>
  <si>
    <t>Clinic Notes:                         Follow up                                                                  Next Clinic Notes:                         - Follow up call after 5 days to enquire the condition - Surgical extraction #1,32 -  after 10 days from follow up</t>
  </si>
  <si>
    <t>Rezk Adeb Dayoub</t>
  </si>
  <si>
    <t>Clinic Notes:                         Consultation and OPG                                                                  Next Clinic Notes:                         New diagnosis</t>
  </si>
  <si>
    <t>Kawtar   Loudghi</t>
  </si>
  <si>
    <t>Clinic Notes:                         tooth whitening nano                                                                  Next Clinic Notes:                         scaling after 6 months--2 units</t>
  </si>
  <si>
    <t>Clinic Notes:                         endocrown delivery #19                                                                   Next Clinic Notes:                         new diagnosis 6 months</t>
  </si>
  <si>
    <t>Clinic Notes:                         onlay delivery #14                                                                  Next Clinic Notes:                         new diagnosis after 6 months--2 units</t>
  </si>
  <si>
    <t>Clinic Notes:                         suture removal #17                                                                   Next Clinic Notes:                         scaling and polishing 2 units</t>
  </si>
  <si>
    <t>Clinic Notes:                         post surgical care 1                                                                   Next Clinic Notes:                         post surgical care 2</t>
  </si>
  <si>
    <t>44914  / FP40422</t>
  </si>
  <si>
    <t>Clinic Notes:                         Endo crown delivery #4,5 Onlay delivery #14                                                                  Next Clinic Notes:                         RCT #18 and prep for endo crown #18</t>
  </si>
  <si>
    <t>Yasser Ahmed Mahmoud Disoky Mohamed</t>
  </si>
  <si>
    <t>Clinic Notes:                         Examination, OPG scaling and polishing                                                                   Next Clinic Notes:                         RCT and prep #3</t>
  </si>
  <si>
    <t>Clinic Notes:                         nano whitening                                                                  Next Clinic Notes:                         scaling after 6 months--2 units</t>
  </si>
  <si>
    <t>Kayed Khalifa Salem Sharara Alketbi</t>
  </si>
  <si>
    <t>Clinic Notes:                         rct #19 with IOPA                                                                   Next Clinic Notes:                         endocrown prep #19 onlay prep #18 5 uits</t>
  </si>
  <si>
    <t>Clinic Notes:                         onlay delivery#32                                                                  Next Clinic Notes:                         scaling in 2nd week of march2025--2 units(pt preference)</t>
  </si>
  <si>
    <t>Halla  Elmobayad</t>
  </si>
  <si>
    <t>Clinic Notes:                         impression for nightguard                                                                   Next Clinic Notes:                         nightguard delivery 1 unit</t>
  </si>
  <si>
    <t>Clinic Notes:                         POST SURGICAL CARE 1                                                                   Next Clinic Notes:                         POST SURGICAL CARE 2</t>
  </si>
  <si>
    <t>Clinic Notes:                         impaction consultation                                                                   Next Clinic Notes:                         extraction when patient decides</t>
  </si>
  <si>
    <t>Clinic Notes:                         nano whitening                                                                  Next Clinic Notes:                         new diagnosis after 6 months--2 units</t>
  </si>
  <si>
    <t>Mohamed Ahmed Mohamed Jumaa Alremeithi</t>
  </si>
  <si>
    <t>Clinic Notes:                         exam,opg, impression for veneer#4                                                                  Next Clinic Notes:                         scaling polishing and veneer delivery#4---4 units</t>
  </si>
  <si>
    <t>44951  / FP40207</t>
  </si>
  <si>
    <t>Khaled Abdelghani Abdelmotaleb Abousamak</t>
  </si>
  <si>
    <t>Clinic Notes:                         restoration #15                                                                   Next Clinic Notes:                         continue treatment with VIP 1</t>
  </si>
  <si>
    <t>Moath Mohammad Okleh Alrawashdeh</t>
  </si>
  <si>
    <t>44955  / FP1608</t>
  </si>
  <si>
    <t>03.M- Temporary filling (caries removal/pain management)</t>
  </si>
  <si>
    <t>Clinic Notes:                         examination #31                                                                   Next Clinic Notes:                         tentative follow up in 1 week</t>
  </si>
  <si>
    <t>SENCHAO  ZHANG  ZHANG</t>
  </si>
  <si>
    <t>Clinic Notes:                         Examination, occlusal adjustment and scaling and polishing                                                                   Next Clinic Notes:                         Mock up upper anterior 4 units</t>
  </si>
  <si>
    <t>Clinic Notes:                         upper and lower retainer delivery                                                                  Next Clinic Notes:                         scaling --2 units</t>
  </si>
  <si>
    <t>Clinic Notes:                         follow up                                                                  Next Clinic Notes:                         -Referred to Dr Amr for lower teeth spaces consultation -If Pt decides to do veneers will be referred to Dr Salim - Implant impression #5  after 3 months - 2 units</t>
  </si>
  <si>
    <t>Abdulla Saeed Alshehhi</t>
  </si>
  <si>
    <t>Clinic Notes:                         Consultation, cbct and scan                                                                  Next Clinic Notes:                         -only prophy and pocket disinfection today under Dr Asma -Direct implant surgery #18,19,20,28,30,31 with bone graft,gtr/gingivoplasty - 10 units</t>
  </si>
  <si>
    <t>Clinic Notes:                         endo crown #3 and indirect onlay #2                                                                  Next Clinic Notes:                         occlusal adjustment--2 unit(pt will inform on phone if needed) 2) scaling after  6montha--2 units</t>
  </si>
  <si>
    <t>Clinic Notes:                         scaling polishing                                                                  Next Clinic Notes:                         continue treatment with vip clinic scaling after 3 months--2 units</t>
  </si>
  <si>
    <t>Clinic Notes:                         Follow up examination                                                                  Next Clinic Notes:                         Surgical extraction and immediate implant #18,19 (pt is asked for allergic test to be done)</t>
  </si>
  <si>
    <t>44976  / FP40225</t>
  </si>
  <si>
    <t>Clinic Notes:                         Implant crown (PMMA) delivery # 10                                                                  Next Clinic Notes:                         Implant crown (PMMA) delivery #7 after 1 week - 2units</t>
  </si>
  <si>
    <t>Abdelkarim  Mohamed Hassan Mohamed</t>
  </si>
  <si>
    <t>Clinic Notes:                         exam,opg, scaling polishing                                                                  Next Clinic Notes:                         new diagnosis after 6 months--2 units(pt is travelling after 5 days to ksa)</t>
  </si>
  <si>
    <t>Aisha Nasser Khamis Almemari</t>
  </si>
  <si>
    <t>Clinic Notes:                         Follow up for tooth surgery #4                                                                   Next Clinic Notes:                         TTT plan after surgical extraction #4 wit immediate implant, gingivoplasty/graft/gtr and stent under nitrous   1. post surgical care after 2 days with IV IF REQUIRED ONLY  2. Post surgical care after 5 days 3. Suture removal - after 14 days - VIP - 1 unit</t>
  </si>
  <si>
    <t>Ismael Ray Hinojosa</t>
  </si>
  <si>
    <t>44982  / FP40197</t>
  </si>
  <si>
    <t>Clinic Notes:                         palliative treatment                                                                  Next Clinic Notes:                         continue treatment with otho same day scaling--2 units at clinic4</t>
  </si>
  <si>
    <t>Hamad Mohammed Alblooshi</t>
  </si>
  <si>
    <t>07.2- Crowns /Crown Preparation - Compound (3-5)</t>
  </si>
  <si>
    <t>Clinic Notes:                         RCT #31 IOPA #31                                                                  Next Clinic Notes:                         Endo crown prep #31 5 units</t>
  </si>
  <si>
    <t>Salim  Ali Salim Al Hamadani</t>
  </si>
  <si>
    <t>Clinic Notes:                         crown prep #13,14                                                                  Next Clinic Notes:                         crown delivery #13,14</t>
  </si>
  <si>
    <t>SULTAN  HAMAD IBRAHIM ALDHELAIA AL ZAABI</t>
  </si>
  <si>
    <t>Clinic Notes:                         Lower Implant bridge delivery                                                                   Next Clinic Notes:                         Implant tightening after 3 weeks ( Will do redo bridge delivery)</t>
  </si>
  <si>
    <t>Hamdy Sabry Mohamed Reyad Elmasry</t>
  </si>
  <si>
    <t>Clinic Notes:                         exam,opg,rct#4                                                                  Next Clinic Notes:                         post and core resto#4 /crown prep(pt will decide after the discount)--4 unit</t>
  </si>
  <si>
    <t>Clinic Notes:                         restoration #3 with crown prep                                                                   Next Clinic Notes:                         enodcrown delivery #3</t>
  </si>
  <si>
    <t>Ali Mohammed Ali Muadad Almazrouei</t>
  </si>
  <si>
    <t>Clinic Notes:                         Scaling and polishing                                                                   Next Clinic Notes:                         Restoration #28 (B) , 30 (O), 31 (O,D) 6 units</t>
  </si>
  <si>
    <t>Mark Arjay Dimpas Dando</t>
  </si>
  <si>
    <t>Clinic Notes:                         Incision and drainage                                                                   Next Clinic Notes:                         Implant impression #7 after 3 months from suture removal - 2 units</t>
  </si>
  <si>
    <t>Fathia Ibrahim Mohamed Ahmed Zamzam</t>
  </si>
  <si>
    <t>09.5- Implant Crown Impression - Compound (3-5)</t>
  </si>
  <si>
    <t>Clinic Notes:                         Implant exposure # 26,28                                                                  Next Clinic Notes:                         Implant exposure - upper arch - 4 units  after 1 week</t>
  </si>
  <si>
    <t>Clinic Notes:                         scaling polishing and endo crown delivry#30                                                                  Next Clinic Notes:                         scaling after 3 months--2 units</t>
  </si>
  <si>
    <t>Clinic Notes:                         endo crown delivery#31                                                                  Next Clinic Notes:                         rct with prep #13--5 units</t>
  </si>
  <si>
    <t>Sara   Wadda</t>
  </si>
  <si>
    <t>Clinic Notes:                         exam,opg, scaling polishing, impression for lower retainer                                                                  Next Clinic Notes:                         lower retainer delivery---1 unit</t>
  </si>
  <si>
    <t>Clinic Notes:                         Lower Implant bridge impression with exposure #23                                                                   Next Clinic Notes:                         Lower PMMA bridge delivery after 7  days</t>
  </si>
  <si>
    <t>Clinic Notes:                         Implant Crown delivery #30                                                                  Next Clinic Notes:                         Implant Crown tightening  #30 and nightguard delivery after 3 weeks - 2 units</t>
  </si>
  <si>
    <t>Osama Darwish Shala</t>
  </si>
  <si>
    <t>Clinic Notes:                         CROWN DELIVERY #10                                                                    Next Clinic Notes:                         Follow up #10 with crown removal #11 4 units</t>
  </si>
  <si>
    <t>Clinic Notes:                         crown delivery  #2                                                                  Next Clinic Notes:                         RCT #31 (6 unit)</t>
  </si>
  <si>
    <t>Clinic Notes:                         Implant crown Impression #3,14                                                                  Next Clinic Notes:                         -Implant crown delivery #3,14 -Referred to Dr Salim for onlay/query RCT #16 ( on the same day of implant crown delivery visit)</t>
  </si>
  <si>
    <t>Norman Washington Blake Jr</t>
  </si>
  <si>
    <t>45039  / FP40236</t>
  </si>
  <si>
    <t>Clinic Notes:                         aligner delivery#5,6                                                                  Next Clinic Notes:                         aligner delivery#7,8---1 unit</t>
  </si>
  <si>
    <t>Clinic Notes:                         occlusal adjustment #19                                                                  Next Clinic Notes:                         new diagnosis after 6 months--2 units</t>
  </si>
  <si>
    <t>Clinic Notes:                         Crown Delivery #14                                                                  Next Clinic Notes:                         Intentional RCT and Crown #15 to correct over eruption</t>
  </si>
  <si>
    <t>Mais Ramadan Awad Mohamed</t>
  </si>
  <si>
    <t>Clinic Notes:                         exam,opg                                                                  Next Clinic Notes:                         referal to dr labib new diagnosis after 6 months--2 units</t>
  </si>
  <si>
    <t>Clinic Notes:                         nightguard delivery                                                                   Next Clinic Notes:                         new diagnosis when due 2 units</t>
  </si>
  <si>
    <t>Clinic Notes:                         Scaling and polishing                                                                   Next Clinic Notes:                         Bleaching</t>
  </si>
  <si>
    <t>Clinic Notes:                         Implant Impression #15                                                                  Next Clinic Notes:                         -Implant crown delivery #15 and Implant bridge impression #30,31,Implant tightening #2,3,13,14 - 4 units on 28/01/2025 - Implant removal and new implant installation after approval - 8 units (after finishing the crowns)</t>
  </si>
  <si>
    <t>Wael Elsayed Aboulfetouh Gadalla</t>
  </si>
  <si>
    <t>Clinic Notes:                         post and core restoration #2                                                                  Next Clinic Notes:                         scaling--2 units</t>
  </si>
  <si>
    <t>Meliton Jr Zarandin Tizon</t>
  </si>
  <si>
    <t>Clinic Notes:                         COnsultation, OPG, Restoration #9                                                                   Next Clinic Notes:                         scaling + restoration #8,10  6units</t>
  </si>
  <si>
    <t>07.5- Crowns /Crown Delivery - Compound (3-5)</t>
  </si>
  <si>
    <t>Clinic Notes:                         restorative #4,5                                                                  Next Clinic Notes:                         crown delivery #4,5 (4 unit)</t>
  </si>
  <si>
    <t>Clinic Notes:                         scaling polsihing                                                                  Next Clinic Notes:                         scaling after 3 months--2 units</t>
  </si>
  <si>
    <t>Clinic Notes:                         post surgical care 1                                                                  Next Clinic Notes:                         post surgical care 2 1 unit</t>
  </si>
  <si>
    <t>Omar Mohamad Alzarkan</t>
  </si>
  <si>
    <t>Clinic Notes:                         extraction #16,17                                                                  Next Clinic Notes:                         post surgical care 1</t>
  </si>
  <si>
    <t>45073  / FP40295</t>
  </si>
  <si>
    <t>Syeda Mahmooda Begum Syed Mamboob Ali</t>
  </si>
  <si>
    <t>Clinic Notes:                         Re delivery upper implant bridge with OPG                                                                  Next Clinic Notes:                         Implant tightening - after 10 days after finishing treatment with Dr Asma - 2 units</t>
  </si>
  <si>
    <t>SULTAN  TALAL ALI MOHAMED ALKHOORI</t>
  </si>
  <si>
    <t>Clinic Notes:                         re rct #4                                                                  Next Clinic Notes:                         post and core and crown preparation #4(4 unit) ( after 1-2 weeks)</t>
  </si>
  <si>
    <t>Clinic Notes:                         1st POST Surgical Care#4                                                                  Next Clinic Notes:                         2nd Post Surgical Care#4_1 unit after 5 days from the surgery day</t>
  </si>
  <si>
    <t>Clinic Notes:                         veneer delivery#4 and scaling polishing                                                                  Next Clinic Notes:                         continue treatment with clinic 2 scaling after 6 months--2 units</t>
  </si>
  <si>
    <t>45111  / FP40207</t>
  </si>
  <si>
    <t>Farah Jehad Khalil Abuhantash</t>
  </si>
  <si>
    <t>Clinic Notes:                         exam,opg, scaling polishing                                                                  Next Clinic Notes:                         whietning-5 units zoom</t>
  </si>
  <si>
    <t>Clinic Notes:                         crown delivery #20                                                                  Next Clinic Notes:                         new diagnosis</t>
  </si>
  <si>
    <t>Shehab Ahmed Mohammed Muqbel Alhemeiri</t>
  </si>
  <si>
    <t>Clinic Notes:                         consultation                                                                   Next Clinic Notes:                         RCT #18,20 ( 6 unit) ( bronze patient)</t>
  </si>
  <si>
    <t>Clinic Notes:                         rct#18,20 post and core restoration #20 tooth prep for endo corwn #18                                                                  Next Clinic Notes:                         crown delivrey#18--3 units</t>
  </si>
  <si>
    <t>ZAYED HUMAID  SAEED HUMAID  AL MEHRI</t>
  </si>
  <si>
    <t>Clinic Notes:                         restoration #27 and crown removal #20 and preparation #20-29                                                                  Next Clinic Notes:                         crown delivery #20-29( 8 unit)</t>
  </si>
  <si>
    <t>Clinic Notes:                         occlusal adjsutemtn#3                                                                  Next Clinic Notes:                         follow up after 10 days--1 unit</t>
  </si>
  <si>
    <t>Clinic Notes:                         onlay delivery #28                                                                  Next Clinic Notes:                         new diagnosis</t>
  </si>
  <si>
    <t>Eyad Jafar Ibrahim Alayan</t>
  </si>
  <si>
    <t>Clinic Notes:                         Implant crown tightening #8 with OPG                                                                  Next Clinic Notes:                         1,Referred to Dr Asma for Scaling and replacement of restoration #30 2,New diagnosis after 6 months - VIP - 2 units</t>
  </si>
  <si>
    <t>Clinic Notes:                         follow up                                                                   Next Clinic Notes:                         post and core and restoration #9 (3 unit)</t>
  </si>
  <si>
    <t>Asli Mohamed Roble</t>
  </si>
  <si>
    <t>Clinic Notes:                         exam,opg,iopa                                                                  Next Clinic Notes:                         scaling--2 units(pt is travelling tomorrow)</t>
  </si>
  <si>
    <t>Clinic Notes:                         tooth whitening                                                                   Next Clinic Notes:                         scaling after 6 months--2 units</t>
  </si>
  <si>
    <t>Suene Corlia Henegan</t>
  </si>
  <si>
    <t>45175  / FP40274</t>
  </si>
  <si>
    <t>Clinic Notes:                         onlay delivery#31,13                                                                  Next Clinic Notes:                         new diagnosis after 6 months--2 units</t>
  </si>
  <si>
    <t>Dale Greaves</t>
  </si>
  <si>
    <t>45187  / FP40471</t>
  </si>
  <si>
    <t>Clinic Notes:                         follow up                                                                  Next Clinic Notes:                         post and core #7,8 ( 5 unit)</t>
  </si>
  <si>
    <t>Clinic Notes:                         temporary restoration  #11                                                                  Next Clinic Notes:                         crown delivery #6,7,8,9,10,11 ( 8 unit)</t>
  </si>
  <si>
    <t>Rosari Conway</t>
  </si>
  <si>
    <t>Clinic Notes:                         rct#20                                                                  Next Clinic Notes:                         tooth prep with post--4 unit#20</t>
  </si>
  <si>
    <t>Aisha Tareq Jasem Alnuaimi</t>
  </si>
  <si>
    <t>Clinic Notes:                         rct #9                                                                  Next Clinic Notes:                         post and core #9 (3 unit)(after 1-2 weeks)</t>
  </si>
  <si>
    <t>Mehnaz  Shamsher</t>
  </si>
  <si>
    <t>Clinic Notes:                         temporary filling #31,29                                                                  Next Clinic Notes:                          bridge delivery--4 unit</t>
  </si>
  <si>
    <t>Osha  Abdullah Butti Almehairbi</t>
  </si>
  <si>
    <t>Clinic Notes:                         scaling                                                                  Next Clinic Notes:                         oral hygiene after 3 months</t>
  </si>
  <si>
    <t>HANAN SHAKEEL SHAKEEL ANJUM</t>
  </si>
  <si>
    <t>Clinic Notes:                         tooth prep for  onlay #14,15                                                                  Next Clinic Notes:                         onlay #14,15 delivery--4 units</t>
  </si>
  <si>
    <t>Salim  Georges Eid</t>
  </si>
  <si>
    <t>45250  / FP40431</t>
  </si>
  <si>
    <t>Clinic Notes:                         Consultation ,cbct and scan                                                                   Next Clinic Notes:                         1. Scaling before surgery  2. Surgical extraction #16,1 under nitrous oxide after FP - 4 units</t>
  </si>
  <si>
    <t>Clinic Notes:                         crown delivery #29                                                                  Next Clinic Notes:                         smile mock up after 10 days (3 unit)</t>
  </si>
  <si>
    <t>Ahmed Mohamed Khamis Aldhelaia Alzaabi</t>
  </si>
  <si>
    <t>Clinic Notes:                         consultation and scaling                                                                   Next Clinic Notes:                         query RCT #4,5,6 with post and core and prep ( 8 unit) ( patient want after Ramadan )</t>
  </si>
  <si>
    <t>Mohammed Mahi Najeem Meera Sahib Mohammed Mahi</t>
  </si>
  <si>
    <t>09.8- Implant Crown Delivery - Compound (3-5)</t>
  </si>
  <si>
    <t>Clinic Notes:                         Impression #29-31                                                                  Next Clinic Notes:                         Implant bridge #29,30,31 delivery after 10 days - 3 units</t>
  </si>
  <si>
    <t>Abid Eltaher  Adam Abdelaziz</t>
  </si>
  <si>
    <t>Clinic Notes:                         restoration #30                                                                  Next Clinic Notes:                         rct with prep #14---5 units</t>
  </si>
  <si>
    <t>Cedric James Villena Loyola</t>
  </si>
  <si>
    <t>Clinic Notes:                         Extraction #7,59 (Supernumerary Tooth), graft, palatal stent under nitrous oxide and CBCT                                                                   Next Clinic Notes:                         -Post surgical care after 48 hours with IV under Dr Ammar (3 units) -Post surgical care after 5 days (1 unit) - Suture removal after 12 days - - VIP clinic (1 unit ) - Tooth vitality check for #59,10 after 1 month - under Dr Ammar (2 units)</t>
  </si>
  <si>
    <t>Abdalla  Saleh Abdalla Allay Alshehi</t>
  </si>
  <si>
    <t>Clinic Notes:                         Follow up for Surgical extraction #28 with cyst (3cm) removal, gingivoplasty, gtr , graft under nitrous oxide                                                                  Next Clinic Notes:                         Plan after surgery -  1. Post surgical care with full set of IV med infusion unde Dr Ammar ( after 3 or 5 days since pt can come only once) 2. Suture removal at VIP clinic - after 14 days - 1 unit</t>
  </si>
  <si>
    <t>Clinic Notes:                         preparation #17                                                                  Next Clinic Notes:                         crown delivery #17 and night guard (4 unit)(after 5 -7 days)</t>
  </si>
  <si>
    <t>Jara Eltahir Adam Abdelaziz</t>
  </si>
  <si>
    <t>Clinic Notes:                         pulpectomy and restoration #k,l                                                                  Next Clinic Notes:                         pulpectomy#t--4 units</t>
  </si>
  <si>
    <t>Isaiah James Alingig Campoamor</t>
  </si>
  <si>
    <t>Clinic Notes:                         Examination and OPG                                                                  Next Clinic Notes:                         New diagnosis after 6 months</t>
  </si>
  <si>
    <t>Ali Mohamed Sayed  Elshafei</t>
  </si>
  <si>
    <t>Clinic Notes:                         extraction #p                                                                  Next Clinic Notes:                         follow up after 3 months--2 units</t>
  </si>
  <si>
    <t>Clinic Notes:                         post surgical care                                                                  Next Clinic Notes:                         Post surgical care after 5 days (1 unit)  - Suture removal after 12 days -  - VIP clinic (1 unit ) - Tooth vitality check for #9,10 after 1 month - under Dr Ammar (2 units)</t>
  </si>
  <si>
    <t>Hala Abdullah Meslet</t>
  </si>
  <si>
    <t>Clinic Notes:                         consultation                                                                   Next Clinic Notes:                         direct restoration #19,18 ( 4 unit)</t>
  </si>
  <si>
    <t>Bahaa Bou Akl</t>
  </si>
  <si>
    <t>Clinic Notes:                         Follow up #15                                                                   Next Clinic Notes:                         Implant impression #15 after 2 months from today - 2 units ( must have scaling with GP)</t>
  </si>
  <si>
    <t>Lara  Ahmad Chahrour</t>
  </si>
  <si>
    <t>Clinic Notes:                         Impression #15,18                                                                  Next Clinic Notes:                         Implant crown delivery #15,18 - after 10-14 days - 2 units</t>
  </si>
  <si>
    <t>Clinic Notes:                         Try in #29-31                                                                  Next Clinic Notes:                         Implant bridge delivery #29- 31 after 4 days - 2 units</t>
  </si>
  <si>
    <t>Clinic Notes:                         Occlusal adjustment                                                                   Next Clinic Notes:                         1. Follow up call after 3 days to check the condition of pt 2. Lower framework delivery after 12 days - 3 units</t>
  </si>
  <si>
    <t>Clinic Notes:                         tooth whitening(zoom)                                                                  Next Clinic Notes:                         scaling after 6 months--2 units at clinic 4</t>
  </si>
  <si>
    <t>Touria Chawki</t>
  </si>
  <si>
    <t>Clinic Notes:                         palliative treatment#30                                                                  Next Clinic Notes:                         continue treatment with ortho scaling after 3 months--2 units</t>
  </si>
  <si>
    <t>Tasneem  Mohamed</t>
  </si>
  <si>
    <t>Clinic Notes:                         examination ,iopa, ext#r                                                                  Next Clinic Notes:                         scaling after 3 months--2 units</t>
  </si>
  <si>
    <t>09.6- Implant Crown Impression - Complex (6 -10)</t>
  </si>
  <si>
    <t>Clinic Notes:                         Implant exposure #5, 7,10,12                                                                  Next Clinic Notes:                         Impression for implant supported denture - upper and lower -  after 1week - 4 units</t>
  </si>
  <si>
    <t>Clinic Notes:                         restoration #5                                                                  Next Clinic Notes:                         crown preparation #5 (4 unit)( kindly book only after I confirm with you possible gingivectomy referral for same tooth )</t>
  </si>
  <si>
    <t>45313  / FP40370</t>
  </si>
  <si>
    <t>Clinic Notes:                         rct with endo crown prep #30                                                                  Next Clinic Notes:                         crown delivery#30--3 units</t>
  </si>
  <si>
    <t>Clinic Notes:                         post suregical care 2                                                                   Next Clinic Notes:                         suture removal (Check if with vip1 or vip 2)</t>
  </si>
  <si>
    <t>Shaikha Rashed Alalawi</t>
  </si>
  <si>
    <t>Clinic Notes:                         SUTURE REMOVAL #16                                                                   Next Clinic Notes:                         SCALING AND POLISHING WHEN DUE</t>
  </si>
  <si>
    <t>AAMNA    MOHAMMED   ABDULLA ALLAY ALSHEHHI</t>
  </si>
  <si>
    <t>Clinic Notes:                         Follow up                                                                  Next Clinic Notes:                         -Implant tightening #2,4,5,14,15,18,19 after 3 months - 4 units - Continue ttt with Dr Salim - 3 units for crown removal #6</t>
  </si>
  <si>
    <t>Ma Dyna Manlapaz Javier</t>
  </si>
  <si>
    <t>Clinic Notes:                         wire adjustment                                                                  Next Clinic Notes:                         scaling same day with ortho visit--2 units</t>
  </si>
  <si>
    <t>Omar Ahmed Mohamed Ibrahim Eldewery</t>
  </si>
  <si>
    <t>Clinic Notes:                         pulpectomy#j                                                                  Next Clinic Notes:                         new diagnosis after 6 months--2 units</t>
  </si>
  <si>
    <t>Clinic Notes:                         2nd irrigation                                                                  Next Clinic Notes:                         Suture removal - after 14 days - VIP - 1 unit scaling after 3 months--2 units at clinic 4</t>
  </si>
  <si>
    <t>Loutfy Mahmoud Mohamed Al Saad</t>
  </si>
  <si>
    <t>Clinic Notes:                         consultation preparation #12                                                                   Next Clinic Notes:                         crown delivery #12 (3 unit)(5 to 7 days )</t>
  </si>
  <si>
    <t>Clinic Notes:                         RCT #30                                                                   Next Clinic Notes:                         RCT #19 = impression #19,30 FOR ENDOCROWN</t>
  </si>
  <si>
    <t>Jawaher  Mohamaed Ali Mohamaed  Al Mansoori</t>
  </si>
  <si>
    <t>Clinic Notes:                         Bleaching 3 units                                                                  Next Clinic Notes:                         Restoration #3 1 surface Onlay #4</t>
  </si>
  <si>
    <t>Samantha Iona  Bacon</t>
  </si>
  <si>
    <t>Clinic Notes:                         exam,opg, scaling polishing                                                                  Next Clinic Notes:                         rct#3 with prep--5 units</t>
  </si>
  <si>
    <t>Shamma Hammad Salem  Alketbi</t>
  </si>
  <si>
    <t>Clinic Notes:                         aligner delivery#1,2 from 9                                                                  Next Clinic Notes:                         aligner delivery#3,4  from 9--2 units</t>
  </si>
  <si>
    <t>Clinic Notes:                         RCT #19 and restoration                                                                   Next Clinic Notes:                         1- RCT #13 (4 unit) (anytime soon) 2- crown delivery #19(3 unit)( after 5-7 days)</t>
  </si>
  <si>
    <t>Clinic Notes:                         CONSULTATION, RESTORATION #7                                                                   Next Clinic Notes:                         DELIVERY #7</t>
  </si>
  <si>
    <t>Emmanuel  Aidoo</t>
  </si>
  <si>
    <t>Clinic Notes:                         exam,opg, scaling polishing                                                                  Next Clinic Notes:                         referral to dr hussain for consultation #31 scaling after 6 months--2 units</t>
  </si>
  <si>
    <t>45358  / FP40433</t>
  </si>
  <si>
    <t>01- Generated / Not Paid / Not Claimed</t>
  </si>
  <si>
    <t>Clinic Notes:                         CBCT and consultation                                                                  Next Clinic Notes:                         Apicoectomy #9,10 , cyst removal and bone augmentation under nitrous oxide - 8 units (INS approval and FP approval )</t>
  </si>
  <si>
    <t>Clinic Notes:                         rct #19 with endo crown prep                                                                  Next Clinic Notes:                         crown delivery #19---3 units</t>
  </si>
  <si>
    <t>Saeed Obaid Mohammed Abdulla Almansoori</t>
  </si>
  <si>
    <t>Clinic Notes:                         Examination, OPG and scaling and polishing                                                                  Next Clinic Notes:                         Follow up in 1 month</t>
  </si>
  <si>
    <t>Petra   Schorr</t>
  </si>
  <si>
    <t>Clinic Notes:                         Examination, CBCT                                                                  Next Clinic Notes:                         Night guard delivery before thursday - 1 unit</t>
  </si>
  <si>
    <t>Clinic Notes:                         POST SURGICAL CARE 2                                                                  Next Clinic Notes:                         SUTURE REMOVAL WITH VIP</t>
  </si>
  <si>
    <t>Clinic Notes:                         pulpectomy#t. extraction #s                                                                  Next Clinic Notes:                         pulpectomy#a,b--5 units</t>
  </si>
  <si>
    <t>Clinic Notes:                         Caries removal &amp; TF for follow up                                                                  Next Clinic Notes:                         Restoration #2 (O,P,B) and #3 (OP) 4 units</t>
  </si>
  <si>
    <t>MOHAMED   SALIM MARZOUQ ALLOGHANI</t>
  </si>
  <si>
    <t>Clinic Notes:                         crown delivery #29,31                                                                  Next Clinic Notes:                         refer for implant #30 ( URGENT patients thiqa will expire In FEB and he wont be able to Renew)</t>
  </si>
  <si>
    <t>Clinic Notes:                         examination and iopa #29                                                                  Next Clinic Notes:                         Follow up after 1 week - 2 units</t>
  </si>
  <si>
    <t>Willem Lodewijk Jansonius</t>
  </si>
  <si>
    <t>Clinic Notes:                         Examination, OPG and palliative treatment #18                                                                  Next Clinic Notes:                         Scaling and polishing</t>
  </si>
  <si>
    <t>Hans Peter Jadersten</t>
  </si>
  <si>
    <t>Clinic Notes:                         Examination, OPG and IOPA #8                                                                  Next Clinic Notes:                         Scaling and polishing 3 units</t>
  </si>
  <si>
    <t>Fatma Hussein Fouad Soliman</t>
  </si>
  <si>
    <t>Clinic Notes:                         Examination, IOPA and palliative treatment #19                                                                  Next Clinic Notes:                         RCT #19 and post and core or endo crown prep</t>
  </si>
  <si>
    <t>Clinic Notes:                         endo crown delivery#18,19                                                                  Next Clinic Notes:                         occlusal adjustment--2 units(confirm by phone if needed) onlay perp #30,31--4 units</t>
  </si>
  <si>
    <t>Clinic Notes:                         Mock up and photography                                                                   Next Clinic Notes:                         Tooth prep for upper and lower veneers (after the approval of the FP from the patient)</t>
  </si>
  <si>
    <t>Mona Ahmad Mohamad Hassan</t>
  </si>
  <si>
    <t>Clinic Notes:                         scaling and polishing                                                                   Next Clinic Notes:                         rct #9 w restoration #19</t>
  </si>
  <si>
    <t>HAMID MOHAMED IBRAHIM ALMARZOOQI</t>
  </si>
  <si>
    <t>Clinic Notes:                         rct #13 and prep #14                                                                  Next Clinic Notes:                         post and core and prep #13 and delivery #14(5 unit) on saturday</t>
  </si>
  <si>
    <t>Ameena  Ali Abdulla Jasim Alhammadi Alhammadi</t>
  </si>
  <si>
    <t>Clinic Notes:                         onlay delivery #31                                                                  Next Clinic Notes:                         New diagnosis</t>
  </si>
  <si>
    <t>Clinic Notes:                         post and core restoration #20 with tooth prep                                                                   Next Clinic Notes:                         crown delivery#20--3 units</t>
  </si>
  <si>
    <t>Clinic Notes:                         Surgical extraction #1,32 under nitrous                                                                   Next Clinic Notes:                         1. Post surgical care after 2 days with IV - under Dr Ammar  2. Post surgical care after  5 days  3. Suture removal after 12 days  - VIP - 1 unit</t>
  </si>
  <si>
    <t>Maha  Majed Harb Abed Saleh</t>
  </si>
  <si>
    <t>Clinic Notes:                         exam,opg                                                                  Next Clinic Notes:                         rct query#14--5 units</t>
  </si>
  <si>
    <t>Clinic Notes:                         rct#14                                                                  Next Clinic Notes:                         post and core #7 , endocrown prep #5,14</t>
  </si>
  <si>
    <t>Ioan Eugene   Ivan</t>
  </si>
  <si>
    <t>45428  / FP40451</t>
  </si>
  <si>
    <t>Clinic Notes:                         Examination, OPG  RCT #30 IOPA #30                                                                  Next Clinic Notes:                         Endo crown prep #30 Restoration #31, #32</t>
  </si>
  <si>
    <t>Abdalla Musabeh Saif Binmufleh Alketbi</t>
  </si>
  <si>
    <t>Clinic Notes:                         follow up                                                                  Next Clinic Notes:                         send back to continue ortho treatment ( patient requesting to call him to talk to thiqa if ortho rejection presist)</t>
  </si>
  <si>
    <t>Belinda Assibi Azas Aidoo</t>
  </si>
  <si>
    <t>45433  / FP1670</t>
  </si>
  <si>
    <t>Clinic Notes:                         scaling polishing.exam,opg, onlay prep#18                                                                  Next Clinic Notes:                         onlay delivery #18--3 units</t>
  </si>
  <si>
    <t>Clinic Notes:                         palliative treatment #32                                                                  Next Clinic Notes:                         follow up in 1 week</t>
  </si>
  <si>
    <t>Erebia Yimam Amede</t>
  </si>
  <si>
    <t>Clinic Notes:                         extraction #32                                                                  Next Clinic Notes:                         post surgical care 1 1unit</t>
  </si>
  <si>
    <t>Clinic Notes:                         restoration #11 and RCT #10                                                                  Next Clinic Notes:                         post and core #10 (2 unit) after 3-4 days</t>
  </si>
  <si>
    <t>Sultan Saeed Bakhit Alsalsa Alneyadi</t>
  </si>
  <si>
    <t>Clinic Notes:                         consultation                                                                   Next Clinic Notes:                         refer to VIP for direct surgery #30,5 ( patient in Hurry)</t>
  </si>
  <si>
    <t>Gharibah Musabeh Saif Bunmuflih  Alketbi</t>
  </si>
  <si>
    <t>Clinic Notes:                         rct#31 with prep                                                                  Next Clinic Notes:                         endo crown delivery#31-- and rct#5----7  units</t>
  </si>
  <si>
    <t>Clinic Notes:                         Follow up for crown removal #12-16, Surgical extraction #7,9,11,12,13,15,16, immediate implants #5,7,10,12,15 with gtr/graft/gingivoplasty/gingivectomy/ Alveolar fracture #16/radio and surgical guide/nitrous oxide                                                                  Next Clinic Notes:                         TTT plan after surgery -  1.Post surgical care  on 3rd day with IV infusion of ceftriaxozone, dexamethasone, paracetamol -  under Dr Salim 2. Post surgical care on 7th day with  SURGICAL DENTURE DELIVERY  - VIP clinic - 2 units</t>
  </si>
  <si>
    <t>Clinic Notes:                         suture removal # 1                                                                  Next Clinic Notes:                         new diagnosis when due</t>
  </si>
  <si>
    <t>Clinic Notes:                         Consultation and OPG                                                                  Next Clinic Notes:                         -Scaling with  GP - Implant crown removal #8,9 and impression ( delivery of essix retainer with teeth)</t>
  </si>
  <si>
    <t>Clinic Notes:                         scaling polishing                                                                  Next Clinic Notes:                         scaling (end of june)--2 units</t>
  </si>
  <si>
    <t>RAWAN  TAREQ  ALBAHAR</t>
  </si>
  <si>
    <t>Clinic Notes:                         consultation                                                                   Next Clinic Notes:                         oral hygiene and mock up</t>
  </si>
  <si>
    <t>Saud  Saif Saeed Juma Alqamri</t>
  </si>
  <si>
    <t>Clinic Notes:                         scaling and polishing                                                                   Next Clinic Notes:                         new diagnosis with restoration #7</t>
  </si>
  <si>
    <t>Clinic Notes:                         scaling polishing                                                                  Next Clinic Notes:                         continue treatment with dr salim 2) scaling after 6 month--2 units</t>
  </si>
  <si>
    <t>Khaled  Sultan Hamad Aldhelaia Alzaabi</t>
  </si>
  <si>
    <t>Clinic Notes:                         consultation and scaling                                                                   Next Clinic Notes:                         oral hygiene after 3 months</t>
  </si>
  <si>
    <t>Mariam Hamed Ali Hamed Alkaabi</t>
  </si>
  <si>
    <t>Clinic Notes:                         scaling polishing                                                                  Next Clinic Notes:                         onlay prep #15 and 19--5 units</t>
  </si>
  <si>
    <t>Clinic Notes:                         crown delivery #13                                                                  Next Clinic Notes:                         new diagnosis</t>
  </si>
  <si>
    <t>45518  / FP40404</t>
  </si>
  <si>
    <t>Clinic Notes:                         scaling and polishing                                                                   Next Clinic Notes:                         bleaching Zoom 5 units before break or last patient</t>
  </si>
  <si>
    <t>Waleed  Ali Aldhaouri</t>
  </si>
  <si>
    <t>Clinic Notes:                         occlusal adjustment                                                                   Next Clinic Notes:                         oral hygiene when due</t>
  </si>
  <si>
    <t>Halet Sinjari</t>
  </si>
  <si>
    <t>Clinic Notes:                         upper retainer fixed                                                                  Next Clinic Notes:                         scaling in may--2 units(as per pt request)</t>
  </si>
  <si>
    <t>Rima Khaled Abdelmajid Mousa</t>
  </si>
  <si>
    <t>Clinic Notes:                         Examination, OPG, IOPA #3                                                                  Next Clinic Notes:                         RCT #29,30,31     9 units</t>
  </si>
  <si>
    <t>Abdulla Ali Saif Bin Yahmoor Alhebsi</t>
  </si>
  <si>
    <t>Clinic Notes:                         Follow up for surgical extraction #18 with immediate implant , graft/gtr/surgical guide under nitrous oxide                                                                  Next Clinic Notes:                         TTT plan after surgery -  after 2 days or 5 days (Pt can come only once) - post surgical care (IV if required as per the condition of pt)  after 14 days - suture removal - VIP Clinic - 1 unit</t>
  </si>
  <si>
    <t>Clinic Notes:                         onlay indirect delivery#14                                                                  Next Clinic Notes:                         scaling after 3 months(pt request)--2 units</t>
  </si>
  <si>
    <t>Luay Wael Mohammad Manfalouti</t>
  </si>
  <si>
    <t>Clinic Notes:                         POST SURGICAL CARE #1                                                                  Next Clinic Notes:                         RCT OR ONLAY #15 5 UNITS</t>
  </si>
  <si>
    <t>Khaled Humaid Hamoud Saleh</t>
  </si>
  <si>
    <t>Clinic Notes:                         palliative treatment                                                                  Next Clinic Notes:                         scaling same day with ortho(pt will pay cash)--2 units</t>
  </si>
  <si>
    <t>Abdulla Ibrahim  Hassan Abdulla Almandoos</t>
  </si>
  <si>
    <t>Clinic Notes:                         delivery #2,5                                                                  Next Clinic Notes:                         send back to vip to continue implant treatment</t>
  </si>
  <si>
    <t>Clinic Notes:                         Inlay delivery #19                                                                  Next Clinic Notes:                         Restoration #29 ( 1surface) ,30 (3 surfaces),31 (1 surface)</t>
  </si>
  <si>
    <t>Clinic Notes:                         preparation #18,19                                                                   Next Clinic Notes:                         delivery #18,19 4 units</t>
  </si>
  <si>
    <t>FATMA   BENNACEUR</t>
  </si>
  <si>
    <t>Clinic Notes:                         post and core with restoration #15                                                                  Next Clinic Notes:                         new diagnosis</t>
  </si>
  <si>
    <t>Clinic Notes:                         repair #10                                                                  Next Clinic Notes:                         continue RCT #14 ( 5 unit)</t>
  </si>
  <si>
    <t>Clinic Notes:                         RCT #13                                                                  Next Clinic Notes:                         delivery crown #19 (3 unit) (already booked suppose)</t>
  </si>
  <si>
    <t>Kae Sandra  llagan Gonzales</t>
  </si>
  <si>
    <t>Clinic Notes:                         restoration #15 and onlay prep #14                                                                  Next Clinic Notes:                         1) ortho adjustment--3 units 2)onlay delivery#14--3 units</t>
  </si>
  <si>
    <t>Clinic Notes:                         onlay preparation #12                                                                  Next Clinic Notes:                         onlay delivery #12 ( 3 unit) ( before 4/2 )</t>
  </si>
  <si>
    <t>Daniel John  Casey</t>
  </si>
  <si>
    <t>Clinic Notes:                         RCT #30, 31 IOPA #30                                                                  Next Clinic Notes:                         Endo crown prep #30,31  Edit MB canal of #30</t>
  </si>
  <si>
    <t>Clinic Notes:                         restoration #21                                                                   Next Clinic Notes:                         new diagnosis in 6 months</t>
  </si>
  <si>
    <t>Clinic Notes:                         scaling and polishing                                                                  Next Clinic Notes:                         New diagnosis and scaling under anaesthesia (3 unit)</t>
  </si>
  <si>
    <t>Stefania   Tortora</t>
  </si>
  <si>
    <t>Clinic Notes:                         Consultation, OPG, S&amp;P                                                                  Next Clinic Notes:                         RCT#15 5 units</t>
  </si>
  <si>
    <t>Clinic Notes:                         Upper Denture Delivery                                                                  Next Clinic Notes:                         Follow up _ 1 week</t>
  </si>
  <si>
    <t>Adeel Yaseen Muhammad Yaseen Yaseen Muhammad Yaseen</t>
  </si>
  <si>
    <t>45583  / FP40390</t>
  </si>
  <si>
    <t>Clinic Notes:                         Retainer delivery and scaling and polishing                                                                  Next Clinic Notes:                         Restoration #30, 31</t>
  </si>
  <si>
    <t>Theyab Eisa Abdulla Ibrahim Aldhaheri</t>
  </si>
  <si>
    <t>Clinic Notes:                         crown  delivery #29,28                                                                  Next Clinic Notes:                         new diagnosis  send back to continue treatment with dr hussien ( patient dont want already booked saturday 15/2 he want different day )</t>
  </si>
  <si>
    <t>Wesal Abdalla Ahmed Binyarouf   Alnaqbi</t>
  </si>
  <si>
    <t>Clinic Notes:                         Follow up for Surgical extraction #30,32 with Immediate Implant #30 , cyst removal #30 with bone augmentation and Gingivoplasty under Nitrous Oxide , OPG                                                                    Next Clinic Notes:                         TTT Plan after surgery  1) wound irrigation #30,32 after 3 days with IV infusion of ceftriaxone , paracetamol and dexamethasone ( patient is coming from Dubai)   - Clinic 2 - 3 unit  3) Suture removal #30,32 after 12 days - VIP Clinic 1 - 1 unit  4 ) Implant impression # 30 after 6 months - VIP Clinic 1 - 1 unit</t>
  </si>
  <si>
    <t>Clinic Notes:                         veneer delivery #7                                                                   Next Clinic Notes:                         scaling and polishing + extraction #17</t>
  </si>
  <si>
    <t>Clinic Notes:                         Prep endo crown #5                                                                  Next Clinic Notes:                         Restoration #18, 31</t>
  </si>
  <si>
    <t>Clinic Notes:                         crown delivery #4,5                                                                  Next Clinic Notes:                         ne diagnosis</t>
  </si>
  <si>
    <t>Maha Abdulla Rashed Ali Alzeyodi</t>
  </si>
  <si>
    <t>Clinic Notes:                         crown prep #18                                                                   Next Clinic Notes:                         crown delivery #18</t>
  </si>
  <si>
    <t>Hamad  Sultan Hamad Aldhelaia Alzaabi</t>
  </si>
  <si>
    <t>Clinic Notes:                         exam,iopa, scaling polishing                                                                  Next Clinic Notes:                         query rct#13--5  units</t>
  </si>
  <si>
    <t>SAEED    JUMAA ATEEQ JUMAA ALSUWAIDI</t>
  </si>
  <si>
    <t>Clinic Notes:                         Follow up for Surgical removal of old Implant #19  with new implant placement #19 /GTR/Graft/stent under Nitrous Oxide , OPG                                                                   Next Clinic Notes:                         TTT Plan after surgery  1) Wound irrigation #19 after 3 days with IV infusion of ceftriaxone , paracetamol and dexamethasone   - Clinic 2 - 3 units 2) Wound irrigation #19 after 5 days - VIP Clinic 2 - 1 unit 3) Suture removal #19 after 12 days - VIP Clinic 1 - 1 unit</t>
  </si>
  <si>
    <t>45617  / FP40451</t>
  </si>
  <si>
    <t>Clinic Notes:                         Endo crown prep #30 Caries removal and onlay prep for #31                                                                  Next Clinic Notes:                         Endo crown delivery #30 Onlay delivery #31</t>
  </si>
  <si>
    <t>45633  / FP40431</t>
  </si>
  <si>
    <t>Clinic Notes:                         scaling polishing                                                                  Next Clinic Notes:                         continue treatment at vip for extraction scaling after 6 months--2 units at clinic 4</t>
  </si>
  <si>
    <t>Clinic Notes:                         RCT #3 and re RCT #6                                                                  Next Clinic Notes:                         follow up after 1 week (1 unit)</t>
  </si>
  <si>
    <t>Clinic Notes:                         endocrown delivery #3                                                                  Next Clinic Notes:                         new diagnosis in when due</t>
  </si>
  <si>
    <t>Samiha   Alloub</t>
  </si>
  <si>
    <t>Clinic Notes:                         exam,opg,scaling polishing                                                                  Next Clinic Notes:                         rct#13 with prep ---5 units</t>
  </si>
  <si>
    <t>Clinic Notes:                         post surgical care 2                                                                   Next Clinic Notes:                         suture removal 1 unit</t>
  </si>
  <si>
    <t>Clinic Notes:                         occlusal adjustment and new scan                                                                   Next Clinic Notes:                          Lower framework delivery after 2 weeks -  VIP Clinic1 - 4 units</t>
  </si>
  <si>
    <t>Srikanth Reddy Koncha Siva Reddy Koncha</t>
  </si>
  <si>
    <t>Clinic Notes:                         tooth prep for endo crown #19-                                                                  Next Clinic Notes:                         endo crown delivery#19--3 units</t>
  </si>
  <si>
    <t>Faheem Mohammed Ashraf Abdul azeez</t>
  </si>
  <si>
    <t>Clinic Notes:                         Examination, OPG  RCT #14, IOPA #14                                                                  Next Clinic Notes:                         Endo crown prep #14  4 units</t>
  </si>
  <si>
    <t>Clinic Notes:                         scaling and polishing                                                                   Next Clinic Notes:                         rct #29,30 6 units</t>
  </si>
  <si>
    <t>Moneirah Abdulla Khadem Aldhaheri</t>
  </si>
  <si>
    <t>Clinic Notes:                         Examination , OPG , IOPA#24                                                                  Next Clinic Notes:                         1) Patient requires only  pocket cleaning / prophy visit today ( should have 2 separate visits for oral hygiene)  - clinic 4  2) Veneer replacement  ( mock up ) - VIP Clinic 2 - (need to ask the clinic for the no. of units)  3) New diagnosis after 6 months ( must have scaling visit with GP same day visit with VIP Clinic ) - VIP CLINIC 1- 2 Units</t>
  </si>
  <si>
    <t>Clinic Notes:                         post surgical care 1                                                                  Next Clinic Notes:                         suture removal</t>
  </si>
  <si>
    <t>Clinic Notes:                         restoration #7,8 and scaling                                                                   Next Clinic Notes:                         new diagnosis</t>
  </si>
  <si>
    <t>Ali Mohamed Abdulnabi Ali Alhammadi</t>
  </si>
  <si>
    <t>Clinic Notes:                         Examination, OPG and scaling and polishing                                                                  Next Clinic Notes:                         Scaling after 6 months</t>
  </si>
  <si>
    <t>Abdulla Rashed Mohamed Abdulla Almarzooqi</t>
  </si>
  <si>
    <t>Clinic Notes:                         Implant exposure #2 IOPA#2                                                                   Next Clinic Notes:                         Implant crown impression # 2 , 5 after 10 days - VIP Clinic 1 - 3 units</t>
  </si>
  <si>
    <t>Tarek  Hassen Abdoun</t>
  </si>
  <si>
    <t>Clinic Notes:                         consultation and scaling                                                                  Next Clinic Notes:                         new diagnosis</t>
  </si>
  <si>
    <t>Clinic Notes:                         Implant bridge delivery # 29-31                                                                   Next Clinic Notes:                         Implant bridge tightening #29,31 after 3 months ( must have scaling visit with GP same day visit with VIP Clinic )  - VIP Clinic 1-  2 units</t>
  </si>
  <si>
    <t>Clinic Notes:                         Follow up examination                                                                   Next Clinic Notes:                         1) after the treatments in clinic 2 to be referred back to the VIP Clinic for crown removal and impression  #30,31 - VIP Clinic 1 - 3 units  2) Implant tightening #18,20 after 3 months ( must have scaling visit with GP same day visit with VIP Clinic ) - VIP Clinic 1 - 2 units</t>
  </si>
  <si>
    <t>Clinic Notes:                         post and core + restoration #7                                                                   Next Clinic Notes:                         RCT/onlay prep #4, preparation #5,14</t>
  </si>
  <si>
    <t>Clinic Notes:                         scaling polishing                                                                  Next Clinic Notes:                         scaling after 4 months--2 units</t>
  </si>
  <si>
    <t>Clinic Notes:                         Night guard delivery - upper arch                                                                   Next Clinic Notes:                         Follow up examination after 6 weeks ( patient might need another referral) - VIP Clinic 1 - 1 unit</t>
  </si>
  <si>
    <t>Clinic Notes:                         Surgical extraction #7,9,11,12,13,15,16, immediate implants #5,7,10,12,14 under nitrous oxide                                                                  Next Clinic Notes:                         Post surgical care after 3 days and 5 days - 1 unit</t>
  </si>
  <si>
    <t>Clinic Notes:                         Direct implant surgery # 5                                                                  Next Clinic Notes:                         Post Surgical Care</t>
  </si>
  <si>
    <t>Clinic Notes:                         Implant bridge delivery (lower arch pmma)                                                                    Next Clinic Notes:                         Final Implant bridge impression after 1 week - VIP Clinic 1 - 5 units</t>
  </si>
  <si>
    <t>Nicole   Chahine</t>
  </si>
  <si>
    <t>Clinic Notes:                         consultation                                                                   Next Clinic Notes:                         RCT #5 (4 unit)</t>
  </si>
  <si>
    <t>Clinic Notes:                         bridge delivery                                                                  Next Clinic Notes:                         new diagnosis after 6 months--2 unit</t>
  </si>
  <si>
    <t>Clinic Notes:                         suture removal #1,32                                                                  Next Clinic Notes:                         Surgical extraction #16,17 after 6 weeks ( or as per patient's availability) - VIP Clinic 1 - 8 units</t>
  </si>
  <si>
    <t>Nurciah Bt Dalim Tarmin</t>
  </si>
  <si>
    <t>Clinic Notes:                         EXTRACTION #30                                                                   Next Clinic Notes:                         POST SURGICAL CARE 1</t>
  </si>
  <si>
    <t>Clinic Notes:                         post and core #9                                                                  Next Clinic Notes:                         follow up after 3 months regarding tooth #11</t>
  </si>
  <si>
    <t>Clinic Notes:                         re cementation #11                                                                  Next Clinic Notes:                         ipr and occlusal check</t>
  </si>
  <si>
    <t>Clinic Notes:                         re RCT #14                                                                  Next Clinic Notes:                         post and core and full crown prep #14 (5 unit)( patient is always late )</t>
  </si>
  <si>
    <t>Abdelkader  Abdelhamid Hamed Elhafify</t>
  </si>
  <si>
    <t>Clinic Notes:                         onlay prep #12,13                                                                  Next Clinic Notes:                         onlay delivery#12,13--4 units</t>
  </si>
  <si>
    <t>Clinic Notes:                         post surgical care                                                                  Next Clinic Notes:                          Post surgical care on 7th day with SURGICAL DENTURE DELIVERY - VIP clinic - 2 units ( patient requesting on sunday because he can no take leave from work on monday )</t>
  </si>
  <si>
    <t>Clinic Notes:                         crown delivey#20                                                                  Next Clinic Notes:                         scaling after 3 months--2 units</t>
  </si>
  <si>
    <t>Oleksandra Skriabina</t>
  </si>
  <si>
    <t>Clinic Notes:                         scaling                                                                  Next Clinic Notes:                         consultation follow up on April  (2 unit) (very limited mouth opening patient)</t>
  </si>
  <si>
    <t>Clinic Notes:                          Implant crown delivery # 15 and ostell reading # 30 , Implant tightening #2,3                                                                   Next Clinic Notes:                         1) after 2 months for Implant crown Impression #30,31 ( must have scaling visit with GP same day visit with VIP Clinic ) - VIP Clinic 1 - 3 units  2) Implant tightening # 15 after 3 months from today - VIP Clinic 1 - 2 units</t>
  </si>
  <si>
    <t>Clinic Notes:                         lower retainer cementation                                                                  Next Clinic Notes:                         scaling in may--2 units(as per pt request)</t>
  </si>
  <si>
    <t>Mohammad Abdelwahhab Ali Alzinati</t>
  </si>
  <si>
    <t>Clinic Notes:                         consultation, opg                                                                  Next Clinic Notes:                         rct #3 with scaling and polishing</t>
  </si>
  <si>
    <t>Ibrahim H Alhossani</t>
  </si>
  <si>
    <t>Clinic Notes:                         consultation                                                                   Next Clinic Notes:                         1- refer or surgical consultation  2- oral hygiene same day (2 unit)  ( patient is friend of my father)</t>
  </si>
  <si>
    <t>Ivan Montenegro Borbolla</t>
  </si>
  <si>
    <t>Clinic Notes:                         Examination,scaling and polishing                                                                   Next Clinic Notes:                         New Diagnosis after 6 months</t>
  </si>
  <si>
    <t>Clinic Notes:                         cbct                                                                    Next Clinic Notes:                         Direct implant #30 with bone augmentation and gingivoplasty ( urgent approval required as patient's insurance will expire in February ) - VIP Clinic 1 - 4 units</t>
  </si>
  <si>
    <t>Fatima Abdulhleem Mohamed  Khalafallah</t>
  </si>
  <si>
    <t>Clinic Notes:                         exam,opg, scaling polishing                                                                  Next Clinic Notes:                         referal to dr ammar restoration #19--3 units after the ectrcation</t>
  </si>
  <si>
    <t>Clinic Notes:                         2nd irrigation                                                                  Next Clinic Notes:                         Suture removal after 12 days - - VIP clinic (1 unit ) - Tooth vitality check for #9,10 after 1 month - under Dr Ammar (2 units)</t>
  </si>
  <si>
    <t>Clinic Notes:                         tf #14                                                                  Next Clinic Notes:                         as previous note</t>
  </si>
  <si>
    <t>Noor Fatimah Assad Mohamood</t>
  </si>
  <si>
    <t>Clinic Notes:                         iopa                                                                  Next Clinic Notes:                         extraction #b---3 units(bad co operation)</t>
  </si>
  <si>
    <t>Hussam Eddin Majdi Ibraheem Abukhalil</t>
  </si>
  <si>
    <t>Clinic Notes:                         consultation                                                                   Next Clinic Notes:                         refer to dr ammar for extraction</t>
  </si>
  <si>
    <t>Clinic Notes:                         RCT #29,30,31                                                                  Next Clinic Notes:                         Full Crown prep #18,12, 29 Endo crown prep #30, 31</t>
  </si>
  <si>
    <t>Clinic Notes:                         scaling                                                                  Next Clinic Notes:                         consultation after 6 months--2 units</t>
  </si>
  <si>
    <t>Clinic Notes:                         follow up appointment                                                                   Next Clinic Notes:                         scaling same day with ortho(pt will pay cash)--2 units</t>
  </si>
  <si>
    <t>Clinic Notes:                         Restoration #28 (1 surfaces), #29 (1 surface), #31 (1 surface)  Onlay prep #30                                                                  Next Clinic Notes:                         Onlay delivery #30 Restoration #12,13, 14 (1 surface) #15 ( 2 surfaces)</t>
  </si>
  <si>
    <t>Clinic Notes:                         onlay delivery #19,20                                                                  Next Clinic Notes:                         new diagnosis ( patient prefer Dr Salim )</t>
  </si>
  <si>
    <t>Zeinab Gamal Hashem Ali</t>
  </si>
  <si>
    <t>Clinic Notes:                         Alginate and photograph                                                                   Next Clinic Notes:                         New diagnosis</t>
  </si>
  <si>
    <t>45949  / FP40370</t>
  </si>
  <si>
    <t>Clinic Notes:                         crown delivery#30                                                                  Next Clinic Notes:                         occlusal adjustment--1 unit after 3 days</t>
  </si>
  <si>
    <t>Faras Alhayef Rashed Mohamed Almansoori</t>
  </si>
  <si>
    <t>Clinic Notes:                         Follow up for surgical extraction  #1, 5,14 implant removal # 6,7,10,12 , upper bridge removal  cyst removal #14,OAC#3,14  with new implant placement # 3,5,7,10,12,14 ,/GTR/GRAFT/STENT Under Nitrous Oxide , OPG                                                                   Next Clinic Notes:                         TTT plan after extraction  1) wound irrigation after 2 days ( if patient will not travel tomorrow ) (if patient will travel , wound irrigation will be after 5 days )  with IV infusion of ceftriaxone , paracetamol and hydrocortisone  - VIP Clinic 2 - 3 units  2 )   Surgical denture delivery on the 7th day - VIP Clinic 1 - 2 units</t>
  </si>
  <si>
    <t>Shamsa Abdulla Mubarak Yaslam Alamro</t>
  </si>
  <si>
    <t>Clinic Notes:                         consultation                                                                   Next Clinic Notes:                         RCT #31 (5 units)  ( patient already have appointment with other doctor she came for other opinion and she will come for RCT here if in case she cant make it with her other Doctor )</t>
  </si>
  <si>
    <t>Clinic Notes:                         Consultation, opg, extraction #16                                                                   Next Clinic Notes:                         post surgical care 1</t>
  </si>
  <si>
    <t>Clinic Notes:                         follow up                                                                   Next Clinic Notes:                         pulpectomy t---after 6 months</t>
  </si>
  <si>
    <t>Clinic Notes:                         restoration with post #10                                                                  Next Clinic Notes:                         new diagnosis</t>
  </si>
  <si>
    <t>Ibrahim Abdalla Mohamed Abdalla  Alhamoudi</t>
  </si>
  <si>
    <t>45964  / FP40267</t>
  </si>
  <si>
    <t>Clinic Notes:                         Implant crown impression #12                                                                   Next Clinic Notes:                         1) Patient requires and emergency appointment today with Dr Asma for ortho wire adjustment  2) Implant crown delivery #12 after 1 week - VIP Clinic - 2 units</t>
  </si>
  <si>
    <t>Raghad mohd Khair Alnajjar</t>
  </si>
  <si>
    <t>Clinic Notes:                         exam,opg, scaling polsihing                                                                  Next Clinic Notes:                         nano whitening--5 units</t>
  </si>
  <si>
    <t>Clinic Notes:                         scan #5,28 and 32 and temporary crown                                                                   Next Clinic Notes:                         crown delivery #32,repair #5,28 (4 unit)</t>
  </si>
  <si>
    <t>Clinic Notes:                         suture removal # 14,19,30                                                                   Next Clinic Notes:                          1) Refer to DR AMR LABIB for orthodontic consultation after 21 days  from surgery ( for orthodontic intervention to close the spaces after extraction)  2) New diagnosis after 6 months ( must have scaling visit with GP same day visit with VIP Clinic ) - VIP Clinic - 2 units</t>
  </si>
  <si>
    <t>Dane Michael Henegan</t>
  </si>
  <si>
    <t>Clinic Notes:                         exam,opg, scaling polishing                                                                  Next Clinic Notes:                         new diagnosis after 6 months--2 units(pt will inform by phone if ever he wants a crown on tooth #19---4 units)</t>
  </si>
  <si>
    <t>Clinic Notes:                         post surgical care                                                                  Next Clinic Notes:                         1- Wound irrigation #19 after 5 days - VIP   - 1 unit  2-  Suture removal #19 after 12 days - VIP Clinic 1 - 1 unit</t>
  </si>
  <si>
    <t>Clinic Notes:                         replacement of lower power chain                                                                  Next Clinic Notes:                         continue treatment with ortho new diagnosis after 3 months--2 units</t>
  </si>
  <si>
    <t>Pantaleon Joseph Noble Fernandes</t>
  </si>
  <si>
    <t>Clinic Notes:                         Examination, OPG and scaling and polishing                                                                   Next Clinic Notes:                         Restoration #30,31</t>
  </si>
  <si>
    <t>45982  / FP40431</t>
  </si>
  <si>
    <t>Clinic Notes:                         Surgical extraction #1,16 under Nitrous Oxide , OPG                                                                   Next Clinic Notes:                         1) wound irrigation #1,16 after 3 days WITH IV infusion of ceftraixone paracetamol and dexamethasone - VIP Clinic 2 - 3 unit   2) wound irrigation #1,16 after 5 days - VIP Clinic 2 - 1 unit 3) Suture removal # 1,16 after 12 days - VIP Clinic 1- 1 unit</t>
  </si>
  <si>
    <t>Mohamed Ahmed Ahmed Mohamed Ibrahim Elsherbiny</t>
  </si>
  <si>
    <t>Clinic Notes:                         consultation and RCT #31                                                                  Next Clinic Notes:                         NEW diagnosis . (patient will continue treatment in his country )</t>
  </si>
  <si>
    <t>Clinic Notes:                         Occlusal correction #19                                                                  Next Clinic Notes:                         Onlay delivery #30 Restoration #12, 13, 14 (1 surface), #15 (2 surfaces)</t>
  </si>
  <si>
    <t>Emmanuel  Albert Jojo Aidoo</t>
  </si>
  <si>
    <t>Clinic Notes:                         exam,opg, iopa, flouride                                                                  Next Clinic Notes:                         6  months new diagnosis --2 units</t>
  </si>
  <si>
    <t>45999  / FP1670</t>
  </si>
  <si>
    <t>Clinic Notes:                         onlay delivery#18                                                                  Next Clinic Notes:                         tooth whitening(nano)--5 units.pt will inform when she needs 2) new diagnosis after 6 months--2 units</t>
  </si>
  <si>
    <t>Ibrahim Sultan Hamad Aldhelaia Alzaabi</t>
  </si>
  <si>
    <t>Clinic Notes:                         consultation                                                                   Next Clinic Notes:                         refer for TMJ consultation</t>
  </si>
  <si>
    <t>Clinic Notes:                         Re Delivery Night Guard upper arch                                                                  Next Clinic Notes:                         New Diagnosis when pt due _2 units</t>
  </si>
  <si>
    <t>SAFAA  ABDEL AZIZ AVD ELAZIZ IBRAHIM ELSHERBINI</t>
  </si>
  <si>
    <t>Clinic Notes:                         OPG , New impression #12                                                                   Next Clinic Notes:                         Implant crown re-delivery #12 and night guard delivery after 1 week  - VIP Clinic 1 -- 3 units</t>
  </si>
  <si>
    <t>Clinic Notes:                         suture removal #1,32                                                                   Next Clinic Notes:                         Refer back to clinic 2 to continue treatment for #31</t>
  </si>
  <si>
    <t>Rashed Alhayef Rashed Mohamed Almansoori</t>
  </si>
  <si>
    <t>Clinic Notes:                         Examination, OPG, Scaling and polishing                                                                  Next Clinic Notes:                         Scaling after 6 months</t>
  </si>
  <si>
    <t>Clinic Notes:                         crown Delivery #21-28                                                                   Next Clinic Notes:                         IPR and occlusal adjustment (2 unit)( after 3-4 weeks)</t>
  </si>
  <si>
    <t>Clinic Notes:                         rct#19                                                                  Next Clinic Notes:                         tooth prep #3,14,19 endo crown--5 units</t>
  </si>
  <si>
    <t>Yasmine Hosam Awadalla Elsayed Mohamed Abouzed</t>
  </si>
  <si>
    <t>Clinic Notes:                         Re RCT #8                                                                  Next Clinic Notes:                         post and core #8 (2 unit) ( after 1 week )</t>
  </si>
  <si>
    <t>Clinic Notes:                         IOPA                                                                  Next Clinic Notes:                         new diagnosis after 6 months--2 units</t>
  </si>
  <si>
    <t>Clinic Notes:                         RCT #5                                                                  Next Clinic Notes:                         Post and core and full crown preparation #5(4 unit) ( before 4/2/2025)</t>
  </si>
  <si>
    <t>Clinic Notes:                         occlusal adjustment                                                                   Next Clinic Notes:                         onlay prep #30,31,32---6 units(to deduct from restoration already billed under dr ibrahim)</t>
  </si>
  <si>
    <t>Muhammad Naveed Anjum Muhammad Shafique</t>
  </si>
  <si>
    <t>Clinic Notes:                         exam,opg, scaling polishing                                                                  Next Clinic Notes:                         rct with prep #3--5 units</t>
  </si>
  <si>
    <t>Asraa Omar Moussa</t>
  </si>
  <si>
    <t>Clinic Notes:                         Occlusal correction #14                                                                  Next Clinic Notes:                         RCT and endo crown prep #13 Restoration #12 (1 surface)</t>
  </si>
  <si>
    <t>Kritika Jaganathan Jaganathan Subbarayan Duraiswamy</t>
  </si>
  <si>
    <t>Clinic Notes:                         impression for refinement trays                                                                  Next Clinic Notes:                         delivery of refinement</t>
  </si>
  <si>
    <t>Clinic Notes:                         post and core #13 and onlay delivery #14                                                                  Next Clinic Notes:                         crown delivery #13(3 unit) ( before 4/2)</t>
  </si>
  <si>
    <t>Clinic Notes:                         scaling polishing                                                                  Next Clinic Notes:                         scaling-2 units</t>
  </si>
  <si>
    <t>Sharifa Ahmed Mohamed Rashed Aldahmani</t>
  </si>
  <si>
    <t>Clinic Notes:                         follow up #15                                                                  Next Clinic Notes:                         RCT with prep #15 (6 unit) ( extremly difficult RCT patient with history of calcified and multicurved and long  canals)</t>
  </si>
  <si>
    <t>Ali Salim Hameed Al Hamadani</t>
  </si>
  <si>
    <t>Clinic Notes:                         Implant crown Impression #14                                                                  Next Clinic Notes:                         Implant crown delivery #14 after 1 week - VIP Clinic - 2 units</t>
  </si>
  <si>
    <t>Azzan Tareq Mohammed Alblooshi</t>
  </si>
  <si>
    <t>Clinic Notes:                         exm,opg, scaling polishing                                                                  Next Clinic Notes:                         onlay prep #30,19---5 units</t>
  </si>
  <si>
    <t>Mohammed Thallab Aib Helal Almansoori</t>
  </si>
  <si>
    <t>Clinic Notes:                         Upper framework delivery                                                                  Next Clinic Notes:                         Lower impression after 3 weeks - 3 units</t>
  </si>
  <si>
    <t>Clinic Notes:                         POST SURGICAL CARE WITH IV                                                                   Next Clinic Notes:                         SUTURE REMOVAL WITH VIP1 AFTER 1 WEEK</t>
  </si>
  <si>
    <t>Dheyab Tareq Mohammed Murad Alblooshi</t>
  </si>
  <si>
    <t>Clinic Notes:                         - Partial denture delivery #8,9 ( on essix retainer)                                                                   Next Clinic Notes:                         - Refer to Dr Amr Labib for orthodontic consultation ( appoval required before the patient will see Dr Amr Labib , as the patient is coming from UmmAl Quwain)  - New diagnosis after 6 months ( must have scaling visit with GP same day visit with VIP Clinic ) - VIP Clinic - 2 units</t>
  </si>
  <si>
    <t>Fatima Mohammad Ahmad Albalasmeh</t>
  </si>
  <si>
    <t>Clinic Notes:                         consultation and open and drain #28                                                                  Next Clinic Notes:                         continue RCT #28 (4 unit) before (4/2)</t>
  </si>
  <si>
    <t>TURKI  TAREQ MOHAMMED MURAD  ALBLOOSHI</t>
  </si>
  <si>
    <t>Clinic Notes:                         pulpectomy#k.l                                                                  Next Clinic Notes:                         pulpectomy#t,s--5 units</t>
  </si>
  <si>
    <t>Bader Tareq Mohammed Murad Alblooshi</t>
  </si>
  <si>
    <t>Clinic Notes:                         Restoration #14 (2 surfaces)                                                                  Next Clinic Notes:                         Restoration #18 ( 2srufaces) 3 units</t>
  </si>
  <si>
    <t>Clinic Notes:                         restoration #3 w iopa                                                                   Next Clinic Notes:                         new diagnosis when due 2 units</t>
  </si>
  <si>
    <t>Clinic Notes:                         crown delivery #18                                                                  Next Clinic Notes:                         RCT #19 ( 5 unit) ( after 18/2)</t>
  </si>
  <si>
    <t>Maren Bader Ibrahim</t>
  </si>
  <si>
    <t>46109  / FP40303</t>
  </si>
  <si>
    <t>Clinic Notes:                         EXTRACTION #16                                                                  Next Clinic Notes:                         POST SURGICAL CARE 1 UNIT</t>
  </si>
  <si>
    <t>Suaad Abdallah Ali Mosbah</t>
  </si>
  <si>
    <t>46111  / FP40445</t>
  </si>
  <si>
    <t>Clinic Notes:                         exam,opg, scaling polishing                                                                  Next Clinic Notes:                         referal to vip clinic  for implant consultation rct#31 with crown removal--6 units</t>
  </si>
  <si>
    <t>KHAMIS AWADH HAMAD ALMANSOORI</t>
  </si>
  <si>
    <t>Clinic Notes:                         implant consultation                                                                   Next Clinic Notes:                         implant surgery #30 6 units</t>
  </si>
  <si>
    <t>Mohamed Aly Abdelwahab Mohamed</t>
  </si>
  <si>
    <t>Clinic Notes:                         post and core and prep #3                                                                  Next Clinic Notes:                         crown (27201) delivery #3 (2 unit)</t>
  </si>
  <si>
    <t>Clinic Notes:                         Consultation , CBCT and Scan                                                                   Next Clinic Notes:                         1) Patient requires prophy visit today  2) Surgical extraction # 15,18 with immediate implants # 15,18 with bone augmentation and gingivoplasty - VIP Clinic 1 - 8 units  3) Patient requires orthodontic consultation with Doctor Amr labib , kindly arrange the appointments as double booking with the VIP Clinic , as the patient is coming from Dibba</t>
  </si>
  <si>
    <t>Clinic Notes:                         Restoration #30,31                                                                  Next Clinic Notes:                         Bleaching 6 units</t>
  </si>
  <si>
    <t>Fatima Salem Mohammed Albwab Alzaabi</t>
  </si>
  <si>
    <t>Clinic Notes:                         Examination , OPG                                                                   Next Clinic Notes:                         1) Patient referred to Dr Amr Labib for fixed retainer wire  ( lower arch for 6 months )  2)  New diagnosis after 6 months( must have scaling visit with GP same day visit with VIP Clinic ) - VIP Clinic 1 - 2 units</t>
  </si>
  <si>
    <t>Clinic Notes:                         air flow (photos taken)                                                                  Next Clinic Notes:                         continue treatment at vip  scaling after 6 months--2 units</t>
  </si>
  <si>
    <t>Clinic Notes:                         Scaling and polishing                                                                   Next Clinic Notes:                         Scaling after 6 months</t>
  </si>
  <si>
    <t>Mohra  Salem Ali Alhammadi</t>
  </si>
  <si>
    <t>Clinic Notes:                         consultation and scaling                                                                   Next Clinic Notes:                         new diagnosis</t>
  </si>
  <si>
    <t>Ahmed Mohamed Ahmed Abdulla Almheiri</t>
  </si>
  <si>
    <t>Sultan  Khaled Sultan Aldhelaia Alzaabi</t>
  </si>
  <si>
    <t>Clinic Notes:                         Examination , OPG                                                                   Next Clinic Notes:                         1) Refer to Dr Amr Labib for orthodontic consultation (especially for the lower arch crowding ) 2) New diagnosis after 6 months ( must have scaling visit with GP same day visit with VIP Clinic ) - VIP Clinic 1 - 2 units</t>
  </si>
  <si>
    <t>Clinic Notes:                         scaling                                                                  Next Clinic Notes:                         scaling after 6 months</t>
  </si>
  <si>
    <t>Khalid Mohamed Husain Ali Al Omaira</t>
  </si>
  <si>
    <t>Clinic Notes:                         exam,opg, veneer removal#8, acrylic crown #8                                                                  Next Clinic Notes:                         3/4 crown delivery#8 and scaling polishing--4 units</t>
  </si>
  <si>
    <t>Ahmad Umair Zubir</t>
  </si>
  <si>
    <t>Clinic Notes:                         Examination, OPG and scaling and polishing                                                                   Next Clinic Notes:                         Onlay prep #2,3 Restoration 1 surface #4,5</t>
  </si>
  <si>
    <t>Sarah Ludy Burrows</t>
  </si>
  <si>
    <t>Clinic Notes:                         RESTORATION #2                                                                   Next Clinic Notes:                         RCT #14 5 UNITS</t>
  </si>
  <si>
    <t>Adeel Ur Rehman Khan Jaliit Ur Rehman Khan</t>
  </si>
  <si>
    <t>Abdulla Mohamed Darwish Ali Alblooshi</t>
  </si>
  <si>
    <t>Clinic Notes:                         follow up for partial denture delivery (essix retainer with teeth- lower arch )                                                                   Next Clinic Notes:                         extraction #20,21,22 with Direct implant surgery 18,19,21,after 3- 4 weeks - VIP Clinic - 8 units</t>
  </si>
  <si>
    <t>Silin Chhov</t>
  </si>
  <si>
    <t>Clinic Notes:                         POST SURGICAL CARE 1                                                                   Next Clinic Notes:                         SUTURE REMOVAL #16 1 UNIT</t>
  </si>
  <si>
    <t>Maha  Javed</t>
  </si>
  <si>
    <t>Clinic Notes:                         exam,opg, scaling polishing                                                                  Next Clinic Notes:                         onlay prep #31--18---5 units</t>
  </si>
  <si>
    <t>Ibrahim Ahmed Alzaabi</t>
  </si>
  <si>
    <t>Clinic Notes:                         scaling                                                                  Next Clinic Notes:                         RCT #3 with prep end of Feb (6 unit)</t>
  </si>
  <si>
    <t>Malika Belbey Bousouar</t>
  </si>
  <si>
    <t>Clinic Notes:                         re cementation #7                                                                  Next Clinic Notes:                         RCT #7 (4 unit)(after Ramadan as per patients request)</t>
  </si>
  <si>
    <t>Saif Faraj Musleh Haddad Alaryani</t>
  </si>
  <si>
    <t>Clinic Notes:                         Follow up examination                                                                   Next Clinic Notes:                         1) Referred to Dr Ammar for changing crown #4  2) Surgical extraction #10 with immediate implant #10 with bone augmentation and gingivoplasty ( approval required) ( and should be  2-3 days after the crown replacement with DR Ammar Anbari- VIP Clinic 1 - 6 units  3) Implant crown tightening # 3 after 3 months ( must have scaling visit with GP same day visit with VIP Clinic ) - VIP Clinic1 - 2 units</t>
  </si>
  <si>
    <t>Ibrahim Mahmoud Dermini</t>
  </si>
  <si>
    <t>Clinic Notes:                         exa,scaling polishing, impression for night guard                                                                  Next Clinic Notes:                         night guard delivery--1 unit</t>
  </si>
  <si>
    <t>Clinic Notes:                         Palliative ttt#32                                                                  Next Clinic Notes:                         New Diagnosis after 6 months _2 units</t>
  </si>
  <si>
    <t>Aysha  Obaid Salem Alzaabi</t>
  </si>
  <si>
    <t>Clinic Notes:                         Examination , OPG , IOPA#16 and Scan                                                                   Next Clinic Notes:                         Surgical extraction #16 under nitrous oxide - VIP Clinic - 4 units</t>
  </si>
  <si>
    <t>Clinic Notes:                         examination , opg , iopa#3 new impression #3 Implant tightening # 12,18,19                                                                   Next Clinic Notes:                         Implant crown delivery # 3 after 4- 6  weeks ( Kindly follow up the patient for his Vitamin D3 result, Doctor wants to see the result) - VIP Clinic - 2 units</t>
  </si>
  <si>
    <t>Mohamed Saeed Abdulhadi Dhaen Alhameli</t>
  </si>
  <si>
    <t>Clinic Notes:                         IOPA #14                                                                  Next Clinic Notes:                         query RCT #13,14 (7 unit)(on 18/2/205)</t>
  </si>
  <si>
    <t>Clinic Notes:                         scaling                                                                   Next Clinic Notes:                         New Diagnosis after 6 months_2 units</t>
  </si>
  <si>
    <t>Clinic Notes:                         Scaling and polishing                                                                   Next Clinic Notes:                         Oral Hygiene _in 6 months</t>
  </si>
  <si>
    <t>Clinic Notes:                         RCT #31 Endo crown prep #19,29,31                                                                  Next Clinic Notes:                         Endo crown delivery #19,29,31 (4 units)</t>
  </si>
  <si>
    <t>Marife Socao Samson</t>
  </si>
  <si>
    <t>Clinic Notes:                         Crown Delivery with IOPA#13,14                                                                  Next Clinic Notes:                         na</t>
  </si>
  <si>
    <t>Clinic Notes:                         endo crown delivery#19                                                                  Next Clinic Notes:                         occlusal adjsutment</t>
  </si>
  <si>
    <t>Clinic Notes:                         crown delivery #17 and appliance                                                                  Next Clinic Notes:                         new diagnosis</t>
  </si>
  <si>
    <t>Umut   Cetin</t>
  </si>
  <si>
    <t>Clinic Notes:                         Examination , CBCT and Scan and smile photography                                                                  Next Clinic Notes:                         1) refer to clinic 2 for mock up and crown replacements on the upper arch  2) After the treatments in clinic 2,  Surgical extraction # 10,11,19,20,21,29,30 with immediate Implants # 10,19,21, 29,30 with bone augmentation and gingivoplasty (  FP required ) - VIP Clinic - 10 units</t>
  </si>
  <si>
    <t>Clinic Notes:                         rct #17 with iopa                                                                   Next Clinic Notes:                         restoration #17</t>
  </si>
  <si>
    <t>Riza Tiamzon Cayanan</t>
  </si>
  <si>
    <t>Clinic Notes:                         Examination, OPG and scaling and polishing                                                                   Next Clinic Notes:                         RCT #5 and endo crown prep Possible RCT  #3 and endo crown prep or if not RCT will make onlay  8 units</t>
  </si>
  <si>
    <t>Jamal Abdulla Ahmed Saeed Alabdouli</t>
  </si>
  <si>
    <t>Clinic Notes:                         exam,opg, scaling polishing                                                                  Next Clinic Notes:                         prophylaxis--2 units 3) restoration ---6 units(pt wants next week)</t>
  </si>
  <si>
    <t>Clinic Notes:                         scaling polishing, re-cementation of crown                                                                  Next Clinic Notes:                         continue treatment with vip clinic and clinic2</t>
  </si>
  <si>
    <t>Haya Jamal Mahmoud  Alsabi</t>
  </si>
  <si>
    <t>Clinic Notes:                         consultation OPG and Restorative #5                                                                  Next Clinic Notes:                         endocrown delivery #5 (2 unit) before (4/2)</t>
  </si>
  <si>
    <t>Clinic Notes:                         Implant bridge impression # 3- 14 and 19-30                                                                  Next Clinic Notes:                         Implant bridge delivery # 3-14 and 19-30 (PMMA) after 2 weeks - VIP Clinic - 6 units</t>
  </si>
  <si>
    <t>Emelia Encila Prado</t>
  </si>
  <si>
    <t>46290  / FP40449</t>
  </si>
  <si>
    <t>Clinic Notes:                         exam. opg, restoration #8, IOPA                                                                  Next Clinic Notes:                         rct with prep #19--5 units</t>
  </si>
  <si>
    <t>Clinic Notes:                         suture removal                                                                  Next Clinic Notes:                         NEW DIAGNOSIS</t>
  </si>
  <si>
    <t>Amal Elkhalil Eltayab</t>
  </si>
  <si>
    <t>Clinic Notes:                         palliative treatment                                                                  Next Clinic Notes:                         continue treatment with dr labib new diagnosis after 6 months--2 units</t>
  </si>
  <si>
    <t>Clinic Notes:                         Onlay delivery #30 IOPA #30                                                                  Next Clinic Notes:                         Remove inlay and composite #18,19  Patient came with high restoration (inlay #19) for 3 visits so I will remove and redo  Sensitivity from #18 so redo  4 units</t>
  </si>
  <si>
    <t>Clinic Notes:                         scaling and crown delivery #18                                                                  Next Clinic Notes:                         new diagnosis and follow up #18</t>
  </si>
  <si>
    <t>Maryam Ali Azmi</t>
  </si>
  <si>
    <t>Clinic Notes:                         Implant tightening # 3,5,9,14, 19,21,23,26,30                                                                   Next Clinic Notes:                         New diagnosis after 6 months ( must have scaling visit with GP same day visit with VIP Clinic ) - VIP Clinic 1 - 2 units</t>
  </si>
  <si>
    <t>Clinic Notes:                         in office bleaching                                                                  Next Clinic Notes:                         rct #18 5 units</t>
  </si>
  <si>
    <t>Clinic Notes:                         Endocrown prep and scan #30                                                                  Next Clinic Notes:                         Endo crown delivery #30 3 units</t>
  </si>
  <si>
    <t>Clinic Notes:                         TMJ Radiograph and examination                                                                   Next Clinic Notes:                         Night guard delivery after 5 days - VIP Clinic - 1 unit</t>
  </si>
  <si>
    <t>Clinic Notes:                         Occlusal adjustment #30,31                                                                  Next Clinic Notes:                         New diagnosis</t>
  </si>
  <si>
    <t>Clinic Notes:                         onlay delivery#14,15                                                                  Next Clinic Notes:                         new diagnosis after 6 months--2 units</t>
  </si>
  <si>
    <t>Clinic Notes:                         pulpectomy #a,b,c                                                                  Next Clinic Notes:                         pulpctomy#i,j--5 units</t>
  </si>
  <si>
    <t>Alneera Ibrahim Mohmmad Abdulla</t>
  </si>
  <si>
    <t>Clinic Notes:                         Endocrown cementation #17, 18                                                                  Next Clinic Notes:                         Complete cement removal as patient was on hurry  Restoration #32 (May be onlay) 4 units</t>
  </si>
  <si>
    <t>Shifa Saeed Ahmed Saeed  Alameri</t>
  </si>
  <si>
    <t>Clinic Notes:                         RCT #18 and prep                                                                   Next Clinic Notes:                         crown (27206)delivery #18 (2 unit) (before 4/2)</t>
  </si>
  <si>
    <t>Clinic Notes:                         POST SURGICAL CARE 1                                                                   Next Clinic Notes:                         POST SURGICAL CARE 2 1 UNIT</t>
  </si>
  <si>
    <t>Ali Mohammed Saleh Ahmad Almansoori</t>
  </si>
  <si>
    <t>Clinic Notes:                         Examination, OPG and scaling and polishing and IOPA #29, 15                                                                  Next Clinic Notes:                         RCT #29, 30 and endo crown prep 8 units</t>
  </si>
  <si>
    <t>Sugendra Mukhia M</t>
  </si>
  <si>
    <t>Clinic Notes:                         Examination, OPG and scaling and polishing                                                                  Next Clinic Notes:                         Restoration #14,15,18,19 6 units (1 surface all)</t>
  </si>
  <si>
    <t>Fatema Ali Mohamed Salem Alawlaqi</t>
  </si>
  <si>
    <t>Clinic Notes:                         consultation and scaling                                                                   Next Clinic Notes:                         query RCT #2(5 unit)</t>
  </si>
  <si>
    <t>FATEMA  ALI MOHAMED ALKHOORI</t>
  </si>
  <si>
    <t>Clinic Notes:                         3/4 crown delivery#3,13 , night guard delivery and scaling polishing                                                                  Next Clinic Notes:                         scaling after 6 months--2 units</t>
  </si>
  <si>
    <t>Mohamed Hassane Rizk Abdelsalam Ibrahim</t>
  </si>
  <si>
    <t>Clinic Notes:                         Implant bridge delivery # 30,31,32   IOPA#30 Implant tightening #30,32 and Implant exposure #18 after 6 weeks ( patient requires a veneer polishing and scaling visit on the same day with GP (should be FOC) ) - VIP Clinic 1 - 4 units                                                                    Next Clinic Notes:                         Implant tightening #30,32 and Implant exposure #18 after 6 weeks ( patient requires a veneer polishing and scaling visit on the same day with GP (should be FOC) ) - VIP Clinic 1 - 4 units</t>
  </si>
  <si>
    <t>Aiza Ijaz Atif Amin</t>
  </si>
  <si>
    <t>Clinic Notes:                         consultation                                                                   Next Clinic Notes:                         refer for extraction and implant planning #14</t>
  </si>
  <si>
    <t>Clinic Notes:                         RCT #19 WITH CROWN PREP #19,30                                                                   Next Clinic Notes:                         ENDOCROWN DELIVERY</t>
  </si>
  <si>
    <t>Clinic Notes:                         Consultation and CBCT                                                                  Next Clinic Notes:                         extraction#1,16 _6 UNITS</t>
  </si>
  <si>
    <t>Tareq Sultan Hamad Aldhelaia Alzaabi</t>
  </si>
  <si>
    <t>Clinic Notes:                         consultation and scaling with restoration #30                                                                  Next Clinic Notes:                         restoration #24 (3 unit) after (18/2/)</t>
  </si>
  <si>
    <t>Clinic Notes:                         OPG, recementation #11                                                                  Next Clinic Notes:                         new diagnosis</t>
  </si>
  <si>
    <t>Clinic Notes:                         Endo crown delivery #30,31 IOPA #30                                                                  Next Clinic Notes:                         RCT #18,19        8 units</t>
  </si>
  <si>
    <t>Clinic Notes:                         Implant crown delivery #7 (PMMA)                                                                   Next Clinic Notes:                         1) Refer to Dr Amr labib for orthodontic consultation ( Hawley's retainer for the  upper anteriors as its relapsing , depending on Doctor's analysis ) ( FOC visit )   2) Refer to Dr Ammar Anbari  for smile analysis ( 4-8 veneers , depending on the case )  3) Final Implant crown impression #7,10 after 6-8 weeks ( or after all the treatments in VIP Clinic 2) ( must have scaling visit with GP same day visit with VIP Clinic ) - VIP Clinic 1 - 3 units</t>
  </si>
  <si>
    <t>Clinic Notes:                         Crown delivery #14                                                                  Next Clinic Notes:                         Intentional RCT and crown #15 to correct over eruption</t>
  </si>
  <si>
    <t>Leena Aiman Awad</t>
  </si>
  <si>
    <t>Clinic Notes:                         Examination                                                                   Next Clinic Notes:                         Surgical extraction #1,32 (#16,17later) - VIP Clinic - 8 units</t>
  </si>
  <si>
    <t>46408  / FP40422</t>
  </si>
  <si>
    <t>Clinic Notes:                         RCT #18 IOPA #18                                                                  Next Clinic Notes:                         Endo crown prep #18</t>
  </si>
  <si>
    <t>Clinic Notes:                         impression for bridge                                                                  Next Clinic Notes:                         bridge delivery---4 units</t>
  </si>
  <si>
    <t>Clinic Notes:                         RCT with IOPA#4                                                                  Next Clinic Notes:                         Post and Core with crown prep#4_5 units</t>
  </si>
  <si>
    <t>Clinic Notes:                         RCT #18                                                                  Next Clinic Notes:                         refer to dr ammar for crown #18 prep</t>
  </si>
  <si>
    <t>Clinic Notes:                         surgical extraction #1,32  under nitrous oxide , opg                                                                    Next Clinic Notes:                         1) wound irrigation #1,32 after 3 days with IV infusion of ceftriaxone , paracetamol and dexamethasone - Clinic  2  - 3 unit 2) wound irrigation #1,32 after 5 days with IV infusion of ceftriaxone , paracetamol and dexamethasone - VIP Clinic 2 - 3 unit 3) Suture removal #1,32 after 12 days - VIP Clinic 1 - 1 unit</t>
  </si>
  <si>
    <t>Khalid  Taher Salem Barbar</t>
  </si>
  <si>
    <t>46437  / FP40352</t>
  </si>
  <si>
    <t>Clinic Notes:                         crown delivery#2                                                                  Next Clinic Notes:                         new diagnosis after 3 months--2 units(pt wants a break)</t>
  </si>
  <si>
    <t>46439  / FP40451</t>
  </si>
  <si>
    <t>Clinic Notes:                         Endo crown delivery #30, Onlay delivery #31 IOPA #30                                                                  Next Clinic Notes:                         RCT #19 Endo crown prep #19, Onlay prep #18</t>
  </si>
  <si>
    <t>Clinic Notes:                         Onlay Delivery and Endo crown Delivery with IOPA#18,19                                                                  Next Clinic Notes:                         Occlusal Adjustment#18,19_ 2 units</t>
  </si>
  <si>
    <t>Clinic Notes:                         RCT #31                                                                  Next Clinic Notes:                         post and core and full crown prep #31(5 unit) after 18/2</t>
  </si>
  <si>
    <t>Mohamed Faisal Mohamed Abdelrahman Almulla</t>
  </si>
  <si>
    <t>Clinic Notes:                         pulpectomy #k,l                                                                  Next Clinic Notes:                         new diagnosis after 3 months--2 units</t>
  </si>
  <si>
    <t>Rayan Hassan Mohamed Hassan</t>
  </si>
  <si>
    <t>46455  / FP40401</t>
  </si>
  <si>
    <t>Clinic Notes:                         RCT with IOPA#13 and Restoration#22                                                                  Next Clinic Notes:                         endocrown prep 4 units</t>
  </si>
  <si>
    <t>Clinic Notes:                         Surgical Extraction #4 with Immediate Implant,/Gingivoplasty/Graft/GTR under Nitrous Oxide                                                                   Next Clinic Notes:                         Post Surgical Care</t>
  </si>
  <si>
    <t>Clinic Notes:                         Composite removal and Inlay prep #19                                                                  Next Clinic Notes:                         Inlay delivery #19</t>
  </si>
  <si>
    <t>Basma Reedy Abdelrheem  Reedy</t>
  </si>
  <si>
    <t>Clinic Notes:                         Consultation, OPG, TMJ                                                                  Next Clinic Notes:                         1.Follow up after 7 days with night guard delivery  2. Referred to Dr Amar for crown #19 after 21 days from  today</t>
  </si>
  <si>
    <t>Clinic Notes:                         IOPA#29                                                                  Next Clinic Notes:                         Refer to VIP Clinic 2 for RCT#29</t>
  </si>
  <si>
    <t>Marco Antonio Bazan</t>
  </si>
  <si>
    <t>Clinic Notes:                         Implant crown impression #4                                                                   Next Clinic Notes:                         Implant crown delivery #4 after 1 week - VIP Clinic - 2 units</t>
  </si>
  <si>
    <t>Clinic Notes:                         restoration #12                                                                  Next Clinic Notes:                         onlay #12 (2 unit)</t>
  </si>
  <si>
    <t>Ahmed Abd El Kader Mohamed Abdel Kader</t>
  </si>
  <si>
    <t>Clinic Notes:                         exam,iopa, medication                                                                  Next Clinic Notes:                         scaling--2 units case to discuss with dr salim for a redo rct(will inform the pt by phone)</t>
  </si>
  <si>
    <t>Clinic Notes:                         RCT with IOPA#29                                                                  Next Clinic Notes:                         Post and Core#29 _ 3 units</t>
  </si>
  <si>
    <t>MONA ALI MOHAMMED  SULAIMANI</t>
  </si>
  <si>
    <t>Clinic Notes:                         indirect repair #5                                                                  Next Clinic Notes:                         new diagnosis ( already booked under Dr Hussien )</t>
  </si>
  <si>
    <t>Iman  El Abed</t>
  </si>
  <si>
    <t>Clinic Notes:                         IOPA                                                                  Next Clinic Notes:                         RCT #6,7 (5 unit)( patient want after ramadan)</t>
  </si>
  <si>
    <t>Clinic Notes:                         Bleaching done (Nano) 3 units                                                                   Next Clinic Notes:                         Scaling after 6 months</t>
  </si>
  <si>
    <t>Clinic Notes:                         photograph                                                                  Next Clinic Notes:                         post and core and crown preparation #4 (4 unit)</t>
  </si>
  <si>
    <t>Clinic Notes:                         scaling and polishing                                                                   Next Clinic Notes:                         crown removal #11 and post removal  with new post and restoration (6 unit)</t>
  </si>
  <si>
    <t>Samahir Yousuf Radai</t>
  </si>
  <si>
    <t>Clinic Notes:                         exam,opg, rct#4                                                                  Next Clinic Notes:                         rct#c with prep--6 units</t>
  </si>
  <si>
    <t>Clinic Notes:                         Continue treatment for scan                                                                  Next Clinic Notes:                         Invisalign delivery- 2 units</t>
  </si>
  <si>
    <t>Clinic Notes:                         Patient had post operative endo pain from last visit 2 days ago and getting better, so preparation was postponed and medication prescription with bite relief were done today.  Patient was educated about separated instrument from last visit. And that it was bypassed and canal was cleaned and tooth prognosis was discussed with her.                                                                  Next Clinic Notes:                         Endo crown prep #29,30,31,18,12</t>
  </si>
  <si>
    <t>Clinic Notes:                         suture removal #4 , implant crown removal # 12,19                                                                   Next Clinic Notes:                         Implant crown impression #12,19 after 10 - 12 days ( after we receive the accessories) - VIP Clinic - 3 units</t>
  </si>
  <si>
    <t>ZAYED  ERSHOOD ALI ALKHANBOOLI ALSHEHHI</t>
  </si>
  <si>
    <t>Clinic Notes:                         Follow up on implant crown  delivery # 8 ( PMMA)                                                                   Next Clinic Notes:                         1) Refer to VIP Clinic 2  for restoration #4,5 (but need to check with the patient if he wants to do it now or later)  2) Implant crown Impression # 8 ( final ) after 3-4  weeks ( after the treatments in VIP Clinic 2 ) - VIP Clinic 1 - 2 units</t>
  </si>
  <si>
    <t>Subaiha Ali Mahmood</t>
  </si>
  <si>
    <t>Clinic Notes:                         IOPA #5                                                                  Next Clinic Notes:                         new diagnosis ( follow up will be done on phone )</t>
  </si>
  <si>
    <t>Clinic Notes:                         Follow up visit for Implant crown delivery #3                                                                  Next Clinic Notes:                         1) Implant crown delivery # 14 after 5 -6 days ( or can be double appointments with  clinic 2 treatments ) - VIP Clinic - 2 units  2) Implant crown tightening #3,14 after 3 months ( must have scaling visit with GP same day visit with VIP Clinic ) - VIP Clinic - 3 units</t>
  </si>
  <si>
    <t>Clinic Notes:                         veneer delivery , scaling polishing                                                                  Next Clinic Notes:                         rct #3 with prep--5 units</t>
  </si>
  <si>
    <t>Lina Asad Mohamoud Abu Shalbak</t>
  </si>
  <si>
    <t>Clinic Notes:                         Examination, Opg, RCT with IOPA#19                                                                  Next Clinic Notes:                         endocrownprep #19</t>
  </si>
  <si>
    <t>05- Pending Next Visit</t>
  </si>
  <si>
    <t>Clinic Notes:                         Implant Crown delivery #19                                                                  Next Clinic Notes:                         Implant tightening after 4 weeks - 2 units</t>
  </si>
  <si>
    <t>Clinic Notes:                         IOPA #30                                                                   Next Clinic Notes:                         RE RCT #30 and RCT #29 (6 unit)</t>
  </si>
  <si>
    <t>Afroz Sardar Sardar Muhammad</t>
  </si>
  <si>
    <t>Clinic Notes:                         exam,opg, scaling polishing                                                                  Next Clinic Notes:                         continue treatment at ortho scaling after 6 months--2 units</t>
  </si>
  <si>
    <t>Clinic Notes:                         2ND Post Surgical Care#1,16                                                                  Next Clinic Notes:                         Suture Removal#1,16 _1 unit</t>
  </si>
  <si>
    <t>Clinic Notes:                         Post Surgical Care#16                                                                  Next Clinic Notes:                         Suture Removal#16_1 unit</t>
  </si>
  <si>
    <t>Rokia Guendouz</t>
  </si>
  <si>
    <t>Clinic Notes:                         Restoration direct #15                                                                  Next Clinic Notes:                         new diagnosis</t>
  </si>
  <si>
    <t>Mohamed mustafa Sharfuddin</t>
  </si>
  <si>
    <t>Clinic Notes:                         Examination, OPG                                                                  Next Clinic Notes:                          New diagnosis after 6 months</t>
  </si>
  <si>
    <t>Clinic Notes:                         crown delivery #12                                                                  Next Clinic Notes:                         onlay preparation #19 (4 unit) ( after 19/2)</t>
  </si>
  <si>
    <t>Mohamed  Salama Hashem</t>
  </si>
  <si>
    <t>Clinic Notes:                         Examination, OPG  IOPA #16                                                                  Next Clinic Notes:                         RCT #31</t>
  </si>
  <si>
    <t>Charlyn Sheen Aguacito Apdan</t>
  </si>
  <si>
    <t>Clinic Notes:                         Examination, OPG  Scaling and polishing Restoration #7,8 IOPA #7                                                                  Next Clinic Notes:                         RCT #2,3,5   (9 units)</t>
  </si>
  <si>
    <t>Cherly  Firdharini</t>
  </si>
  <si>
    <t>Clinic Notes:                         Surgical consultation and CBCT                                                                   Next Clinic Notes:                         Surgical extraction #16,17 under nitrous oxide - 8 units ( Extraction #1,32 will be after 1.5 months)</t>
  </si>
  <si>
    <t>Clinic Notes:                         temporary crowns re cementation                                                                   Next Clinic Notes:                         Final impression on 26/1/2025 (6 unit)</t>
  </si>
  <si>
    <t>Tareq Abdullah Rashid Rasheed Alkharji</t>
  </si>
  <si>
    <t>Clinic Notes:                         exam , scaling                                                                  Next Clinic Notes:                         scaling after 6 months--2 units</t>
  </si>
  <si>
    <t>Aysha  Ahmed Abdulla</t>
  </si>
  <si>
    <t>Clinic Notes:                         consultation and scaling                                                                   Next Clinic Notes:                         scaling after 6 months ( patient prefers Dr Salim )</t>
  </si>
  <si>
    <t>Ameer Krrar Ahmed Ali</t>
  </si>
  <si>
    <t>Clinic Notes:                         Examination, OPG and IOPA #3, 15, 18, 30                                                                  Next Clinic Notes:                         Scaling and polishing in the same day appointment with  Dr Ammar for extraction #1,16 then come back for RCT #30,31</t>
  </si>
  <si>
    <t>46603  / FP40449</t>
  </si>
  <si>
    <t>Clinic Notes:                         rct with endo crown#19                                                                  Next Clinic Notes:                         endo crown delivery#19--3 units</t>
  </si>
  <si>
    <t>46607  / FP40369</t>
  </si>
  <si>
    <t>Clinic Notes:                         onlay delivery #12, 13                                                                  Next Clinic Notes:                         scaling and polishing after 3 months- 2 unit</t>
  </si>
  <si>
    <t>Amal Elsayed Aref Ibrahim</t>
  </si>
  <si>
    <t>Clinic Notes:                         crown removal #18 , surgical extraction #18 , surgical drainage and curettage , under nitrous oxide ,                                                                   Next Clinic Notes:                         1) wound irrigation # 18 after 3 days with iv infusion of (kindly use the augmentin vial already made ready for the patient , dont open another antibiotic vial) , paracetamol and hydrocortisone - VIP Clinic 2  - 3 units  2) wound irrigation#18  after 5 days - VIP Clinic 2 - 1 unit 3) Suture removal # 18 after 12 days - VIP Clinic - 1 unit</t>
  </si>
  <si>
    <t>Clinic Notes:                         RCT and preparation #15                                                                   Next Clinic Notes:                         crown delivery #15</t>
  </si>
  <si>
    <t>Oscar Rodrigo Luna Lopez</t>
  </si>
  <si>
    <t>Clinic Notes:                         Examination , OPG                                                                   Next Clinic Notes:                         New diagnosis after 6 months ( must have scaling visit with GP same day visit with VIP Clinic ) - VIP Clinic - 2 units</t>
  </si>
  <si>
    <t>Ali Amer Mohammed Mohammed</t>
  </si>
  <si>
    <t>Clinic Notes:                         consultation and scaling                                                                   Next Clinic Notes:                         1- restoration #14 (3 unit after 18/2/) 2- oral hygiene after 3 months (2 unit)</t>
  </si>
  <si>
    <t>Fatima  Abdulla Saleh</t>
  </si>
  <si>
    <t>Clinic Notes:                         consultation and scaling                                                                   Next Clinic Notes:                         referral for implant #12 ( direct surgery)</t>
  </si>
  <si>
    <t>Clinic Notes:                         scaling and polishing                                                                  Next Clinic Notes:                         scaling and polishing after 3 months- 2 units</t>
  </si>
  <si>
    <t>Clinic Notes:                         Final implant bridge impression for the upper arch                                                                   Next Clinic Notes:                         Final Implant bridge delivery ( upper arch ) after 2 weeks - VIP Clinic - 5 units</t>
  </si>
  <si>
    <t>Clinic Notes:                         nigh guard delivery                                                                  Next Clinic Notes:                         follow up after 3 months and scaling--2 units</t>
  </si>
  <si>
    <t>Clinic Notes:                         follow up examination                                                                   Next Clinic Notes:                          Lower framework delivery after 2 weeks - VIP Clinic1 - 4 units</t>
  </si>
  <si>
    <t>Clinic Notes:                         rct #14                                                                  Next Clinic Notes:                         delivery #13</t>
  </si>
  <si>
    <t>Clinic Notes:                         follow up photo                                                                  Next Clinic Notes:                         retainer delivery under Dr Amr labib (urgent)</t>
  </si>
  <si>
    <t>Clinic Notes:                         endocrown preparation #3,14, 19                                                                  Next Clinic Notes:                         endocrown delivery #3, 14., 19 - 5 units</t>
  </si>
  <si>
    <t>Clinic Notes:                         crown #19 delivery                                                                   Next Clinic Notes:                         rct and prep #21 (5 unit(after 18/2)</t>
  </si>
  <si>
    <t>Clinic Notes:                         follow up                                                                  Next Clinic Notes:                         RCT #2(5 unit) (after 18/2)</t>
  </si>
  <si>
    <t>Clinic Notes:                         extraction #16                                                                   Next Clinic Notes:                         post surgical care 1 unit</t>
  </si>
  <si>
    <t>Divina Pillos Poral</t>
  </si>
  <si>
    <t>Clinic Notes:                         Examination, OPG and scaling and polishing  IOPA #32                                                                  Next Clinic Notes:                         Refer to Dr Hussien for extraction consultation #17,32 Then refer back for restoration #2,3     6 units</t>
  </si>
  <si>
    <t>Abdulla Abdulla Fairooz Mohammed Alblooshi</t>
  </si>
  <si>
    <t>Clinic Notes:                         follow up photograph #8                                                                  Next Clinic Notes:                         continue treatment with dr amr and dr hussien</t>
  </si>
  <si>
    <t>Clinic Notes:                         Surgical extraction #28,29,31 with Implants on #28,30,31/GTR/GRAFT/STENT Under Nitrous Oxide , OPG                                                                     Next Clinic Notes:                         Post Surgical Care</t>
  </si>
  <si>
    <t>46710  / FP40194</t>
  </si>
  <si>
    <t>Clinic Notes:                         lower retainer delivery                                                                  Next Clinic Notes:                         Ortho follow up after 45 days - 1 unit</t>
  </si>
  <si>
    <t>Clinic Notes:                         Ortho monthly adjustment                                                                  Next Clinic Notes:                         Removal of braces with fixed retainer - 2 units ( after 4 days)</t>
  </si>
  <si>
    <t>Yani Zhang</t>
  </si>
  <si>
    <t>46712  / FP40458</t>
  </si>
  <si>
    <t>Clinic Notes:                         Upper braces removal and fixed retainer, lower monthly adjustment, upper impression for vacuum retainer                                                                  Next Clinic Notes:                         1.Referred to Dr Asma for Upper vacuum retainer delivery Scaling and upper teeth restoration ( check up)   2. removal of lower braces with fixed retainer and impression after 45 days  - 2 units</t>
  </si>
  <si>
    <t>Manal Fatima Haroon Haroon Zafar</t>
  </si>
  <si>
    <t>Clinic Notes:                         Ortho monthly adjustment                                                                  Next Clinic Notes:                         Ortho monthly adjustment - 2units</t>
  </si>
  <si>
    <t>Clinic Notes:                         Ortho monthly adjustmnt                                                                  Next Clinic Notes:                         Upper bonding and monthly adjustment - 2 units</t>
  </si>
  <si>
    <t>Nawal Haroon Haroon Zafar</t>
  </si>
  <si>
    <t>46716  / FP1653</t>
  </si>
  <si>
    <t>Clinic Notes:                         Ortho monthly adjustment                                                                  Next Clinic Notes:                         Ortho monthly adjustment -2 units</t>
  </si>
  <si>
    <t>46717  / FP40391</t>
  </si>
  <si>
    <t>Clinic Notes:                         Scaling and polishing                                                                   Next Clinic Notes:                         RCT #15, 12  8 units</t>
  </si>
  <si>
    <t>Clinic Notes:                         Ortho monthly adjustment                                                                  Next Clinic Notes:                         Ortho monthly adjustment - 2 units</t>
  </si>
  <si>
    <t>Ahmad Mohammad El Fout</t>
  </si>
  <si>
    <t>Clinic Notes:                         Ortho braces installation                                                                  Next Clinic Notes:                         Monthly adjustment - 2 units</t>
  </si>
  <si>
    <t>Manea Saeed Abdelrahman Aqeel Al Ali</t>
  </si>
  <si>
    <t>Clinic Notes:                         Ortho follow up                                                                  Next Clinic Notes:                         Ortho follow up - 2 units</t>
  </si>
  <si>
    <t>Amer Saeed Abdelrahman Aqeel Al-ali</t>
  </si>
  <si>
    <t>Clinic Notes:                         Examination, OPG and scaling and polishing                                                                   Next Clinic Notes:                         Restoration #14,15 6 units</t>
  </si>
  <si>
    <t>Hamza Mortage</t>
  </si>
  <si>
    <t>46728  / FP1690</t>
  </si>
  <si>
    <t>Clinic Notes:                         braces installation                                                                  Next Clinic Notes:                         Ortho monthly adjustment with lower bonding - 2 units</t>
  </si>
  <si>
    <t>Msyead Ali Salem Obaid Hayai Almansoori</t>
  </si>
  <si>
    <t>Clinic Notes:                         Ortho monthly adjustment                                                                  Next Clinic Notes:                         Ortho monthly adjustment ( might be removal) - 2 units</t>
  </si>
  <si>
    <t>Clinic Notes:                         ORTHO FOLLOW UP                                                                  Next Clinic Notes:                         ORTHO FOLLOW UP after 45 days - 1 unit</t>
  </si>
  <si>
    <t>Nouf Sultan Abdulla Alwan Alhebsi</t>
  </si>
  <si>
    <t>Clinic Notes:                         ortho follow up                                                                  Next Clinic Notes:                         ortho follow up ( Might be removal ) -2 units</t>
  </si>
  <si>
    <t>Omaima Mohammaed F Lazim</t>
  </si>
  <si>
    <t>Clinic Notes:                         Ortho follow up                                                                  Next Clinic Notes:                         Ortho follow up (might be removal with retainers) - 2 units</t>
  </si>
  <si>
    <t>Clinic Notes:                         Ortho follow up                                                                  Next Clinic Notes:                         Ortho follow up after 45 days - 2 unit</t>
  </si>
  <si>
    <t>Rawad Wahid Sadek</t>
  </si>
  <si>
    <t>Nour Ahmed Farouk Abdelrahman Zaky</t>
  </si>
  <si>
    <t>Glaizel Reyes Maningas</t>
  </si>
  <si>
    <t>Clinic Notes:                         Ortho monthly adjustment and OPG                                                                  Next Clinic Notes:                         Ortho monthly adjustment - 2 units</t>
  </si>
  <si>
    <t>Khalifa Jumaa Ateeq Jumaa Alsuwaidi</t>
  </si>
  <si>
    <t>08.1- Braces Installation Per arch</t>
  </si>
  <si>
    <t>Clinic Notes:                         Ortho consultation                                                                  Next Clinic Notes:                         Braces installation after approval ( FP if rejected) - 3 units</t>
  </si>
  <si>
    <t>Clinic Notes:                         Mokup tryin 2                                                                  Next Clinic Notes:                         Gingivectomy _ 4 units after 1 month</t>
  </si>
  <si>
    <t>Clinic Notes:                         Implant crown impression #3,4                                                                   Next Clinic Notes:                         Implant crown delivery #3,4 after 7- 10 days - VIP Clinic 1 - 2 units</t>
  </si>
  <si>
    <t>Clinic Notes:                         mock up analysis                                                                  Next Clinic Notes:                         RCT #4 with post and core and crown prep (5 unit)</t>
  </si>
  <si>
    <t>Giea Marie Magpantay Espanola</t>
  </si>
  <si>
    <t>Clinic Notes:                         RCT #19                                                                  Next Clinic Notes:                         crown preparation #19 (3 unit)</t>
  </si>
  <si>
    <t>Clinic Notes:                         post surgical care                                                                  Next Clinic Notes:                         suture removal under VIP</t>
  </si>
  <si>
    <t>Clinic Notes:                         C1 Surgical Extraction #18 with Immediate Implant/gtr/gingivoplasty/surgical guide under nitrous oxide                                                                  Next Clinic Notes:                         Post surgical care after 2 and 5 days - 1unit Suture removal after 2 weeks - 1 unit</t>
  </si>
  <si>
    <t>NG  CHUN YIAN</t>
  </si>
  <si>
    <t>Clinic Notes:                         consultation and scaling                                                                  Next Clinic Notes:                         new diagnosis  (if patient call to do tooth #18 book for RCT and prep 6 unit)</t>
  </si>
  <si>
    <t>Clinic Notes:                         Surgical Extraction, Cyst Removal with Immediate Implant Placement #28                                                                  Next Clinic Notes:                         Post Surgical Care</t>
  </si>
  <si>
    <t>Clinic Notes:                         exam,opg, scaling polishing                                                                  Next Clinic Notes:                         tooth whieting---5 units(zoom)</t>
  </si>
  <si>
    <t>Mohamed  Achraf Khalil</t>
  </si>
  <si>
    <t>Clinic Notes:                         Examination, OPG and scaling and polishing                                                                  Next Clinic Notes:                         New diagnosis after 6 months</t>
  </si>
  <si>
    <t>Aya  Mohamed Farouk Abdelsamei</t>
  </si>
  <si>
    <t>Clinic Notes:                         Examination, OPG and scaling and polishing                                                                  Next Clinic Notes:                         Scaling after 3 months</t>
  </si>
  <si>
    <t>Clinic Notes:                         Prohpy and polishing                                                                  Next Clinic Notes:                         New diagnosis after 6 months</t>
  </si>
  <si>
    <t>Paul Wendell Elegino  Aranga</t>
  </si>
  <si>
    <t>Clinic Notes:                         Examination, OPG and restoration #14 (3 surfaces)                                                                  Next Clinic Notes:                         Restoration #2 (2 surfaces)  #3 (1 surface) #5 (1 surface)  8 units</t>
  </si>
  <si>
    <t>Clinic Notes:                         crown delivery #14 and RCT #15                                                                   Next Clinic Notes:                         post and core #15 (3 unit) after 4 days</t>
  </si>
  <si>
    <t>EMAN   AWADALLA</t>
  </si>
  <si>
    <t>Clinic Notes:                         IOPA#18  consultation                                                                   Next Clinic Notes:                         Refer for RCT #18 Dr ammar</t>
  </si>
  <si>
    <t>Clinic Notes:                         restoration #19,31                                                                  Next Clinic Notes:                         new diagnosis in 6 months 2 units</t>
  </si>
  <si>
    <t>Clinic Notes:                         Redo restoration #3                                                                  Next Clinic Notes:                         Restoration #18,19</t>
  </si>
  <si>
    <t>Clinic Notes:                         exam, scaling polishing                                                                  Next Clinic Notes:                         scaling after 6 months--2 units</t>
  </si>
  <si>
    <t>Clinic Notes:                         post surgical care 1                                                                  Next Clinic Notes:                         suture removal #28 with VIP</t>
  </si>
  <si>
    <t>Roman Koifman</t>
  </si>
  <si>
    <t>Clinic Notes:                         onlay prep #31,13                                                                  Next Clinic Notes:                         onlay delivery#31,13--4 units</t>
  </si>
  <si>
    <t>Clinic Notes:                         scaling and polishing + extraction #17                                                                  Next Clinic Notes:                         new diagnosis in 6 months</t>
  </si>
  <si>
    <t>Clinic Notes:                         Onlay preparation #30,31,32                                                                  Next Clinic Notes:                         Onlay crown delivery #30,31,32 - 5 units</t>
  </si>
  <si>
    <t>Clinic Notes:                         rct#2                                                                  Next Clinic Notes:                         crown delivery#2--3 units</t>
  </si>
  <si>
    <t>Clinic Notes:                         opg, restoration #11, impression for veneer #3 and 13                                                                  Next Clinic Notes:                         veneer delivery#3,13, night guard delivery , scaling polishing---5 units</t>
  </si>
  <si>
    <t>Alia Nasser Ahmed Salem Alobeidli</t>
  </si>
  <si>
    <t>Clinic Notes:                         exam, lingual retainer cementation                                                                  Next Clinic Notes:                         scaling next month---2 units</t>
  </si>
  <si>
    <t>Clinic Notes:                         indirect onlay #14 and bracket placement #20                                                                  Next Clinic Notes:                         scaling after 2 months--2 units</t>
  </si>
  <si>
    <t>Clinic Notes:                         restorative #29, 31                                                                  Next Clinic Notes:                         crown delivery #29,30 (4 unit) ( with CBCT and New scan for referral for Implant )</t>
  </si>
  <si>
    <t>Clinic Notes:                         crown delivery #6,7,8,9,10,11                                                                  Next Clinic Notes:                         1-ipr and occlusal check after 2 weeks (1 unit)  also 2- send back to continue treatment with Dr Hussien ( Kindly book as soon as possible )</t>
  </si>
  <si>
    <t>Clinic Notes:                         post and restoration #9                                                                   Next Clinic Notes:                         new diagnosis</t>
  </si>
  <si>
    <t>Clinic Notes:                         RCT #2 and preparation #2,5                                                                  Next Clinic Notes:                         delivery #2,5 (4 unit) paitent want to come (monday, tuseday, wednesday after4 pm)</t>
  </si>
  <si>
    <t>Clinic Notes:                         crown preparation #20                                                                   Next Clinic Notes:                         Crown delivery #20 and scaling ( 4 unit)</t>
  </si>
  <si>
    <t>Clinic Notes:                         follow up and photography                                                                  Next Clinic Notes:                         crown delivery #4-13 ( 6 unit)(URGENT) (before 4/2)</t>
  </si>
  <si>
    <t>Clinic Notes:                         caries removal #31                                                                   Next Clinic Notes:                         onlay delivery (2 unit) ( before 4/2/2025</t>
  </si>
  <si>
    <t>Clinic Notes:                         preparation #19                                                                  Next Clinic Notes:                         crown delivery under Dr Ammar  #19 (27206)</t>
  </si>
  <si>
    <t>Clinic Notes:                         restoration with post #6                                                                   Next Clinic Notes:                         restoration with post #8 ( 3 unit)</t>
  </si>
  <si>
    <t>Clinic Notes:                         restoration #8                                                                  Next Clinic Notes:                         refer for apicectomy #9 and query #10</t>
  </si>
  <si>
    <t>Samuel Sebastian    Sukendro</t>
  </si>
  <si>
    <t>Clinic Notes:                         exam,opg, scaling polishing                                                                  Next Clinic Notes:                         whitening(zoom)--5 units</t>
  </si>
  <si>
    <t>Clinic Notes:                         tooth whitening                                                                  Next Clinic Notes:                         new diagnosis after 6 months--2 units</t>
  </si>
  <si>
    <t>Clinic Notes:                         endo crown #14 and onlay delivery#15                                                                  Next Clinic Notes:                         occlusal adjustment after 3 days(pt will inform by phone if needed)--2 units scaling after 6 months--2 units</t>
  </si>
  <si>
    <t>Clinic Notes:                         rct#14 with endo crown prep and onlay prep #15                                                                  Next Clinic Notes:                         endo crown delivery#14 and onlay #15--4 units</t>
  </si>
  <si>
    <t>Clinic Notes:                         post surgical care with surgical denture delivery (upper arch)                                                                   Next Clinic Notes:                         After 10days from today  for suture removal  - VIP Clinic 1 - 1 unit</t>
  </si>
  <si>
    <t>Clinic Notes:                         post surgical care                                                                  Next Clinic Notes:                         suture removal with VIP 1</t>
  </si>
  <si>
    <t>Hanan Husain Mohamedshareef Alkhoori</t>
  </si>
  <si>
    <t>Clinic Notes:                         exam,opg, palliative treatment                                                                  Next Clinic Notes:                         scaling--2 units 2) referal to dr amar</t>
  </si>
  <si>
    <t>Clinic Notes:                         preparation and restoration #5                                                                  Next Clinic Notes:                         Crown delivery #5( 3 unit) (phobic patient )</t>
  </si>
  <si>
    <t>Clinic Notes:                         rct#15                                                                  Next Clinic Notes:                         post and core + restoration #15</t>
  </si>
  <si>
    <t>Clinic Notes:                         RCT #9                                                                   Next Clinic Notes:                         POST AND CROE #9 WITH REASTORATION #9,19</t>
  </si>
  <si>
    <t>Clinic Notes:                         2nd post surgical care#19                                                                  Next Clinic Notes:                         Suture Removal with vip_1 unit after 12 days from surgery day</t>
  </si>
  <si>
    <t>Clinic Notes:                         3rd Wound Irrigation #19                                                                  Next Clinic Notes:                         Suture Removal with VIP_1 UNITS</t>
  </si>
  <si>
    <t>Naeema Awadh Hamad Almansoori</t>
  </si>
  <si>
    <t>Clinic Notes:                         Examination Direct repair #18,20                                                                  Next Clinic Notes:                         1.Scaling with Dr Salim today 2. New diagnosis after 6 months - VIP - 2 units</t>
  </si>
  <si>
    <t>Clinic Notes:                         crown removal and prep #4,13                                                                  Next Clinic Notes:                         delivery crowns #4- 13 ( 8 unit) after 10 days</t>
  </si>
  <si>
    <t>Clinic Notes:                         Examination, OPG and palliative #31                                                                  Next Clinic Notes:                         RCT #31</t>
  </si>
  <si>
    <t>Clinic Notes:                         Implant crown delivery #3,4 , Surgical extraction #16 , OPG                                                                  Next Clinic Notes:                         1.Post surgical care after 5 days under GP ( patient can come only once as they are staying in al ain) 2. Suture removal after 12 days - VIP - 1 unit 3. Implant tightening #3,4 after 3 months - VIP - 2 units</t>
  </si>
  <si>
    <t>Clinic Notes:                         Surgical Extraction and Implant Surgery #3,4 with sinus augmentation                                                                  Next Clinic Notes:                         1,Post surgical care with periopack removal after 2 days with full set of IV medication  2,Post surgical care after 5 days with full set of IV medication  3, Suture removal after 12 days - VIP - 1 unit</t>
  </si>
  <si>
    <t>Jarrah  Tareq Mohammed Murad  Alblooshi</t>
  </si>
  <si>
    <t>Clinic Notes:                         Restoration (2 surfaces) #3 Deep and young age possible dentin deposition for follow up                                                                   Next Clinic Notes:                         Restoration #30 (2 surfaces)</t>
  </si>
  <si>
    <t>Saeed  Abdelrahman Aqeel Abdelrahman Al Ali</t>
  </si>
  <si>
    <t>Clinic Notes:                         Examination, OPG and scaling and polishing                                                                   Next Clinic Notes:                         RCT #15 6 units</t>
  </si>
  <si>
    <t>Clinic Notes:                         Endo crown prep #30, 31                                                                  Next Clinic Notes:                         Endo crown delivery #30,31</t>
  </si>
  <si>
    <t>Salah Eddien jebrin Taha</t>
  </si>
  <si>
    <t>Clinic Notes:                         rct with post and core #11                                                                  Next Clinic Notes:                         referal to vip clinic for extraction and impant consultation 2) new diagnosis after 6 months--2 units</t>
  </si>
  <si>
    <t>Layal   Iyman El Hindi</t>
  </si>
  <si>
    <t>Clinic Notes:                         Examination, Scaling and polishing                                                                   Next Clinic Notes:                         Bleaching 6 units</t>
  </si>
  <si>
    <t>Clinic Notes:                         Scaling and polishing                                                                   Next Clinic Notes:                         Restoration (2 surfaces) #14        4 units</t>
  </si>
  <si>
    <t>Nawaf  Abdulraouf Mohamed Ali Almaazmi</t>
  </si>
  <si>
    <t>Clinic Notes:                         Examination, scaling and polishing                                                                   Next Clinic Notes:                         Scaling after 6 months</t>
  </si>
  <si>
    <t>Clinic Notes:                         implant impression #3                                                                  Next Clinic Notes:                         1.Implant crown delivery #3 , implant crown repair(tightening) #19 after 1 week - VIP - 2 units 2. Referred to Dr Ammar for changing crown #4 ( same day after implant crown delivery)</t>
  </si>
  <si>
    <t>Nasser  Alhamadi</t>
  </si>
  <si>
    <t>Clinic Notes:                         Examination, OPG and pulpectomy #17                                                                  Next Clinic Notes:                         RCT #17</t>
  </si>
  <si>
    <t>Clinic Notes:                         Temporary cementation #10 for trial                                                                   Next Clinic Notes:                         permanent cementation #10 with removal #11 4 units</t>
  </si>
  <si>
    <t>Malak Tamer Ebrahim Jaafar</t>
  </si>
  <si>
    <t>Clinic Notes:                         Examination, IOPA #9                                                                  Next Clinic Notes:                         New diagnosis after 6 months</t>
  </si>
  <si>
    <t>Clinic Notes:                         Endo crown delivery #29,31,19 IOPA #31, 19                                                                  Next Clinic Notes:                         New diagnosis after 6 months</t>
  </si>
  <si>
    <t>Mohamed  OMAR ABDULLA NASER BASLAIB</t>
  </si>
  <si>
    <t>Clinic Notes:                         impression #7                                                                   Next Clinic Notes:                         delivery #7</t>
  </si>
  <si>
    <t>Clinic Notes:                         Indirect Repair with IOPA#7                                                                  Next Clinic Notes:                         SCALING REMOVAL #6 AND IMPRESSION, SCALING AN DPOLISHING 5 UNITS</t>
  </si>
  <si>
    <t>Clinic Notes:                         Post &amp; Core and Restoration with IOPA#4 and Crown Prep                                                                  Next Clinic Notes:                         Full crown Delivery#4 _ 3 units</t>
  </si>
  <si>
    <t>Zainab Murad  Ali Al Hashmi</t>
  </si>
  <si>
    <t>Clinic Notes:                         FULL MOUTH DIGITAL SCAN                                                                   Next Clinic Notes:                         implant surgery (8units)</t>
  </si>
  <si>
    <t>Clinic Notes:                         onlay prep #18,19. post and core #21 and crown prep #20,21                                                                  Next Clinic Notes:                         onlay delivery #18,19. crown delivery #20,21</t>
  </si>
  <si>
    <t>Clinic Notes:                         rct#14                                                                  Next Clinic Notes:                         rct#19--4 units</t>
  </si>
  <si>
    <t>Clinic Notes:                         post and cor#29, crown removal#31, tooth prep #31 and 29                                                                  Next Clinic Notes:                         bridge delivery--4 unit</t>
  </si>
  <si>
    <t>Noura Sultan Hamad Aldhelaia  Alzaabi</t>
  </si>
  <si>
    <t>Clinic Notes:                         scaling polishing, Invisalign delivery #3 and 4                                                                   Next Clinic Notes:                         scaling after 6 month --2 unit  at clinic 4 Invisalign delivery #5 and 6 at vip clinic --1 unit</t>
  </si>
  <si>
    <t>Clinic Notes:                         Pocket irrigation around #12                                                                  Next Clinic Notes:                         Scaling after one week 3 units</t>
  </si>
  <si>
    <t>Rami Yousef Abed Obaid</t>
  </si>
  <si>
    <t>Clinic Notes:                         crown delivery #13,14                                                                  Next Clinic Notes:                         new diagnosis in 6 months</t>
  </si>
  <si>
    <t>Clinic Notes:                         Onlay prep #32                                                                  Next Clinic Notes:                         Onlay delivery #32</t>
  </si>
  <si>
    <t>Clinic Notes:                         Restoration #28,29,27                                                                  Next Clinic Notes:                         follow up after 1 week</t>
  </si>
  <si>
    <t>Clinic Notes:                         scaling and polishing                                                                   Next Clinic Notes:                         refer to dr Ammar for extraction #30</t>
  </si>
  <si>
    <t>Lubna Khaled Jamal Abdelqader</t>
  </si>
  <si>
    <t>Clinic Notes:                         consultation, opg                                                                  Next Clinic Notes:                         referral to ortho for consult; new diagnosis in 6 months</t>
  </si>
  <si>
    <t>Joel Mula Aborita</t>
  </si>
  <si>
    <t>Clinic Notes:                         restoration #3                                                                  Next Clinic Notes:                         restoration #3, 2 (4 unit)</t>
  </si>
  <si>
    <t>Clinic Notes:                         Direct implant surgery #29,31 with Gingivoplasty under Nitrous oxide , OPG                                                                   Next Clinic Notes:                         1) Wound irrigation #29,31 after 3 days (IV will be based on the condition of the patient) - Clinic 4 - 1 unit  2) Wound irrigation #29,31 after 5 days - Clinic 4 - 1 unit  3) Suture removal #29,31 after 12 days - VIP Clinic - 1 unit</t>
  </si>
  <si>
    <t>Sydney Rae  Buckley</t>
  </si>
  <si>
    <t>Clinic Notes:                         consultation and scaling                                                                   Next Clinic Notes:                         smile analysis ( 3 units when patient comes back from travel )</t>
  </si>
  <si>
    <t>Clinic Notes:                         Consultation and OPG                                                                  Next Clinic Notes:                         1. Deep phrophy on first visit 2. Scaling after 1 week 3. New diagnosis - VIP - after 6 months - (must have scaling with GP)</t>
  </si>
  <si>
    <t>Clinic Notes:                         Implant crown delivery #31                                                                   Next Clinic Notes:                         1) Refer to clinic 2 for CAD CAM restoration # 14  2) Implant crown tightening #19,31 after 1 month from today  (must have scaling visit with GP same day visit with VIP Clinic , scaling should be FOC ) - VIP Clinic - 2 units</t>
  </si>
  <si>
    <t>Haitham Fawzi Abdelmagied Mahmoud</t>
  </si>
  <si>
    <t>43571  / FP40403</t>
  </si>
  <si>
    <t>Clinic Notes:                         cbct and scan                                                                  Next Clinic Notes:                         1. Surgical extraction #12 with gtr/graft/immediae implant #12 under nitrous after pt accepts FP - 6 units  2. Referred back to Dr Ibrahim to restore  #13 (mesial) , #28 (cervical)  after surgery  ( since pt is traveling , he needs surgery first)</t>
  </si>
  <si>
    <t>John Md Doe</t>
  </si>
  <si>
    <t>01- Being Seen</t>
  </si>
  <si>
    <t>Clinic Notes:                                                                                           Next Clinic Notes:</t>
  </si>
  <si>
    <t>Fatima Muneer Mohammad Ratrout</t>
  </si>
  <si>
    <t>Clinic Notes:                         Implant tightening #18,19,30 and OPG                                                                   Next Clinic Notes:                         Implant tightening # 22,24,27 - 3 units after 4-6 weeks</t>
  </si>
  <si>
    <t>43823  / FP40372</t>
  </si>
  <si>
    <t>Clinic Notes:                         preparation #30,31                                                                  Next Clinic Notes:                         delivery #30,31 (4 unit)</t>
  </si>
  <si>
    <t>Clinic Notes:                         internal bleaching #8                                                                   Next Clinic Notes:                         follow up 2 units</t>
  </si>
  <si>
    <t>Aubrey</t>
  </si>
  <si>
    <t>Clinic Notes:                         surgical extraction with immediate implant #14                                                                  Next Clinic Notes:                         post surgical care 1</t>
  </si>
  <si>
    <t>Ahmad Ismail Jumaa Ismail Aljineibi</t>
  </si>
  <si>
    <t>Clinic Notes:                         consultation and scaling                                                                   Next Clinic Notes:                         1- referral for consultation of impacted teeth removal #1,16,17,32 under VIP 2- scaling after 6 months under clinic 2</t>
  </si>
  <si>
    <t>Madeya Omair Mohammed</t>
  </si>
  <si>
    <t>Clinic Notes:                         Surgical extraction #9 , cyst removal #9 with Immediate Implant/GTR/GRAFT/STENT Under Nitrous Oxide , OPG                                                                  Next Clinic Notes:                         Post Surgical Care</t>
  </si>
  <si>
    <t>Mariyam</t>
  </si>
  <si>
    <t>Jameela  SALEH ABDULLA MOHAMMED ALBLOOSHI</t>
  </si>
  <si>
    <t>Clinic Notes:                         Ortho monthly adjustment                                                                  Next Clinic Notes:                         -IPR with Dr Salim -Ortho monthly adjustment - 2 units</t>
  </si>
  <si>
    <t>Khadija  Abdul Kareem Yousif Alhammadi</t>
  </si>
  <si>
    <t>Clinic Notes:                         Ortho consultation                                                                  Next Clinic Notes:                         Referred to Dr Ibrahim for restoration #10  Lingual retainer fixation- Ortho clinic  - 2 units (after restoration)</t>
  </si>
  <si>
    <t>Mariam Obaid Salem Alzaabi</t>
  </si>
  <si>
    <t>Clinic Notes:                         Follow for implant crown delivery # 18,19                                                                   Next Clinic Notes:                         1) Refer to clinic 1 for  CAD CAM restoration (with 3/4th crown) and also for tightening #18,19  2) New diagnosis after 6 months ( must have scaling visit with GP same day visit with VIP Clinic ) - VIP Clinic - 2 units</t>
  </si>
  <si>
    <t>Clinic Notes:                         Implant bridge removal #23-26 and impression #23-27                                                                  Next Clinic Notes:                         Implant bridge delivery #23-27 after 2 weeks - VIP CLINIC - 3 UNITS</t>
  </si>
  <si>
    <t>Clinic Notes:                         implant surgery #30,31                                                                  Next Clinic Notes:                         post surgical care 1 unit</t>
  </si>
  <si>
    <t>Naglaa Abdelwahab Mohamed Barbar</t>
  </si>
  <si>
    <t>Clinic Notes:                         rct #13                                                                  Next Clinic Notes:                         referred back to dr. ibrahim to continue treatment # 13 post and core + crown</t>
  </si>
  <si>
    <t>Clinic Notes:                         Direct implant surgery #18 /STENT /GUIDE Under Nitrous oxide , OPG                                                                   Next Clinic Notes:                         1)Wound irrigation #18 after 3 days and 5 days ( IV will be based on the condition of the patient) - clinic 4 - 1 unit 2) Suture removal #18 after 12 days - VIP Clinic - 1 unit  3)  After 21 days from surgery Implant exposure #15 - VIP Clinic - 2 units 4) After 6 months from surgery , implant exposure #18 - VIP Clinic - 2 units</t>
  </si>
  <si>
    <t>Clinic Notes:                         Surgical extraction #12 implant crown removal #13,14 , removal of failed implant # 13/gtr/graft/gingivoplasty  under nitrous oxide , OPG   IOPA#12 ( kindly need to add this in the FP )                                                                   Next Clinic Notes:                         1) Wound irrigation #12,13 after 3 days with IV infusion of ceftriaxone , paracetamol and hydrocortisone (kindly add avalox 400mg for this patient on this visit) - Clinic 1 - 3 units  2) Wound irrigation #12,13 after 5 days - clinic 1 - 1 unit 3) suture removal #12,13 after 12 days - VIP Clinic - 1unit</t>
  </si>
  <si>
    <t>45283  / FP1690</t>
  </si>
  <si>
    <t>Clinic Notes:                         Implant crown #29 delivery with IOPA                                                                   Next Clinic Notes:                         Implant tightening after 3 months - 2 units (must have scaling with GP)</t>
  </si>
  <si>
    <t>Clinic Notes:                         endocrown prep #13,14                                                                   Next Clinic Notes:                         endocrown delivery #13,14</t>
  </si>
  <si>
    <t>Omar Saeed Ali Alshouz Almheiri</t>
  </si>
  <si>
    <t>Clinic Notes:                          Bridge removal #4,5 with removal of retained root #5 and immediate implant surgery # 4,5,12,13/GTR/GRAFT/STENT Under Nitrous Oxide                                                                  Next Clinic Notes:                         Post Surgical Care</t>
  </si>
  <si>
    <t>Tsungirirai Zimuto</t>
  </si>
  <si>
    <t>Clinic Notes:                         RCT#25,6 WITH POST AND CORE BUILD UP                                                                  Next Clinic Notes:                         RESTORATION #29,28,30--5 UNITS</t>
  </si>
  <si>
    <t>45595  / FP40305</t>
  </si>
  <si>
    <t>07.8- Bleaching (Home)  impression / delivery</t>
  </si>
  <si>
    <t>Clinic Notes:                         ReRCT #9                                                                  Next Clinic Notes:                         internal bleaching (3 unit) after patient  comes back from travel</t>
  </si>
  <si>
    <t>Alhamda Albani Untong</t>
  </si>
  <si>
    <t>Clinic Notes:                         post and core #13 with preparation , 29 prep.                                                                  Next Clinic Notes:                         delivery # 13,29 - 4 units</t>
  </si>
  <si>
    <t>Mariam Ahmed Khaled</t>
  </si>
  <si>
    <t>Clinic Notes:                         Surgical Extraction #31 with Immediate Implant Installation under Nitrous Oxide                                                                  Next Clinic Notes:                         Post Surgical Care Follow up - 2 units</t>
  </si>
  <si>
    <t>Fawaghi Abdulla Fairooz Mohammed Alblooshi</t>
  </si>
  <si>
    <t>Clinic Notes:                         Direct Implant Surgery #19,30 under Nitrous Oxide                                                                  Next Clinic Notes:                         Post Surgical Care- 2 units</t>
  </si>
  <si>
    <t>Nida Khalil Ibrahim Al Kiswani</t>
  </si>
  <si>
    <t>46317  / FP40329</t>
  </si>
  <si>
    <t>Clinic Notes:                         post surgical follow up examination + IV administration                                                                    Next Clinic Notes:                         after 5 days for evaluation of the surgical site # 4 - VIP Clinic ( if Doctor not available , kindly refer the patient to clinic 1) - 1 unit</t>
  </si>
  <si>
    <t>46334  / FP40327</t>
  </si>
  <si>
    <t>Clinic Notes:                         Implant impression #14,15,18,19                                                                  Next Clinic Notes:                         imlant crown delivery #14,15,18,19 before 7th dec - 4 units</t>
  </si>
  <si>
    <t>46514  / FP40342</t>
  </si>
  <si>
    <t>Clinic Notes:                         crown removal #10,11                                                                   Next Clinic Notes:                         crown delivery #11,10 (4 unit)</t>
  </si>
  <si>
    <t>46516  / FP40342</t>
  </si>
  <si>
    <t>Khaled Faisal Abboud Faraj Al Ameri</t>
  </si>
  <si>
    <t>Clinic Notes:                         delivery #13,15                                                                  Next Clinic Notes:                         oral hygiene</t>
  </si>
  <si>
    <t>33173  / FP1652</t>
  </si>
  <si>
    <t>Clinic Notes:                         Braces installation                                                                  Next Clinic Notes:                         Monthly adjustment - 2 units</t>
  </si>
  <si>
    <t>Sum of Net INS Share</t>
  </si>
  <si>
    <t>Values</t>
  </si>
  <si>
    <t>Sum of Net PT Share</t>
  </si>
  <si>
    <t>Sum of Old INV Payment</t>
  </si>
  <si>
    <t>Sum of Current Payment</t>
  </si>
  <si>
    <t>Sum of Advance Payment</t>
  </si>
  <si>
    <t>GENERATED</t>
  </si>
  <si>
    <t>COLLECTION</t>
  </si>
  <si>
    <t>Hygiene Concepts</t>
  </si>
  <si>
    <t>Breath Medical</t>
  </si>
  <si>
    <t>IKON</t>
  </si>
  <si>
    <t>NHT Trading LLC</t>
  </si>
  <si>
    <t>Current O/s</t>
  </si>
  <si>
    <t>Non Current O/s</t>
  </si>
  <si>
    <t>Name Of Employee</t>
  </si>
  <si>
    <t>Mona Linda Econg</t>
  </si>
  <si>
    <t>Shabna Jamal</t>
  </si>
  <si>
    <t>Jennifer Iglesia</t>
  </si>
  <si>
    <t>Moby Antony</t>
  </si>
  <si>
    <t>Genet Tumago</t>
  </si>
  <si>
    <t>Elbie Cristobal</t>
  </si>
  <si>
    <t>Hadi Haj</t>
  </si>
  <si>
    <t>Mahmod Badran</t>
  </si>
  <si>
    <t>Muna Mohamed Ali Ahmed</t>
  </si>
  <si>
    <t>Haya Alnaufe</t>
  </si>
  <si>
    <t>Ahammed Thanweer</t>
  </si>
  <si>
    <t>Ma. Corazon Lasaten</t>
  </si>
  <si>
    <t>Arjun Krishna</t>
  </si>
  <si>
    <t>January paid in Feb</t>
  </si>
  <si>
    <t>Financial Report for the year  Jan 2025</t>
  </si>
  <si>
    <t>Cash &amp; Cheque Collection of Jan 2025</t>
  </si>
  <si>
    <t>Cash &amp; Credit Card of  Jan 2025   -    (a)</t>
  </si>
  <si>
    <t>Credit Card  Jan 2025</t>
  </si>
  <si>
    <t>Insurance Sales of  Jan 2025         -    (b)</t>
  </si>
  <si>
    <t>Cash &amp; Credit Card of  Jan 2025   -   (c)</t>
  </si>
  <si>
    <t>Insurance Sales of  Jan 2025         -   (d)</t>
  </si>
  <si>
    <t>Cash &amp; Credit Card of  Jan 2025    -   (e)</t>
  </si>
  <si>
    <t>Insurance Sales of  Jan 2025          -   (f)</t>
  </si>
  <si>
    <t>Cash &amp; Credit Card of  Jan 2025   -  (i = a+c+e+g)</t>
  </si>
  <si>
    <t>Insurance Sales of  Jan 2025         -  (j = b+d+f+h)</t>
  </si>
  <si>
    <t>Payment against Purchases of Jan 2025</t>
  </si>
  <si>
    <t>Doctor' Salary for  Jan 2025</t>
  </si>
  <si>
    <t>Nurses' Salary for  Jan 2025</t>
  </si>
  <si>
    <t>Indirect Staff Salaries for  Jan 2025</t>
  </si>
  <si>
    <t>Office Rent forJan 2025</t>
  </si>
  <si>
    <t>Profit &amp; (Loss) for the month of Jan 2025</t>
  </si>
  <si>
    <t>CashFlow Movement for the month of Jan 2025</t>
  </si>
  <si>
    <t>Financial Report for the month of Jan 2025</t>
  </si>
  <si>
    <t xml:space="preserve"> Staff Salaries for the month of July Jan 2025</t>
  </si>
  <si>
    <t>LPO-7168</t>
  </si>
  <si>
    <t>LPO-7166</t>
  </si>
  <si>
    <t>AUH-32123</t>
  </si>
  <si>
    <t>LPO-7172</t>
  </si>
  <si>
    <t>LPO-7169</t>
  </si>
  <si>
    <t>INV/2025/00092</t>
  </si>
  <si>
    <t>Lab Diamond Cutting Disc</t>
  </si>
  <si>
    <t>Diamond Cutting Disc</t>
  </si>
  <si>
    <t>Fala Medical Trading</t>
  </si>
  <si>
    <t>Peter</t>
  </si>
  <si>
    <t>+971 56 9360381</t>
  </si>
  <si>
    <t>LPO-7193</t>
  </si>
  <si>
    <t>Rubber Tornado</t>
  </si>
  <si>
    <t>TDR0601</t>
  </si>
  <si>
    <t>Breath General Trading</t>
  </si>
  <si>
    <t>Mustaq</t>
  </si>
  <si>
    <t>+971 54 745 6475</t>
  </si>
  <si>
    <t>LPO-7171</t>
  </si>
  <si>
    <t>VDCL-01</t>
  </si>
  <si>
    <t>INV-00641</t>
  </si>
  <si>
    <t>LPO-7184</t>
  </si>
  <si>
    <t>LPO-7194</t>
  </si>
  <si>
    <t>INV/2025/00167</t>
  </si>
  <si>
    <t>Biological Incubator</t>
  </si>
  <si>
    <t>SR-13-EMD-BI-02</t>
  </si>
  <si>
    <t>Medley</t>
  </si>
  <si>
    <t>LPO-7190</t>
  </si>
  <si>
    <t>1AINDCP-336343</t>
  </si>
  <si>
    <t>LPO-7188</t>
  </si>
  <si>
    <t>LPO-7195</t>
  </si>
  <si>
    <t>PSGT-0322025</t>
  </si>
  <si>
    <t>LPO-6989</t>
  </si>
  <si>
    <t>CS0S125000008</t>
  </si>
  <si>
    <t>LPO-7189</t>
  </si>
  <si>
    <t>LPO-7185</t>
  </si>
  <si>
    <t>TCS-202501802</t>
  </si>
  <si>
    <t>Titanium Abutment Unibase TBC-SV-RP</t>
  </si>
  <si>
    <t>LPO-7224</t>
  </si>
  <si>
    <t>AE-25004013399</t>
  </si>
  <si>
    <t>LPO-7186</t>
  </si>
  <si>
    <t>LB-DXB-6309591</t>
  </si>
  <si>
    <t>LPO-7191</t>
  </si>
  <si>
    <t>MS-INV-28421</t>
  </si>
  <si>
    <t>Mujeeb</t>
  </si>
  <si>
    <t>LPO-7200</t>
  </si>
  <si>
    <t>TCS-20252200</t>
  </si>
  <si>
    <t>Band Aid Long</t>
  </si>
  <si>
    <t>Band Aid Long 72x19mm</t>
  </si>
  <si>
    <t>Medicure</t>
  </si>
  <si>
    <t>Caviforte</t>
  </si>
  <si>
    <t xml:space="preserve">Saline </t>
  </si>
  <si>
    <t>LPO-7219</t>
  </si>
  <si>
    <t>IRA/INV/25-02765</t>
  </si>
  <si>
    <t>Pack of 2tube</t>
  </si>
  <si>
    <t>LPO-7240</t>
  </si>
  <si>
    <t>Ceramic Intensive Gingiva 3</t>
  </si>
  <si>
    <t>CIG03</t>
  </si>
  <si>
    <t>IPS e.max Ceram Intensive Gingiva 20 g 3</t>
  </si>
  <si>
    <t>LPO-7238</t>
  </si>
  <si>
    <t>GL-4011</t>
  </si>
  <si>
    <t>LPO-7250</t>
  </si>
  <si>
    <t>PSGT-0502025</t>
  </si>
  <si>
    <t>LPO-7239</t>
  </si>
  <si>
    <t>LPO-7253</t>
  </si>
  <si>
    <t>1AINDCP-338183</t>
  </si>
  <si>
    <t>LPO-7259</t>
  </si>
  <si>
    <t>AUH-32442</t>
  </si>
  <si>
    <t>LPO-7278</t>
  </si>
  <si>
    <t>Yellow Tapered Diamond Bur #  70</t>
  </si>
  <si>
    <t>LPO-7254</t>
  </si>
  <si>
    <t>MS-INV-28584</t>
  </si>
  <si>
    <t>Ms-INV-28584</t>
  </si>
  <si>
    <t>Alginate Fast</t>
  </si>
  <si>
    <t>LPO-7271</t>
  </si>
  <si>
    <t>TCS-202503857</t>
  </si>
  <si>
    <t>LPO-7265</t>
  </si>
  <si>
    <t>LPO-3701</t>
  </si>
  <si>
    <r>
      <t xml:space="preserve">202551357- </t>
    </r>
    <r>
      <rPr>
        <sz val="11"/>
        <color rgb="FFFF0000"/>
        <rFont val="Calibri"/>
        <family val="2"/>
        <scheme val="minor"/>
      </rPr>
      <t>Discounted</t>
    </r>
  </si>
  <si>
    <t>LPO-7302</t>
  </si>
  <si>
    <t>PSGT-0732025</t>
  </si>
  <si>
    <t>Ms.Liju</t>
  </si>
  <si>
    <t>LPO-7276</t>
  </si>
  <si>
    <t>LB-DXB-6311257</t>
  </si>
  <si>
    <t>Alpha Medical General Trading  LLC</t>
  </si>
  <si>
    <t>Lyn</t>
  </si>
  <si>
    <t>LPO-7272</t>
  </si>
  <si>
    <t>INV-00711</t>
  </si>
  <si>
    <t>LPO-7317</t>
  </si>
  <si>
    <t>LPO-7300</t>
  </si>
  <si>
    <t>LPO-7280</t>
  </si>
  <si>
    <t>LPO-7251</t>
  </si>
  <si>
    <t>2025-013272</t>
  </si>
  <si>
    <t>LPO-7273</t>
  </si>
  <si>
    <t>1AINDCP-339662</t>
  </si>
  <si>
    <t>LPO-7277</t>
  </si>
  <si>
    <t>WD-69533</t>
  </si>
  <si>
    <t>LPO-7288</t>
  </si>
  <si>
    <t>AST/25/156</t>
  </si>
  <si>
    <t>Bretty</t>
  </si>
  <si>
    <t>+971507718287</t>
  </si>
  <si>
    <t>LPO-7283</t>
  </si>
  <si>
    <t>LPO-7318</t>
  </si>
  <si>
    <t>8135-25</t>
  </si>
  <si>
    <t>LPO-7326</t>
  </si>
  <si>
    <t>8148-25</t>
  </si>
  <si>
    <t>Elastic Arch Niti Wire - 0.16x22 Lower -142N</t>
  </si>
  <si>
    <t>Elastic Arch Niti Wire - 0.16x22 Upper -132N</t>
  </si>
  <si>
    <t>WIRE SUPER ELASTIC NITI UPPER 016x022 NATURAL FORM 10/PKG- 132N</t>
  </si>
  <si>
    <t>Handpiece for Implant W&amp;H Angle ( Optic )</t>
  </si>
  <si>
    <t>Handpiece for  Implant W &amp; H Typle  Angle ( Optic )</t>
  </si>
  <si>
    <t>CA-PL30</t>
  </si>
  <si>
    <t>Handpiece for Implant W &amp; H Typle Implant Angle ( Optic )</t>
  </si>
  <si>
    <t>MDK</t>
  </si>
  <si>
    <t>Three Q Dental and Medical Supplies  LLC</t>
  </si>
  <si>
    <t>Mr.Faizan</t>
  </si>
  <si>
    <t>LPO-7321</t>
  </si>
  <si>
    <t>TQDMS-00315</t>
  </si>
  <si>
    <t>IKON Instruments</t>
  </si>
  <si>
    <t>+971 50 6634985</t>
  </si>
  <si>
    <t>LPO-7279</t>
  </si>
  <si>
    <t>P01-01-140125</t>
  </si>
  <si>
    <t>Extraction forceps Kit</t>
  </si>
  <si>
    <t>Kit of 10pcs</t>
  </si>
  <si>
    <t>Upper Central Canine Premolar</t>
  </si>
  <si>
    <t>Elevator, Apexo  ( L/R)</t>
  </si>
  <si>
    <t>Apexo  Elevator ( L/R)</t>
  </si>
  <si>
    <t>Elevator, Apexo Straight</t>
  </si>
  <si>
    <t>Apexo  Elevator Straight</t>
  </si>
  <si>
    <t>Bone curette -surgical</t>
  </si>
  <si>
    <t>BC-01-1523</t>
  </si>
  <si>
    <t>Extraction Upper 3rd Forceps</t>
  </si>
  <si>
    <t>Extraction Forcep Upper 3rd Molar  Left &amp; Right</t>
  </si>
  <si>
    <t>Extraction Upper-Lower  forceps</t>
  </si>
  <si>
    <t>Extraction Forcep Upper-Lower  Molar Forcep left &amp; right</t>
  </si>
  <si>
    <t>Extraction Forcep Upper- Lower Molar Forcep left &amp; right</t>
  </si>
  <si>
    <t>Needle Holder  Long Surgical</t>
  </si>
  <si>
    <t xml:space="preserve">Needle Holder Long Surgical </t>
  </si>
  <si>
    <t>Periosteal Elevator- Titanium Nitride Coated</t>
  </si>
  <si>
    <t>LPO-7382</t>
  </si>
  <si>
    <t>P02-02-150125</t>
  </si>
  <si>
    <t xml:space="preserve"> Surgical Scissors- Curved-La Grange</t>
  </si>
  <si>
    <t>Straight elevator -2,3,4,5mm</t>
  </si>
  <si>
    <t>LPO-7397</t>
  </si>
  <si>
    <t>LB-DXB-6313638</t>
  </si>
  <si>
    <t>IPO-54482</t>
  </si>
  <si>
    <t>IPO-93556</t>
  </si>
  <si>
    <t>IPO-84847</t>
  </si>
  <si>
    <t>IPO-29552</t>
  </si>
  <si>
    <t>Mouth Guard Violet (Small )</t>
  </si>
  <si>
    <t>IPO-81780</t>
  </si>
  <si>
    <t>36081- RALUCA LOANA SPILCA</t>
  </si>
  <si>
    <t>IPO-71586</t>
  </si>
  <si>
    <t>IPO-59580</t>
  </si>
  <si>
    <t>IPO-15997</t>
  </si>
  <si>
    <t>IPO-92915</t>
  </si>
  <si>
    <t>IPO-13379</t>
  </si>
  <si>
    <t>IPO-51768</t>
  </si>
  <si>
    <t>35486- ERIKA LASSMANN</t>
  </si>
  <si>
    <t>IPO-60938</t>
  </si>
  <si>
    <t>IPO-25261</t>
  </si>
  <si>
    <t>IPO-54648</t>
  </si>
  <si>
    <t>IPO-83800</t>
  </si>
  <si>
    <t>40252- WESLEY MCGRAW</t>
  </si>
  <si>
    <t>IPO-42541</t>
  </si>
  <si>
    <t>IPO-42112</t>
  </si>
  <si>
    <t>IPO-67120</t>
  </si>
  <si>
    <t>IPO-76177</t>
  </si>
  <si>
    <t>IPO-27136</t>
  </si>
  <si>
    <t>IPO-50089</t>
  </si>
  <si>
    <t>IPO-68346</t>
  </si>
  <si>
    <t>IPO-49544</t>
  </si>
  <si>
    <t>Blocks - BL2-C14 - Cameo</t>
  </si>
  <si>
    <t>Blocks - BL2/C14 - Cameo Lithium  Disilicate Glass Ceramic Cerec Block LT BL2,14mm</t>
  </si>
  <si>
    <t>Cameo</t>
  </si>
  <si>
    <t>IPO-83996</t>
  </si>
  <si>
    <t>Diamond Bur 0.6- T23</t>
  </si>
  <si>
    <t>IPO-32315</t>
  </si>
  <si>
    <t>IPO-19879</t>
  </si>
  <si>
    <t>IPO-88203</t>
  </si>
  <si>
    <t>IPO-52827</t>
  </si>
  <si>
    <t>IPO-42856</t>
  </si>
  <si>
    <t>IPO-24876</t>
  </si>
  <si>
    <t>IPO-54731</t>
  </si>
  <si>
    <t>40642- SHAIKHA RASHED ALALAWI- FINAL</t>
  </si>
  <si>
    <t>IPO-26598</t>
  </si>
  <si>
    <t>39704- FAISAL ABDULLA ALI HAMAD ALALAWI- FINAL</t>
  </si>
  <si>
    <t>IPO-52641</t>
  </si>
  <si>
    <t>Gloves  Powder Free Nitrile - Small</t>
  </si>
  <si>
    <t>Gloves TouchFlex Nitrile P/F Small  100/Box</t>
  </si>
  <si>
    <t>IPO-69095</t>
  </si>
  <si>
    <t>IPO-72871</t>
  </si>
  <si>
    <t>IPO-62430</t>
  </si>
  <si>
    <t>IPO-80689</t>
  </si>
  <si>
    <t>IPO-65464</t>
  </si>
  <si>
    <t>IPO-19358</t>
  </si>
  <si>
    <t>40588- AISHA NASSER KHAMIS ALMEMARI</t>
  </si>
  <si>
    <t>Syringe of 3</t>
  </si>
  <si>
    <t>Fine Etch</t>
  </si>
  <si>
    <t>Abutment Variobase  WN</t>
  </si>
  <si>
    <t>Abutment Variobase WN 7 x 6.5mm</t>
  </si>
  <si>
    <t>STR022.0023</t>
  </si>
  <si>
    <t>Abutment - WN Variobase for Crown AS including Screw, Ø 7mm, AH 6.5mm, Straumann</t>
  </si>
  <si>
    <t>IPO-63318</t>
  </si>
  <si>
    <t>35841- AQEEL YOUSEFALHOSANI- FINAL</t>
  </si>
  <si>
    <t>IPO-86672</t>
  </si>
  <si>
    <t>IPO-25449</t>
  </si>
  <si>
    <t>37404- MOHAMED HASSAN IBRAHIM- FINAL</t>
  </si>
  <si>
    <t>IPO-47278</t>
  </si>
  <si>
    <t>IPO-78415</t>
  </si>
  <si>
    <t>IPO-29531</t>
  </si>
  <si>
    <t>IPO-85085</t>
  </si>
  <si>
    <t>IPO-45076</t>
  </si>
  <si>
    <t>SALES</t>
  </si>
  <si>
    <t>+971506330575</t>
  </si>
  <si>
    <t>IPO-45244</t>
  </si>
  <si>
    <t>MABF-00002</t>
  </si>
  <si>
    <t>IPO-83762</t>
  </si>
  <si>
    <t>IPO-33751</t>
  </si>
  <si>
    <t>IPO-81710</t>
  </si>
  <si>
    <t>IPO-20535</t>
  </si>
  <si>
    <t>IPO-69314</t>
  </si>
  <si>
    <t>IPO-81356</t>
  </si>
  <si>
    <t>IPO-74980</t>
  </si>
  <si>
    <t>IPO-86078</t>
  </si>
  <si>
    <t>40764- ABDALLA SALEH ABDALLA ALLAY ALSHEHI</t>
  </si>
  <si>
    <t>VDC176</t>
  </si>
  <si>
    <t>IPO-14811</t>
  </si>
  <si>
    <t>IPO-67233</t>
  </si>
  <si>
    <t>Mahmoud Badran</t>
  </si>
  <si>
    <t>MIT1825</t>
  </si>
  <si>
    <t>IPO-83641</t>
  </si>
  <si>
    <t>IPO-55669</t>
  </si>
  <si>
    <t>IPO-87983</t>
  </si>
  <si>
    <t>40946- ABDULAZIZ ALI ALHAMMADI</t>
  </si>
  <si>
    <t>IPO-90292</t>
  </si>
  <si>
    <t>IPO-95006</t>
  </si>
  <si>
    <t>IPO-17847</t>
  </si>
  <si>
    <t>IPO-31462</t>
  </si>
  <si>
    <t>35430- ABDULLA ALI SAIF BIN YAHMOOR  AL HEBSI</t>
  </si>
  <si>
    <t>IPO-96382</t>
  </si>
  <si>
    <t>IPO-82164</t>
  </si>
  <si>
    <t>IPO-20074</t>
  </si>
  <si>
    <t>39858 FATMA HAMDAN ABDULLA ALKHARISHA- FINAL</t>
  </si>
  <si>
    <t>IPO-62110</t>
  </si>
  <si>
    <t>IPO-67382</t>
  </si>
  <si>
    <t>IPO-59325</t>
  </si>
  <si>
    <t>39600- WESAL ABDALLA AHMED BIN YAROUF AL NAQBI</t>
  </si>
  <si>
    <t>IPO-38387</t>
  </si>
  <si>
    <t>39542- MOHAMMED MAHI NAJEEM MEERA SAHIB MAJI- FINAL</t>
  </si>
  <si>
    <t>IPO-66041</t>
  </si>
  <si>
    <t>39817 SAEED JUMAA ATEEQ JUMAA ALSUWAIDI</t>
  </si>
  <si>
    <t>39817-SAEED JUMAA ATEEQ JUMAA AL SUWAIDI</t>
  </si>
  <si>
    <t>IPO-32205</t>
  </si>
  <si>
    <t>IPO-29506</t>
  </si>
  <si>
    <t>40739- FARAS ALHAYEF RASHED ALMANSOURI</t>
  </si>
  <si>
    <t>IPO-52204</t>
  </si>
  <si>
    <t>IPO-29667</t>
  </si>
  <si>
    <t>IPO-43032</t>
  </si>
  <si>
    <t>IPO-54876</t>
  </si>
  <si>
    <t>IPO-60459</t>
  </si>
  <si>
    <t>31248- SALEM HAMAD ALDHELIA AL ZAABI</t>
  </si>
  <si>
    <t>IPO-98249</t>
  </si>
  <si>
    <t>IPO-97015</t>
  </si>
  <si>
    <t>IPO-27219</t>
  </si>
  <si>
    <t>Healing Abutment - NC Healing Abutment, Conical Shape, Ø 4.8mm, H 3.5mm, Ti, Straumann</t>
  </si>
  <si>
    <t>STR024.2244S</t>
  </si>
  <si>
    <t>IPO-62452</t>
  </si>
  <si>
    <t>IPO-56427</t>
  </si>
  <si>
    <t>IPO-65389</t>
  </si>
  <si>
    <t>38491- ILIAN NIKOLOV</t>
  </si>
  <si>
    <t>IPO-91087</t>
  </si>
  <si>
    <t>IPO-42964</t>
  </si>
  <si>
    <t>IPO-64213</t>
  </si>
  <si>
    <t>39065- IBRAHIM FINAL</t>
  </si>
  <si>
    <t>IPO-37367</t>
  </si>
  <si>
    <t>34320- SAFAA ELSHEBINI FINAL</t>
  </si>
  <si>
    <t>IPO-17353</t>
  </si>
  <si>
    <t>IPO-16196</t>
  </si>
  <si>
    <t>IPO-63644</t>
  </si>
  <si>
    <t>IPO-65237</t>
  </si>
  <si>
    <t>IPO-29696</t>
  </si>
  <si>
    <t>35700- ALI SALIM HAMEED AL HAMADANI -IMPLANT #14</t>
  </si>
  <si>
    <t>IPO-67809</t>
  </si>
  <si>
    <t>IPO-95921</t>
  </si>
  <si>
    <t>IPO-91554</t>
  </si>
  <si>
    <t>IPO-61107</t>
  </si>
  <si>
    <t>IPO-16966</t>
  </si>
  <si>
    <t>IPO-36667</t>
  </si>
  <si>
    <t>IPO-97491</t>
  </si>
  <si>
    <t>Healing Abutment - NC Healing Abutment,3.6mm x H 3.5mm</t>
  </si>
  <si>
    <t xml:space="preserve"> NC Healing Abutment,3.6mm x H 3.5mm</t>
  </si>
  <si>
    <t>STR024.2224S</t>
  </si>
  <si>
    <t>Healing Abutment - NC Healing Abutment, Conical Shape, Ø 3.6mm, H 3.5mm, Ti, Straumann</t>
  </si>
  <si>
    <t>IPO-70109</t>
  </si>
  <si>
    <t>STR024.2270S</t>
  </si>
  <si>
    <t>Healing Abutment - NC Healing Abutment, Customizable, D 5mm, H7mmPEEK</t>
  </si>
  <si>
    <t>IPO-14813</t>
  </si>
  <si>
    <t>+971 55 670 6571</t>
  </si>
  <si>
    <t>IPO-70252</t>
  </si>
  <si>
    <t>IPO-92392</t>
  </si>
  <si>
    <t>34922- LARA AHMAD CHAHROUR- FINAL</t>
  </si>
  <si>
    <t>White Stone Polishing</t>
  </si>
  <si>
    <t>IPO-26477</t>
  </si>
  <si>
    <t>IPO-73629</t>
  </si>
  <si>
    <t>IPO-93933</t>
  </si>
  <si>
    <t>IPO-81819</t>
  </si>
  <si>
    <t>IPO-88034</t>
  </si>
  <si>
    <t>IPO-99033</t>
  </si>
  <si>
    <t>IPO-12400</t>
  </si>
  <si>
    <t>IPO-81584</t>
  </si>
  <si>
    <t>IPO-31351</t>
  </si>
  <si>
    <t>IPO-15746</t>
  </si>
  <si>
    <t>IPO-49801</t>
  </si>
  <si>
    <t>IPO-63740</t>
  </si>
  <si>
    <t>IPO-26361</t>
  </si>
  <si>
    <t>LPO-7221</t>
  </si>
  <si>
    <t>TCS-202501301- Exchange Return</t>
  </si>
  <si>
    <t>LPO-7220</t>
  </si>
  <si>
    <t>TCS-202501301- Exchange Receive</t>
  </si>
  <si>
    <t>LPO-7260</t>
  </si>
  <si>
    <t>TCS-202501904- Exchange Returned</t>
  </si>
  <si>
    <t>LPO-7222</t>
  </si>
  <si>
    <t>TCS-202501904-Exchange Receive</t>
  </si>
  <si>
    <t>STR024.2100S</t>
  </si>
  <si>
    <t>LPO-7267</t>
  </si>
  <si>
    <t>TCS-202502589- Exchange Return</t>
  </si>
  <si>
    <t>LPO-7266</t>
  </si>
  <si>
    <t>TCS-202502589- Exchange Receive</t>
  </si>
  <si>
    <t>Healing Abutment - NC Healing Abutment, Conical Shape, Ø 4.8mm, H 2mm, Ti, Straumann</t>
  </si>
  <si>
    <t>STR024.2242S</t>
  </si>
  <si>
    <t>LPO-7282</t>
  </si>
  <si>
    <t>TCS-202503632- Exchange Return</t>
  </si>
  <si>
    <t>LPO-7281</t>
  </si>
  <si>
    <t>TCS-202503632- Exchange Receive</t>
  </si>
  <si>
    <t>STR024.4100S</t>
  </si>
  <si>
    <t>LPO-7320</t>
  </si>
  <si>
    <t>TCS-202504548- Exchange Return</t>
  </si>
  <si>
    <t>LPO-7319</t>
  </si>
  <si>
    <t>TCS-202504548- Exchange Receive</t>
  </si>
  <si>
    <t>LPO-7334</t>
  </si>
  <si>
    <t>TCS-202505087- Exchange Return</t>
  </si>
  <si>
    <t>LPO-7333</t>
  </si>
  <si>
    <t>TCS-202505087- Exchange Receive</t>
  </si>
  <si>
    <t>Claims Received During the Month (As per Bank Stmt)</t>
  </si>
  <si>
    <t>Collection During the Month</t>
  </si>
  <si>
    <t>RemittedAmt</t>
  </si>
  <si>
    <t>PaymentStatus</t>
  </si>
  <si>
    <t>1747MF4159-5a058f</t>
  </si>
  <si>
    <t>38069</t>
  </si>
  <si>
    <t>0000081250</t>
  </si>
  <si>
    <t>116761158</t>
  </si>
  <si>
    <t>daman38069-1jan-drsalim.xml</t>
  </si>
  <si>
    <t>0000081251</t>
  </si>
  <si>
    <t>1296MF4159-aa1544</t>
  </si>
  <si>
    <t>0000081247</t>
  </si>
  <si>
    <t>CLM21012025041558170</t>
  </si>
  <si>
    <t>80285174</t>
  </si>
  <si>
    <t>Principal : K08.530, K08.409, K05.10, K03.6, K02.52</t>
  </si>
  <si>
    <t>jan-34366-thiqa.xml</t>
  </si>
  <si>
    <t>0000081249</t>
  </si>
  <si>
    <t>0000081248</t>
  </si>
  <si>
    <t>0000081254</t>
  </si>
  <si>
    <t>IBRAHIM KHALED MOHAMED HASSAN  MOUSA</t>
  </si>
  <si>
    <t>CLM19012025041318945</t>
  </si>
  <si>
    <t>Principal : K05.222, K03.6</t>
  </si>
  <si>
    <t>39289thiqa.xml</t>
  </si>
  <si>
    <t>0000081259</t>
  </si>
  <si>
    <t>0000081257</t>
  </si>
  <si>
    <t>Fully Rejected</t>
  </si>
  <si>
    <t>0000081258</t>
  </si>
  <si>
    <t>1330MF4159-36fe64</t>
  </si>
  <si>
    <t>0000081265</t>
  </si>
  <si>
    <t>CLM19012025041319030</t>
  </si>
  <si>
    <t>Principal : K08.109, K08.50, K08.530</t>
  </si>
  <si>
    <t>39290thiqa.xml</t>
  </si>
  <si>
    <t>790MF4159-cb64da</t>
  </si>
  <si>
    <t>0000080650</t>
  </si>
  <si>
    <t>32249939</t>
  </si>
  <si>
    <t>1211911</t>
  </si>
  <si>
    <t>E7197212</t>
  </si>
  <si>
    <t>Principal : K08.530, K05.329, K08.54, K08.51</t>
  </si>
  <si>
    <t>36452-adnic.xml</t>
  </si>
  <si>
    <t>0000081269</t>
  </si>
  <si>
    <t>0000081270</t>
  </si>
  <si>
    <t>0000081271</t>
  </si>
  <si>
    <t>0000080648</t>
  </si>
  <si>
    <t>2060MF4159-a7c160</t>
  </si>
  <si>
    <t>0000081276</t>
  </si>
  <si>
    <t>Principal : K08.530, K08.409, K05.10, K03.6</t>
  </si>
  <si>
    <t>dr hussain thiqa.xml</t>
  </si>
  <si>
    <t>0000081275</t>
  </si>
  <si>
    <t>0000068562</t>
  </si>
  <si>
    <t>0000083516</t>
  </si>
  <si>
    <t>2109MF4159-4a35ec</t>
  </si>
  <si>
    <t>40938</t>
  </si>
  <si>
    <t>0000081284</t>
  </si>
  <si>
    <t>116783411</t>
  </si>
  <si>
    <t>damanjan6,1,29-dribhm.xml</t>
  </si>
  <si>
    <t>0000081285</t>
  </si>
  <si>
    <t>1694MF4159-198b13</t>
  </si>
  <si>
    <t>0000081316</t>
  </si>
  <si>
    <t>thiqa-jan-dribhm5.xml</t>
  </si>
  <si>
    <t>0000081318</t>
  </si>
  <si>
    <t>771MF4159-7aa24e</t>
  </si>
  <si>
    <t>0000081347</t>
  </si>
  <si>
    <t>CLM09012025040399229</t>
  </si>
  <si>
    <t>ZEROHI18012025DMN082685</t>
  </si>
  <si>
    <t>thiqa3-35093.xml</t>
  </si>
  <si>
    <t>0000080800</t>
  </si>
  <si>
    <t>AUTH2512202419013966</t>
  </si>
  <si>
    <t>1464MF4159-aafc2e</t>
  </si>
  <si>
    <t>40939</t>
  </si>
  <si>
    <t>0000081341</t>
  </si>
  <si>
    <t>CLM24012025041867891</t>
  </si>
  <si>
    <t>80284517</t>
  </si>
  <si>
    <t>Principal : K04.7, K08.409, K02.63, K05.329, K03.6</t>
  </si>
  <si>
    <t>thiqa40939.xml</t>
  </si>
  <si>
    <t>0000081346</t>
  </si>
  <si>
    <t>0000081342</t>
  </si>
  <si>
    <t>0000081345</t>
  </si>
  <si>
    <t>0000081343</t>
  </si>
  <si>
    <t>0000081344</t>
  </si>
  <si>
    <t>1738MF4159-93161e</t>
  </si>
  <si>
    <t>40940</t>
  </si>
  <si>
    <t>0000081348</t>
  </si>
  <si>
    <t>12/XV/551490</t>
  </si>
  <si>
    <t>100001695651</t>
  </si>
  <si>
    <t>4037669167</t>
  </si>
  <si>
    <t>Principal : K05.329, M26.621, K03.6, K08.409</t>
  </si>
  <si>
    <t>40940-axa-2jan.xml</t>
  </si>
  <si>
    <t>0000081351</t>
  </si>
  <si>
    <t>4037670384</t>
  </si>
  <si>
    <t>0000081352</t>
  </si>
  <si>
    <t>0000081349</t>
  </si>
  <si>
    <t>0000081350</t>
  </si>
  <si>
    <t>1465MF4159-3111e9</t>
  </si>
  <si>
    <t>0000081380</t>
  </si>
  <si>
    <t>116751574</t>
  </si>
  <si>
    <t>Principal : K05.329, M26.211, K03.6</t>
  </si>
  <si>
    <t>damn-37610.xml</t>
  </si>
  <si>
    <t>0000081382</t>
  </si>
  <si>
    <t>775MF4159-eabbf5</t>
  </si>
  <si>
    <t>40941</t>
  </si>
  <si>
    <t>0000081439</t>
  </si>
  <si>
    <t>212510499123</t>
  </si>
  <si>
    <t>51902691</t>
  </si>
  <si>
    <t>116807268</t>
  </si>
  <si>
    <t>Principal : K04.02, K05.329, K01.1, K03.81, K08.531, K03.6</t>
  </si>
  <si>
    <t>40941-dman.xml</t>
  </si>
  <si>
    <t>0000081440</t>
  </si>
  <si>
    <t>1329MF4159-db87b6</t>
  </si>
  <si>
    <t>0000081463</t>
  </si>
  <si>
    <t>CLM19012025041313517</t>
  </si>
  <si>
    <t>Principal : K05.11, K08.409</t>
  </si>
  <si>
    <t>thiqa35293.xml</t>
  </si>
  <si>
    <t>1733MF4159-ef1673</t>
  </si>
  <si>
    <t>0000081491</t>
  </si>
  <si>
    <t>40808-daman-4jandrasma.xml</t>
  </si>
  <si>
    <t>0000081492</t>
  </si>
  <si>
    <t>116860611</t>
  </si>
  <si>
    <t>0000081490</t>
  </si>
  <si>
    <t>116860578</t>
  </si>
  <si>
    <t>2088MF4159-8f06c3</t>
  </si>
  <si>
    <t>40949</t>
  </si>
  <si>
    <t>0000081535</t>
  </si>
  <si>
    <t>116859418</t>
  </si>
  <si>
    <t>Principal : K08.531, K02.63, K08.409</t>
  </si>
  <si>
    <t>dribhm-daman-jan4,6.xml</t>
  </si>
  <si>
    <t>0000081531</t>
  </si>
  <si>
    <t>0000081536</t>
  </si>
  <si>
    <t>0000081530</t>
  </si>
  <si>
    <t>116865731</t>
  </si>
  <si>
    <t>975MF4159-aaac84</t>
  </si>
  <si>
    <t>38536</t>
  </si>
  <si>
    <t>0000081495</t>
  </si>
  <si>
    <t>212510784654</t>
  </si>
  <si>
    <t>51907551</t>
  </si>
  <si>
    <t>117014021</t>
  </si>
  <si>
    <t>daman-38536.xml</t>
  </si>
  <si>
    <t>0000081496</t>
  </si>
  <si>
    <t>0000081538</t>
  </si>
  <si>
    <t>CLM05012025040076983</t>
  </si>
  <si>
    <t>Principal : K05.10, K03.6, K08.409, K03.7</t>
  </si>
  <si>
    <t>thiqa-34246.xml</t>
  </si>
  <si>
    <t>0000081539</t>
  </si>
  <si>
    <t>0000081544</t>
  </si>
  <si>
    <t>12/XC/1965041</t>
  </si>
  <si>
    <t>4037679944</t>
  </si>
  <si>
    <t>axa-40404.xml</t>
  </si>
  <si>
    <t>0000081283</t>
  </si>
  <si>
    <t>779MF4159-631fec</t>
  </si>
  <si>
    <t>0000081545</t>
  </si>
  <si>
    <t>Principal : K05.10, K03.6, K08.409, K08.3, K02.53</t>
  </si>
  <si>
    <t>adnic-38491.xml</t>
  </si>
  <si>
    <t>0000081546</t>
  </si>
  <si>
    <t>0000081547</t>
  </si>
  <si>
    <t>0000081549</t>
  </si>
  <si>
    <t>0000081548</t>
  </si>
  <si>
    <t>0000081550</t>
  </si>
  <si>
    <t>1734MF4159-eba1d0</t>
  </si>
  <si>
    <t>40876</t>
  </si>
  <si>
    <t>0000081559</t>
  </si>
  <si>
    <t>116782897</t>
  </si>
  <si>
    <t>40876daman-4jan.xml</t>
  </si>
  <si>
    <t>0000081561</t>
  </si>
  <si>
    <t>983MF4159-b6c4d8</t>
  </si>
  <si>
    <t>0000081600</t>
  </si>
  <si>
    <t>212510788555</t>
  </si>
  <si>
    <t>116776492</t>
  </si>
  <si>
    <t>0000081602</t>
  </si>
  <si>
    <t>0000081601</t>
  </si>
  <si>
    <t>1513MF4159-8dcc6a</t>
  </si>
  <si>
    <t>40946</t>
  </si>
  <si>
    <t>0000081584</t>
  </si>
  <si>
    <t>CLM26012025042001152</t>
  </si>
  <si>
    <t>Principal : K08.409, K08.3, K01.1, K05.229, K03.6</t>
  </si>
  <si>
    <t>thiqa40946.xml</t>
  </si>
  <si>
    <t>0000081586</t>
  </si>
  <si>
    <t>1521MF4159-267ba0</t>
  </si>
  <si>
    <t>0000081754</t>
  </si>
  <si>
    <t>CLM27012025042097400</t>
  </si>
  <si>
    <t>thiqa-jan3-dribhm.xml</t>
  </si>
  <si>
    <t>2098MF4159-95435c</t>
  </si>
  <si>
    <t>40952</t>
  </si>
  <si>
    <t>0000081613</t>
  </si>
  <si>
    <t>thiqa-jan26,25.-dribhm.xml</t>
  </si>
  <si>
    <t>0000081614</t>
  </si>
  <si>
    <t>0000083740</t>
  </si>
  <si>
    <t>753MF4159-5f054b</t>
  </si>
  <si>
    <t>0000081657</t>
  </si>
  <si>
    <t>116941096</t>
  </si>
  <si>
    <t>Principal : K02.62, K02.63, K05.10, K01.1</t>
  </si>
  <si>
    <t>36886-daman.xml</t>
  </si>
  <si>
    <t>0000081658</t>
  </si>
  <si>
    <t>1414MF4159-dfcfd7</t>
  </si>
  <si>
    <t>0000081666</t>
  </si>
  <si>
    <t>CLM23012025041747206</t>
  </si>
  <si>
    <t>thiqa3-jan-drhussein.xml</t>
  </si>
  <si>
    <t>0000081691</t>
  </si>
  <si>
    <t>0000081692</t>
  </si>
  <si>
    <t>1987MF4159-9ff9dd</t>
  </si>
  <si>
    <t>0000081690</t>
  </si>
  <si>
    <t>CLM07022025043149626</t>
  </si>
  <si>
    <t>ZEROHI09022025DMN433713</t>
  </si>
  <si>
    <t>DR ASMA THIQA.xml</t>
  </si>
  <si>
    <t>0000081689</t>
  </si>
  <si>
    <t>0000081684</t>
  </si>
  <si>
    <t>CLM08012025040324386</t>
  </si>
  <si>
    <t>thiqa-35095.xml</t>
  </si>
  <si>
    <t>0000081685</t>
  </si>
  <si>
    <t>0000081687</t>
  </si>
  <si>
    <t>0000081686</t>
  </si>
  <si>
    <t>0000081688</t>
  </si>
  <si>
    <t>1413MF4159-e575d3</t>
  </si>
  <si>
    <t>0000081695</t>
  </si>
  <si>
    <t>116793328</t>
  </si>
  <si>
    <t>Principal : Z01.21, K03.6, K08.530, K08.409, K05.229</t>
  </si>
  <si>
    <t>38826-damnhussein.xml</t>
  </si>
  <si>
    <t>1415MF4159-05f279</t>
  </si>
  <si>
    <t>0000081696</t>
  </si>
  <si>
    <t>CLM23012025041760494</t>
  </si>
  <si>
    <t>0000081697</t>
  </si>
  <si>
    <t>0000081698</t>
  </si>
  <si>
    <t>1409MF4159-c9cfb4</t>
  </si>
  <si>
    <t>0000081732</t>
  </si>
  <si>
    <t>drasma damn-jan.xml</t>
  </si>
  <si>
    <t>0000081733</t>
  </si>
  <si>
    <t>0000081542</t>
  </si>
  <si>
    <t>116869471</t>
  </si>
  <si>
    <t>0000081543</t>
  </si>
  <si>
    <t>1432MF4159-a9c7f9</t>
  </si>
  <si>
    <t>0000081740</t>
  </si>
  <si>
    <t>CLM24012025041829790</t>
  </si>
  <si>
    <t>Principal : K01.1, K08.409, M26.212</t>
  </si>
  <si>
    <t>thiqa40498.xml</t>
  </si>
  <si>
    <t>0000081281</t>
  </si>
  <si>
    <t>1668MF4159-642805</t>
  </si>
  <si>
    <t>0000081447</t>
  </si>
  <si>
    <t>thiqa6844.xml</t>
  </si>
  <si>
    <t>0000081804</t>
  </si>
  <si>
    <t>0000081805</t>
  </si>
  <si>
    <t>2065MF4159-019bce</t>
  </si>
  <si>
    <t>0000081808</t>
  </si>
  <si>
    <t>118128125</t>
  </si>
  <si>
    <t>dr ibrahim daman.xml</t>
  </si>
  <si>
    <t>0000081800</t>
  </si>
  <si>
    <t>CLM08012025040335899</t>
  </si>
  <si>
    <t>thiqa2-jan-drasma.xml</t>
  </si>
  <si>
    <t>0000081801</t>
  </si>
  <si>
    <t>0000081802</t>
  </si>
  <si>
    <t>1437MF4159-d3bb33</t>
  </si>
  <si>
    <t>40922</t>
  </si>
  <si>
    <t>0000081829</t>
  </si>
  <si>
    <t>AMMAR  ANBARI</t>
  </si>
  <si>
    <t>96158598</t>
  </si>
  <si>
    <t>C0023055429/1</t>
  </si>
  <si>
    <t>40922nextcare.xml</t>
  </si>
  <si>
    <t>0000081830</t>
  </si>
  <si>
    <t>C0023072407/1</t>
  </si>
  <si>
    <t>0000081828</t>
  </si>
  <si>
    <t>0000081811</t>
  </si>
  <si>
    <t>CLM08012025040324199</t>
  </si>
  <si>
    <t>thiqa-jan-drasma.xml</t>
  </si>
  <si>
    <t>0000081812</t>
  </si>
  <si>
    <t>0000081813</t>
  </si>
  <si>
    <t>0000081814</t>
  </si>
  <si>
    <t>1746MF4159-f3a458</t>
  </si>
  <si>
    <t>0000081836</t>
  </si>
  <si>
    <t>Principal : K02.63, K05.329</t>
  </si>
  <si>
    <t>38381daman-5jan.xml</t>
  </si>
  <si>
    <t>0000081835</t>
  </si>
  <si>
    <t>116876247</t>
  </si>
  <si>
    <t>1433MF4159-ad26a9</t>
  </si>
  <si>
    <t>0000081858</t>
  </si>
  <si>
    <t>daman-drammrjan4.xml</t>
  </si>
  <si>
    <t>0000081859</t>
  </si>
  <si>
    <t>0000081852</t>
  </si>
  <si>
    <t>116906861</t>
  </si>
  <si>
    <t>0000081845</t>
  </si>
  <si>
    <t>CLM20012025041352374</t>
  </si>
  <si>
    <t>thiqa-36689.xml</t>
  </si>
  <si>
    <t>0000081846</t>
  </si>
  <si>
    <t>0000081849</t>
  </si>
  <si>
    <t>0000081847</t>
  </si>
  <si>
    <t>0000081848</t>
  </si>
  <si>
    <t>1742MF4159-47c8d0</t>
  </si>
  <si>
    <t>34808</t>
  </si>
  <si>
    <t>0000081854</t>
  </si>
  <si>
    <t>Principal : K05.10, K03.6, K01.1, K04.6</t>
  </si>
  <si>
    <t>34808-5jan-thiqa.xml</t>
  </si>
  <si>
    <t>0000081853</t>
  </si>
  <si>
    <t>0000081855</t>
  </si>
  <si>
    <t>0000081856</t>
  </si>
  <si>
    <t>0000081857</t>
  </si>
  <si>
    <t>1523MF4159-8208de</t>
  </si>
  <si>
    <t>0000081864</t>
  </si>
  <si>
    <t>117617877</t>
  </si>
  <si>
    <t>daman-jan5-dribhm.xml</t>
  </si>
  <si>
    <t>0000081865</t>
  </si>
  <si>
    <t>2110MF4159-262195</t>
  </si>
  <si>
    <t>36865</t>
  </si>
  <si>
    <t>0000081889</t>
  </si>
  <si>
    <t>118191608</t>
  </si>
  <si>
    <t>0000081890</t>
  </si>
  <si>
    <t>1066MF4159-8a76df</t>
  </si>
  <si>
    <t>0000081919_B</t>
  </si>
  <si>
    <t>95751888</t>
  </si>
  <si>
    <t>C0023063295/1</t>
  </si>
  <si>
    <t>Claim Revision - 7143-vdc.xml</t>
  </si>
  <si>
    <t>0000081920_B</t>
  </si>
  <si>
    <t>764MF4159-69a0b8</t>
  </si>
  <si>
    <t>0000081926</t>
  </si>
  <si>
    <t>212510450561</t>
  </si>
  <si>
    <t>ZERMED1122025DMN042103</t>
  </si>
  <si>
    <t>116979535</t>
  </si>
  <si>
    <t>40430-daman.xml</t>
  </si>
  <si>
    <t>2099MF4159-c95969</t>
  </si>
  <si>
    <t>0000082059</t>
  </si>
  <si>
    <t>1860MF4159-098374</t>
  </si>
  <si>
    <t>0000081931</t>
  </si>
  <si>
    <t>40935daman-drsalim-6jan.xml</t>
  </si>
  <si>
    <t>0000081932</t>
  </si>
  <si>
    <t>0000081933</t>
  </si>
  <si>
    <t>0000081934</t>
  </si>
  <si>
    <t>0000081244</t>
  </si>
  <si>
    <t>116775341</t>
  </si>
  <si>
    <t>0000081245</t>
  </si>
  <si>
    <t>1868MF4159-f44a10</t>
  </si>
  <si>
    <t>35841</t>
  </si>
  <si>
    <t>0000081942</t>
  </si>
  <si>
    <t>Principal : K08.409, K05.329, K03.6, K08.531</t>
  </si>
  <si>
    <t>thiqa2-jan2-drhussien.xml</t>
  </si>
  <si>
    <t>0000081943</t>
  </si>
  <si>
    <t>0000081937</t>
  </si>
  <si>
    <t>CLM08012025040326266</t>
  </si>
  <si>
    <t>Principal : M26.32, K05.10, K03.6, K08.409, K02.52</t>
  </si>
  <si>
    <t>0000081938</t>
  </si>
  <si>
    <t>0000081941</t>
  </si>
  <si>
    <t>0000081939</t>
  </si>
  <si>
    <t>0000081940</t>
  </si>
  <si>
    <t>1985MF4159-09720b</t>
  </si>
  <si>
    <t>0000081952</t>
  </si>
  <si>
    <t>117824878</t>
  </si>
  <si>
    <t>Principal : K05.329, K03.6, K02.63, K02.62</t>
  </si>
  <si>
    <t>daman dr salim.xml</t>
  </si>
  <si>
    <t>1526MF4159-a951f7</t>
  </si>
  <si>
    <t>0000081949</t>
  </si>
  <si>
    <t>0000081947</t>
  </si>
  <si>
    <t>0000081948</t>
  </si>
  <si>
    <t>2085MF4159-be9421</t>
  </si>
  <si>
    <t>0000081960</t>
  </si>
  <si>
    <t>jan-dribhm-daman-20.xml</t>
  </si>
  <si>
    <t>0000081906</t>
  </si>
  <si>
    <t>117621440</t>
  </si>
  <si>
    <t>0000081959</t>
  </si>
  <si>
    <t>0000081965</t>
  </si>
  <si>
    <t>CLM08012025040323450</t>
  </si>
  <si>
    <t>Principal : K05.10, K03.6, K01.1, K02.52, K02.62, K08.50, K08.409</t>
  </si>
  <si>
    <t>0000081966</t>
  </si>
  <si>
    <t>0000081967</t>
  </si>
  <si>
    <t>0000081968</t>
  </si>
  <si>
    <t>0000081969</t>
  </si>
  <si>
    <t>2087MF4159-a0c34b</t>
  </si>
  <si>
    <t>0000081612</t>
  </si>
  <si>
    <t>116902058</t>
  </si>
  <si>
    <t>0000081970</t>
  </si>
  <si>
    <t>CLM16012025041034967</t>
  </si>
  <si>
    <t>thiqa-jan-drsalim.xml</t>
  </si>
  <si>
    <t>0000081971</t>
  </si>
  <si>
    <t>0000081973</t>
  </si>
  <si>
    <t>CLM16012025041040566</t>
  </si>
  <si>
    <t>0000081974</t>
  </si>
  <si>
    <t>1510MF4159-1df5c3</t>
  </si>
  <si>
    <t>0000081979</t>
  </si>
  <si>
    <t>Principal : K02.63, K02.52</t>
  </si>
  <si>
    <t>daman-jan-drammr.xml</t>
  </si>
  <si>
    <t>0000081980</t>
  </si>
  <si>
    <t>0000081976</t>
  </si>
  <si>
    <t>116942603</t>
  </si>
  <si>
    <t>0000081977</t>
  </si>
  <si>
    <t>0000082020</t>
  </si>
  <si>
    <t>CLM16012025041039788</t>
  </si>
  <si>
    <t>40730-thiqa.xml</t>
  </si>
  <si>
    <t>0000082022</t>
  </si>
  <si>
    <t>0000082021</t>
  </si>
  <si>
    <t>0000082019</t>
  </si>
  <si>
    <t>1511MF4159-3ca160</t>
  </si>
  <si>
    <t>37957</t>
  </si>
  <si>
    <t>0000083879</t>
  </si>
  <si>
    <t>116945253</t>
  </si>
  <si>
    <t>Principal : K02.63, K02.62, K05.10, K03.6, K01.1, K08.409</t>
  </si>
  <si>
    <t>0000082018</t>
  </si>
  <si>
    <t>0000082016</t>
  </si>
  <si>
    <t>0000082017</t>
  </si>
  <si>
    <t>1922MF4159-186ec7</t>
  </si>
  <si>
    <t>0000082074</t>
  </si>
  <si>
    <t>Principal : K08.531, K03.7, K08.409, G47.63</t>
  </si>
  <si>
    <t>jan-thiqa10-drasma.xml</t>
  </si>
  <si>
    <t>1500MF4159-a7ae26</t>
  </si>
  <si>
    <t>0000082079</t>
  </si>
  <si>
    <t>CLM25012025041931982</t>
  </si>
  <si>
    <t>Principal : M26.4, Z46.4, K08.531</t>
  </si>
  <si>
    <t>thiqa-38321.xml</t>
  </si>
  <si>
    <t>0000082078</t>
  </si>
  <si>
    <t>0000082080</t>
  </si>
  <si>
    <t>CODE-010</t>
  </si>
  <si>
    <t>Activity/diagnosis inconsistent with clinician specialty</t>
  </si>
  <si>
    <t>1988MF4159-245c34</t>
  </si>
  <si>
    <t>0000082087</t>
  </si>
  <si>
    <t>Principal : K04.02, K02.52, K05.329</t>
  </si>
  <si>
    <t>thiqa dr salim.xml</t>
  </si>
  <si>
    <t>0000082088</t>
  </si>
  <si>
    <t>0000082091</t>
  </si>
  <si>
    <t>0000082086</t>
  </si>
  <si>
    <t>1456MF4159-c9c34b</t>
  </si>
  <si>
    <t>0000082092</t>
  </si>
  <si>
    <t>CLM24012025041866062</t>
  </si>
  <si>
    <t>ZEROHI27012025DMN847369</t>
  </si>
  <si>
    <t>thiqa-drhusein-jan3.xml</t>
  </si>
  <si>
    <t>1532MF4159-2b71da</t>
  </si>
  <si>
    <t>0000082094</t>
  </si>
  <si>
    <t>CLM27012025042097123</t>
  </si>
  <si>
    <t>0000082095</t>
  </si>
  <si>
    <t>1866MF4159-fb9394</t>
  </si>
  <si>
    <t>0000082157</t>
  </si>
  <si>
    <t>CLM04022025042819938</t>
  </si>
  <si>
    <t>ZEROHI06022025DMN178868</t>
  </si>
  <si>
    <t>Principal : K08.409, K08.530, K08.54, K03.6, K05.329</t>
  </si>
  <si>
    <t>1060MF4159-c272d2</t>
  </si>
  <si>
    <t>40144</t>
  </si>
  <si>
    <t>0000082099</t>
  </si>
  <si>
    <t>116970738</t>
  </si>
  <si>
    <t>Principal : K05.10, K03.6, K01.1, K08.409, K02.52, K02.62</t>
  </si>
  <si>
    <t>daman-40144.xml</t>
  </si>
  <si>
    <t>0000082100</t>
  </si>
  <si>
    <t>0000082101</t>
  </si>
  <si>
    <t>0000082102</t>
  </si>
  <si>
    <t>0000082113</t>
  </si>
  <si>
    <t>CLM16012025041040060</t>
  </si>
  <si>
    <t>Principal : K05.329, K03.6, K08.409, K04.02</t>
  </si>
  <si>
    <t>0000082114</t>
  </si>
  <si>
    <t>0000082116</t>
  </si>
  <si>
    <t>0000082115</t>
  </si>
  <si>
    <t>0000082117</t>
  </si>
  <si>
    <t>1534MF4159-ca4fd6</t>
  </si>
  <si>
    <t>0000081913</t>
  </si>
  <si>
    <t>116855609</t>
  </si>
  <si>
    <t>Principal : K02.52, K02.63, K02.62, K08.531</t>
  </si>
  <si>
    <t>1068MF4159-559e3f</t>
  </si>
  <si>
    <t>40948</t>
  </si>
  <si>
    <t>0000082120</t>
  </si>
  <si>
    <t>Principal : K08.531, K02.53, K01.1, K02.63, K02.52, M26.31, K05.10, K03.6</t>
  </si>
  <si>
    <t>adnic-40948.xml</t>
  </si>
  <si>
    <t>0000082121</t>
  </si>
  <si>
    <t>1455MF4159-5fe13f</t>
  </si>
  <si>
    <t>0000082119</t>
  </si>
  <si>
    <t>CLM24012025041866057</t>
  </si>
  <si>
    <t>1401MF4159-eb215e</t>
  </si>
  <si>
    <t>0000082130</t>
  </si>
  <si>
    <t>damn38381.xml</t>
  </si>
  <si>
    <t>0000081844</t>
  </si>
  <si>
    <t>116906354</t>
  </si>
  <si>
    <t>0000081843</t>
  </si>
  <si>
    <t>116905962</t>
  </si>
  <si>
    <t>1434MF4159-36b9dd</t>
  </si>
  <si>
    <t>0000082140</t>
  </si>
  <si>
    <t>0000082141</t>
  </si>
  <si>
    <t>0000082144</t>
  </si>
  <si>
    <t>0000082138</t>
  </si>
  <si>
    <t>116981102</t>
  </si>
  <si>
    <t>0000082137</t>
  </si>
  <si>
    <t>0000082145</t>
  </si>
  <si>
    <t>1243MF4159-dff934</t>
  </si>
  <si>
    <t>0000082155</t>
  </si>
  <si>
    <t>212511145289</t>
  </si>
  <si>
    <t>ZERMED1322025DMN863381</t>
  </si>
  <si>
    <t>dmn5-jan-drasma.xml</t>
  </si>
  <si>
    <t>0000082151</t>
  </si>
  <si>
    <t>116991675</t>
  </si>
  <si>
    <t>0000082156</t>
  </si>
  <si>
    <t>116977592</t>
  </si>
  <si>
    <t>1303MF4159-718bc8</t>
  </si>
  <si>
    <t>0000082250</t>
  </si>
  <si>
    <t>CLM19012025041290938</t>
  </si>
  <si>
    <t>Principal : K08.51, K02.62, K03.7</t>
  </si>
  <si>
    <t>0000082249</t>
  </si>
  <si>
    <t>0000082251</t>
  </si>
  <si>
    <t>1457MF4159-af7e56</t>
  </si>
  <si>
    <t>40804</t>
  </si>
  <si>
    <t>0000082276</t>
  </si>
  <si>
    <t>CLM24012025041862437</t>
  </si>
  <si>
    <t>Principal : K01.1, K05.10, K03.6, K08.409, K05.219</t>
  </si>
  <si>
    <t>0000082277</t>
  </si>
  <si>
    <t>1883MF4159-928eb5</t>
  </si>
  <si>
    <t>40955</t>
  </si>
  <si>
    <t>0000082281</t>
  </si>
  <si>
    <t>116925935</t>
  </si>
  <si>
    <t>Principal : K05.10, K03.6, K03.7, K08.409, K08.3</t>
  </si>
  <si>
    <t>daman-drasma-jan7.xml</t>
  </si>
  <si>
    <t>0000082282</t>
  </si>
  <si>
    <t>0000082283</t>
  </si>
  <si>
    <t>116959196</t>
  </si>
  <si>
    <t>0000082284</t>
  </si>
  <si>
    <t>0000082286</t>
  </si>
  <si>
    <t>1449MF4159-d6cc8f</t>
  </si>
  <si>
    <t>0000082288</t>
  </si>
  <si>
    <t>CLM24012025041857973</t>
  </si>
  <si>
    <t>thiqa-8jan-drammr.xml</t>
  </si>
  <si>
    <t>0000082287</t>
  </si>
  <si>
    <t>1240MF4159-3890be</t>
  </si>
  <si>
    <t>0000082289</t>
  </si>
  <si>
    <t>Principal : K05.10, K03.6, K08.409, K08.531, K02.53, K02.52</t>
  </si>
  <si>
    <t>38459-adnic.xml</t>
  </si>
  <si>
    <t>0000082291</t>
  </si>
  <si>
    <t>0000082292</t>
  </si>
  <si>
    <t>0000082293</t>
  </si>
  <si>
    <t>0000082294</t>
  </si>
  <si>
    <t>0000082295</t>
  </si>
  <si>
    <t>1363MF4159-b1dec5</t>
  </si>
  <si>
    <t>0000078573</t>
  </si>
  <si>
    <t>CLM21012025041558485</t>
  </si>
  <si>
    <t>ZEROHI23012025DMN770618</t>
  </si>
  <si>
    <t>thiqa39673jan.xml</t>
  </si>
  <si>
    <t>0000078574</t>
  </si>
  <si>
    <t>0000082312</t>
  </si>
  <si>
    <t>0000082311</t>
  </si>
  <si>
    <t>1223MF4159-639425</t>
  </si>
  <si>
    <t>0000082302</t>
  </si>
  <si>
    <t>CLM19012025041289885</t>
  </si>
  <si>
    <t>ZEROHI11022025DMN333364</t>
  </si>
  <si>
    <t>thiqa-jan3-drasma.xml</t>
  </si>
  <si>
    <t>0000081786</t>
  </si>
  <si>
    <t>1450MF4159-4251b3</t>
  </si>
  <si>
    <t>0000082304</t>
  </si>
  <si>
    <t>CLM24012025041854274</t>
  </si>
  <si>
    <t>Principal : K08.431, Z48.814</t>
  </si>
  <si>
    <t>1512MF4159-5e51e2</t>
  </si>
  <si>
    <t>0000082317</t>
  </si>
  <si>
    <t>CLM26012025042000773</t>
  </si>
  <si>
    <t>thiqa39858.xml</t>
  </si>
  <si>
    <t>1994MF4159-2c9ff4</t>
  </si>
  <si>
    <t>0000082329</t>
  </si>
  <si>
    <t>CLM07022025043149600</t>
  </si>
  <si>
    <t>Principal : K08.531, K02.53, K02.63, K02.52, K02.62</t>
  </si>
  <si>
    <t>0000082328</t>
  </si>
  <si>
    <t>1460MF4159-1184c2</t>
  </si>
  <si>
    <t>0000082319</t>
  </si>
  <si>
    <t>CLM24012025041854742</t>
  </si>
  <si>
    <t>ZEROHI04022025DMN498771</t>
  </si>
  <si>
    <t>2105MF4159-74b88e</t>
  </si>
  <si>
    <t>0000082326</t>
  </si>
  <si>
    <t>E1769589</t>
  </si>
  <si>
    <t>Principal : K01.1, K08.3, K08.409, K02.53</t>
  </si>
  <si>
    <t>jan18,9-drhussein-adnic.xml</t>
  </si>
  <si>
    <t>0000082327</t>
  </si>
  <si>
    <t>1871MF4159-6d00b4</t>
  </si>
  <si>
    <t>0000083622</t>
  </si>
  <si>
    <t>66231</t>
  </si>
  <si>
    <t>Principal : K08.409, K08.54, K08.530</t>
  </si>
  <si>
    <t>0000083623</t>
  </si>
  <si>
    <t>66239</t>
  </si>
  <si>
    <t>1306MF4159-ea9c84</t>
  </si>
  <si>
    <t>0000082343</t>
  </si>
  <si>
    <t>CLM19012025041298129</t>
  </si>
  <si>
    <t>0000081306</t>
  </si>
  <si>
    <t>AUTH2412202418973353</t>
  </si>
  <si>
    <t>1244MF4159-8f2725</t>
  </si>
  <si>
    <t>0000082339</t>
  </si>
  <si>
    <t>117029537</t>
  </si>
  <si>
    <t>0000082340</t>
  </si>
  <si>
    <t>1251MF4159-c939ca</t>
  </si>
  <si>
    <t>39552</t>
  </si>
  <si>
    <t>0000082344</t>
  </si>
  <si>
    <t>0000082347</t>
  </si>
  <si>
    <t>0000082348</t>
  </si>
  <si>
    <t>0000082345</t>
  </si>
  <si>
    <t>0000082346</t>
  </si>
  <si>
    <t>1458MF4159-24a25e</t>
  </si>
  <si>
    <t>0000080730</t>
  </si>
  <si>
    <t>CLM24012025041861293</t>
  </si>
  <si>
    <t>0000082351</t>
  </si>
  <si>
    <t>0000082352</t>
  </si>
  <si>
    <t>0000082353</t>
  </si>
  <si>
    <t>1867MF4159-e09c79</t>
  </si>
  <si>
    <t>37689</t>
  </si>
  <si>
    <t>0000082379</t>
  </si>
  <si>
    <t>0000081874</t>
  </si>
  <si>
    <t>0000082370</t>
  </si>
  <si>
    <t>0000082377</t>
  </si>
  <si>
    <t>0000082378</t>
  </si>
  <si>
    <t>0000082375</t>
  </si>
  <si>
    <t>0000082376</t>
  </si>
  <si>
    <t>0000082371</t>
  </si>
  <si>
    <t>0000082372</t>
  </si>
  <si>
    <t>0000082373</t>
  </si>
  <si>
    <t>0000082374</t>
  </si>
  <si>
    <t>1459MF4159-8d09b7</t>
  </si>
  <si>
    <t>0000082362</t>
  </si>
  <si>
    <t>CLM24012025041851672</t>
  </si>
  <si>
    <t>1360MF4159-91f1b9</t>
  </si>
  <si>
    <t>0000082361</t>
  </si>
  <si>
    <t>damn37506.xml</t>
  </si>
  <si>
    <t>0000082359</t>
  </si>
  <si>
    <t>116204124</t>
  </si>
  <si>
    <t>0000082360</t>
  </si>
  <si>
    <t>1889MF4159-d7ca5a</t>
  </si>
  <si>
    <t>0000082380</t>
  </si>
  <si>
    <t>4037715773</t>
  </si>
  <si>
    <t>axa-drasma-jan.xml</t>
  </si>
  <si>
    <t>0000082381</t>
  </si>
  <si>
    <t>0000082382</t>
  </si>
  <si>
    <t>0000082384</t>
  </si>
  <si>
    <t>0000082383</t>
  </si>
  <si>
    <t>0000082385</t>
  </si>
  <si>
    <t>1237MF4159-32c91a</t>
  </si>
  <si>
    <t>39320</t>
  </si>
  <si>
    <t>0000082392</t>
  </si>
  <si>
    <t>0000082393</t>
  </si>
  <si>
    <t>0000082394</t>
  </si>
  <si>
    <t>0000082395</t>
  </si>
  <si>
    <t>0000082396</t>
  </si>
  <si>
    <t>1238MF4159-4b1e1c</t>
  </si>
  <si>
    <t>39321</t>
  </si>
  <si>
    <t>0000082398</t>
  </si>
  <si>
    <t>0000082402</t>
  </si>
  <si>
    <t>0000082399</t>
  </si>
  <si>
    <t>0000082404</t>
  </si>
  <si>
    <t>0000082405</t>
  </si>
  <si>
    <t>0000082406</t>
  </si>
  <si>
    <t>0000082403</t>
  </si>
  <si>
    <t>2064MF4159-4e7fbd</t>
  </si>
  <si>
    <t>0000082422</t>
  </si>
  <si>
    <t>dr salim daman.xml</t>
  </si>
  <si>
    <t>0000085810</t>
  </si>
  <si>
    <t>0000082424</t>
  </si>
  <si>
    <t>117331516</t>
  </si>
  <si>
    <t>0000085809</t>
  </si>
  <si>
    <t>0000082280</t>
  </si>
  <si>
    <t>117347421</t>
  </si>
  <si>
    <t>0000085807</t>
  </si>
  <si>
    <t>1575MF4159-de1200</t>
  </si>
  <si>
    <t>0000082439</t>
  </si>
  <si>
    <t>117641721</t>
  </si>
  <si>
    <t>40761-damn-11 jan.xml</t>
  </si>
  <si>
    <t>0000082440</t>
  </si>
  <si>
    <t>0000082442</t>
  </si>
  <si>
    <t>117641608</t>
  </si>
  <si>
    <t>0000082441</t>
  </si>
  <si>
    <t>1855MF4159-f958e4</t>
  </si>
  <si>
    <t>40947</t>
  </si>
  <si>
    <t>0000082429</t>
  </si>
  <si>
    <t>116995709</t>
  </si>
  <si>
    <t>Principal : K05.10, K03.6, K01.1, K08.531, K02.53, K02.63</t>
  </si>
  <si>
    <t>drasma-daman-jan.xml</t>
  </si>
  <si>
    <t>0000082430</t>
  </si>
  <si>
    <t>0000082431</t>
  </si>
  <si>
    <t>117095774</t>
  </si>
  <si>
    <t>0000082432</t>
  </si>
  <si>
    <t>0000082433</t>
  </si>
  <si>
    <t>1857MF4159-003a0a</t>
  </si>
  <si>
    <t>0000082450</t>
  </si>
  <si>
    <t>Principal : K02.53, K02.62, K08.50</t>
  </si>
  <si>
    <t>0000082164</t>
  </si>
  <si>
    <t>116995987</t>
  </si>
  <si>
    <t>1420MF4159-49d878</t>
  </si>
  <si>
    <t>0000082449</t>
  </si>
  <si>
    <t>daman36886-drsalim.xml</t>
  </si>
  <si>
    <t>0000082447</t>
  </si>
  <si>
    <t>117504197</t>
  </si>
  <si>
    <t>0000082448</t>
  </si>
  <si>
    <t>1252MF4159-2f5154</t>
  </si>
  <si>
    <t>0000082451</t>
  </si>
  <si>
    <t>CLM19012025041297223</t>
  </si>
  <si>
    <t>Principal : K08.531, K04.02, K02.52</t>
  </si>
  <si>
    <t>0000082452</t>
  </si>
  <si>
    <t>0000082334</t>
  </si>
  <si>
    <t>AUTH0701202519509504</t>
  </si>
  <si>
    <t>2077MF4159-e1ecd9</t>
  </si>
  <si>
    <t>0000082482</t>
  </si>
  <si>
    <t>dr hussain thiqa jan 19,20,21,22.xml</t>
  </si>
  <si>
    <t>0000082481</t>
  </si>
  <si>
    <t>1297MF4159-ae1dba</t>
  </si>
  <si>
    <t>0000082538</t>
  </si>
  <si>
    <t>0000082539</t>
  </si>
  <si>
    <t>0000082537</t>
  </si>
  <si>
    <t>1566MF4159-0ac79c</t>
  </si>
  <si>
    <t>0000082544</t>
  </si>
  <si>
    <t>E1771903</t>
  </si>
  <si>
    <t>38837 adnic.xml</t>
  </si>
  <si>
    <t>0000082542</t>
  </si>
  <si>
    <t>0000082541</t>
  </si>
  <si>
    <t>0000082543</t>
  </si>
  <si>
    <t>1531MF4159-c22362</t>
  </si>
  <si>
    <t>0000082473</t>
  </si>
  <si>
    <t>thiqa-12jan-drammr.xml</t>
  </si>
  <si>
    <t>0000082471</t>
  </si>
  <si>
    <t>0000082472</t>
  </si>
  <si>
    <t>1839MF4159-3fefe8</t>
  </si>
  <si>
    <t>40979</t>
  </si>
  <si>
    <t>0000082548</t>
  </si>
  <si>
    <t>Principal : K05.10, K03.6, K08.434, K08.531</t>
  </si>
  <si>
    <t>thiqa40979-12jan.xml</t>
  </si>
  <si>
    <t>0000082549</t>
  </si>
  <si>
    <t>0000082551</t>
  </si>
  <si>
    <t>0000082550</t>
  </si>
  <si>
    <t>0000082552</t>
  </si>
  <si>
    <t>2005MF4159-0179fe</t>
  </si>
  <si>
    <t>0000082572</t>
  </si>
  <si>
    <t>Principal : K04.02, K05.329, K08.531</t>
  </si>
  <si>
    <t>dr salim thiqa jan.xml</t>
  </si>
  <si>
    <t>0000082574</t>
  </si>
  <si>
    <t>0000082575</t>
  </si>
  <si>
    <t>0000082577</t>
  </si>
  <si>
    <t>0000082578</t>
  </si>
  <si>
    <t>0000082579</t>
  </si>
  <si>
    <t>0000082580</t>
  </si>
  <si>
    <t>0000082581</t>
  </si>
  <si>
    <t>0000082576</t>
  </si>
  <si>
    <t>0000082584</t>
  </si>
  <si>
    <t>0000082568</t>
  </si>
  <si>
    <t>0000082569</t>
  </si>
  <si>
    <t>0000082570</t>
  </si>
  <si>
    <t>0000082571</t>
  </si>
  <si>
    <t>2203MF4159-52bd8f</t>
  </si>
  <si>
    <t>40973</t>
  </si>
  <si>
    <t>0000082540</t>
  </si>
  <si>
    <t>118181933</t>
  </si>
  <si>
    <t>Principal : K12.30, K08.409</t>
  </si>
  <si>
    <t>12jn-40973-daman-drhussein.xml</t>
  </si>
  <si>
    <t>1750MF4159-96e6bd</t>
  </si>
  <si>
    <t>0000081842</t>
  </si>
  <si>
    <t>CLM01022025042657787</t>
  </si>
  <si>
    <t>ZEROHI12022025DMN734920</t>
  </si>
  <si>
    <t>AUTH3112202419243351</t>
  </si>
  <si>
    <t>thiqa38189-12jan.xml</t>
  </si>
  <si>
    <t>0000082588</t>
  </si>
  <si>
    <t>2062MF4159-e97eb1</t>
  </si>
  <si>
    <t>0000082605</t>
  </si>
  <si>
    <t>Principal : K08.531, K04.02, K05.329</t>
  </si>
  <si>
    <t>dr salim thiqa.xml</t>
  </si>
  <si>
    <t>0000082606</t>
  </si>
  <si>
    <t>0000082604</t>
  </si>
  <si>
    <t>2003MF4159-6f609c</t>
  </si>
  <si>
    <t>0000082608</t>
  </si>
  <si>
    <t>DR ASMA DAMAN.xml</t>
  </si>
  <si>
    <t>0000082456</t>
  </si>
  <si>
    <t>117144182</t>
  </si>
  <si>
    <t>0000082634</t>
  </si>
  <si>
    <t>1518MF4159-3a3d46</t>
  </si>
  <si>
    <t>40864</t>
  </si>
  <si>
    <t>0000082494</t>
  </si>
  <si>
    <t>CLM27012025042090236</t>
  </si>
  <si>
    <t>0000082495</t>
  </si>
  <si>
    <t>0000082624</t>
  </si>
  <si>
    <t>0000082625</t>
  </si>
  <si>
    <t>0000082623</t>
  </si>
  <si>
    <t>0000082493</t>
  </si>
  <si>
    <t>1891MF4159-f1513c</t>
  </si>
  <si>
    <t>0000082630</t>
  </si>
  <si>
    <t>Principal : K02.63, K04.4, K05.329</t>
  </si>
  <si>
    <t>36691-daman-12jan.xml</t>
  </si>
  <si>
    <t>0000082631</t>
  </si>
  <si>
    <t>0000080421</t>
  </si>
  <si>
    <t>117033491</t>
  </si>
  <si>
    <t>1301MF4159-1be0ab</t>
  </si>
  <si>
    <t>0000082639</t>
  </si>
  <si>
    <t>212511152387</t>
  </si>
  <si>
    <t>dmn-38069.xml</t>
  </si>
  <si>
    <t>0000081460</t>
  </si>
  <si>
    <t>116852249</t>
  </si>
  <si>
    <t>1562MF4159-32ea44</t>
  </si>
  <si>
    <t>0000082661</t>
  </si>
  <si>
    <t>Principal : K08.530, K05.5, K05.229, K03.6, K08.409, K01.1</t>
  </si>
  <si>
    <t>thiqa-13jan-drhussein.xml</t>
  </si>
  <si>
    <t>0000082663</t>
  </si>
  <si>
    <t>0000082662</t>
  </si>
  <si>
    <t>0000082664</t>
  </si>
  <si>
    <t>1677MF4159-38a8f4</t>
  </si>
  <si>
    <t>0000082669</t>
  </si>
  <si>
    <t>adnic38560-13jan.xml</t>
  </si>
  <si>
    <t>2182MF4159-73f1d7</t>
  </si>
  <si>
    <t>0000082561</t>
  </si>
  <si>
    <t>4037742167</t>
  </si>
  <si>
    <t>Principal : M26.603, K08.409, G47.63</t>
  </si>
  <si>
    <t>13jan-axa-40940.xml</t>
  </si>
  <si>
    <t>0000082670</t>
  </si>
  <si>
    <t>1563MF4159-b108b3</t>
  </si>
  <si>
    <t>0000082715</t>
  </si>
  <si>
    <t>CLM28012025042221532</t>
  </si>
  <si>
    <t>Principal : K01.1, L03.211, K05.219</t>
  </si>
  <si>
    <t>1262MF4159-aa976d</t>
  </si>
  <si>
    <t>0000082461</t>
  </si>
  <si>
    <t>117016421</t>
  </si>
  <si>
    <t>0000082462</t>
  </si>
  <si>
    <t>0000082463</t>
  </si>
  <si>
    <t>1743MF4159-7f6923</t>
  </si>
  <si>
    <t>0000082746</t>
  </si>
  <si>
    <t>CLM01022025042656700</t>
  </si>
  <si>
    <t>ZEROHI05022025DMN644870</t>
  </si>
  <si>
    <t>34776-thiqa13jan-drasma.xml</t>
  </si>
  <si>
    <t>0000082747</t>
  </si>
  <si>
    <t>1578MF4159-5439a1</t>
  </si>
  <si>
    <t>40981</t>
  </si>
  <si>
    <t>0000082753</t>
  </si>
  <si>
    <t>adnic40981.xml</t>
  </si>
  <si>
    <t>0000082754</t>
  </si>
  <si>
    <t>0000082756</t>
  </si>
  <si>
    <t>0000082755</t>
  </si>
  <si>
    <t>0000082757</t>
  </si>
  <si>
    <t>1551MF4159-43b7be</t>
  </si>
  <si>
    <t>0000082774</t>
  </si>
  <si>
    <t>CLM28012025042228853</t>
  </si>
  <si>
    <t>ZEROHI31012025DMN265263</t>
  </si>
  <si>
    <t>thiqa-drammr5.xml</t>
  </si>
  <si>
    <t>0000082775</t>
  </si>
  <si>
    <t>0000082773</t>
  </si>
  <si>
    <t>1267MF4159-2643b4</t>
  </si>
  <si>
    <t>0000082800</t>
  </si>
  <si>
    <t>Principal : K08.531, K08.409, K05.10, K03.6</t>
  </si>
  <si>
    <t>thiqa5-drasma-jan.xml</t>
  </si>
  <si>
    <t>2078MF4159-a96b47</t>
  </si>
  <si>
    <t>0000082816</t>
  </si>
  <si>
    <t>1873MF4159-97d167</t>
  </si>
  <si>
    <t>40984</t>
  </si>
  <si>
    <t>0000082818</t>
  </si>
  <si>
    <t>Principal : K08.409, K03.6, K05.229, K08.531, K08.530</t>
  </si>
  <si>
    <t>0000082819</t>
  </si>
  <si>
    <t>1263MF4159-f21b45</t>
  </si>
  <si>
    <t>0000082821</t>
  </si>
  <si>
    <t>CLM19012025041297162</t>
  </si>
  <si>
    <t>Principal : K02.53, K02.63, K02.52, K02.62, K08.531</t>
  </si>
  <si>
    <t>0000082820</t>
  </si>
  <si>
    <t>0000082627</t>
  </si>
  <si>
    <t>AUTH0901202519634345</t>
  </si>
  <si>
    <t>1269MF4159-ca9885</t>
  </si>
  <si>
    <t>0000082822</t>
  </si>
  <si>
    <t>0000082823</t>
  </si>
  <si>
    <t>0000082824</t>
  </si>
  <si>
    <t>2079MF4159-6c3f7e</t>
  </si>
  <si>
    <t>0000082845</t>
  </si>
  <si>
    <t>1672MF4159-ba7bb4</t>
  </si>
  <si>
    <t>0000082849</t>
  </si>
  <si>
    <t>CLM30012025042471291</t>
  </si>
  <si>
    <t>thiqa40952.xml</t>
  </si>
  <si>
    <t>0000082573</t>
  </si>
  <si>
    <t>1651MF4159-7d496b</t>
  </si>
  <si>
    <t>0000082856</t>
  </si>
  <si>
    <t>AUTH2312202418917522</t>
  </si>
  <si>
    <t>thiqa15-jan drhussein.xml</t>
  </si>
  <si>
    <t>0000082857</t>
  </si>
  <si>
    <t>0000082858</t>
  </si>
  <si>
    <t>0000082854</t>
  </si>
  <si>
    <t>0000082855</t>
  </si>
  <si>
    <t>1704MF4159-a3c774</t>
  </si>
  <si>
    <t>0000082865</t>
  </si>
  <si>
    <t>96466880</t>
  </si>
  <si>
    <t>C0023119881/1</t>
  </si>
  <si>
    <t>40922-15jan-nextcare-drammr.xml</t>
  </si>
  <si>
    <t>1683MF4159-389500</t>
  </si>
  <si>
    <t>0000084573</t>
  </si>
  <si>
    <t>CLM31012025042555928</t>
  </si>
  <si>
    <t>37487thiqa.xml</t>
  </si>
  <si>
    <t>0000084572</t>
  </si>
  <si>
    <t>AUTH0501202519396250</t>
  </si>
  <si>
    <t>1270MF4159-fb5f07</t>
  </si>
  <si>
    <t>0000082867</t>
  </si>
  <si>
    <t>212511145292</t>
  </si>
  <si>
    <t>Principal : K02.53, K02.63, K08.531, K03.6, K05.10</t>
  </si>
  <si>
    <t>0000082866</t>
  </si>
  <si>
    <t>117121969</t>
  </si>
  <si>
    <t>1273MF4159-2dda32</t>
  </si>
  <si>
    <t>0000082877</t>
  </si>
  <si>
    <t>CLM19012025041297167</t>
  </si>
  <si>
    <t>0000082679</t>
  </si>
  <si>
    <t>AUTH0701202519523832</t>
  </si>
  <si>
    <t>1410MF4159-e41f6e</t>
  </si>
  <si>
    <t>40987</t>
  </si>
  <si>
    <t>0000082880</t>
  </si>
  <si>
    <t>117203453</t>
  </si>
  <si>
    <t>Principal : K05.10, K03.6, K01.1, K08.409, K08.531, M26.4</t>
  </si>
  <si>
    <t>0000082881</t>
  </si>
  <si>
    <t>0000082882</t>
  </si>
  <si>
    <t>117212214</t>
  </si>
  <si>
    <t>0000082883</t>
  </si>
  <si>
    <t>0000082884</t>
  </si>
  <si>
    <t>1818MF4159-045a98</t>
  </si>
  <si>
    <t>0000082912</t>
  </si>
  <si>
    <t>CLM03022025042735954</t>
  </si>
  <si>
    <t>jan-thiqa-drsalim5.xml</t>
  </si>
  <si>
    <t>0000082779</t>
  </si>
  <si>
    <t>AUTH0901202519659711</t>
  </si>
  <si>
    <t>2011MF4159-60e126</t>
  </si>
  <si>
    <t>0000082919</t>
  </si>
  <si>
    <t>Principal : K08.51, K05.329</t>
  </si>
  <si>
    <t>0000082921</t>
  </si>
  <si>
    <t>0000082922</t>
  </si>
  <si>
    <t>0000083880</t>
  </si>
  <si>
    <t>1653MF4159-47fd9e</t>
  </si>
  <si>
    <t>0000082886</t>
  </si>
  <si>
    <t>CLM29012025042399111</t>
  </si>
  <si>
    <t>ZEROHI08022025DMN547230</t>
  </si>
  <si>
    <t>0000082885</t>
  </si>
  <si>
    <t>AUTH0701202519498417</t>
  </si>
  <si>
    <t>1250MF4159-a8e1f9</t>
  </si>
  <si>
    <t>40873</t>
  </si>
  <si>
    <t>0000082916</t>
  </si>
  <si>
    <t>117211460</t>
  </si>
  <si>
    <t>Principal : K05.10, K03.6, K00.6, K08.531</t>
  </si>
  <si>
    <t>0000082914</t>
  </si>
  <si>
    <t>117199150</t>
  </si>
  <si>
    <t>0000082915</t>
  </si>
  <si>
    <t>0000082917</t>
  </si>
  <si>
    <t>0000082918</t>
  </si>
  <si>
    <t>1929MF4159-850527</t>
  </si>
  <si>
    <t>0000082923</t>
  </si>
  <si>
    <t>AUTH1501202519896971</t>
  </si>
  <si>
    <t>2180MF4159-2f6011</t>
  </si>
  <si>
    <t>0000082929</t>
  </si>
  <si>
    <t>AUTH1301202519778586</t>
  </si>
  <si>
    <t>15jan-drhussein-thiqa40056.xml</t>
  </si>
  <si>
    <t>1272MF4159-9167fa</t>
  </si>
  <si>
    <t>0000082928</t>
  </si>
  <si>
    <t>0000082926</t>
  </si>
  <si>
    <t>0000082927</t>
  </si>
  <si>
    <t>1395MF4159-82cd1a</t>
  </si>
  <si>
    <t>40951</t>
  </si>
  <si>
    <t>0000082931</t>
  </si>
  <si>
    <t>117471781</t>
  </si>
  <si>
    <t>Principal : M26.4, K00.6</t>
  </si>
  <si>
    <t>40951dmn.xml</t>
  </si>
  <si>
    <t>0000082932</t>
  </si>
  <si>
    <t>1655MF4159-328dfd</t>
  </si>
  <si>
    <t>0000082934</t>
  </si>
  <si>
    <t>CLM29012025042407082</t>
  </si>
  <si>
    <t>2067MF4159-746001</t>
  </si>
  <si>
    <t>40971</t>
  </si>
  <si>
    <t>0000082937</t>
  </si>
  <si>
    <t>117160825</t>
  </si>
  <si>
    <t>Principal : K08.531, K02.62, K08.433, K05.10, K03.6</t>
  </si>
  <si>
    <t>dr ammar daman jan.xml</t>
  </si>
  <si>
    <t>0000082939</t>
  </si>
  <si>
    <t>0000082938</t>
  </si>
  <si>
    <t>0000082943</t>
  </si>
  <si>
    <t>117774083</t>
  </si>
  <si>
    <t>1356MF4159-0ddc71</t>
  </si>
  <si>
    <t>0000082990</t>
  </si>
  <si>
    <t>CLM21012025041555411</t>
  </si>
  <si>
    <t>thiqa3-16jan-drasma.xml</t>
  </si>
  <si>
    <t>0000082992</t>
  </si>
  <si>
    <t>0000082959</t>
  </si>
  <si>
    <t>1345MF4159-a483ee</t>
  </si>
  <si>
    <t>0000083004</t>
  </si>
  <si>
    <t>CLM21012025041548324</t>
  </si>
  <si>
    <t>36891thiqa.xml</t>
  </si>
  <si>
    <t>0000083005</t>
  </si>
  <si>
    <t>1355MF4159-6182e9</t>
  </si>
  <si>
    <t>40989</t>
  </si>
  <si>
    <t>0000083023</t>
  </si>
  <si>
    <t>CLM21012025041555410</t>
  </si>
  <si>
    <t>Principal : K04.02, K08.409, K05.329, K02.63</t>
  </si>
  <si>
    <t>0000083024</t>
  </si>
  <si>
    <t>1393MF4159-bddddb</t>
  </si>
  <si>
    <t>0000083034</t>
  </si>
  <si>
    <t>CLM22012025041683439</t>
  </si>
  <si>
    <t>39622thiqa.xml</t>
  </si>
  <si>
    <t>1354MF4159-9a2782</t>
  </si>
  <si>
    <t>0000083036</t>
  </si>
  <si>
    <t>CLM21012025041548469</t>
  </si>
  <si>
    <t>0000083035</t>
  </si>
  <si>
    <t>1349MF4159-7fcb21</t>
  </si>
  <si>
    <t>40995</t>
  </si>
  <si>
    <t>0000083045</t>
  </si>
  <si>
    <t>Principal : K08.3, K05.10, K03.6, K08.409, K04.7, K08.531, M27.52</t>
  </si>
  <si>
    <t>adnic-40995.xml</t>
  </si>
  <si>
    <t>0000083047</t>
  </si>
  <si>
    <t>0000083046</t>
  </si>
  <si>
    <t>1350MF4159-4b9bb2</t>
  </si>
  <si>
    <t>0000083049</t>
  </si>
  <si>
    <t>CLM21012025041547968</t>
  </si>
  <si>
    <t>0000083050</t>
  </si>
  <si>
    <t>1344MF4159-8561f6</t>
  </si>
  <si>
    <t>0000083051</t>
  </si>
  <si>
    <t>DAMAN-16 jan-drasma.xml</t>
  </si>
  <si>
    <t>0000083052</t>
  </si>
  <si>
    <t>0000082529</t>
  </si>
  <si>
    <t>117049735</t>
  </si>
  <si>
    <t>0000082530</t>
  </si>
  <si>
    <t>1340MF4159-e317e6</t>
  </si>
  <si>
    <t>0000083055</t>
  </si>
  <si>
    <t>117361003</t>
  </si>
  <si>
    <t>0000079091</t>
  </si>
  <si>
    <t>1358MF4159-035f2c</t>
  </si>
  <si>
    <t>0000083056</t>
  </si>
  <si>
    <t>CLM21012025041547971</t>
  </si>
  <si>
    <t>0000083057</t>
  </si>
  <si>
    <t>0000083033</t>
  </si>
  <si>
    <t>1391MF4159-989e06</t>
  </si>
  <si>
    <t>0000083075</t>
  </si>
  <si>
    <t>Principal : K08.530, K08.54, K05.329</t>
  </si>
  <si>
    <t>36452-adnic3-jan.xml</t>
  </si>
  <si>
    <t>0000081461</t>
  </si>
  <si>
    <t>1890MF4159-d30527</t>
  </si>
  <si>
    <t>40920</t>
  </si>
  <si>
    <t>0000083088</t>
  </si>
  <si>
    <t>0000083087</t>
  </si>
  <si>
    <t>117931738</t>
  </si>
  <si>
    <t>1389MF4159-78559f</t>
  </si>
  <si>
    <t>0000083077</t>
  </si>
  <si>
    <t>CLM22012025041680495</t>
  </si>
  <si>
    <t>thiqa-jan-drsalim4.xml</t>
  </si>
  <si>
    <t>0000083080</t>
  </si>
  <si>
    <t>0000083081</t>
  </si>
  <si>
    <t>1888MF4159-81eb38</t>
  </si>
  <si>
    <t>0000083092</t>
  </si>
  <si>
    <t>0000083093</t>
  </si>
  <si>
    <t>117236241</t>
  </si>
  <si>
    <t>0000083094</t>
  </si>
  <si>
    <t>0000082792</t>
  </si>
  <si>
    <t>0000083091</t>
  </si>
  <si>
    <t>2083MF4159-f42dd2</t>
  </si>
  <si>
    <t>40992</t>
  </si>
  <si>
    <t>0000083099</t>
  </si>
  <si>
    <t>117336304</t>
  </si>
  <si>
    <t>0000083100</t>
  </si>
  <si>
    <t>1370MF4159-bd8c88</t>
  </si>
  <si>
    <t>0000083102</t>
  </si>
  <si>
    <t>Principal : K00.6, K08.531, K04.6</t>
  </si>
  <si>
    <t>dmn-jan-drasma.xml</t>
  </si>
  <si>
    <t>0000083101</t>
  </si>
  <si>
    <t>117336984</t>
  </si>
  <si>
    <t>2106MF4159-1a89c6</t>
  </si>
  <si>
    <t>40998</t>
  </si>
  <si>
    <t>0000083122</t>
  </si>
  <si>
    <t>Principal : M26.621, G47.63, K01.1, K08.409, M26.69</t>
  </si>
  <si>
    <t>0000083123</t>
  </si>
  <si>
    <t>0000083124</t>
  </si>
  <si>
    <t>1365MF4159-1caeb4</t>
  </si>
  <si>
    <t>0000083139</t>
  </si>
  <si>
    <t>117345997</t>
  </si>
  <si>
    <t>0000083141</t>
  </si>
  <si>
    <t>0000083140</t>
  </si>
  <si>
    <t>2111MF4159-a1b2f2</t>
  </si>
  <si>
    <t>0000083154</t>
  </si>
  <si>
    <t>E7208501</t>
  </si>
  <si>
    <t>Principal : K04.02, K08.530, K05.329</t>
  </si>
  <si>
    <t>18jan-adnic38770-drsalim.xml</t>
  </si>
  <si>
    <t>0000083153</t>
  </si>
  <si>
    <t>1708MF4159-7132ed</t>
  </si>
  <si>
    <t>0000082741</t>
  </si>
  <si>
    <t>Principal : K08.431, Z48.02</t>
  </si>
  <si>
    <t>thiqa-19jan-drammr.xml</t>
  </si>
  <si>
    <t>1707MF4159-848df1</t>
  </si>
  <si>
    <t>0000083182</t>
  </si>
  <si>
    <t>CLM01022025042635612</t>
  </si>
  <si>
    <t>0000083183</t>
  </si>
  <si>
    <t>0000083181</t>
  </si>
  <si>
    <t>1991MF4159-b91fcf</t>
  </si>
  <si>
    <t>0000081449</t>
  </si>
  <si>
    <t>0000081450</t>
  </si>
  <si>
    <t>0000081451</t>
  </si>
  <si>
    <t>117370200</t>
  </si>
  <si>
    <t>0000081448</t>
  </si>
  <si>
    <t>117370442</t>
  </si>
  <si>
    <t>2070MF4159-2b9016</t>
  </si>
  <si>
    <t>40978</t>
  </si>
  <si>
    <t>0000083184</t>
  </si>
  <si>
    <t>Principal : K05.10, K03.6, K08.433, K02.62, K08.530</t>
  </si>
  <si>
    <t>dr ammar adnic jan.xml</t>
  </si>
  <si>
    <t>0000083189</t>
  </si>
  <si>
    <t>0000083191</t>
  </si>
  <si>
    <t>0000083193</t>
  </si>
  <si>
    <t>0000083185</t>
  </si>
  <si>
    <t>0000083187</t>
  </si>
  <si>
    <t>0000083276</t>
  </si>
  <si>
    <t>0000083186</t>
  </si>
  <si>
    <t>0000083188</t>
  </si>
  <si>
    <t>1701MF4159-5317cf</t>
  </si>
  <si>
    <t>39157</t>
  </si>
  <si>
    <t>0000083204</t>
  </si>
  <si>
    <t>adnic-39157-19jan-drammr.xml</t>
  </si>
  <si>
    <t>0000083205</t>
  </si>
  <si>
    <t>0000083206</t>
  </si>
  <si>
    <t>1932MF4159-806bb5</t>
  </si>
  <si>
    <t>0000083216</t>
  </si>
  <si>
    <t>Principal : K02.53, K02.63, K04.7, K08.531</t>
  </si>
  <si>
    <t>0000083217</t>
  </si>
  <si>
    <t>117343911</t>
  </si>
  <si>
    <t>0000083106</t>
  </si>
  <si>
    <t>117343865</t>
  </si>
  <si>
    <t>0000083223</t>
  </si>
  <si>
    <t>117373686</t>
  </si>
  <si>
    <t>1824MF4159-7992fb</t>
  </si>
  <si>
    <t>0000083225</t>
  </si>
  <si>
    <t>CLM03022025042736540</t>
  </si>
  <si>
    <t>0000083226</t>
  </si>
  <si>
    <t>0000082648</t>
  </si>
  <si>
    <t>AUTH1201202519763067</t>
  </si>
  <si>
    <t>0000082649</t>
  </si>
  <si>
    <t>1699MF4159-6abaec</t>
  </si>
  <si>
    <t>0000082859</t>
  </si>
  <si>
    <t>1376MF4159-f2176a</t>
  </si>
  <si>
    <t>0000083243</t>
  </si>
  <si>
    <t>0000082641</t>
  </si>
  <si>
    <t>117144937</t>
  </si>
  <si>
    <t>0000082642</t>
  </si>
  <si>
    <t>1968MF4159-40d03c</t>
  </si>
  <si>
    <t>0000083248</t>
  </si>
  <si>
    <t>CLM05022025042958508</t>
  </si>
  <si>
    <t>thiqa11-jan11-drsalim.xml</t>
  </si>
  <si>
    <t>0000083249</t>
  </si>
  <si>
    <t>0000083252</t>
  </si>
  <si>
    <t>0000083251</t>
  </si>
  <si>
    <t>2141MF4159-bd9d96</t>
  </si>
  <si>
    <t>0000083241</t>
  </si>
  <si>
    <t>thiqa_40498.xml</t>
  </si>
  <si>
    <t>0000083258</t>
  </si>
  <si>
    <t>0000083235</t>
  </si>
  <si>
    <t>0000083236</t>
  </si>
  <si>
    <t>0000083254</t>
  </si>
  <si>
    <t>0000083253</t>
  </si>
  <si>
    <t>0000083237</t>
  </si>
  <si>
    <t>0000083238</t>
  </si>
  <si>
    <t>0000083239</t>
  </si>
  <si>
    <t>0000083240</t>
  </si>
  <si>
    <t>1836MF4159-f29ede</t>
  </si>
  <si>
    <t>0000085205</t>
  </si>
  <si>
    <t>Principal : K08.409, K04.8, K08.22, K06.8, K06.012, K03.81, F40.232</t>
  </si>
  <si>
    <t>thiqa-jan-drhussin3.xml</t>
  </si>
  <si>
    <t>0000085206</t>
  </si>
  <si>
    <t>0000085207</t>
  </si>
  <si>
    <t>0000085200</t>
  </si>
  <si>
    <t>AUTH2812202419133292</t>
  </si>
  <si>
    <t>0000085201</t>
  </si>
  <si>
    <t>0000085198</t>
  </si>
  <si>
    <t>0000085199</t>
  </si>
  <si>
    <t>0000085212</t>
  </si>
  <si>
    <t>0000085203</t>
  </si>
  <si>
    <t>0000085189</t>
  </si>
  <si>
    <t>0000085208</t>
  </si>
  <si>
    <t>0000085209</t>
  </si>
  <si>
    <t>0000085210</t>
  </si>
  <si>
    <t>1378MF4159-df71ea</t>
  </si>
  <si>
    <t>0000083257</t>
  </si>
  <si>
    <t>0000083072</t>
  </si>
  <si>
    <t>0000083259</t>
  </si>
  <si>
    <t>117343733</t>
  </si>
  <si>
    <t>1697MF4159-6940f1</t>
  </si>
  <si>
    <t>0000082997</t>
  </si>
  <si>
    <t>CLM01022025042635611</t>
  </si>
  <si>
    <t>0000082998</t>
  </si>
  <si>
    <t>0000082996</t>
  </si>
  <si>
    <t>1384MF4159-253e7b</t>
  </si>
  <si>
    <t>0000083256</t>
  </si>
  <si>
    <t>CLM22012025041670109</t>
  </si>
  <si>
    <t>ZEROHI25012025DMN941914</t>
  </si>
  <si>
    <t>Principal : K08.531, K02.52, K02.62, K05.329</t>
  </si>
  <si>
    <t>0000083098</t>
  </si>
  <si>
    <t>AUTH1301202519784222</t>
  </si>
  <si>
    <t>1366MF4159-8a85ff</t>
  </si>
  <si>
    <t>39574</t>
  </si>
  <si>
    <t>0000083261</t>
  </si>
  <si>
    <t>Principal : K08.531, K02.53, K02.63, K08.409, K03.2</t>
  </si>
  <si>
    <t>adnic-39574.xml</t>
  </si>
  <si>
    <t>0000083262</t>
  </si>
  <si>
    <t>1723MF4159-fb92b5</t>
  </si>
  <si>
    <t>0000083296</t>
  </si>
  <si>
    <t>Principal : K08.409, K08.52, K06.8, K06.013, K08.26, K05.223, K08.531, K06.1</t>
  </si>
  <si>
    <t>thiqa-20jan-drhussein.xml</t>
  </si>
  <si>
    <t>1895MF4159-2f9104</t>
  </si>
  <si>
    <t>0000083331</t>
  </si>
  <si>
    <t>Principal : K04.02, K02.52, M26.4, K08.531</t>
  </si>
  <si>
    <t>0000083332</t>
  </si>
  <si>
    <t>0000083330</t>
  </si>
  <si>
    <t>1664MF4159-783e2a</t>
  </si>
  <si>
    <t>41009</t>
  </si>
  <si>
    <t>0000083338</t>
  </si>
  <si>
    <t>117393743</t>
  </si>
  <si>
    <t>Principal : K08.531, K02.63, K05.329, K03.6, K02.53</t>
  </si>
  <si>
    <t>41009-20jan-daman.xml</t>
  </si>
  <si>
    <t>0000083341</t>
  </si>
  <si>
    <t>0000083339</t>
  </si>
  <si>
    <t>0000083340</t>
  </si>
  <si>
    <t>117698927</t>
  </si>
  <si>
    <t>1948MF4159-0996b3</t>
  </si>
  <si>
    <t>0000083322</t>
  </si>
  <si>
    <t>C0023151918/1</t>
  </si>
  <si>
    <t>39661-nextcare20jan.xml</t>
  </si>
  <si>
    <t>0000083323</t>
  </si>
  <si>
    <t>0000083325</t>
  </si>
  <si>
    <t>C0023165858/1</t>
  </si>
  <si>
    <t>0000083329</t>
  </si>
  <si>
    <t>0000083324</t>
  </si>
  <si>
    <t>0000083328</t>
  </si>
  <si>
    <t>1947MF4159-6c3dc7</t>
  </si>
  <si>
    <t>35928</t>
  </si>
  <si>
    <t>0000083334</t>
  </si>
  <si>
    <t>Principal : K03.81, K08.409, K05.329</t>
  </si>
  <si>
    <t>0000083335</t>
  </si>
  <si>
    <t>1830MF4159-5fc937</t>
  </si>
  <si>
    <t>0000083389</t>
  </si>
  <si>
    <t>0000083013</t>
  </si>
  <si>
    <t>0000083014</t>
  </si>
  <si>
    <t>2012MF4159-88c5f9</t>
  </si>
  <si>
    <t>40990</t>
  </si>
  <si>
    <t>0000083387</t>
  </si>
  <si>
    <t>0000083388</t>
  </si>
  <si>
    <t>1721MF4159-a660dc</t>
  </si>
  <si>
    <t>0000083377</t>
  </si>
  <si>
    <t>Principal : K08.409, K01.1, K08.50, K08.530</t>
  </si>
  <si>
    <t>2081MF4159-c93302</t>
  </si>
  <si>
    <t>41017</t>
  </si>
  <si>
    <t>0000083397</t>
  </si>
  <si>
    <t>117404877</t>
  </si>
  <si>
    <t>Principal : K05.329, K03.6, K02.62, K08.409</t>
  </si>
  <si>
    <t>0000083404</t>
  </si>
  <si>
    <t>0000083398</t>
  </si>
  <si>
    <t>0000083399</t>
  </si>
  <si>
    <t>117408545</t>
  </si>
  <si>
    <t>0000083400</t>
  </si>
  <si>
    <t>1710MF4159-94e49c</t>
  </si>
  <si>
    <t>0000083381</t>
  </si>
  <si>
    <t>thiqa-20jan-drasma.xml</t>
  </si>
  <si>
    <t>0000083382</t>
  </si>
  <si>
    <t>1719MF4159-eae8b3</t>
  </si>
  <si>
    <t>0000083436</t>
  </si>
  <si>
    <t>CLM01022025042633760</t>
  </si>
  <si>
    <t>1945MF4159-0ef28c</t>
  </si>
  <si>
    <t>0000083392</t>
  </si>
  <si>
    <t>0000083394</t>
  </si>
  <si>
    <t>0000083395</t>
  </si>
  <si>
    <t>2000MF4159-d565b8</t>
  </si>
  <si>
    <t>0000083420</t>
  </si>
  <si>
    <t>0000083142</t>
  </si>
  <si>
    <t>117346211</t>
  </si>
  <si>
    <t>1875MF4159-8f6828</t>
  </si>
  <si>
    <t>41018</t>
  </si>
  <si>
    <t>0000083441</t>
  </si>
  <si>
    <t>Principal : K05.329, K03.6, K08.531, K08.530, K04.02, K04.7, K08.409</t>
  </si>
  <si>
    <t>41018adnic-20jan-dribhm.xml</t>
  </si>
  <si>
    <t>0000083443</t>
  </si>
  <si>
    <t>0000083442</t>
  </si>
  <si>
    <t>1709MF4159-8be5fe</t>
  </si>
  <si>
    <t>0000083454</t>
  </si>
  <si>
    <t>CLM01022025042645336</t>
  </si>
  <si>
    <t>0000082957</t>
  </si>
  <si>
    <t>1998MF4159-617b3f</t>
  </si>
  <si>
    <t>0000083457</t>
  </si>
  <si>
    <t>Principal : K02.63, K02.62, K02.52, K02.53, K05.329</t>
  </si>
  <si>
    <t>0000083458</t>
  </si>
  <si>
    <t>0000083456</t>
  </si>
  <si>
    <t>0000082126</t>
  </si>
  <si>
    <t>AUTH0701202519524821</t>
  </si>
  <si>
    <t>1942MF4159-4c1810</t>
  </si>
  <si>
    <t>0000083462</t>
  </si>
  <si>
    <t>CLM05022025042915039</t>
  </si>
  <si>
    <t>ZEROHI07022025DMN127609</t>
  </si>
  <si>
    <t>35673thiqa-20jan.xml</t>
  </si>
  <si>
    <t>0000083461</t>
  </si>
  <si>
    <t>2104MF4159-80f004</t>
  </si>
  <si>
    <t>0000083459</t>
  </si>
  <si>
    <t>E7209152</t>
  </si>
  <si>
    <t>Principal : K02.53, K02.63, K08.531, K08.50, K02.62, K02.52</t>
  </si>
  <si>
    <t>drasma-20jan-adnic.xml</t>
  </si>
  <si>
    <t>0000083269</t>
  </si>
  <si>
    <t>2161MF4159-e5f68e</t>
  </si>
  <si>
    <t>41010</t>
  </si>
  <si>
    <t>0000083469</t>
  </si>
  <si>
    <t>Principal : K04.02, K05.329, K03.6, K08.409</t>
  </si>
  <si>
    <t>20jan-dribhm-thiqa41010.xml</t>
  </si>
  <si>
    <t>0000083470</t>
  </si>
  <si>
    <t>0000084585</t>
  </si>
  <si>
    <t>1953MF4159-1d8f2c</t>
  </si>
  <si>
    <t>0000083468</t>
  </si>
  <si>
    <t>1501MF4159-c65bfd</t>
  </si>
  <si>
    <t>0000083488</t>
  </si>
  <si>
    <t>40941-daman.xml</t>
  </si>
  <si>
    <t>0000083489</t>
  </si>
  <si>
    <t>0000083270</t>
  </si>
  <si>
    <t>117372426</t>
  </si>
  <si>
    <t>2091MF4159-763f92</t>
  </si>
  <si>
    <t>40890</t>
  </si>
  <si>
    <t>0000081629</t>
  </si>
  <si>
    <t>C0023049938/1</t>
  </si>
  <si>
    <t>Principal : K02.63, K03.81, K04.02, K08.530</t>
  </si>
  <si>
    <t>jan26,21-nextcare-dribhm.xml</t>
  </si>
  <si>
    <t>0000081627</t>
  </si>
  <si>
    <t>0000081628</t>
  </si>
  <si>
    <t>1732MF4159-0cfc23</t>
  </si>
  <si>
    <t>0000083492</t>
  </si>
  <si>
    <t>40067-daman-drasma21jan.xml</t>
  </si>
  <si>
    <t>0000083490</t>
  </si>
  <si>
    <t>117501877</t>
  </si>
  <si>
    <t>2036MF4159-ad8ca1</t>
  </si>
  <si>
    <t>19151</t>
  </si>
  <si>
    <t>0000083496</t>
  </si>
  <si>
    <t>Principal : K08.409, K05.01, K03.6</t>
  </si>
  <si>
    <t>dr asma thiqa jan.xml</t>
  </si>
  <si>
    <t>0000083497</t>
  </si>
  <si>
    <t>1509MF4159-e5d2a4</t>
  </si>
  <si>
    <t>0000081911</t>
  </si>
  <si>
    <t>96158538</t>
  </si>
  <si>
    <t>nextcare38057.xml</t>
  </si>
  <si>
    <t>0000081912</t>
  </si>
  <si>
    <t>0000081909</t>
  </si>
  <si>
    <t>0000081910</t>
  </si>
  <si>
    <t>1865MF4159-404f1d</t>
  </si>
  <si>
    <t>0000083498</t>
  </si>
  <si>
    <t>Principal : K04.7, K01.1, K04.8</t>
  </si>
  <si>
    <t>1949MF4159-08376b</t>
  </si>
  <si>
    <t>0000083501</t>
  </si>
  <si>
    <t>Principal : K08.530, K04.02, K05.329</t>
  </si>
  <si>
    <t>0000080763</t>
  </si>
  <si>
    <t>AUTH2412202418970859</t>
  </si>
  <si>
    <t>0000080764</t>
  </si>
  <si>
    <t>2076MF4159-321e1d</t>
  </si>
  <si>
    <t>0000083506</t>
  </si>
  <si>
    <t>1960MF4159-5e6260</t>
  </si>
  <si>
    <t>0000083590</t>
  </si>
  <si>
    <t>Principal : M26.621, K05.329, K08.409, G47.63</t>
  </si>
  <si>
    <t>1886MF4159-1f0dc0</t>
  </si>
  <si>
    <t>0000083522</t>
  </si>
  <si>
    <t>0000083523</t>
  </si>
  <si>
    <t>0000083525</t>
  </si>
  <si>
    <t>0000083524</t>
  </si>
  <si>
    <t>0000083526</t>
  </si>
  <si>
    <t>1508MF4159-75f1b0</t>
  </si>
  <si>
    <t>40967</t>
  </si>
  <si>
    <t>0000083546</t>
  </si>
  <si>
    <t>117005813</t>
  </si>
  <si>
    <t>Principal : K05.10, K03.6, M26.4, K02.53, K08.531, K02.62, K01.1, K08.409</t>
  </si>
  <si>
    <t>daman40967.xml</t>
  </si>
  <si>
    <t>0000083547</t>
  </si>
  <si>
    <t>0000083548</t>
  </si>
  <si>
    <t>117453755</t>
  </si>
  <si>
    <t>0000083549</t>
  </si>
  <si>
    <t>0000083550</t>
  </si>
  <si>
    <t>1780MF4159-01a40e</t>
  </si>
  <si>
    <t>0000083544</t>
  </si>
  <si>
    <t>Principal : K08.409, K03.81, K06.012, K06.8, F40.232, K08.22</t>
  </si>
  <si>
    <t>35430thiqa-21jan.xml</t>
  </si>
  <si>
    <t>0000083543</t>
  </si>
  <si>
    <t>0000082675</t>
  </si>
  <si>
    <t>AUTH0501202519387375</t>
  </si>
  <si>
    <t>0000083542</t>
  </si>
  <si>
    <t>0000082673</t>
  </si>
  <si>
    <t>0000082674</t>
  </si>
  <si>
    <t>0000083545</t>
  </si>
  <si>
    <t>0000082672</t>
  </si>
  <si>
    <t>0000083537</t>
  </si>
  <si>
    <t>0000083538</t>
  </si>
  <si>
    <t>0000083540</t>
  </si>
  <si>
    <t>0000083541</t>
  </si>
  <si>
    <t>1740MF4159-d7a251</t>
  </si>
  <si>
    <t>0000083600</t>
  </si>
  <si>
    <t>Principal : K08.409, K05.223, K08.26, K06.013, K06.8, K08.531, K08.52, K08.530, F40.232, K06.1, K04.8</t>
  </si>
  <si>
    <t>40946thiqa-21jan-drammr.xml</t>
  </si>
  <si>
    <t>0000083601</t>
  </si>
  <si>
    <t>0000083602</t>
  </si>
  <si>
    <t>0000083603</t>
  </si>
  <si>
    <t>0000083604</t>
  </si>
  <si>
    <t>0000083605</t>
  </si>
  <si>
    <t>0000083584</t>
  </si>
  <si>
    <t>AUTH0501202519413740</t>
  </si>
  <si>
    <t>0000083585</t>
  </si>
  <si>
    <t>0000083586</t>
  </si>
  <si>
    <t>0000083587</t>
  </si>
  <si>
    <t>0000083588</t>
  </si>
  <si>
    <t>0000083589</t>
  </si>
  <si>
    <t>0000083595</t>
  </si>
  <si>
    <t>0000083579</t>
  </si>
  <si>
    <t>0000083580</t>
  </si>
  <si>
    <t>0000083581</t>
  </si>
  <si>
    <t>0000083582</t>
  </si>
  <si>
    <t>0000083583</t>
  </si>
  <si>
    <t>0000083570</t>
  </si>
  <si>
    <t>0000083571</t>
  </si>
  <si>
    <t>0000083572</t>
  </si>
  <si>
    <t>0000083573</t>
  </si>
  <si>
    <t>0000083577</t>
  </si>
  <si>
    <t>0000083592</t>
  </si>
  <si>
    <t>66221</t>
  </si>
  <si>
    <t>0000083599</t>
  </si>
  <si>
    <t>0000083598</t>
  </si>
  <si>
    <t>0000083597</t>
  </si>
  <si>
    <t>0000083596</t>
  </si>
  <si>
    <t>0000083559</t>
  </si>
  <si>
    <t>0000083558</t>
  </si>
  <si>
    <t>0000083557</t>
  </si>
  <si>
    <t>0000083556</t>
  </si>
  <si>
    <t>0000083539</t>
  </si>
  <si>
    <t>0000083593</t>
  </si>
  <si>
    <t>0000083594</t>
  </si>
  <si>
    <t>0000083569</t>
  </si>
  <si>
    <t>0000083568</t>
  </si>
  <si>
    <t>0000083567</t>
  </si>
  <si>
    <t>0000083566</t>
  </si>
  <si>
    <t>0000083562</t>
  </si>
  <si>
    <t>0000083561</t>
  </si>
  <si>
    <t>0000083560</t>
  </si>
  <si>
    <t>1939MF4159-2a2233</t>
  </si>
  <si>
    <t>40997</t>
  </si>
  <si>
    <t>0000083639</t>
  </si>
  <si>
    <t>Principal : K08.530, K05.00, K05.211, K08.409</t>
  </si>
  <si>
    <t>thiqa40997-22jan.xml</t>
  </si>
  <si>
    <t>0000083641</t>
  </si>
  <si>
    <t>0000083640</t>
  </si>
  <si>
    <t>1516MF4159-9ee4b9</t>
  </si>
  <si>
    <t>0000083642</t>
  </si>
  <si>
    <t>CLM27012025042090268</t>
  </si>
  <si>
    <t>thiqa-22jan-drasma.xml</t>
  </si>
  <si>
    <t>0000083643</t>
  </si>
  <si>
    <t>0000083644</t>
  </si>
  <si>
    <t>1503MF4159-58da0c</t>
  </si>
  <si>
    <t>0000083665</t>
  </si>
  <si>
    <t>CLM26012025042008456</t>
  </si>
  <si>
    <t>40858thiqa.xml</t>
  </si>
  <si>
    <t>0000083663</t>
  </si>
  <si>
    <t>0000083664</t>
  </si>
  <si>
    <t>1864MF4159-524420</t>
  </si>
  <si>
    <t>0000083521</t>
  </si>
  <si>
    <t>E7210300</t>
  </si>
  <si>
    <t>Principal : K03.81, K03.6, K02.63, K05.10</t>
  </si>
  <si>
    <t>adnic39157-22jan.xml</t>
  </si>
  <si>
    <t>0000083519</t>
  </si>
  <si>
    <t>0000083518</t>
  </si>
  <si>
    <t>0000083660</t>
  </si>
  <si>
    <t>0000083662</t>
  </si>
  <si>
    <t>1933MF4159-6d43b6</t>
  </si>
  <si>
    <t>0000083481</t>
  </si>
  <si>
    <t>40864thiqa-22jan.xml</t>
  </si>
  <si>
    <t>0000083689</t>
  </si>
  <si>
    <t>0000083688</t>
  </si>
  <si>
    <t>0000083480</t>
  </si>
  <si>
    <t>1691MF4159-079369</t>
  </si>
  <si>
    <t>0000083670</t>
  </si>
  <si>
    <t>CLM31012025042582741</t>
  </si>
  <si>
    <t>ELIG-007</t>
  </si>
  <si>
    <t>Services requested/performed by a non-network provider</t>
  </si>
  <si>
    <t>0000083671</t>
  </si>
  <si>
    <t>0000083674</t>
  </si>
  <si>
    <t>0000083672</t>
  </si>
  <si>
    <t>0000083673</t>
  </si>
  <si>
    <t>1731MF4159-266ca6</t>
  </si>
  <si>
    <t>0000083714</t>
  </si>
  <si>
    <t>117485294</t>
  </si>
  <si>
    <t>40761-daman-22jan.xml</t>
  </si>
  <si>
    <t>0000083716</t>
  </si>
  <si>
    <t>117437383</t>
  </si>
  <si>
    <t>0000083721</t>
  </si>
  <si>
    <t>0000083737</t>
  </si>
  <si>
    <t>2080MF4159-0632e9</t>
  </si>
  <si>
    <t>0000083677</t>
  </si>
  <si>
    <t>Principal : K08.409, K06.1, K08.530</t>
  </si>
  <si>
    <t>0000080812</t>
  </si>
  <si>
    <t>1539MF4159-fe3659</t>
  </si>
  <si>
    <t>0000083699</t>
  </si>
  <si>
    <t>CLM27012025042097136</t>
  </si>
  <si>
    <t>0000083702</t>
  </si>
  <si>
    <t>2029MF4159-ed61fd</t>
  </si>
  <si>
    <t>0000083096</t>
  </si>
  <si>
    <t>daman dr ammar.xml</t>
  </si>
  <si>
    <t>0000085863</t>
  </si>
  <si>
    <t>117409574</t>
  </si>
  <si>
    <t>1696MF4159-f362f7</t>
  </si>
  <si>
    <t>0000084240</t>
  </si>
  <si>
    <t>E7210959</t>
  </si>
  <si>
    <t>adnic40949.xml</t>
  </si>
  <si>
    <t>0000083764</t>
  </si>
  <si>
    <t>2101MF4159-8d6011</t>
  </si>
  <si>
    <t>0000083749</t>
  </si>
  <si>
    <t>Principal : K08.409, K08.531, K08.52, K08.54, K06.8, K08.25, F40.232, K06.012, K08.3</t>
  </si>
  <si>
    <t>40588-thiqa-drammr.xml</t>
  </si>
  <si>
    <t>0000083750</t>
  </si>
  <si>
    <t>0000083751</t>
  </si>
  <si>
    <t>0000083746</t>
  </si>
  <si>
    <t>AUTH1201202519749356</t>
  </si>
  <si>
    <t>0000083748</t>
  </si>
  <si>
    <t>0000083744</t>
  </si>
  <si>
    <t>0000083745</t>
  </si>
  <si>
    <t>0000083747</t>
  </si>
  <si>
    <t>0000083283</t>
  </si>
  <si>
    <t>0000083752</t>
  </si>
  <si>
    <t>0000083753</t>
  </si>
  <si>
    <t>0000083755</t>
  </si>
  <si>
    <t>0000083756</t>
  </si>
  <si>
    <t>2072MF4159-460500</t>
  </si>
  <si>
    <t>0000083277</t>
  </si>
  <si>
    <t>1507MF4159-1e3ff0</t>
  </si>
  <si>
    <t>0000083762</t>
  </si>
  <si>
    <t>CLM26012025042003290</t>
  </si>
  <si>
    <t>thiqa36776.xml</t>
  </si>
  <si>
    <t>0000083763</t>
  </si>
  <si>
    <t>0000083761</t>
  </si>
  <si>
    <t>2010MF4159-830662</t>
  </si>
  <si>
    <t>0000079276</t>
  </si>
  <si>
    <t>2033MF4159-56a69f</t>
  </si>
  <si>
    <t>0000083700</t>
  </si>
  <si>
    <t>Principal : K08.409, K06.012, K08.25, K06.8, F40.232</t>
  </si>
  <si>
    <t>THIQA AMAMR.xml</t>
  </si>
  <si>
    <t>0000083701</t>
  </si>
  <si>
    <t>0000083704</t>
  </si>
  <si>
    <t>0000083698</t>
  </si>
  <si>
    <t>AUTH0411202416641303</t>
  </si>
  <si>
    <t>0000083709</t>
  </si>
  <si>
    <t>0000083696</t>
  </si>
  <si>
    <t>0000083697</t>
  </si>
  <si>
    <t>0000083695</t>
  </si>
  <si>
    <t>0000083705</t>
  </si>
  <si>
    <t>0000083706</t>
  </si>
  <si>
    <t>0000083707</t>
  </si>
  <si>
    <t>0000083708</t>
  </si>
  <si>
    <t>1957MF4159-3071d8</t>
  </si>
  <si>
    <t>0000083786</t>
  </si>
  <si>
    <t>0000083787</t>
  </si>
  <si>
    <t>0000083502</t>
  </si>
  <si>
    <t>2082MF4159-473bb2</t>
  </si>
  <si>
    <t>0000083620</t>
  </si>
  <si>
    <t>E7210576</t>
  </si>
  <si>
    <t>Principal : K04.02, K08.530, K03.81</t>
  </si>
  <si>
    <t>23jan-dribhm-adnic.xml</t>
  </si>
  <si>
    <t>0000083621</t>
  </si>
  <si>
    <t>0000083616</t>
  </si>
  <si>
    <t>0000083618</t>
  </si>
  <si>
    <t>0000083619</t>
  </si>
  <si>
    <t>2013MF4159-12cd6f</t>
  </si>
  <si>
    <t>0000083795</t>
  </si>
  <si>
    <t>thiqa Dr hussain.xml</t>
  </si>
  <si>
    <t>0000083796</t>
  </si>
  <si>
    <t>1978MF4159-4a47f9</t>
  </si>
  <si>
    <t>0000083811</t>
  </si>
  <si>
    <t>2073MF4159-6f66bb</t>
  </si>
  <si>
    <t>0000083859</t>
  </si>
  <si>
    <t>Principal : K05.223, K08.530</t>
  </si>
  <si>
    <t>1966MF4159-74debf</t>
  </si>
  <si>
    <t>41028</t>
  </si>
  <si>
    <t>0000083832</t>
  </si>
  <si>
    <t>Principal : K05.213, K01.1, K03.6</t>
  </si>
  <si>
    <t>0000083833</t>
  </si>
  <si>
    <t>1844MF4159-3a4c16</t>
  </si>
  <si>
    <t>0000083804</t>
  </si>
  <si>
    <t>117470480</t>
  </si>
  <si>
    <t>0000083805</t>
  </si>
  <si>
    <t>0000083807</t>
  </si>
  <si>
    <t>1879MF4159-48b407</t>
  </si>
  <si>
    <t>41026</t>
  </si>
  <si>
    <t>0000083834</t>
  </si>
  <si>
    <t>117486636</t>
  </si>
  <si>
    <t>Principal : K05.10, K03.6, K02.53, K01.1, K08.409, K02.52</t>
  </si>
  <si>
    <t>0000083835</t>
  </si>
  <si>
    <t>1980MF4159-591b11</t>
  </si>
  <si>
    <t>41019</t>
  </si>
  <si>
    <t>0000083830</t>
  </si>
  <si>
    <t>DR AMMAR ADNIC 23 JAN.xml</t>
  </si>
  <si>
    <t>0000083831</t>
  </si>
  <si>
    <t>1817MF4159-438ee5</t>
  </si>
  <si>
    <t>0000083858</t>
  </si>
  <si>
    <t>CLM03022025042730561</t>
  </si>
  <si>
    <t>Principal : K02.62, K08.531, K02.52, K05.329</t>
  </si>
  <si>
    <t>0000083856</t>
  </si>
  <si>
    <t>0000083857</t>
  </si>
  <si>
    <t>2063MF4159-edc3d4</t>
  </si>
  <si>
    <t>0000084167</t>
  </si>
  <si>
    <t>Principal : K04.6, K05.329</t>
  </si>
  <si>
    <t>0000083145</t>
  </si>
  <si>
    <t>117613819</t>
  </si>
  <si>
    <t>0000083144</t>
  </si>
  <si>
    <t>117613862</t>
  </si>
  <si>
    <t>2061MF4159-80514f</t>
  </si>
  <si>
    <t>41032</t>
  </si>
  <si>
    <t>0000083877</t>
  </si>
  <si>
    <t>Principal : K04.02, K01.1, K05.00, K03.6</t>
  </si>
  <si>
    <t>0000083878</t>
  </si>
  <si>
    <t>1908MF4159-149d05</t>
  </si>
  <si>
    <t>41033</t>
  </si>
  <si>
    <t>0000083893</t>
  </si>
  <si>
    <t>117570708</t>
  </si>
  <si>
    <t>Principal : K05.10, K03.6, K03.7, K01.1, K02.52</t>
  </si>
  <si>
    <t>0000083894</t>
  </si>
  <si>
    <t>2094MF4159-5977be</t>
  </si>
  <si>
    <t>41037</t>
  </si>
  <si>
    <t>0000083967</t>
  </si>
  <si>
    <t>0000083968</t>
  </si>
  <si>
    <t>0000083971</t>
  </si>
  <si>
    <t>0000083969</t>
  </si>
  <si>
    <t>0000083970</t>
  </si>
  <si>
    <t>1969MF4159-018324</t>
  </si>
  <si>
    <t>0000084025</t>
  </si>
  <si>
    <t>Principal : K08.531, K04.02, K05.329, K02.52, K02.62</t>
  </si>
  <si>
    <t>0000084026</t>
  </si>
  <si>
    <t>0000084027</t>
  </si>
  <si>
    <t>0000083703</t>
  </si>
  <si>
    <t>AUTH2001202520139163</t>
  </si>
  <si>
    <t>0000084024</t>
  </si>
  <si>
    <t>1997MF4159-7dd0f7</t>
  </si>
  <si>
    <t>41042</t>
  </si>
  <si>
    <t>0000084016</t>
  </si>
  <si>
    <t>4037853970</t>
  </si>
  <si>
    <t>Principal : K05.10, K03.6, K08.531, K02.53, K02.52, K08.409</t>
  </si>
  <si>
    <t>DR ASMA AXA.xml</t>
  </si>
  <si>
    <t>0000084017</t>
  </si>
  <si>
    <t>0000084018</t>
  </si>
  <si>
    <t>0000084019</t>
  </si>
  <si>
    <t>0000084020</t>
  </si>
  <si>
    <t>0000084021</t>
  </si>
  <si>
    <t>1906MF4159-7da6f7</t>
  </si>
  <si>
    <t>41030</t>
  </si>
  <si>
    <t>0000084036</t>
  </si>
  <si>
    <t>Principal : K05.10, K03.6, K02.52, K00.6</t>
  </si>
  <si>
    <t>0000084037</t>
  </si>
  <si>
    <t>0000084038</t>
  </si>
  <si>
    <t>0000084039</t>
  </si>
  <si>
    <t>2057MF4159-a79168</t>
  </si>
  <si>
    <t>0000084035</t>
  </si>
  <si>
    <t>52511</t>
  </si>
  <si>
    <t>AUTH2301202520349270</t>
  </si>
  <si>
    <t>dr hussain thiqa jan.xml</t>
  </si>
  <si>
    <t>1905MF4159-2e005a</t>
  </si>
  <si>
    <t>40755</t>
  </si>
  <si>
    <t>0000084042</t>
  </si>
  <si>
    <t>0000084043</t>
  </si>
  <si>
    <t>0000084044</t>
  </si>
  <si>
    <t>0000084040</t>
  </si>
  <si>
    <t>0000084041</t>
  </si>
  <si>
    <t>2100MF4159-74e0f6</t>
  </si>
  <si>
    <t>0000084046</t>
  </si>
  <si>
    <t>0000085988</t>
  </si>
  <si>
    <t>2092MF4159-983bfd</t>
  </si>
  <si>
    <t>0000084059</t>
  </si>
  <si>
    <t>0000084058</t>
  </si>
  <si>
    <t>1760MF4159-213ed8</t>
  </si>
  <si>
    <t>0000084060</t>
  </si>
  <si>
    <t>daman36691.xml</t>
  </si>
  <si>
    <t>0000082763</t>
  </si>
  <si>
    <t>117155541</t>
  </si>
  <si>
    <t>2043MF4159-03566e</t>
  </si>
  <si>
    <t>0000084057</t>
  </si>
  <si>
    <t>CLM09022025043269417</t>
  </si>
  <si>
    <t>ZEROHI10022025DMN466104</t>
  </si>
  <si>
    <t>0000084056</t>
  </si>
  <si>
    <t>2040MF4159-097a89</t>
  </si>
  <si>
    <t>41048</t>
  </si>
  <si>
    <t>0000084082</t>
  </si>
  <si>
    <t>Principal : K08.433, K05.10, K03.6</t>
  </si>
  <si>
    <t>0000084083</t>
  </si>
  <si>
    <t>2027MF4159-dd4d1b</t>
  </si>
  <si>
    <t>0000083949</t>
  </si>
  <si>
    <t>Principal : K02.53, K04.7</t>
  </si>
  <si>
    <t>0000085867</t>
  </si>
  <si>
    <t>0000085866</t>
  </si>
  <si>
    <t>2051MF4159-4b9fbb</t>
  </si>
  <si>
    <t>0000084093</t>
  </si>
  <si>
    <t>Principal : K08.409, K04.7, K05.319</t>
  </si>
  <si>
    <t>thiqa dr hussain jan.xml</t>
  </si>
  <si>
    <t>0000084094</t>
  </si>
  <si>
    <t>2039MF4159-e768a2</t>
  </si>
  <si>
    <t>0000084107</t>
  </si>
  <si>
    <t>0000084108</t>
  </si>
  <si>
    <t>1846MF4159-cfbd36</t>
  </si>
  <si>
    <t>36057</t>
  </si>
  <si>
    <t>0000084129</t>
  </si>
  <si>
    <t>Principal : K08.531, K05.10, K03.6, K08.409, K02.53</t>
  </si>
  <si>
    <t>thiqa26jan-drasma.xml</t>
  </si>
  <si>
    <t>0000084130</t>
  </si>
  <si>
    <t>2093MF4159-1986f0</t>
  </si>
  <si>
    <t>0000084110</t>
  </si>
  <si>
    <t>0000084111</t>
  </si>
  <si>
    <t>2007MF4159-ea219a</t>
  </si>
  <si>
    <t>0000084113</t>
  </si>
  <si>
    <t>0000084115</t>
  </si>
  <si>
    <t>0000084117</t>
  </si>
  <si>
    <t>1955MF4159-8c87d4</t>
  </si>
  <si>
    <t>0000084123</t>
  </si>
  <si>
    <t>0000084125</t>
  </si>
  <si>
    <t>0000084126</t>
  </si>
  <si>
    <t>2056MF4159-bd607f</t>
  </si>
  <si>
    <t>0000083784</t>
  </si>
  <si>
    <t>0000084128</t>
  </si>
  <si>
    <t>1992MF4159-c77651</t>
  </si>
  <si>
    <t>0000084139</t>
  </si>
  <si>
    <t>0000084136</t>
  </si>
  <si>
    <t>2090MF4159-e27dac</t>
  </si>
  <si>
    <t>41050</t>
  </si>
  <si>
    <t>0000084140</t>
  </si>
  <si>
    <t>C0023205211/1</t>
  </si>
  <si>
    <t>Principal : K05.10, K03.6, K02.62, K02.52, K08.409</t>
  </si>
  <si>
    <t>0000084141</t>
  </si>
  <si>
    <t>0000084144</t>
  </si>
  <si>
    <t>C0023205211/2</t>
  </si>
  <si>
    <t>0000084145</t>
  </si>
  <si>
    <t>0000084142</t>
  </si>
  <si>
    <t>0000084143</t>
  </si>
  <si>
    <t>2052MF4159-959630</t>
  </si>
  <si>
    <t>0000084146</t>
  </si>
  <si>
    <t>CLM09022025043286583</t>
  </si>
  <si>
    <t>1925MF4159-d38a02</t>
  </si>
  <si>
    <t>0000084148</t>
  </si>
  <si>
    <t>C0023187373/1</t>
  </si>
  <si>
    <t>26-jan-nextcare-drasma.xml</t>
  </si>
  <si>
    <t>0000084149</t>
  </si>
  <si>
    <t>0000084150</t>
  </si>
  <si>
    <t>C0023204094/1</t>
  </si>
  <si>
    <t>0000084153</t>
  </si>
  <si>
    <t>0000084151</t>
  </si>
  <si>
    <t>0000084152</t>
  </si>
  <si>
    <t>1926MF4159-d17156</t>
  </si>
  <si>
    <t>0000084154</t>
  </si>
  <si>
    <t>C0023204176/1</t>
  </si>
  <si>
    <t>0000084155</t>
  </si>
  <si>
    <t>0000084156</t>
  </si>
  <si>
    <t>0000084157</t>
  </si>
  <si>
    <t>0000084158</t>
  </si>
  <si>
    <t>0000084159</t>
  </si>
  <si>
    <t>1931MF4159-310e84</t>
  </si>
  <si>
    <t>0000083164</t>
  </si>
  <si>
    <t>4037714232</t>
  </si>
  <si>
    <t>0000083162</t>
  </si>
  <si>
    <t>0000083163</t>
  </si>
  <si>
    <t>2016MF4159-632020</t>
  </si>
  <si>
    <t>0000084164</t>
  </si>
  <si>
    <t>0000084162</t>
  </si>
  <si>
    <t>0000084163</t>
  </si>
  <si>
    <t>2024MF4159-998f21</t>
  </si>
  <si>
    <t>0000083963</t>
  </si>
  <si>
    <t>E7209296</t>
  </si>
  <si>
    <t>ADNIC DR AMMAR.xml</t>
  </si>
  <si>
    <t>0000083962</t>
  </si>
  <si>
    <t>2028MF4159-507c9c</t>
  </si>
  <si>
    <t>0000084197</t>
  </si>
  <si>
    <t>Principal : K08.409, K05.00, K08.530, K08.531</t>
  </si>
  <si>
    <t>0000084199</t>
  </si>
  <si>
    <t>0000084198</t>
  </si>
  <si>
    <t>0000084202</t>
  </si>
  <si>
    <t>0000084203</t>
  </si>
  <si>
    <t>0000084206</t>
  </si>
  <si>
    <t>0000084208</t>
  </si>
  <si>
    <t>1851MF4159-a79d95</t>
  </si>
  <si>
    <t>41052</t>
  </si>
  <si>
    <t>0000084229</t>
  </si>
  <si>
    <t>117635032</t>
  </si>
  <si>
    <t>Principal : K08.531, K02.53, K08.409</t>
  </si>
  <si>
    <t>0000084231</t>
  </si>
  <si>
    <t>0000084230</t>
  </si>
  <si>
    <t>0000084232</t>
  </si>
  <si>
    <t>117640032</t>
  </si>
  <si>
    <t>2053MF4159-1ff9d7</t>
  </si>
  <si>
    <t>40977</t>
  </si>
  <si>
    <t>0000084225</t>
  </si>
  <si>
    <t>Principal : K04.7, K05.313, K08.409</t>
  </si>
  <si>
    <t>0000084227</t>
  </si>
  <si>
    <t>0000084226</t>
  </si>
  <si>
    <t>2041MF4159-870aca</t>
  </si>
  <si>
    <t>0000084233</t>
  </si>
  <si>
    <t>0000084234</t>
  </si>
  <si>
    <t>2042MF4159-f2a949</t>
  </si>
  <si>
    <t>0000084239</t>
  </si>
  <si>
    <t>0000084237</t>
  </si>
  <si>
    <t>0000084238</t>
  </si>
  <si>
    <t>1842MF4159-55a769</t>
  </si>
  <si>
    <t>0000083739</t>
  </si>
  <si>
    <t>E7209292</t>
  </si>
  <si>
    <t>40474-27jan-adnic.xml</t>
  </si>
  <si>
    <t>0000083738</t>
  </si>
  <si>
    <t>1974MF4159-f3027c</t>
  </si>
  <si>
    <t>0000084279</t>
  </si>
  <si>
    <t>117965354</t>
  </si>
  <si>
    <t>Principal : K08.530, K05.329, K08.409</t>
  </si>
  <si>
    <t>jan-daman-drsalim.xml</t>
  </si>
  <si>
    <t>0000084281</t>
  </si>
  <si>
    <t>117650449</t>
  </si>
  <si>
    <t>1915MF4159-7b3866</t>
  </si>
  <si>
    <t>38844</t>
  </si>
  <si>
    <t>0000084274</t>
  </si>
  <si>
    <t>Principal : K05.322, K03.6, K01.1, K02.62</t>
  </si>
  <si>
    <t>0000084275</t>
  </si>
  <si>
    <t>0000084276</t>
  </si>
  <si>
    <t>0000084277</t>
  </si>
  <si>
    <t>0000084278</t>
  </si>
  <si>
    <t>1977MF4159-544139</t>
  </si>
  <si>
    <t>0000084295</t>
  </si>
  <si>
    <t>Principal : K08.531, K04.02, K05.329, K03.6</t>
  </si>
  <si>
    <t>0000084298</t>
  </si>
  <si>
    <t>0000084296</t>
  </si>
  <si>
    <t>0000084297</t>
  </si>
  <si>
    <t>0000082831</t>
  </si>
  <si>
    <t>AUTH1201202519763198</t>
  </si>
  <si>
    <t>1887MF4159-dd5f0c</t>
  </si>
  <si>
    <t>0000084305</t>
  </si>
  <si>
    <t>0000084306</t>
  </si>
  <si>
    <t>117655750</t>
  </si>
  <si>
    <t>0000083281</t>
  </si>
  <si>
    <t>117392889</t>
  </si>
  <si>
    <t>0000083282</t>
  </si>
  <si>
    <t>0000084304</t>
  </si>
  <si>
    <t>32321</t>
  </si>
  <si>
    <t>0000083279</t>
  </si>
  <si>
    <t>0000083280</t>
  </si>
  <si>
    <t>2038MF4159-1539dd</t>
  </si>
  <si>
    <t>0000084307</t>
  </si>
  <si>
    <t>CLM09022025043284480</t>
  </si>
  <si>
    <t>Principal : M26.621, M79.10, G47.63</t>
  </si>
  <si>
    <t>1810MF4159-5172b1</t>
  </si>
  <si>
    <t>0000084311</t>
  </si>
  <si>
    <t>CLM03022025042735949</t>
  </si>
  <si>
    <t>0000084312</t>
  </si>
  <si>
    <t>0000080463</t>
  </si>
  <si>
    <t>2095MF4159-0bf2a3</t>
  </si>
  <si>
    <t>41053</t>
  </si>
  <si>
    <t>0000084314</t>
  </si>
  <si>
    <t>Principal : K05.329, K03.6, K03.81, K02.53, K02.63, K08.531, K04.02, K01.1</t>
  </si>
  <si>
    <t>0000084318</t>
  </si>
  <si>
    <t>0000084319</t>
  </si>
  <si>
    <t>0000084315</t>
  </si>
  <si>
    <t>0000084317</t>
  </si>
  <si>
    <t>0000084316</t>
  </si>
  <si>
    <t>1893MF4159-4209a3</t>
  </si>
  <si>
    <t>0000084328</t>
  </si>
  <si>
    <t>Principal : K08.531, K03.7, G47.63, K05.10, K03.6, M26.623</t>
  </si>
  <si>
    <t>0000084329</t>
  </si>
  <si>
    <t>0000084330</t>
  </si>
  <si>
    <t>0000084331</t>
  </si>
  <si>
    <t>1813MF4159-71bb7f</t>
  </si>
  <si>
    <t>0000084334</t>
  </si>
  <si>
    <t>Principal : K05.329, K03.6, K08.530, K08.409</t>
  </si>
  <si>
    <t>0000084336</t>
  </si>
  <si>
    <t>0000084337</t>
  </si>
  <si>
    <t>2022MF4159-392527</t>
  </si>
  <si>
    <t>0000084174</t>
  </si>
  <si>
    <t>CLM09022025043269470</t>
  </si>
  <si>
    <t>0000084176</t>
  </si>
  <si>
    <t>0000084173</t>
  </si>
  <si>
    <t>1812MF4159-8bcdf7</t>
  </si>
  <si>
    <t>0000084341</t>
  </si>
  <si>
    <t>117680586</t>
  </si>
  <si>
    <t>Principal : K08.531, K04.7, K05.329, K01.1, K03.6</t>
  </si>
  <si>
    <t>jan-daman-drsalim4.xml</t>
  </si>
  <si>
    <t>0000084343</t>
  </si>
  <si>
    <t>0000084342</t>
  </si>
  <si>
    <t>2050MF4159-a6c953</t>
  </si>
  <si>
    <t>0000084344</t>
  </si>
  <si>
    <t>Principal : K02.52, K02.62, K08.531, M26.4</t>
  </si>
  <si>
    <t>dr asma daman jan.xml</t>
  </si>
  <si>
    <t>0000083734</t>
  </si>
  <si>
    <t>117476987</t>
  </si>
  <si>
    <t>1962MF4159-e1562e</t>
  </si>
  <si>
    <t>35991</t>
  </si>
  <si>
    <t>0000084353</t>
  </si>
  <si>
    <t>Principal : K05.329, K03.6, K08.530, K02.62, K01.1, K08.409, K02.52</t>
  </si>
  <si>
    <t>0000084354</t>
  </si>
  <si>
    <t>0000084357</t>
  </si>
  <si>
    <t>0000084355</t>
  </si>
  <si>
    <t>0000084356</t>
  </si>
  <si>
    <t>0000084358</t>
  </si>
  <si>
    <t>2059MF4159-15d724</t>
  </si>
  <si>
    <t>40373</t>
  </si>
  <si>
    <t>0000084437</t>
  </si>
  <si>
    <t>117687961</t>
  </si>
  <si>
    <t>daman dr hussain.xml</t>
  </si>
  <si>
    <t>0000084438</t>
  </si>
  <si>
    <t>2068MF4159-c9d7ec</t>
  </si>
  <si>
    <t>0000084370</t>
  </si>
  <si>
    <t>dr ammar thiqa.xml</t>
  </si>
  <si>
    <t>0000084371</t>
  </si>
  <si>
    <t>0000084369</t>
  </si>
  <si>
    <t>2084MF4159-9dfb22</t>
  </si>
  <si>
    <t>0000084377</t>
  </si>
  <si>
    <t>0000083111</t>
  </si>
  <si>
    <t>117336931</t>
  </si>
  <si>
    <t>2014MF4159-5f3b31</t>
  </si>
  <si>
    <t>0000084403</t>
  </si>
  <si>
    <t>0000084404</t>
  </si>
  <si>
    <t>0000083881</t>
  </si>
  <si>
    <t>0000083882</t>
  </si>
  <si>
    <t>2074MF4159-800bec</t>
  </si>
  <si>
    <t>0000084396</t>
  </si>
  <si>
    <t>Principal : K01.1, K09.0, K08.25, F40.232</t>
  </si>
  <si>
    <t>thiqa_jan_40804.xml</t>
  </si>
  <si>
    <t>0000084397</t>
  </si>
  <si>
    <t>0000084413</t>
  </si>
  <si>
    <t>0000084414</t>
  </si>
  <si>
    <t>0000084385</t>
  </si>
  <si>
    <t>0000084380</t>
  </si>
  <si>
    <t>0000084383</t>
  </si>
  <si>
    <t>0000084418</t>
  </si>
  <si>
    <t>0000084399</t>
  </si>
  <si>
    <t>0000084398</t>
  </si>
  <si>
    <t>AUTH2801202520575801</t>
  </si>
  <si>
    <t>0000084384</t>
  </si>
  <si>
    <t>0000084415</t>
  </si>
  <si>
    <t>0000084416</t>
  </si>
  <si>
    <t>0000084417</t>
  </si>
  <si>
    <t>1822MF4159-04686d</t>
  </si>
  <si>
    <t>0000084441</t>
  </si>
  <si>
    <t>CLM03022025042736539</t>
  </si>
  <si>
    <t>0000084442</t>
  </si>
  <si>
    <t>0000084439</t>
  </si>
  <si>
    <t>2032MF4159-aa7f7d</t>
  </si>
  <si>
    <t>0000084210</t>
  </si>
  <si>
    <t>0000084214</t>
  </si>
  <si>
    <t>0000084209</t>
  </si>
  <si>
    <t>AUTH2101202520250768</t>
  </si>
  <si>
    <t>0000084212</t>
  </si>
  <si>
    <t>1666MF4159-465679</t>
  </si>
  <si>
    <t>0000084434</t>
  </si>
  <si>
    <t>CLM30012025042422041</t>
  </si>
  <si>
    <t>thiqa40731.xml</t>
  </si>
  <si>
    <t>0000084435</t>
  </si>
  <si>
    <t>0000084436</t>
  </si>
  <si>
    <t>0000084432</t>
  </si>
  <si>
    <t>0000084433</t>
  </si>
  <si>
    <t>1958MF4159-2cade2</t>
  </si>
  <si>
    <t>40821</t>
  </si>
  <si>
    <t>0000084466</t>
  </si>
  <si>
    <t>117832618</t>
  </si>
  <si>
    <t>2143MF4159-a10724</t>
  </si>
  <si>
    <t>0000084454</t>
  </si>
  <si>
    <t>thiqa_34758.xml</t>
  </si>
  <si>
    <t>0000084453</t>
  </si>
  <si>
    <t>2049MF4159-d4e8b8</t>
  </si>
  <si>
    <t>0000084496</t>
  </si>
  <si>
    <t>117832388</t>
  </si>
  <si>
    <t>Principal : K08.531, K01.1, K02.53, K08.409, K00.6, K00.0</t>
  </si>
  <si>
    <t>0000084499</t>
  </si>
  <si>
    <t>0000084502</t>
  </si>
  <si>
    <t>117973839</t>
  </si>
  <si>
    <t>1954MF4159-dec49f</t>
  </si>
  <si>
    <t>0000084513</t>
  </si>
  <si>
    <t>0000084512</t>
  </si>
  <si>
    <t>0000084456</t>
  </si>
  <si>
    <t>0000084511</t>
  </si>
  <si>
    <t>2054MF4159-8bdf8c</t>
  </si>
  <si>
    <t>0000084529</t>
  </si>
  <si>
    <t>Principal : Z48.02, K08.409, K05.00, K08.530</t>
  </si>
  <si>
    <t>0000084530</t>
  </si>
  <si>
    <t>0000084244</t>
  </si>
  <si>
    <t>2102MF4159-5c1b87</t>
  </si>
  <si>
    <t>0000085884</t>
  </si>
  <si>
    <t>04802</t>
  </si>
  <si>
    <t>drammr-thiqa-29jan.xml</t>
  </si>
  <si>
    <t>2055MF4159-88694b</t>
  </si>
  <si>
    <t>0000084241</t>
  </si>
  <si>
    <t>CLM09022025043286528</t>
  </si>
  <si>
    <t>2103MF4159-7fa25f</t>
  </si>
  <si>
    <t>0000084445</t>
  </si>
  <si>
    <t>0000084566</t>
  </si>
  <si>
    <t>0000084567</t>
  </si>
  <si>
    <t>0000084443</t>
  </si>
  <si>
    <t>1918MF4159-30a803</t>
  </si>
  <si>
    <t>0000084568</t>
  </si>
  <si>
    <t>0000084569</t>
  </si>
  <si>
    <t>0000084570</t>
  </si>
  <si>
    <t>2107MF4159-006c36</t>
  </si>
  <si>
    <t>0000084426</t>
  </si>
  <si>
    <t>E7213787</t>
  </si>
  <si>
    <t>40949-adnic29jan-dribhm.xml</t>
  </si>
  <si>
    <t>0000084423</t>
  </si>
  <si>
    <t>0000084424</t>
  </si>
  <si>
    <t>E7209969</t>
  </si>
  <si>
    <t>0000084583</t>
  </si>
  <si>
    <t>1917MF4159-aa746c</t>
  </si>
  <si>
    <t>0000084575</t>
  </si>
  <si>
    <t>36561-adnic-drasma29jan.xml</t>
  </si>
  <si>
    <t>0000084576</t>
  </si>
  <si>
    <t>0000084578</t>
  </si>
  <si>
    <t>0000084579</t>
  </si>
  <si>
    <t>0000084577</t>
  </si>
  <si>
    <t>0000084580</t>
  </si>
  <si>
    <t>1825MF4159-2d9ced</t>
  </si>
  <si>
    <t>0000084582</t>
  </si>
  <si>
    <t>Principal : K02.52, K02.62, K05.329</t>
  </si>
  <si>
    <t>0000081300</t>
  </si>
  <si>
    <t>116775455</t>
  </si>
  <si>
    <t>2034MF4159-83e380</t>
  </si>
  <si>
    <t>0000083552</t>
  </si>
  <si>
    <t>E7209877</t>
  </si>
  <si>
    <t>Principal : K08.531, K02.53, K02.63, K02.52, K02.62, K08.50</t>
  </si>
  <si>
    <t>dr asma adnic.xml</t>
  </si>
  <si>
    <t>0000083551</t>
  </si>
  <si>
    <t>2108MF4159-4d41c3</t>
  </si>
  <si>
    <t>41064</t>
  </si>
  <si>
    <t>0000084589</t>
  </si>
  <si>
    <t>118106123</t>
  </si>
  <si>
    <t>Principal : K03.81, K02.53, K02.63, K08.409, K01.1</t>
  </si>
  <si>
    <t>0000084591</t>
  </si>
  <si>
    <t>0000084590</t>
  </si>
  <si>
    <t>2069MF4159-898a86</t>
  </si>
  <si>
    <t>0000084802</t>
  </si>
  <si>
    <t>Principal : K08.3, K08.409, K06.012, K06.8, K08.22, F40.232</t>
  </si>
  <si>
    <t>0000084803</t>
  </si>
  <si>
    <t>0000084804</t>
  </si>
  <si>
    <t>0000084795</t>
  </si>
  <si>
    <t>AUTH2609202414918807</t>
  </si>
  <si>
    <t>0000084796</t>
  </si>
  <si>
    <t>0000084797</t>
  </si>
  <si>
    <t>0000084798</t>
  </si>
  <si>
    <t>0000084789</t>
  </si>
  <si>
    <t>0000084790</t>
  </si>
  <si>
    <t>0000084791</t>
  </si>
  <si>
    <t>0000084792</t>
  </si>
  <si>
    <t>0000084793</t>
  </si>
  <si>
    <t>0000084794</t>
  </si>
  <si>
    <t>0000084799</t>
  </si>
  <si>
    <t>0000084800</t>
  </si>
  <si>
    <t>0000084801</t>
  </si>
  <si>
    <t>0000084724</t>
  </si>
  <si>
    <t>0000084787</t>
  </si>
  <si>
    <t>0000084788</t>
  </si>
  <si>
    <t>0000084805</t>
  </si>
  <si>
    <t>0000084806</t>
  </si>
  <si>
    <t>0000084807</t>
  </si>
  <si>
    <t>0000084808</t>
  </si>
  <si>
    <t>1913MF4159-4c0914</t>
  </si>
  <si>
    <t>0000084595</t>
  </si>
  <si>
    <t>0000084596</t>
  </si>
  <si>
    <t>0000084597</t>
  </si>
  <si>
    <t>2058MF4159-c1233e</t>
  </si>
  <si>
    <t>0000084602</t>
  </si>
  <si>
    <t>117744704</t>
  </si>
  <si>
    <t>Principal : K01.1, K02.53</t>
  </si>
  <si>
    <t>1761MF4159-50eee1</t>
  </si>
  <si>
    <t>0000084603</t>
  </si>
  <si>
    <t>41052daman-30jan-drasma.xml</t>
  </si>
  <si>
    <t>0000084606</t>
  </si>
  <si>
    <t>117673259</t>
  </si>
  <si>
    <t>0000084324</t>
  </si>
  <si>
    <t>117830780</t>
  </si>
  <si>
    <t>1753MF4159-3d3f02</t>
  </si>
  <si>
    <t>0000084183</t>
  </si>
  <si>
    <t>CLM01022025042661058</t>
  </si>
  <si>
    <t>30jan-thiqa-drsalim.xml</t>
  </si>
  <si>
    <t>0000084185</t>
  </si>
  <si>
    <t>0000084182</t>
  </si>
  <si>
    <t>1982MF4159-5b015d</t>
  </si>
  <si>
    <t>0000084698</t>
  </si>
  <si>
    <t>117967317</t>
  </si>
  <si>
    <t>0000084697</t>
  </si>
  <si>
    <t>2071MF4159-b9bfa2</t>
  </si>
  <si>
    <t>41054</t>
  </si>
  <si>
    <t>0000084699</t>
  </si>
  <si>
    <t>Principal : K08.531, M26.4</t>
  </si>
  <si>
    <t>dr asma thiqa jan 30.xml</t>
  </si>
  <si>
    <t>1762MF4159-71236a</t>
  </si>
  <si>
    <t>0000084712</t>
  </si>
  <si>
    <t>Principal : K04.6, K05.329, K03.6, K08.409</t>
  </si>
  <si>
    <t>0000084716</t>
  </si>
  <si>
    <t>0000084714</t>
  </si>
  <si>
    <t>0000084715</t>
  </si>
  <si>
    <t>1815MF4159-be7dae</t>
  </si>
  <si>
    <t>0000084730</t>
  </si>
  <si>
    <t>CLM03022025042736530</t>
  </si>
  <si>
    <t>0000084731</t>
  </si>
  <si>
    <t>0000084729</t>
  </si>
  <si>
    <t>2089MF4159-32649d</t>
  </si>
  <si>
    <t>41055</t>
  </si>
  <si>
    <t>0000084742</t>
  </si>
  <si>
    <t>Principal : K08.530, K02.52, K01.1</t>
  </si>
  <si>
    <t>30jan-dribhm-adnic.xml</t>
  </si>
  <si>
    <t>0000084744</t>
  </si>
  <si>
    <t>0000084745</t>
  </si>
  <si>
    <t>0000084743</t>
  </si>
  <si>
    <t>2031MF4159-51a9ba</t>
  </si>
  <si>
    <t>0000084748</t>
  </si>
  <si>
    <t>Principal : K02.63, K03.81</t>
  </si>
  <si>
    <t>dr ammar daman.xml</t>
  </si>
  <si>
    <t>0000084747</t>
  </si>
  <si>
    <t>117753915</t>
  </si>
  <si>
    <t>2047MF4159-257749</t>
  </si>
  <si>
    <t>0000078746</t>
  </si>
  <si>
    <t>AUTH2301202520365298</t>
  </si>
  <si>
    <t>THIQA dr amr.xml</t>
  </si>
  <si>
    <t>1796MF4159-8aff0c</t>
  </si>
  <si>
    <t>0000083675</t>
  </si>
  <si>
    <t>AUTH2201202520292202</t>
  </si>
  <si>
    <t>Principal : M26.211, K00.6</t>
  </si>
  <si>
    <t>dramr-thiqa-jan-feb.xml</t>
  </si>
  <si>
    <t>2096MF4159-38c483</t>
  </si>
  <si>
    <t>41073</t>
  </si>
  <si>
    <t>0000084832</t>
  </si>
  <si>
    <t>0000084833</t>
  </si>
  <si>
    <t>0000084835</t>
  </si>
  <si>
    <t>0000084834</t>
  </si>
  <si>
    <t>0000084836</t>
  </si>
  <si>
    <t>2097MF4159-90e089</t>
  </si>
  <si>
    <t>0000084837</t>
  </si>
  <si>
    <t>Principal : K05.329, K03.6, K03.81, K02.62, K08.409, K02.52</t>
  </si>
  <si>
    <t>0000084838</t>
  </si>
  <si>
    <t>0000084841</t>
  </si>
  <si>
    <t>0000084839</t>
  </si>
  <si>
    <t>0000084840</t>
  </si>
  <si>
    <t>2044MF4159-32bb46</t>
  </si>
  <si>
    <t>0000084842</t>
  </si>
  <si>
    <t>AUTH2201202520292403</t>
  </si>
  <si>
    <t>1794MF4159-639d01</t>
  </si>
  <si>
    <t>0000083678</t>
  </si>
  <si>
    <t>117478800</t>
  </si>
  <si>
    <t>31jan-daman-dramr.xml</t>
  </si>
  <si>
    <t>2045MF4159-167dab</t>
  </si>
  <si>
    <t>0000083657</t>
  </si>
  <si>
    <t>AUTH2201202520289903</t>
  </si>
  <si>
    <t>1799MF4159-efcabc</t>
  </si>
  <si>
    <t>0000083683</t>
  </si>
  <si>
    <t>117478992</t>
  </si>
  <si>
    <t>1798MF4159-4ed048</t>
  </si>
  <si>
    <t>0000084850</t>
  </si>
  <si>
    <t>0000077373</t>
  </si>
  <si>
    <t>117479540</t>
  </si>
  <si>
    <t>2046MF4159-ef737d</t>
  </si>
  <si>
    <t>0000084851</t>
  </si>
  <si>
    <t>Principal : M26.211, M26.29, M26.32, K08.409</t>
  </si>
  <si>
    <t>Sum of RemittedAmt</t>
  </si>
  <si>
    <t>Rejected %</t>
  </si>
  <si>
    <t>Merchant Payment</t>
  </si>
  <si>
    <t>Payment for Merchant Fees FMO Jan2025</t>
  </si>
  <si>
    <t>(Multiple Items)</t>
  </si>
  <si>
    <t>Dr/ Ibrahim</t>
  </si>
  <si>
    <t>Ahmed thanweer</t>
  </si>
  <si>
    <t>Hadi Khalil</t>
  </si>
  <si>
    <t>Income Received from Cash Box Jan 19 to 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</si>
</sst>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 #,##0.00_-;\-* #,##0.00_-;_-* &quot;-&quot;??_-;_-@_-"/>
    <numFmt numFmtId="165" formatCode="[$-409]d\-mmm\-yy;@"/>
    <numFmt numFmtId="166" formatCode="0000"/>
    <numFmt numFmtId="167" formatCode="[$-F800]dddd\,\ mmmm\ dd\,\ yyyy"/>
    <numFmt numFmtId="168" formatCode="0000000000000"/>
  </numFmts>
  <fonts count="7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Calibri"/>
      <family val="2"/>
      <scheme val="minor"/>
    </font>
    <font>
      <b/>
      <sz val="11"/>
      <name val="Calibri"/>
      <family val="2"/>
      <scheme val="minor"/>
    </font>
    <font>
      <sz val="11"/>
      <name val="Calibri"/>
      <family val="2"/>
      <scheme val="minor"/>
    </font>
    <font>
      <sz val="11"/>
      <color indexed="8"/>
      <name val="Calibri"/>
      <family val="2"/>
      <scheme val="minor"/>
    </font>
    <font>
      <sz val="11"/>
      <color rgb="FF000000"/>
      <name val="Calibri"/>
      <family val="2"/>
      <scheme val="minor"/>
    </font>
    <font>
      <sz val="11"/>
      <name val="Calibri"/>
      <family val="2"/>
    </font>
    <font>
      <sz val="11"/>
      <color rgb="FF000000"/>
      <name val="Calibri"/>
      <family val="2"/>
    </font>
    <font>
      <sz val="11"/>
      <color theme="0"/>
      <name val="Calibri"/>
      <family val="2"/>
      <scheme val="minor"/>
    </font>
    <font>
      <b/>
      <sz val="14"/>
      <color theme="1"/>
      <name val="Times New Roman"/>
      <family val="1"/>
    </font>
    <font>
      <b/>
      <sz val="10"/>
      <color theme="1"/>
      <name val="Calibri"/>
      <family val="2"/>
      <scheme val="minor"/>
    </font>
    <font>
      <sz val="10"/>
      <color theme="1"/>
      <name val="Calibri"/>
      <family val="2"/>
      <scheme val="minor"/>
    </font>
    <font>
      <b/>
      <u/>
      <sz val="11"/>
      <color theme="1"/>
      <name val="Calibri"/>
      <family val="2"/>
      <scheme val="minor"/>
    </font>
    <font>
      <b/>
      <sz val="10"/>
      <color rgb="FFFF0000"/>
      <name val="Calibri"/>
      <family val="2"/>
      <scheme val="minor"/>
    </font>
    <font>
      <b/>
      <i/>
      <sz val="10"/>
      <color theme="1"/>
      <name val="Calibri"/>
      <family val="2"/>
      <scheme val="minor"/>
    </font>
    <font>
      <b/>
      <sz val="9"/>
      <color rgb="FFFF0000"/>
      <name val="Calibri"/>
      <family val="2"/>
      <scheme val="minor"/>
    </font>
    <font>
      <sz val="11"/>
      <name val="Calibri"/>
      <family val="2"/>
    </font>
    <font>
      <sz val="10"/>
      <name val="Arial"/>
      <family val="2"/>
    </font>
    <font>
      <sz val="10"/>
      <name val="Arial"/>
      <family val="2"/>
    </font>
    <font>
      <sz val="10"/>
      <name val="Arial"/>
      <family val="2"/>
    </font>
    <font>
      <sz val="8"/>
      <color theme="1"/>
      <name val="Calibri"/>
      <family val="2"/>
      <scheme val="minor"/>
    </font>
    <font>
      <sz val="11"/>
      <name val="Calibri"/>
      <family val="2"/>
    </font>
    <font>
      <sz val="10"/>
      <name val="Arial"/>
      <family val="2"/>
    </font>
    <font>
      <sz val="10"/>
      <name val="Arial"/>
      <family val="2"/>
    </font>
    <font>
      <b/>
      <sz val="10"/>
      <name val="Arial"/>
      <family val="2"/>
    </font>
    <font>
      <b/>
      <sz val="11"/>
      <color rgb="FFFFFFFF"/>
      <name val="Calibri"/>
      <family val="2"/>
      <scheme val="minor"/>
    </font>
    <font>
      <u/>
      <sz val="11"/>
      <color theme="10"/>
      <name val="Calibri"/>
      <family val="2"/>
      <scheme val="minor"/>
    </font>
    <font>
      <sz val="10"/>
      <name val="Arial"/>
      <family val="2"/>
    </font>
    <font>
      <sz val="11"/>
      <color rgb="FF7030A0"/>
      <name val="Calibri"/>
      <family val="2"/>
      <scheme val="minor"/>
    </font>
    <font>
      <sz val="11"/>
      <color rgb="FF002060"/>
      <name val="Calibri"/>
      <family val="2"/>
      <scheme val="minor"/>
    </font>
    <font>
      <b/>
      <sz val="14"/>
      <color theme="1"/>
      <name val="Calibri"/>
      <family val="2"/>
      <scheme val="minor"/>
    </font>
    <font>
      <sz val="12"/>
      <color theme="1"/>
      <name val="Calibri"/>
      <family val="2"/>
      <scheme val="minor"/>
    </font>
    <font>
      <sz val="12"/>
      <name val="Arial"/>
      <family val="2"/>
    </font>
    <font>
      <sz val="10"/>
      <name val="Arial"/>
      <family val="2"/>
    </font>
    <font>
      <sz val="12"/>
      <color rgb="FFFF0000"/>
      <name val="Arial"/>
      <family val="2"/>
    </font>
    <font>
      <sz val="12"/>
      <color rgb="FFFF0000"/>
      <name val="Calibri"/>
      <family val="2"/>
      <scheme val="minor"/>
    </font>
    <font>
      <sz val="10"/>
      <name val="Arial"/>
      <family val="2"/>
    </font>
    <font>
      <b/>
      <sz val="12"/>
      <color indexed="12"/>
      <name val="Arial"/>
      <family val="2"/>
    </font>
    <font>
      <b/>
      <sz val="18"/>
      <color theme="1"/>
      <name val="Calibri"/>
      <family val="2"/>
      <scheme val="minor"/>
    </font>
    <font>
      <sz val="12"/>
      <color rgb="FF212529"/>
      <name val="Arial"/>
      <family val="2"/>
    </font>
    <font>
      <sz val="10"/>
      <color theme="1"/>
      <name val="Century Gothic"/>
      <family val="2"/>
    </font>
    <font>
      <b/>
      <sz val="12"/>
      <color theme="1"/>
      <name val="Calibri"/>
      <family val="2"/>
      <scheme val="minor"/>
    </font>
    <font>
      <sz val="14"/>
      <color theme="1"/>
      <name val="Calibri"/>
      <family val="2"/>
      <scheme val="minor"/>
    </font>
    <font>
      <sz val="10"/>
      <color rgb="FF000000"/>
      <name val="Century Gothic"/>
      <family val="2"/>
    </font>
    <font>
      <sz val="10"/>
      <name val="Century Gothic"/>
      <family val="2"/>
    </font>
    <font>
      <b/>
      <sz val="14"/>
      <color rgb="FFFF0000"/>
      <name val="Calibri"/>
      <family val="2"/>
      <scheme val="minor"/>
    </font>
    <font>
      <b/>
      <sz val="14"/>
      <color theme="0"/>
      <name val="Calibri"/>
      <family val="2"/>
      <scheme val="minor"/>
    </font>
    <font>
      <sz val="8"/>
      <name val="Calibri"/>
      <family val="2"/>
      <scheme val="minor"/>
    </font>
    <font>
      <sz val="10"/>
      <color indexed="8"/>
      <name val="Arial"/>
      <family val="2"/>
    </font>
    <font>
      <sz val="11"/>
      <color rgb="FFFFFFFF"/>
      <name val="Calibri"/>
      <family val="2"/>
      <scheme val="minor"/>
    </font>
    <font>
      <b/>
      <sz val="16"/>
      <color theme="1"/>
      <name val="Calibri"/>
      <family val="2"/>
      <scheme val="minor"/>
    </font>
    <font>
      <b/>
      <sz val="14"/>
      <name val="Arial"/>
      <family val="2"/>
    </font>
    <font>
      <sz val="10"/>
      <name val="Arial"/>
      <family val="2"/>
    </font>
    <font>
      <sz val="11"/>
      <color rgb="FFFF0000"/>
      <name val="Calibri"/>
      <family val="2"/>
      <scheme val="minor"/>
    </font>
    <font>
      <b/>
      <sz val="11"/>
      <color rgb="FF006100"/>
      <name val="Calibri"/>
      <family val="2"/>
      <scheme val="minor"/>
    </font>
    <font>
      <b/>
      <sz val="11"/>
      <color rgb="FF000000"/>
      <name val="Calibri"/>
      <family val="2"/>
      <scheme val="minor"/>
    </font>
    <font>
      <sz val="18"/>
      <color rgb="FFFFFFFF"/>
      <name val="Calibri"/>
      <family val="2"/>
      <scheme val="minor"/>
    </font>
    <font>
      <sz val="16"/>
      <color rgb="FFFFFFFF"/>
      <name val="Calibri"/>
      <family val="2"/>
      <scheme val="minor"/>
    </font>
    <font>
      <b/>
      <sz val="11"/>
      <color theme="0"/>
      <name val="Calibri"/>
      <family val="2"/>
      <scheme val="minor"/>
    </font>
    <font>
      <sz val="10"/>
      <color indexed="8"/>
      <name val="Arial"/>
      <family val="2"/>
    </font>
    <font>
      <sz val="10"/>
      <color rgb="FFFF0000"/>
      <name val="Arial"/>
      <family val="2"/>
    </font>
    <font>
      <b/>
      <sz val="10"/>
      <color indexed="9"/>
      <name val="Arial"/>
      <family val="2"/>
    </font>
    <font>
      <sz val="10"/>
      <color indexed="8"/>
      <name val="Arial"/>
      <family val="2"/>
    </font>
    <font>
      <b/>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s>
  <fills count="56">
    <fill>
      <patternFill patternType="none"/>
    </fill>
    <fill>
      <patternFill patternType="gray125"/>
    </fill>
    <fill>
      <patternFill patternType="solid">
        <fgColor theme="0"/>
        <bgColor indexed="64"/>
      </patternFill>
    </fill>
    <fill>
      <patternFill patternType="solid">
        <fgColor rgb="FFC6EFCE"/>
        <bgColor rgb="FF000000"/>
      </patternFill>
    </fill>
    <fill>
      <patternFill patternType="solid">
        <fgColor theme="7" tint="0.59999389629810485"/>
        <bgColor rgb="FF000000"/>
      </patternFill>
    </fill>
    <fill>
      <patternFill patternType="solid">
        <fgColor theme="9" tint="0.39997558519241921"/>
        <bgColor rgb="FF000000"/>
      </patternFill>
    </fill>
    <fill>
      <patternFill patternType="solid">
        <fgColor theme="4" tint="0.59999389629810485"/>
        <bgColor rgb="FF000000"/>
      </patternFill>
    </fill>
    <fill>
      <patternFill patternType="solid">
        <fgColor rgb="FFFFFF00"/>
        <bgColor rgb="FF000000"/>
      </patternFill>
    </fill>
    <fill>
      <patternFill patternType="solid">
        <fgColor rgb="FFFFD966"/>
        <bgColor rgb="FF000000"/>
      </patternFill>
    </fill>
    <fill>
      <patternFill patternType="solid">
        <fgColor rgb="FF009688"/>
        <bgColor indexed="64"/>
      </patternFill>
    </fill>
    <fill>
      <patternFill patternType="solid">
        <fgColor rgb="FFFFF2CC"/>
        <bgColor rgb="FF000000"/>
      </patternFill>
    </fill>
    <fill>
      <patternFill patternType="solid">
        <fgColor rgb="FFFFC000"/>
        <bgColor rgb="FF000000"/>
      </patternFill>
    </fill>
    <fill>
      <patternFill patternType="solid">
        <fgColor rgb="FFFFFF00"/>
        <bgColor indexed="64"/>
      </patternFill>
    </fill>
    <fill>
      <patternFill patternType="solid">
        <fgColor indexed="49"/>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0070C0"/>
        <bgColor indexed="64"/>
      </patternFill>
    </fill>
    <fill>
      <patternFill patternType="solid">
        <fgColor theme="4" tint="0.79998168889431442"/>
        <bgColor theme="4" tint="0.79998168889431442"/>
      </patternFill>
    </fill>
    <fill>
      <patternFill patternType="solid">
        <fgColor rgb="FF80808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thin">
        <color auto="1"/>
      </top>
      <bottom style="double">
        <color auto="1"/>
      </bottom>
      <diagonal/>
    </border>
    <border>
      <left/>
      <right/>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double">
        <color indexed="64"/>
      </bottom>
      <diagonal/>
    </border>
    <border>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auto="1"/>
      </left>
      <right/>
      <top style="medium">
        <color auto="1"/>
      </top>
      <bottom/>
      <diagonal/>
    </border>
    <border>
      <left/>
      <right/>
      <top style="medium">
        <color auto="1"/>
      </top>
      <bottom/>
      <diagonal/>
    </border>
    <border>
      <left/>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ck">
        <color indexed="9"/>
      </left>
      <right style="thick">
        <color indexed="9"/>
      </right>
      <top style="thick">
        <color indexed="9"/>
      </top>
      <bottom style="thick">
        <color indexed="9"/>
      </bottom>
      <diagonal/>
    </border>
    <border>
      <left/>
      <right/>
      <top style="thin">
        <color indexed="64"/>
      </top>
      <bottom style="thin">
        <color indexed="64"/>
      </bottom>
      <diagonal/>
    </border>
    <border>
      <left/>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top style="thick">
        <color indexed="64"/>
      </top>
      <bottom style="thick">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double">
        <color auto="1"/>
      </bottom>
      <diagonal/>
    </border>
    <border>
      <left style="medium">
        <color indexed="22"/>
      </left>
      <right style="medium">
        <color indexed="22"/>
      </right>
      <top style="medium">
        <color indexed="22"/>
      </top>
      <bottom style="medium">
        <color indexed="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top style="thin">
        <color rgb="FF000000"/>
      </top>
      <bottom style="double">
        <color rgb="FF000000"/>
      </bottom>
      <diagonal/>
    </border>
    <border>
      <left style="thin">
        <color indexed="64"/>
      </left>
      <right/>
      <top/>
      <bottom/>
      <diagonal/>
    </border>
    <border>
      <left/>
      <right/>
      <top style="thin">
        <color rgb="FF000000"/>
      </top>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14">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7" fillId="0" borderId="0"/>
    <xf numFmtId="0" fontId="8" fillId="0" borderId="0"/>
    <xf numFmtId="43" fontId="8" fillId="0" borderId="0" applyFont="0" applyFill="0" applyBorder="0" applyAlignment="0" applyProtection="0"/>
    <xf numFmtId="0" fontId="9" fillId="0" borderId="0">
      <alignment vertical="center"/>
    </xf>
    <xf numFmtId="43" fontId="10" fillId="0" borderId="0">
      <alignment vertical="top"/>
      <protection locked="0"/>
    </xf>
    <xf numFmtId="0" fontId="1" fillId="0" borderId="0"/>
    <xf numFmtId="43" fontId="10" fillId="0" borderId="0">
      <alignment vertical="top"/>
      <protection locked="0"/>
    </xf>
    <xf numFmtId="43" fontId="9" fillId="0" borderId="0" applyFont="0" applyFill="0" applyBorder="0" applyAlignment="0" applyProtection="0"/>
    <xf numFmtId="0" fontId="3" fillId="0" borderId="0"/>
    <xf numFmtId="0" fontId="3" fillId="0" borderId="0"/>
    <xf numFmtId="0" fontId="9" fillId="0" borderId="0">
      <alignment vertical="center"/>
    </xf>
    <xf numFmtId="43" fontId="9" fillId="0" borderId="0" applyFont="0" applyFill="0" applyBorder="0" applyAlignment="0" applyProtection="0"/>
    <xf numFmtId="9" fontId="9"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9" fillId="0" borderId="0">
      <alignment vertical="center"/>
    </xf>
    <xf numFmtId="0" fontId="20" fillId="0" borderId="0"/>
    <xf numFmtId="164" fontId="1" fillId="0" borderId="0" applyFont="0" applyFill="0" applyBorder="0" applyAlignment="0" applyProtection="0"/>
    <xf numFmtId="164" fontId="3" fillId="0" borderId="0" applyFont="0" applyFill="0" applyBorder="0" applyAlignment="0" applyProtection="0"/>
    <xf numFmtId="164" fontId="8" fillId="0" borderId="0" applyFont="0" applyFill="0" applyBorder="0" applyAlignment="0" applyProtection="0"/>
    <xf numFmtId="164" fontId="10" fillId="0" borderId="0">
      <alignment vertical="top"/>
      <protection locked="0"/>
    </xf>
    <xf numFmtId="164" fontId="10" fillId="0" borderId="0">
      <alignment vertical="top"/>
      <protection locked="0"/>
    </xf>
    <xf numFmtId="164" fontId="9" fillId="0" borderId="0" applyFont="0" applyFill="0" applyBorder="0" applyAlignment="0" applyProtection="0"/>
    <xf numFmtId="164" fontId="9" fillId="0" borderId="0" applyFont="0" applyFill="0" applyBorder="0" applyAlignment="0" applyProtection="0"/>
    <xf numFmtId="0" fontId="9" fillId="0" borderId="0">
      <alignment vertical="center"/>
    </xf>
    <xf numFmtId="43" fontId="3" fillId="0" borderId="0" applyFont="0" applyFill="0" applyBorder="0" applyAlignment="0" applyProtection="0"/>
    <xf numFmtId="0" fontId="21" fillId="0" borderId="0"/>
    <xf numFmtId="0" fontId="22" fillId="0" borderId="0"/>
    <xf numFmtId="0" fontId="24" fillId="0" borderId="0">
      <alignment vertical="center"/>
    </xf>
    <xf numFmtId="43" fontId="1" fillId="0" borderId="0" applyFont="0" applyFill="0" applyBorder="0" applyAlignment="0" applyProtection="0"/>
    <xf numFmtId="0" fontId="9" fillId="0" borderId="0">
      <alignment vertical="center"/>
    </xf>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9" fillId="0" borderId="0">
      <alignment vertical="center"/>
    </xf>
    <xf numFmtId="0" fontId="3" fillId="0" borderId="0"/>
    <xf numFmtId="0" fontId="9" fillId="0" borderId="0">
      <alignment vertical="center"/>
    </xf>
    <xf numFmtId="0" fontId="3" fillId="0" borderId="0"/>
    <xf numFmtId="0" fontId="3" fillId="0" borderId="0"/>
    <xf numFmtId="0" fontId="25" fillId="0" borderId="0"/>
    <xf numFmtId="0" fontId="3" fillId="0" borderId="0"/>
    <xf numFmtId="0" fontId="3" fillId="0" borderId="0"/>
    <xf numFmtId="0" fontId="3" fillId="0" borderId="0"/>
    <xf numFmtId="0" fontId="1" fillId="0" borderId="0"/>
    <xf numFmtId="0" fontId="9" fillId="0" borderId="0">
      <alignment vertical="center"/>
    </xf>
    <xf numFmtId="0" fontId="3" fillId="0" borderId="0"/>
    <xf numFmtId="43" fontId="1" fillId="0" borderId="0" applyFont="0" applyFill="0" applyBorder="0" applyAlignment="0" applyProtection="0"/>
    <xf numFmtId="0" fontId="26" fillId="0" borderId="0"/>
    <xf numFmtId="164" fontId="1" fillId="0" borderId="0" applyFont="0" applyFill="0" applyBorder="0" applyAlignment="0" applyProtection="0"/>
    <xf numFmtId="0" fontId="29" fillId="0" borderId="0" applyNumberFormat="0" applyFill="0" applyBorder="0" applyAlignment="0" applyProtection="0"/>
    <xf numFmtId="43" fontId="3" fillId="0" borderId="0" applyFont="0" applyFill="0" applyBorder="0" applyAlignment="0" applyProtection="0"/>
    <xf numFmtId="0" fontId="30" fillId="0" borderId="0"/>
    <xf numFmtId="43" fontId="1" fillId="0" borderId="0" applyFont="0" applyFill="0" applyBorder="0" applyAlignment="0" applyProtection="0"/>
    <xf numFmtId="0" fontId="36" fillId="0" borderId="0"/>
    <xf numFmtId="0" fontId="3" fillId="0" borderId="0"/>
    <xf numFmtId="0" fontId="3" fillId="0" borderId="0"/>
    <xf numFmtId="0" fontId="9" fillId="0" borderId="0">
      <alignment vertical="center"/>
    </xf>
    <xf numFmtId="0" fontId="3" fillId="0" borderId="0"/>
    <xf numFmtId="0" fontId="3" fillId="0" borderId="0"/>
    <xf numFmtId="0" fontId="3" fillId="0" borderId="0"/>
    <xf numFmtId="0" fontId="3" fillId="0" borderId="0"/>
    <xf numFmtId="0" fontId="39" fillId="0" borderId="0"/>
    <xf numFmtId="0" fontId="3" fillId="0" borderId="0"/>
    <xf numFmtId="164" fontId="1" fillId="0" borderId="0" applyFont="0" applyFill="0" applyBorder="0" applyAlignment="0" applyProtection="0"/>
    <xf numFmtId="0" fontId="55" fillId="0" borderId="0"/>
    <xf numFmtId="44" fontId="3" fillId="0" borderId="0" applyFont="0" applyFill="0" applyBorder="0" applyAlignment="0" applyProtection="0"/>
    <xf numFmtId="0" fontId="67" fillId="0" borderId="0" applyNumberFormat="0" applyFill="0" applyBorder="0" applyAlignment="0" applyProtection="0"/>
    <xf numFmtId="0" fontId="68" fillId="0" borderId="56" applyNumberFormat="0" applyFill="0" applyAlignment="0" applyProtection="0"/>
    <xf numFmtId="0" fontId="69" fillId="0" borderId="57" applyNumberFormat="0" applyFill="0" applyAlignment="0" applyProtection="0"/>
    <xf numFmtId="0" fontId="70" fillId="0" borderId="58" applyNumberFormat="0" applyFill="0" applyAlignment="0" applyProtection="0"/>
    <xf numFmtId="0" fontId="70" fillId="0" borderId="0" applyNumberFormat="0" applyFill="0" applyBorder="0" applyAlignment="0" applyProtection="0"/>
    <xf numFmtId="0" fontId="71" fillId="25" borderId="0" applyNumberFormat="0" applyBorder="0" applyAlignment="0" applyProtection="0"/>
    <xf numFmtId="0" fontId="72" fillId="26" borderId="0" applyNumberFormat="0" applyBorder="0" applyAlignment="0" applyProtection="0"/>
    <xf numFmtId="0" fontId="73" fillId="27" borderId="0" applyNumberFormat="0" applyBorder="0" applyAlignment="0" applyProtection="0"/>
    <xf numFmtId="0" fontId="74" fillId="28" borderId="59" applyNumberFormat="0" applyAlignment="0" applyProtection="0"/>
    <xf numFmtId="0" fontId="75" fillId="29" borderId="60" applyNumberFormat="0" applyAlignment="0" applyProtection="0"/>
    <xf numFmtId="0" fontId="76" fillId="29" borderId="59" applyNumberFormat="0" applyAlignment="0" applyProtection="0"/>
    <xf numFmtId="0" fontId="77" fillId="0" borderId="61" applyNumberFormat="0" applyFill="0" applyAlignment="0" applyProtection="0"/>
    <xf numFmtId="0" fontId="61" fillId="30" borderId="62" applyNumberFormat="0" applyAlignment="0" applyProtection="0"/>
    <xf numFmtId="0" fontId="56" fillId="0" borderId="0" applyNumberFormat="0" applyFill="0" applyBorder="0" applyAlignment="0" applyProtection="0"/>
    <xf numFmtId="0" fontId="1" fillId="31" borderId="63" applyNumberFormat="0" applyFont="0" applyAlignment="0" applyProtection="0"/>
    <xf numFmtId="0" fontId="78" fillId="0" borderId="0" applyNumberFormat="0" applyFill="0" applyBorder="0" applyAlignment="0" applyProtection="0"/>
    <xf numFmtId="0" fontId="2" fillId="0" borderId="64" applyNumberFormat="0" applyFill="0" applyAlignment="0" applyProtection="0"/>
    <xf numFmtId="0" fontId="1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1"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1"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cellStyleXfs>
  <cellXfs count="467">
    <xf numFmtId="0" fontId="0" fillId="0" borderId="0" xfId="0"/>
    <xf numFmtId="43" fontId="6" fillId="0" borderId="12" xfId="1" applyFont="1" applyBorder="1" applyAlignment="1">
      <alignment horizontal="right" vertical="center"/>
    </xf>
    <xf numFmtId="43" fontId="0" fillId="0" borderId="0" xfId="0" applyNumberFormat="1"/>
    <xf numFmtId="0" fontId="2" fillId="0" borderId="0" xfId="0" applyFont="1"/>
    <xf numFmtId="43" fontId="2" fillId="0" borderId="0" xfId="0" applyNumberFormat="1" applyFont="1"/>
    <xf numFmtId="0" fontId="6" fillId="0" borderId="0" xfId="2" applyFont="1"/>
    <xf numFmtId="43" fontId="6" fillId="0" borderId="0" xfId="4" applyNumberFormat="1" applyFont="1"/>
    <xf numFmtId="0" fontId="5" fillId="0" borderId="0" xfId="2" applyFont="1"/>
    <xf numFmtId="0" fontId="5" fillId="0" borderId="0" xfId="0" applyFont="1" applyAlignment="1">
      <alignment vertical="center"/>
    </xf>
    <xf numFmtId="43" fontId="5" fillId="0" borderId="0" xfId="0" applyNumberFormat="1" applyFont="1" applyAlignment="1">
      <alignment vertical="center"/>
    </xf>
    <xf numFmtId="0" fontId="5" fillId="0" borderId="10" xfId="2" applyFont="1" applyBorder="1" applyAlignment="1">
      <alignment horizontal="center" vertical="center" wrapText="1"/>
    </xf>
    <xf numFmtId="43" fontId="5" fillId="0" borderId="11" xfId="4" applyNumberFormat="1" applyFont="1" applyBorder="1" applyAlignment="1">
      <alignment horizontal="center" vertical="center"/>
    </xf>
    <xf numFmtId="43" fontId="5" fillId="0" borderId="12" xfId="4" applyNumberFormat="1" applyFont="1" applyBorder="1" applyAlignment="1">
      <alignment horizontal="center" vertical="center" wrapText="1"/>
    </xf>
    <xf numFmtId="43" fontId="5" fillId="0" borderId="0" xfId="4" applyNumberFormat="1" applyFont="1" applyAlignment="1">
      <alignment horizontal="center" vertical="center"/>
    </xf>
    <xf numFmtId="43" fontId="5" fillId="0" borderId="0" xfId="4" applyNumberFormat="1" applyFont="1" applyAlignment="1">
      <alignment horizontal="center" vertical="center" wrapText="1"/>
    </xf>
    <xf numFmtId="0" fontId="6" fillId="0" borderId="7" xfId="2" quotePrefix="1" applyFont="1" applyBorder="1"/>
    <xf numFmtId="0" fontId="5" fillId="0" borderId="0" xfId="2" applyFont="1" applyAlignment="1">
      <alignment horizontal="center"/>
    </xf>
    <xf numFmtId="43" fontId="5" fillId="0" borderId="0" xfId="1" applyFont="1" applyBorder="1" applyAlignment="1">
      <alignment horizontal="right" vertical="center"/>
    </xf>
    <xf numFmtId="0" fontId="4" fillId="0" borderId="0" xfId="2" applyFont="1" applyAlignment="1">
      <alignment wrapText="1"/>
    </xf>
    <xf numFmtId="0" fontId="6" fillId="0" borderId="4" xfId="2" quotePrefix="1" applyFont="1" applyBorder="1"/>
    <xf numFmtId="43" fontId="5" fillId="0" borderId="5" xfId="1" applyFont="1" applyBorder="1" applyAlignment="1">
      <alignment horizontal="right" vertical="center"/>
    </xf>
    <xf numFmtId="0" fontId="6" fillId="0" borderId="9" xfId="2" quotePrefix="1" applyFont="1" applyBorder="1"/>
    <xf numFmtId="43" fontId="6" fillId="0" borderId="9" xfId="1" applyFont="1" applyBorder="1" applyAlignment="1">
      <alignment horizontal="right" vertical="center"/>
    </xf>
    <xf numFmtId="0" fontId="6" fillId="0" borderId="13" xfId="2" quotePrefix="1" applyFont="1" applyBorder="1"/>
    <xf numFmtId="43" fontId="6" fillId="0" borderId="3" xfId="1" applyFont="1" applyBorder="1" applyAlignment="1">
      <alignment horizontal="right" vertical="center"/>
    </xf>
    <xf numFmtId="0" fontId="6" fillId="0" borderId="14" xfId="2" quotePrefix="1" applyFont="1" applyBorder="1"/>
    <xf numFmtId="43" fontId="6" fillId="0" borderId="2" xfId="1" applyFont="1" applyBorder="1" applyAlignment="1">
      <alignment horizontal="right" vertical="center"/>
    </xf>
    <xf numFmtId="0" fontId="6" fillId="0" borderId="15" xfId="2" quotePrefix="1" applyFont="1" applyBorder="1"/>
    <xf numFmtId="43" fontId="6" fillId="0" borderId="16" xfId="1" applyFont="1" applyBorder="1" applyAlignment="1">
      <alignment horizontal="right" vertical="center"/>
    </xf>
    <xf numFmtId="43" fontId="5" fillId="0" borderId="17" xfId="1" applyFont="1" applyBorder="1" applyAlignment="1">
      <alignment horizontal="right" vertical="center"/>
    </xf>
    <xf numFmtId="0" fontId="6" fillId="0" borderId="1" xfId="2" quotePrefix="1" applyFont="1" applyBorder="1"/>
    <xf numFmtId="43" fontId="6" fillId="0" borderId="1" xfId="1" applyFont="1" applyBorder="1" applyAlignment="1">
      <alignment horizontal="right" vertical="center"/>
    </xf>
    <xf numFmtId="43" fontId="2" fillId="0" borderId="8" xfId="0" applyNumberFormat="1" applyFont="1" applyBorder="1"/>
    <xf numFmtId="2" fontId="0" fillId="0" borderId="0" xfId="0" applyNumberFormat="1"/>
    <xf numFmtId="10" fontId="2" fillId="0" borderId="0" xfId="0" applyNumberFormat="1" applyFont="1"/>
    <xf numFmtId="0" fontId="2" fillId="0" borderId="0" xfId="0" applyFont="1" applyAlignment="1">
      <alignment horizontal="center" vertical="center"/>
    </xf>
    <xf numFmtId="0" fontId="2" fillId="0" borderId="21" xfId="0" applyFont="1" applyBorder="1"/>
    <xf numFmtId="0" fontId="0" fillId="0" borderId="22" xfId="0" applyBorder="1"/>
    <xf numFmtId="0" fontId="0" fillId="0" borderId="20" xfId="0" applyBorder="1"/>
    <xf numFmtId="0" fontId="0" fillId="0" borderId="19" xfId="0" applyBorder="1"/>
    <xf numFmtId="43" fontId="0" fillId="0" borderId="0" xfId="1" applyFont="1"/>
    <xf numFmtId="43" fontId="0" fillId="0" borderId="20" xfId="0" applyNumberFormat="1" applyBorder="1"/>
    <xf numFmtId="0" fontId="0" fillId="0" borderId="0" xfId="0" quotePrefix="1"/>
    <xf numFmtId="43" fontId="2" fillId="0" borderId="20" xfId="0" applyNumberFormat="1" applyFont="1" applyBorder="1"/>
    <xf numFmtId="43" fontId="2" fillId="0" borderId="0" xfId="1" applyFont="1"/>
    <xf numFmtId="43" fontId="2" fillId="0" borderId="8" xfId="1" applyFont="1" applyBorder="1"/>
    <xf numFmtId="0" fontId="2" fillId="0" borderId="19" xfId="0" applyFont="1" applyBorder="1"/>
    <xf numFmtId="43" fontId="2" fillId="0" borderId="23" xfId="1" applyFont="1" applyFill="1" applyBorder="1"/>
    <xf numFmtId="0" fontId="2" fillId="0" borderId="20" xfId="0" applyFont="1" applyBorder="1"/>
    <xf numFmtId="0" fontId="0" fillId="0" borderId="0" xfId="0" applyAlignment="1">
      <alignment horizontal="left"/>
    </xf>
    <xf numFmtId="0" fontId="6" fillId="0" borderId="0" xfId="0" applyFont="1"/>
    <xf numFmtId="0" fontId="2" fillId="0" borderId="0" xfId="0" applyFont="1" applyAlignment="1">
      <alignment horizontal="left"/>
    </xf>
    <xf numFmtId="0" fontId="0" fillId="0" borderId="24" xfId="0" applyBorder="1"/>
    <xf numFmtId="0" fontId="0" fillId="0" borderId="9" xfId="0" applyBorder="1"/>
    <xf numFmtId="0" fontId="0" fillId="0" borderId="25" xfId="0" applyBorder="1"/>
    <xf numFmtId="4" fontId="0" fillId="0" borderId="0" xfId="0" applyNumberFormat="1"/>
    <xf numFmtId="43" fontId="0" fillId="0" borderId="0" xfId="1" applyFont="1" applyFill="1" applyBorder="1"/>
    <xf numFmtId="43" fontId="1" fillId="0" borderId="0" xfId="1" applyFill="1" applyBorder="1"/>
    <xf numFmtId="43" fontId="0" fillId="0" borderId="0" xfId="1" applyFont="1" applyFill="1"/>
    <xf numFmtId="43" fontId="1" fillId="0" borderId="0" xfId="1" applyFill="1"/>
    <xf numFmtId="10" fontId="0" fillId="0" borderId="0" xfId="0" applyNumberFormat="1"/>
    <xf numFmtId="43" fontId="1" fillId="0" borderId="0" xfId="1" applyFont="1" applyFill="1"/>
    <xf numFmtId="43" fontId="6" fillId="0" borderId="0" xfId="1" applyFont="1" applyFill="1"/>
    <xf numFmtId="43" fontId="2" fillId="0" borderId="0" xfId="1" applyFont="1" applyFill="1" applyBorder="1"/>
    <xf numFmtId="43" fontId="1" fillId="0" borderId="0" xfId="1" applyFont="1" applyFill="1" applyBorder="1"/>
    <xf numFmtId="43" fontId="6" fillId="0" borderId="3" xfId="1" applyFont="1" applyFill="1" applyBorder="1" applyAlignment="1">
      <alignment horizontal="right" vertical="center"/>
    </xf>
    <xf numFmtId="43" fontId="6" fillId="0" borderId="2" xfId="1" applyFont="1" applyFill="1" applyBorder="1" applyAlignment="1">
      <alignment horizontal="right" vertical="center"/>
    </xf>
    <xf numFmtId="43" fontId="6" fillId="0" borderId="16" xfId="1" applyFont="1" applyFill="1" applyBorder="1" applyAlignment="1">
      <alignment horizontal="right" vertical="center"/>
    </xf>
    <xf numFmtId="43" fontId="6" fillId="0" borderId="6" xfId="1" applyFont="1" applyFill="1" applyBorder="1" applyAlignment="1">
      <alignment horizontal="right" vertical="center"/>
    </xf>
    <xf numFmtId="43" fontId="6" fillId="0" borderId="18" xfId="1" applyFont="1" applyFill="1" applyBorder="1" applyAlignment="1">
      <alignment horizontal="right" vertical="center"/>
    </xf>
    <xf numFmtId="43" fontId="6" fillId="0" borderId="1" xfId="1" applyFont="1" applyFill="1" applyBorder="1" applyAlignment="1">
      <alignment horizontal="right" vertical="center"/>
    </xf>
    <xf numFmtId="0" fontId="14" fillId="0" borderId="0" xfId="0" applyFont="1"/>
    <xf numFmtId="43" fontId="6" fillId="0" borderId="7" xfId="1" applyFont="1" applyBorder="1" applyAlignment="1">
      <alignment horizontal="right" vertical="center"/>
    </xf>
    <xf numFmtId="0" fontId="23" fillId="0" borderId="0" xfId="0" applyFont="1"/>
    <xf numFmtId="0" fontId="0" fillId="0" borderId="0" xfId="0" pivotButton="1"/>
    <xf numFmtId="0" fontId="0" fillId="0" borderId="0" xfId="0" applyAlignment="1">
      <alignment horizontal="left" indent="1"/>
    </xf>
    <xf numFmtId="0" fontId="0" fillId="0" borderId="29" xfId="0" applyBorder="1"/>
    <xf numFmtId="14" fontId="0" fillId="0" borderId="29" xfId="0" applyNumberFormat="1" applyBorder="1"/>
    <xf numFmtId="43" fontId="31" fillId="0" borderId="0" xfId="1" applyFont="1" applyFill="1"/>
    <xf numFmtId="43" fontId="32" fillId="0" borderId="0" xfId="1" applyFont="1" applyFill="1"/>
    <xf numFmtId="0" fontId="2" fillId="0" borderId="0" xfId="0" applyFont="1" applyAlignment="1">
      <alignment horizontal="center"/>
    </xf>
    <xf numFmtId="2" fontId="34" fillId="0" borderId="1" xfId="0" applyNumberFormat="1" applyFont="1" applyBorder="1" applyAlignment="1">
      <alignment horizontal="center"/>
    </xf>
    <xf numFmtId="43" fontId="11" fillId="0" borderId="0" xfId="1" applyFont="1" applyFill="1" applyBorder="1"/>
    <xf numFmtId="43" fontId="0" fillId="0" borderId="0" xfId="1" applyFont="1" applyFill="1" applyBorder="1" applyAlignment="1">
      <alignment horizontal="right"/>
    </xf>
    <xf numFmtId="0" fontId="28" fillId="9" borderId="29" xfId="0" applyFont="1" applyFill="1" applyBorder="1" applyAlignment="1">
      <alignment horizontal="center" vertical="center"/>
    </xf>
    <xf numFmtId="2" fontId="38" fillId="0" borderId="1" xfId="0" applyNumberFormat="1" applyFont="1" applyBorder="1" applyAlignment="1">
      <alignment horizontal="center"/>
    </xf>
    <xf numFmtId="2" fontId="34" fillId="17" borderId="1" xfId="0" applyNumberFormat="1" applyFont="1" applyFill="1" applyBorder="1" applyAlignment="1">
      <alignment horizontal="center"/>
    </xf>
    <xf numFmtId="0" fontId="0" fillId="0" borderId="0" xfId="0" applyAlignment="1">
      <alignment horizontal="left" indent="2"/>
    </xf>
    <xf numFmtId="0" fontId="0" fillId="0" borderId="0" xfId="0" applyAlignment="1">
      <alignment horizontal="center"/>
    </xf>
    <xf numFmtId="49" fontId="40" fillId="0" borderId="1" xfId="0" applyNumberFormat="1" applyFont="1" applyBorder="1" applyAlignment="1">
      <alignment horizontal="center" vertical="center"/>
    </xf>
    <xf numFmtId="0" fontId="40" fillId="0" borderId="33" xfId="0" applyFont="1" applyBorder="1" applyAlignment="1">
      <alignment horizontal="left" vertical="center"/>
    </xf>
    <xf numFmtId="49" fontId="40" fillId="0" borderId="33" xfId="0" applyNumberFormat="1" applyFont="1" applyBorder="1" applyAlignment="1">
      <alignment horizontal="center" vertical="center"/>
    </xf>
    <xf numFmtId="49" fontId="35" fillId="0" borderId="1" xfId="0" applyNumberFormat="1" applyFont="1" applyBorder="1" applyAlignment="1">
      <alignment horizontal="left"/>
    </xf>
    <xf numFmtId="0" fontId="35" fillId="0" borderId="1" xfId="0" applyFont="1" applyBorder="1" applyAlignment="1">
      <alignment horizontal="left"/>
    </xf>
    <xf numFmtId="2" fontId="35" fillId="0" borderId="1" xfId="2" applyNumberFormat="1" applyFont="1" applyBorder="1" applyAlignment="1">
      <alignment horizontal="center"/>
    </xf>
    <xf numFmtId="166" fontId="34" fillId="0" borderId="1" xfId="0" applyNumberFormat="1" applyFont="1" applyBorder="1" applyAlignment="1">
      <alignment horizontal="center"/>
    </xf>
    <xf numFmtId="0" fontId="43" fillId="0" borderId="1" xfId="0" applyFont="1" applyBorder="1" applyAlignment="1">
      <alignment horizontal="center"/>
    </xf>
    <xf numFmtId="166" fontId="40" fillId="0" borderId="33" xfId="0" applyNumberFormat="1" applyFont="1" applyBorder="1" applyAlignment="1">
      <alignment horizontal="left" vertical="center"/>
    </xf>
    <xf numFmtId="0" fontId="40" fillId="0" borderId="33" xfId="0" applyFont="1" applyBorder="1" applyAlignment="1">
      <alignment horizontal="center" vertical="center"/>
    </xf>
    <xf numFmtId="0" fontId="3" fillId="0" borderId="3" xfId="0" applyFont="1" applyBorder="1" applyAlignment="1">
      <alignment horizontal="center" vertical="center"/>
    </xf>
    <xf numFmtId="4" fontId="35" fillId="14" borderId="1" xfId="1" applyNumberFormat="1" applyFont="1" applyFill="1" applyBorder="1" applyAlignment="1">
      <alignment horizontal="center" vertical="center"/>
    </xf>
    <xf numFmtId="49" fontId="3" fillId="0" borderId="1" xfId="0" applyNumberFormat="1" applyFont="1" applyBorder="1" applyAlignment="1">
      <alignment horizontal="center" vertical="center"/>
    </xf>
    <xf numFmtId="4" fontId="35" fillId="14" borderId="1" xfId="1" applyNumberFormat="1" applyFont="1" applyFill="1" applyBorder="1" applyAlignment="1"/>
    <xf numFmtId="49" fontId="3" fillId="0" borderId="3" xfId="0" applyNumberFormat="1" applyFont="1" applyBorder="1" applyAlignment="1">
      <alignment horizontal="left" vertical="center"/>
    </xf>
    <xf numFmtId="49" fontId="3" fillId="0" borderId="1" xfId="0" applyNumberFormat="1" applyFont="1" applyBorder="1" applyAlignment="1">
      <alignment horizontal="left" vertical="center"/>
    </xf>
    <xf numFmtId="4" fontId="35" fillId="14" borderId="34" xfId="1" applyNumberFormat="1" applyFont="1" applyFill="1" applyBorder="1" applyAlignment="1">
      <alignment horizontal="center" vertical="center"/>
    </xf>
    <xf numFmtId="4" fontId="35" fillId="0" borderId="1" xfId="1" applyNumberFormat="1" applyFont="1" applyFill="1" applyBorder="1" applyAlignment="1">
      <alignment horizontal="center" vertical="center"/>
    </xf>
    <xf numFmtId="0" fontId="40" fillId="0" borderId="34" xfId="0" applyFont="1" applyBorder="1" applyAlignment="1">
      <alignment horizontal="left" vertical="center"/>
    </xf>
    <xf numFmtId="0" fontId="3" fillId="0" borderId="1" xfId="0" applyFont="1" applyBorder="1" applyAlignment="1">
      <alignment horizontal="center" vertical="center"/>
    </xf>
    <xf numFmtId="4" fontId="2" fillId="0" borderId="8" xfId="0" applyNumberFormat="1" applyFont="1" applyBorder="1"/>
    <xf numFmtId="0" fontId="12" fillId="0" borderId="0" xfId="0" applyFont="1" applyAlignment="1">
      <alignment horizontal="left"/>
    </xf>
    <xf numFmtId="0" fontId="12" fillId="0" borderId="0" xfId="0" applyFont="1"/>
    <xf numFmtId="0" fontId="16" fillId="0" borderId="0" xfId="0" applyFont="1" applyAlignment="1">
      <alignment horizontal="left"/>
    </xf>
    <xf numFmtId="0" fontId="15" fillId="0" borderId="0" xfId="0" applyFont="1"/>
    <xf numFmtId="0" fontId="17" fillId="0" borderId="0" xfId="0" applyFont="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wrapText="1"/>
    </xf>
    <xf numFmtId="0" fontId="2" fillId="0" borderId="6" xfId="0" applyFont="1" applyBorder="1" applyAlignment="1">
      <alignment horizontal="center" vertical="center"/>
    </xf>
    <xf numFmtId="10" fontId="2" fillId="0" borderId="7" xfId="0" applyNumberFormat="1" applyFont="1" applyBorder="1" applyAlignment="1">
      <alignment horizontal="center" vertical="center" wrapText="1"/>
    </xf>
    <xf numFmtId="0" fontId="0" fillId="0" borderId="26" xfId="0" applyBorder="1"/>
    <xf numFmtId="0" fontId="13" fillId="0" borderId="7" xfId="0" applyFont="1" applyBorder="1" applyAlignment="1">
      <alignment horizontal="center" vertical="center"/>
    </xf>
    <xf numFmtId="0" fontId="2" fillId="0" borderId="5" xfId="0" applyFont="1" applyBorder="1" applyAlignment="1">
      <alignment horizontal="center" vertical="center" wrapText="1"/>
    </xf>
    <xf numFmtId="43" fontId="0" fillId="0" borderId="20" xfId="1" applyFont="1" applyFill="1" applyBorder="1"/>
    <xf numFmtId="10" fontId="0" fillId="0" borderId="0" xfId="20" applyNumberFormat="1" applyFont="1" applyFill="1" applyBorder="1"/>
    <xf numFmtId="2" fontId="0" fillId="0" borderId="20" xfId="0" applyNumberFormat="1" applyBorder="1"/>
    <xf numFmtId="10" fontId="2" fillId="0" borderId="23" xfId="20" applyNumberFormat="1" applyFont="1" applyFill="1" applyBorder="1"/>
    <xf numFmtId="0" fontId="11" fillId="0" borderId="0" xfId="0" applyFont="1"/>
    <xf numFmtId="10" fontId="2" fillId="0" borderId="0" xfId="20" applyNumberFormat="1" applyFont="1" applyFill="1" applyBorder="1"/>
    <xf numFmtId="43" fontId="0" fillId="0" borderId="19" xfId="0" applyNumberFormat="1" applyBorder="1"/>
    <xf numFmtId="43" fontId="2" fillId="0" borderId="8" xfId="1" applyFont="1" applyFill="1" applyBorder="1"/>
    <xf numFmtId="10" fontId="2" fillId="0" borderId="8" xfId="20" applyNumberFormat="1" applyFont="1" applyFill="1" applyBorder="1"/>
    <xf numFmtId="43" fontId="2" fillId="0" borderId="0" xfId="1" applyFont="1" applyFill="1"/>
    <xf numFmtId="43" fontId="2" fillId="0" borderId="8" xfId="1" applyFont="1" applyFill="1" applyBorder="1" applyAlignment="1">
      <alignment horizontal="center" wrapText="1"/>
    </xf>
    <xf numFmtId="43" fontId="2" fillId="0" borderId="20" xfId="1" applyFont="1" applyFill="1" applyBorder="1"/>
    <xf numFmtId="9" fontId="0" fillId="0" borderId="0" xfId="20" applyFont="1" applyFill="1"/>
    <xf numFmtId="1" fontId="0" fillId="0" borderId="0" xfId="0" quotePrefix="1" applyNumberFormat="1"/>
    <xf numFmtId="0" fontId="6" fillId="0" borderId="0" xfId="0" applyFont="1" applyAlignment="1">
      <alignment horizontal="left"/>
    </xf>
    <xf numFmtId="9" fontId="0" fillId="0" borderId="9" xfId="20" applyFont="1" applyFill="1" applyBorder="1"/>
    <xf numFmtId="0" fontId="0" fillId="0" borderId="27" xfId="0" applyBorder="1"/>
    <xf numFmtId="0" fontId="16" fillId="0" borderId="9" xfId="0" applyFont="1" applyBorder="1" applyAlignment="1">
      <alignment horizontal="left"/>
    </xf>
    <xf numFmtId="43" fontId="14" fillId="0" borderId="0" xfId="1" applyFont="1" applyFill="1" applyAlignment="1">
      <alignment horizontal="left"/>
    </xf>
    <xf numFmtId="43" fontId="13" fillId="0" borderId="0" xfId="1" applyFont="1" applyFill="1" applyAlignment="1">
      <alignment horizontal="left"/>
    </xf>
    <xf numFmtId="43" fontId="16" fillId="0" borderId="0" xfId="1" applyFont="1" applyFill="1" applyAlignment="1">
      <alignment horizontal="left"/>
    </xf>
    <xf numFmtId="0" fontId="0" fillId="0" borderId="21" xfId="0" applyBorder="1"/>
    <xf numFmtId="0" fontId="3" fillId="0" borderId="1" xfId="0" applyFont="1" applyBorder="1" applyAlignment="1">
      <alignment horizontal="left"/>
    </xf>
    <xf numFmtId="49" fontId="47" fillId="2" borderId="1" xfId="0" applyNumberFormat="1" applyFont="1" applyFill="1" applyBorder="1" applyAlignment="1">
      <alignment horizontal="left"/>
    </xf>
    <xf numFmtId="0" fontId="35" fillId="0" borderId="1" xfId="0" applyFont="1" applyBorder="1" applyAlignment="1">
      <alignment horizontal="center"/>
    </xf>
    <xf numFmtId="49" fontId="3" fillId="0" borderId="0" xfId="0" applyNumberFormat="1" applyFont="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35" fillId="0" borderId="0" xfId="0" applyNumberFormat="1" applyFont="1" applyAlignment="1">
      <alignment horizontal="left"/>
    </xf>
    <xf numFmtId="0" fontId="35" fillId="0" borderId="0" xfId="0" applyFont="1" applyAlignment="1">
      <alignment horizontal="left"/>
    </xf>
    <xf numFmtId="2" fontId="35" fillId="0" borderId="0" xfId="2" applyNumberFormat="1" applyFont="1" applyAlignment="1">
      <alignment horizontal="center"/>
    </xf>
    <xf numFmtId="2" fontId="34" fillId="0" borderId="0" xfId="0" applyNumberFormat="1" applyFont="1" applyAlignment="1">
      <alignment horizontal="center"/>
    </xf>
    <xf numFmtId="166" fontId="34" fillId="0" borderId="0" xfId="0" applyNumberFormat="1" applyFont="1" applyAlignment="1">
      <alignment horizontal="center"/>
    </xf>
    <xf numFmtId="4" fontId="35" fillId="0" borderId="0" xfId="1" applyNumberFormat="1" applyFont="1" applyFill="1" applyBorder="1" applyAlignment="1">
      <alignment horizontal="center" vertical="center"/>
    </xf>
    <xf numFmtId="0" fontId="44" fillId="0" borderId="28" xfId="0" applyFont="1" applyBorder="1"/>
    <xf numFmtId="4" fontId="49" fillId="19" borderId="1" xfId="0" applyNumberFormat="1" applyFont="1" applyFill="1" applyBorder="1" applyAlignment="1">
      <alignment vertical="center" wrapText="1"/>
    </xf>
    <xf numFmtId="4" fontId="0" fillId="0" borderId="1" xfId="0" applyNumberFormat="1" applyBorder="1" applyAlignment="1">
      <alignment horizontal="left"/>
    </xf>
    <xf numFmtId="4" fontId="2" fillId="0" borderId="1" xfId="0" applyNumberFormat="1" applyFont="1" applyBorder="1" applyAlignment="1">
      <alignment horizontal="center"/>
    </xf>
    <xf numFmtId="14" fontId="0" fillId="0" borderId="0" xfId="0" applyNumberFormat="1"/>
    <xf numFmtId="43" fontId="40" fillId="0" borderId="33" xfId="1" applyFont="1" applyBorder="1" applyAlignment="1">
      <alignment horizontal="left" vertical="center"/>
    </xf>
    <xf numFmtId="43" fontId="35" fillId="0" borderId="1" xfId="1" applyFont="1" applyBorder="1" applyAlignment="1">
      <alignment horizontal="left"/>
    </xf>
    <xf numFmtId="43" fontId="35" fillId="0" borderId="0" xfId="1" applyFont="1" applyAlignment="1">
      <alignment horizontal="left"/>
    </xf>
    <xf numFmtId="43" fontId="47" fillId="2" borderId="1" xfId="1" applyFont="1" applyFill="1" applyBorder="1" applyAlignment="1">
      <alignment horizontal="left"/>
    </xf>
    <xf numFmtId="0" fontId="52" fillId="21" borderId="0" xfId="0" applyFont="1" applyFill="1"/>
    <xf numFmtId="22" fontId="0" fillId="0" borderId="0" xfId="0" applyNumberFormat="1"/>
    <xf numFmtId="0" fontId="2" fillId="20" borderId="38" xfId="0" applyFont="1" applyFill="1" applyBorder="1" applyAlignment="1">
      <alignment horizontal="center" wrapText="1"/>
    </xf>
    <xf numFmtId="43" fontId="0" fillId="0" borderId="0" xfId="0" applyNumberFormat="1" applyAlignment="1">
      <alignment horizontal="center" vertical="center"/>
    </xf>
    <xf numFmtId="4" fontId="35" fillId="12" borderId="1" xfId="1" applyNumberFormat="1" applyFont="1" applyFill="1" applyBorder="1" applyAlignment="1">
      <alignment horizontal="center" vertical="center"/>
    </xf>
    <xf numFmtId="43" fontId="35" fillId="0" borderId="1" xfId="1" applyFont="1" applyFill="1" applyBorder="1" applyAlignment="1">
      <alignment horizontal="left"/>
    </xf>
    <xf numFmtId="43" fontId="32" fillId="0" borderId="0" xfId="1" applyFont="1" applyFill="1" applyBorder="1"/>
    <xf numFmtId="43" fontId="31" fillId="0" borderId="0" xfId="1" applyFont="1" applyFill="1" applyBorder="1"/>
    <xf numFmtId="49" fontId="54" fillId="0" borderId="0" xfId="0" applyNumberFormat="1" applyFont="1" applyAlignment="1">
      <alignment horizontal="center"/>
    </xf>
    <xf numFmtId="49" fontId="54" fillId="0" borderId="0" xfId="2" applyNumberFormat="1" applyFont="1" applyAlignment="1">
      <alignment vertical="center"/>
    </xf>
    <xf numFmtId="49" fontId="54" fillId="0" borderId="0" xfId="2" applyNumberFormat="1" applyFont="1" applyAlignment="1">
      <alignment horizontal="center" vertical="center"/>
    </xf>
    <xf numFmtId="49" fontId="45" fillId="0" borderId="0" xfId="0" applyNumberFormat="1" applyFont="1" applyAlignment="1">
      <alignment horizontal="center"/>
    </xf>
    <xf numFmtId="168" fontId="45" fillId="0" borderId="1" xfId="0" applyNumberFormat="1" applyFont="1" applyBorder="1" applyAlignment="1">
      <alignment horizontal="center"/>
    </xf>
    <xf numFmtId="0" fontId="45" fillId="0" borderId="0" xfId="0" applyFont="1" applyAlignment="1">
      <alignment horizontal="center"/>
    </xf>
    <xf numFmtId="0" fontId="3" fillId="0" borderId="1" xfId="2"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center"/>
    </xf>
    <xf numFmtId="0" fontId="3" fillId="15" borderId="1" xfId="0" applyFont="1" applyFill="1" applyBorder="1" applyAlignment="1">
      <alignment horizontal="left"/>
    </xf>
    <xf numFmtId="49" fontId="35" fillId="15" borderId="1" xfId="0" applyNumberFormat="1" applyFont="1" applyFill="1" applyBorder="1" applyAlignment="1">
      <alignment horizontal="left"/>
    </xf>
    <xf numFmtId="0" fontId="35" fillId="15" borderId="1" xfId="0" applyFont="1" applyFill="1" applyBorder="1" applyAlignment="1">
      <alignment horizontal="left"/>
    </xf>
    <xf numFmtId="2" fontId="35" fillId="15" borderId="1" xfId="2" applyNumberFormat="1" applyFont="1" applyFill="1" applyBorder="1" applyAlignment="1">
      <alignment horizontal="center"/>
    </xf>
    <xf numFmtId="2" fontId="34" fillId="15" borderId="1" xfId="0" applyNumberFormat="1" applyFont="1" applyFill="1" applyBorder="1" applyAlignment="1">
      <alignment horizontal="center"/>
    </xf>
    <xf numFmtId="166" fontId="34" fillId="15" borderId="1" xfId="0" applyNumberFormat="1" applyFont="1" applyFill="1" applyBorder="1" applyAlignment="1">
      <alignment horizontal="center"/>
    </xf>
    <xf numFmtId="0" fontId="3" fillId="0" borderId="1" xfId="2" applyBorder="1" applyAlignment="1">
      <alignment horizontal="center"/>
    </xf>
    <xf numFmtId="0" fontId="40" fillId="0" borderId="35" xfId="0" applyFont="1" applyBorder="1" applyAlignment="1">
      <alignment horizontal="left" vertical="center"/>
    </xf>
    <xf numFmtId="49" fontId="3" fillId="0" borderId="3" xfId="0" quotePrefix="1" applyNumberFormat="1" applyFont="1" applyBorder="1" applyAlignment="1">
      <alignment horizontal="center" vertical="center"/>
    </xf>
    <xf numFmtId="49" fontId="3" fillId="0" borderId="1" xfId="0" quotePrefix="1" applyNumberFormat="1" applyFont="1" applyBorder="1" applyAlignment="1">
      <alignment horizontal="center" vertical="center"/>
    </xf>
    <xf numFmtId="1" fontId="3" fillId="0" borderId="3" xfId="0" quotePrefix="1" applyNumberFormat="1" applyFont="1" applyBorder="1" applyAlignment="1">
      <alignment horizontal="center" vertical="center"/>
    </xf>
    <xf numFmtId="49" fontId="3" fillId="15" borderId="3" xfId="0" quotePrefix="1" applyNumberFormat="1" applyFont="1" applyFill="1" applyBorder="1" applyAlignment="1">
      <alignment horizontal="center" vertical="center"/>
    </xf>
    <xf numFmtId="49" fontId="3" fillId="15" borderId="3" xfId="0" applyNumberFormat="1" applyFont="1" applyFill="1" applyBorder="1" applyAlignment="1">
      <alignment horizontal="left" vertical="center"/>
    </xf>
    <xf numFmtId="0" fontId="3" fillId="15" borderId="3" xfId="0" applyFont="1" applyFill="1" applyBorder="1" applyAlignment="1">
      <alignment horizontal="center" vertical="center"/>
    </xf>
    <xf numFmtId="49" fontId="3" fillId="15" borderId="1" xfId="0" applyNumberFormat="1" applyFont="1" applyFill="1" applyBorder="1" applyAlignment="1">
      <alignment horizontal="center" vertical="center"/>
    </xf>
    <xf numFmtId="4" fontId="35" fillId="15" borderId="1" xfId="1" applyNumberFormat="1" applyFont="1" applyFill="1" applyBorder="1" applyAlignment="1">
      <alignment horizontal="center" vertical="center"/>
    </xf>
    <xf numFmtId="4" fontId="35" fillId="0" borderId="1" xfId="1" applyNumberFormat="1" applyFont="1" applyFill="1" applyBorder="1" applyAlignment="1"/>
    <xf numFmtId="4" fontId="35" fillId="0" borderId="1" xfId="55" applyNumberFormat="1" applyFont="1" applyFill="1" applyBorder="1" applyAlignment="1">
      <alignment horizontal="center" vertical="center"/>
    </xf>
    <xf numFmtId="49" fontId="3" fillId="0" borderId="1" xfId="0" applyNumberFormat="1" applyFont="1" applyBorder="1" applyAlignment="1">
      <alignment horizontal="left"/>
    </xf>
    <xf numFmtId="0" fontId="3" fillId="0" borderId="1" xfId="13" applyBorder="1" applyAlignment="1">
      <alignment horizontal="center"/>
    </xf>
    <xf numFmtId="0" fontId="3" fillId="0" borderId="1" xfId="0" applyFont="1" applyBorder="1" applyAlignment="1">
      <alignment horizontal="center"/>
    </xf>
    <xf numFmtId="0" fontId="46" fillId="0" borderId="1" xfId="0" applyFont="1" applyBorder="1" applyAlignment="1">
      <alignment horizontal="center" vertical="center"/>
    </xf>
    <xf numFmtId="0" fontId="3" fillId="0" borderId="34" xfId="0" applyFont="1" applyBorder="1" applyAlignment="1">
      <alignment horizontal="center"/>
    </xf>
    <xf numFmtId="0" fontId="51" fillId="0" borderId="0" xfId="0" applyFont="1" applyAlignment="1">
      <alignment horizontal="left" vertical="center"/>
    </xf>
    <xf numFmtId="4" fontId="51" fillId="18" borderId="0" xfId="0" applyNumberFormat="1" applyFont="1" applyFill="1" applyAlignment="1">
      <alignment horizontal="left" vertical="center"/>
    </xf>
    <xf numFmtId="0" fontId="27" fillId="0" borderId="1" xfId="0" applyFont="1" applyBorder="1" applyAlignment="1">
      <alignment horizontal="center"/>
    </xf>
    <xf numFmtId="0" fontId="3" fillId="0" borderId="0" xfId="2" applyAlignment="1">
      <alignment horizontal="center"/>
    </xf>
    <xf numFmtId="0" fontId="3" fillId="24" borderId="1" xfId="0" applyFont="1" applyFill="1" applyBorder="1" applyAlignment="1">
      <alignment horizontal="left"/>
    </xf>
    <xf numFmtId="49" fontId="35" fillId="24" borderId="1" xfId="0" applyNumberFormat="1" applyFont="1" applyFill="1" applyBorder="1" applyAlignment="1">
      <alignment horizontal="left"/>
    </xf>
    <xf numFmtId="0" fontId="35" fillId="24" borderId="1" xfId="0" applyFont="1" applyFill="1" applyBorder="1" applyAlignment="1">
      <alignment horizontal="left"/>
    </xf>
    <xf numFmtId="2" fontId="35" fillId="24" borderId="1" xfId="2" applyNumberFormat="1" applyFont="1" applyFill="1" applyBorder="1" applyAlignment="1">
      <alignment horizontal="center"/>
    </xf>
    <xf numFmtId="2" fontId="34" fillId="24" borderId="1" xfId="0" applyNumberFormat="1" applyFont="1" applyFill="1" applyBorder="1" applyAlignment="1">
      <alignment horizontal="center"/>
    </xf>
    <xf numFmtId="166" fontId="34" fillId="24" borderId="1" xfId="0" applyNumberFormat="1" applyFont="1" applyFill="1" applyBorder="1" applyAlignment="1">
      <alignment horizontal="center"/>
    </xf>
    <xf numFmtId="49" fontId="47" fillId="0" borderId="1" xfId="0" applyNumberFormat="1" applyFont="1" applyBorder="1" applyAlignment="1">
      <alignment horizontal="left"/>
    </xf>
    <xf numFmtId="4" fontId="35" fillId="22" borderId="1" xfId="1" applyNumberFormat="1" applyFont="1" applyFill="1" applyBorder="1" applyAlignment="1">
      <alignment horizontal="center" vertical="center"/>
    </xf>
    <xf numFmtId="4" fontId="35" fillId="23" borderId="1" xfId="1" applyNumberFormat="1" applyFont="1" applyFill="1" applyBorder="1" applyAlignment="1">
      <alignment horizontal="center" vertical="center"/>
    </xf>
    <xf numFmtId="49" fontId="3" fillId="24" borderId="1" xfId="0" quotePrefix="1" applyNumberFormat="1" applyFont="1" applyFill="1" applyBorder="1" applyAlignment="1">
      <alignment horizontal="center" vertical="center"/>
    </xf>
    <xf numFmtId="49" fontId="3" fillId="24" borderId="3" xfId="0" applyNumberFormat="1" applyFont="1" applyFill="1" applyBorder="1" applyAlignment="1">
      <alignment horizontal="left" vertical="center"/>
    </xf>
    <xf numFmtId="0" fontId="3" fillId="24" borderId="3" xfId="0" applyFont="1" applyFill="1" applyBorder="1" applyAlignment="1">
      <alignment horizontal="center" vertical="center"/>
    </xf>
    <xf numFmtId="49" fontId="3" fillId="24" borderId="1" xfId="0" applyNumberFormat="1" applyFont="1" applyFill="1" applyBorder="1" applyAlignment="1">
      <alignment horizontal="center" vertical="center"/>
    </xf>
    <xf numFmtId="4" fontId="35" fillId="24" borderId="1" xfId="1" applyNumberFormat="1" applyFont="1" applyFill="1" applyBorder="1" applyAlignment="1">
      <alignment horizontal="center" vertical="center"/>
    </xf>
    <xf numFmtId="49" fontId="3" fillId="24" borderId="1" xfId="0" applyNumberFormat="1" applyFont="1" applyFill="1" applyBorder="1" applyAlignment="1">
      <alignment horizontal="left" vertical="center"/>
    </xf>
    <xf numFmtId="0" fontId="3" fillId="24" borderId="1" xfId="0" applyFont="1" applyFill="1" applyBorder="1" applyAlignment="1">
      <alignment horizontal="center" vertical="center"/>
    </xf>
    <xf numFmtId="43" fontId="2" fillId="0" borderId="41" xfId="1" applyFont="1" applyFill="1" applyBorder="1"/>
    <xf numFmtId="43" fontId="2" fillId="0" borderId="1" xfId="1" applyFont="1" applyFill="1" applyBorder="1"/>
    <xf numFmtId="164" fontId="0" fillId="0" borderId="0" xfId="0" applyNumberFormat="1"/>
    <xf numFmtId="0" fontId="2" fillId="0" borderId="43" xfId="0" applyFont="1" applyBorder="1" applyAlignment="1">
      <alignment horizontal="center" vertical="center"/>
    </xf>
    <xf numFmtId="0" fontId="2" fillId="0" borderId="43" xfId="0" applyFont="1" applyBorder="1" applyAlignment="1">
      <alignment horizontal="center" vertical="center" wrapText="1"/>
    </xf>
    <xf numFmtId="0" fontId="2" fillId="0" borderId="44" xfId="0" applyFont="1" applyBorder="1" applyAlignment="1">
      <alignment horizontal="center" vertical="center"/>
    </xf>
    <xf numFmtId="0" fontId="23" fillId="0" borderId="26" xfId="0" applyFont="1" applyBorder="1"/>
    <xf numFmtId="0" fontId="14" fillId="0" borderId="26" xfId="0" applyFont="1" applyBorder="1"/>
    <xf numFmtId="0" fontId="0" fillId="0" borderId="26" xfId="0" applyBorder="1" applyAlignment="1">
      <alignment horizontal="left"/>
    </xf>
    <xf numFmtId="43" fontId="2" fillId="0" borderId="45" xfId="1" applyFont="1" applyFill="1" applyBorder="1"/>
    <xf numFmtId="43" fontId="2" fillId="0" borderId="26" xfId="1" applyFont="1" applyFill="1" applyBorder="1"/>
    <xf numFmtId="43" fontId="2" fillId="0" borderId="46" xfId="1" applyFont="1" applyFill="1" applyBorder="1" applyAlignment="1">
      <alignment horizontal="center" wrapText="1"/>
    </xf>
    <xf numFmtId="43" fontId="0" fillId="0" borderId="26" xfId="1" applyFont="1" applyBorder="1"/>
    <xf numFmtId="43" fontId="0" fillId="0" borderId="26" xfId="1" quotePrefix="1" applyFont="1" applyBorder="1"/>
    <xf numFmtId="9" fontId="0" fillId="0" borderId="26" xfId="20" quotePrefix="1" applyFont="1" applyBorder="1"/>
    <xf numFmtId="9" fontId="0" fillId="0" borderId="26" xfId="20" applyFont="1" applyBorder="1"/>
    <xf numFmtId="9" fontId="2" fillId="0" borderId="45" xfId="20" applyFont="1" applyFill="1" applyBorder="1"/>
    <xf numFmtId="9" fontId="2" fillId="0" borderId="26" xfId="20" applyFont="1" applyFill="1" applyBorder="1"/>
    <xf numFmtId="0" fontId="0" fillId="0" borderId="0" xfId="0" applyAlignment="1">
      <alignment horizontal="right"/>
    </xf>
    <xf numFmtId="0" fontId="51" fillId="0" borderId="47" xfId="0" applyFont="1" applyBorder="1" applyAlignment="1">
      <alignment horizontal="left" vertical="center"/>
    </xf>
    <xf numFmtId="49" fontId="0" fillId="0" borderId="1" xfId="0" applyNumberFormat="1" applyBorder="1" applyAlignment="1">
      <alignment horizontal="left"/>
    </xf>
    <xf numFmtId="0" fontId="40" fillId="0" borderId="48" xfId="0" applyFont="1" applyBorder="1" applyAlignment="1">
      <alignment horizontal="left" vertical="center"/>
    </xf>
    <xf numFmtId="49" fontId="40" fillId="0" borderId="49" xfId="0" applyNumberFormat="1" applyFont="1" applyBorder="1" applyAlignment="1">
      <alignment horizontal="center" vertical="center"/>
    </xf>
    <xf numFmtId="0" fontId="40" fillId="0" borderId="49" xfId="0" applyFont="1" applyBorder="1" applyAlignment="1">
      <alignment horizontal="left" vertical="center"/>
    </xf>
    <xf numFmtId="166" fontId="40" fillId="0" borderId="49" xfId="0" applyNumberFormat="1" applyFont="1" applyBorder="1" applyAlignment="1">
      <alignment horizontal="left" vertical="center"/>
    </xf>
    <xf numFmtId="0" fontId="40" fillId="0" borderId="49" xfId="0" applyFont="1" applyBorder="1" applyAlignment="1">
      <alignment horizontal="center" vertical="center"/>
    </xf>
    <xf numFmtId="43" fontId="0" fillId="0" borderId="0" xfId="1" applyFont="1" applyAlignment="1"/>
    <xf numFmtId="0" fontId="42" fillId="0" borderId="0" xfId="0" applyFont="1"/>
    <xf numFmtId="0" fontId="0" fillId="0" borderId="1" xfId="0" applyBorder="1"/>
    <xf numFmtId="0" fontId="46" fillId="2" borderId="1" xfId="0" applyFont="1" applyFill="1" applyBorder="1"/>
    <xf numFmtId="49" fontId="0" fillId="0" borderId="1" xfId="0" applyNumberFormat="1" applyBorder="1"/>
    <xf numFmtId="49" fontId="3" fillId="0" borderId="1" xfId="0" applyNumberFormat="1" applyFont="1" applyBorder="1"/>
    <xf numFmtId="1" fontId="0" fillId="0" borderId="1" xfId="0" applyNumberFormat="1" applyBorder="1"/>
    <xf numFmtId="1" fontId="46" fillId="0" borderId="1" xfId="0" quotePrefix="1" applyNumberFormat="1" applyFont="1" applyBorder="1"/>
    <xf numFmtId="0" fontId="46" fillId="0" borderId="1" xfId="0" applyFont="1" applyBorder="1"/>
    <xf numFmtId="49" fontId="0" fillId="0" borderId="1" xfId="0" quotePrefix="1" applyNumberFormat="1" applyBorder="1"/>
    <xf numFmtId="1" fontId="0" fillId="0" borderId="1" xfId="0" quotePrefix="1" applyNumberFormat="1" applyBorder="1"/>
    <xf numFmtId="4" fontId="35" fillId="17" borderId="1" xfId="1" applyNumberFormat="1" applyFont="1" applyFill="1" applyBorder="1" applyAlignment="1">
      <alignment horizontal="center" vertical="center"/>
    </xf>
    <xf numFmtId="0" fontId="54" fillId="0" borderId="0" xfId="0" applyFont="1"/>
    <xf numFmtId="0" fontId="45" fillId="0" borderId="0" xfId="0" applyFont="1"/>
    <xf numFmtId="166" fontId="45" fillId="0" borderId="0" xfId="0" applyNumberFormat="1" applyFont="1"/>
    <xf numFmtId="4" fontId="35" fillId="22" borderId="1" xfId="55" applyNumberFormat="1" applyFont="1" applyFill="1" applyBorder="1" applyAlignment="1">
      <alignment horizontal="center" vertical="center"/>
    </xf>
    <xf numFmtId="0" fontId="0" fillId="12" borderId="0" xfId="0" applyFill="1"/>
    <xf numFmtId="43" fontId="40" fillId="0" borderId="33" xfId="1" applyFont="1" applyBorder="1" applyAlignment="1">
      <alignment horizontal="center" vertical="center"/>
    </xf>
    <xf numFmtId="0" fontId="40" fillId="0" borderId="3" xfId="0" applyFont="1" applyBorder="1" applyAlignment="1">
      <alignment horizontal="center" vertical="center"/>
    </xf>
    <xf numFmtId="49" fontId="3" fillId="17" borderId="1" xfId="0" applyNumberFormat="1" applyFont="1" applyFill="1" applyBorder="1" applyAlignment="1">
      <alignment horizontal="left" vertical="center"/>
    </xf>
    <xf numFmtId="0" fontId="0" fillId="17" borderId="1" xfId="0" applyFill="1" applyBorder="1"/>
    <xf numFmtId="49" fontId="3" fillId="17" borderId="2" xfId="0" applyNumberFormat="1" applyFont="1" applyFill="1" applyBorder="1" applyAlignment="1">
      <alignment horizontal="left" vertical="center"/>
    </xf>
    <xf numFmtId="0" fontId="0" fillId="17" borderId="2" xfId="0" applyFill="1" applyBorder="1"/>
    <xf numFmtId="49" fontId="3" fillId="14" borderId="1" xfId="0" applyNumberFormat="1" applyFont="1" applyFill="1" applyBorder="1" applyAlignment="1">
      <alignment horizontal="left" vertical="center"/>
    </xf>
    <xf numFmtId="0" fontId="0" fillId="14" borderId="1" xfId="0" applyFill="1" applyBorder="1"/>
    <xf numFmtId="49" fontId="3" fillId="14" borderId="3" xfId="0" applyNumberFormat="1" applyFont="1" applyFill="1" applyBorder="1" applyAlignment="1">
      <alignment horizontal="left" vertical="center"/>
    </xf>
    <xf numFmtId="49" fontId="3" fillId="12" borderId="3" xfId="0" applyNumberFormat="1" applyFont="1" applyFill="1" applyBorder="1" applyAlignment="1">
      <alignment horizontal="left" vertical="center"/>
    </xf>
    <xf numFmtId="49" fontId="3" fillId="16" borderId="3" xfId="0" applyNumberFormat="1" applyFont="1" applyFill="1" applyBorder="1" applyAlignment="1">
      <alignment horizontal="left" vertical="center"/>
    </xf>
    <xf numFmtId="4" fontId="37" fillId="0" borderId="1" xfId="1" applyNumberFormat="1" applyFont="1" applyFill="1" applyBorder="1" applyAlignment="1">
      <alignment horizontal="center" vertical="center"/>
    </xf>
    <xf numFmtId="43" fontId="2" fillId="0" borderId="31" xfId="1" applyFont="1" applyBorder="1" applyAlignment="1"/>
    <xf numFmtId="0" fontId="0" fillId="17" borderId="0" xfId="0" applyFill="1"/>
    <xf numFmtId="43" fontId="0" fillId="0" borderId="0" xfId="1" applyFont="1" applyFill="1" applyAlignment="1"/>
    <xf numFmtId="0" fontId="33" fillId="0" borderId="34" xfId="0" applyFont="1" applyBorder="1" applyAlignment="1">
      <alignment horizontal="right"/>
    </xf>
    <xf numFmtId="0" fontId="49" fillId="0" borderId="1" xfId="0" applyFont="1" applyBorder="1" applyAlignment="1">
      <alignment horizontal="center" vertical="center" wrapText="1"/>
    </xf>
    <xf numFmtId="0" fontId="45" fillId="0" borderId="1" xfId="0" applyFont="1" applyBorder="1"/>
    <xf numFmtId="167" fontId="45" fillId="0" borderId="1" xfId="0" applyNumberFormat="1" applyFont="1" applyBorder="1" applyAlignment="1">
      <alignment horizontal="left"/>
    </xf>
    <xf numFmtId="0" fontId="34" fillId="0" borderId="1" xfId="0" applyFont="1" applyBorder="1" applyAlignment="1">
      <alignment horizontal="center"/>
    </xf>
    <xf numFmtId="43" fontId="2" fillId="0" borderId="42" xfId="1" applyFont="1" applyFill="1" applyBorder="1"/>
    <xf numFmtId="43" fontId="0" fillId="0" borderId="1" xfId="1" applyFont="1" applyFill="1" applyBorder="1"/>
    <xf numFmtId="43" fontId="2" fillId="0" borderId="36" xfId="1" applyFont="1" applyFill="1" applyBorder="1"/>
    <xf numFmtId="43" fontId="0" fillId="0" borderId="37" xfId="1" applyFont="1" applyFill="1" applyBorder="1"/>
    <xf numFmtId="43" fontId="0" fillId="0" borderId="42" xfId="1" applyFont="1" applyFill="1" applyBorder="1"/>
    <xf numFmtId="43" fontId="2" fillId="0" borderId="40" xfId="0" applyNumberFormat="1" applyFont="1" applyBorder="1"/>
    <xf numFmtId="43" fontId="0" fillId="0" borderId="29" xfId="1" applyFont="1" applyBorder="1"/>
    <xf numFmtId="0" fontId="6" fillId="0" borderId="50" xfId="2" quotePrefix="1" applyFont="1" applyBorder="1"/>
    <xf numFmtId="43" fontId="5" fillId="0" borderId="51" xfId="1" applyFont="1" applyBorder="1" applyAlignment="1">
      <alignment horizontal="right" vertical="center"/>
    </xf>
    <xf numFmtId="0" fontId="0" fillId="0" borderId="16" xfId="0" applyBorder="1"/>
    <xf numFmtId="0" fontId="6" fillId="0" borderId="16" xfId="2" quotePrefix="1" applyFont="1" applyBorder="1"/>
    <xf numFmtId="0" fontId="40" fillId="0" borderId="48" xfId="0" applyFont="1" applyBorder="1" applyAlignment="1">
      <alignment horizontal="left" vertical="center" wrapText="1"/>
    </xf>
    <xf numFmtId="49" fontId="40" fillId="0" borderId="49" xfId="0" applyNumberFormat="1" applyFont="1" applyBorder="1" applyAlignment="1">
      <alignment horizontal="center" vertical="center" wrapText="1"/>
    </xf>
    <xf numFmtId="49" fontId="40" fillId="0" borderId="1" xfId="0" applyNumberFormat="1" applyFont="1" applyBorder="1" applyAlignment="1">
      <alignment horizontal="center" vertical="center" wrapText="1"/>
    </xf>
    <xf numFmtId="0" fontId="40" fillId="0" borderId="49" xfId="0" applyFont="1" applyBorder="1" applyAlignment="1">
      <alignment horizontal="left" vertical="center" wrapText="1"/>
    </xf>
    <xf numFmtId="166" fontId="40" fillId="0" borderId="49" xfId="0" applyNumberFormat="1" applyFont="1" applyBorder="1" applyAlignment="1">
      <alignment horizontal="left" vertical="center" wrapText="1"/>
    </xf>
    <xf numFmtId="0" fontId="40" fillId="0" borderId="49" xfId="0" applyFont="1" applyBorder="1" applyAlignment="1">
      <alignment horizontal="center" vertical="center" wrapText="1"/>
    </xf>
    <xf numFmtId="49" fontId="3" fillId="0" borderId="3" xfId="0" quotePrefix="1"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 fontId="35" fillId="0" borderId="1" xfId="1" applyNumberFormat="1" applyFont="1" applyFill="1" applyBorder="1" applyAlignment="1">
      <alignment horizontal="center" vertical="center" wrapText="1"/>
    </xf>
    <xf numFmtId="0" fontId="3" fillId="22" borderId="1" xfId="0" applyFont="1" applyFill="1" applyBorder="1" applyAlignment="1">
      <alignment horizontal="left"/>
    </xf>
    <xf numFmtId="1" fontId="3" fillId="22" borderId="3" xfId="0" quotePrefix="1" applyNumberFormat="1" applyFont="1" applyFill="1" applyBorder="1" applyAlignment="1">
      <alignment horizontal="center" vertical="center" wrapText="1"/>
    </xf>
    <xf numFmtId="49" fontId="3" fillId="22" borderId="3" xfId="0" applyNumberFormat="1" applyFont="1" applyFill="1" applyBorder="1" applyAlignment="1">
      <alignment horizontal="left" vertical="center" wrapText="1"/>
    </xf>
    <xf numFmtId="0" fontId="3" fillId="22" borderId="3" xfId="0" applyFont="1" applyFill="1" applyBorder="1" applyAlignment="1">
      <alignment horizontal="center" vertical="center" wrapText="1"/>
    </xf>
    <xf numFmtId="49" fontId="3" fillId="22" borderId="1" xfId="0" applyNumberFormat="1" applyFont="1" applyFill="1" applyBorder="1" applyAlignment="1">
      <alignment horizontal="center" vertical="center" wrapText="1"/>
    </xf>
    <xf numFmtId="49" fontId="35" fillId="22" borderId="1" xfId="0" applyNumberFormat="1" applyFont="1" applyFill="1" applyBorder="1" applyAlignment="1">
      <alignment horizontal="left"/>
    </xf>
    <xf numFmtId="0" fontId="35" fillId="22" borderId="1" xfId="0" applyFont="1" applyFill="1" applyBorder="1" applyAlignment="1">
      <alignment horizontal="left"/>
    </xf>
    <xf numFmtId="2" fontId="35" fillId="22" borderId="1" xfId="2" applyNumberFormat="1" applyFont="1" applyFill="1" applyBorder="1" applyAlignment="1">
      <alignment horizontal="center"/>
    </xf>
    <xf numFmtId="2" fontId="34" fillId="22" borderId="1" xfId="0" applyNumberFormat="1" applyFont="1" applyFill="1" applyBorder="1" applyAlignment="1">
      <alignment horizontal="center"/>
    </xf>
    <xf numFmtId="166" fontId="34" fillId="22" borderId="1" xfId="0" applyNumberFormat="1" applyFont="1" applyFill="1" applyBorder="1" applyAlignment="1">
      <alignment horizontal="center"/>
    </xf>
    <xf numFmtId="4" fontId="35" fillId="22" borderId="1" xfId="1" applyNumberFormat="1" applyFont="1" applyFill="1" applyBorder="1" applyAlignment="1">
      <alignment horizontal="center" vertical="center" wrapText="1"/>
    </xf>
    <xf numFmtId="0" fontId="3" fillId="22" borderId="1" xfId="2" applyFill="1" applyBorder="1" applyAlignment="1">
      <alignment horizontal="center"/>
    </xf>
    <xf numFmtId="49" fontId="3" fillId="22" borderId="1" xfId="0" applyNumberFormat="1" applyFont="1" applyFill="1" applyBorder="1" applyAlignment="1">
      <alignment horizontal="left" vertical="center" wrapText="1"/>
    </xf>
    <xf numFmtId="0" fontId="3" fillId="22" borderId="1" xfId="0" applyFont="1" applyFill="1" applyBorder="1" applyAlignment="1">
      <alignment horizontal="center" vertical="center" wrapText="1"/>
    </xf>
    <xf numFmtId="49" fontId="3" fillId="0" borderId="3" xfId="0" applyNumberFormat="1" applyFont="1" applyBorder="1" applyAlignment="1">
      <alignment horizontal="left" vertical="center" wrapText="1"/>
    </xf>
    <xf numFmtId="0" fontId="3" fillId="0" borderId="3" xfId="0" applyFont="1" applyBorder="1" applyAlignment="1">
      <alignment horizontal="center" vertical="center" wrapText="1"/>
    </xf>
    <xf numFmtId="49" fontId="3" fillId="0" borderId="1" xfId="0" applyNumberFormat="1" applyFont="1" applyBorder="1" applyAlignment="1">
      <alignment horizontal="center" vertical="center" wrapText="1"/>
    </xf>
    <xf numFmtId="4" fontId="35" fillId="23" borderId="1" xfId="1" applyNumberFormat="1" applyFont="1" applyFill="1" applyBorder="1" applyAlignment="1">
      <alignment horizontal="center" vertical="center" wrapText="1"/>
    </xf>
    <xf numFmtId="1" fontId="3" fillId="0" borderId="3" xfId="0" quotePrefix="1" applyNumberFormat="1" applyFont="1" applyBorder="1" applyAlignment="1">
      <alignment horizontal="center" vertical="center" wrapText="1"/>
    </xf>
    <xf numFmtId="0" fontId="3" fillId="0" borderId="1" xfId="0" applyFont="1" applyBorder="1" applyAlignment="1">
      <alignment horizontal="center" vertical="center" wrapText="1"/>
    </xf>
    <xf numFmtId="0" fontId="42" fillId="0" borderId="1" xfId="0" applyFont="1" applyBorder="1"/>
    <xf numFmtId="49" fontId="3" fillId="0" borderId="1" xfId="0" quotePrefix="1" applyNumberFormat="1" applyFont="1" applyBorder="1" applyAlignment="1">
      <alignment horizontal="center" vertical="center" wrapText="1"/>
    </xf>
    <xf numFmtId="0" fontId="40" fillId="0" borderId="34" xfId="0" applyFont="1" applyBorder="1" applyAlignment="1">
      <alignment horizontal="left" vertical="center" wrapText="1"/>
    </xf>
    <xf numFmtId="0" fontId="0" fillId="22" borderId="1" xfId="0" applyFill="1" applyBorder="1" applyAlignment="1">
      <alignment horizontal="center"/>
    </xf>
    <xf numFmtId="49" fontId="0" fillId="0" borderId="2" xfId="0" quotePrefix="1" applyNumberFormat="1" applyBorder="1"/>
    <xf numFmtId="0" fontId="0" fillId="0" borderId="2" xfId="0" applyBorder="1"/>
    <xf numFmtId="49" fontId="35" fillId="0" borderId="2" xfId="0" applyNumberFormat="1" applyFont="1" applyBorder="1" applyAlignment="1">
      <alignment horizontal="left"/>
    </xf>
    <xf numFmtId="0" fontId="35" fillId="0" borderId="2" xfId="0" applyFont="1" applyBorder="1" applyAlignment="1">
      <alignment horizontal="left"/>
    </xf>
    <xf numFmtId="2" fontId="34" fillId="0" borderId="2" xfId="0" applyNumberFormat="1" applyFont="1" applyBorder="1" applyAlignment="1">
      <alignment horizontal="center"/>
    </xf>
    <xf numFmtId="166" fontId="34" fillId="0" borderId="2" xfId="0" applyNumberFormat="1" applyFont="1" applyBorder="1" applyAlignment="1">
      <alignment horizontal="center"/>
    </xf>
    <xf numFmtId="2" fontId="35" fillId="0" borderId="2" xfId="2" applyNumberFormat="1" applyFont="1" applyBorder="1" applyAlignment="1">
      <alignment horizontal="center"/>
    </xf>
    <xf numFmtId="4" fontId="35" fillId="0" borderId="2" xfId="1" applyNumberFormat="1" applyFont="1" applyFill="1" applyBorder="1" applyAlignment="1">
      <alignment horizontal="center" vertical="center" wrapText="1"/>
    </xf>
    <xf numFmtId="43" fontId="2" fillId="0" borderId="52" xfId="1" applyFont="1" applyBorder="1"/>
    <xf numFmtId="0" fontId="57" fillId="3" borderId="0" xfId="0" applyFont="1" applyFill="1" applyAlignment="1" applyProtection="1">
      <alignment horizontal="center" vertical="center"/>
      <protection locked="0"/>
    </xf>
    <xf numFmtId="0" fontId="57" fillId="3" borderId="0" xfId="0" applyFont="1" applyFill="1" applyAlignment="1" applyProtection="1">
      <alignment horizontal="left" vertical="center"/>
      <protection locked="0"/>
    </xf>
    <xf numFmtId="0" fontId="57" fillId="4" borderId="0" xfId="0" applyFont="1" applyFill="1" applyAlignment="1" applyProtection="1">
      <alignment horizontal="center" vertical="center"/>
      <protection locked="0"/>
    </xf>
    <xf numFmtId="49" fontId="57" fillId="4" borderId="0" xfId="0" applyNumberFormat="1" applyFont="1" applyFill="1" applyAlignment="1" applyProtection="1">
      <alignment horizontal="center" vertical="center"/>
      <protection locked="0"/>
    </xf>
    <xf numFmtId="0" fontId="57" fillId="5" borderId="0" xfId="0" applyFont="1" applyFill="1" applyAlignment="1" applyProtection="1">
      <alignment horizontal="center" vertical="center"/>
      <protection locked="0"/>
    </xf>
    <xf numFmtId="49" fontId="57" fillId="5" borderId="0" xfId="0" applyNumberFormat="1" applyFont="1" applyFill="1" applyAlignment="1" applyProtection="1">
      <alignment horizontal="center" vertical="center"/>
      <protection locked="0"/>
    </xf>
    <xf numFmtId="0" fontId="57" fillId="5" borderId="0" xfId="0" applyFont="1" applyFill="1" applyAlignment="1" applyProtection="1">
      <alignment horizontal="left" vertical="center"/>
      <protection locked="0"/>
    </xf>
    <xf numFmtId="0" fontId="57" fillId="6" borderId="0" xfId="0" applyFont="1" applyFill="1" applyAlignment="1" applyProtection="1">
      <alignment horizontal="center" vertical="center"/>
      <protection locked="0"/>
    </xf>
    <xf numFmtId="49" fontId="57" fillId="6" borderId="0" xfId="0" applyNumberFormat="1" applyFont="1" applyFill="1" applyAlignment="1" applyProtection="1">
      <alignment horizontal="center" vertical="center"/>
      <protection locked="0"/>
    </xf>
    <xf numFmtId="0" fontId="58" fillId="7" borderId="0" xfId="0" applyFont="1" applyFill="1" applyAlignment="1" applyProtection="1">
      <alignment horizontal="left" vertical="center"/>
      <protection locked="0"/>
    </xf>
    <xf numFmtId="0" fontId="58" fillId="7" borderId="0" xfId="0" applyFont="1" applyFill="1" applyAlignment="1" applyProtection="1">
      <alignment horizontal="center" vertical="center"/>
      <protection locked="0"/>
    </xf>
    <xf numFmtId="165" fontId="0" fillId="0" borderId="0" xfId="0" applyNumberFormat="1" applyAlignment="1" applyProtection="1">
      <alignment horizontal="left" vertical="top"/>
      <protection locked="0"/>
    </xf>
    <xf numFmtId="0" fontId="0" fillId="0" borderId="0" xfId="0" applyAlignment="1">
      <alignment horizontal="left" vertical="top"/>
    </xf>
    <xf numFmtId="43" fontId="0" fillId="0" borderId="0" xfId="0" applyNumberFormat="1" applyAlignment="1">
      <alignment horizontal="left" vertical="top"/>
    </xf>
    <xf numFmtId="0" fontId="0" fillId="0" borderId="0" xfId="0" applyProtection="1">
      <protection locked="0"/>
    </xf>
    <xf numFmtId="0" fontId="8" fillId="0" borderId="0" xfId="0" applyFont="1"/>
    <xf numFmtId="0" fontId="3" fillId="0" borderId="0" xfId="0" applyFont="1"/>
    <xf numFmtId="0" fontId="62" fillId="0" borderId="0" xfId="0" applyFont="1" applyAlignment="1">
      <alignment horizontal="right"/>
    </xf>
    <xf numFmtId="4" fontId="63" fillId="12" borderId="47" xfId="0" applyNumberFormat="1" applyFont="1" applyFill="1" applyBorder="1" applyAlignment="1">
      <alignment horizontal="left" vertical="center"/>
    </xf>
    <xf numFmtId="0" fontId="2" fillId="0" borderId="32" xfId="0" applyFont="1" applyBorder="1" applyAlignment="1">
      <alignment horizontal="center"/>
    </xf>
    <xf numFmtId="0" fontId="33" fillId="0" borderId="0" xfId="0" applyFont="1"/>
    <xf numFmtId="43" fontId="28" fillId="9" borderId="29" xfId="1" applyFont="1" applyFill="1" applyBorder="1" applyAlignment="1">
      <alignment horizontal="center" vertical="center"/>
    </xf>
    <xf numFmtId="0" fontId="2" fillId="0" borderId="38" xfId="0" applyFont="1" applyBorder="1" applyAlignment="1">
      <alignment horizontal="left"/>
    </xf>
    <xf numFmtId="0" fontId="0" fillId="0" borderId="54" xfId="0" applyBorder="1"/>
    <xf numFmtId="10" fontId="0" fillId="0" borderId="9" xfId="0" applyNumberFormat="1" applyBorder="1"/>
    <xf numFmtId="0" fontId="2" fillId="0" borderId="0" xfId="0" applyFont="1" applyAlignment="1">
      <alignment horizontal="right"/>
    </xf>
    <xf numFmtId="3" fontId="0" fillId="0" borderId="29" xfId="0" applyNumberFormat="1" applyBorder="1"/>
    <xf numFmtId="0" fontId="64" fillId="13" borderId="30" xfId="0" applyFont="1" applyFill="1" applyBorder="1" applyAlignment="1">
      <alignment horizontal="center" vertical="center"/>
    </xf>
    <xf numFmtId="0" fontId="65" fillId="0" borderId="47" xfId="0" applyFont="1" applyBorder="1" applyAlignment="1">
      <alignment horizontal="left" vertical="center"/>
    </xf>
    <xf numFmtId="4" fontId="65" fillId="12" borderId="47" xfId="0" applyNumberFormat="1" applyFont="1" applyFill="1" applyBorder="1" applyAlignment="1">
      <alignment horizontal="left" vertical="center"/>
    </xf>
    <xf numFmtId="4" fontId="65" fillId="0" borderId="47" xfId="0" applyNumberFormat="1" applyFont="1" applyBorder="1" applyAlignment="1">
      <alignment horizontal="left" vertical="center"/>
    </xf>
    <xf numFmtId="0" fontId="65" fillId="12" borderId="47" xfId="0" applyFont="1" applyFill="1" applyBorder="1" applyAlignment="1">
      <alignment horizontal="left" vertical="center"/>
    </xf>
    <xf numFmtId="0" fontId="66" fillId="0" borderId="0" xfId="0" applyFont="1"/>
    <xf numFmtId="1" fontId="0" fillId="0" borderId="0" xfId="0" applyNumberFormat="1"/>
    <xf numFmtId="0" fontId="2" fillId="20" borderId="0" xfId="0" applyFont="1" applyFill="1"/>
    <xf numFmtId="0" fontId="2" fillId="20" borderId="38" xfId="0" applyFont="1" applyFill="1" applyBorder="1"/>
    <xf numFmtId="0" fontId="2" fillId="20" borderId="39" xfId="0" applyFont="1" applyFill="1" applyBorder="1" applyAlignment="1">
      <alignment horizontal="left"/>
    </xf>
    <xf numFmtId="0" fontId="2" fillId="20" borderId="39" xfId="0" applyFont="1" applyFill="1" applyBorder="1"/>
    <xf numFmtId="43" fontId="2" fillId="20" borderId="0" xfId="1" applyFont="1" applyFill="1"/>
    <xf numFmtId="43" fontId="2" fillId="20" borderId="38" xfId="1" applyFont="1" applyFill="1" applyBorder="1"/>
    <xf numFmtId="43" fontId="2" fillId="20" borderId="39" xfId="1" applyFont="1" applyFill="1" applyBorder="1"/>
    <xf numFmtId="0" fontId="2" fillId="0" borderId="38" xfId="0" applyFont="1" applyBorder="1"/>
    <xf numFmtId="0" fontId="2" fillId="20" borderId="0" xfId="0" applyFont="1" applyFill="1" applyAlignment="1">
      <alignment horizontal="center"/>
    </xf>
    <xf numFmtId="0" fontId="2" fillId="20" borderId="38" xfId="0" applyFont="1" applyFill="1" applyBorder="1" applyAlignment="1">
      <alignment horizontal="center"/>
    </xf>
    <xf numFmtId="43" fontId="64" fillId="13" borderId="30" xfId="1" applyFont="1" applyFill="1" applyBorder="1" applyAlignment="1">
      <alignment horizontal="center" vertical="center"/>
    </xf>
    <xf numFmtId="43" fontId="65" fillId="0" borderId="47" xfId="1" applyFont="1" applyFill="1" applyBorder="1" applyAlignment="1">
      <alignment horizontal="left" vertical="center"/>
    </xf>
    <xf numFmtId="43" fontId="2" fillId="0" borderId="0" xfId="1" applyFont="1" applyAlignment="1">
      <alignment horizontal="center"/>
    </xf>
    <xf numFmtId="49" fontId="57" fillId="3" borderId="0" xfId="0" applyNumberFormat="1" applyFont="1" applyFill="1" applyAlignment="1" applyProtection="1">
      <alignment horizontal="center" vertical="center"/>
      <protection locked="0"/>
    </xf>
    <xf numFmtId="43" fontId="57" fillId="3" borderId="0" xfId="1" applyFont="1" applyFill="1" applyBorder="1" applyAlignment="1" applyProtection="1">
      <alignment horizontal="left" vertical="center"/>
      <protection locked="0"/>
    </xf>
    <xf numFmtId="43" fontId="58" fillId="8" borderId="0" xfId="1" applyFont="1" applyFill="1" applyBorder="1" applyAlignment="1" applyProtection="1">
      <alignment horizontal="center" vertical="center"/>
      <protection locked="0"/>
    </xf>
    <xf numFmtId="43" fontId="58" fillId="7" borderId="0" xfId="59" applyFont="1" applyFill="1" applyBorder="1" applyAlignment="1" applyProtection="1">
      <alignment horizontal="left" vertical="center"/>
      <protection locked="0"/>
    </xf>
    <xf numFmtId="49" fontId="58" fillId="8" borderId="0" xfId="59" applyNumberFormat="1" applyFont="1" applyFill="1" applyBorder="1" applyAlignment="1" applyProtection="1">
      <alignment horizontal="left" vertical="center"/>
      <protection locked="0"/>
    </xf>
    <xf numFmtId="43" fontId="58" fillId="10" borderId="0" xfId="1" applyFont="1" applyFill="1" applyBorder="1" applyAlignment="1" applyProtection="1">
      <alignment horizontal="right" vertical="center"/>
      <protection locked="0"/>
    </xf>
    <xf numFmtId="43" fontId="58" fillId="10" borderId="0" xfId="1" applyFont="1" applyFill="1" applyBorder="1" applyAlignment="1">
      <alignment horizontal="center" vertical="center"/>
    </xf>
    <xf numFmtId="43" fontId="58" fillId="11" borderId="0" xfId="1" applyFont="1" applyFill="1" applyBorder="1" applyAlignment="1" applyProtection="1">
      <alignment horizontal="right" vertical="center"/>
      <protection locked="0"/>
    </xf>
    <xf numFmtId="43" fontId="0" fillId="0" borderId="0" xfId="59" applyFont="1" applyBorder="1" applyAlignment="1"/>
    <xf numFmtId="0" fontId="56" fillId="0" borderId="0" xfId="0" applyFont="1"/>
    <xf numFmtId="43" fontId="31" fillId="0" borderId="0" xfId="0" applyNumberFormat="1" applyFont="1"/>
    <xf numFmtId="43" fontId="32" fillId="0" borderId="0" xfId="0" applyNumberFormat="1" applyFont="1"/>
    <xf numFmtId="43" fontId="2" fillId="20" borderId="39" xfId="0" applyNumberFormat="1" applyFont="1" applyFill="1" applyBorder="1"/>
    <xf numFmtId="43" fontId="2" fillId="0" borderId="0" xfId="1" applyFont="1" applyBorder="1"/>
    <xf numFmtId="49" fontId="0" fillId="0" borderId="55" xfId="0" quotePrefix="1" applyNumberFormat="1" applyBorder="1"/>
    <xf numFmtId="0" fontId="40" fillId="0" borderId="66" xfId="0" applyFont="1" applyBorder="1" applyAlignment="1">
      <alignment horizontal="left" vertical="center" wrapText="1"/>
    </xf>
    <xf numFmtId="4" fontId="35" fillId="0" borderId="55" xfId="1" applyNumberFormat="1" applyFont="1" applyFill="1" applyBorder="1" applyAlignment="1">
      <alignment horizontal="center" vertical="center" wrapText="1"/>
    </xf>
    <xf numFmtId="2" fontId="35" fillId="0" borderId="55" xfId="2" applyNumberFormat="1" applyFont="1" applyBorder="1" applyAlignment="1">
      <alignment horizontal="center"/>
    </xf>
    <xf numFmtId="166" fontId="34" fillId="0" borderId="55" xfId="0" applyNumberFormat="1" applyFont="1" applyBorder="1" applyAlignment="1">
      <alignment horizontal="center"/>
    </xf>
    <xf numFmtId="2" fontId="34" fillId="0" borderId="55" xfId="0" applyNumberFormat="1" applyFont="1" applyBorder="1" applyAlignment="1">
      <alignment horizontal="center"/>
    </xf>
    <xf numFmtId="0" fontId="0" fillId="0" borderId="55" xfId="0" applyBorder="1"/>
    <xf numFmtId="0" fontId="35" fillId="0" borderId="55" xfId="0" applyFont="1" applyBorder="1" applyAlignment="1">
      <alignment horizontal="left"/>
    </xf>
    <xf numFmtId="166" fontId="40" fillId="0" borderId="66" xfId="0" applyNumberFormat="1" applyFont="1" applyBorder="1" applyAlignment="1">
      <alignment horizontal="left" vertical="center" wrapText="1"/>
    </xf>
    <xf numFmtId="49" fontId="35" fillId="0" borderId="55" xfId="0" applyNumberFormat="1" applyFont="1" applyBorder="1" applyAlignment="1">
      <alignment horizontal="left"/>
    </xf>
    <xf numFmtId="0" fontId="40" fillId="0" borderId="65" xfId="0" applyFont="1" applyBorder="1" applyAlignment="1">
      <alignment horizontal="left" vertical="center" wrapText="1"/>
    </xf>
    <xf numFmtId="0" fontId="40" fillId="0" borderId="66" xfId="0" applyFont="1" applyBorder="1" applyAlignment="1">
      <alignment horizontal="center" vertical="center" wrapText="1"/>
    </xf>
    <xf numFmtId="49" fontId="40" fillId="0" borderId="66" xfId="0" applyNumberFormat="1" applyFont="1" applyBorder="1" applyAlignment="1">
      <alignment horizontal="center" vertical="center" wrapText="1"/>
    </xf>
    <xf numFmtId="0" fontId="2" fillId="0" borderId="41" xfId="0" applyFont="1" applyBorder="1"/>
    <xf numFmtId="43" fontId="2" fillId="0" borderId="36" xfId="0" applyNumberFormat="1" applyFont="1" applyBorder="1"/>
    <xf numFmtId="0" fontId="2" fillId="0" borderId="1" xfId="0" applyFont="1" applyBorder="1"/>
    <xf numFmtId="0" fontId="2" fillId="0" borderId="37" xfId="0" applyFont="1" applyBorder="1"/>
    <xf numFmtId="0" fontId="1" fillId="0" borderId="1" xfId="0" applyFont="1" applyBorder="1" applyAlignment="1">
      <alignment horizontal="left"/>
    </xf>
    <xf numFmtId="0" fontId="2" fillId="0" borderId="37" xfId="0" applyFont="1" applyBorder="1" applyAlignment="1">
      <alignment horizontal="center"/>
    </xf>
    <xf numFmtId="0" fontId="2" fillId="0" borderId="36" xfId="0" applyFont="1" applyBorder="1" applyAlignment="1">
      <alignment horizontal="center"/>
    </xf>
    <xf numFmtId="0" fontId="0" fillId="0" borderId="1" xfId="0" applyBorder="1" applyAlignment="1">
      <alignment horizontal="left"/>
    </xf>
    <xf numFmtId="0" fontId="2" fillId="0" borderId="1" xfId="0" applyFont="1" applyBorder="1" applyAlignment="1">
      <alignment horizontal="center"/>
    </xf>
    <xf numFmtId="0" fontId="2" fillId="0" borderId="42" xfId="0" applyFont="1" applyBorder="1" applyAlignment="1">
      <alignment horizontal="center"/>
    </xf>
    <xf numFmtId="43" fontId="2" fillId="0" borderId="1" xfId="0" applyNumberFormat="1" applyFont="1" applyBorder="1"/>
    <xf numFmtId="0" fontId="1" fillId="0" borderId="34" xfId="0" applyFont="1" applyBorder="1" applyAlignment="1">
      <alignment horizontal="left"/>
    </xf>
    <xf numFmtId="0" fontId="0" fillId="0" borderId="53" xfId="0" applyBorder="1"/>
    <xf numFmtId="43" fontId="2" fillId="0" borderId="53" xfId="0" applyNumberFormat="1" applyFont="1" applyBorder="1"/>
    <xf numFmtId="43" fontId="2" fillId="0" borderId="2" xfId="0" applyNumberFormat="1" applyFont="1" applyBorder="1"/>
    <xf numFmtId="43" fontId="2" fillId="0" borderId="55" xfId="0" applyNumberFormat="1" applyFont="1" applyBorder="1"/>
    <xf numFmtId="10" fontId="0" fillId="0" borderId="0" xfId="0" applyNumberFormat="1" applyAlignment="1">
      <alignment horizontal="center" vertical="center"/>
    </xf>
    <xf numFmtId="9" fontId="0" fillId="0" borderId="0" xfId="20" applyFont="1"/>
    <xf numFmtId="0" fontId="0" fillId="0" borderId="29" xfId="0" applyBorder="1" applyAlignment="1">
      <alignment wrapText="1"/>
    </xf>
    <xf numFmtId="14" fontId="0" fillId="0" borderId="29" xfId="0" applyNumberFormat="1" applyBorder="1" applyAlignment="1">
      <alignment wrapText="1"/>
    </xf>
    <xf numFmtId="43" fontId="6" fillId="0" borderId="0" xfId="0" applyNumberFormat="1" applyFont="1"/>
    <xf numFmtId="168" fontId="45" fillId="0" borderId="3" xfId="0" applyNumberFormat="1" applyFont="1" applyBorder="1" applyAlignment="1">
      <alignment horizontal="center"/>
    </xf>
    <xf numFmtId="43" fontId="0" fillId="0" borderId="1" xfId="1" applyFont="1" applyBorder="1" applyAlignment="1"/>
    <xf numFmtId="43" fontId="0" fillId="0" borderId="1" xfId="1" applyFont="1" applyBorder="1"/>
    <xf numFmtId="0" fontId="6" fillId="0" borderId="1" xfId="0" applyFont="1" applyBorder="1" applyAlignment="1">
      <alignment horizontal="left"/>
    </xf>
    <xf numFmtId="43" fontId="6" fillId="0" borderId="1" xfId="1" applyFont="1" applyFill="1" applyBorder="1"/>
    <xf numFmtId="43" fontId="5" fillId="0" borderId="36" xfId="1" applyFont="1" applyFill="1" applyBorder="1"/>
    <xf numFmtId="43" fontId="6" fillId="0" borderId="37" xfId="1" applyFont="1" applyFill="1" applyBorder="1"/>
    <xf numFmtId="43" fontId="5" fillId="0" borderId="41" xfId="1" applyFont="1" applyFill="1" applyBorder="1"/>
    <xf numFmtId="43" fontId="5" fillId="0" borderId="1" xfId="1" applyFont="1" applyFill="1" applyBorder="1"/>
    <xf numFmtId="43" fontId="5" fillId="0" borderId="42" xfId="1" applyFont="1" applyFill="1" applyBorder="1"/>
    <xf numFmtId="43" fontId="6" fillId="0" borderId="42" xfId="1" applyFont="1" applyFill="1" applyBorder="1"/>
    <xf numFmtId="43" fontId="6" fillId="0" borderId="0" xfId="1" applyFont="1" applyFill="1" applyBorder="1"/>
    <xf numFmtId="0" fontId="6" fillId="0" borderId="0" xfId="0" applyFont="1" applyAlignment="1">
      <alignment horizontal="left" indent="1"/>
    </xf>
    <xf numFmtId="0" fontId="41" fillId="0" borderId="0" xfId="0" applyFont="1" applyAlignment="1">
      <alignment horizontal="center"/>
    </xf>
    <xf numFmtId="0" fontId="33" fillId="0" borderId="28" xfId="0" applyFont="1" applyBorder="1" applyAlignment="1">
      <alignment horizontal="center"/>
    </xf>
    <xf numFmtId="0" fontId="2" fillId="0" borderId="0" xfId="0" applyFont="1" applyAlignment="1">
      <alignment horizontal="center"/>
    </xf>
    <xf numFmtId="0" fontId="0" fillId="0" borderId="28" xfId="0" applyBorder="1" applyAlignment="1">
      <alignment horizontal="center"/>
    </xf>
    <xf numFmtId="0" fontId="33" fillId="0" borderId="0" xfId="0" applyFont="1" applyAlignment="1">
      <alignment horizontal="center"/>
    </xf>
    <xf numFmtId="0" fontId="0" fillId="0" borderId="32" xfId="0" applyBorder="1" applyAlignment="1">
      <alignment horizontal="center"/>
    </xf>
    <xf numFmtId="0" fontId="54" fillId="0" borderId="0" xfId="0" applyFont="1" applyAlignment="1">
      <alignment horizontal="center"/>
    </xf>
    <xf numFmtId="0" fontId="0" fillId="0" borderId="0" xfId="0" applyAlignment="1">
      <alignment horizontal="center"/>
    </xf>
    <xf numFmtId="0" fontId="0" fillId="0" borderId="0" xfId="0"/>
    <xf numFmtId="0" fontId="2" fillId="0" borderId="32" xfId="0" applyFont="1" applyBorder="1" applyAlignment="1">
      <alignment horizontal="center"/>
    </xf>
    <xf numFmtId="0" fontId="53" fillId="0" borderId="0" xfId="0" applyFont="1" applyAlignment="1">
      <alignment horizontal="center"/>
    </xf>
    <xf numFmtId="0" fontId="33" fillId="0" borderId="32" xfId="0" applyFont="1" applyBorder="1" applyAlignment="1">
      <alignment horizontal="center"/>
    </xf>
    <xf numFmtId="0" fontId="2" fillId="0" borderId="28" xfId="0" applyFont="1" applyBorder="1" applyAlignment="1">
      <alignment horizontal="center"/>
    </xf>
    <xf numFmtId="0" fontId="0" fillId="0" borderId="29" xfId="0" applyBorder="1" applyAlignment="1"/>
    <xf numFmtId="14" fontId="0" fillId="0" borderId="29" xfId="0" applyNumberFormat="1" applyBorder="1" applyAlignment="1"/>
    <xf numFmtId="0" fontId="0" fillId="0" borderId="0" xfId="0" applyAlignment="1"/>
    <xf numFmtId="43" fontId="0" fillId="0" borderId="0" xfId="0" applyNumberFormat="1" applyAlignment="1"/>
  </cellXfs>
  <cellStyles count="114">
    <cellStyle name="20% - Accent1" xfId="91" builtinId="30" customBuiltin="1"/>
    <cellStyle name="20% - Accent2" xfId="95" builtinId="34" customBuiltin="1"/>
    <cellStyle name="20% - Accent3" xfId="99" builtinId="38" customBuiltin="1"/>
    <cellStyle name="20% - Accent4" xfId="103" builtinId="42" customBuiltin="1"/>
    <cellStyle name="20% - Accent5" xfId="107" builtinId="46" customBuiltin="1"/>
    <cellStyle name="20% - Accent6" xfId="111" builtinId="50" customBuiltin="1"/>
    <cellStyle name="40% - Accent1" xfId="92" builtinId="31" customBuiltin="1"/>
    <cellStyle name="40% - Accent2" xfId="96" builtinId="35" customBuiltin="1"/>
    <cellStyle name="40% - Accent3" xfId="100" builtinId="39" customBuiltin="1"/>
    <cellStyle name="40% - Accent4" xfId="104" builtinId="43" customBuiltin="1"/>
    <cellStyle name="40% - Accent5" xfId="108" builtinId="47" customBuiltin="1"/>
    <cellStyle name="40% - Accent6" xfId="112" builtinId="51" customBuiltin="1"/>
    <cellStyle name="60% - Accent1" xfId="93" builtinId="32" customBuiltin="1"/>
    <cellStyle name="60% - Accent2" xfId="97" builtinId="36" customBuiltin="1"/>
    <cellStyle name="60% - Accent3" xfId="101" builtinId="40" customBuiltin="1"/>
    <cellStyle name="60% - Accent4" xfId="105" builtinId="44" customBuiltin="1"/>
    <cellStyle name="60% - Accent5" xfId="109" builtinId="48" customBuiltin="1"/>
    <cellStyle name="60% - Accent6" xfId="113" builtinId="52" customBuiltin="1"/>
    <cellStyle name="Accent1" xfId="90" builtinId="29" customBuiltin="1"/>
    <cellStyle name="Accent2" xfId="94" builtinId="33" customBuiltin="1"/>
    <cellStyle name="Accent3" xfId="98" builtinId="37" customBuiltin="1"/>
    <cellStyle name="Accent4" xfId="102" builtinId="41" customBuiltin="1"/>
    <cellStyle name="Accent5" xfId="106" builtinId="45" customBuiltin="1"/>
    <cellStyle name="Accent6" xfId="110" builtinId="49" customBuiltin="1"/>
    <cellStyle name="Bad" xfId="79" builtinId="27" customBuiltin="1"/>
    <cellStyle name="Calculation" xfId="83" builtinId="22" customBuiltin="1"/>
    <cellStyle name="Check Cell" xfId="85" builtinId="23" customBuiltin="1"/>
    <cellStyle name="Comma" xfId="1" builtinId="3"/>
    <cellStyle name="Comma 2" xfId="7" xr:uid="{00000000-0005-0000-0000-000001000000}"/>
    <cellStyle name="Comma 2 2" xfId="11" xr:uid="{00000000-0005-0000-0000-000002000000}"/>
    <cellStyle name="Comma 2 2 2" xfId="27" xr:uid="{00000000-0005-0000-0000-000003000000}"/>
    <cellStyle name="Comma 2 3" xfId="16" xr:uid="{00000000-0005-0000-0000-000004000000}"/>
    <cellStyle name="Comma 2 3 2" xfId="29" xr:uid="{00000000-0005-0000-0000-000005000000}"/>
    <cellStyle name="Comma 2 3 3" xfId="55" xr:uid="{00000000-0005-0000-0000-000006000000}"/>
    <cellStyle name="Comma 2 3 4" xfId="59" xr:uid="{00000000-0005-0000-0000-000007000000}"/>
    <cellStyle name="Comma 2 4" xfId="25" xr:uid="{00000000-0005-0000-0000-000008000000}"/>
    <cellStyle name="Comma 2 5" xfId="57" xr:uid="{00000000-0005-0000-0000-000009000000}"/>
    <cellStyle name="Comma 2 6" xfId="72" xr:uid="{00000000-0005-0000-0000-00000A000000}"/>
    <cellStyle name="Comma 28" xfId="53" xr:uid="{00000000-0005-0000-0000-00000B000000}"/>
    <cellStyle name="Comma 3" xfId="4" xr:uid="{00000000-0005-0000-0000-00000C000000}"/>
    <cellStyle name="Comma 3 2" xfId="40" xr:uid="{00000000-0005-0000-0000-00000D000000}"/>
    <cellStyle name="Comma 3 3" xfId="35" xr:uid="{00000000-0005-0000-0000-00000E000000}"/>
    <cellStyle name="Comma 3 4" xfId="70" xr:uid="{00000000-0005-0000-0000-00000F000000}"/>
    <cellStyle name="Comma 4" xfId="9" xr:uid="{00000000-0005-0000-0000-000010000000}"/>
    <cellStyle name="Comma 4 2" xfId="26" xr:uid="{00000000-0005-0000-0000-000011000000}"/>
    <cellStyle name="Comma 5" xfId="12" xr:uid="{00000000-0005-0000-0000-000012000000}"/>
    <cellStyle name="Comma 5 2" xfId="28" xr:uid="{00000000-0005-0000-0000-000013000000}"/>
    <cellStyle name="Comma 5 3" xfId="38" xr:uid="{00000000-0005-0000-0000-000014000000}"/>
    <cellStyle name="Comma 6" xfId="23" xr:uid="{00000000-0005-0000-0000-000015000000}"/>
    <cellStyle name="Comma 7" xfId="31" xr:uid="{00000000-0005-0000-0000-000016000000}"/>
    <cellStyle name="Currency 2" xfId="3" xr:uid="{00000000-0005-0000-0000-000017000000}"/>
    <cellStyle name="Currency 2 2" xfId="24" xr:uid="{00000000-0005-0000-0000-000018000000}"/>
    <cellStyle name="Explanatory Text" xfId="88" builtinId="53" customBuiltin="1"/>
    <cellStyle name="Good" xfId="78" builtinId="26" customBuiltin="1"/>
    <cellStyle name="Heading 1" xfId="74" builtinId="16" customBuiltin="1"/>
    <cellStyle name="Heading 2" xfId="75" builtinId="17" customBuiltin="1"/>
    <cellStyle name="Heading 3" xfId="76" builtinId="18" customBuiltin="1"/>
    <cellStyle name="Heading 4" xfId="77" builtinId="19" customBuiltin="1"/>
    <cellStyle name="Hyperlink 2" xfId="56" xr:uid="{00000000-0005-0000-0000-000019000000}"/>
    <cellStyle name="Input" xfId="81" builtinId="20" customBuiltin="1"/>
    <cellStyle name="Linked Cell" xfId="84" builtinId="24" customBuiltin="1"/>
    <cellStyle name="Neutral" xfId="80" builtinId="28" customBuiltin="1"/>
    <cellStyle name="Normal" xfId="0" builtinId="0"/>
    <cellStyle name="Normal 10" xfId="34" xr:uid="{00000000-0005-0000-0000-00001B000000}"/>
    <cellStyle name="Normal 10 2" xfId="63" xr:uid="{00000000-0005-0000-0000-00001C000000}"/>
    <cellStyle name="Normal 11" xfId="44" xr:uid="{00000000-0005-0000-0000-00001D000000}"/>
    <cellStyle name="Normal 12" xfId="45" xr:uid="{00000000-0005-0000-0000-00001E000000}"/>
    <cellStyle name="Normal 13" xfId="46" xr:uid="{00000000-0005-0000-0000-00001F000000}"/>
    <cellStyle name="Normal 13 2" xfId="51" xr:uid="{00000000-0005-0000-0000-000020000000}"/>
    <cellStyle name="Normal 13 3" xfId="64" xr:uid="{00000000-0005-0000-0000-000021000000}"/>
    <cellStyle name="Normal 14" xfId="47" xr:uid="{00000000-0005-0000-0000-000022000000}"/>
    <cellStyle name="Normal 15" xfId="48" xr:uid="{00000000-0005-0000-0000-000023000000}"/>
    <cellStyle name="Normal 16" xfId="50" xr:uid="{00000000-0005-0000-0000-000024000000}"/>
    <cellStyle name="Normal 17" xfId="49" xr:uid="{00000000-0005-0000-0000-000025000000}"/>
    <cellStyle name="Normal 17 2" xfId="52" xr:uid="{00000000-0005-0000-0000-000026000000}"/>
    <cellStyle name="Normal 18" xfId="54" xr:uid="{00000000-0005-0000-0000-000027000000}"/>
    <cellStyle name="Normal 18 2" xfId="65" xr:uid="{00000000-0005-0000-0000-000028000000}"/>
    <cellStyle name="Normal 19" xfId="58" xr:uid="{00000000-0005-0000-0000-000029000000}"/>
    <cellStyle name="Normal 19 2" xfId="66" xr:uid="{00000000-0005-0000-0000-00002A000000}"/>
    <cellStyle name="Normal 2" xfId="2" xr:uid="{00000000-0005-0000-0000-00002B000000}"/>
    <cellStyle name="Normal 2 2" xfId="10" xr:uid="{00000000-0005-0000-0000-00002C000000}"/>
    <cellStyle name="Normal 2 3" xfId="15" xr:uid="{00000000-0005-0000-0000-00002D000000}"/>
    <cellStyle name="Normal 2 9" xfId="14" xr:uid="{00000000-0005-0000-0000-00002E000000}"/>
    <cellStyle name="Normal 20" xfId="60" xr:uid="{00000000-0005-0000-0000-00002F000000}"/>
    <cellStyle name="Normal 20 2" xfId="67" xr:uid="{00000000-0005-0000-0000-000030000000}"/>
    <cellStyle name="Normal 21" xfId="68" xr:uid="{00000000-0005-0000-0000-000031000000}"/>
    <cellStyle name="Normal 21 2" xfId="69" xr:uid="{00000000-0005-0000-0000-000032000000}"/>
    <cellStyle name="Normal 22" xfId="71" xr:uid="{00000000-0005-0000-0000-000033000000}"/>
    <cellStyle name="Normal 3" xfId="6" xr:uid="{00000000-0005-0000-0000-000034000000}"/>
    <cellStyle name="Normal 3 2" xfId="13" xr:uid="{00000000-0005-0000-0000-000035000000}"/>
    <cellStyle name="Normal 3 2 2" xfId="39" xr:uid="{00000000-0005-0000-0000-000036000000}"/>
    <cellStyle name="Normal 3 3" xfId="18" xr:uid="{00000000-0005-0000-0000-000037000000}"/>
    <cellStyle name="Normal 4" xfId="5" xr:uid="{00000000-0005-0000-0000-000038000000}"/>
    <cellStyle name="Normal 4 2" xfId="19" xr:uid="{00000000-0005-0000-0000-000039000000}"/>
    <cellStyle name="Normal 4 2 2" xfId="43" xr:uid="{00000000-0005-0000-0000-00003A000000}"/>
    <cellStyle name="Normal 4 3" xfId="36" xr:uid="{00000000-0005-0000-0000-00003B000000}"/>
    <cellStyle name="Normal 5" xfId="8" xr:uid="{00000000-0005-0000-0000-00003C000000}"/>
    <cellStyle name="Normal 5 2" xfId="41" xr:uid="{00000000-0005-0000-0000-00003D000000}"/>
    <cellStyle name="Normal 6" xfId="21" xr:uid="{00000000-0005-0000-0000-00003E000000}"/>
    <cellStyle name="Normal 6 2" xfId="30" xr:uid="{00000000-0005-0000-0000-00003F000000}"/>
    <cellStyle name="Normal 7" xfId="22" xr:uid="{00000000-0005-0000-0000-000040000000}"/>
    <cellStyle name="Normal 7 2" xfId="42" xr:uid="{00000000-0005-0000-0000-000041000000}"/>
    <cellStyle name="Normal 8" xfId="32" xr:uid="{00000000-0005-0000-0000-000042000000}"/>
    <cellStyle name="Normal 8 2" xfId="37" xr:uid="{00000000-0005-0000-0000-000043000000}"/>
    <cellStyle name="Normal 8 3" xfId="61" xr:uid="{00000000-0005-0000-0000-000044000000}"/>
    <cellStyle name="Normal 9" xfId="33" xr:uid="{00000000-0005-0000-0000-000045000000}"/>
    <cellStyle name="Normal 9 2" xfId="62" xr:uid="{00000000-0005-0000-0000-000046000000}"/>
    <cellStyle name="Note" xfId="87" builtinId="10" customBuiltin="1"/>
    <cellStyle name="Output" xfId="82" builtinId="21" customBuiltin="1"/>
    <cellStyle name="Percent" xfId="20" builtinId="5"/>
    <cellStyle name="Percent 2" xfId="17" xr:uid="{00000000-0005-0000-0000-000048000000}"/>
    <cellStyle name="Title" xfId="73" builtinId="15" customBuiltin="1"/>
    <cellStyle name="Total" xfId="89" builtinId="25" customBuiltin="1"/>
    <cellStyle name="Warning Text" xfId="86" builtinId="11" customBuiltin="1"/>
  </cellStyles>
  <dxfs count="403">
    <dxf>
      <alignment wrapText="0"/>
    </dxf>
    <dxf>
      <alignment wrapText="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numFmt numFmtId="35" formatCode="_(* #,##0.00_);_(* \(#,##0.00\);_(* &quot;-&quot;??_);_(@_)"/>
    </dxf>
    <dxf>
      <numFmt numFmtId="35" formatCode="_(* #,##0.00_);_(* \(#,##0.00\);_(* &quot;-&quot;??_);_(@_)"/>
    </dxf>
    <dxf>
      <numFmt numFmtId="35" formatCode="_(* #,##0.00_);_(* \(#,##0.00\);_(* &quot;-&quot;??_);_(@_)"/>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numFmt numFmtId="35" formatCode="_(* #,##0.00_);_(* \(#,##0.00\);_(* &quot;-&quot;??_);_(@_)"/>
    </dxf>
    <dxf>
      <numFmt numFmtId="35" formatCode="_(* #,##0.00_);_(* \(#,##0.00\);_(* &quot;-&quot;??_);_(@_)"/>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numFmt numFmtId="35" formatCode="_(* #,##0.00_);_(* \(#,##0.00\);_(* &quot;-&quot;??_);_(@_)"/>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numFmt numFmtId="35" formatCode="_(* #,##0.00_);_(* \(#,##0.00\);_(* &quot;-&quot;??_);_(@_)"/>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numFmt numFmtId="35" formatCode="_(* #,##0.00_);_(* \(#,##0.00\);_(* &quot;-&quot;??_);_(@_)"/>
    </dxf>
    <dxf>
      <numFmt numFmtId="35" formatCode="_(* #,##0.00_);_(* \(#,##0.00\);_(*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numFmt numFmtId="35" formatCode="_(* #,##0.00_);_(* \(#,##0.00\);_(* &quot;-&quot;??_);_(@_)"/>
    </dxf>
    <dxf>
      <numFmt numFmtId="35" formatCode="_(* #,##0.00_);_(* \(#,##0.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font>
        <color rgb="FF002060"/>
      </font>
    </dxf>
    <dxf>
      <font>
        <color rgb="FF002060"/>
      </font>
    </dxf>
    <dxf>
      <font>
        <color rgb="FF002060"/>
      </font>
    </dxf>
    <dxf>
      <font>
        <color rgb="FF7030A0"/>
      </font>
    </dxf>
    <dxf>
      <font>
        <color rgb="FF7030A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ill>
        <patternFill patternType="none">
          <bgColor auto="1"/>
        </patternFill>
      </fill>
    </dxf>
    <dxf>
      <fill>
        <patternFill patternType="none">
          <bgColor auto="1"/>
        </patternFill>
      </fill>
    </dxf>
    <dxf>
      <fill>
        <patternFill patternType="none">
          <bgColor auto="1"/>
        </patternFill>
      </fill>
    </dxf>
    <dxf>
      <numFmt numFmtId="35" formatCode="_(* #,##0.00_);_(* \(#,##0.00\);_(* &quot;-&quot;??_);_(@_)"/>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colors>
    <mruColors>
      <color rgb="FFEBA9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pivotCacheDefinition" Target="pivotCache/pivotCacheDefinition8.xml"/><Relationship Id="rId39" Type="http://schemas.openxmlformats.org/officeDocument/2006/relationships/styles" Target="styles.xml"/><Relationship Id="rId21" Type="http://schemas.openxmlformats.org/officeDocument/2006/relationships/pivotCacheDefinition" Target="pivotCache/pivotCacheDefinition3.xml"/><Relationship Id="rId34" Type="http://schemas.openxmlformats.org/officeDocument/2006/relationships/pivotCacheDefinition" Target="pivotCache/pivotCacheDefinition16.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ivotCacheDefinition" Target="pivotCache/pivotCacheDefinition11.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pivotCacheDefinition" Target="pivotCache/pivotCacheDefinition19.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pivotCacheDefinition" Target="pivotCache/pivotCacheDefinition18.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pivotCacheDefinition" Target="pivotCache/pivotCacheDefinition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Supplier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'Supplier Analysis'!$AV$82</c:f>
              <c:strCache>
                <c:ptCount val="1"/>
                <c:pt idx="0">
                  <c:v>Opening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'Supplier Analysis'!$AU$83:$AU$86</c:f>
              <c:strCache>
                <c:ptCount val="4"/>
                <c:pt idx="0">
                  <c:v>October</c:v>
                </c:pt>
                <c:pt idx="1">
                  <c:v>November</c:v>
                </c:pt>
                <c:pt idx="2">
                  <c:v>December</c:v>
                </c:pt>
                <c:pt idx="3">
                  <c:v>January</c:v>
                </c:pt>
              </c:strCache>
            </c:strRef>
          </c:cat>
          <c:val>
            <c:numRef>
              <c:f>'Supplier Analysis'!$AV$83:$AV$86</c:f>
              <c:numCache>
                <c:formatCode>_(* #,##0.00_);_(* \(#,##0.00\);_(* "-"??_);_(@_)</c:formatCode>
                <c:ptCount val="4"/>
                <c:pt idx="0">
                  <c:v>452146.64</c:v>
                </c:pt>
                <c:pt idx="1">
                  <c:v>440276.48000000004</c:v>
                </c:pt>
                <c:pt idx="2">
                  <c:v>437244.82000000007</c:v>
                </c:pt>
                <c:pt idx="3">
                  <c:v>342403.72000000003</c:v>
                </c:pt>
              </c:numCache>
            </c:numRef>
          </c:val>
          <c:extLst>
            <c:ext xmlns:c16="http://schemas.microsoft.com/office/drawing/2014/chart" uri="{C3380CC4-5D6E-409C-BE32-E72D297353CC}">
              <c16:uniqueId val="{00000000-9AE7-489F-B856-1A8F81B20EEC}"/>
            </c:ext>
          </c:extLst>
        </c:ser>
        <c:ser>
          <c:idx val="1"/>
          <c:order val="1"/>
          <c:tx>
            <c:strRef>
              <c:f>'Supplier Analysis'!$AW$82</c:f>
              <c:strCache>
                <c:ptCount val="1"/>
                <c:pt idx="0">
                  <c:v>Purchase</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'Supplier Analysis'!$AU$83:$AU$86</c:f>
              <c:strCache>
                <c:ptCount val="4"/>
                <c:pt idx="0">
                  <c:v>October</c:v>
                </c:pt>
                <c:pt idx="1">
                  <c:v>November</c:v>
                </c:pt>
                <c:pt idx="2">
                  <c:v>December</c:v>
                </c:pt>
                <c:pt idx="3">
                  <c:v>January</c:v>
                </c:pt>
              </c:strCache>
            </c:strRef>
          </c:cat>
          <c:val>
            <c:numRef>
              <c:f>'Supplier Analysis'!$AW$83:$AW$86</c:f>
              <c:numCache>
                <c:formatCode>_(* #,##0.00_);_(* \(#,##0.00\);_(* "-"??_);_(@_)</c:formatCode>
                <c:ptCount val="4"/>
                <c:pt idx="0">
                  <c:v>79890.759999999995</c:v>
                </c:pt>
                <c:pt idx="1">
                  <c:v>91152.11</c:v>
                </c:pt>
                <c:pt idx="2">
                  <c:v>49812.22</c:v>
                </c:pt>
                <c:pt idx="3">
                  <c:v>170236.25</c:v>
                </c:pt>
              </c:numCache>
            </c:numRef>
          </c:val>
          <c:extLst>
            <c:ext xmlns:c16="http://schemas.microsoft.com/office/drawing/2014/chart" uri="{C3380CC4-5D6E-409C-BE32-E72D297353CC}">
              <c16:uniqueId val="{00000001-9AE7-489F-B856-1A8F81B20EEC}"/>
            </c:ext>
          </c:extLst>
        </c:ser>
        <c:ser>
          <c:idx val="2"/>
          <c:order val="2"/>
          <c:tx>
            <c:strRef>
              <c:f>'Supplier Analysis'!$AX$82</c:f>
              <c:strCache>
                <c:ptCount val="1"/>
                <c:pt idx="0">
                  <c:v>Payment</c:v>
                </c:pt>
              </c:strCache>
            </c:strRef>
          </c:tx>
          <c:spPr>
            <a:solidFill>
              <a:srgbClr val="FFFF00"/>
            </a:soli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'Supplier Analysis'!$AU$83:$AU$86</c:f>
              <c:strCache>
                <c:ptCount val="4"/>
                <c:pt idx="0">
                  <c:v>October</c:v>
                </c:pt>
                <c:pt idx="1">
                  <c:v>November</c:v>
                </c:pt>
                <c:pt idx="2">
                  <c:v>December</c:v>
                </c:pt>
                <c:pt idx="3">
                  <c:v>January</c:v>
                </c:pt>
              </c:strCache>
            </c:strRef>
          </c:cat>
          <c:val>
            <c:numRef>
              <c:f>'Supplier Analysis'!$AX$83:$AX$86</c:f>
              <c:numCache>
                <c:formatCode>_(* #,##0.00_);_(* \(#,##0.00\);_(* "-"??_);_(@_)</c:formatCode>
                <c:ptCount val="4"/>
                <c:pt idx="0">
                  <c:v>91760.92</c:v>
                </c:pt>
                <c:pt idx="1">
                  <c:v>94183.76999999999</c:v>
                </c:pt>
                <c:pt idx="2">
                  <c:v>144653.32</c:v>
                </c:pt>
                <c:pt idx="3">
                  <c:v>76275.05</c:v>
                </c:pt>
              </c:numCache>
            </c:numRef>
          </c:val>
          <c:extLst>
            <c:ext xmlns:c16="http://schemas.microsoft.com/office/drawing/2014/chart" uri="{C3380CC4-5D6E-409C-BE32-E72D297353CC}">
              <c16:uniqueId val="{00000002-9AE7-489F-B856-1A8F81B20EEC}"/>
            </c:ext>
          </c:extLst>
        </c:ser>
        <c:ser>
          <c:idx val="3"/>
          <c:order val="3"/>
          <c:tx>
            <c:strRef>
              <c:f>'Supplier Analysis'!$AY$82</c:f>
              <c:strCache>
                <c:ptCount val="1"/>
                <c:pt idx="0">
                  <c:v>Balance</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'Supplier Analysis'!$AU$83:$AU$86</c:f>
              <c:strCache>
                <c:ptCount val="4"/>
                <c:pt idx="0">
                  <c:v>October</c:v>
                </c:pt>
                <c:pt idx="1">
                  <c:v>November</c:v>
                </c:pt>
                <c:pt idx="2">
                  <c:v>December</c:v>
                </c:pt>
                <c:pt idx="3">
                  <c:v>January</c:v>
                </c:pt>
              </c:strCache>
            </c:strRef>
          </c:cat>
          <c:val>
            <c:numRef>
              <c:f>'Supplier Analysis'!$AY$83:$AY$86</c:f>
              <c:numCache>
                <c:formatCode>_(* #,##0.00_);_(* \(#,##0.00\);_(* "-"??_);_(@_)</c:formatCode>
                <c:ptCount val="4"/>
                <c:pt idx="0">
                  <c:v>440276.48000000004</c:v>
                </c:pt>
                <c:pt idx="1">
                  <c:v>437244.82000000007</c:v>
                </c:pt>
                <c:pt idx="2">
                  <c:v>342403.72000000003</c:v>
                </c:pt>
                <c:pt idx="3">
                  <c:v>436364.92000000004</c:v>
                </c:pt>
              </c:numCache>
            </c:numRef>
          </c:val>
          <c:extLst>
            <c:ext xmlns:c16="http://schemas.microsoft.com/office/drawing/2014/chart" uri="{C3380CC4-5D6E-409C-BE32-E72D297353CC}">
              <c16:uniqueId val="{00000009-3070-4B8A-A133-B13A6DDF201B}"/>
            </c:ext>
          </c:extLst>
        </c:ser>
        <c:ser>
          <c:idx val="4"/>
          <c:order val="4"/>
          <c:tx>
            <c:strRef>
              <c:f>'Supplier Analysis'!$AZ$82</c:f>
              <c:strCache>
                <c:ptCount val="1"/>
                <c:pt idx="0">
                  <c:v>Current O/s</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'Supplier Analysis'!$AU$83:$AU$86</c:f>
              <c:strCache>
                <c:ptCount val="4"/>
                <c:pt idx="0">
                  <c:v>October</c:v>
                </c:pt>
                <c:pt idx="1">
                  <c:v>November</c:v>
                </c:pt>
                <c:pt idx="2">
                  <c:v>December</c:v>
                </c:pt>
                <c:pt idx="3">
                  <c:v>January</c:v>
                </c:pt>
              </c:strCache>
            </c:strRef>
          </c:cat>
          <c:val>
            <c:numRef>
              <c:f>'Supplier Analysis'!$AZ$83:$AZ$86</c:f>
              <c:numCache>
                <c:formatCode>General</c:formatCode>
                <c:ptCount val="4"/>
                <c:pt idx="3" formatCode="_(* #,##0.00_);_(* \(#,##0.00\);_(* &quot;-&quot;??_);_(@_)">
                  <c:v>234469.42</c:v>
                </c:pt>
              </c:numCache>
            </c:numRef>
          </c:val>
          <c:extLst>
            <c:ext xmlns:c16="http://schemas.microsoft.com/office/drawing/2014/chart" uri="{C3380CC4-5D6E-409C-BE32-E72D297353CC}">
              <c16:uniqueId val="{00000000-DB69-4C8E-BCBB-0C2EC707E547}"/>
            </c:ext>
          </c:extLst>
        </c:ser>
        <c:ser>
          <c:idx val="5"/>
          <c:order val="5"/>
          <c:tx>
            <c:strRef>
              <c:f>'Supplier Analysis'!$BA$82</c:f>
              <c:strCache>
                <c:ptCount val="1"/>
                <c:pt idx="0">
                  <c:v>Non Current O/s</c:v>
                </c:pt>
              </c:strCache>
            </c:strRef>
          </c:tx>
          <c:spPr>
            <a:solidFill>
              <a:srgbClr val="EBA90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'Supplier Analysis'!$AU$83:$AU$86</c:f>
              <c:strCache>
                <c:ptCount val="4"/>
                <c:pt idx="0">
                  <c:v>October</c:v>
                </c:pt>
                <c:pt idx="1">
                  <c:v>November</c:v>
                </c:pt>
                <c:pt idx="2">
                  <c:v>December</c:v>
                </c:pt>
                <c:pt idx="3">
                  <c:v>January</c:v>
                </c:pt>
              </c:strCache>
            </c:strRef>
          </c:cat>
          <c:val>
            <c:numRef>
              <c:f>'Supplier Analysis'!$BA$83:$BA$86</c:f>
              <c:numCache>
                <c:formatCode>General</c:formatCode>
                <c:ptCount val="4"/>
                <c:pt idx="3" formatCode="_(* #,##0.00_);_(* \(#,##0.00\);_(* &quot;-&quot;??_);_(@_)">
                  <c:v>202305</c:v>
                </c:pt>
              </c:numCache>
            </c:numRef>
          </c:val>
          <c:extLst>
            <c:ext xmlns:c16="http://schemas.microsoft.com/office/drawing/2014/chart" uri="{C3380CC4-5D6E-409C-BE32-E72D297353CC}">
              <c16:uniqueId val="{00000001-DB69-4C8E-BCBB-0C2EC707E547}"/>
            </c:ext>
          </c:extLst>
        </c:ser>
        <c:dLbls>
          <c:showLegendKey val="0"/>
          <c:showVal val="1"/>
          <c:showCatName val="0"/>
          <c:showSerName val="0"/>
          <c:showPercent val="0"/>
          <c:showBubbleSize val="0"/>
        </c:dLbls>
        <c:gapWidth val="100"/>
        <c:overlap val="-24"/>
        <c:axId val="132447616"/>
        <c:axId val="132097152"/>
      </c:barChart>
      <c:catAx>
        <c:axId val="132447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097152"/>
        <c:crosses val="autoZero"/>
        <c:auto val="1"/>
        <c:lblAlgn val="ctr"/>
        <c:lblOffset val="100"/>
        <c:noMultiLvlLbl val="0"/>
      </c:catAx>
      <c:valAx>
        <c:axId val="132097152"/>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476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3581399</xdr:colOff>
      <xdr:row>61</xdr:row>
      <xdr:rowOff>190500</xdr:rowOff>
    </xdr:from>
    <xdr:to>
      <xdr:col>42</xdr:col>
      <xdr:colOff>390524</xdr:colOff>
      <xdr:row>90</xdr:row>
      <xdr:rowOff>130175</xdr:rowOff>
    </xdr:to>
    <xdr:graphicFrame macro="">
      <xdr:nvGraphicFramePr>
        <xdr:cNvPr id="3" name="Chart 2">
          <a:extLst>
            <a:ext uri="{FF2B5EF4-FFF2-40B4-BE49-F238E27FC236}">
              <a16:creationId xmlns:a16="http://schemas.microsoft.com/office/drawing/2014/main" id="{1252D836-0CAE-4127-80EB-1FFDD24B5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uis\Downloads\inventory_usage_trial.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ary%2012-Jan%2020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Trial"/>
      <sheetName val="Instructions"/>
      <sheetName val="StockCodes"/>
      <sheetName val="Movements"/>
      <sheetName val="StockCount"/>
      <sheetName val="Sales"/>
      <sheetName val="Profitability"/>
      <sheetName val="inventory_usage_trial"/>
      <sheetName val="Sheet2"/>
    </sheetNames>
    <sheetDataSet>
      <sheetData sheetId="0"/>
      <sheetData sheetId="1" refreshError="1"/>
      <sheetData sheetId="2" refreshError="1"/>
      <sheetData sheetId="3"/>
      <sheetData sheetId="4"/>
      <sheetData sheetId="5"/>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y 12-Jan 2025"/>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III-%20Staff%20COM.%20Box%202023/09-%20FIN%20&amp;%20INV/Mohamed/02-%20FM/09-%20FIN/Reporting%20and%20Log/Monthly%20Report/2024/6-%20June/Claim%20Analysis%20(1).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68.785720023145" createdVersion="6" refreshedVersion="6" minRefreshableVersion="3" recordCount="36" xr:uid="{00000000-000A-0000-FFFF-FFFF00000000}">
  <cacheSource type="worksheet">
    <worksheetSource ref="E420:G456" sheet="Salary 12-2024"/>
  </cacheSource>
  <cacheFields count="3">
    <cacheField name="Name" numFmtId="0">
      <sharedItems/>
    </cacheField>
    <cacheField name="Amount" numFmtId="0">
      <sharedItems containsSemiMixedTypes="0" containsString="0" containsNumber="1" containsInteger="1" minValue="500" maxValue="120000"/>
    </cacheField>
    <cacheField name="Dept" numFmtId="0">
      <sharedItems count="4">
        <s v="INDIRECT "/>
        <s v="DOCTOR"/>
        <s v="NURSE"/>
        <s v="EXTERNAL "/>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68.789471643518" createdVersion="6" refreshedVersion="6" minRefreshableVersion="3" recordCount="42" xr:uid="{00000000-000A-0000-FFFF-FFFF01000000}">
  <cacheSource type="worksheet">
    <worksheetSource ref="F361:H403" sheet="Salary 12-2024"/>
  </cacheSource>
  <cacheFields count="3">
    <cacheField name="Name" numFmtId="0">
      <sharedItems/>
    </cacheField>
    <cacheField name="Amount" numFmtId="0">
      <sharedItems containsSemiMixedTypes="0" containsString="0" containsNumber="1" minValue="500" maxValue="120000"/>
    </cacheField>
    <cacheField name="Dept" numFmtId="0">
      <sharedItems count="11">
        <s v="Doctor"/>
        <s v="External "/>
        <s v="indirect "/>
        <s v="Nurse"/>
        <s v="Lab indirect" u="1"/>
        <s v="Dr  Direct" u="1"/>
        <s v="manager Direct" u="1"/>
        <s v="Nurse Direct" u="1"/>
        <s v="Manager indirect" u="1"/>
        <s v="indirect" u="1"/>
        <s v=" indirect"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88.661668287037" createdVersion="6" refreshedVersion="6" minRefreshableVersion="3" recordCount="39" xr:uid="{00000000-000A-0000-FFFF-FFFF02000000}">
  <cacheSource type="worksheet">
    <worksheetSource ref="F309:H348" sheet="Salary 12-2024"/>
  </cacheSource>
  <cacheFields count="3">
    <cacheField name="Employee Name" numFmtId="0">
      <sharedItems/>
    </cacheField>
    <cacheField name="Net Salary" numFmtId="0">
      <sharedItems containsSemiMixedTypes="0" containsString="0" containsNumber="1" containsInteger="1" minValue="1100" maxValue="120000"/>
    </cacheField>
    <cacheField name="Dept" numFmtId="0">
      <sharedItems containsBlank="1" count="6">
        <s v="Indirect "/>
        <s v="Doctor"/>
        <s v="Nurse"/>
        <s v="External "/>
        <s v="Final Settelement"/>
        <m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 Moniem Mohamed Azab" refreshedDate="45560.619427083337" createdVersion="8" refreshedVersion="8" minRefreshableVersion="3" recordCount="35" xr:uid="{00000000-000A-0000-FFFF-FFFF03000000}">
  <cacheSource type="worksheet">
    <worksheetSource ref="N252:O287" sheet="Salary 12-2024"/>
  </cacheSource>
  <cacheFields count="2">
    <cacheField name="Net Salary" numFmtId="4">
      <sharedItems containsSemiMixedTypes="0" containsString="0" containsNumber="1" minValue="1058" maxValue="120000"/>
    </cacheField>
    <cacheField name="Head" numFmtId="0">
      <sharedItems count="4">
        <s v="Indirect"/>
        <s v="Doctor"/>
        <s v="Nurse"/>
        <s v="External"/>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 Moniem Mohamed Azab" refreshedDate="45560.696053009262" createdVersion="8" refreshedVersion="8" minRefreshableVersion="3" recordCount="36" xr:uid="{00000000-000A-0000-FFFF-FFFF04000000}">
  <cacheSource type="worksheet">
    <worksheetSource ref="C195:E231" sheet="Salary 12-2024"/>
  </cacheSource>
  <cacheFields count="3">
    <cacheField name="Particulars" numFmtId="0">
      <sharedItems/>
    </cacheField>
    <cacheField name="Amount" numFmtId="43">
      <sharedItems containsSemiMixedTypes="0" containsString="0" containsNumber="1" minValue="1100" maxValue="120000"/>
    </cacheField>
    <cacheField name="Head" numFmtId="0">
      <sharedItems count="4">
        <s v="Doctor"/>
        <s v="Indirect"/>
        <s v="External"/>
        <s v="Nurs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med FET" refreshedDate="45625.754690740738" createdVersion="6" refreshedVersion="6" minRefreshableVersion="3" recordCount="27" xr:uid="{00000000-000A-0000-FFFF-FFFF05000000}">
  <cacheSource type="worksheet">
    <worksheetSource ref="A101:Q128" sheet="Salary 12-2024"/>
  </cacheSource>
  <cacheFields count="17">
    <cacheField name="Record Type" numFmtId="0">
      <sharedItems/>
    </cacheField>
    <cacheField name="Employee Unique ID / 14 DIGITS  " numFmtId="0">
      <sharedItems containsMixedTypes="1" containsNumber="1" containsInteger="1" minValue="10008019402648" maxValue="30415118637898"/>
    </cacheField>
    <cacheField name="Employee Name" numFmtId="49">
      <sharedItems/>
    </cacheField>
    <cacheField name="Agent ID/ BANK Routing Code " numFmtId="0">
      <sharedItems containsMixedTypes="1" containsNumber="1" containsInteger="1" minValue="105310101" maxValue="804020101"/>
    </cacheField>
    <cacheField name="Employee Card No. or IBAN " numFmtId="0">
      <sharedItems/>
    </cacheField>
    <cacheField name="Pay Start Date" numFmtId="49">
      <sharedItems/>
    </cacheField>
    <cacheField name="Pay End Date" numFmtId="49">
      <sharedItems/>
    </cacheField>
    <cacheField name="Days in Periods" numFmtId="0">
      <sharedItems containsSemiMixedTypes="0" containsString="0" containsNumber="1" containsInteger="1" minValue="4" maxValue="31"/>
    </cacheField>
    <cacheField name="Fix Income" numFmtId="2">
      <sharedItems containsSemiMixedTypes="0" containsString="0" containsNumber="1" containsInteger="1" minValue="732" maxValue="120000"/>
    </cacheField>
    <cacheField name="Variable Income" numFmtId="2">
      <sharedItems containsSemiMixedTypes="0" containsString="0" containsNumber="1" containsInteger="1" minValue="-3790" maxValue="4000"/>
    </cacheField>
    <cacheField name="Days on Leave" numFmtId="166">
      <sharedItems containsSemiMixedTypes="0" containsString="0" containsNumber="1" containsInteger="1" minValue="0" maxValue="0"/>
    </cacheField>
    <cacheField name="Basic Income" numFmtId="2">
      <sharedItems containsSemiMixedTypes="0" containsString="0" containsNumber="1" containsInteger="1" minValue="732" maxValue="120000"/>
    </cacheField>
    <cacheField name="OT" numFmtId="2">
      <sharedItems containsSemiMixedTypes="0" containsString="0" containsNumber="1" containsInteger="1" minValue="0" maxValue="0"/>
    </cacheField>
    <cacheField name="Allowances" numFmtId="2">
      <sharedItems containsSemiMixedTypes="0" containsString="0" containsNumber="1" containsInteger="1" minValue="0" maxValue="4000"/>
    </cacheField>
    <cacheField name="Deductions" numFmtId="2">
      <sharedItems containsSemiMixedTypes="0" containsString="0" containsNumber="1" containsInteger="1" minValue="0" maxValue="3790"/>
    </cacheField>
    <cacheField name="Net Salary" numFmtId="4">
      <sharedItems containsSemiMixedTypes="0" containsString="0" containsNumber="1" containsInteger="1" minValue="732" maxValue="120000"/>
    </cacheField>
    <cacheField name="Head" numFmtId="0">
      <sharedItems count="4">
        <s v="indirect"/>
        <s v="nurse"/>
        <s v="doctor"/>
        <s v="Final Settlement"/>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83.53928553241" createdVersion="6" refreshedVersion="6" minRefreshableVersion="3" recordCount="33" xr:uid="{00000000-000A-0000-FFFF-FFFF06000000}">
  <cacheSource type="worksheet">
    <worksheetSource ref="A669:C702" sheet="Supplier Analysis" r:id="rId2"/>
  </cacheSource>
  <cacheFields count="3">
    <cacheField name="SUPPLIER NAME" numFmtId="0">
      <sharedItems count="33">
        <s v="Bin Ali Medical "/>
        <s v="Al Saadah Medical"/>
        <s v="AL MADA AL BAEED COMPUTER TR"/>
        <s v="Jackson Trading"/>
        <s v="World Dento"/>
        <s v="Itqan Dental Supply"/>
        <s v="IBDAA"/>
        <s v="Everest Medical"/>
        <s v="City Pharmacy"/>
        <s v="Mac Digital"/>
        <s v="Sirona Dental"/>
        <s v="Alpha Medical Equipment"/>
        <s v="Al Hayat Pharmaceutcals"/>
        <s v="Trust Medical"/>
        <s v="Sapling Drug Store"/>
        <s v="Al Hana Medical"/>
        <s v="Bright Gate"/>
        <s v="Swift IT"/>
        <s v="Bio Link"/>
        <s v="Prime Medical"/>
        <s v="RHEIN"/>
        <s v="Dubai Medical"/>
        <s v="AlPHA Medical LLC"/>
        <s v="Elwan Technical"/>
        <s v="CALIBRATE "/>
        <s v="HEDGE"/>
        <s v="Al Ameen"/>
        <s v="Apple Medical"/>
        <s v="IT Flakes"/>
        <s v="Panacea"/>
        <s v="Unimed Medical Supplies"/>
        <s v="Green Line"/>
        <s v="Ora Tech"/>
      </sharedItems>
    </cacheField>
    <cacheField name="AMOUNT" numFmtId="4">
      <sharedItems containsSemiMixedTypes="0" containsString="0" containsNumber="1" minValue="498.75" maxValue="89024.949999999983"/>
    </cacheField>
    <cacheField name="Nature" numFmtId="4">
      <sharedItems count="4">
        <s v="Operating "/>
        <s v="Non Operating"/>
        <s v="Operatng " u="1"/>
        <s v="not Operating" u="1"/>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o Boban" refreshedDate="45633.46054699074" createdVersion="8" refreshedVersion="8" minRefreshableVersion="3" recordCount="40" xr:uid="{00000000-000A-0000-FFFF-FFFF07000000}">
  <cacheSource type="worksheet">
    <worksheetSource ref="B148:R188" sheet="Salary 12-2024"/>
  </cacheSource>
  <cacheFields count="17">
    <cacheField name="Employee Unique ID / 14 DIGITS  " numFmtId="0">
      <sharedItems containsBlank="1" containsMixedTypes="1" containsNumber="1" containsInteger="1" minValue="10008019402648" maxValue="30415118637898"/>
    </cacheField>
    <cacheField name="Employee Name" numFmtId="0">
      <sharedItems/>
    </cacheField>
    <cacheField name="Agent ID/ BANK Routing Code " numFmtId="0">
      <sharedItems containsBlank="1" containsMixedTypes="1" containsNumber="1" containsInteger="1" minValue="105310101" maxValue="804020101"/>
    </cacheField>
    <cacheField name="Employee Card No. or IBAN " numFmtId="0">
      <sharedItems containsBlank="1"/>
    </cacheField>
    <cacheField name="Pay Start Date" numFmtId="0">
      <sharedItems containsBlank="1"/>
    </cacheField>
    <cacheField name="Pay End Date" numFmtId="0">
      <sharedItems containsBlank="1"/>
    </cacheField>
    <cacheField name="Days in Periods" numFmtId="0">
      <sharedItems containsString="0" containsBlank="1" containsNumber="1" containsInteger="1" minValue="5" maxValue="30"/>
    </cacheField>
    <cacheField name="Fix Income" numFmtId="0">
      <sharedItems containsString="0" containsBlank="1" containsNumber="1" containsInteger="1" minValue="774" maxValue="120000"/>
    </cacheField>
    <cacheField name="Variable Income" numFmtId="0">
      <sharedItems containsString="0" containsBlank="1" containsNumber="1" containsInteger="1" minValue="-13419" maxValue="2390"/>
    </cacheField>
    <cacheField name="Days on Leave" numFmtId="0">
      <sharedItems containsString="0" containsBlank="1" containsNumber="1" containsInteger="1" minValue="0" maxValue="6"/>
    </cacheField>
    <cacheField name="Basic Income" numFmtId="0">
      <sharedItems containsString="0" containsBlank="1" containsNumber="1" containsInteger="1" minValue="774" maxValue="120000"/>
    </cacheField>
    <cacheField name="OT" numFmtId="0">
      <sharedItems containsString="0" containsBlank="1" containsNumber="1" containsInteger="1" minValue="0" maxValue="0"/>
    </cacheField>
    <cacheField name="Allowances" numFmtId="0">
      <sharedItems containsString="0" containsBlank="1" containsNumber="1" containsInteger="1" minValue="0" maxValue="2700"/>
    </cacheField>
    <cacheField name="Deductions" numFmtId="0">
      <sharedItems containsString="0" containsBlank="1" containsNumber="1" containsInteger="1" minValue="0" maxValue="13419"/>
    </cacheField>
    <cacheField name="Net Salary" numFmtId="0">
      <sharedItems containsSemiMixedTypes="0" containsString="0" containsNumber="1" containsInteger="1" minValue="1000" maxValue="120000"/>
    </cacheField>
    <cacheField name="Head" numFmtId="0">
      <sharedItems count="6">
        <s v="Nurse"/>
        <s v="In direct"/>
        <s v="Direct"/>
        <s v="doctor"/>
        <s v="external"/>
        <s v="in direct "/>
      </sharedItems>
    </cacheField>
    <cacheField name="Company" numFmtId="0">
      <sharedItems count="5">
        <s v="Vision"/>
        <s v="LAB "/>
        <s v="Vision Final Sttlement"/>
        <s v="Mysmyle /Vision"/>
        <s v="Mysmyle"/>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o Boban" refreshedDate="45654.50454548611" createdVersion="8" refreshedVersion="8" minRefreshableVersion="3" recordCount="35" xr:uid="{00000000-000A-0000-FFFF-FFFF08000000}">
  <cacheSource type="worksheet">
    <worksheetSource ref="B53:R88" sheet="Salary 12-2024"/>
  </cacheSource>
  <cacheFields count="17">
    <cacheField name="Record Type" numFmtId="0">
      <sharedItems/>
    </cacheField>
    <cacheField name="Employee Unique ID / 14 DIGITS  " numFmtId="0">
      <sharedItems containsBlank="1" containsMixedTypes="1" containsNumber="1" containsInteger="1" minValue="10008019402648" maxValue="30415118637898"/>
    </cacheField>
    <cacheField name="Employee Name" numFmtId="0">
      <sharedItems/>
    </cacheField>
    <cacheField name="Agent ID/ BANK Routing Code " numFmtId="0">
      <sharedItems containsBlank="1" containsMixedTypes="1" containsNumber="1" containsInteger="1" minValue="105310101" maxValue="804020101"/>
    </cacheField>
    <cacheField name="Employee Card No. or IBAN " numFmtId="0">
      <sharedItems containsBlank="1"/>
    </cacheField>
    <cacheField name="Pay Start Date" numFmtId="0">
      <sharedItems containsBlank="1"/>
    </cacheField>
    <cacheField name="Pay End Date" numFmtId="0">
      <sharedItems containsBlank="1"/>
    </cacheField>
    <cacheField name="Days in Periods" numFmtId="0">
      <sharedItems containsString="0" containsBlank="1" containsNumber="1" minValue="11" maxValue="31"/>
    </cacheField>
    <cacheField name="Fix Income" numFmtId="0">
      <sharedItems containsSemiMixedTypes="0" containsString="0" containsNumber="1" minValue="1000" maxValue="120000"/>
    </cacheField>
    <cacheField name="Variable Income" numFmtId="2">
      <sharedItems containsSemiMixedTypes="0" containsString="0" containsNumber="1" containsInteger="1" minValue="-4750" maxValue="2900"/>
    </cacheField>
    <cacheField name="Days on Leave" numFmtId="166">
      <sharedItems containsSemiMixedTypes="0" containsString="0" containsNumber="1" containsInteger="1" minValue="0" maxValue="6"/>
    </cacheField>
    <cacheField name="Basic Income" numFmtId="2">
      <sharedItems containsSemiMixedTypes="0" containsString="0" containsNumber="1" minValue="1000" maxValue="120000"/>
    </cacheField>
    <cacheField name="OT" numFmtId="2">
      <sharedItems containsSemiMixedTypes="0" containsString="0" containsNumber="1" containsInteger="1" minValue="0" maxValue="0"/>
    </cacheField>
    <cacheField name="Allowances" numFmtId="2">
      <sharedItems containsSemiMixedTypes="0" containsString="0" containsNumber="1" containsInteger="1" minValue="0" maxValue="2900"/>
    </cacheField>
    <cacheField name="Deductions" numFmtId="2">
      <sharedItems containsSemiMixedTypes="0" containsString="0" containsNumber="1" containsInteger="1" minValue="0" maxValue="4750"/>
    </cacheField>
    <cacheField name="Net Salary" numFmtId="4">
      <sharedItems containsSemiMixedTypes="0" containsString="0" containsNumber="1" minValue="1000" maxValue="120000"/>
    </cacheField>
    <cacheField name="Head" numFmtId="0">
      <sharedItems count="4">
        <s v="nurse"/>
        <s v="indirect"/>
        <s v="doc"/>
        <s v="Mysmyle indirect"/>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o Boban" refreshedDate="45682.52497604167" createdVersion="8" refreshedVersion="8" minRefreshableVersion="3" recordCount="21" xr:uid="{00000000-000A-0000-FFFF-FFFF09000000}">
  <cacheSource type="worksheet">
    <worksheetSource ref="B2:R23" sheet="Salary 12-2024"/>
  </cacheSource>
  <cacheFields count="17">
    <cacheField name="Record Type" numFmtId="0">
      <sharedItems/>
    </cacheField>
    <cacheField name="Employee Unique ID / 14 DIGITS  " numFmtId="0">
      <sharedItems containsMixedTypes="1" containsNumber="1" containsInteger="1" minValue="10016078859321" maxValue="30415118637898"/>
    </cacheField>
    <cacheField name="Employee Name" numFmtId="49">
      <sharedItems/>
    </cacheField>
    <cacheField name="Agent ID/ BANK Routing Code " numFmtId="0">
      <sharedItems containsMixedTypes="1" containsNumber="1" containsInteger="1" minValue="105310101" maxValue="804020101"/>
    </cacheField>
    <cacheField name="Employee Card No. or IBAN " numFmtId="0">
      <sharedItems/>
    </cacheField>
    <cacheField name="Pay Start Date" numFmtId="49">
      <sharedItems/>
    </cacheField>
    <cacheField name="Pay End Date" numFmtId="49">
      <sharedItems/>
    </cacheField>
    <cacheField name="Days in Periods" numFmtId="0">
      <sharedItems containsSemiMixedTypes="0" containsString="0" containsNumber="1" containsInteger="1" minValue="4" maxValue="31"/>
    </cacheField>
    <cacheField name="Fix Income" numFmtId="2">
      <sharedItems containsSemiMixedTypes="0" containsString="0" containsNumber="1" containsInteger="1" minValue="3000" maxValue="120000"/>
    </cacheField>
    <cacheField name="Variable Income" numFmtId="2">
      <sharedItems containsSemiMixedTypes="0" containsString="0" containsNumber="1" containsInteger="1" minValue="-6000" maxValue="5800"/>
    </cacheField>
    <cacheField name="Days on Leave" numFmtId="166">
      <sharedItems containsSemiMixedTypes="0" containsString="0" containsNumber="1" containsInteger="1" minValue="0" maxValue="0"/>
    </cacheField>
    <cacheField name="Basic Income" numFmtId="2">
      <sharedItems containsSemiMixedTypes="0" containsString="0" containsNumber="1" containsInteger="1" minValue="3000" maxValue="120000"/>
    </cacheField>
    <cacheField name="OT" numFmtId="2">
      <sharedItems containsSemiMixedTypes="0" containsString="0" containsNumber="1" containsInteger="1" minValue="0" maxValue="0"/>
    </cacheField>
    <cacheField name="Allowances" numFmtId="2">
      <sharedItems containsSemiMixedTypes="0" containsString="0" containsNumber="1" containsInteger="1" minValue="0" maxValue="5800"/>
    </cacheField>
    <cacheField name="Deductions" numFmtId="2">
      <sharedItems containsSemiMixedTypes="0" containsString="0" containsNumber="1" containsInteger="1" minValue="0" maxValue="6000"/>
    </cacheField>
    <cacheField name="Net Salary" numFmtId="4">
      <sharedItems containsSemiMixedTypes="0" containsString="0" containsNumber="1" containsInteger="1" minValue="587" maxValue="120000"/>
    </cacheField>
    <cacheField name="Head" numFmtId="0">
      <sharedItems count="6">
        <s v="indirect"/>
        <s v="Final Settlemt  Direct nurse"/>
        <s v="External"/>
        <s v="Doctors Salary"/>
        <s v="Nurse Direct"/>
        <s v="Direct" u="1"/>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o Boban" refreshedDate="45682.639329398145" createdVersion="8" refreshedVersion="8" minRefreshableVersion="3" recordCount="14" xr:uid="{00000000-000A-0000-FFFF-FFFF0D000000}">
  <cacheSource type="worksheet">
    <worksheetSource ref="B26:R40" sheet="Salary 12-2024"/>
  </cacheSource>
  <cacheFields count="17">
    <cacheField name="Record Type" numFmtId="0">
      <sharedItems/>
    </cacheField>
    <cacheField name="Employee Unique ID / 14 DIGITS  " numFmtId="0">
      <sharedItems containsMixedTypes="1" containsNumber="1" containsInteger="1" minValue="10006059728355" maxValue="10023099650891"/>
    </cacheField>
    <cacheField name="Employee Name" numFmtId="0">
      <sharedItems/>
    </cacheField>
    <cacheField name="Agent ID/ BANK Routing Code " numFmtId="0">
      <sharedItems containsMixedTypes="1" containsNumber="1" containsInteger="1" minValue="405010101" maxValue="803510106"/>
    </cacheField>
    <cacheField name="Employee Card No. or IBAN " numFmtId="0">
      <sharedItems/>
    </cacheField>
    <cacheField name="Pay Start Date" numFmtId="49">
      <sharedItems/>
    </cacheField>
    <cacheField name="Pay End Date" numFmtId="49">
      <sharedItems/>
    </cacheField>
    <cacheField name="Days in Periods" numFmtId="0">
      <sharedItems containsSemiMixedTypes="0" containsString="0" containsNumber="1" containsInteger="1" minValue="19" maxValue="31"/>
    </cacheField>
    <cacheField name="Fix Income" numFmtId="0">
      <sharedItems containsSemiMixedTypes="0" containsString="0" containsNumber="1" containsInteger="1" minValue="1000" maxValue="8000"/>
    </cacheField>
    <cacheField name="Variable Income" numFmtId="2">
      <sharedItems containsSemiMixedTypes="0" containsString="0" containsNumber="1" containsInteger="1" minValue="-1708" maxValue="150"/>
    </cacheField>
    <cacheField name="Days on Leave" numFmtId="166">
      <sharedItems containsSemiMixedTypes="0" containsString="0" containsNumber="1" containsInteger="1" minValue="0" maxValue="6"/>
    </cacheField>
    <cacheField name="Basic Income" numFmtId="0">
      <sharedItems containsSemiMixedTypes="0" containsString="0" containsNumber="1" containsInteger="1" minValue="1000" maxValue="8000"/>
    </cacheField>
    <cacheField name="OT" numFmtId="2">
      <sharedItems containsSemiMixedTypes="0" containsString="0" containsNumber="1" containsInteger="1" minValue="0" maxValue="0"/>
    </cacheField>
    <cacheField name="Allowances" numFmtId="2">
      <sharedItems containsSemiMixedTypes="0" containsString="0" containsNumber="1" containsInteger="1" minValue="0" maxValue="150"/>
    </cacheField>
    <cacheField name="Deductions" numFmtId="2">
      <sharedItems containsSemiMixedTypes="0" containsString="0" containsNumber="1" containsInteger="1" minValue="0" maxValue="1708"/>
    </cacheField>
    <cacheField name="Net Salary" numFmtId="4">
      <sharedItems containsSemiMixedTypes="0" containsString="0" containsNumber="1" containsInteger="1" minValue="1000" maxValue="8000"/>
    </cacheField>
    <cacheField name="Head" numFmtId="0">
      <sharedItems count="3">
        <s v="Final Settlement Indirect"/>
        <s v="indirect"/>
        <s v="Direct"/>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KRISHNA" refreshedDate="45709.962471296298" createdVersion="3" refreshedVersion="3" minRefreshableVersion="3" recordCount="997" xr:uid="{00000000-000A-0000-FFFF-FFFF13000000}">
  <cacheSource type="worksheet">
    <worksheetSource ref="A2:AF999" sheet="Income Raw Data"/>
  </cacheSource>
  <cacheFields count="32">
    <cacheField name="Date" numFmtId="14">
      <sharedItems containsSemiMixedTypes="0" containsNonDate="0" containsDate="1" containsString="0" minDate="2025-01-01T00:00:00" maxDate="2025-02-01T00:00:00"/>
    </cacheField>
    <cacheField name="Bill Date" numFmtId="0">
      <sharedItems containsDate="1" containsMixedTypes="1" minDate="2025-01-01T00:00:00" maxDate="2025-02-01T00:00:00"/>
    </cacheField>
    <cacheField name="Unit" numFmtId="0">
      <sharedItems/>
    </cacheField>
    <cacheField name="Host / Agent" numFmtId="0">
      <sharedItems containsBlank="1"/>
    </cacheField>
    <cacheField name="Doctor" numFmtId="0">
      <sharedItems containsBlank="1" count="8">
        <s v="Dr. Ammar"/>
        <s v="Dr. Hussien"/>
        <s v="Dr. Amr"/>
        <s v="---"/>
        <s v="Dr. Salim"/>
        <s v="Dr. Ibrahim"/>
        <s v="Dr. Asma"/>
        <m/>
      </sharedItems>
    </cacheField>
    <cacheField name="Chart" numFmtId="1">
      <sharedItems containsSemiMixedTypes="0" containsString="0" containsNumber="1" containsInteger="1" minValue="722" maxValue="9000009"/>
    </cacheField>
    <cacheField name="Patient Name" numFmtId="0">
      <sharedItems/>
    </cacheField>
    <cacheField name="Payer" numFmtId="0">
      <sharedItems count="8">
        <s v="06- SelfPay Direct"/>
        <s v="NA"/>
        <s v="01- Thiqa / E001"/>
        <s v="02- Daman / A001"/>
        <s v="03- ADNIC / A002"/>
        <s v="07- SelfPay FP"/>
        <s v="05- AXA / A026"/>
        <s v="04- NextCare / A012"/>
      </sharedItems>
    </cacheField>
    <cacheField name="INV / FP / Bill No." numFmtId="0">
      <sharedItems containsMixedTypes="1" containsNumber="1" containsInteger="1" minValue="31086" maxValue="48887"/>
    </cacheField>
    <cacheField name="Payment Status" numFmtId="0">
      <sharedItems count="6">
        <s v="---"/>
        <s v="Debit / credit Card"/>
        <s v="Cash"/>
        <s v="From Advanced Payment"/>
        <s v="VDC Gift Voucher"/>
        <s v="Bank Transfer"/>
      </sharedItems>
    </cacheField>
    <cacheField name="Payment Type" numFmtId="0">
      <sharedItems/>
    </cacheField>
    <cacheField name="Gross Amount" numFmtId="2">
      <sharedItems containsSemiMixedTypes="0" containsString="0" containsNumber="1" minValue="0" maxValue="42000"/>
    </cacheField>
    <cacheField name="Additional Discount" numFmtId="2">
      <sharedItems containsSemiMixedTypes="0" containsString="0" containsNumber="1" minValue="0" maxValue="23024.93"/>
    </cacheField>
    <cacheField name="Gross INS Share" numFmtId="2">
      <sharedItems containsSemiMixedTypes="0" containsString="0" containsNumber="1" minValue="0" maxValue="33775"/>
    </cacheField>
    <cacheField name="Net INS Share" numFmtId="2">
      <sharedItems containsSemiMixedTypes="0" containsString="0" containsNumber="1" minValue="0" maxValue="33775"/>
    </cacheField>
    <cacheField name="Net INS Share VAT" numFmtId="2">
      <sharedItems containsSemiMixedTypes="0" containsString="0" containsNumber="1" minValue="0" maxValue="52.8"/>
    </cacheField>
    <cacheField name="Net INS Share VATable Amount" numFmtId="2">
      <sharedItems containsSemiMixedTypes="0" containsString="0" containsNumber="1" minValue="0" maxValue="1003.2"/>
    </cacheField>
    <cacheField name="Gross PT Share" numFmtId="2">
      <sharedItems containsSemiMixedTypes="0" containsString="0" containsNumber="1" minValue="0" maxValue="23024.93"/>
    </cacheField>
    <cacheField name="Net PT Share" numFmtId="2">
      <sharedItems containsSemiMixedTypes="0" containsString="0" containsNumber="1" minValue="0" maxValue="9563.44"/>
    </cacheField>
    <cacheField name="Net PT Share VAT" numFmtId="2">
      <sharedItems containsSemiMixedTypes="0" containsString="0" containsNumber="1" minValue="0" maxValue="35"/>
    </cacheField>
    <cacheField name="Net PT Share VATable Amount" numFmtId="2">
      <sharedItems containsSemiMixedTypes="0" containsString="0" containsNumber="1" minValue="0" maxValue="665"/>
    </cacheField>
    <cacheField name="SUM [INS Share + PT Share]" numFmtId="2">
      <sharedItems containsSemiMixedTypes="0" containsString="0" containsNumber="1" minValue="0" maxValue="33775"/>
    </cacheField>
    <cacheField name="SUM VAT" numFmtId="2">
      <sharedItems containsSemiMixedTypes="0" containsString="0" containsNumber="1" minValue="0" maxValue="66"/>
    </cacheField>
    <cacheField name="SUM VATable Amount" numFmtId="2">
      <sharedItems containsSemiMixedTypes="0" containsString="0" containsNumber="1" minValue="0" maxValue="1254"/>
    </cacheField>
    <cacheField name="Old INV Payment" numFmtId="2">
      <sharedItems containsSemiMixedTypes="0" containsString="0" containsNumber="1" minValue="0" maxValue="6226.11"/>
    </cacheField>
    <cacheField name="Current Payment" numFmtId="2">
      <sharedItems containsSemiMixedTypes="0" containsString="0" containsNumber="1" minValue="0" maxValue="11999"/>
    </cacheField>
    <cacheField name="Advance Payment" numFmtId="2">
      <sharedItems containsSemiMixedTypes="0" containsString="0" containsNumber="1" minValue="0" maxValue="4422.16"/>
    </cacheField>
    <cacheField name="Total Oustanding Balance" numFmtId="2">
      <sharedItems containsSemiMixedTypes="0" containsString="0" containsNumber="1" minValue="0" maxValue="73909.5"/>
    </cacheField>
    <cacheField name="Next Appointment Type" numFmtId="0">
      <sharedItems containsBlank="1"/>
    </cacheField>
    <cacheField name="Visit Status" numFmtId="0">
      <sharedItems/>
    </cacheField>
    <cacheField name="Clinic Notes" numFmtId="0">
      <sharedItems longText="1"/>
    </cacheField>
    <cacheField name="INS/SLF Notes" numFmtId="0">
      <sharedItems longText="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o Boban" refreshedDate="45710.487106365741" createdVersion="8" refreshedVersion="8" minRefreshableVersion="3" recordCount="918" xr:uid="{DFE9B941-989E-403C-A469-89B0D6BF04CB}">
  <cacheSource type="worksheet">
    <worksheetSource ref="A1:AR919" sheet="Movement Jan 2025"/>
  </cacheSource>
  <cacheFields count="44">
    <cacheField name="Movement Date" numFmtId="165">
      <sharedItems containsSemiMixedTypes="0" containsNonDate="0" containsDate="1" containsString="0" minDate="2025-01-01T00:00:00" maxDate="2025-02-01T00:00:00"/>
    </cacheField>
    <cacheField name="Transaction Type" numFmtId="0">
      <sharedItems count="5">
        <s v="01- Purchase"/>
        <s v="02- Usage"/>
        <s v="03- Internal Return"/>
        <s v="05- Exchange Returned"/>
        <s v="04- Exchange Received"/>
      </sharedItems>
    </cacheField>
    <cacheField name="Category" numFmtId="0">
      <sharedItems count="7">
        <s v="04- Dental Materials &amp; Supplies- (DMS)"/>
        <s v="08- Facility Management &amp; (FMS)"/>
        <s v="06- Laboratory- (LAB)"/>
        <s v="03- Prevention &amp; Control of Infection- (PCI)"/>
        <s v="05- Implants- (IMPL)"/>
        <s v="01- Medical &amp; LAB Devices. Instruments- (DEV)"/>
        <s v="02- Drugs, Needles &amp; Triage- (DRG) "/>
      </sharedItems>
    </cacheField>
    <cacheField name="Sub-Category" numFmtId="0">
      <sharedItems count="36">
        <s v="01- Burs &amp; Stones Tools"/>
        <s v="07- Pantry Supplies "/>
        <s v="04- Restorative Fillings, Adhesives &amp; Supplies"/>
        <s v="05- Endodontic Materials &amp; Posts Supplies "/>
        <s v="07- Lab Drilling / Milling  Tools &amp; Accessories "/>
        <s v="03- General &amp; Waste Management"/>
        <s v="03- Dental Blanks"/>
        <s v="04- Implant Impression Tools &amp; Supplies"/>
        <s v="06- Dental Stone, Stains &amp; Wax"/>
        <s v="08- Cssd, Triage, PCI Devices"/>
        <s v="03- Scaling / Gingiva Materials &amp; Supplies"/>
        <s v="02- Nitrous &amp; Oxygen Sedation"/>
        <s v="04- Needles &amp; Syringes "/>
        <s v="03- Abutments"/>
        <s v="04- Wrapping &amp; Protective Materials"/>
        <s v="07- Impression Materials &amp; Supplies"/>
        <s v="08- Bleaching Material &amp; Supplies"/>
        <s v="06- Hand Instruments (Restorative, Perio, Endo, Implants,Ortho…) "/>
        <s v="03- Vital Signs/ Emergency Supplies "/>
        <s v="02- Disinfectants &amp; Lubricants"/>
        <s v="01- Personal Protective Equipment "/>
        <s v="05- Sterilization Monitoring "/>
        <s v="06- Surgical Materials &amp; Supplies"/>
        <s v="08- Stationaries &amp; Printing Supplies"/>
        <s v="05- Bone Grafting Materials, Synthetic"/>
        <s v="10- Patient Education Printouts &amp; Giveaways"/>
        <s v="02- Dental Blocks"/>
        <s v="09- Orthodontic Materials &amp; Supplies"/>
        <s v="04- Hand Pieces, Scaler Devices &amp; Accessories "/>
        <s v="01- Implant Fixtures"/>
        <s v="01- Local Anaesthetics "/>
        <s v="05- Medical Electronic Devices (Restorative, Perio, Endo, Implants, Ortho…) "/>
        <s v="04- 3D Inks &amp; Supplies"/>
        <s v="05- Vacuum Machine Plates &amp; Supplies"/>
        <s v="01- Lab Devices, Instruments, &amp; Accessories"/>
        <s v="02- Healing &amp; Cover Screw"/>
      </sharedItems>
    </cacheField>
    <cacheField name="Type" numFmtId="0">
      <sharedItems/>
    </cacheField>
    <cacheField name="Variant 1" numFmtId="0">
      <sharedItems/>
    </cacheField>
    <cacheField name="Variant 2 (If Applicable)" numFmtId="0">
      <sharedItems containsBlank="1"/>
    </cacheField>
    <cacheField name="Vision Description (Description understood by VDC users)" numFmtId="0">
      <sharedItems/>
    </cacheField>
    <cacheField name="Quanity" numFmtId="0">
      <sharedItems containsSemiMixedTypes="0" containsString="0" containsNumber="1" minValue="-20" maxValue="100"/>
    </cacheField>
    <cacheField name="Unit Of Measure" numFmtId="0">
      <sharedItems/>
    </cacheField>
    <cacheField name="Vision ID" numFmtId="0">
      <sharedItems containsMixedTypes="1" containsNumber="1" containsInteger="1" minValue="1323" maxValue="5366115118"/>
    </cacheField>
    <cacheField name="Item Price (Without Vat)" numFmtId="43">
      <sharedItems containsSemiMixedTypes="0" containsString="0" containsNumber="1" minValue="0.85" maxValue="5500"/>
    </cacheField>
    <cacheField name="Item Vat ( If Applicable)" numFmtId="0">
      <sharedItems containsMixedTypes="1" containsNumber="1" containsInteger="1" minValue="75" maxValue="75"/>
    </cacheField>
    <cacheField name="Warranty Certificate" numFmtId="0">
      <sharedItems/>
    </cacheField>
    <cacheField name="Medication Alerts (For Medcines Only)" numFmtId="0">
      <sharedItems/>
    </cacheField>
    <cacheField name="Color Classification (For Electronic Devices) " numFmtId="0">
      <sharedItems/>
    </cacheField>
    <cacheField name="Expiration / Depreciation Date" numFmtId="165">
      <sharedItems containsDate="1" containsMixedTypes="1" minDate="2024-05-01T00:00:00" maxDate="2029-04-01T00:00:00"/>
    </cacheField>
    <cacheField name="Department Ownership" numFmtId="0">
      <sharedItems/>
    </cacheField>
    <cacheField name="Internal User /Agent Name" numFmtId="0">
      <sharedItems/>
    </cacheField>
    <cacheField name="Internal User ID" numFmtId="0">
      <sharedItems/>
    </cacheField>
    <cacheField name="Undertaking Staff ID /  Form" numFmtId="0">
      <sharedItems containsBlank="1"/>
    </cacheField>
    <cacheField name="Location" numFmtId="0">
      <sharedItems/>
    </cacheField>
    <cacheField name="Location ID" numFmtId="0">
      <sharedItems/>
    </cacheField>
    <cacheField name="Location  Index" numFmtId="0">
      <sharedItems containsSemiMixedTypes="0" containsString="0" containsNumber="1" minValue="1.1000000000000001" maxValue="8.6"/>
    </cacheField>
    <cacheField name="Incident Report Attached" numFmtId="0">
      <sharedItems/>
    </cacheField>
    <cacheField name="PPM Date_x000a_ (For electronic Devices)" numFmtId="0">
      <sharedItems/>
    </cacheField>
    <cacheField name="Disposal Forms" numFmtId="0">
      <sharedItems/>
    </cacheField>
    <cacheField name="Stock Description (the exact description as per the supplier Invoice)" numFmtId="0">
      <sharedItems/>
    </cacheField>
    <cacheField name="Brand / Model" numFmtId="0">
      <sharedItems/>
    </cacheField>
    <cacheField name="Supplier Details" numFmtId="0">
      <sharedItems/>
    </cacheField>
    <cacheField name="Supplier/Customer Name" numFmtId="0">
      <sharedItems count="43">
        <s v="Al Hana Medical Equipments"/>
        <s v="Jackson Trading Co. LLC"/>
        <s v="Hachem Dental Care LLC "/>
        <s v="Dubai Medical Equipment LLC"/>
        <s v="Fala Medical Trading"/>
        <s v="Breath General Trading"/>
        <s v="Sirona Dental Systems Trading LLC"/>
        <s v="Prime Medical Supplies Est."/>
        <s v="City Pharmacy Co. WLL"/>
        <s v="Bright Gate Healthcare LLC"/>
        <s v="Panacea Synthetic Gas Trading LLC"/>
        <s v="Ora Tech Medical and Surgical Articles &amp; Requisites Trading LLC"/>
        <s v="Al Hayat Pharmaceuticals"/>
        <s v="Edison Medical "/>
        <s v="Alphamed General Trading LLC"/>
        <s v="Everest Medical &amp; Safety Trading"/>
        <s v="IRA Medical Supplies"/>
        <s v="Al Sawari Pharma &amp; Medical Equip. Store LLC"/>
        <s v="Green Line Printing Works"/>
        <s v="Sapling Drug Store"/>
        <s v="Saber Mohammed/Elwan Technical Supplies"/>
        <s v="Bio Link Medical Surgical Equipment &amp; Intruments Trading LLC"/>
        <s v="Alpha Medical LLC"/>
        <s v="Alpha Medical General Trading  LLC"/>
        <s v="Al Saadah Medical &amp; Surgical Supplies"/>
        <s v="World Dento Medical Equipments LLC"/>
        <s v="AstraCare Medical Supplies Trading"/>
        <s v="Delta Vision Trading"/>
        <s v="Itqan Dental Supply LLC"/>
        <s v="IBDAA Medical &amp; Dental Supply LLC"/>
        <s v="Three Q Dental and Medical Supplies  LLC"/>
        <s v="IKON Instruments"/>
        <s v="10- Internal Laboratory"/>
        <s v="07- Clinic 4"/>
        <s v="06- Clinic 3"/>
        <s v="13- VIP 1"/>
        <s v="14- VIP 2"/>
        <s v="03- CSSD / Washrooms"/>
        <s v="02- Triage/OPG Room"/>
        <s v="12-  Coffee Vending Machine"/>
        <s v="04- Clinic 1"/>
        <s v="05- Clinic 2"/>
        <s v="01- Reception Area"/>
      </sharedItems>
    </cacheField>
    <cacheField name="Supplier / Agency represertative" numFmtId="0">
      <sharedItems/>
    </cacheField>
    <cacheField name="Supplier / Agency Contact Number" numFmtId="0">
      <sharedItems containsMixedTypes="1" containsNumber="1" containsInteger="1" minValue="97142667877" maxValue="97142667877"/>
    </cacheField>
    <cacheField name="Financial Grading" numFmtId="0">
      <sharedItems/>
    </cacheField>
    <cacheField name="Door Number" numFmtId="0">
      <sharedItems containsMixedTypes="1" containsNumber="1" containsInteger="1" minValue="2" maxValue="8"/>
    </cacheField>
    <cacheField name="Buffer Stock_x000a_(1 clinic usage/ month)" numFmtId="0">
      <sharedItems containsSemiMixedTypes="0" containsString="0" containsNumber="1" containsInteger="1" minValue="1" maxValue="5"/>
    </cacheField>
    <cacheField name="LPO/IPO Number" numFmtId="0">
      <sharedItems/>
    </cacheField>
    <cacheField name=" Transaction Value " numFmtId="43">
      <sharedItems containsSemiMixedTypes="0" containsString="0" containsNumber="1" minValue="-12500" maxValue="7500"/>
    </cacheField>
    <cacheField name="Payment Voucher Number" numFmtId="0">
      <sharedItems/>
    </cacheField>
    <cacheField name="External Doc Num." numFmtId="0">
      <sharedItems containsMixedTypes="1" containsNumber="1" containsInteger="1" minValue="1499" maxValue="202551357"/>
    </cacheField>
    <cacheField name=" Invoice Amount " numFmtId="43">
      <sharedItems containsMixedTypes="1" containsNumber="1" minValue="6" maxValue="4000"/>
    </cacheField>
    <cacheField name="VAT" numFmtId="43">
      <sharedItems containsMixedTypes="1" containsNumber="1" minValue="0" maxValue="75"/>
    </cacheField>
    <cacheField name="Total amount" numFmtId="43">
      <sharedItems containsMixedTypes="1" containsNumber="1" minValue="6" maxValue="4000"/>
    </cacheField>
    <cacheField name=" Amount Paid " numFmtId="43">
      <sharedItems containsBlank="1" containsMixedTypes="1" containsNumber="1" containsInteger="1" minValue="0" maxValue="2060"/>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o Boban" refreshedDate="45710.54266979167" createdVersion="8" refreshedVersion="8" minRefreshableVersion="3" recordCount="219" xr:uid="{68596430-D405-4134-AA10-81B8512253FD}">
  <cacheSource type="worksheet">
    <worksheetSource ref="A1:Y220" sheet="Remittance"/>
  </cacheSource>
  <cacheFields count="26">
    <cacheField name="FacilityID" numFmtId="0">
      <sharedItems/>
    </cacheField>
    <cacheField name="Facility_Name" numFmtId="0">
      <sharedItems/>
    </cacheField>
    <cacheField name="ClaimNumber" numFmtId="0">
      <sharedItems/>
    </cacheField>
    <cacheField name="PatientID" numFmtId="0">
      <sharedItems/>
    </cacheField>
    <cacheField name="MemberID" numFmtId="0">
      <sharedItems/>
    </cacheField>
    <cacheField name="EncounterStartDate" numFmtId="22">
      <sharedItems containsSemiMixedTypes="0" containsNonDate="0" containsDate="1" containsString="0" minDate="2024-05-14T14:08:00" maxDate="2025-01-07T16:11:00"/>
    </cacheField>
    <cacheField name="EncounterEndDate" numFmtId="22">
      <sharedItems containsSemiMixedTypes="0" containsNonDate="0" containsDate="1" containsString="0" minDate="2024-05-14T16:35:00" maxDate="2025-01-07T17:23:00"/>
    </cacheField>
    <cacheField name="EncounterStartYear" numFmtId="0">
      <sharedItems containsSemiMixedTypes="0" containsString="0" containsNumber="1" containsInteger="1" minValue="2024" maxValue="2025" count="2">
        <n v="2024"/>
        <n v="2025"/>
      </sharedItems>
    </cacheField>
    <cacheField name="EncounterStartMonth" numFmtId="0">
      <sharedItems count="8">
        <s v="Nov"/>
        <s v="Dec"/>
        <s v="Aug"/>
        <s v="Sep"/>
        <s v="Jan"/>
        <s v="Jul"/>
        <s v="May"/>
        <s v="Jun"/>
      </sharedItems>
    </cacheField>
    <cacheField name="ReceiverID" numFmtId="0">
      <sharedItems/>
    </cacheField>
    <cacheField name="Receiver_Name" numFmtId="0">
      <sharedItems/>
    </cacheField>
    <cacheField name="PayerID" numFmtId="0">
      <sharedItems/>
    </cacheField>
    <cacheField name="Payer_Name" numFmtId="0">
      <sharedItems/>
    </cacheField>
    <cacheField name="EncounterType" numFmtId="0">
      <sharedItems containsSemiMixedTypes="0" containsString="0" containsNumber="1" containsInteger="1" minValue="1" maxValue="1"/>
    </cacheField>
    <cacheField name="PaymentReference" numFmtId="0">
      <sharedItems/>
    </cacheField>
    <cacheField name="NetAmt" numFmtId="0">
      <sharedItems containsSemiMixedTypes="0" containsString="0" containsNumber="1" minValue="48" maxValue="8750"/>
    </cacheField>
    <cacheField name="PaymentAmt" numFmtId="0">
      <sharedItems containsSemiMixedTypes="0" containsString="0" containsNumber="1" minValue="-6790" maxValue="6440"/>
    </cacheField>
    <cacheField name="DateSettlement" numFmtId="0">
      <sharedItems containsSemiMixedTypes="0" containsNonDate="0" containsDate="1" containsString="0" minDate="2024-12-27T00:00:00" maxDate="2025-01-30T00:00:00"/>
    </cacheField>
    <cacheField name="XMLFileName" numFmtId="0">
      <sharedItems/>
    </cacheField>
    <cacheField name="FileID" numFmtId="0">
      <sharedItems/>
    </cacheField>
    <cacheField name="TransactionDate" numFmtId="22">
      <sharedItems containsSemiMixedTypes="0" containsNonDate="0" containsDate="1" containsString="0" minDate="2025-01-01T11:39:00" maxDate="2025-01-31T05:52:00" count="35">
        <d v="2025-01-01T11:39:00"/>
        <d v="2025-01-02T09:06:00"/>
        <d v="2025-01-02T09:15:00"/>
        <d v="2025-01-02T20:06:00"/>
        <d v="2025-01-04T16:03:00"/>
        <d v="2025-01-06T03:34:00"/>
        <d v="2025-01-06T18:01:00"/>
        <d v="2025-01-06T18:19:00"/>
        <d v="2025-01-06T18:28:00"/>
        <d v="2025-01-06T20:41:00"/>
        <d v="2025-01-06T21:28:00"/>
        <d v="2025-01-06T23:01:00"/>
        <d v="2025-01-07T03:40:00"/>
        <d v="2025-01-07T07:26:00"/>
        <d v="2025-01-08T09:21:00"/>
        <d v="2025-01-09T20:06:00"/>
        <d v="2025-01-11T17:16:00"/>
        <d v="2025-01-15T20:48:00"/>
        <d v="2025-01-16T03:19:00"/>
        <d v="2025-01-16T03:43:00"/>
        <d v="2025-01-17T18:28:00"/>
        <d v="2025-01-17T21:19:00"/>
        <d v="2025-01-19T14:48:00"/>
        <d v="2025-01-20T02:02:00"/>
        <d v="2025-01-20T08:04:00"/>
        <d v="2025-01-21T05:30:00"/>
        <d v="2025-01-21T14:46:00"/>
        <d v="2025-01-22T21:08:00"/>
        <d v="2025-01-24T03:55:00"/>
        <d v="2025-01-24T14:04:00"/>
        <d v="2025-01-24T16:55:00"/>
        <d v="2025-01-25T08:36:00"/>
        <d v="2025-01-27T20:08:00"/>
        <d v="2025-01-30T21:16:00"/>
        <d v="2025-01-31T05:52:00"/>
      </sharedItems>
      <fieldGroup par="25" base="20">
        <rangePr groupBy="days" startDate="2025-01-01T11:39:00" endDate="2025-01-31T05:52: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1/2025"/>
        </groupItems>
      </fieldGroup>
    </cacheField>
    <cacheField name="RAPaymentFor" numFmtId="0">
      <sharedItems/>
    </cacheField>
    <cacheField name="RemittanceComments" numFmtId="0">
      <sharedItems containsNonDate="0" containsString="0" containsBlank="1"/>
    </cacheField>
    <cacheField name="Clinician" numFmtId="0">
      <sharedItems/>
    </cacheField>
    <cacheField name="OrderingClinician" numFmtId="0">
      <sharedItems/>
    </cacheField>
    <cacheField name="Months" numFmtId="0" databaseField="0">
      <fieldGroup base="20">
        <rangePr groupBy="months" startDate="2025-01-01T11:39:00" endDate="2025-01-31T05:52:00"/>
        <groupItems count="14">
          <s v="&lt;01/01/2025"/>
          <s v="Jan"/>
          <s v="Feb"/>
          <s v="Mar"/>
          <s v="Apr"/>
          <s v="May"/>
          <s v="Jun"/>
          <s v="Jul"/>
          <s v="Aug"/>
          <s v="Sep"/>
          <s v="Oct"/>
          <s v="Nov"/>
          <s v="Dec"/>
          <s v="&gt;31/01/2025"/>
        </groupItems>
      </fieldGroup>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o Boban" refreshedDate="45710.544829513892" createdVersion="8" refreshedVersion="8" minRefreshableVersion="3" recordCount="1086" xr:uid="{8B7C13D7-088B-45BE-A3BC-3C53B144C55D}">
  <cacheSource type="worksheet">
    <worksheetSource ref="A1:AL1087" sheet="Claim (Saff)"/>
  </cacheSource>
  <cacheFields count="38">
    <cacheField name="FacilityID" numFmtId="0">
      <sharedItems/>
    </cacheField>
    <cacheField name="InvoiceNo" numFmtId="0">
      <sharedItems/>
    </cacheField>
    <cacheField name="PatientID" numFmtId="0">
      <sharedItems/>
    </cacheField>
    <cacheField name="ActivityStartDate" numFmtId="22">
      <sharedItems containsSemiMixedTypes="0" containsNonDate="0" containsDate="1" containsString="0" minDate="2025-01-01T11:13:00" maxDate="2025-01-31T19:59:00"/>
    </cacheField>
    <cacheField name="EncounterType" numFmtId="0">
      <sharedItems containsSemiMixedTypes="0" containsString="0" containsNumber="1" containsInteger="1" minValue="1" maxValue="1"/>
    </cacheField>
    <cacheField name="EncounterStartDate" numFmtId="22">
      <sharedItems containsSemiMixedTypes="0" containsNonDate="0" containsDate="1" containsString="0" minDate="2025-01-01T11:13:00" maxDate="2025-01-31T19:59:00"/>
    </cacheField>
    <cacheField name="EncounterEndDate" numFmtId="22">
      <sharedItems containsSemiMixedTypes="0" containsNonDate="0" containsDate="1" containsString="0" minDate="2025-01-01T11:49:00" maxDate="2025-02-02T18:25:00"/>
    </cacheField>
    <cacheField name="ClaimActivityNumber" numFmtId="0">
      <sharedItems/>
    </cacheField>
    <cacheField name="CPTCode" numFmtId="0">
      <sharedItems/>
    </cacheField>
    <cacheField name="CPTType" numFmtId="0">
      <sharedItems containsSemiMixedTypes="0" containsString="0" containsNumber="1" containsInteger="1" minValue="6" maxValue="6"/>
    </cacheField>
    <cacheField name="Quantity" numFmtId="0">
      <sharedItems containsSemiMixedTypes="0" containsString="0" containsNumber="1" containsInteger="1" minValue="1" maxValue="1"/>
    </cacheField>
    <cacheField name="Clinician" numFmtId="0">
      <sharedItems/>
    </cacheField>
    <cacheField name="Clinician_Name" numFmtId="0">
      <sharedItems/>
    </cacheField>
    <cacheField name="ReceiverID" numFmtId="0">
      <sharedItems/>
    </cacheField>
    <cacheField name="Receiver_Name" numFmtId="0">
      <sharedItems/>
    </cacheField>
    <cacheField name="PayerID" numFmtId="0">
      <sharedItems/>
    </cacheField>
    <cacheField name="Payer_Name" numFmtId="0">
      <sharedItems/>
    </cacheField>
    <cacheField name="IDPayer" numFmtId="0">
      <sharedItems/>
    </cacheField>
    <cacheField name="PaymentReference" numFmtId="0">
      <sharedItems containsBlank="1"/>
    </cacheField>
    <cacheField name="PriorAuthorizationID" numFmtId="0">
      <sharedItems containsBlank="1"/>
    </cacheField>
    <cacheField name="NetAmt" numFmtId="0">
      <sharedItems containsSemiMixedTypes="0" containsString="0" containsNumber="1" minValue="0" maxValue="3500"/>
    </cacheField>
    <cacheField name="Diagnosis" numFmtId="0">
      <sharedItems/>
    </cacheField>
    <cacheField name="LastRemittanceDate" numFmtId="0">
      <sharedItems containsNonDate="0" containsDate="1" containsString="0" containsBlank="1" minDate="2025-01-11T17:16:00" maxDate="2025-02-13T20:40:00"/>
    </cacheField>
    <cacheField name="RemittedAmt" numFmtId="0">
      <sharedItems containsSemiMixedTypes="0" containsString="0" containsNumber="1" minValue="0" maxValue="560"/>
    </cacheField>
    <cacheField name="LastRemittedAmount" numFmtId="0">
      <sharedItems containsSemiMixedTypes="0" containsString="0" containsNumber="1" containsInteger="1" minValue="0" maxValue="0"/>
    </cacheField>
    <cacheField name="InitialRejectedAmt" numFmtId="0">
      <sharedItems containsString="0" containsBlank="1" containsNumber="1" minValue="0" maxValue="1925"/>
    </cacheField>
    <cacheField name="RejectedAmt" numFmtId="0">
      <sharedItems containsSemiMixedTypes="0" containsString="0" containsNumber="1" minValue="0" maxValue="1925"/>
    </cacheField>
    <cacheField name="UnprocessedAmt" numFmtId="0">
      <sharedItems containsSemiMixedTypes="0" containsString="0" containsNumber="1" minValue="0" maxValue="3500"/>
    </cacheField>
    <cacheField name="DenialCode" numFmtId="0">
      <sharedItems containsBlank="1"/>
    </cacheField>
    <cacheField name="DenialComment" numFmtId="0">
      <sharedItems containsBlank="1"/>
    </cacheField>
    <cacheField name="DenialCategory" numFmtId="0">
      <sharedItems containsBlank="1"/>
    </cacheField>
    <cacheField name="DenialType" numFmtId="0">
      <sharedItems containsBlank="1"/>
    </cacheField>
    <cacheField name="ClaimYear" numFmtId="0">
      <sharedItems containsSemiMixedTypes="0" containsString="0" containsNumber="1" containsInteger="1" minValue="2025" maxValue="2025" count="1">
        <n v="2025"/>
      </sharedItems>
    </cacheField>
    <cacheField name="ClaimMonth" numFmtId="0">
      <sharedItems containsSemiMixedTypes="0" containsString="0" containsNumber="1" containsInteger="1" minValue="1" maxValue="1" count="1">
        <n v="1"/>
      </sharedItems>
    </cacheField>
    <cacheField name="LastSubmissionFile" numFmtId="0">
      <sharedItems/>
    </cacheField>
    <cacheField name="InitialDateSettlement" numFmtId="0">
      <sharedItems containsNonDate="0" containsDate="1" containsString="0" containsBlank="1" minDate="2025-01-09T00:00:00" maxDate="2025-02-13T00:00:00"/>
    </cacheField>
    <cacheField name="ClaimStatus" numFmtId="0">
      <sharedItems/>
    </cacheField>
    <cacheField name="PaymentStatus" numFmtId="0">
      <sharedItems containsBlank="1"/>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 Moniem Mohamed Azab" refreshedDate="45710.587889351853" createdVersion="8" refreshedVersion="8" minRefreshableVersion="3" recordCount="333" xr:uid="{3E550356-A835-4C0E-80CC-A1ABE253AF97}">
  <cacheSource type="worksheet">
    <worksheetSource ref="A1:P334" sheet="Cash_in_hand_Jan 2025"/>
  </cacheSource>
  <cacheFields count="16">
    <cacheField name="Serial Num" numFmtId="0">
      <sharedItems containsSemiMixedTypes="0" containsString="0" containsNumber="1" containsInteger="1" minValue="12322" maxValue="12837"/>
    </cacheField>
    <cacheField name="Date" numFmtId="14">
      <sharedItems containsSemiMixedTypes="0" containsNonDate="0" containsDate="1" containsString="0" minDate="2025-01-01T00:00:00" maxDate="2025-02-01T00:00:00"/>
    </cacheField>
    <cacheField name="Transaction Type" numFmtId="0">
      <sharedItems/>
    </cacheField>
    <cacheField name="Treasury Type" numFmtId="0">
      <sharedItems/>
    </cacheField>
    <cacheField name="Category" numFmtId="0">
      <sharedItems count="5">
        <s v="02- General Running and Maintenance"/>
        <s v="03- Staff Qualification And Education (HR)"/>
        <s v="05- Treasuries Transactions"/>
        <s v="01- Equipment and Supply"/>
        <s v="04- Legal and Professionalism"/>
      </sharedItems>
    </cacheField>
    <cacheField name="Sub-Category" numFmtId="0">
      <sharedItems count="28">
        <s v="07- Miscellaneous"/>
        <s v="01- Direct Staff Salaries"/>
        <s v="03- External Staff Salaries"/>
        <s v="01- Treasury Transfer"/>
        <s v="01- Consumables / New Invoice Payment"/>
        <s v="11- Bank Charges"/>
        <s v="02- Immigration and Labor"/>
        <s v="09- Marketing and Advertisement (PEC)"/>
        <s v="04- Departement of health (DOH)-HAAD"/>
        <s v="02- Office Supplies and Stationery"/>
        <s v="05- Pantry"/>
        <s v="04- Transportation and Vehicle"/>
        <s v="04- Staff Benefits and Bonus"/>
        <s v="01- General Maintenance"/>
        <s v="02- Consumables / Old Invoice Payment"/>
        <s v="05- External Lab / New Invoice Payment"/>
        <s v="02- Indirect Staff Salaries"/>
        <s v="04- Equipments Maintenance"/>
        <s v="03- Fixed Asset Purchase"/>
        <s v="03- Utilities and Communications"/>
        <s v="02- Fund Invested"/>
        <s v="03- Fund Return"/>
        <s v="06- External Lab / Old Invoice Payment"/>
        <s v="05- Training"/>
        <s v="08- Management of Information (MOI)"/>
        <s v="07- 3rd Party Consultancy"/>
        <s v="03- Civil Defense"/>
        <s v="05- Other Refunds"/>
      </sharedItems>
    </cacheField>
    <cacheField name="Agency" numFmtId="0">
      <sharedItems/>
    </cacheField>
    <cacheField name="Person In Charge" numFmtId="0">
      <sharedItems/>
    </cacheField>
    <cacheField name="Vision Desc" numFmtId="0">
      <sharedItems containsBlank="1"/>
    </cacheField>
    <cacheField name="Descriptions" numFmtId="0">
      <sharedItems/>
    </cacheField>
    <cacheField name="Internal document No." numFmtId="0">
      <sharedItems containsSemiMixedTypes="0" containsString="0" containsNumber="1" containsInteger="1" minValue="1" maxValue="6506"/>
    </cacheField>
    <cacheField name="External document No." numFmtId="0">
      <sharedItems containsMixedTypes="1" containsNumber="1" containsInteger="1" minValue="5" maxValue="1.9201100447591799E+21" longText="1"/>
    </cacheField>
    <cacheField name="Amount" numFmtId="0">
      <sharedItems containsSemiMixedTypes="0" containsString="0" containsNumber="1" minValue="2" maxValue="140000"/>
    </cacheField>
    <cacheField name="Vat Amount" numFmtId="0">
      <sharedItems containsString="0" containsBlank="1" containsNumber="1" minValue="0" maxValue="279.25"/>
    </cacheField>
    <cacheField name="Vat Eligibility" numFmtId="0">
      <sharedItems containsBlank="1"/>
    </cacheField>
    <cacheField name="Remark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 Moniem Mohamed Azab" refreshedDate="45710.693357291668" createdVersion="8" refreshedVersion="8" minRefreshableVersion="3" recordCount="42" xr:uid="{8B02F3F8-E375-4352-A479-8038D1613302}">
  <cacheSource type="worksheet">
    <worksheetSource ref="A2:C44" sheet="Salary"/>
  </cacheSource>
  <cacheFields count="3">
    <cacheField name="Name Of Employee" numFmtId="0">
      <sharedItems/>
    </cacheField>
    <cacheField name="Net Salary" numFmtId="43">
      <sharedItems containsSemiMixedTypes="0" containsString="0" containsNumber="1" minValue="1000" maxValue="120000"/>
    </cacheField>
    <cacheField name="Head" numFmtId="0">
      <sharedItems count="5">
        <s v="indirect"/>
        <s v="nurse"/>
        <s v="Mysmyle indirect"/>
        <s v="Doctor"/>
        <s v="external"/>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 Moniem Mohamed Azab" refreshedDate="45710.710538657404" createdVersion="8" refreshedVersion="8" minRefreshableVersion="3" recordCount="25" xr:uid="{7E7EC838-AA4C-4679-8845-6EEFA9B2AB89}">
  <cacheSource type="worksheet">
    <worksheetSource ref="A50:Q75" sheet="Salary"/>
  </cacheSource>
  <cacheFields count="17">
    <cacheField name="Record Type" numFmtId="0">
      <sharedItems/>
    </cacheField>
    <cacheField name="Employee Unique ID / 14 DIGITS  " numFmtId="0">
      <sharedItems containsBlank="1" containsMixedTypes="1" containsNumber="1" containsInteger="1" minValue="10016078859321" maxValue="30415118637898"/>
    </cacheField>
    <cacheField name="Employee Name" numFmtId="0">
      <sharedItems/>
    </cacheField>
    <cacheField name="Agent ID/ BANK Routing Code " numFmtId="0">
      <sharedItems containsBlank="1" containsMixedTypes="1" containsNumber="1" containsInteger="1" minValue="105310101" maxValue="804020101"/>
    </cacheField>
    <cacheField name="Employee Card No. or IBAN " numFmtId="0">
      <sharedItems containsBlank="1"/>
    </cacheField>
    <cacheField name="Pay Start Date" numFmtId="49">
      <sharedItems/>
    </cacheField>
    <cacheField name="Pay End Date" numFmtId="49">
      <sharedItems/>
    </cacheField>
    <cacheField name="Days in Periods" numFmtId="0">
      <sharedItems containsString="0" containsBlank="1" containsNumber="1" containsInteger="1" minValue="4" maxValue="31"/>
    </cacheField>
    <cacheField name="Fix Income" numFmtId="0">
      <sharedItems containsString="0" containsBlank="1" containsNumber="1" containsInteger="1" minValue="3000" maxValue="120000"/>
    </cacheField>
    <cacheField name="Variable Income" numFmtId="0">
      <sharedItems containsString="0" containsBlank="1" containsNumber="1" containsInteger="1" minValue="-6000" maxValue="5800"/>
    </cacheField>
    <cacheField name="Days on Leave" numFmtId="0">
      <sharedItems containsString="0" containsBlank="1" containsNumber="1" containsInteger="1" minValue="0" maxValue="0"/>
    </cacheField>
    <cacheField name="Basic Income" numFmtId="0">
      <sharedItems containsString="0" containsBlank="1" containsNumber="1" containsInteger="1" minValue="3000" maxValue="120000"/>
    </cacheField>
    <cacheField name="OT" numFmtId="0">
      <sharedItems containsString="0" containsBlank="1" containsNumber="1" containsInteger="1" minValue="0" maxValue="0"/>
    </cacheField>
    <cacheField name="Allowances" numFmtId="0">
      <sharedItems containsString="0" containsBlank="1" containsNumber="1" containsInteger="1" minValue="0" maxValue="5800"/>
    </cacheField>
    <cacheField name="Deductions" numFmtId="0">
      <sharedItems containsString="0" containsBlank="1" containsNumber="1" containsInteger="1" minValue="0" maxValue="6000"/>
    </cacheField>
    <cacheField name="Net Salary" numFmtId="0">
      <sharedItems containsSemiMixedTypes="0" containsString="0" containsNumber="1" containsInteger="1" minValue="587" maxValue="120000"/>
    </cacheField>
    <cacheField name="Head" numFmtId="0">
      <sharedItems count="5">
        <s v="indirect"/>
        <s v="Final Settlemt  Direct nurse"/>
        <s v="External"/>
        <s v="Doctors Salary"/>
        <s v="Nurse Direct"/>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 Moniem Mohamed Azab" refreshedDate="45710.712325115739" createdVersion="8" refreshedVersion="8" minRefreshableVersion="3" recordCount="17" xr:uid="{DC335A49-FC3E-458F-9C2C-9B5585CE9105}">
  <cacheSource type="worksheet">
    <worksheetSource ref="A77:Q94" sheet="Salary"/>
  </cacheSource>
  <cacheFields count="17">
    <cacheField name="Record Type" numFmtId="0">
      <sharedItems/>
    </cacheField>
    <cacheField name="Employee Unique ID / 14 DIGITS  " numFmtId="0">
      <sharedItems containsBlank="1" containsMixedTypes="1" containsNumber="1" containsInteger="1" minValue="10006059728355" maxValue="10023099650891"/>
    </cacheField>
    <cacheField name="Employee Name" numFmtId="0">
      <sharedItems/>
    </cacheField>
    <cacheField name="Agent ID/ BANK Routing Code " numFmtId="0">
      <sharedItems containsBlank="1" containsMixedTypes="1" containsNumber="1" containsInteger="1" minValue="405010101" maxValue="803510106"/>
    </cacheField>
    <cacheField name="Employee Card No. or IBAN " numFmtId="0">
      <sharedItems containsBlank="1"/>
    </cacheField>
    <cacheField name="Pay Start Date" numFmtId="49">
      <sharedItems/>
    </cacheField>
    <cacheField name="Pay End Date" numFmtId="49">
      <sharedItems/>
    </cacheField>
    <cacheField name="Days in Periods" numFmtId="0">
      <sharedItems containsString="0" containsBlank="1" containsNumber="1" containsInteger="1" minValue="19" maxValue="31"/>
    </cacheField>
    <cacheField name="Fix Income" numFmtId="0">
      <sharedItems containsString="0" containsBlank="1" containsNumber="1" containsInteger="1" minValue="1000" maxValue="8000"/>
    </cacheField>
    <cacheField name="Variable Income" numFmtId="0">
      <sharedItems containsString="0" containsBlank="1" containsNumber="1" containsInteger="1" minValue="-1708" maxValue="150"/>
    </cacheField>
    <cacheField name="Days on Leave" numFmtId="0">
      <sharedItems containsString="0" containsBlank="1" containsNumber="1" containsInteger="1" minValue="0" maxValue="6"/>
    </cacheField>
    <cacheField name="Basic Income" numFmtId="0">
      <sharedItems containsString="0" containsBlank="1" containsNumber="1" containsInteger="1" minValue="1000" maxValue="8000"/>
    </cacheField>
    <cacheField name="OT" numFmtId="0">
      <sharedItems containsString="0" containsBlank="1" containsNumber="1" containsInteger="1" minValue="0" maxValue="0"/>
    </cacheField>
    <cacheField name="Allowances" numFmtId="0">
      <sharedItems containsString="0" containsBlank="1" containsNumber="1" containsInteger="1" minValue="0" maxValue="150"/>
    </cacheField>
    <cacheField name="Deductions" numFmtId="0">
      <sharedItems containsString="0" containsBlank="1" containsNumber="1" containsInteger="1" minValue="0" maxValue="1708"/>
    </cacheField>
    <cacheField name="Net Salary" numFmtId="0">
      <sharedItems containsSemiMixedTypes="0" containsString="0" containsNumber="1" containsInteger="1" minValue="1000" maxValue="8000"/>
    </cacheField>
    <cacheField name="Head" numFmtId="0">
      <sharedItems count="4">
        <s v="Final Settlement Indirect"/>
        <s v="indirect"/>
        <s v="Nurse Direct"/>
        <s v="Direct"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HEBA HAMDY "/>
    <n v="20000"/>
    <x v="0"/>
  </r>
  <r>
    <s v=" Yousef Arbabi"/>
    <n v="8000"/>
    <x v="1"/>
  </r>
  <r>
    <s v="Rawan Gariballa "/>
    <n v="4000"/>
    <x v="2"/>
  </r>
  <r>
    <s v="MARIYAM PULI MOOTIL"/>
    <n v="4000"/>
    <x v="0"/>
  </r>
  <r>
    <s v="Kimberly Ann Natuel"/>
    <n v="3500"/>
    <x v="2"/>
  </r>
  <r>
    <s v="KAE SANDRA ILAGAN GONZALES"/>
    <n v="4200"/>
    <x v="0"/>
  </r>
  <r>
    <s v="JOEL MULA ABORITA "/>
    <n v="3200"/>
    <x v="0"/>
  </r>
  <r>
    <s v="RAMI MOHAMAD ELMAHMOUD"/>
    <n v="4500"/>
    <x v="0"/>
  </r>
  <r>
    <s v="Muhamad Ali"/>
    <n v="5500"/>
    <x v="0"/>
  </r>
  <r>
    <s v="MHD ABDULMOHSEN AMEREDDIN ALNABLSI"/>
    <n v="7395"/>
    <x v="0"/>
  </r>
  <r>
    <s v="TASLI ISMAIL"/>
    <n v="2500"/>
    <x v="0"/>
  </r>
  <r>
    <s v="Mohamed Fared "/>
    <n v="4000"/>
    <x v="3"/>
  </r>
  <r>
    <s v="SALIM ALI HAMADANI"/>
    <n v="17006"/>
    <x v="1"/>
  </r>
  <r>
    <s v="MYRNA LANDICHO VILLEGAS"/>
    <n v="2915"/>
    <x v="0"/>
  </r>
  <r>
    <s v="ASMA BUTT HAROON ZAFAR"/>
    <n v="18000"/>
    <x v="1"/>
  </r>
  <r>
    <s v="RAZEL DE GUZMAN PEREZ"/>
    <n v="7500"/>
    <x v="2"/>
  </r>
  <r>
    <s v="Manju Devadasan"/>
    <n v="7500"/>
    <x v="2"/>
  </r>
  <r>
    <s v="CHERIE ANN RUANO"/>
    <n v="3198"/>
    <x v="0"/>
  </r>
  <r>
    <s v="MOHAMED ABDEL MONIEM"/>
    <n v="2818"/>
    <x v="0"/>
  </r>
  <r>
    <s v="Lorence John Vier Talavera Garrido"/>
    <n v="5419"/>
    <x v="0"/>
  </r>
  <r>
    <s v="MARIFE SAMSON SOCAO"/>
    <n v="3907"/>
    <x v="0"/>
  </r>
  <r>
    <s v="ANNIE JOHN JOHN JOSEPH"/>
    <n v="5463"/>
    <x v="2"/>
  </r>
  <r>
    <s v="Faisal Farooqui"/>
    <n v="5967"/>
    <x v="2"/>
  </r>
  <r>
    <s v="ZENETH SALADO ZAMORA"/>
    <n v="5000"/>
    <x v="0"/>
  </r>
  <r>
    <s v="AUBREY ANNE HONRADO ESCANO"/>
    <n v="4018"/>
    <x v="0"/>
  </r>
  <r>
    <s v="SOWMYA DHARMARAM"/>
    <n v="4700"/>
    <x v="0"/>
  </r>
  <r>
    <s v="IBRAHIM ABDELKARIM"/>
    <n v="6045"/>
    <x v="2"/>
  </r>
  <r>
    <s v="SHARUKH SAIFUDEEN SAIFUDEEN UMMERKUTTY"/>
    <n v="4329"/>
    <x v="0"/>
  </r>
  <r>
    <s v="JOERILYN TURALLO JOVE"/>
    <n v="6000"/>
    <x v="2"/>
  </r>
  <r>
    <s v="HUSSEIN SALAH AHMED TAHOUN"/>
    <n v="120000"/>
    <x v="1"/>
  </r>
  <r>
    <s v="ASHRAF GAAFAR ABDALLAH"/>
    <n v="500"/>
    <x v="0"/>
  </r>
  <r>
    <s v="Ramil Padilla"/>
    <n v="4000"/>
    <x v="0"/>
  </r>
  <r>
    <s v="Dieryl Mayor "/>
    <n v="3459"/>
    <x v="0"/>
  </r>
  <r>
    <s v="Alamghir Askor "/>
    <n v="2500"/>
    <x v="3"/>
  </r>
  <r>
    <s v="Saed Watchman"/>
    <n v="1500"/>
    <x v="3"/>
  </r>
  <r>
    <s v="Saber (Maintenance )"/>
    <n v="110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SALIM ALI HAMADANI"/>
    <n v="16600"/>
    <x v="0"/>
  </r>
  <r>
    <s v="TASLI ISMAIL"/>
    <n v="2500"/>
    <x v="1"/>
  </r>
  <r>
    <s v="Fared"/>
    <n v="4000"/>
    <x v="1"/>
  </r>
  <r>
    <s v="Rwan"/>
    <n v="3956"/>
    <x v="1"/>
  </r>
  <r>
    <s v="Dieryl"/>
    <n v="4359"/>
    <x v="1"/>
  </r>
  <r>
    <s v="Saber"/>
    <n v="1100"/>
    <x v="1"/>
  </r>
  <r>
    <s v="MARIYAM PULI MOOTIL"/>
    <n v="4000"/>
    <x v="2"/>
  </r>
  <r>
    <s v="Kimberly Ann Natuel"/>
    <n v="3000"/>
    <x v="3"/>
  </r>
  <r>
    <s v="KAE SANDRA ILAGAN GONZALES"/>
    <n v="4250"/>
    <x v="2"/>
  </r>
  <r>
    <s v="JOEL MULA ABORITA "/>
    <n v="3200"/>
    <x v="2"/>
  </r>
  <r>
    <s v="MHD ABDULMOHSEN AMEREDDIN ALNABLSI"/>
    <n v="6543"/>
    <x v="2"/>
  </r>
  <r>
    <s v="Ibrahim Abdelkarim"/>
    <n v="3981"/>
    <x v="3"/>
  </r>
  <r>
    <s v="Alamghir"/>
    <n v="2500"/>
    <x v="1"/>
  </r>
  <r>
    <s v="Jackie"/>
    <n v="1400"/>
    <x v="1"/>
  </r>
  <r>
    <s v="ASMA BUTT HAROON ZAFAR"/>
    <n v="18000"/>
    <x v="0"/>
  </r>
  <r>
    <s v="Muhamad Ali"/>
    <n v="5500"/>
    <x v="2"/>
  </r>
  <r>
    <s v="Yousef Mohammad Arbabi"/>
    <n v="7900"/>
    <x v="0"/>
  </r>
  <r>
    <s v="ASHRAF GAAFAR ABDALLAH"/>
    <n v="500"/>
    <x v="2"/>
  </r>
  <r>
    <s v="Ramil Padilla"/>
    <n v="4000"/>
    <x v="3"/>
  </r>
  <r>
    <s v="ZENETH SALADO ZAMORA"/>
    <n v="5000"/>
    <x v="2"/>
  </r>
  <r>
    <s v="RAZEL DE GUZMAN PEREZ"/>
    <n v="7500"/>
    <x v="3"/>
  </r>
  <r>
    <s v="CHERIE ANN RUANO"/>
    <n v="2460.5"/>
    <x v="2"/>
  </r>
  <r>
    <s v="MOHAMED ABDEL MONIEM"/>
    <n v="3003"/>
    <x v="2"/>
  </r>
  <r>
    <s v="Lorence John Vier Talavera Garrido"/>
    <n v="5280"/>
    <x v="2"/>
  </r>
  <r>
    <s v="MARIFE SAMSON SOCAO"/>
    <n v="3443"/>
    <x v="2"/>
  </r>
  <r>
    <s v="ANNIE JOHN JOHN JOSEPH"/>
    <n v="5700"/>
    <x v="3"/>
  </r>
  <r>
    <s v="Faisal Farooqui"/>
    <n v="7000"/>
    <x v="3"/>
  </r>
  <r>
    <s v="AUBREY ANNE HONRADO ESCANO"/>
    <n v="2707"/>
    <x v="2"/>
  </r>
  <r>
    <s v="SOWMYA DHARMARAM"/>
    <n v="4700"/>
    <x v="2"/>
  </r>
  <r>
    <s v="MYRNA LANDICHO VILLEGAS"/>
    <n v="2850"/>
    <x v="2"/>
  </r>
  <r>
    <s v="Manju Devadasan"/>
    <n v="7500"/>
    <x v="3"/>
  </r>
  <r>
    <s v="JOERILYN TURALLO JOVE"/>
    <n v="6000"/>
    <x v="3"/>
  </r>
  <r>
    <s v="RAMI MOHAMAD ELMAHMOUD"/>
    <n v="4500"/>
    <x v="2"/>
  </r>
  <r>
    <s v="Muna Mohamed Ali"/>
    <n v="5000"/>
    <x v="2"/>
  </r>
  <r>
    <s v="HEBA HAMDY "/>
    <n v="20000"/>
    <x v="2"/>
  </r>
  <r>
    <s v="IBRAHIM ABDELKARIM"/>
    <n v="3981"/>
    <x v="3"/>
  </r>
  <r>
    <s v="HUSSEIN SALAH AHMED TAHOUN"/>
    <n v="120000"/>
    <x v="0"/>
  </r>
  <r>
    <s v="IBRAHIM ABDELKARIM"/>
    <n v="2000"/>
    <x v="3"/>
  </r>
  <r>
    <s v="CHERIE ANN RUANO"/>
    <n v="1500"/>
    <x v="2"/>
  </r>
  <r>
    <s v="AUBREY ANNE HONRADO ESCANO"/>
    <n v="2500"/>
    <x v="2"/>
  </r>
  <r>
    <s v="CHERIE ANN RUANO"/>
    <n v="1000"/>
    <x v="2"/>
  </r>
  <r>
    <s v="AUBREY ANNE HONRADO ESCANO"/>
    <n v="150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s v="HEBA HAMDY "/>
    <n v="20000"/>
    <x v="0"/>
  </r>
  <r>
    <s v="HUSSEIN SALAH AHMED TAHOUN"/>
    <n v="120000"/>
    <x v="1"/>
  </r>
  <r>
    <s v="Ramil Padilla"/>
    <n v="4060"/>
    <x v="2"/>
  </r>
  <r>
    <s v="RAZEL DE GUZMAN PEREZ"/>
    <n v="7408"/>
    <x v="2"/>
  </r>
  <r>
    <s v="ANNIE JOHN JOHN JOSEPH"/>
    <n v="5600"/>
    <x v="2"/>
  </r>
  <r>
    <s v="Faisal Farooqui"/>
    <n v="6756"/>
    <x v="2"/>
  </r>
  <r>
    <s v="Manju Devadasan"/>
    <n v="7500"/>
    <x v="2"/>
  </r>
  <r>
    <s v="JOERILYN TURALLO JOVE"/>
    <n v="6000"/>
    <x v="2"/>
  </r>
  <r>
    <s v="MHD ABDULMOHSEN AMEREDDIN ALNABLSI"/>
    <n v="6632"/>
    <x v="0"/>
  </r>
  <r>
    <s v="Yousef Mohammad Arbabi"/>
    <n v="7731"/>
    <x v="1"/>
  </r>
  <r>
    <s v="MOHAMED ABDEL MONIEM"/>
    <n v="2848"/>
    <x v="0"/>
  </r>
  <r>
    <s v="SALIM ALI HAMADANI"/>
    <n v="16700"/>
    <x v="1"/>
  </r>
  <r>
    <s v="MARIFE SAMSON SOCAO"/>
    <n v="3516"/>
    <x v="0"/>
  </r>
  <r>
    <s v="KAE SANDRA ILAGAN GONZALES"/>
    <n v="3920"/>
    <x v="0"/>
  </r>
  <r>
    <s v="JOEL MULA ABORITA "/>
    <n v="3150"/>
    <x v="0"/>
  </r>
  <r>
    <s v="Muhamad Ali"/>
    <n v="5436"/>
    <x v="0"/>
  </r>
  <r>
    <s v="CHERIE ANN RUANO"/>
    <n v="4472"/>
    <x v="0"/>
  </r>
  <r>
    <s v="RAMI MOHAMAD ELMAHMOUD"/>
    <n v="4081"/>
    <x v="0"/>
  </r>
  <r>
    <s v="Muna Mohamed Ali"/>
    <n v="5000"/>
    <x v="0"/>
  </r>
  <r>
    <s v="MARIYAM PULI MOOTIL"/>
    <n v="4000"/>
    <x v="0"/>
  </r>
  <r>
    <s v="Kimberly Ann Natuel"/>
    <n v="3291"/>
    <x v="2"/>
  </r>
  <r>
    <s v="Ibrahim Abdelkarim"/>
    <n v="5501"/>
    <x v="2"/>
  </r>
  <r>
    <s v="ASMA BUTT HAROON ZAFAR"/>
    <n v="17900"/>
    <x v="1"/>
  </r>
  <r>
    <s v="ZENETH SALADO ZAMORA"/>
    <n v="5000"/>
    <x v="0"/>
  </r>
  <r>
    <s v="AUBREY ANNE HONRADO ESCANO"/>
    <n v="3806"/>
    <x v="0"/>
  </r>
  <r>
    <s v="SOWMYA DHARMARAM"/>
    <n v="4450"/>
    <x v="0"/>
  </r>
  <r>
    <s v="MYRNA LANDICHO VILLEGAS"/>
    <n v="2937"/>
    <x v="0"/>
  </r>
  <r>
    <s v="Dieryl "/>
    <n v="4122"/>
    <x v="0"/>
  </r>
  <r>
    <s v="Jackie "/>
    <n v="3000"/>
    <x v="2"/>
  </r>
  <r>
    <s v="Rwan "/>
    <n v="3900"/>
    <x v="2"/>
  </r>
  <r>
    <s v="Saber"/>
    <n v="1100"/>
    <x v="3"/>
  </r>
  <r>
    <s v="Saeed "/>
    <n v="1500"/>
    <x v="3"/>
  </r>
  <r>
    <s v="Mohamed Fared "/>
    <n v="4000"/>
    <x v="3"/>
  </r>
  <r>
    <s v="Mohamed Fared "/>
    <n v="3181"/>
    <x v="4"/>
  </r>
  <r>
    <s v="Alamghir"/>
    <n v="2500"/>
    <x v="3"/>
  </r>
  <r>
    <s v="Tasli"/>
    <n v="2500"/>
    <x v="0"/>
  </r>
  <r>
    <s v="Ashraf Shehata"/>
    <n v="4000"/>
    <x v="0"/>
  </r>
  <r>
    <s v="Omar Alzarkan "/>
    <n v="7844"/>
    <x v="0"/>
  </r>
  <r>
    <s v="Lorence Garrido"/>
    <n v="4849"/>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4639"/>
    <x v="0"/>
  </r>
  <r>
    <n v="17700"/>
    <x v="1"/>
  </r>
  <r>
    <n v="3600"/>
    <x v="0"/>
  </r>
  <r>
    <n v="7109"/>
    <x v="0"/>
  </r>
  <r>
    <n v="2850"/>
    <x v="0"/>
  </r>
  <r>
    <n v="3100"/>
    <x v="2"/>
  </r>
  <r>
    <n v="6000"/>
    <x v="2"/>
  </r>
  <r>
    <n v="4917"/>
    <x v="0"/>
  </r>
  <r>
    <n v="2940"/>
    <x v="0"/>
  </r>
  <r>
    <n v="4200"/>
    <x v="0"/>
  </r>
  <r>
    <n v="5500"/>
    <x v="0"/>
  </r>
  <r>
    <n v="4900"/>
    <x v="0"/>
  </r>
  <r>
    <n v="4395"/>
    <x v="0"/>
  </r>
  <r>
    <n v="6000"/>
    <x v="2"/>
  </r>
  <r>
    <n v="7000"/>
    <x v="2"/>
  </r>
  <r>
    <n v="7250"/>
    <x v="2"/>
  </r>
  <r>
    <n v="6000"/>
    <x v="2"/>
  </r>
  <r>
    <n v="6475.7"/>
    <x v="0"/>
  </r>
  <r>
    <n v="8000"/>
    <x v="1"/>
  </r>
  <r>
    <n v="16417"/>
    <x v="1"/>
  </r>
  <r>
    <n v="3542"/>
    <x v="0"/>
  </r>
  <r>
    <n v="3966"/>
    <x v="0"/>
  </r>
  <r>
    <n v="3867"/>
    <x v="2"/>
  </r>
  <r>
    <n v="2700"/>
    <x v="2"/>
  </r>
  <r>
    <n v="1058"/>
    <x v="1"/>
  </r>
  <r>
    <n v="1100"/>
    <x v="3"/>
  </r>
  <r>
    <n v="1500"/>
    <x v="3"/>
  </r>
  <r>
    <n v="20000"/>
    <x v="0"/>
  </r>
  <r>
    <n v="120000"/>
    <x v="1"/>
  </r>
  <r>
    <n v="1647.2864583333335"/>
    <x v="0"/>
  </r>
  <r>
    <n v="3200"/>
    <x v="0"/>
  </r>
  <r>
    <n v="5148"/>
    <x v="2"/>
  </r>
  <r>
    <n v="3800"/>
    <x v="0"/>
  </r>
  <r>
    <n v="4490.3802083333339"/>
    <x v="0"/>
  </r>
  <r>
    <n v="4343"/>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Dr. Hussien Tahoun"/>
    <n v="120000"/>
    <x v="0"/>
  </r>
  <r>
    <s v="Heba Hamdy"/>
    <n v="20000"/>
    <x v="1"/>
  </r>
  <r>
    <s v="Myrna Villegas"/>
    <n v="2850"/>
    <x v="1"/>
  </r>
  <r>
    <s v="Alamghir Askor Ali"/>
    <n v="2500"/>
    <x v="2"/>
  </r>
  <r>
    <s v="Jessie Gromio"/>
    <n v="2612.9032258064517"/>
    <x v="1"/>
  </r>
  <r>
    <s v="Honeylette Genevieve Ayco"/>
    <n v="1170.9677419354839"/>
    <x v="1"/>
  </r>
  <r>
    <s v="Saber"/>
    <n v="1100"/>
    <x v="2"/>
  </r>
  <r>
    <s v="Shaheed &amp; Sayed"/>
    <n v="2000"/>
    <x v="2"/>
  </r>
  <r>
    <s v="Dr. Salim Ali Alhamadani"/>
    <n v="11961"/>
    <x v="0"/>
  </r>
  <r>
    <s v="Dr. Asma Butt Haroon Zafar"/>
    <n v="14605"/>
    <x v="0"/>
  </r>
  <r>
    <s v="Dr. Mohammed Sadiq"/>
    <n v="6548.3870967741932"/>
    <x v="0"/>
  </r>
  <r>
    <s v="Annie John"/>
    <n v="6035.4516129032254"/>
    <x v="3"/>
  </r>
  <r>
    <s v="Ibrahim Adb Alkarim"/>
    <n v="4552"/>
    <x v="3"/>
  </r>
  <r>
    <s v="Razel de Guzman Perez"/>
    <n v="7500"/>
    <x v="3"/>
  </r>
  <r>
    <s v="Faisal Farooqui"/>
    <n v="6801"/>
    <x v="3"/>
  </r>
  <r>
    <s v="Manju Devadasan"/>
    <n v="7500"/>
    <x v="3"/>
  </r>
  <r>
    <s v="Joerilyn Jove"/>
    <n v="6200"/>
    <x v="3"/>
  </r>
  <r>
    <s v="Rwan Gariballa"/>
    <n v="4000"/>
    <x v="3"/>
  </r>
  <r>
    <s v="Joel Jr. Mula Aborita"/>
    <n v="3000"/>
    <x v="1"/>
  </r>
  <r>
    <s v="Kae Gonzales"/>
    <n v="4132.2580645161288"/>
    <x v="1"/>
  </r>
  <r>
    <s v="Rami Mohamad Elmahmoud"/>
    <n v="5000"/>
    <x v="1"/>
  </r>
  <r>
    <s v="Muhamad Aly Ahmed"/>
    <n v="5500"/>
    <x v="1"/>
  </r>
  <r>
    <s v="Mohammed Hassan Labib"/>
    <n v="2580.6451612903229"/>
    <x v="1"/>
  </r>
  <r>
    <s v="Muna Mohamed Ali Ahmed "/>
    <n v="4800"/>
    <x v="1"/>
  </r>
  <r>
    <s v="Mohamed Osama"/>
    <n v="4960"/>
    <x v="1"/>
  </r>
  <r>
    <s v="Cherie Ann Ruano"/>
    <n v="4627.4193548387093"/>
    <x v="1"/>
  </r>
  <r>
    <s v="Mohammad Abdul Mohsen Alnablsi"/>
    <n v="4109"/>
    <x v="1"/>
  </r>
  <r>
    <s v="Omar Alzarkan"/>
    <n v="8000"/>
    <x v="1"/>
  </r>
  <r>
    <s v="Mohanad Nayuf"/>
    <n v="6000"/>
    <x v="1"/>
  </r>
  <r>
    <s v="Mariyam Puli Mootil"/>
    <n v="4400"/>
    <x v="1"/>
  </r>
  <r>
    <s v="Sowmya Dharmaram "/>
    <n v="4169.3548387096771"/>
    <x v="1"/>
  </r>
  <r>
    <s v="Kimberly Natuel"/>
    <n v="3107.4495967741937"/>
    <x v="3"/>
  </r>
  <r>
    <s v="Marife Samson"/>
    <n v="3250"/>
    <x v="1"/>
  </r>
  <r>
    <s v="Mohamed Abd Elmoniem"/>
    <n v="2932"/>
    <x v="1"/>
  </r>
  <r>
    <s v="Zeneth Zamora"/>
    <n v="5000"/>
    <x v="1"/>
  </r>
  <r>
    <s v="Aubrey Anne Honrado Escano"/>
    <n v="2015"/>
    <x v="1"/>
  </r>
</pivotCacheRecords>
</file>

<file path=xl/pivotCache/pivotCacheRecords6.xml><?xml version="1.0" encoding="utf-8"?>
<pivotCacheRecords xmlns="http://schemas.openxmlformats.org/spreadsheetml/2006/main" xmlns:r="http://schemas.openxmlformats.org/officeDocument/2006/relationships" count="27">
  <r>
    <s v="SAL"/>
    <s v="30424099342516"/>
    <s v="Kimberly Ann Natuel"/>
    <s v="600310101"/>
    <s v="AE100030012150545910001"/>
    <s v="01-10-2024"/>
    <s v="31-10-2024"/>
    <n v="31"/>
    <n v="3000"/>
    <n v="0"/>
    <n v="0"/>
    <n v="3000"/>
    <n v="0"/>
    <n v="0"/>
    <n v="0"/>
    <n v="3000"/>
    <x v="0"/>
  </r>
  <r>
    <s v="SAL"/>
    <s v="30401098916506"/>
    <s v="ZENETH SALADO ZAMORA"/>
    <n v="600310101"/>
    <s v="AE230030011461513910001"/>
    <s v="01-10-2024"/>
    <s v="31-10-2024"/>
    <n v="31"/>
    <n v="5000"/>
    <n v="0"/>
    <n v="0"/>
    <n v="5000"/>
    <n v="0"/>
    <n v="0"/>
    <n v="0"/>
    <n v="5000"/>
    <x v="0"/>
  </r>
  <r>
    <s v="SAL"/>
    <n v="30415118637898"/>
    <s v="RAZEL DE GUZMAN PEREZ"/>
    <n v="302620122"/>
    <s v="AE790260001015790005601"/>
    <s v="01-10-2024"/>
    <s v="31-10-2024"/>
    <n v="31"/>
    <n v="7500"/>
    <n v="0"/>
    <n v="0"/>
    <n v="7500"/>
    <n v="0"/>
    <n v="0"/>
    <n v="0"/>
    <n v="7500"/>
    <x v="1"/>
  </r>
  <r>
    <s v="SAL"/>
    <s v="30413059492332"/>
    <s v="JOERILYN TURALLO JOVE"/>
    <n v="803510106"/>
    <s v="AE730351426004716443001"/>
    <s v="01-10-2024"/>
    <s v="31-10-2024"/>
    <n v="31"/>
    <n v="6000"/>
    <n v="0"/>
    <n v="0"/>
    <n v="6000"/>
    <n v="0"/>
    <n v="0"/>
    <n v="0"/>
    <n v="6000"/>
    <x v="1"/>
  </r>
  <r>
    <s v="SAL"/>
    <s v="00125019640220"/>
    <s v="Ibrahim Abdelkarim"/>
    <s v="AL HILAL "/>
    <s v="AE440530000012021710001"/>
    <s v="01-10-2024"/>
    <s v="31-10-2024"/>
    <n v="31"/>
    <n v="6000"/>
    <n v="0"/>
    <n v="0"/>
    <n v="6000"/>
    <n v="0"/>
    <n v="0"/>
    <n v="0"/>
    <n v="6000"/>
    <x v="1"/>
  </r>
  <r>
    <s v="SAL"/>
    <s v="00109067045968"/>
    <s v="HUSSEIN SALAH AHMED TAHOUN"/>
    <s v="EMIRATES ISLAMIC BANK PJSC"/>
    <s v="AE100340003708482640901"/>
    <s v="01-10-2024"/>
    <s v="31-10-2024"/>
    <n v="31"/>
    <n v="120000"/>
    <n v="0"/>
    <n v="0"/>
    <n v="120000"/>
    <n v="0"/>
    <n v="0"/>
    <n v="0"/>
    <n v="120000"/>
    <x v="2"/>
  </r>
  <r>
    <s v="SAL"/>
    <s v="00115028536953"/>
    <s v="HEBA HAMDY "/>
    <s v="ADIB"/>
    <s v="AE290500000000019267726"/>
    <s v="01-10-2024"/>
    <s v="31-10-2024"/>
    <n v="31"/>
    <n v="20000"/>
    <n v="0"/>
    <n v="0"/>
    <n v="20000"/>
    <n v="0"/>
    <n v="0"/>
    <n v="0"/>
    <n v="20000"/>
    <x v="0"/>
  </r>
  <r>
    <s v="SAL"/>
    <s v="00105078982517"/>
    <s v="MOHAMED ABDEL MONIEM"/>
    <n v="600310101"/>
    <s v="AE230030013504627820001"/>
    <s v="01-10-2024"/>
    <s v="31-10-2024"/>
    <n v="31"/>
    <n v="3200"/>
    <n v="4000"/>
    <n v="0"/>
    <n v="3200"/>
    <n v="0"/>
    <n v="4000"/>
    <n v="0"/>
    <n v="7200"/>
    <x v="0"/>
  </r>
  <r>
    <s v="SAL"/>
    <s v="02126037202064"/>
    <s v="Muna Mohamed Ali"/>
    <s v="803510106"/>
    <s v="AE620351416003132013010"/>
    <s v="01-10-2024"/>
    <s v="31-10-2024"/>
    <n v="31"/>
    <n v="5000"/>
    <n v="-400"/>
    <n v="0"/>
    <n v="5000"/>
    <n v="0"/>
    <n v="0"/>
    <n v="400"/>
    <n v="4600"/>
    <x v="0"/>
  </r>
  <r>
    <s v="SAL"/>
    <s v="10026109684847"/>
    <s v="SOWMYA DHARMARAM"/>
    <n v="600310101"/>
    <s v="AE240030012691440910001"/>
    <s v="01-10-2024"/>
    <s v="26-10-2024"/>
    <n v="26"/>
    <n v="3774"/>
    <n v="-274"/>
    <n v="0"/>
    <n v="3774"/>
    <n v="0"/>
    <n v="0"/>
    <n v="274"/>
    <n v="3500"/>
    <x v="3"/>
  </r>
  <r>
    <s v="SAL"/>
    <s v="10028069336246"/>
    <s v="MARIYAM PULI MOOTIL"/>
    <s v="ADCB"/>
    <s v="AE790030013556902910001"/>
    <s v="01-10-2024"/>
    <s v="31-10-2024"/>
    <n v="31"/>
    <n v="4000"/>
    <n v="650"/>
    <n v="0"/>
    <n v="4000"/>
    <n v="0"/>
    <n v="650"/>
    <n v="0"/>
    <n v="4650"/>
    <x v="0"/>
  </r>
  <r>
    <s v="SAL"/>
    <s v="20014037665353"/>
    <s v="ASMA BUTT HAROON ZAFAR"/>
    <n v="802420101"/>
    <s v="AE430240010520243110901"/>
    <s v="01-10-2024"/>
    <s v="31-10-2024"/>
    <n v="31"/>
    <n v="18000"/>
    <n v="-750"/>
    <n v="0"/>
    <n v="18000"/>
    <n v="0"/>
    <n v="150"/>
    <n v="900"/>
    <n v="17250"/>
    <x v="2"/>
  </r>
  <r>
    <s v="SAL"/>
    <s v="00105078982517"/>
    <s v="MOHAMED ABDEL MONIEM"/>
    <n v="600310101"/>
    <s v="AE230030013504627820001"/>
    <s v="01-10-2024"/>
    <s v="31-10-2024"/>
    <n v="31"/>
    <n v="3200"/>
    <n v="0"/>
    <n v="0"/>
    <n v="3200"/>
    <n v="0"/>
    <n v="0"/>
    <n v="0"/>
    <n v="3200"/>
    <x v="0"/>
  </r>
  <r>
    <s v="SAL"/>
    <s v="30423078946762"/>
    <s v="KAE SANDRA ILAGAN GONZALES"/>
    <n v="105310101"/>
    <s v="AE330530000012756802001"/>
    <s v="01-10-2024"/>
    <s v="31-10-2024"/>
    <n v="31"/>
    <n v="4000"/>
    <n v="150"/>
    <n v="0"/>
    <n v="4000"/>
    <n v="0"/>
    <n v="150"/>
    <n v="0"/>
    <n v="4150"/>
    <x v="0"/>
  </r>
  <r>
    <s v="SAL"/>
    <s v="30411119077489"/>
    <s v="CHERIE ANN RUANO"/>
    <n v="600310101"/>
    <s v="AE910030011944495920001"/>
    <s v="01-10-2024"/>
    <s v="31-10-2024"/>
    <n v="31"/>
    <n v="6000"/>
    <n v="-500"/>
    <n v="0"/>
    <n v="6000"/>
    <n v="0"/>
    <n v="100"/>
    <n v="600"/>
    <n v="5500"/>
    <x v="0"/>
  </r>
  <r>
    <s v="SAL"/>
    <s v="10010089305600"/>
    <s v="ANNIE JOHN JOHN JOSEPH"/>
    <n v="302620122"/>
    <s v="AE850260001015782862801"/>
    <s v="01-10-2024"/>
    <s v="31-10-2024"/>
    <n v="31"/>
    <n v="6000"/>
    <n v="-150"/>
    <n v="0"/>
    <n v="6000"/>
    <n v="0"/>
    <n v="100"/>
    <n v="250"/>
    <n v="5850"/>
    <x v="1"/>
  </r>
  <r>
    <s v="SAL"/>
    <n v="10008019402648"/>
    <s v="Faisal Farooqui"/>
    <n v="203320101"/>
    <s v="AE130330000019101365827"/>
    <s v="01-10-2024"/>
    <s v="31-10-2024"/>
    <n v="31"/>
    <n v="7000"/>
    <n v="-113"/>
    <n v="0"/>
    <n v="7000"/>
    <n v="0"/>
    <n v="0"/>
    <n v="113"/>
    <n v="6887"/>
    <x v="1"/>
  </r>
  <r>
    <s v="SAL"/>
    <n v="10016078859321"/>
    <s v="Manju Devadasan"/>
    <n v="600310101"/>
    <s v="AE230030011943926920001"/>
    <s v="01-10-2024"/>
    <s v="31-10-2024"/>
    <n v="31"/>
    <n v="7500"/>
    <n v="0"/>
    <n v="0"/>
    <n v="7500"/>
    <n v="0"/>
    <n v="0"/>
    <n v="0"/>
    <n v="7500"/>
    <x v="1"/>
  </r>
  <r>
    <s v="SAL"/>
    <s v="00404029649957"/>
    <s v="MHD ABDULMOHSEN AMEREDDIN ALNABLSI"/>
    <n v="405010101"/>
    <s v="AE070500000000028637449"/>
    <s v="01-10-2024"/>
    <s v="31-10-2024"/>
    <n v="31"/>
    <n v="7000"/>
    <n v="-3790"/>
    <n v="0"/>
    <n v="7000"/>
    <n v="0"/>
    <n v="0"/>
    <n v="3790"/>
    <n v="3210"/>
    <x v="0"/>
  </r>
  <r>
    <s v="SAL"/>
    <s v="01023039157178"/>
    <s v="SALIM ALI HAMADANI"/>
    <n v="804020101"/>
    <s v="AE550400008042796185901"/>
    <s v="01-10-2024"/>
    <s v="31-10-2024"/>
    <n v="31"/>
    <n v="17000"/>
    <n v="-1692"/>
    <n v="0"/>
    <n v="17000"/>
    <n v="0"/>
    <n v="150"/>
    <n v="1842"/>
    <n v="15308"/>
    <x v="2"/>
  </r>
  <r>
    <s v="SAL"/>
    <s v="30402099983205"/>
    <s v="MARIFE SAMSON SOCAO"/>
    <n v="600310101"/>
    <s v="AE940030012873333910001"/>
    <s v="01-10-2024"/>
    <s v="31-10-2024"/>
    <n v="31"/>
    <n v="3500"/>
    <n v="-650"/>
    <n v="0"/>
    <n v="3500"/>
    <n v="0"/>
    <n v="350"/>
    <n v="1000"/>
    <n v="2850"/>
    <x v="0"/>
  </r>
  <r>
    <s v="SAL"/>
    <s v="30426089587638"/>
    <s v="Lorence John Vier Talavera Garrido"/>
    <n v="600310101"/>
    <s v="AE810030011342358920001"/>
    <s v="01-10-2024"/>
    <s v="31-10-2024"/>
    <n v="31"/>
    <n v="5500"/>
    <n v="0"/>
    <n v="0"/>
    <n v="5500"/>
    <n v="0"/>
    <n v="0"/>
    <n v="0"/>
    <n v="5500"/>
    <x v="0"/>
  </r>
  <r>
    <s v="SAL"/>
    <s v="30421029504901"/>
    <s v="JOEL MULA ABORITA "/>
    <n v="600310101"/>
    <s v="AE810030011938003910001"/>
    <s v="01-10-2024"/>
    <s v="31-10-2024"/>
    <n v="31"/>
    <n v="3000"/>
    <n v="200"/>
    <n v="0"/>
    <n v="3000"/>
    <n v="0"/>
    <n v="200"/>
    <n v="0"/>
    <n v="3200"/>
    <x v="0"/>
  </r>
  <r>
    <s v="SAL"/>
    <s v="00321018684553"/>
    <s v="Mohammad tayseer alguzo"/>
    <s v="600310101"/>
    <s v="AE820030012370690820001"/>
    <s v="01-10-2024"/>
    <s v="31-10-2024"/>
    <n v="31"/>
    <n v="16000"/>
    <n v="0"/>
    <n v="0"/>
    <n v="16000"/>
    <n v="0"/>
    <n v="0"/>
    <n v="0"/>
    <n v="16000"/>
    <x v="2"/>
  </r>
  <r>
    <s v="SAL"/>
    <s v="30420059362009"/>
    <s v="Ramil Padilla"/>
    <s v="DIB"/>
    <s v="AE770240007520145057601"/>
    <s v="01-10-2024"/>
    <s v="31-10-2024"/>
    <n v="31"/>
    <n v="4000"/>
    <n v="0"/>
    <n v="0"/>
    <n v="4000"/>
    <n v="0"/>
    <n v="0"/>
    <n v="400"/>
    <n v="3600"/>
    <x v="1"/>
  </r>
  <r>
    <s v="SAL"/>
    <s v="00120048933349"/>
    <s v="Muhamad Ali"/>
    <n v="803510106"/>
    <s v="AE280351011001922908017"/>
    <s v="01-10-2024"/>
    <s v="12-10-2024"/>
    <n v="12"/>
    <n v="1027"/>
    <n v="0"/>
    <n v="0"/>
    <n v="1027"/>
    <n v="0"/>
    <n v="0"/>
    <n v="0"/>
    <n v="1027"/>
    <x v="0"/>
  </r>
  <r>
    <s v="SAL"/>
    <s v="00120048933349"/>
    <s v="Muhamad Ali"/>
    <n v="803510106"/>
    <s v="AE280351011001922908017"/>
    <s v="01-10-2024"/>
    <s v="04-10-2024"/>
    <n v="4"/>
    <n v="732"/>
    <n v="0"/>
    <n v="0"/>
    <n v="732"/>
    <n v="0"/>
    <n v="0"/>
    <n v="0"/>
    <n v="732"/>
    <x v="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n v="5661"/>
    <x v="0"/>
  </r>
  <r>
    <x v="1"/>
    <n v="3592"/>
    <x v="0"/>
  </r>
  <r>
    <x v="2"/>
    <n v="3150"/>
    <x v="1"/>
  </r>
  <r>
    <x v="3"/>
    <n v="761.25"/>
    <x v="0"/>
  </r>
  <r>
    <x v="4"/>
    <n v="3543"/>
    <x v="0"/>
  </r>
  <r>
    <x v="5"/>
    <n v="1263"/>
    <x v="0"/>
  </r>
  <r>
    <x v="6"/>
    <n v="600"/>
    <x v="0"/>
  </r>
  <r>
    <x v="7"/>
    <n v="20291.5"/>
    <x v="0"/>
  </r>
  <r>
    <x v="8"/>
    <n v="68011.25"/>
    <x v="0"/>
  </r>
  <r>
    <x v="9"/>
    <n v="1550"/>
    <x v="0"/>
  </r>
  <r>
    <x v="10"/>
    <n v="3402.15"/>
    <x v="0"/>
  </r>
  <r>
    <x v="11"/>
    <n v="4060"/>
    <x v="0"/>
  </r>
  <r>
    <x v="12"/>
    <n v="89024.949999999983"/>
    <x v="0"/>
  </r>
  <r>
    <x v="13"/>
    <n v="2625"/>
    <x v="0"/>
  </r>
  <r>
    <x v="14"/>
    <n v="42000"/>
    <x v="0"/>
  </r>
  <r>
    <x v="15"/>
    <n v="3858.75"/>
    <x v="0"/>
  </r>
  <r>
    <x v="16"/>
    <n v="1985"/>
    <x v="0"/>
  </r>
  <r>
    <x v="17"/>
    <n v="15589.25"/>
    <x v="1"/>
  </r>
  <r>
    <x v="18"/>
    <n v="3655"/>
    <x v="0"/>
  </r>
  <r>
    <x v="19"/>
    <n v="800"/>
    <x v="0"/>
  </r>
  <r>
    <x v="20"/>
    <n v="32476.25"/>
    <x v="0"/>
  </r>
  <r>
    <x v="21"/>
    <n v="6560"/>
    <x v="0"/>
  </r>
  <r>
    <x v="22"/>
    <n v="595"/>
    <x v="0"/>
  </r>
  <r>
    <x v="23"/>
    <n v="2200"/>
    <x v="0"/>
  </r>
  <r>
    <x v="24"/>
    <n v="3877.6499999999996"/>
    <x v="1"/>
  </r>
  <r>
    <x v="25"/>
    <n v="5000"/>
    <x v="1"/>
  </r>
  <r>
    <x v="26"/>
    <n v="5000"/>
    <x v="1"/>
  </r>
  <r>
    <x v="27"/>
    <n v="3754.9"/>
    <x v="0"/>
  </r>
  <r>
    <x v="28"/>
    <n v="8032.5"/>
    <x v="1"/>
  </r>
  <r>
    <x v="29"/>
    <n v="1627.5"/>
    <x v="0"/>
  </r>
  <r>
    <x v="30"/>
    <n v="2475"/>
    <x v="0"/>
  </r>
  <r>
    <x v="31"/>
    <n v="498.75"/>
    <x v="1"/>
  </r>
  <r>
    <x v="32"/>
    <n v="12500"/>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30415118637898"/>
    <s v="RAZEL DE GUZMAN PEREZ"/>
    <n v="302620122"/>
    <s v="AE790260001015790005601"/>
    <s v="01-09-2024"/>
    <s v="30-09-2024"/>
    <n v="30"/>
    <n v="7500"/>
    <n v="0"/>
    <n v="0"/>
    <n v="7500"/>
    <n v="0"/>
    <n v="0"/>
    <n v="0"/>
    <n v="7500"/>
    <x v="0"/>
    <x v="0"/>
  </r>
  <r>
    <s v="30413059492332"/>
    <s v="JOERILYN TURALLO JOVE"/>
    <n v="803510106"/>
    <s v="AE730351426004716443001"/>
    <s v="01-09-2024"/>
    <s v="30-09-2024"/>
    <n v="30"/>
    <n v="6000"/>
    <n v="0"/>
    <n v="0"/>
    <n v="6000"/>
    <n v="0"/>
    <n v="0"/>
    <n v="0"/>
    <n v="6000"/>
    <x v="0"/>
    <x v="0"/>
  </r>
  <r>
    <s v="10010089305600"/>
    <s v="ANNIE JOHN JOHN JOSEPH"/>
    <n v="302620122"/>
    <s v="AE850260001015782862801"/>
    <s v="01-09-2024"/>
    <s v="30-09-2024"/>
    <n v="30"/>
    <n v="6000"/>
    <n v="0"/>
    <n v="0"/>
    <n v="6000"/>
    <n v="0"/>
    <n v="0"/>
    <n v="0"/>
    <n v="6000"/>
    <x v="0"/>
    <x v="0"/>
  </r>
  <r>
    <s v="30411119077489"/>
    <s v="CHERIE ANN RUANO"/>
    <n v="600310101"/>
    <s v="AE910030011944495920001"/>
    <s v="01-09-2024"/>
    <s v="30-09-2024"/>
    <n v="30"/>
    <n v="6000"/>
    <n v="-2063"/>
    <n v="0"/>
    <n v="6000"/>
    <n v="0"/>
    <n v="0"/>
    <n v="2063"/>
    <n v="3937"/>
    <x v="1"/>
    <x v="0"/>
  </r>
  <r>
    <s v="00321018684553"/>
    <s v="Mohammad tayseer alguzo"/>
    <s v="600310101"/>
    <s v="AE820030012370690820001"/>
    <s v="26-09-2024"/>
    <s v="30-09-2024"/>
    <n v="5"/>
    <n v="16000"/>
    <n v="-13419"/>
    <n v="0"/>
    <n v="16000"/>
    <n v="0"/>
    <n v="0"/>
    <n v="13419"/>
    <n v="2581"/>
    <x v="2"/>
    <x v="0"/>
  </r>
  <r>
    <s v="20014037665353"/>
    <s v="ASMA BUTT HAROON ZAFAR"/>
    <n v="802420101"/>
    <s v="AE430240010520243110901"/>
    <s v="01-09-2024"/>
    <s v="30-09-2024"/>
    <n v="30"/>
    <n v="18000"/>
    <n v="-143"/>
    <n v="0"/>
    <n v="18000"/>
    <n v="0"/>
    <n v="100"/>
    <n v="243"/>
    <n v="17857"/>
    <x v="3"/>
    <x v="0"/>
  </r>
  <r>
    <s v="00125019640220"/>
    <s v="Ibrahim Abdelkarim"/>
    <s v="AL HILAL "/>
    <s v="AE440530000012021710001"/>
    <s v="01-09-2024"/>
    <s v="30-09-2024"/>
    <n v="30"/>
    <n v="6000"/>
    <n v="-2048"/>
    <n v="0"/>
    <n v="6000"/>
    <n v="0"/>
    <n v="0"/>
    <n v="2048"/>
    <n v="3952"/>
    <x v="0"/>
    <x v="0"/>
  </r>
  <r>
    <n v="10008019402648"/>
    <s v="Faisal Farooqui"/>
    <n v="203320101"/>
    <s v="AE130330000019101365827"/>
    <s v="01-09-2024"/>
    <s v="30-09-2024"/>
    <n v="30"/>
    <n v="7000"/>
    <n v="-2935"/>
    <n v="0"/>
    <n v="7000"/>
    <n v="0"/>
    <n v="0"/>
    <n v="2935"/>
    <n v="4065"/>
    <x v="0"/>
    <x v="0"/>
  </r>
  <r>
    <s v="30420059362009"/>
    <s v="Ramil Padilla"/>
    <s v="DIB"/>
    <s v="AE770240007520145057601"/>
    <s v="01-09-2024"/>
    <s v="30-09-2024"/>
    <n v="30"/>
    <n v="4000"/>
    <n v="0"/>
    <n v="0"/>
    <n v="4000"/>
    <n v="0"/>
    <n v="0"/>
    <n v="0"/>
    <n v="4000"/>
    <x v="0"/>
    <x v="0"/>
  </r>
  <r>
    <s v="00404029649957"/>
    <s v="MHD ABDULMOHSEN AMEREDDIN ALNABLSI"/>
    <n v="405010101"/>
    <s v="AE070500000000028637449"/>
    <s v="01-09-2024"/>
    <s v="30-09-2024"/>
    <n v="30"/>
    <n v="7000"/>
    <n v="-1300"/>
    <n v="0"/>
    <n v="7000"/>
    <n v="0"/>
    <n v="0"/>
    <n v="1300"/>
    <n v="5700"/>
    <x v="1"/>
    <x v="1"/>
  </r>
  <r>
    <s v="01023039157178"/>
    <s v="SALIM ALI HAMADANI"/>
    <n v="804020101"/>
    <s v="AE550400008042796185901"/>
    <s v="01-09-2024"/>
    <s v="30-09-2024"/>
    <n v="30"/>
    <n v="17000"/>
    <n v="-1233"/>
    <n v="0"/>
    <n v="17000"/>
    <n v="0"/>
    <n v="0"/>
    <n v="1233"/>
    <n v="15767"/>
    <x v="3"/>
    <x v="0"/>
  </r>
  <r>
    <s v="00105078982517"/>
    <s v="MOHAMED ABDEL MONIEM"/>
    <n v="600310101"/>
    <s v="AE230030013504627820001"/>
    <s v="01-09-2024"/>
    <s v="30-09-2024"/>
    <n v="30"/>
    <n v="1100"/>
    <n v="0"/>
    <n v="0"/>
    <n v="1100"/>
    <n v="0"/>
    <n v="0"/>
    <n v="0"/>
    <n v="1100"/>
    <x v="4"/>
    <x v="0"/>
  </r>
  <r>
    <s v="00109067045968"/>
    <s v="HUSSEIN SALAH AHMED TAHOUN"/>
    <s v="EMIRATES ISLAMIC BANK PJSC"/>
    <s v="AE100340003708482640901"/>
    <s v="01-09-2024"/>
    <s v="30-09-2024"/>
    <n v="30"/>
    <n v="120000"/>
    <n v="0"/>
    <n v="0"/>
    <n v="120000"/>
    <n v="0"/>
    <n v="0"/>
    <n v="0"/>
    <n v="120000"/>
    <x v="3"/>
    <x v="0"/>
  </r>
  <r>
    <n v="10016078859321"/>
    <s v="Manju Devadasan"/>
    <n v="600310101"/>
    <s v="AE230030011943926920001"/>
    <s v="01-09-2024"/>
    <s v="30-09-2024"/>
    <n v="30"/>
    <n v="7500"/>
    <n v="-1250"/>
    <n v="0"/>
    <n v="7500"/>
    <n v="0"/>
    <n v="0"/>
    <n v="1250"/>
    <n v="6250"/>
    <x v="0"/>
    <x v="0"/>
  </r>
  <r>
    <s v="00115028536953"/>
    <s v="HEBA HAMDY "/>
    <s v="ADIB"/>
    <s v="AE290500000000019267726"/>
    <s v="01-09-2024"/>
    <s v="30-09-2024"/>
    <n v="30"/>
    <n v="20000"/>
    <n v="0"/>
    <n v="0"/>
    <n v="20000"/>
    <n v="0"/>
    <n v="0"/>
    <n v="0"/>
    <n v="20000"/>
    <x v="1"/>
    <x v="0"/>
  </r>
  <r>
    <s v="10028069336246"/>
    <s v="MARIYAM PULI MOOTIL"/>
    <s v="ADCB"/>
    <s v="AE790030013556902910001"/>
    <s v="01-09-2024"/>
    <s v="30-09-2024"/>
    <n v="30"/>
    <n v="4000"/>
    <n v="400"/>
    <n v="0"/>
    <n v="4000"/>
    <n v="0"/>
    <n v="400"/>
    <n v="0"/>
    <n v="4400"/>
    <x v="1"/>
    <x v="0"/>
  </r>
  <r>
    <s v="30424099342516"/>
    <s v="Kimberly Ann Natuel"/>
    <s v="600310101"/>
    <s v="AE100030012150545910001"/>
    <s v="01-09-2024"/>
    <s v="30-09-2024"/>
    <n v="30"/>
    <n v="3000"/>
    <n v="0"/>
    <n v="0"/>
    <n v="3000"/>
    <n v="0"/>
    <n v="0"/>
    <n v="0"/>
    <n v="3000"/>
    <x v="1"/>
    <x v="0"/>
  </r>
  <r>
    <s v="30401098916506"/>
    <s v="ZENETH SALADO ZAMORA"/>
    <n v="600310101"/>
    <s v="AE230030011461513910001"/>
    <s v="01-09-2024"/>
    <s v="30-09-2024"/>
    <n v="30"/>
    <n v="5000"/>
    <n v="0"/>
    <n v="0"/>
    <n v="5000"/>
    <n v="0"/>
    <n v="0"/>
    <n v="0"/>
    <n v="5000"/>
    <x v="1"/>
    <x v="0"/>
  </r>
  <r>
    <s v="10026109684847"/>
    <s v="SOWMYA DHARMARAM"/>
    <n v="600310101"/>
    <s v="AE240030012691440910001"/>
    <s v="01-09-2024"/>
    <s v="30-09-2024"/>
    <n v="30"/>
    <n v="4700"/>
    <n v="0"/>
    <n v="0"/>
    <n v="4700"/>
    <n v="0"/>
    <n v="0"/>
    <n v="0"/>
    <n v="4700"/>
    <x v="1"/>
    <x v="0"/>
  </r>
  <r>
    <s v="30423078946762"/>
    <s v="KAE SANDRA ILAGAN GONZALES"/>
    <n v="105310101"/>
    <s v="AE330530000012756802001"/>
    <s v="01-09-2024"/>
    <s v="30-09-2024"/>
    <n v="30"/>
    <n v="4000"/>
    <n v="150"/>
    <n v="0"/>
    <n v="4000"/>
    <n v="0"/>
    <n v="150"/>
    <n v="0"/>
    <n v="4150"/>
    <x v="1"/>
    <x v="0"/>
  </r>
  <r>
    <s v="30421029504901"/>
    <s v="JOEL MULA ABORITA "/>
    <n v="600310101"/>
    <s v="AE810030011938003910001"/>
    <s v="01-09-2024"/>
    <s v="30-09-2024"/>
    <n v="30"/>
    <n v="3000"/>
    <n v="200"/>
    <n v="0"/>
    <n v="3000"/>
    <n v="0"/>
    <n v="200"/>
    <n v="0"/>
    <n v="3200"/>
    <x v="1"/>
    <x v="0"/>
  </r>
  <r>
    <s v="00105078982517"/>
    <s v="MOHAMED ABDEL MONIEM"/>
    <n v="600310101"/>
    <s v="AE230030013504627820001"/>
    <s v="01-09-2024"/>
    <s v="30-09-2024"/>
    <n v="30"/>
    <n v="3200"/>
    <n v="2390"/>
    <n v="0"/>
    <n v="3200"/>
    <n v="0"/>
    <n v="2700"/>
    <n v="310"/>
    <n v="5590"/>
    <x v="1"/>
    <x v="0"/>
  </r>
  <r>
    <s v="30402099983205"/>
    <s v="MARIFE SAMSON SOCAO"/>
    <n v="600310101"/>
    <s v="AE940030012873333910001"/>
    <s v="01-09-2024"/>
    <s v="30-09-2024"/>
    <n v="30"/>
    <n v="3500"/>
    <n v="-805"/>
    <n v="0"/>
    <n v="3500"/>
    <n v="0"/>
    <n v="350"/>
    <n v="1155"/>
    <n v="2695"/>
    <x v="1"/>
    <x v="0"/>
  </r>
  <r>
    <s v="00120048933349"/>
    <s v="Muhamad Ali"/>
    <n v="803510106"/>
    <s v="AE280351011001922908017"/>
    <s v="01-09-2024"/>
    <s v="30-09-2024"/>
    <n v="30"/>
    <n v="2000"/>
    <n v="0"/>
    <n v="0"/>
    <n v="2000"/>
    <n v="0"/>
    <n v="0"/>
    <n v="0"/>
    <n v="2000"/>
    <x v="1"/>
    <x v="2"/>
  </r>
  <r>
    <s v="00120048933349"/>
    <s v="Muhamad Ali"/>
    <n v="803510106"/>
    <s v="AE280351011001922908017"/>
    <s v="01-10-2024"/>
    <s v="12-10-2024"/>
    <n v="12"/>
    <n v="774"/>
    <n v="642"/>
    <n v="0"/>
    <n v="774"/>
    <n v="0"/>
    <n v="642"/>
    <n v="0"/>
    <n v="1416"/>
    <x v="1"/>
    <x v="2"/>
  </r>
  <r>
    <m/>
    <s v="Alamghir"/>
    <m/>
    <m/>
    <m/>
    <m/>
    <m/>
    <m/>
    <m/>
    <m/>
    <m/>
    <m/>
    <m/>
    <m/>
    <n v="2500"/>
    <x v="4"/>
    <x v="0"/>
  </r>
  <r>
    <m/>
    <s v="Saed Mohamed"/>
    <m/>
    <m/>
    <m/>
    <m/>
    <m/>
    <m/>
    <m/>
    <m/>
    <m/>
    <m/>
    <m/>
    <m/>
    <n v="2000"/>
    <x v="4"/>
    <x v="0"/>
  </r>
  <r>
    <s v="00101099592939"/>
    <s v="Mohamed Osama Ebrahim"/>
    <s v="600310101"/>
    <s v="AE030030012962860910001"/>
    <s v="01-09-2024"/>
    <s v="30-09-2024"/>
    <n v="30"/>
    <n v="5000"/>
    <n v="-1524"/>
    <n v="0"/>
    <n v="5000"/>
    <n v="0"/>
    <n v="0"/>
    <n v="1524"/>
    <n v="3476"/>
    <x v="1"/>
    <x v="0"/>
  </r>
  <r>
    <s v="30413119268092"/>
    <s v="AUBREY ANNE HONRADO ESCANO"/>
    <s v="105310101"/>
    <s v="AE480530000015690309002"/>
    <s v="01-09-2024"/>
    <s v="30-09-2024"/>
    <n v="30"/>
    <n v="6000"/>
    <n v="716"/>
    <n v="0"/>
    <n v="6000"/>
    <n v="0"/>
    <n v="716"/>
    <n v="0"/>
    <n v="6716"/>
    <x v="1"/>
    <x v="0"/>
  </r>
  <r>
    <s v="30424128101925"/>
    <s v="Jessie Relojero Gromio"/>
    <s v="ADCB"/>
    <s v="AE020030012669209920001"/>
    <s v="01-09-2024"/>
    <s v="30-09-2024"/>
    <n v="30"/>
    <n v="3000"/>
    <n v="-1399"/>
    <n v="6"/>
    <n v="3000"/>
    <n v="0"/>
    <n v="0"/>
    <n v="1399"/>
    <n v="1601"/>
    <x v="1"/>
    <x v="3"/>
  </r>
  <r>
    <s v="30409088991714"/>
    <s v="Dieryl Patricio Mayor"/>
    <s v="600310101"/>
    <s v="AE830030011859755910001"/>
    <s v="01-09-2024"/>
    <s v="30-09-2024"/>
    <n v="30"/>
    <n v="4500"/>
    <n v="0"/>
    <n v="0"/>
    <n v="4500"/>
    <n v="0"/>
    <n v="0"/>
    <n v="0"/>
    <n v="4500"/>
    <x v="1"/>
    <x v="4"/>
  </r>
  <r>
    <s v="00124128828013"/>
    <s v="Mohammed Hassan Labib"/>
    <n v="426710101"/>
    <s v="5501100005273967"/>
    <s v="01-09-2024"/>
    <s v="30-09-2024"/>
    <n v="30"/>
    <n v="5000"/>
    <n v="1000"/>
    <n v="0"/>
    <n v="5000"/>
    <n v="0"/>
    <n v="1200"/>
    <n v="200"/>
    <n v="6000"/>
    <x v="1"/>
    <x v="0"/>
  </r>
  <r>
    <s v="00101099592939"/>
    <s v="Mohamed Osama Ebrahim"/>
    <s v="600310101"/>
    <s v="AE030030012962860910001"/>
    <s v="01-09-2024"/>
    <s v="30-09-2024"/>
    <n v="30"/>
    <n v="1000"/>
    <n v="0"/>
    <n v="0"/>
    <n v="1000"/>
    <n v="0"/>
    <n v="0"/>
    <n v="0"/>
    <n v="1000"/>
    <x v="1"/>
    <x v="0"/>
  </r>
  <r>
    <s v="00531078232478"/>
    <s v="RAMI MOHAMAD ELMAHMOUD"/>
    <n v="803510106"/>
    <s v="AE640351416005651558001"/>
    <s v="01-09-2024"/>
    <s v="30-09-2024"/>
    <n v="30"/>
    <n v="5000"/>
    <n v="0"/>
    <n v="0"/>
    <n v="5000"/>
    <n v="0"/>
    <n v="0"/>
    <n v="0"/>
    <n v="5000"/>
    <x v="1"/>
    <x v="0"/>
  </r>
  <r>
    <s v="30413097846043"/>
    <s v="MYRNA LANDICHO VILLEGAS"/>
    <n v="600310101"/>
    <s v="AE250030012535431910001"/>
    <s v="01-09-2024"/>
    <s v="30-09-2024"/>
    <n v="30"/>
    <n v="2700"/>
    <n v="150"/>
    <n v="0"/>
    <n v="2700"/>
    <n v="0"/>
    <n v="150"/>
    <n v="0"/>
    <n v="2850"/>
    <x v="1"/>
    <x v="3"/>
  </r>
  <r>
    <s v="00404030007288"/>
    <s v="OMAR MOHAMAD ALZARKAN"/>
    <n v="405010101"/>
    <s v="AE320500000000028892691"/>
    <s v="01-09-2024"/>
    <s v="30-09-2024"/>
    <n v="30"/>
    <n v="8000"/>
    <m/>
    <n v="0"/>
    <n v="8000"/>
    <n v="0"/>
    <n v="0"/>
    <m/>
    <n v="8000"/>
    <x v="1"/>
    <x v="1"/>
  </r>
  <r>
    <m/>
    <s v="Lorence"/>
    <m/>
    <m/>
    <m/>
    <m/>
    <m/>
    <n v="3000"/>
    <m/>
    <m/>
    <m/>
    <m/>
    <m/>
    <m/>
    <n v="5056"/>
    <x v="1"/>
    <x v="4"/>
  </r>
  <r>
    <m/>
    <s v="Mohanad Nayuf "/>
    <m/>
    <m/>
    <m/>
    <m/>
    <m/>
    <m/>
    <m/>
    <m/>
    <m/>
    <m/>
    <m/>
    <m/>
    <n v="6000"/>
    <x v="5"/>
    <x v="1"/>
  </r>
  <r>
    <m/>
    <s v="Mohamed Elsamanody"/>
    <m/>
    <m/>
    <m/>
    <m/>
    <m/>
    <m/>
    <m/>
    <m/>
    <m/>
    <m/>
    <m/>
    <m/>
    <n v="4033"/>
    <x v="1"/>
    <x v="0"/>
  </r>
  <r>
    <m/>
    <s v=" Dr.Amr Labib"/>
    <m/>
    <m/>
    <m/>
    <m/>
    <m/>
    <m/>
    <m/>
    <m/>
    <m/>
    <m/>
    <m/>
    <m/>
    <n v="18533"/>
    <x v="3"/>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SAL"/>
    <n v="10008019402648"/>
    <s v="Faisal Farooqui"/>
    <n v="203320101"/>
    <s v="AE130330000019101365827"/>
    <s v="01-10-2024"/>
    <s v="31-10-2024"/>
    <n v="31"/>
    <n v="7000"/>
    <n v="-113"/>
    <n v="0"/>
    <n v="7000"/>
    <n v="0"/>
    <n v="0"/>
    <n v="113"/>
    <n v="6887"/>
    <x v="0"/>
  </r>
  <r>
    <s v="SAL"/>
    <s v="00105078982517"/>
    <s v="MOHAMED ABDEL MONIEM"/>
    <n v="600310101"/>
    <s v="AE230030013504627820001"/>
    <s v="01-11-2024"/>
    <s v="30-11-2024"/>
    <n v="30"/>
    <n v="3200"/>
    <n v="2900"/>
    <n v="0"/>
    <n v="3200"/>
    <n v="0"/>
    <n v="2900"/>
    <n v="0"/>
    <n v="6100"/>
    <x v="1"/>
  </r>
  <r>
    <s v="SAL"/>
    <s v="00109067015137"/>
    <s v="HUSSEIN SALAH AHMED TAHOUN"/>
    <s v="EMIRATES ISLAMIC BANK PJSC"/>
    <s v="AE100340003708482640901"/>
    <s v="01-11-2024"/>
    <s v="30-11-2024"/>
    <n v="30"/>
    <n v="120000"/>
    <n v="0"/>
    <n v="0"/>
    <n v="120000"/>
    <n v="0"/>
    <n v="0"/>
    <n v="0"/>
    <n v="120000"/>
    <x v="2"/>
  </r>
  <r>
    <s v="SAL"/>
    <s v="00115028536953"/>
    <s v="HEBA HAMDY "/>
    <s v="ADIB"/>
    <s v="AE290500000000019267726"/>
    <s v="01-11-2024"/>
    <s v="30-11-2024"/>
    <n v="30"/>
    <n v="20000"/>
    <n v="0"/>
    <n v="0"/>
    <n v="20000"/>
    <n v="0"/>
    <n v="0"/>
    <n v="0"/>
    <n v="20000"/>
    <x v="1"/>
  </r>
  <r>
    <s v="SAL"/>
    <s v="30413059492332"/>
    <s v="JOERILYN TURALLO JOVE"/>
    <n v="803510106"/>
    <s v="AE730351426004716443001"/>
    <s v="01-11-2024"/>
    <s v="30-11-2024"/>
    <n v="30"/>
    <n v="2000"/>
    <n v="0"/>
    <n v="1"/>
    <n v="2000"/>
    <n v="0"/>
    <n v="0"/>
    <n v="0"/>
    <n v="2000"/>
    <x v="0"/>
  </r>
  <r>
    <s v="SAL"/>
    <m/>
    <s v="Amar Labib"/>
    <m/>
    <m/>
    <m/>
    <m/>
    <m/>
    <n v="26424.356"/>
    <n v="0"/>
    <n v="2"/>
    <n v="26424.356"/>
    <n v="0"/>
    <n v="0"/>
    <n v="0"/>
    <n v="26424.356"/>
    <x v="2"/>
  </r>
  <r>
    <s v="SAL"/>
    <s v="30424099342516"/>
    <s v="Kimberly Ann Natuel"/>
    <s v="600310101"/>
    <s v="AE100030012150545910001"/>
    <s v="01-11-2024"/>
    <s v="30-11-2024"/>
    <n v="30"/>
    <n v="3000"/>
    <n v="200"/>
    <n v="0"/>
    <n v="3000"/>
    <n v="0"/>
    <n v="200"/>
    <n v="0"/>
    <n v="3200"/>
    <x v="1"/>
  </r>
  <r>
    <s v="SAL"/>
    <s v="30401098916506"/>
    <s v="ZENETH SALADO ZAMORA"/>
    <n v="600310101"/>
    <s v="AE230030011461513910001"/>
    <s v="01-11-2024"/>
    <s v="30-11-2024"/>
    <n v="30"/>
    <n v="5000"/>
    <n v="0"/>
    <n v="0"/>
    <n v="5000"/>
    <n v="0"/>
    <n v="0"/>
    <n v="0"/>
    <n v="5000"/>
    <x v="1"/>
  </r>
  <r>
    <s v="SAL"/>
    <n v="30415118637898"/>
    <s v="RAZEL DE GUZMAN PEREZ"/>
    <n v="302620122"/>
    <s v="AE790260001015790005601"/>
    <s v="01-11-2024"/>
    <s v="30-11-2024"/>
    <n v="30"/>
    <n v="7500"/>
    <n v="200"/>
    <n v="0"/>
    <n v="7500"/>
    <n v="0"/>
    <n v="200"/>
    <n v="0"/>
    <n v="7700"/>
    <x v="0"/>
  </r>
  <r>
    <s v="SAL"/>
    <s v="30413059492332"/>
    <s v="JOERILYN TURALLO JOVE"/>
    <n v="803510106"/>
    <s v="AE730351426004716443001"/>
    <s v="01-11-2024"/>
    <s v="30-11-2024"/>
    <n v="30"/>
    <n v="6000"/>
    <n v="200"/>
    <n v="0"/>
    <n v="6000"/>
    <n v="0"/>
    <n v="200"/>
    <n v="0"/>
    <n v="6200"/>
    <x v="0"/>
  </r>
  <r>
    <s v="SAL"/>
    <s v="00125019640220"/>
    <s v="Ibrahim Abdelkarim"/>
    <s v="AL HILAL "/>
    <s v="AE440530000012021710001"/>
    <s v="01-11-2024"/>
    <s v="30-11-2024"/>
    <n v="29.75"/>
    <n v="6000"/>
    <n v="-50"/>
    <n v="0"/>
    <n v="6000"/>
    <n v="0"/>
    <n v="0"/>
    <n v="50"/>
    <n v="5950"/>
    <x v="0"/>
  </r>
  <r>
    <s v="SAL"/>
    <s v="10028069336246"/>
    <s v="MARIYAM PULI MOOTIL"/>
    <s v="ADCB"/>
    <s v="AE790030013556902910001"/>
    <s v="01-11-2024"/>
    <s v="30-11-2024"/>
    <n v="30"/>
    <n v="4000"/>
    <n v="400"/>
    <n v="0"/>
    <n v="4000"/>
    <n v="0"/>
    <n v="400"/>
    <n v="0"/>
    <n v="4400"/>
    <x v="1"/>
  </r>
  <r>
    <s v="SAL"/>
    <s v="20014037665353"/>
    <s v="ASMA BUTT HAROON ZAFAR"/>
    <n v="802420101"/>
    <s v="AE430240010520243110901"/>
    <s v="01-11-2024"/>
    <s v="30-11-2024"/>
    <n v="29.25"/>
    <n v="18000"/>
    <n v="-450"/>
    <n v="0"/>
    <n v="18000"/>
    <n v="0"/>
    <n v="0"/>
    <n v="450"/>
    <n v="17550"/>
    <x v="2"/>
  </r>
  <r>
    <s v="SAL"/>
    <s v="00105078982517"/>
    <s v="MOHAMED ABDEL MONIEM"/>
    <n v="600310101"/>
    <s v="AE230030013504627820001"/>
    <s v="01-11-2024"/>
    <s v="30-11-2024"/>
    <n v="30"/>
    <n v="3200"/>
    <n v="0"/>
    <n v="0"/>
    <n v="3200"/>
    <n v="0"/>
    <n v="0"/>
    <n v="0"/>
    <n v="3200"/>
    <x v="1"/>
  </r>
  <r>
    <s v="SAL"/>
    <s v="30423078946762"/>
    <s v="KAE SANDRA ILAGAN GONZALES"/>
    <n v="105310101"/>
    <s v="AE330530000012756802001"/>
    <s v="01-11-2024"/>
    <s v="30-11-2024"/>
    <n v="30"/>
    <n v="4000"/>
    <n v="217"/>
    <n v="0"/>
    <n v="4000"/>
    <n v="0"/>
    <n v="350"/>
    <n v="133"/>
    <n v="4217"/>
    <x v="1"/>
  </r>
  <r>
    <s v="SAL"/>
    <s v="10010089305600"/>
    <s v="ANNIE JOHN JOHN JOSEPH"/>
    <n v="302620122"/>
    <s v="AE850260001015782862801"/>
    <s v="01-11-2024"/>
    <s v="30-11-2024"/>
    <n v="29.75"/>
    <n v="6000"/>
    <n v="-50"/>
    <n v="0"/>
    <n v="6000"/>
    <n v="0"/>
    <n v="200"/>
    <n v="250"/>
    <n v="5950"/>
    <x v="0"/>
  </r>
  <r>
    <s v="SAL"/>
    <s v="30411119077489"/>
    <s v="CHERIE ANN RUANO"/>
    <s v="Mashreq Bank PSC"/>
    <s v="AE730330000019101566507"/>
    <s v="01-11-2024"/>
    <s v="30-11-2024"/>
    <n v="30"/>
    <n v="6000"/>
    <n v="0"/>
    <n v="0"/>
    <n v="6000"/>
    <n v="0"/>
    <n v="0"/>
    <n v="0"/>
    <n v="6000"/>
    <x v="1"/>
  </r>
  <r>
    <s v="SAL"/>
    <s v="01023039157178"/>
    <s v="SALIM ALI HAMADANI"/>
    <n v="804020101"/>
    <s v="AE550400008042796185901"/>
    <s v="01-11-2024"/>
    <s v="30-11-2024"/>
    <n v="27"/>
    <n v="17000"/>
    <n v="-1558"/>
    <n v="0"/>
    <n v="17000"/>
    <n v="0"/>
    <n v="0"/>
    <n v="1558"/>
    <n v="15442"/>
    <x v="2"/>
  </r>
  <r>
    <s v="SAL"/>
    <s v="30402099983205"/>
    <s v="MARIFE SAMSON SOCAO"/>
    <n v="600310101"/>
    <s v="AE940030012873333910001"/>
    <s v="01-11-2024"/>
    <s v="30-11-2024"/>
    <n v="30"/>
    <n v="3500"/>
    <n v="350"/>
    <n v="0"/>
    <n v="3500"/>
    <n v="0"/>
    <n v="350"/>
    <n v="0"/>
    <n v="3850"/>
    <x v="1"/>
  </r>
  <r>
    <s v="SAL"/>
    <s v="30421029504901"/>
    <s v="JOEL MULA ABORITA "/>
    <n v="600310101"/>
    <s v="AE810030011938003910001"/>
    <s v="01-11-2024"/>
    <s v="30-11-2024"/>
    <n v="30"/>
    <n v="3000"/>
    <n v="200"/>
    <n v="0"/>
    <n v="3000"/>
    <n v="0"/>
    <n v="200"/>
    <n v="0"/>
    <n v="3200"/>
    <x v="1"/>
  </r>
  <r>
    <s v="SAL"/>
    <s v="00404029649957"/>
    <s v="MHD ABDULMOHSEN AMEREDDIN ALNABLSI"/>
    <n v="405010101"/>
    <s v="AE070500000000028637449"/>
    <s v="01-11-2024"/>
    <s v="30-11-2024"/>
    <n v="30"/>
    <n v="7000"/>
    <n v="-500"/>
    <n v="0"/>
    <n v="7000"/>
    <n v="0"/>
    <n v="0"/>
    <n v="500"/>
    <n v="6500"/>
    <x v="1"/>
  </r>
  <r>
    <s v="SAL"/>
    <n v="10016078859321"/>
    <s v="Manju Devadasan"/>
    <n v="600310101"/>
    <s v="AE230030011943926920001"/>
    <s v="01-11-2024"/>
    <s v="30-11-2024"/>
    <n v="11"/>
    <n v="7500"/>
    <n v="-4750"/>
    <n v="0"/>
    <n v="7500"/>
    <n v="0"/>
    <n v="0"/>
    <n v="4750"/>
    <n v="2750"/>
    <x v="0"/>
  </r>
  <r>
    <s v="SAL"/>
    <s v="30420059362009"/>
    <s v="Ramil Padilla"/>
    <s v="DIB"/>
    <s v="AE770240007520145057601"/>
    <s v="01-11-2024"/>
    <s v="30-11-2024"/>
    <n v="25"/>
    <n v="4000"/>
    <n v="-667"/>
    <n v="0"/>
    <n v="4000"/>
    <n v="0"/>
    <n v="0"/>
    <n v="667"/>
    <n v="3333"/>
    <x v="0"/>
  </r>
  <r>
    <s v="SAL"/>
    <s v="30413119268092"/>
    <s v="AUBREY ANNE HONRADO ESCANO"/>
    <s v="105310101"/>
    <s v="AE480530000015690309002"/>
    <s v="01-11-2024"/>
    <s v="30-11-2024"/>
    <n v="30"/>
    <n v="6000"/>
    <n v="0"/>
    <n v="0"/>
    <n v="6000"/>
    <n v="0"/>
    <n v="0"/>
    <n v="0"/>
    <n v="6000"/>
    <x v="3"/>
  </r>
  <r>
    <s v="SAL"/>
    <s v="30424128101925"/>
    <s v="Jessie Relojero Gromio"/>
    <s v="ADCB"/>
    <s v="AE020030012669209920001"/>
    <s v="01-11-2024"/>
    <s v="30-11-2024"/>
    <n v="30"/>
    <n v="3000"/>
    <n v="0"/>
    <n v="6"/>
    <n v="3000"/>
    <n v="0"/>
    <n v="0"/>
    <n v="0"/>
    <n v="3000"/>
    <x v="3"/>
  </r>
  <r>
    <s v="SAL"/>
    <s v="30409088991714"/>
    <s v="Dieryl Patricio Mayor"/>
    <s v="600310101"/>
    <s v="AE830030011859755910001"/>
    <s v="01-11-2024"/>
    <s v="30-11-2024"/>
    <n v="30"/>
    <n v="4500"/>
    <n v="0"/>
    <n v="0"/>
    <n v="4500"/>
    <n v="0"/>
    <n v="0"/>
    <n v="0"/>
    <n v="4500"/>
    <x v="3"/>
  </r>
  <r>
    <s v="SAL"/>
    <s v="00404030007288"/>
    <s v="OMAR MOHAMAD ALZARKAN"/>
    <n v="405010101"/>
    <s v="AE320500000000028892691"/>
    <s v="01-11-2024"/>
    <s v="30-11-2024"/>
    <n v="30"/>
    <n v="8000"/>
    <n v="0"/>
    <n v="0"/>
    <n v="8000"/>
    <n v="0"/>
    <n v="0"/>
    <n v="0"/>
    <n v="8000"/>
    <x v="3"/>
  </r>
  <r>
    <s v="SAL"/>
    <s v="00104028910818"/>
    <s v="MOHAMED MOHAMED MOHAMED"/>
    <s v="203320101"/>
    <s v="AE320330000019100237569"/>
    <s v="01-11-2024"/>
    <s v="30-11-2024"/>
    <n v="30"/>
    <n v="5500"/>
    <n v="0"/>
    <n v="0"/>
    <n v="5500"/>
    <n v="0"/>
    <n v="0"/>
    <n v="0"/>
    <n v="5500"/>
    <x v="3"/>
  </r>
  <r>
    <s v="SAL"/>
    <s v="10022079255954"/>
    <s v="SHABNA JAMAL JAMALUDEEN PULAKKAVEETTIL KUNJUMOHAMED"/>
    <s v="302620122"/>
    <s v="AE150260000959069080601"/>
    <s v="01-11-2024"/>
    <s v="30-11-2024"/>
    <n v="30"/>
    <n v="4500"/>
    <n v="0"/>
    <n v="0"/>
    <n v="4500"/>
    <n v="0"/>
    <n v="0"/>
    <n v="0"/>
    <n v="4500"/>
    <x v="3"/>
  </r>
  <r>
    <s v="SAL"/>
    <s v="30413097846043"/>
    <s v="MYRNA LANDICHO VILLEGAS"/>
    <n v="600310101"/>
    <s v="AE250030012535431910001"/>
    <s v="01-11-2024"/>
    <s v="30-11-2024"/>
    <n v="30"/>
    <n v="2700"/>
    <n v="0"/>
    <n v="0"/>
    <n v="2700"/>
    <n v="0"/>
    <n v="0"/>
    <n v="0"/>
    <n v="2700"/>
    <x v="3"/>
  </r>
  <r>
    <s v="SAL"/>
    <s v="00531078232478"/>
    <s v="RAMI MOHAMAD ELMAHMOUD"/>
    <n v="803510106"/>
    <s v="AE640351416005651558001"/>
    <s v="01-11-2024"/>
    <s v="30-11-2024"/>
    <n v="30"/>
    <n v="5000"/>
    <n v="33"/>
    <n v="0"/>
    <n v="5000"/>
    <n v="0"/>
    <n v="200"/>
    <n v="167"/>
    <n v="5033"/>
    <x v="3"/>
  </r>
  <r>
    <s v="SAL"/>
    <s v="00124128828013"/>
    <s v="Mohammed Hassan Labib"/>
    <n v="426710101"/>
    <s v="5501100005273967"/>
    <s v="01-11-2024"/>
    <s v="30-11-2024"/>
    <n v="30"/>
    <n v="5000"/>
    <n v="0"/>
    <n v="0"/>
    <n v="5000"/>
    <n v="0"/>
    <n v="0"/>
    <n v="0"/>
    <n v="5000"/>
    <x v="3"/>
  </r>
  <r>
    <s v="SAL"/>
    <s v="30407037356924"/>
    <s v="HELEN GUEVARRA"/>
    <s v="AL HILAL "/>
    <s v="AE510530000015891288001"/>
    <s v="01-11-2024"/>
    <s v="30-11-2024"/>
    <n v="16"/>
    <n v="3500"/>
    <n v="-1581"/>
    <n v="0"/>
    <n v="3500"/>
    <n v="0"/>
    <n v="0"/>
    <n v="1581"/>
    <n v="1919"/>
    <x v="3"/>
  </r>
  <r>
    <s v="SAL"/>
    <s v="40315039258931"/>
    <s v="Genet Tesfaye Tumego"/>
    <s v="ADCB"/>
    <s v="AE110030013314321820001"/>
    <s v="01-11-2024"/>
    <s v="30-11-2024"/>
    <n v="30"/>
    <n v="1000"/>
    <n v="0"/>
    <n v="0"/>
    <n v="1000"/>
    <n v="0"/>
    <n v="0"/>
    <n v="0"/>
    <n v="1000"/>
    <x v="3"/>
  </r>
  <r>
    <s v="SAL"/>
    <s v="30413119268092"/>
    <s v="AUBREY ANNE HONRADO ESCANO"/>
    <s v="105310101"/>
    <s v="AE480530000015690309002"/>
    <s v="01-11-2024"/>
    <s v="15-11-2024"/>
    <n v="15"/>
    <n v="3000"/>
    <n v="0"/>
    <n v="0"/>
    <n v="3000"/>
    <n v="0"/>
    <n v="0"/>
    <n v="0"/>
    <n v="3000"/>
    <x v="3"/>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SAL"/>
    <s v="30411119077489"/>
    <s v="CHERIE ANN RUANO"/>
    <s v="Mashreq Bank PSC"/>
    <s v="AE730330000019101566507"/>
    <s v="01-12-2024"/>
    <s v="31-121-2024"/>
    <n v="25"/>
    <n v="6000"/>
    <n v="-1000"/>
    <n v="0"/>
    <n v="6000"/>
    <n v="0"/>
    <n v="0"/>
    <n v="1000"/>
    <n v="5000"/>
    <x v="0"/>
  </r>
  <r>
    <s v="SAL"/>
    <n v="10016078859321"/>
    <s v="Manju Devadasan"/>
    <n v="600310101"/>
    <s v="AE230030011943926920001"/>
    <s v="01-12-2024"/>
    <s v="31-12-2024"/>
    <n v="5"/>
    <n v="7500"/>
    <n v="-6000"/>
    <n v="0"/>
    <n v="7500"/>
    <n v="0"/>
    <n v="0"/>
    <n v="6000"/>
    <n v="1500"/>
    <x v="1"/>
  </r>
  <r>
    <s v="Final Settlement "/>
    <s v="30420059362009"/>
    <s v="Ramil Padilla"/>
    <s v="DIB"/>
    <s v="AE770240007520145057601"/>
    <s v="01-12-2024"/>
    <s v="31-12-2024"/>
    <n v="4"/>
    <n v="4000"/>
    <n v="-3413"/>
    <n v="0"/>
    <n v="4000"/>
    <n v="0"/>
    <n v="0"/>
    <n v="3413"/>
    <n v="587"/>
    <x v="1"/>
  </r>
  <r>
    <s v="Final Settlement "/>
    <n v="10016078859321"/>
    <s v="Manju Devadasan"/>
    <n v="600310101"/>
    <s v="AE230030011943926920001"/>
    <s v="01-12-2024"/>
    <s v="31-12-2024"/>
    <n v="8"/>
    <n v="7500"/>
    <n v="-5500"/>
    <n v="0"/>
    <n v="7500"/>
    <n v="0"/>
    <n v="0"/>
    <n v="5500"/>
    <n v="2000"/>
    <x v="1"/>
  </r>
  <r>
    <s v="SAL"/>
    <s v="00105078982517"/>
    <s v="MOHAMED ABDEL MONIEM"/>
    <n v="600310101"/>
    <s v="AE230030013504627820001"/>
    <s v="01-12-2024"/>
    <s v="31-12-2024"/>
    <n v="31"/>
    <n v="3200"/>
    <n v="5800"/>
    <n v="0"/>
    <n v="3200"/>
    <n v="0"/>
    <n v="5800"/>
    <n v="0"/>
    <n v="9000"/>
    <x v="2"/>
  </r>
  <r>
    <s v="SAL"/>
    <s v="00109067045968"/>
    <s v="HUSSEIN SALAH AHMED TAHOUN"/>
    <s v="EMIRATES ISLAMIC BANK PJSC"/>
    <s v="AE100340003708482640901"/>
    <s v="01-12-2024"/>
    <s v="31-12-2024"/>
    <n v="31"/>
    <n v="120000"/>
    <n v="0"/>
    <n v="0"/>
    <n v="120000"/>
    <n v="0"/>
    <n v="0"/>
    <n v="0"/>
    <n v="120000"/>
    <x v="3"/>
  </r>
  <r>
    <s v="SAL"/>
    <s v="00115028536953"/>
    <s v="HEBA HAMDY "/>
    <s v="ADIB"/>
    <s v="AE290500000000019267726"/>
    <s v="01-12-2024"/>
    <s v="31-12-2024"/>
    <n v="31"/>
    <n v="20000"/>
    <n v="0"/>
    <n v="0"/>
    <n v="20000"/>
    <n v="0"/>
    <n v="0"/>
    <n v="0"/>
    <n v="20000"/>
    <x v="0"/>
  </r>
  <r>
    <s v="SAL"/>
    <s v="30424099342516"/>
    <s v="Kimberly Ann Natuel"/>
    <s v="600310101"/>
    <s v="AE100030012150545910001"/>
    <s v="01-12-2024"/>
    <s v="31-12-2024"/>
    <n v="31"/>
    <n v="3000"/>
    <n v="0"/>
    <n v="0"/>
    <n v="3000"/>
    <n v="0"/>
    <n v="0"/>
    <n v="0"/>
    <n v="3000"/>
    <x v="0"/>
  </r>
  <r>
    <s v="SAL"/>
    <n v="30415118637898"/>
    <s v="RAZEL DE GUZMAN PEREZ"/>
    <n v="302620122"/>
    <s v="AE790260001015790005601"/>
    <s v="01-12-2024"/>
    <s v="31-12-2024"/>
    <n v="31"/>
    <n v="7500"/>
    <n v="0"/>
    <n v="0"/>
    <n v="7500"/>
    <n v="0"/>
    <n v="0"/>
    <n v="0"/>
    <n v="7500"/>
    <x v="4"/>
  </r>
  <r>
    <s v="SAL"/>
    <s v="30413059492332"/>
    <s v="JOERILYN TURALLO JOVE"/>
    <n v="803510106"/>
    <s v="AE730351426004716443001"/>
    <s v="01-12-2024"/>
    <s v="31-12-2024"/>
    <n v="31"/>
    <n v="6000"/>
    <n v="0"/>
    <n v="0"/>
    <n v="6000"/>
    <n v="0"/>
    <n v="0"/>
    <n v="0"/>
    <n v="6000"/>
    <x v="4"/>
  </r>
  <r>
    <s v="SAL"/>
    <s v="10028069336246"/>
    <s v="MARIYAM PULI MOOTIL"/>
    <s v="ADCB"/>
    <s v="AE790030013556902910001"/>
    <s v="01-12-2024"/>
    <s v="31-12-2024"/>
    <n v="31"/>
    <n v="4000"/>
    <n v="400"/>
    <n v="0"/>
    <n v="4000"/>
    <n v="0"/>
    <n v="400"/>
    <n v="0"/>
    <n v="4400"/>
    <x v="0"/>
  </r>
  <r>
    <s v="SAL"/>
    <s v="00404029649957"/>
    <s v="MHD ABDULMOHSEN AMEREDDIN ALNABLSI"/>
    <n v="405010101"/>
    <s v="AE070500000000028637449"/>
    <s v="01-12-2024"/>
    <s v="31-12-2024"/>
    <n v="28"/>
    <n v="7000"/>
    <n v="-500"/>
    <n v="0"/>
    <n v="7000"/>
    <n v="0"/>
    <n v="0"/>
    <n v="500"/>
    <n v="6500"/>
    <x v="0"/>
  </r>
  <r>
    <s v="SAL"/>
    <s v="10010089305600"/>
    <s v="ANNIE JOHN JOHN JOSEPH"/>
    <n v="302620122"/>
    <s v="AE850260001015782862801"/>
    <s v="01-12-2024"/>
    <s v="31-12-2024"/>
    <n v="29"/>
    <n v="6000"/>
    <n v="-100"/>
    <n v="0"/>
    <n v="6000"/>
    <n v="0"/>
    <n v="2400"/>
    <n v="2500"/>
    <n v="5900"/>
    <x v="4"/>
  </r>
  <r>
    <s v="SAL"/>
    <s v="01023039157178"/>
    <s v="SALIM ALI HAMADANI"/>
    <n v="804020101"/>
    <s v="AE550400008042796185901"/>
    <s v="01-12-2024"/>
    <s v="31-12-2024"/>
    <n v="29"/>
    <n v="17000"/>
    <n v="-992"/>
    <n v="0"/>
    <n v="17000"/>
    <n v="0"/>
    <n v="0"/>
    <n v="992"/>
    <n v="16008"/>
    <x v="3"/>
  </r>
  <r>
    <s v="SAL"/>
    <s v="30401098916506"/>
    <s v="ZENETH SALADO ZAMORA"/>
    <n v="600310101"/>
    <s v="AE230030011461513910001"/>
    <s v="01-12-2024"/>
    <s v="31-121-2024"/>
    <n v="31"/>
    <n v="5000"/>
    <n v="0"/>
    <n v="0"/>
    <n v="5000"/>
    <n v="0"/>
    <n v="0"/>
    <n v="0"/>
    <n v="5000"/>
    <x v="0"/>
  </r>
  <r>
    <s v="SAL"/>
    <s v="00125019640220"/>
    <s v="Ibrahim Abdelkarim"/>
    <s v="AL HILAL "/>
    <s v="AE440530000012021710001"/>
    <s v="01-12-2024"/>
    <s v="31-121-2024"/>
    <n v="31"/>
    <n v="6000"/>
    <n v="-1000"/>
    <n v="0"/>
    <n v="6000"/>
    <n v="0"/>
    <n v="0"/>
    <n v="1000"/>
    <n v="5000"/>
    <x v="4"/>
  </r>
  <r>
    <s v="SAL"/>
    <s v="20014037665353"/>
    <s v="ASMA BUTT HAROON ZAFAR"/>
    <n v="802420101"/>
    <s v="AE430240010520243110901"/>
    <s v="01-12-2024"/>
    <s v="31-121-2024"/>
    <n v="31"/>
    <n v="18000"/>
    <n v="0"/>
    <n v="0"/>
    <n v="18000"/>
    <n v="0"/>
    <n v="0"/>
    <n v="0"/>
    <n v="18000"/>
    <x v="3"/>
  </r>
  <r>
    <s v="SAL"/>
    <s v="00105078982517"/>
    <s v="MOHAMED ABDEL MONIEM"/>
    <n v="600310101"/>
    <s v="AE230030013504627820001"/>
    <s v="01-12-2024"/>
    <s v="31-121-2024"/>
    <n v="26"/>
    <n v="3200"/>
    <n v="-425"/>
    <n v="0"/>
    <n v="3200"/>
    <n v="0"/>
    <n v="162"/>
    <n v="587"/>
    <n v="2775"/>
    <x v="0"/>
  </r>
  <r>
    <s v="SAL"/>
    <s v="30423078946762"/>
    <s v="KAE SANDRA ILAGAN GONZALES"/>
    <n v="105310101"/>
    <s v="AE330530000012756802001"/>
    <s v="01-12-2024"/>
    <s v="31-121-2024"/>
    <n v="31"/>
    <n v="4000"/>
    <n v="200"/>
    <n v="0"/>
    <n v="4000"/>
    <n v="0"/>
    <n v="200"/>
    <n v="0"/>
    <n v="4200"/>
    <x v="0"/>
  </r>
  <r>
    <s v="SAL"/>
    <s v="30402099983205"/>
    <s v="MARIFE SAMSON SOCAO"/>
    <n v="600310101"/>
    <s v="AE940030012873333910001"/>
    <s v="01-12-2024"/>
    <s v="31-121-2024"/>
    <n v="24"/>
    <n v="3850"/>
    <n v="-870"/>
    <n v="0"/>
    <n v="3850"/>
    <n v="0"/>
    <n v="205"/>
    <n v="1075"/>
    <n v="2980"/>
    <x v="0"/>
  </r>
  <r>
    <s v="SAL"/>
    <s v="30421029504901"/>
    <s v="JOEL MULA ABORITA "/>
    <n v="600310101"/>
    <s v="AE810030011938003910001"/>
    <s v="01-12-2024"/>
    <s v="31-121-2024"/>
    <n v="31"/>
    <n v="3000"/>
    <n v="200"/>
    <n v="0"/>
    <n v="3000"/>
    <n v="0"/>
    <n v="200"/>
    <n v="0"/>
    <n v="3200"/>
    <x v="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SAL"/>
    <s v="00531078232478"/>
    <s v="RAMI MOHAMAD ELMAHMOUD"/>
    <n v="803510106"/>
    <s v="AE640351416005651558001"/>
    <s v="01-12-2024"/>
    <s v="31-12-2024"/>
    <n v="19"/>
    <n v="5000"/>
    <n v="-1708"/>
    <n v="0"/>
    <n v="5000"/>
    <n v="0"/>
    <n v="0"/>
    <n v="1708"/>
    <n v="3292"/>
    <x v="0"/>
  </r>
  <r>
    <s v="SAL"/>
    <s v="40315039258931"/>
    <s v="Genet Tesfaye Tumego"/>
    <s v="ADCB"/>
    <s v="AE110030013314321820001"/>
    <s v="01-12-2024"/>
    <s v="31-12-2024"/>
    <n v="31"/>
    <n v="1000"/>
    <n v="0"/>
    <n v="0"/>
    <n v="1000"/>
    <n v="0"/>
    <n v="0"/>
    <n v="0"/>
    <n v="1000"/>
    <x v="1"/>
  </r>
  <r>
    <s v="SAL"/>
    <s v="30413097846043"/>
    <s v="MYRNA LANDICHO VILLEGAS"/>
    <n v="600310101"/>
    <s v="AE250030012535431910001"/>
    <s v="01-12-2024"/>
    <s v="31-12-2024"/>
    <n v="31"/>
    <n v="2700"/>
    <n v="150"/>
    <n v="0"/>
    <n v="2700"/>
    <n v="0"/>
    <n v="150"/>
    <n v="0"/>
    <n v="2850"/>
    <x v="1"/>
  </r>
  <r>
    <s v="SAL"/>
    <s v="00104028910818"/>
    <s v="MOHAMED MOHAMED MOHAMED"/>
    <s v="203320101"/>
    <s v="AE320330000019100237569"/>
    <s v="01-12-2024"/>
    <s v="31-12-2024"/>
    <n v="30"/>
    <n v="5500"/>
    <n v="-177"/>
    <n v="0"/>
    <n v="5500"/>
    <n v="0"/>
    <n v="0"/>
    <n v="177"/>
    <n v="5323"/>
    <x v="1"/>
  </r>
  <r>
    <s v="SAL"/>
    <s v="30413119268092"/>
    <s v="AUBREY ANNE HONRADO ESCANO"/>
    <s v="AL HILAL DIGITAL "/>
    <s v="AE750530000015690309001"/>
    <s v="01-12-2024"/>
    <s v="31-12-2024"/>
    <n v="29"/>
    <n v="6000"/>
    <n v="-200"/>
    <n v="0"/>
    <n v="6000"/>
    <n v="0"/>
    <n v="0"/>
    <n v="200"/>
    <n v="5800"/>
    <x v="1"/>
  </r>
  <r>
    <s v="SAL"/>
    <s v="30424128101925"/>
    <s v="Jessie Relojero Gromio"/>
    <s v="ADCB"/>
    <s v="AE020030012669209920001"/>
    <s v="01-12-2024"/>
    <s v="31-12-2024"/>
    <n v="31"/>
    <n v="3000"/>
    <n v="0"/>
    <n v="6"/>
    <n v="3000"/>
    <n v="0"/>
    <n v="0"/>
    <n v="0"/>
    <n v="3000"/>
    <x v="1"/>
  </r>
  <r>
    <s v="SAL"/>
    <s v="30409088991714"/>
    <s v="Dieryl Patricio Mayor"/>
    <s v="600310101"/>
    <s v="AE830030011859755910001"/>
    <s v="01-12-2024"/>
    <s v="31-12-2024"/>
    <n v="31"/>
    <n v="4500"/>
    <n v="0"/>
    <n v="0"/>
    <n v="4500"/>
    <n v="0"/>
    <n v="0"/>
    <n v="0"/>
    <n v="4500"/>
    <x v="1"/>
  </r>
  <r>
    <s v="SAL"/>
    <s v="00404030007288"/>
    <s v="OMAR MOHAMAD ALZARKAN"/>
    <n v="405010101"/>
    <s v="AE320500000000028892691"/>
    <s v="01-12-2024"/>
    <s v="31-12-2024"/>
    <n v="31"/>
    <n v="8000"/>
    <n v="0"/>
    <n v="0"/>
    <n v="8000"/>
    <n v="0"/>
    <n v="0"/>
    <n v="0"/>
    <n v="8000"/>
    <x v="1"/>
  </r>
  <r>
    <s v="SAL"/>
    <s v="10022079255954"/>
    <s v="SHABNA JAMAL JAMALUDEEN PULAKKAVEETTIL KUNJUMOHAMED"/>
    <s v="302620122"/>
    <s v="AE150260000959069080601"/>
    <s v="01-12-2024"/>
    <s v="31-12-2024"/>
    <n v="31"/>
    <n v="4500"/>
    <n v="0"/>
    <n v="0"/>
    <n v="4500"/>
    <n v="0"/>
    <n v="0"/>
    <n v="0"/>
    <n v="4500"/>
    <x v="1"/>
  </r>
  <r>
    <s v="SAL"/>
    <s v="00124128828013"/>
    <s v="Mohammed Hassan Labib"/>
    <s v="302620122"/>
    <s v="AE280260000215772050501"/>
    <s v="01-12-2024"/>
    <s v="31-12-2024"/>
    <n v="31"/>
    <n v="5000"/>
    <n v="0"/>
    <n v="0"/>
    <n v="5000"/>
    <n v="0"/>
    <n v="0"/>
    <n v="0"/>
    <n v="5000"/>
    <x v="1"/>
  </r>
  <r>
    <s v="SAL"/>
    <s v="30423098879653"/>
    <s v="JENNIFER MANARANG IGLESIA"/>
    <s v="600310101"/>
    <s v="AE430030012236271910001"/>
    <s v="01-12-2024"/>
    <s v="31-12-2024"/>
    <n v="31"/>
    <n v="5500"/>
    <n v="0"/>
    <n v="0"/>
    <n v="5500"/>
    <n v="0"/>
    <n v="0"/>
    <n v="0"/>
    <n v="5500"/>
    <x v="2"/>
  </r>
  <r>
    <s v="SAL"/>
    <s v="30407037356924"/>
    <s v="HELEN GUEVARRA"/>
    <s v="105310101"/>
    <s v="AE510530000015891288001"/>
    <s v="01-12-2024"/>
    <s v="31-12-2024"/>
    <n v="31"/>
    <n v="3500"/>
    <n v="0"/>
    <n v="0"/>
    <n v="3500"/>
    <n v="0"/>
    <n v="0"/>
    <n v="0"/>
    <n v="3500"/>
    <x v="1"/>
  </r>
  <r>
    <s v="SAL"/>
    <n v="10023099650891"/>
    <s v="MOBY ANTONY ANTONY "/>
    <s v="600310101"/>
    <s v="AE270030011324999910001"/>
    <s v="01-12-2024"/>
    <s v="31-12-2024"/>
    <n v="21"/>
    <n v="3000"/>
    <n v="-900"/>
    <n v="0"/>
    <n v="3000"/>
    <n v="0"/>
    <n v="0"/>
    <n v="900"/>
    <n v="2100"/>
    <x v="1"/>
  </r>
  <r>
    <s v="SAL"/>
    <n v="10006059728355"/>
    <s v="AASIYA SIDDIQA PASHA"/>
    <s v="600310101"/>
    <s v="AE810030011876537920001"/>
    <s v="01-12-2024"/>
    <s v="31-12-2024"/>
    <n v="31"/>
    <n v="3500"/>
    <n v="0"/>
    <n v="0"/>
    <n v="3500"/>
    <n v="0"/>
    <n v="0"/>
    <n v="0"/>
    <n v="3500"/>
    <x v="1"/>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
  <r>
    <d v="2025-01-19T00:00:00"/>
    <s v="---"/>
    <s v="12th Floor"/>
    <s v="Shaimaa"/>
    <x v="0"/>
    <n v="35486"/>
    <s v="Erika  Lessmann"/>
    <x v="0"/>
    <s v="---"/>
    <x v="0"/>
    <s v="00- Pending Invoice Generation"/>
    <n v="0"/>
    <n v="0"/>
    <n v="0"/>
    <n v="0"/>
    <n v="0"/>
    <n v="0"/>
    <n v="0"/>
    <n v="0"/>
    <n v="0"/>
    <n v="0"/>
    <n v="0"/>
    <n v="0"/>
    <n v="0"/>
    <n v="0"/>
    <n v="0"/>
    <n v="0"/>
    <n v="0"/>
    <s v="01.4- New Diagnosis after 6 months"/>
    <s v="03- Waiting &gt; 10 minutes"/>
    <s v="Clinic Notes:                         restoration #11                                                                   Next Clinic Notes:                         continue treatment with VIP when due for impression"/>
    <s v="Choose                                             A1                                                 B1                                                 C1                                                 F1                                                 R1"/>
  </r>
  <r>
    <d v="2025-01-25T00:00:00"/>
    <s v="---"/>
    <s v="12th Floor"/>
    <s v="Hassan"/>
    <x v="1"/>
    <n v="38491"/>
    <s v="Ilian Nikolov Nikolov"/>
    <x v="0"/>
    <s v="---"/>
    <x v="0"/>
    <s v="00- Pending Invoice Generation"/>
    <n v="0"/>
    <n v="0"/>
    <n v="0"/>
    <n v="0"/>
    <n v="0"/>
    <n v="0"/>
    <n v="0"/>
    <n v="0"/>
    <n v="0"/>
    <n v="0"/>
    <n v="0"/>
    <n v="0"/>
    <n v="0"/>
    <n v="0"/>
    <n v="0"/>
    <n v="0"/>
    <n v="0"/>
    <s v="05.M- Surgical Miscellaneous (post surgery care,"/>
    <s v="04- Discharged"/>
    <s v="Clinic Notes:                         Surgical extraction #13,16,17 and implants #13,15 with GTR/GRAFT/STENT/GUIDE Under Nitrous Oxide , OPG 1) Wound irrigation #13,15,16 ,17 after 3 days with IV infusion of ceftriaxone , paracetamol and dexamethasone - VIP Clinic 2 - 3 units  2) Wound irrigation #13,15,16 ,17 after 5 days- VIP Clinic 2 - 1 unit 3) Suture removal # 13,15,16,17 after 12 days - VIP Clinic 1 - 1 unit                                                                   Next Clinic Notes:                         1) Wound irrigation #13,15,16 ,17 after 3 days with IV infusion of ceftriaxone , paracetamol and dexamethasone - VIP Clinic 2 - 3 units  2) Wound irrigation #13,15,16 ,17 after 5 days- VIP Clinic 2 - 1 unit 3) Suture removal # 13,15,16,17 after 12 days - VIP Clinic 1 - 1 unit"/>
    <s v="Choose                                             A1                                                 B1                                                 C1                                                 F1                                                 R1"/>
  </r>
  <r>
    <d v="2025-01-30T00:00:00"/>
    <s v="---"/>
    <s v="12th Floor"/>
    <s v="---"/>
    <x v="1"/>
    <n v="41061"/>
    <s v="Mohammed Hamad Sultan Alkhouri  Alnaqbi"/>
    <x v="0"/>
    <s v="---"/>
    <x v="0"/>
    <s v="00- Pending Invoice Generation"/>
    <n v="0"/>
    <n v="0"/>
    <n v="0"/>
    <n v="0"/>
    <n v="0"/>
    <n v="0"/>
    <n v="0"/>
    <n v="0"/>
    <n v="0"/>
    <n v="0"/>
    <n v="0"/>
    <n v="0"/>
    <n v="0"/>
    <n v="0"/>
    <n v="0"/>
    <n v="0"/>
    <n v="0"/>
    <s v="05.M- Surgical Miscellaneous (post surgery care,"/>
    <s v="02- Checked-out"/>
    <s v="Clinic Notes:                         Examination , CBCT , surgical extraction #30 , cyst removal #30 , bone augmentation under nitrous oxide                                                                   Next Clinic Notes:                         1) Patient can come for post surgical care either after 4,5 days or on the 12th day for suture removal # 30 ( depending on the availability, as the patient is coming from RAK  ) - 1 unit 2) Implant planning # 30 after 3 months ( must have scaling visit with GP same day visit with VIP Clinic ) - VIP Clinic - 2 units"/>
    <s v="Choose                                             A1                                                 B1                                                 C1                                                 F1                                                 R1"/>
  </r>
  <r>
    <d v="2025-01-22T00:00:00"/>
    <d v="2025-01-22T00:00:00"/>
    <s v="12th Floor"/>
    <s v="Hassan"/>
    <x v="1"/>
    <n v="38338"/>
    <s v="Seham Ahmad Suleiman Deekh"/>
    <x v="1"/>
    <s v="INV118429"/>
    <x v="1"/>
    <s v="04- Partially Paid / Old Collection"/>
    <n v="0"/>
    <n v="0"/>
    <n v="0"/>
    <n v="0"/>
    <n v="0"/>
    <n v="0"/>
    <n v="0"/>
    <n v="0"/>
    <n v="0"/>
    <n v="0"/>
    <n v="0"/>
    <n v="0"/>
    <n v="0"/>
    <n v="6226.11"/>
    <n v="0"/>
    <n v="0"/>
    <n v="0"/>
    <s v="---"/>
    <s v="---"/>
    <s v="Clinic Notes:                         ---                                                                  Next Clinic Notes:                         ---"/>
    <s v="Choose                                             A1                                                 B1                                                 C1                                                 F1                                                 R1"/>
  </r>
  <r>
    <d v="2025-01-28T00:00:00"/>
    <d v="2025-01-28T00:00:00"/>
    <s v="12th Floor"/>
    <s v="Kae"/>
    <x v="1"/>
    <n v="37776"/>
    <s v="Richelle Bacus Mangundaya"/>
    <x v="1"/>
    <s v="INV117124"/>
    <x v="1"/>
    <s v="04- Partially Paid / Old Collection"/>
    <n v="0"/>
    <n v="0"/>
    <n v="0"/>
    <n v="0"/>
    <n v="0"/>
    <n v="0"/>
    <n v="0"/>
    <n v="0"/>
    <n v="0"/>
    <n v="0"/>
    <n v="0"/>
    <n v="0"/>
    <n v="0"/>
    <n v="3503.07"/>
    <n v="0"/>
    <n v="0"/>
    <n v="0"/>
    <s v="---"/>
    <s v="---"/>
    <s v="Clinic Notes:                         ---                                                                  Next Clinic Notes:                         ---"/>
    <s v="Choose                                             A1                                                 B1                                                 C1                                                 F1                                                 R1"/>
  </r>
  <r>
    <d v="2025-01-31T00:00:00"/>
    <d v="2025-01-31T00:00:00"/>
    <s v="13th Floor"/>
    <s v="Kae"/>
    <x v="2"/>
    <n v="35763"/>
    <s v="Mostafa Mohamed Abdulhamid Shabaan"/>
    <x v="1"/>
    <s v="INV77723"/>
    <x v="1"/>
    <s v="04- Partially Paid / Old Collection"/>
    <n v="0"/>
    <n v="0"/>
    <n v="0"/>
    <n v="0"/>
    <n v="0"/>
    <n v="0"/>
    <n v="0"/>
    <n v="0"/>
    <n v="0"/>
    <n v="0"/>
    <n v="0"/>
    <n v="0"/>
    <n v="0"/>
    <n v="618"/>
    <n v="0"/>
    <n v="0"/>
    <n v="0"/>
    <s v="---"/>
    <s v="---"/>
    <s v="Clinic Notes:                         ---                                                                  Next Clinic Notes:                         ---"/>
    <s v="Choose                                             A1                                                 B1                                                 C1                                                 F1                                                 R1"/>
  </r>
  <r>
    <d v="2025-01-05T00:00:00"/>
    <s v="---"/>
    <s v="NA"/>
    <s v="Hassan"/>
    <x v="3"/>
    <n v="35486"/>
    <s v="Erika  Lessmann"/>
    <x v="1"/>
    <n v="44216"/>
    <x v="1"/>
    <s v="NA"/>
    <n v="0"/>
    <n v="0"/>
    <n v="0"/>
    <n v="0"/>
    <n v="0"/>
    <n v="0"/>
    <n v="0"/>
    <n v="0"/>
    <n v="0"/>
    <n v="0"/>
    <n v="0"/>
    <n v="0"/>
    <n v="0"/>
    <n v="0"/>
    <n v="0"/>
    <n v="4422.16"/>
    <n v="0"/>
    <s v="---"/>
    <s v="---"/>
    <s v="Clinic Notes:                         ---                                                                  Next Clinic Notes:                         ---"/>
    <s v="Choose                                             A1                                                 B1                                                 C1                                                 F1                                                 R1"/>
  </r>
  <r>
    <d v="2025-01-14T00:00:00"/>
    <s v="---"/>
    <s v="NA"/>
    <s v="Hassan"/>
    <x v="3"/>
    <n v="40475"/>
    <s v="Jhulee Anne Raymundo  Arias"/>
    <x v="1"/>
    <n v="44971"/>
    <x v="1"/>
    <s v="NA"/>
    <n v="0"/>
    <n v="0"/>
    <n v="0"/>
    <n v="0"/>
    <n v="0"/>
    <n v="0"/>
    <n v="0"/>
    <n v="0"/>
    <n v="0"/>
    <n v="0"/>
    <n v="0"/>
    <n v="0"/>
    <n v="0"/>
    <n v="0"/>
    <n v="0"/>
    <n v="1349.57"/>
    <n v="0"/>
    <s v="---"/>
    <s v="---"/>
    <s v="Clinic Notes:                         ---                                                                  Next Clinic Notes:                         ---"/>
    <s v="Choose                                             A1                                                 B1                                                 C1                                                 F1                                                 R1"/>
  </r>
  <r>
    <d v="2025-01-19T00:00:00"/>
    <s v="---"/>
    <s v="NA"/>
    <s v="Hassan"/>
    <x v="3"/>
    <n v="39157"/>
    <s v="Nuha Mohamed Amri"/>
    <x v="1"/>
    <n v="45353"/>
    <x v="1"/>
    <s v="NA"/>
    <n v="0"/>
    <n v="0"/>
    <n v="0"/>
    <n v="0"/>
    <n v="0"/>
    <n v="0"/>
    <n v="0"/>
    <n v="0"/>
    <n v="0"/>
    <n v="0"/>
    <n v="0"/>
    <n v="0"/>
    <n v="0"/>
    <n v="0"/>
    <n v="0"/>
    <n v="470"/>
    <n v="230.12"/>
    <s v="---"/>
    <s v="---"/>
    <s v="Clinic Notes:                         ---                                                                  Next Clinic Notes:                         ---"/>
    <s v="Choose                                             A1                                                 B1                                                 C1                                                 F1                                                 R1"/>
  </r>
  <r>
    <d v="2025-01-19T00:00:00"/>
    <s v="---"/>
    <s v="NA"/>
    <s v="Hassan"/>
    <x v="3"/>
    <n v="41005"/>
    <s v="Hanan M Shaker Shneineh"/>
    <x v="1"/>
    <n v="45382"/>
    <x v="2"/>
    <s v="NA"/>
    <n v="0"/>
    <n v="0"/>
    <n v="0"/>
    <n v="0"/>
    <n v="0"/>
    <n v="0"/>
    <n v="0"/>
    <n v="0"/>
    <n v="0"/>
    <n v="0"/>
    <n v="0"/>
    <n v="0"/>
    <n v="0"/>
    <n v="0"/>
    <n v="0"/>
    <n v="200"/>
    <n v="0"/>
    <s v="---"/>
    <s v="---"/>
    <s v="Clinic Notes:                         ---                                                                  Next Clinic Notes:                         ---"/>
    <s v="Choose                                             A1                                                 B1                                                 C1                                                 F1                                                 R1"/>
  </r>
  <r>
    <d v="2025-01-22T00:00:00"/>
    <s v="---"/>
    <s v="NA"/>
    <s v="Hassan"/>
    <x v="3"/>
    <n v="39157"/>
    <s v="Nuha Mohamed Amri"/>
    <x v="1"/>
    <n v="45742"/>
    <x v="1"/>
    <s v="NA"/>
    <n v="0"/>
    <n v="0"/>
    <n v="0"/>
    <n v="0"/>
    <n v="0"/>
    <n v="0"/>
    <n v="0"/>
    <n v="0"/>
    <n v="0"/>
    <n v="0"/>
    <n v="0"/>
    <n v="0"/>
    <n v="0"/>
    <n v="0"/>
    <n v="0"/>
    <n v="68.42"/>
    <n v="230.12"/>
    <s v="---"/>
    <s v="---"/>
    <s v="Clinic Notes:                         ---                                                                  Next Clinic Notes:                         ---"/>
    <s v="Choose                                             A1                                                 B1                                                 C1                                                 F1                                                 R1"/>
  </r>
  <r>
    <d v="2025-01-22T00:00:00"/>
    <s v="---"/>
    <s v="NA"/>
    <s v="Dieryl"/>
    <x v="3"/>
    <n v="9000009"/>
    <s v="HELLO WORLD"/>
    <x v="1"/>
    <n v="45755"/>
    <x v="2"/>
    <s v="NA"/>
    <n v="0"/>
    <n v="0"/>
    <n v="0"/>
    <n v="0"/>
    <n v="0"/>
    <n v="0"/>
    <n v="0"/>
    <n v="0"/>
    <n v="0"/>
    <n v="0"/>
    <n v="0"/>
    <n v="0"/>
    <n v="0"/>
    <n v="0"/>
    <n v="0"/>
    <n v="100"/>
    <n v="273"/>
    <s v="---"/>
    <s v="---"/>
    <s v="Clinic Notes:                         ---                                                                  Next Clinic Notes:                         ---"/>
    <s v="Choose                                             A1                                                 B1                                                 C1                                                 F1                                                 R1"/>
  </r>
  <r>
    <d v="2025-01-22T00:00:00"/>
    <s v="---"/>
    <s v="NA"/>
    <s v="Hassan"/>
    <x v="3"/>
    <n v="38338"/>
    <s v="Seham Ahmad Suleiman Deekh"/>
    <x v="1"/>
    <n v="45869"/>
    <x v="1"/>
    <s v="NA"/>
    <n v="0"/>
    <n v="0"/>
    <n v="0"/>
    <n v="0"/>
    <n v="0"/>
    <n v="0"/>
    <n v="0"/>
    <n v="0"/>
    <n v="0"/>
    <n v="0"/>
    <n v="0"/>
    <n v="0"/>
    <n v="0"/>
    <n v="0"/>
    <n v="0"/>
    <n v="2243.52"/>
    <n v="0"/>
    <s v="---"/>
    <s v="---"/>
    <s v="Clinic Notes:                         ---                                                                  Next Clinic Notes:                         ---"/>
    <s v="Choose                                             A1                                                 B1                                                 C1                                                 F1                                                 R1"/>
  </r>
  <r>
    <d v="2025-01-01T00:00:00"/>
    <d v="2025-01-01T00:00:00"/>
    <s v="12th Floor"/>
    <s v="Hassan"/>
    <x v="1"/>
    <n v="34366"/>
    <s v="RAYA  ALI HMOUD"/>
    <x v="2"/>
    <n v="43946"/>
    <x v="2"/>
    <s v="02- Claims Sent Not Remitted"/>
    <n v="350"/>
    <n v="0"/>
    <n v="350"/>
    <n v="350"/>
    <n v="0"/>
    <n v="0"/>
    <n v="0"/>
    <n v="0"/>
    <n v="0"/>
    <n v="0"/>
    <n v="350"/>
    <n v="0"/>
    <n v="0"/>
    <n v="0"/>
    <n v="0"/>
    <n v="0"/>
    <n v="0"/>
    <s v="01.2- Consultation (Existing patient)"/>
    <s v="04- Discharged"/>
    <s v="Clinic Notes:                         Examination, OPG, direct repair                                                                  Next Clinic Notes:                         - Referred to Dr Salim for Scaling and replacement of restoration/Query RCT  #18 - New diagnosis after 6 months - VIP - 2 units(must have scaling with GP)"/>
    <s v="Choose                                             A1                                                 B1                                                 C1                                                 F1                                                 R1"/>
  </r>
  <r>
    <d v="2025-01-01T00:00:00"/>
    <d v="2025-01-01T00:00:00"/>
    <s v="13th Floor"/>
    <s v="Rami"/>
    <x v="4"/>
    <n v="38069"/>
    <s v="Maram Rawhi Raouf Alsadi"/>
    <x v="3"/>
    <n v="43949"/>
    <x v="1"/>
    <s v="02- Claims Sent Not Remitted"/>
    <n v="150"/>
    <n v="0"/>
    <n v="120"/>
    <n v="120"/>
    <n v="0"/>
    <n v="0"/>
    <n v="30"/>
    <n v="30"/>
    <n v="0"/>
    <n v="0"/>
    <n v="150"/>
    <n v="0"/>
    <n v="0"/>
    <n v="0"/>
    <n v="30"/>
    <n v="0"/>
    <n v="0"/>
    <s v="03.0- Direct Restorative/ Simple"/>
    <s v="04- Discharged"/>
    <s v="Clinic Notes:                         consultation and scaling                                                                   Next Clinic Notes:                         direct restoration #17 (3 unit)(limited mouth opening)"/>
    <s v="Choose                                             A1                                                 B1                                                 C1                                                 F1                                                 R1"/>
  </r>
  <r>
    <d v="2025-01-01T00:00:00"/>
    <d v="2025-01-01T00:00:00"/>
    <s v="13th Floor"/>
    <s v="Rami"/>
    <x v="4"/>
    <n v="38069"/>
    <s v="Maram Rawhi Raouf Alsadi"/>
    <x v="0"/>
    <n v="43951"/>
    <x v="1"/>
    <s v="02- Claims Sent Not Remitted"/>
    <n v="195.52"/>
    <n v="0"/>
    <n v="0"/>
    <n v="0"/>
    <n v="0"/>
    <n v="0"/>
    <n v="195.52"/>
    <n v="195.52"/>
    <n v="0"/>
    <n v="0"/>
    <n v="195.52"/>
    <n v="0"/>
    <n v="0"/>
    <n v="0"/>
    <n v="195.52"/>
    <n v="0"/>
    <n v="0"/>
    <s v="03.0- Direct Restorative/ Simple"/>
    <s v="04- Discharged"/>
    <s v="Clinic Notes:                         consultation and scaling                                                                   Next Clinic Notes:                         direct restoration #17 (3 unit)(limited mouth opening)"/>
    <s v="Choose                                             A1                                                 B1                                                 C1                                                 F1                                                 R1"/>
  </r>
  <r>
    <d v="2025-01-01T00:00:00"/>
    <d v="2025-01-01T00:00:00"/>
    <s v="13th Floor"/>
    <s v="Rami"/>
    <x v="4"/>
    <n v="40891"/>
    <s v="Diala Ziad Mohamed  Abu Amsha"/>
    <x v="0"/>
    <n v="43960"/>
    <x v="2"/>
    <s v="02- Claims Sent Not Remitted"/>
    <n v="0"/>
    <n v="0"/>
    <n v="0"/>
    <n v="0"/>
    <n v="0"/>
    <n v="0"/>
    <n v="0"/>
    <n v="0"/>
    <n v="0"/>
    <n v="0"/>
    <n v="0"/>
    <n v="0"/>
    <n v="0"/>
    <n v="0"/>
    <n v="0"/>
    <n v="0"/>
    <n v="0"/>
    <s v="04.1- RCT / Anterior tooth + Endo crown Prep."/>
    <s v="04- Discharged"/>
    <s v="Clinic Notes:                         temporary restoration #9                                                                  Next Clinic Notes:                         RCT #7,8,9,10 ( 6 unit)"/>
    <s v="Choose                                             A1                                                 B1                                                 C1                                                 F1                                                 R1"/>
  </r>
  <r>
    <d v="2025-01-01T00:00:00"/>
    <d v="2025-01-05T00:00:00"/>
    <s v="13th Floor"/>
    <s v="Joel"/>
    <x v="5"/>
    <n v="40921"/>
    <s v="Ahmed Ali Ahmed Ali Elnaggar"/>
    <x v="0"/>
    <n v="43961"/>
    <x v="1"/>
    <s v="02- Claims Sent Not Remitted"/>
    <n v="195.52"/>
    <n v="0"/>
    <n v="0"/>
    <n v="0"/>
    <n v="0"/>
    <n v="0"/>
    <n v="195.52"/>
    <n v="195.52"/>
    <n v="0"/>
    <n v="0"/>
    <n v="195.52"/>
    <n v="0"/>
    <n v="0"/>
    <n v="0"/>
    <n v="195.52"/>
    <n v="0"/>
    <n v="0"/>
    <s v="03.1- Restorative / Compound"/>
    <s v="04- Discharged"/>
    <s v="Clinic Notes:                         Scaling and polishing                                                                  Next Clinic Notes:                         Restoration #17"/>
    <s v="Choose                                             A1                                                 B1                                                 C1                                                 F1                                                 R1"/>
  </r>
  <r>
    <d v="2025-01-01T00:00:00"/>
    <d v="2025-01-01T00:00:00"/>
    <s v="12th Floor"/>
    <s v="Hassan"/>
    <x v="1"/>
    <n v="39290"/>
    <s v="Obaid Mohammed Abdulla Hamad Almansoori"/>
    <x v="2"/>
    <n v="43963"/>
    <x v="2"/>
    <s v="02- Claims Sent Not Remitted"/>
    <n v="35"/>
    <n v="0"/>
    <n v="35"/>
    <n v="35"/>
    <n v="0"/>
    <n v="0"/>
    <n v="0"/>
    <n v="0"/>
    <n v="0"/>
    <n v="0"/>
    <n v="35"/>
    <n v="0"/>
    <n v="0"/>
    <n v="0"/>
    <n v="0"/>
    <n v="0"/>
    <n v="0"/>
    <s v="09.9- Implant Crown Delivery - Complex (6 -10)"/>
    <s v="04- Discharged"/>
    <s v="Clinic Notes:                         lower arch impression                                                                  Next Clinic Notes:                         Lower implant bridge delivery - after 2 weeks - 4 units"/>
    <s v="Choose                                             A1                                                 B1                                                 C1                                                 F1                                                 R1"/>
  </r>
  <r>
    <d v="2025-01-01T00:00:00"/>
    <d v="2025-01-01T00:00:00"/>
    <s v="13th Floor"/>
    <s v="Rami"/>
    <x v="4"/>
    <n v="36452"/>
    <s v="Alp Idil Jones"/>
    <x v="4"/>
    <n v="43966"/>
    <x v="1"/>
    <s v="02- Claims Sent Not Remitted"/>
    <n v="871.5"/>
    <n v="0"/>
    <n v="697.2"/>
    <n v="697.2"/>
    <n v="0"/>
    <n v="0"/>
    <n v="174.3"/>
    <n v="174.3"/>
    <n v="0"/>
    <n v="0"/>
    <n v="871.5"/>
    <n v="0"/>
    <n v="0"/>
    <n v="0"/>
    <n v="174.3"/>
    <n v="0"/>
    <n v="0"/>
    <s v="06.3- Inlay / Crown Delivery - Simple (1-2)"/>
    <s v="04- Discharged"/>
    <s v="Clinic Notes:                         crown removal and post and core and restoration #29                                                                  Next Clinic Notes:                         crown delivery #29(3 unit)"/>
    <s v="Choose                                             A1                                                 B1                                                 C1                                                 F1                                                 R1"/>
  </r>
  <r>
    <d v="2025-01-01T00:00:00"/>
    <s v="---"/>
    <s v="13th Floor"/>
    <s v="Rami"/>
    <x v="4"/>
    <n v="36452"/>
    <s v="Alp Idil Jones"/>
    <x v="0"/>
    <n v="43970"/>
    <x v="0"/>
    <s v="02- Claims Sent Not Remitted"/>
    <n v="311.85000000000002"/>
    <n v="311.85000000000002"/>
    <n v="0"/>
    <n v="0"/>
    <n v="0"/>
    <n v="0"/>
    <n v="311.85000000000002"/>
    <n v="0"/>
    <n v="0"/>
    <n v="0"/>
    <n v="0"/>
    <n v="0"/>
    <n v="0"/>
    <n v="0"/>
    <n v="0"/>
    <n v="0"/>
    <n v="0"/>
    <s v="06.3- Inlay / Crown Delivery - Simple (1-2)"/>
    <s v="04- Discharged"/>
    <s v="Clinic Notes:                         crown removal and post and core and restoration #29                                                                  Next Clinic Notes:                         crown delivery #29(3 unit)"/>
    <s v="Choose                                             A1                                                 B1                                                 C1                                                 F1                                                 R1"/>
  </r>
  <r>
    <d v="2025-01-01T00:00:00"/>
    <d v="2025-01-01T00:00:00"/>
    <s v="13th Floor"/>
    <s v="Rami"/>
    <x v="4"/>
    <n v="40447"/>
    <s v="Syed Danial Hussain Syed Ishaq Hussain"/>
    <x v="0"/>
    <n v="43979"/>
    <x v="2"/>
    <s v="02- Claims Sent Not Remitted"/>
    <n v="51.98"/>
    <n v="51.98"/>
    <n v="0"/>
    <n v="0"/>
    <n v="0"/>
    <n v="0"/>
    <n v="51.98"/>
    <n v="0"/>
    <n v="0"/>
    <n v="0"/>
    <n v="0"/>
    <n v="0"/>
    <n v="0"/>
    <n v="0"/>
    <n v="0"/>
    <n v="0"/>
    <n v="30"/>
    <s v="01.2- Consultation (Existing patient)"/>
    <s v="04- Discharged"/>
    <s v="Clinic Notes:                         follow up photograph                                                                   Next Clinic Notes:                         follow up after 4-5 days (1 unit)"/>
    <s v="Choose                                             A1                                                 B1                                                 C1                                                 F1                                                 R1"/>
  </r>
  <r>
    <d v="2025-01-01T00:00:00"/>
    <d v="2025-01-01T00:00:00"/>
    <s v="13th Floor"/>
    <s v="Rami"/>
    <x v="4"/>
    <n v="34527"/>
    <s v="DR. NAWAL  AL KHALIDI"/>
    <x v="0"/>
    <n v="43983"/>
    <x v="2"/>
    <s v="02- Claims Sent Not Remitted"/>
    <n v="0"/>
    <n v="0"/>
    <n v="0"/>
    <n v="0"/>
    <n v="0"/>
    <n v="0"/>
    <n v="0"/>
    <n v="0"/>
    <n v="0"/>
    <n v="0"/>
    <n v="0"/>
    <n v="0"/>
    <n v="0"/>
    <n v="0"/>
    <n v="0"/>
    <n v="0"/>
    <n v="0"/>
    <s v="01.4- New Diagnosis after 6 months"/>
    <s v="04- Discharged"/>
    <s v="Clinic Notes:                         re cementation #3                                                                  Next Clinic Notes:                         new diagnosis"/>
    <s v="Choose                                             A1                                                 B1                                                 C1                                                 F1                                                 R1"/>
  </r>
  <r>
    <d v="2025-01-01T00:00:00"/>
    <d v="2025-01-01T00:00:00"/>
    <s v="13th Floor"/>
    <s v="Rami"/>
    <x v="5"/>
    <n v="37518"/>
    <s v="Mohammed Abdulla Fairooz Mohammed  Alblooshi"/>
    <x v="2"/>
    <n v="43985"/>
    <x v="2"/>
    <s v="02- Claims Sent Not Remitted"/>
    <n v="175"/>
    <n v="0"/>
    <n v="175"/>
    <n v="175"/>
    <n v="0"/>
    <n v="0"/>
    <n v="0"/>
    <n v="0"/>
    <n v="0"/>
    <n v="0"/>
    <n v="175"/>
    <n v="0"/>
    <n v="0"/>
    <n v="0"/>
    <n v="0"/>
    <n v="0"/>
    <n v="0"/>
    <s v="01.4- New Diagnosis after 6 months"/>
    <s v="04- Discharged"/>
    <s v="Clinic Notes:                         Exam, OPG scaling and polishing                                                                  Next Clinic Notes:                         Scaling after 6 months"/>
    <s v="Choose                                             A1                                                 B1                                                 C1                                                 F1                                                 R1"/>
  </r>
  <r>
    <d v="2025-01-01T00:00:00"/>
    <d v="2025-01-01T00:00:00"/>
    <s v="13th Floor"/>
    <s v="Rami"/>
    <x v="5"/>
    <n v="37518"/>
    <s v="Mohammed Abdulla Fairooz Mohammed  Alblooshi"/>
    <x v="0"/>
    <n v="43987"/>
    <x v="2"/>
    <s v="02- Claims Sent Not Remitted"/>
    <n v="416"/>
    <n v="416"/>
    <n v="0"/>
    <n v="0"/>
    <n v="0"/>
    <n v="0"/>
    <n v="416"/>
    <n v="0"/>
    <n v="0"/>
    <n v="0"/>
    <n v="0"/>
    <n v="0"/>
    <n v="0"/>
    <n v="0"/>
    <n v="0"/>
    <n v="0"/>
    <n v="0"/>
    <s v="01.4- New Diagnosis after 6 months"/>
    <s v="04- Discharged"/>
    <s v="Clinic Notes:                         Exam, OPG scaling and polishing                                                                  Next Clinic Notes:                         Scaling after 6 months"/>
    <s v="Choose                                             A1                                                 B1                                                 C1                                                 F1                                                 R1"/>
  </r>
  <r>
    <d v="2025-01-01T00:00:00"/>
    <d v="2025-01-01T00:00:00"/>
    <s v="13th Floor"/>
    <s v="Rami"/>
    <x v="4"/>
    <n v="40821"/>
    <s v="Mohamed  Mezaache"/>
    <x v="0"/>
    <n v="43990"/>
    <x v="1"/>
    <s v="02- Claims Sent Not Remitted"/>
    <n v="922.66"/>
    <n v="393.85"/>
    <n v="0"/>
    <n v="0"/>
    <n v="0"/>
    <n v="0"/>
    <n v="922.66"/>
    <n v="528.80999999999995"/>
    <n v="0"/>
    <n v="0"/>
    <n v="528.80999999999995"/>
    <n v="0"/>
    <n v="0"/>
    <n v="0"/>
    <n v="528.80999999999995"/>
    <n v="0"/>
    <n v="0"/>
    <s v="06.3- Inlay / Crown Delivery - Simple (1-2)"/>
    <s v="04- Discharged"/>
    <s v="Clinic Notes:                         RCT #19 restoration #20                                                                  Next Clinic Notes:                         Crown delivery #19 (3 unit)"/>
    <s v="Choose                                             A1                                                 B1                                                 C1                                                 F1                                                 R1"/>
  </r>
  <r>
    <d v="2025-01-01T00:00:00"/>
    <d v="2025-01-01T00:00:00"/>
    <s v="13th Floor"/>
    <s v="Rami"/>
    <x v="4"/>
    <n v="40252"/>
    <s v="Wesley  Mcgraw"/>
    <x v="5"/>
    <s v="43994  / FP1668"/>
    <x v="3"/>
    <s v="04- Partially Paid / Old Collection"/>
    <n v="1385"/>
    <n v="440"/>
    <n v="0"/>
    <n v="0"/>
    <n v="0"/>
    <n v="0"/>
    <n v="1385"/>
    <n v="945"/>
    <n v="0"/>
    <n v="0"/>
    <n v="945"/>
    <n v="0"/>
    <n v="0"/>
    <n v="0"/>
    <n v="472.5"/>
    <n v="0"/>
    <n v="0"/>
    <s v="X.0- Internal referral"/>
    <s v="04- Discharged"/>
    <s v="Clinic Notes:                         crown delivery #2                                                                  Next Clinic Notes:                         send back for implant #3,4"/>
    <s v="Choose                                             A1                                                 B1                                                 C1                                                 F1                                                 R1"/>
  </r>
  <r>
    <d v="2025-01-01T00:00:00"/>
    <d v="2025-01-01T00:00:00"/>
    <s v="13th Floor"/>
    <s v="Rami"/>
    <x v="4"/>
    <n v="40252"/>
    <s v="Wesley  Mcgraw"/>
    <x v="5"/>
    <s v="43994  / FP1668"/>
    <x v="1"/>
    <s v="03- Fully Paid / Remitted"/>
    <n v="0"/>
    <n v="0"/>
    <n v="0"/>
    <n v="0"/>
    <n v="0"/>
    <n v="0"/>
    <n v="1385"/>
    <n v="0"/>
    <n v="0"/>
    <n v="0"/>
    <n v="0"/>
    <n v="0"/>
    <n v="0"/>
    <n v="0"/>
    <n v="472.5"/>
    <n v="0"/>
    <n v="0"/>
    <s v="X.0- Internal referral"/>
    <s v="04- Discharged"/>
    <s v="Clinic Notes:                         crown delivery #2                                                                  Next Clinic Notes:                         send back for implant #3,4"/>
    <s v="Choose                                             A1                                                 B1                                                 C1                                                 F1                                                 R1"/>
  </r>
  <r>
    <d v="2025-01-01T00:00:00"/>
    <d v="2025-01-01T00:00:00"/>
    <s v="13th Floor"/>
    <s v="Rami"/>
    <x v="5"/>
    <n v="40934"/>
    <s v="Sarah Ahmed Ali Ahmed Alyammahi"/>
    <x v="0"/>
    <n v="43996"/>
    <x v="2"/>
    <s v="02- Claims Sent Not Remitted"/>
    <n v="311.85000000000002"/>
    <n v="311.85000000000002"/>
    <n v="0"/>
    <n v="0"/>
    <n v="0"/>
    <n v="0"/>
    <n v="311.85000000000002"/>
    <n v="0"/>
    <n v="0"/>
    <n v="0"/>
    <n v="0"/>
    <n v="0"/>
    <n v="0"/>
    <n v="0"/>
    <n v="0"/>
    <n v="0"/>
    <n v="0"/>
    <s v="06.3- Inlay / Crown Delivery - Simple (1-2)"/>
    <s v="04- Discharged"/>
    <s v="Clinic Notes:                         Prep and impression #14                                                                  Next Clinic Notes:                         Crown delivery #14 Refer to Dr Hussien For implant #3"/>
    <s v="Choose                                             A1                                                 B1                                                 C1                                                 F1                                                 R1"/>
  </r>
  <r>
    <d v="2025-01-01T00:00:00"/>
    <d v="2025-01-01T00:00:00"/>
    <s v="13th Floor"/>
    <s v="Rami"/>
    <x v="4"/>
    <n v="40927"/>
    <s v="Mahmoud Mustapha Steitiyeh"/>
    <x v="5"/>
    <s v="43997  / FP40412"/>
    <x v="1"/>
    <s v="02- Claims Sent Not Remitted"/>
    <n v="754.95"/>
    <n v="377.48"/>
    <n v="0"/>
    <n v="0"/>
    <n v="0"/>
    <n v="0"/>
    <n v="754.95"/>
    <n v="377.48"/>
    <n v="0"/>
    <n v="0"/>
    <n v="377.48"/>
    <n v="0"/>
    <n v="0"/>
    <n v="0"/>
    <n v="377.47"/>
    <n v="0"/>
    <n v="0"/>
    <s v="06.0- Inlay / Crown Preparation - Simple (1-2)"/>
    <s v="04- Discharged"/>
    <s v="Clinic Notes:                         RCT #31                                                                  Next Clinic Notes:                         crown prep after 21 days from extraction under dr hussien send back to dr hussien for extraction"/>
    <s v="Choose                                             A1                                                 B1                                                 C1                                                 F1                                                 R1"/>
  </r>
  <r>
    <d v="2025-01-02T00:00:00"/>
    <d v="2025-01-02T00:00:00"/>
    <s v="13th Floor"/>
    <s v="Cherry"/>
    <x v="4"/>
    <n v="36344"/>
    <s v="Maan Muneer Mohammed Dakdook"/>
    <x v="0"/>
    <n v="43999"/>
    <x v="2"/>
    <s v="02- Claims Sent Not Remitted"/>
    <n v="311.85000000000002"/>
    <n v="311.85000000000002"/>
    <n v="0"/>
    <n v="0"/>
    <n v="0"/>
    <n v="0"/>
    <n v="311.85000000000002"/>
    <n v="0"/>
    <n v="0"/>
    <n v="0"/>
    <n v="0"/>
    <n v="0"/>
    <n v="0"/>
    <n v="0"/>
    <n v="0"/>
    <n v="0"/>
    <n v="0"/>
    <s v="06.3- Inlay / Crown Delivery - Simple (1-2)"/>
    <s v="04- Discharged"/>
    <s v="Clinic Notes:                         temporary crown #14                                                                  Next Clinic Notes:                         delivery #14 (3 unit )"/>
    <s v="Choose                                             A1                                                 B1                                                 C1                                                 F1                                                 R1"/>
  </r>
  <r>
    <d v="2025-01-02T00:00:00"/>
    <d v="2025-01-02T00:00:00"/>
    <s v="13th Floor"/>
    <s v="Kae"/>
    <x v="5"/>
    <n v="40863"/>
    <s v="Tintu Mohan Mohanan"/>
    <x v="5"/>
    <s v="44000  / FP40399"/>
    <x v="1"/>
    <s v="02- Claims Sent Not Remitted"/>
    <n v="195.52"/>
    <n v="0"/>
    <n v="0"/>
    <n v="0"/>
    <n v="0"/>
    <n v="0"/>
    <n v="195.52"/>
    <n v="195.52"/>
    <n v="0"/>
    <n v="0"/>
    <n v="195.52"/>
    <n v="0"/>
    <n v="0"/>
    <n v="0"/>
    <n v="195.52"/>
    <n v="0"/>
    <n v="0"/>
    <s v="04.3- RCT / 3-4 Molar Tooth + Endo Crown Prep."/>
    <s v="04- Discharged"/>
    <s v="Clinic Notes:                         Scaling and polishing                                                                  Next Clinic Notes:                         RCT #31 and crown prep #31, 14"/>
    <s v="Choose                                             A1                                                 B1                                                 C1                                                 F1                                                 R1"/>
  </r>
  <r>
    <d v="2025-01-02T00:00:00"/>
    <d v="2025-01-02T00:00:00"/>
    <s v="13th Floor"/>
    <s v="Cherry"/>
    <x v="5"/>
    <n v="40527"/>
    <s v="Alliz Contreras  Muslim"/>
    <x v="0"/>
    <n v="44004"/>
    <x v="2"/>
    <s v="02- Claims Sent Not Remitted"/>
    <n v="155.93"/>
    <n v="155.93"/>
    <n v="0"/>
    <n v="0"/>
    <n v="0"/>
    <n v="0"/>
    <n v="155.93"/>
    <n v="0"/>
    <n v="0"/>
    <n v="0"/>
    <n v="0"/>
    <n v="0"/>
    <n v="0"/>
    <n v="0"/>
    <n v="0"/>
    <n v="0"/>
    <n v="0"/>
    <s v="01.4- New Diagnosis after 6 months"/>
    <s v="04- Discharged"/>
    <s v="Clinic Notes:                         Recementation #14                                                                  Next Clinic Notes:                         New diagnosis after 6 montnsh"/>
    <s v="Choose                                             A1                                                 B1                                                 C1                                                 F1                                                 R1"/>
  </r>
  <r>
    <d v="2025-01-02T00:00:00"/>
    <d v="2025-01-02T00:00:00"/>
    <s v="13th Floor"/>
    <s v="Rami"/>
    <x v="4"/>
    <n v="35093"/>
    <s v="Ayed  Khamees Hasan Al Mehairbi"/>
    <x v="2"/>
    <n v="44005"/>
    <x v="2"/>
    <s v="02- Claims Sent Not Remitted"/>
    <n v="1540"/>
    <n v="0"/>
    <n v="1540"/>
    <n v="1540"/>
    <n v="0"/>
    <n v="0"/>
    <n v="0"/>
    <n v="0"/>
    <n v="0"/>
    <n v="0"/>
    <n v="1540"/>
    <n v="0"/>
    <n v="0"/>
    <n v="0"/>
    <n v="0"/>
    <n v="0"/>
    <n v="0"/>
    <s v="02.0- Oral Hygiene 1"/>
    <s v="04- Discharged"/>
    <s v="Clinic Notes:                         crown delivery #20                                                                  Next Clinic Notes:                         oral hygiene same day as his visit with VIP after dr hussien (2 unit) 27/1"/>
    <s v="Choose                                             A1                                                 B1                                                 C1                                                 F1                                                 R1"/>
  </r>
  <r>
    <d v="2025-01-02T00:00:00"/>
    <d v="2025-01-02T00:00:00"/>
    <s v="13th Floor"/>
    <s v="Kae"/>
    <x v="5"/>
    <n v="40939"/>
    <s v="Abdulla  Ali Hassan Ali Alyammahi"/>
    <x v="2"/>
    <n v="44007"/>
    <x v="2"/>
    <s v="02- Claims Sent Not Remitted"/>
    <n v="353.5"/>
    <n v="0"/>
    <n v="353.5"/>
    <n v="353.5"/>
    <n v="0"/>
    <n v="0"/>
    <n v="0"/>
    <n v="0"/>
    <n v="0"/>
    <n v="0"/>
    <n v="353.5"/>
    <n v="0"/>
    <n v="0"/>
    <n v="0"/>
    <n v="0"/>
    <n v="0"/>
    <n v="0"/>
    <s v="04.3- RCT / 3-4 Molar Tooth + Endo Crown Prep."/>
    <s v="04- Discharged"/>
    <s v="Clinic Notes:                         Examination, OPG and scaling and polishing IOPA #18                                                                  Next Clinic Notes:                         For implant consultation #18, 30 Bridge removal and RCT #29, 31"/>
    <s v="Choose                                             A1                                                 B1                                                 C1                                                 F1                                                 R1"/>
  </r>
  <r>
    <d v="2025-01-02T00:00:00"/>
    <d v="2025-01-02T00:00:00"/>
    <s v="13th Floor"/>
    <s v="Rami"/>
    <x v="4"/>
    <n v="40940"/>
    <s v="Maria Alexandra Matei"/>
    <x v="6"/>
    <n v="44013"/>
    <x v="1"/>
    <s v="02- Claims Sent Not Remitted"/>
    <n v="418"/>
    <n v="0"/>
    <n v="334.4"/>
    <n v="334.4"/>
    <n v="0"/>
    <n v="0"/>
    <n v="83.6"/>
    <n v="83.6"/>
    <n v="0"/>
    <n v="0"/>
    <n v="418"/>
    <n v="0"/>
    <n v="0"/>
    <n v="0"/>
    <n v="83.6"/>
    <n v="0"/>
    <n v="0"/>
    <s v="X.0- Internal referral"/>
    <s v="04- Discharged"/>
    <s v="Clinic Notes:                         consultation and scaling                                                                   Next Clinic Notes:                         1- refer for consultant opinion 2- scaling after 6 months"/>
    <s v="Choose                                             A1                                                 B1                                                 C1                                                 F1                                                 R1"/>
  </r>
  <r>
    <d v="2025-01-02T00:00:00"/>
    <d v="2025-01-02T00:00:00"/>
    <s v="13th Floor"/>
    <s v="Rami"/>
    <x v="4"/>
    <n v="38013"/>
    <s v="Mariam Othman Othman Ibrahim"/>
    <x v="0"/>
    <n v="44018"/>
    <x v="2"/>
    <s v="02- Claims Sent Not Remitted"/>
    <n v="0"/>
    <n v="0"/>
    <n v="0"/>
    <n v="0"/>
    <n v="0"/>
    <n v="0"/>
    <n v="0"/>
    <n v="0"/>
    <n v="0"/>
    <n v="0"/>
    <n v="0"/>
    <n v="0"/>
    <n v="0"/>
    <n v="0"/>
    <n v="0"/>
    <n v="0"/>
    <n v="1562.62"/>
    <s v="01.4- New Diagnosis after 6 months"/>
    <s v="04- Discharged"/>
    <s v="Clinic Notes:                         retainer maxillary delivery                                                                   Next Clinic Notes:                         new diagnosis"/>
    <s v="Choose                                             A1                                                 B1                                                 C1                                                 F1                                                 R1"/>
  </r>
  <r>
    <d v="2025-01-02T00:00:00"/>
    <d v="2025-01-02T00:00:00"/>
    <s v="13th Floor"/>
    <s v="Rami"/>
    <x v="4"/>
    <n v="39539"/>
    <s v="Hessa  Nasser Ibrahim Hassan Almandoos"/>
    <x v="0"/>
    <n v="44019"/>
    <x v="2"/>
    <s v="02- Claims Sent Not Remitted"/>
    <n v="0"/>
    <n v="0"/>
    <n v="0"/>
    <n v="0"/>
    <n v="0"/>
    <n v="0"/>
    <n v="0"/>
    <n v="0"/>
    <n v="0"/>
    <n v="0"/>
    <n v="0"/>
    <n v="0"/>
    <n v="0"/>
    <n v="0"/>
    <n v="0"/>
    <n v="0"/>
    <n v="0"/>
    <s v="09.M- Post surgical care, Occlusal adjustment, Implant Tightening,Repair"/>
    <s v="04- Discharged"/>
    <s v="Clinic Notes:                         post surgical care                                                                  Next Clinic Notes:                          suture removal"/>
    <s v="Choose                                             A1                                                 B1                                                 C1                                                 F1                                                 R1"/>
  </r>
  <r>
    <d v="2025-01-02T00:00:00"/>
    <d v="2025-01-02T00:00:00"/>
    <s v="13th Floor"/>
    <s v="Rami"/>
    <x v="4"/>
    <n v="34575"/>
    <s v="SAIF AHMED SAEED MOHAMED   AL YAMMAHI"/>
    <x v="0"/>
    <n v="44024"/>
    <x v="2"/>
    <s v="02- Claims Sent Not Remitted"/>
    <n v="155.93"/>
    <n v="155.93"/>
    <n v="0"/>
    <n v="0"/>
    <n v="0"/>
    <n v="0"/>
    <n v="155.93"/>
    <n v="0"/>
    <n v="0"/>
    <n v="0"/>
    <n v="0"/>
    <n v="0"/>
    <n v="0"/>
    <n v="0"/>
    <n v="0"/>
    <n v="0"/>
    <n v="0"/>
    <s v="09.M- Post surgical care, Occlusal adjustment, Implant Tightening,Repair"/>
    <s v="04- Discharged"/>
    <s v="Clinic Notes:                         post surgical care                                                                  Next Clinic Notes:                         post surgical care after 5 days from surgery (1 unit)"/>
    <s v="Choose                                             A1                                                 B1                                                 C1                                                 F1                                                 R1"/>
  </r>
  <r>
    <d v="2025-01-02T00:00:00"/>
    <d v="2025-01-02T00:00:00"/>
    <s v="13th Floor"/>
    <s v="Rami"/>
    <x v="4"/>
    <n v="40777"/>
    <s v="May Mohab Youssef Ahmed Hashish"/>
    <x v="0"/>
    <n v="44025"/>
    <x v="1"/>
    <s v="02- Claims Sent Not Remitted"/>
    <n v="35"/>
    <n v="0"/>
    <n v="0"/>
    <n v="0"/>
    <n v="0"/>
    <n v="0"/>
    <n v="35"/>
    <n v="35"/>
    <n v="0"/>
    <n v="0"/>
    <n v="35"/>
    <n v="0"/>
    <n v="0"/>
    <n v="0"/>
    <n v="35"/>
    <n v="0"/>
    <n v="0"/>
    <s v="04.4- RCT/ Endo Retreatment (No Crown Prep)"/>
    <s v="04- Discharged"/>
    <s v="Clinic Notes:                         IOPA #6                                                                  Next Clinic Notes:                         Re RCT #6 (5 unit)"/>
    <s v="Choose                                             A1                                                 B1                                                 C1                                                 F1                                                 R1"/>
  </r>
  <r>
    <d v="2025-01-02T00:00:00"/>
    <d v="2025-01-02T00:00:00"/>
    <s v="13th Floor"/>
    <s v="Rami"/>
    <x v="4"/>
    <n v="37495"/>
    <s v="Abdulrahman Sami Samir Mohamed Saleh"/>
    <x v="0"/>
    <n v="44026"/>
    <x v="1"/>
    <s v="02- Claims Sent Not Remitted"/>
    <n v="35"/>
    <n v="17.5"/>
    <n v="0"/>
    <n v="0"/>
    <n v="0"/>
    <n v="0"/>
    <n v="35"/>
    <n v="17.5"/>
    <n v="0"/>
    <n v="0"/>
    <n v="17.5"/>
    <n v="0"/>
    <n v="0"/>
    <n v="0"/>
    <n v="17.5"/>
    <n v="0"/>
    <n v="0"/>
    <s v="01.4- New Diagnosis after 6 months"/>
    <s v="04- Discharged"/>
    <s v="Clinic Notes:                         crown delivery #12(Redo)                                                                  Next Clinic Notes:                         new diagnosis"/>
    <s v="Choose                                             A1                                                 B1                                                 C1                                                 F1                                                 R1"/>
  </r>
  <r>
    <d v="2025-01-02T00:00:00"/>
    <d v="2025-01-02T00:00:00"/>
    <s v="13th Floor"/>
    <s v="Rami"/>
    <x v="4"/>
    <n v="40942"/>
    <s v="Dalal Khaled Miari"/>
    <x v="0"/>
    <n v="44029"/>
    <x v="2"/>
    <s v="02- Claims Sent Not Remitted"/>
    <n v="350.93"/>
    <n v="175.47"/>
    <n v="0"/>
    <n v="0"/>
    <n v="0"/>
    <n v="0"/>
    <n v="350.93"/>
    <n v="175.47"/>
    <n v="0"/>
    <n v="0"/>
    <n v="175.47"/>
    <n v="0"/>
    <n v="0"/>
    <n v="0"/>
    <n v="175.25"/>
    <n v="0"/>
    <n v="0"/>
    <s v="01.4- New Diagnosis after 6 months"/>
    <s v="04- Discharged"/>
    <s v="Clinic Notes:                         consultation                                                                   Next Clinic Notes:                         patient is travelling for good"/>
    <s v="Choose                                             A1                                                 B1                                                 C1                                                 F1                                                 R1"/>
  </r>
  <r>
    <d v="2025-01-02T00:00:00"/>
    <d v="2025-01-02T00:00:00"/>
    <s v="13th Floor"/>
    <s v="Rami"/>
    <x v="4"/>
    <n v="40941"/>
    <s v="Ahmed Kamal Abdelfattah Moustafa"/>
    <x v="3"/>
    <n v="44032"/>
    <x v="1"/>
    <s v="02- Claims Sent Not Remitted"/>
    <n v="150"/>
    <n v="0"/>
    <n v="120"/>
    <n v="120"/>
    <n v="0"/>
    <n v="0"/>
    <n v="30"/>
    <n v="30"/>
    <n v="0"/>
    <n v="0"/>
    <n v="150"/>
    <n v="0"/>
    <n v="0"/>
    <n v="0"/>
    <n v="30"/>
    <n v="0"/>
    <n v="0"/>
    <s v="04.3- RCT / 3-4 Molar Tooth + Endo Crown Prep."/>
    <s v="04- Discharged"/>
    <s v="Clinic Notes:                         consultation                                                                   Next Clinic Notes:                         RCT #19 with prep (6 unit)"/>
    <s v="Choose                                             A1                                                 B1                                                 C1                                                 F1                                                 R1"/>
  </r>
  <r>
    <d v="2025-01-02T00:00:00"/>
    <d v="2025-01-02T00:00:00"/>
    <s v="13th Floor"/>
    <s v="Kae"/>
    <x v="5"/>
    <n v="40944"/>
    <s v="Aya  Mohamed  Ramadan"/>
    <x v="0"/>
    <n v="44034"/>
    <x v="1"/>
    <s v="02- Claims Sent Not Remitted"/>
    <n v="455.93"/>
    <n v="280.47000000000003"/>
    <n v="0"/>
    <n v="0"/>
    <n v="0"/>
    <n v="0"/>
    <n v="455.93"/>
    <n v="175.47"/>
    <n v="0"/>
    <n v="0"/>
    <n v="175.47"/>
    <n v="0"/>
    <n v="0"/>
    <n v="0"/>
    <n v="175.47"/>
    <n v="0"/>
    <n v="0"/>
    <s v="02.0- Oral Hygiene 1"/>
    <s v="04- Discharged"/>
    <s v="Clinic Notes:                         Examination, OPG and IOPA                                                                  Next Clinic Notes:                         Oral hygiene after one week"/>
    <s v="Choose                                             A1                                                 B1                                                 C1                                                 F1                                                 R1"/>
  </r>
  <r>
    <d v="2025-01-02T00:00:00"/>
    <d v="2025-01-02T00:00:00"/>
    <s v="13th Floor"/>
    <s v="Rami"/>
    <x v="4"/>
    <n v="35447"/>
    <s v="Amr Abdelrahman Ali Abdelmoutaal"/>
    <x v="0"/>
    <n v="44039"/>
    <x v="2"/>
    <s v="02- Claims Sent Not Remitted"/>
    <n v="0"/>
    <n v="0"/>
    <n v="0"/>
    <n v="0"/>
    <n v="0"/>
    <n v="0"/>
    <n v="0"/>
    <n v="0"/>
    <n v="0"/>
    <n v="0"/>
    <n v="0"/>
    <n v="0"/>
    <n v="0"/>
    <n v="0"/>
    <n v="0"/>
    <n v="0"/>
    <n v="6000"/>
    <s v="07.4- Crowns /Crown Delivery - Simple (1-2)"/>
    <s v="04- Discharged"/>
    <s v="Clinic Notes:                         temporary crown #28                                                                  Next Clinic Notes:                         crown delivery urgent #28(2 unit) Sunday if possible because patient is travelling"/>
    <s v="Choose                                             A1                                                 B1                                                 C1                                                 F1                                                 R1"/>
  </r>
  <r>
    <d v="2025-01-02T00:00:00"/>
    <d v="2025-01-02T00:00:00"/>
    <s v="13th Floor"/>
    <s v="Kae"/>
    <x v="5"/>
    <n v="36937"/>
    <s v="Giedre Viskantaite"/>
    <x v="0"/>
    <n v="44040"/>
    <x v="2"/>
    <s v="02- Claims Sent Not Remitted"/>
    <n v="0"/>
    <n v="0"/>
    <n v="0"/>
    <n v="0"/>
    <n v="0"/>
    <n v="0"/>
    <n v="0"/>
    <n v="0"/>
    <n v="0"/>
    <n v="0"/>
    <n v="0"/>
    <n v="0"/>
    <n v="0"/>
    <n v="0"/>
    <n v="0"/>
    <n v="0"/>
    <n v="139.99"/>
    <s v="01.2- Consultation (Existing patient)"/>
    <s v="04- Discharged"/>
    <s v="Clinic Notes:                         Bleaching                                                                  Next Clinic Notes:                         NA"/>
    <s v="Choose                                             A1                                                 B1                                                 C1                                                 F1                                                 R1"/>
  </r>
  <r>
    <d v="2025-01-04T00:00:00"/>
    <d v="2025-01-04T00:00:00"/>
    <s v="12th Floor"/>
    <s v="Hassan"/>
    <x v="1"/>
    <n v="35293"/>
    <s v="Reem  Hamad Sultan Aldhelaia alzaabi"/>
    <x v="2"/>
    <n v="44041"/>
    <x v="2"/>
    <s v="02- Claims Sent Not Remitted"/>
    <n v="0"/>
    <n v="0"/>
    <n v="0"/>
    <n v="0"/>
    <n v="0"/>
    <n v="0"/>
    <n v="0"/>
    <n v="0"/>
    <n v="0"/>
    <n v="0"/>
    <n v="0"/>
    <n v="0"/>
    <n v="0"/>
    <n v="0"/>
    <n v="0"/>
    <n v="0"/>
    <n v="0"/>
    <s v="09.4- Implant Crown Impression - Simple (1-2)"/>
    <s v="04- Discharged"/>
    <s v="Clinic Notes:                         iopa #14                                                                  Next Clinic Notes:                         iMPRESSION AFTER 3 MONTHS - 2 UNITS (KEEP THE SAME APPT)"/>
    <s v="Choose                                             A1                                                 B1                                                 C1                                                 F1                                                 R1"/>
  </r>
  <r>
    <d v="2025-01-04T00:00:00"/>
    <d v="2025-01-04T00:00:00"/>
    <s v="13th Floor"/>
    <s v="Kae"/>
    <x v="4"/>
    <n v="40373"/>
    <s v="Hanan Ahmad H Mousa"/>
    <x v="0"/>
    <n v="44042"/>
    <x v="2"/>
    <s v="02- Claims Sent Not Remitted"/>
    <n v="0"/>
    <n v="0"/>
    <n v="0"/>
    <n v="0"/>
    <n v="0"/>
    <n v="0"/>
    <n v="0"/>
    <n v="0"/>
    <n v="0"/>
    <n v="0"/>
    <n v="0"/>
    <n v="0"/>
    <n v="0"/>
    <n v="0"/>
    <n v="0"/>
    <n v="0"/>
    <n v="30"/>
    <s v="07.6- Crowns /Crown Delivery - Complex (6 -10)"/>
    <s v="04- Discharged"/>
    <s v="Clinic Notes:                         crown preparation #6,7,8,9,10,11                                                                  Next Clinic Notes:                         crown delivery #6,7,8,9,10,11 ( 8 unit) ( after 10 days )"/>
    <s v="Choose                                             A1                                                 B1                                                 C1                                                 F1                                                 R1"/>
  </r>
  <r>
    <d v="2025-01-04T00:00:00"/>
    <d v="2025-01-04T00:00:00"/>
    <s v="13th Floor"/>
    <s v="Kae"/>
    <x v="5"/>
    <n v="40398"/>
    <s v="Nehad Mohamed Galal Said Ibrahim"/>
    <x v="0"/>
    <n v="44048"/>
    <x v="1"/>
    <s v="02- Claims Sent Not Remitted"/>
    <n v="963.45"/>
    <n v="396.45"/>
    <n v="0"/>
    <n v="0"/>
    <n v="0"/>
    <n v="0"/>
    <n v="963.45"/>
    <n v="567"/>
    <n v="0"/>
    <n v="0"/>
    <n v="567"/>
    <n v="0"/>
    <n v="0"/>
    <n v="0"/>
    <n v="370"/>
    <n v="0"/>
    <n v="0"/>
    <s v="06.1- Inlay / Crown Preparation - Compound (3-5)"/>
    <s v="04- Discharged"/>
    <s v="Clinic Notes:                         RCT #30 IOPA #30                                                                  Next Clinic Notes:                         Endo crown prep #30"/>
    <s v="Choose                                             A1                                                 B1                                                 C1                                                 F1                                                 R1"/>
  </r>
  <r>
    <d v="2025-01-04T00:00:00"/>
    <d v="2025-01-04T00:00:00"/>
    <s v="13th Floor"/>
    <s v="Kae"/>
    <x v="5"/>
    <n v="40398"/>
    <s v="Nehad Mohamed Galal Said Ibrahim"/>
    <x v="0"/>
    <n v="44048"/>
    <x v="2"/>
    <s v="02- Claims Sent Not Remitted"/>
    <n v="0"/>
    <n v="0"/>
    <n v="0"/>
    <n v="0"/>
    <n v="0"/>
    <n v="0"/>
    <n v="963.45"/>
    <n v="0"/>
    <n v="0"/>
    <n v="0"/>
    <n v="0"/>
    <n v="0"/>
    <n v="0"/>
    <n v="0"/>
    <n v="197"/>
    <n v="0"/>
    <n v="0"/>
    <s v="06.1- Inlay / Crown Preparation - Compound (3-5)"/>
    <s v="04- Discharged"/>
    <s v="Clinic Notes:                         RCT #30 IOPA #30                                                                  Next Clinic Notes:                         Endo crown prep #30"/>
    <s v="Choose                                             A1                                                 B1                                                 C1                                                 F1                                                 R1"/>
  </r>
  <r>
    <d v="2025-01-04T00:00:00"/>
    <d v="2025-01-04T00:00:00"/>
    <s v="13th Floor"/>
    <s v="Haya"/>
    <x v="6"/>
    <n v="40841"/>
    <s v="Amelia Yakout Aljaser"/>
    <x v="0"/>
    <n v="44057"/>
    <x v="2"/>
    <s v="02- Claims Sent Not Remitted"/>
    <n v="285.29000000000002"/>
    <n v="285.29000000000002"/>
    <n v="0"/>
    <n v="0"/>
    <n v="0"/>
    <n v="0"/>
    <n v="285.29000000000002"/>
    <n v="0"/>
    <n v="0"/>
    <n v="0"/>
    <n v="0"/>
    <n v="0"/>
    <n v="0"/>
    <n v="0"/>
    <n v="0"/>
    <n v="0"/>
    <n v="0"/>
    <s v="01.4- New Diagnosis after 6 months"/>
    <s v="04- Discharged"/>
    <s v="Clinic Notes:                         flouride applicaion                                                                  Next Clinic Notes:                         new diagnosis after 6 months--2 units"/>
    <s v="Choose                                             A1                                                 B1                                                 C1                                                 F1                                                 R1"/>
  </r>
  <r>
    <d v="2025-01-04T00:00:00"/>
    <d v="2025-01-04T00:00:00"/>
    <s v="13th Floor"/>
    <s v="Kae"/>
    <x v="6"/>
    <n v="38536"/>
    <s v="Mariam Mohamed Elmaghrawy Meghaed Elgayar"/>
    <x v="3"/>
    <n v="44059"/>
    <x v="1"/>
    <s v="02- Claims Sent Not Remitted"/>
    <n v="150"/>
    <n v="0"/>
    <n v="120"/>
    <n v="120"/>
    <n v="0"/>
    <n v="0"/>
    <n v="30"/>
    <n v="30"/>
    <n v="0"/>
    <n v="0"/>
    <n v="150"/>
    <n v="0"/>
    <n v="0"/>
    <n v="0"/>
    <n v="30"/>
    <n v="0"/>
    <n v="0"/>
    <s v="03.0- Direct Restorative/ Simple"/>
    <s v="04- Discharged"/>
    <s v="Clinic Notes:                         exam,opg                                                                  Next Clinic Notes:                         composite restoration #3,14--5 units"/>
    <s v="Choose                                             A1                                                 B1                                                 C1                                                 F1                                                 R1"/>
  </r>
  <r>
    <d v="2025-01-04T00:00:00"/>
    <d v="2025-01-04T00:00:00"/>
    <s v="13th Floor"/>
    <s v="Kae"/>
    <x v="4"/>
    <n v="31248"/>
    <s v="Salem Sultan Hamad Aldhelia Alzaabi"/>
    <x v="0"/>
    <n v="44065"/>
    <x v="2"/>
    <s v="02- Claims Sent Not Remitted"/>
    <n v="0"/>
    <n v="0"/>
    <n v="0"/>
    <n v="0"/>
    <n v="0"/>
    <n v="0"/>
    <n v="0"/>
    <n v="0"/>
    <n v="0"/>
    <n v="0"/>
    <n v="0"/>
    <n v="0"/>
    <n v="0"/>
    <n v="0"/>
    <n v="0"/>
    <n v="0"/>
    <n v="0"/>
    <s v="06.M- IPR, Occlusal adj, Inlay repair"/>
    <s v="04- Discharged"/>
    <s v="Clinic Notes:                         crowns delivery #20-29                                                                  Next Clinic Notes:                         1- send back for upper implant crowns impression under VIP 2- IPR and occlusal check after  after 2 weeks (2 unit)"/>
    <s v="Choose                                             A1                                                 B1                                                 C1                                                 F1                                                 R1"/>
  </r>
  <r>
    <d v="2025-01-04T00:00:00"/>
    <d v="2025-01-04T00:00:00"/>
    <s v="13th Floor"/>
    <s v="Hassan"/>
    <x v="6"/>
    <n v="39549"/>
    <s v="Lana Mutaz Mustafa Moatz Mustafa  Al Bayed"/>
    <x v="5"/>
    <s v="44077  / FP40413"/>
    <x v="1"/>
    <s v="02- Claims Sent Not Remitted"/>
    <n v="585.07000000000005"/>
    <n v="0"/>
    <n v="0"/>
    <n v="0"/>
    <n v="0"/>
    <n v="0"/>
    <n v="585.07000000000005"/>
    <n v="585.07000000000005"/>
    <n v="0"/>
    <n v="0"/>
    <n v="585.07000000000005"/>
    <n v="0"/>
    <n v="0"/>
    <n v="0"/>
    <n v="585.07000000000005"/>
    <n v="0"/>
    <n v="0"/>
    <s v="04.4- RCT/ Endo Retreatment (No Crown Prep)"/>
    <s v="04- Discharged"/>
    <s v="Clinic Notes:                         rct #30 with prep                                                                  Next Clinic Notes:                         rct#3---4 units 2) crown delivery #30--3 units"/>
    <s v="Choose                                             A1                                                 B1                                                 C1                                                 F1                                                 R1"/>
  </r>
  <r>
    <d v="2025-01-04T00:00:00"/>
    <s v="---"/>
    <s v="13th Floor"/>
    <s v="Kae"/>
    <x v="6"/>
    <n v="34246"/>
    <s v="Bedour Sultan Tareif Alyouh Alyammahi"/>
    <x v="2"/>
    <n v="44080"/>
    <x v="0"/>
    <s v="02- Claims Sent Not Remitted"/>
    <n v="70"/>
    <n v="0"/>
    <n v="70"/>
    <n v="70"/>
    <n v="0"/>
    <n v="0"/>
    <n v="0"/>
    <n v="0"/>
    <n v="0"/>
    <n v="0"/>
    <n v="70"/>
    <n v="0"/>
    <n v="0"/>
    <n v="0"/>
    <n v="0"/>
    <n v="0"/>
    <n v="0"/>
    <s v="07.7- Bleaching (In-office)"/>
    <s v="04- Discharged"/>
    <s v="Clinic Notes:                         exam,opg                                                                  Next Clinic Notes:                         tooth whitening nano--5 units(pt will be booked vip for scaling on 8/1/25)"/>
    <s v="Choose                                             A1                                                 B1                                                 C1                                                 F1                                                 R1"/>
  </r>
  <r>
    <d v="2025-01-04T00:00:00"/>
    <d v="2025-01-04T00:00:00"/>
    <s v="13th Floor"/>
    <s v="Kae"/>
    <x v="6"/>
    <n v="34246"/>
    <s v="Bedour Sultan Tareif Alyouh Alyammahi"/>
    <x v="0"/>
    <n v="44081"/>
    <x v="1"/>
    <s v="02- Claims Sent Not Remitted"/>
    <n v="155.93"/>
    <n v="77.97"/>
    <n v="0"/>
    <n v="0"/>
    <n v="0"/>
    <n v="0"/>
    <n v="155.93"/>
    <n v="77.97"/>
    <n v="0"/>
    <n v="0"/>
    <n v="77.97"/>
    <n v="0"/>
    <n v="0"/>
    <n v="0"/>
    <n v="77.97"/>
    <n v="0"/>
    <n v="0"/>
    <s v="07.7- Bleaching (In-office)"/>
    <s v="04- Discharged"/>
    <s v="Clinic Notes:                         exam,opg                                                                  Next Clinic Notes:                         tooth whitening nano--5 units(pt will be booked vip for scaling on 8/1/25)"/>
    <s v="Choose                                             A1                                                 B1                                                 C1                                                 F1                                                 R1"/>
  </r>
  <r>
    <d v="2025-01-04T00:00:00"/>
    <d v="2025-01-04T00:00:00"/>
    <s v="13th Floor"/>
    <s v="Kae"/>
    <x v="6"/>
    <n v="38491"/>
    <s v="Ilian Nikolov Nikolov"/>
    <x v="4"/>
    <s v="44084  / FP40438"/>
    <x v="1"/>
    <s v="02- Claims Sent Not Remitted"/>
    <n v="388.5"/>
    <n v="0"/>
    <n v="310.8"/>
    <n v="310.8"/>
    <n v="0"/>
    <n v="0"/>
    <n v="77.7"/>
    <n v="77.7"/>
    <n v="0"/>
    <n v="0"/>
    <n v="388.5"/>
    <n v="0"/>
    <n v="0"/>
    <n v="0"/>
    <n v="77.7"/>
    <n v="0"/>
    <n v="0"/>
    <s v="X.0- Internal referral"/>
    <s v="04- Discharged"/>
    <s v="Clinic Notes:                         exam,opg, scaling polishing                                                                  Next Clinic Notes:                         referal for extraction with vip 2) scaling after 6 months--2 units"/>
    <s v="Choose                                             A1                                                 B1                                                 C1                                                 F1                                                 R1"/>
  </r>
  <r>
    <d v="2025-01-04T00:00:00"/>
    <d v="2025-01-04T00:00:00"/>
    <s v="13th Floor"/>
    <s v="Haya"/>
    <x v="4"/>
    <n v="40404"/>
    <s v="Ali Ben Dob"/>
    <x v="6"/>
    <n v="44090"/>
    <x v="1"/>
    <s v="02- Claims Sent Not Remitted"/>
    <n v="154"/>
    <n v="0"/>
    <n v="123.2"/>
    <n v="123.2"/>
    <n v="0"/>
    <n v="0"/>
    <n v="30.8"/>
    <n v="30.8"/>
    <n v="0"/>
    <n v="0"/>
    <n v="154"/>
    <n v="0"/>
    <n v="0"/>
    <n v="0"/>
    <n v="30.8"/>
    <n v="0"/>
    <n v="0"/>
    <s v="01.4- New Diagnosis after 6 months"/>
    <s v="03- Waiting &gt; 10 minutes"/>
    <s v="Clinic Notes:                         scaling and polishing                                                                   Next Clinic Notes:                         oral hygiene and new diagnosis (3 unit)(heavy scaling case )"/>
    <s v="Choose                                             A1                                                 B1                                                 C1                                                 F1                                                 R1"/>
  </r>
  <r>
    <d v="2025-01-04T00:00:00"/>
    <d v="2025-01-04T00:00:00"/>
    <s v="13th Floor"/>
    <s v="Haya"/>
    <x v="6"/>
    <n v="35205"/>
    <s v="Salima  Surur Tannaf"/>
    <x v="0"/>
    <n v="44092"/>
    <x v="1"/>
    <s v="02- Claims Sent Not Remitted"/>
    <n v="766.93"/>
    <n v="395.95"/>
    <n v="0"/>
    <n v="0"/>
    <n v="0"/>
    <n v="0"/>
    <n v="766.93"/>
    <n v="370.99"/>
    <n v="0"/>
    <n v="0"/>
    <n v="370.99"/>
    <n v="0"/>
    <n v="0"/>
    <n v="0"/>
    <n v="370.99"/>
    <n v="0"/>
    <n v="773.75"/>
    <s v="01.4- New Diagnosis after 6 months"/>
    <s v="04- Discharged"/>
    <s v="Clinic Notes:                         exam,opg, scaling polishing                                                                  Next Clinic Notes:                         new diagnosis after 6 months--2 units"/>
    <s v="Choose                                             A1                                                 B1                                                 C1                                                 F1                                                 R1"/>
  </r>
  <r>
    <d v="2025-01-04T00:00:00"/>
    <d v="2025-01-04T00:00:00"/>
    <s v="13th Floor"/>
    <s v="Haya"/>
    <x v="5"/>
    <n v="40547"/>
    <s v="Mohamed Rabah Kellal"/>
    <x v="0"/>
    <n v="44096"/>
    <x v="1"/>
    <s v="02- Claims Sent Not Remitted"/>
    <n v="195.52"/>
    <n v="30.31"/>
    <n v="0"/>
    <n v="0"/>
    <n v="0"/>
    <n v="0"/>
    <n v="195.52"/>
    <n v="165.21"/>
    <n v="0"/>
    <n v="0"/>
    <n v="165.21"/>
    <n v="0"/>
    <n v="0"/>
    <n v="0"/>
    <n v="165"/>
    <n v="0"/>
    <n v="0"/>
    <s v="02.1- Oral Hygiene 2"/>
    <s v="04- Discharged"/>
    <s v="Clinic Notes:                         Scaling and polishing                                                                  Next Clinic Notes:                         Scaling after 3 months Refer to Dr.Amr Labib for ortho consultation"/>
    <s v="Choose                                             A1                                                 B1                                                 C1                                                 F1                                                 R1"/>
  </r>
  <r>
    <d v="2025-01-04T00:00:00"/>
    <d v="2025-01-04T00:00:00"/>
    <s v="13th Floor"/>
    <s v="Kae"/>
    <x v="4"/>
    <n v="40876"/>
    <s v="Salsabeel Mohammed M Alshaikh Aid"/>
    <x v="3"/>
    <n v="44098"/>
    <x v="1"/>
    <s v="02- Claims Sent Not Remitted"/>
    <n v="150"/>
    <n v="0"/>
    <n v="120"/>
    <n v="120"/>
    <n v="0"/>
    <n v="0"/>
    <n v="30"/>
    <n v="30"/>
    <n v="0"/>
    <n v="0"/>
    <n v="150"/>
    <n v="0"/>
    <n v="0"/>
    <n v="0"/>
    <n v="30"/>
    <n v="0"/>
    <n v="0"/>
    <s v="01.4- New Diagnosis after 6 months"/>
    <s v="04- Discharged"/>
    <s v="Clinic Notes:                         consultation                                                                   Next Clinic Notes:                         new diagnosis ( patient want to retreatment with her dentist in Jordan because she paid there already )"/>
    <s v="Choose                                             A1                                                 B1                                                 C1                                                 F1                                                 R1"/>
  </r>
  <r>
    <d v="2025-01-04T00:00:00"/>
    <s v="---"/>
    <s v="13th Floor"/>
    <s v="Kae"/>
    <x v="4"/>
    <n v="40876"/>
    <s v="Salsabeel Mohammed M Alshaikh Aid"/>
    <x v="0"/>
    <n v="44100"/>
    <x v="0"/>
    <s v="02- Claims Sent Not Remitted"/>
    <n v="155.93"/>
    <n v="77.97"/>
    <n v="0"/>
    <n v="0"/>
    <n v="0"/>
    <n v="0"/>
    <n v="155.93"/>
    <n v="77.97"/>
    <n v="0"/>
    <n v="0"/>
    <n v="77.97"/>
    <n v="0"/>
    <n v="0"/>
    <n v="0"/>
    <n v="0"/>
    <n v="0"/>
    <n v="0"/>
    <s v="01.4- New Diagnosis after 6 months"/>
    <s v="04- Discharged"/>
    <s v="Clinic Notes:                         consultation                                                                   Next Clinic Notes:                         new diagnosis ( patient want to retreatment with her dentist in Jordan because she paid there already )"/>
    <s v="Choose                                             A1                                                 B1                                                 C1                                                 F1                                                 R1"/>
  </r>
  <r>
    <d v="2025-01-04T00:00:00"/>
    <d v="2025-01-04T00:00:00"/>
    <s v="13th Floor"/>
    <s v="Kae"/>
    <x v="6"/>
    <n v="38899"/>
    <s v="Cheryl Paca Santa Maria"/>
    <x v="0"/>
    <n v="44104"/>
    <x v="1"/>
    <s v="02- Claims Sent Not Remitted"/>
    <n v="138.94999999999999"/>
    <n v="27.9"/>
    <n v="0"/>
    <n v="0"/>
    <n v="0"/>
    <n v="0"/>
    <n v="138.94999999999999"/>
    <n v="111.06"/>
    <n v="0"/>
    <n v="0"/>
    <n v="111.06"/>
    <n v="0"/>
    <n v="0"/>
    <n v="0"/>
    <n v="111.06"/>
    <n v="0"/>
    <n v="295.01"/>
    <s v="01.2- Consultation (Existing patient)"/>
    <s v="04- Discharged"/>
    <s v="Clinic Notes:                         palliative treatment#17                                                                  Next Clinic Notes:                         follow up after 3 weeks(as pt is travelling)--2 units"/>
    <s v="Choose                                             A1                                                 B1                                                 C1                                                 F1                                                 R1"/>
  </r>
  <r>
    <d v="2025-01-04T00:00:00"/>
    <d v="2025-01-04T00:00:00"/>
    <s v="13th Floor"/>
    <s v="Kae"/>
    <x v="5"/>
    <n v="39961"/>
    <s v="Husnain Ali Ali Tariq Mehmood"/>
    <x v="0"/>
    <n v="44106"/>
    <x v="1"/>
    <s v="02- Claims Sent Not Remitted"/>
    <n v="571.92999999999995"/>
    <n v="471.93"/>
    <n v="0"/>
    <n v="0"/>
    <n v="0"/>
    <n v="0"/>
    <n v="571.92999999999995"/>
    <n v="100"/>
    <n v="0"/>
    <n v="0"/>
    <n v="100"/>
    <n v="0"/>
    <n v="0"/>
    <n v="0"/>
    <n v="100"/>
    <n v="0"/>
    <n v="100"/>
    <s v="04.3- RCT / 3-4 Molar Tooth + Endo Crown Prep."/>
    <s v="04- Discharged"/>
    <s v="Clinic Notes:                         OPG and scaling and polishing                                                                  Next Clinic Notes:                         RCT #31"/>
    <s v="Choose                                             A1                                                 B1                                                 C1                                                 F1                                                 R1"/>
  </r>
  <r>
    <d v="2025-01-04T00:00:00"/>
    <d v="2025-01-04T00:00:00"/>
    <s v="12th Floor"/>
    <s v="Cherry"/>
    <x v="1"/>
    <n v="40946"/>
    <s v="Abdulaziz Ali Alhammadi"/>
    <x v="2"/>
    <n v="44109"/>
    <x v="2"/>
    <s v="02- Claims Sent Not Remitted"/>
    <n v="595"/>
    <n v="0"/>
    <n v="595"/>
    <n v="595"/>
    <n v="0"/>
    <n v="0"/>
    <n v="0"/>
    <n v="0"/>
    <n v="0"/>
    <n v="0"/>
    <n v="595"/>
    <n v="0"/>
    <n v="0"/>
    <n v="0"/>
    <n v="0"/>
    <n v="0"/>
    <n v="0"/>
    <s v="09.3- Surgery / Implant - Complex (6-10)"/>
    <s v="04- Discharged"/>
    <s v="Clinic Notes:                         Surgical consultation, cbct and scan                                                                   Next Clinic Notes:                         1. deep prophy on;y today 2. Scaling  after 1 week 3. Extraction clearance upper arch with 6 implants under nitrous oxide - 10 units"/>
    <s v="Choose                                             A1                                                 B1                                                 C1                                                 F1                                                 R1"/>
  </r>
  <r>
    <d v="2025-01-04T00:00:00"/>
    <d v="2025-01-04T00:00:00"/>
    <s v="13th Floor"/>
    <s v="Kae"/>
    <x v="5"/>
    <n v="39966"/>
    <s v="Maryam  Tariq"/>
    <x v="0"/>
    <n v="44111"/>
    <x v="1"/>
    <s v="02- Claims Sent Not Remitted"/>
    <n v="207.9"/>
    <n v="145.53"/>
    <n v="0"/>
    <n v="0"/>
    <n v="0"/>
    <n v="0"/>
    <n v="207.9"/>
    <n v="62.37"/>
    <n v="0"/>
    <n v="0"/>
    <n v="62.37"/>
    <n v="0"/>
    <n v="0"/>
    <n v="0"/>
    <n v="62.37"/>
    <n v="0"/>
    <n v="144"/>
    <s v="01.4- New Diagnosis after 6 months"/>
    <s v="04- Discharged"/>
    <s v="Clinic Notes:                         Irrigation of operculum #32 (palliative treatment)                                                                  Next Clinic Notes:                         Refer to dr hussien for extraction #32"/>
    <s v="Choose                                             A1                                                 B1                                                 C1                                                 F1                                                 R1"/>
  </r>
  <r>
    <d v="2025-01-04T00:00:00"/>
    <s v="---"/>
    <s v="13th Floor"/>
    <s v="Cherry"/>
    <x v="4"/>
    <n v="38381"/>
    <s v="Elsayed Mohamed Elsayed Mohamed"/>
    <x v="3"/>
    <n v="44112"/>
    <x v="0"/>
    <s v="02- Claims Sent Not Remitted"/>
    <n v="60"/>
    <n v="0"/>
    <n v="60"/>
    <n v="60"/>
    <n v="0"/>
    <n v="0"/>
    <n v="0"/>
    <n v="0"/>
    <n v="0"/>
    <n v="0"/>
    <n v="60"/>
    <n v="0"/>
    <n v="0"/>
    <n v="0"/>
    <n v="0"/>
    <n v="0"/>
    <n v="0"/>
    <s v="04.2- RCT / Premolar Tooth + Endo Crown Prep."/>
    <s v="04- Discharged"/>
    <s v="Clinic Notes:                         consultation and scaling                                                                   Next Clinic Notes:                         RCT #13(4 unit) (patient want before 9/1/2025 due to ins expiration )"/>
    <s v="Choose                                             A1                                                 B1                                                 C1                                                 F1                                                 R1"/>
  </r>
  <r>
    <d v="2025-01-04T00:00:00"/>
    <d v="2025-01-04T00:00:00"/>
    <s v="13th Floor"/>
    <s v="Cherry"/>
    <x v="4"/>
    <n v="38381"/>
    <s v="Elsayed Mohamed Elsayed Mohamed"/>
    <x v="0"/>
    <n v="44113"/>
    <x v="1"/>
    <s v="03- Fully Paid / Remitted"/>
    <n v="416"/>
    <n v="270.39999999999998"/>
    <n v="0"/>
    <n v="0"/>
    <n v="0"/>
    <n v="0"/>
    <n v="416"/>
    <n v="145.6"/>
    <n v="0"/>
    <n v="0"/>
    <n v="145.6"/>
    <n v="0"/>
    <n v="0"/>
    <n v="0"/>
    <n v="145.6"/>
    <n v="0"/>
    <n v="0"/>
    <s v="04.2- RCT / Premolar Tooth + Endo Crown Prep."/>
    <s v="04- Discharged"/>
    <s v="Clinic Notes:                         consultation and scaling                                                                   Next Clinic Notes:                         RCT #13(4 unit) (patient want before 9/1/2025 due to ins expiration )"/>
    <s v="Choose                                             A1                                                 B1                                                 C1                                                 F1                                                 R1"/>
  </r>
  <r>
    <d v="2025-01-04T00:00:00"/>
    <d v="2025-01-04T00:00:00"/>
    <s v="13th Floor"/>
    <s v="Cherry"/>
    <x v="4"/>
    <n v="35180"/>
    <s v="Mahmoud Salah Mahmoud  Elroubi"/>
    <x v="0"/>
    <n v="44121"/>
    <x v="1"/>
    <s v="03- Fully Paid / Remitted"/>
    <n v="766.93"/>
    <n v="567.92999999999995"/>
    <n v="0"/>
    <n v="0"/>
    <n v="0"/>
    <n v="0"/>
    <n v="766.93"/>
    <n v="199"/>
    <n v="0"/>
    <n v="0"/>
    <n v="199"/>
    <n v="0"/>
    <n v="0"/>
    <n v="0"/>
    <n v="199"/>
    <n v="0"/>
    <n v="0"/>
    <s v="01.4- New Diagnosis after 6 months"/>
    <s v="04- Discharged"/>
    <s v="Clinic Notes:                         Consultation and scaling                                                                   Next Clinic Notes:                         new diagnosis"/>
    <s v="Choose                                             A1                                                 B1                                                 C1                                                 F1                                                 R1"/>
  </r>
  <r>
    <d v="2025-01-05T00:00:00"/>
    <d v="2025-01-05T00:00:00"/>
    <s v="12th Floor"/>
    <s v="Kae"/>
    <x v="0"/>
    <n v="34516"/>
    <s v="Wadhha Ibrahim Eisa Helal Alhosani"/>
    <x v="0"/>
    <n v="44126"/>
    <x v="2"/>
    <s v="02- Claims Sent Not Remitted"/>
    <n v="0"/>
    <n v="0"/>
    <n v="0"/>
    <n v="0"/>
    <n v="0"/>
    <n v="0"/>
    <n v="0"/>
    <n v="0"/>
    <n v="0"/>
    <n v="0"/>
    <n v="0"/>
    <n v="0"/>
    <n v="0"/>
    <n v="0"/>
    <n v="0"/>
    <n v="0"/>
    <n v="0"/>
    <s v="09.M- Post surgical care, Occlusal adjustment, Implant Tightening,Repair"/>
    <s v="04- Discharged"/>
    <s v="Clinic Notes:                         suture removal #30,31                                                                  Next Clinic Notes:                         follow up 1 week 1 unit"/>
    <s v="Choose                                             A1                                                 B1                                                 C1                                                 F1                                                 R1"/>
  </r>
  <r>
    <d v="2025-01-05T00:00:00"/>
    <d v="2025-01-05T00:00:00"/>
    <s v="12th Floor"/>
    <s v="Kae"/>
    <x v="0"/>
    <n v="40697"/>
    <s v="Zayed Abdulla Eissa Helal Alhosani"/>
    <x v="0"/>
    <n v="44129"/>
    <x v="2"/>
    <s v="02- Claims Sent Not Remitted"/>
    <n v="195"/>
    <n v="195"/>
    <n v="0"/>
    <n v="0"/>
    <n v="0"/>
    <n v="0"/>
    <n v="195"/>
    <n v="0"/>
    <n v="0"/>
    <n v="0"/>
    <n v="0"/>
    <n v="0"/>
    <n v="0"/>
    <n v="0"/>
    <n v="0"/>
    <n v="0"/>
    <n v="0"/>
    <s v="02.0- Oral Hygiene 1"/>
    <s v="04- Discharged"/>
    <s v="Clinic Notes:                         follow up #14                                                                  Next Clinic Notes:                         oral hygiene 2 units"/>
    <s v="Choose                                             A1                                                 B1                                                 C1                                                 F1                                                 R1"/>
  </r>
  <r>
    <d v="2025-01-05T00:00:00"/>
    <d v="2025-01-05T00:00:00"/>
    <s v="13th Floor"/>
    <s v="Kae"/>
    <x v="4"/>
    <n v="36886"/>
    <s v="Jana Moataz Mohamed Abdelfattah Fahmy Elzeky"/>
    <x v="3"/>
    <n v="44130"/>
    <x v="1"/>
    <s v="02- Claims Sent Not Remitted"/>
    <n v="60"/>
    <n v="0"/>
    <n v="48"/>
    <n v="48"/>
    <n v="0"/>
    <n v="0"/>
    <n v="12"/>
    <n v="12"/>
    <n v="0"/>
    <n v="0"/>
    <n v="60"/>
    <n v="0"/>
    <n v="0"/>
    <n v="0"/>
    <n v="12"/>
    <n v="0"/>
    <n v="121.94"/>
    <s v="03.1- Restorative / Compound"/>
    <s v="04- Discharged"/>
    <s v="Clinic Notes:                         consultation                                                                   Next Clinic Notes:                         Direct restorations #10,9 (4 unit)"/>
    <s v="Choose                                             A1                                                 B1                                                 C1                                                 F1                                                 R1"/>
  </r>
  <r>
    <d v="2025-01-05T00:00:00"/>
    <d v="2025-01-05T00:00:00"/>
    <s v="13th Floor"/>
    <s v="Kae"/>
    <x v="4"/>
    <n v="36886"/>
    <s v="Jana Moataz Mohamed Abdelfattah Fahmy Elzeky"/>
    <x v="0"/>
    <n v="44131"/>
    <x v="1"/>
    <s v="02- Claims Sent Not Remitted"/>
    <n v="77.959999999999994"/>
    <n v="0"/>
    <n v="0"/>
    <n v="0"/>
    <n v="0"/>
    <n v="0"/>
    <n v="77.959999999999994"/>
    <n v="77.959999999999994"/>
    <n v="0"/>
    <n v="0"/>
    <n v="77.959999999999994"/>
    <n v="0"/>
    <n v="0"/>
    <n v="0"/>
    <n v="77.959999999999994"/>
    <n v="0"/>
    <n v="121.94"/>
    <s v="03.1- Restorative / Compound"/>
    <s v="04- Discharged"/>
    <s v="Clinic Notes:                         consultation                                                                   Next Clinic Notes:                         Direct restorations #10,9 (4 unit)"/>
    <s v="Choose                                             A1                                                 B1                                                 C1                                                 F1                                                 R1"/>
  </r>
  <r>
    <d v="2025-01-05T00:00:00"/>
    <d v="2025-01-05T00:00:00"/>
    <s v="13th Floor"/>
    <s v="Kae"/>
    <x v="5"/>
    <n v="40916"/>
    <s v="Angela May Blair"/>
    <x v="5"/>
    <s v="44132  / FP40422"/>
    <x v="1"/>
    <s v="02- Claims Sent Not Remitted"/>
    <n v="110"/>
    <n v="80"/>
    <n v="0"/>
    <n v="0"/>
    <n v="0"/>
    <n v="0"/>
    <n v="110"/>
    <n v="30"/>
    <n v="0"/>
    <n v="0"/>
    <n v="30"/>
    <n v="0"/>
    <n v="0"/>
    <n v="0"/>
    <n v="30"/>
    <n v="0"/>
    <n v="132"/>
    <s v="06.2- Inlay / Crown Preparation - Complex (6 -10)"/>
    <s v="04- Discharged"/>
    <s v="Clinic Notes:                         Amalgam removal and temp filling                                                                  Next Clinic Notes:                         Restoration #30  Onlay prep #14 Endo crown prep #4,5"/>
    <s v="Choose                                             A1                                                 B1                                                 C1                                                 F1                                                 R1"/>
  </r>
  <r>
    <d v="2025-01-05T00:00:00"/>
    <d v="2025-01-05T00:00:00"/>
    <s v="13th Floor"/>
    <s v="Kae"/>
    <x v="4"/>
    <n v="35095"/>
    <s v="Abdulla  Ahmed Ali Algaashani"/>
    <x v="2"/>
    <n v="44133"/>
    <x v="2"/>
    <s v="02- Claims Sent Not Remitted"/>
    <n v="248.5"/>
    <n v="0"/>
    <n v="248.5"/>
    <n v="248.5"/>
    <n v="0"/>
    <n v="0"/>
    <n v="0"/>
    <n v="0"/>
    <n v="0"/>
    <n v="0"/>
    <n v="248.5"/>
    <n v="0"/>
    <n v="0"/>
    <n v="0"/>
    <n v="0"/>
    <n v="0"/>
    <n v="0"/>
    <s v="06.0- Inlay / Crown Preparation - Simple (1-2)"/>
    <s v="04- Discharged"/>
    <s v="Clinic Notes:                         consultation and scaling                                                                   Next Clinic Notes:                         crown removal #13(4 unit)"/>
    <s v="Choose                                             A1                                                 B1                                                 C1                                                 F1                                                 R1"/>
  </r>
  <r>
    <d v="2025-01-05T00:00:00"/>
    <d v="2025-01-05T00:00:00"/>
    <s v="13th Floor"/>
    <s v="Kae"/>
    <x v="4"/>
    <n v="35095"/>
    <s v="Abdulla  Ahmed Ali Algaashani"/>
    <x v="0"/>
    <n v="44137"/>
    <x v="2"/>
    <s v="02- Claims Sent Not Remitted"/>
    <n v="155.93"/>
    <n v="155.93"/>
    <n v="0"/>
    <n v="0"/>
    <n v="0"/>
    <n v="0"/>
    <n v="155.93"/>
    <n v="0"/>
    <n v="0"/>
    <n v="0"/>
    <n v="0"/>
    <n v="0"/>
    <n v="0"/>
    <n v="0"/>
    <n v="0"/>
    <n v="0"/>
    <n v="0"/>
    <s v="06.0- Inlay / Crown Preparation - Simple (1-2)"/>
    <s v="04- Discharged"/>
    <s v="Clinic Notes:                         consultation and scaling                                                                   Next Clinic Notes:                         crown removal #13(4 unit)"/>
    <s v="Choose                                             A1                                                 B1                                                 C1                                                 F1                                                 R1"/>
  </r>
  <r>
    <d v="2025-01-05T00:00:00"/>
    <d v="2025-01-05T00:00:00"/>
    <s v="12th Floor"/>
    <s v="Shaimaa"/>
    <x v="1"/>
    <n v="40028"/>
    <s v="Alhayef Rashed Mohamed Maqairiya Al Mansoori"/>
    <x v="2"/>
    <n v="44138"/>
    <x v="2"/>
    <s v="02- Claims Sent Not Remitted"/>
    <n v="1680"/>
    <n v="0"/>
    <n v="1680"/>
    <n v="1680"/>
    <n v="0"/>
    <n v="0"/>
    <n v="0"/>
    <n v="0"/>
    <n v="0"/>
    <n v="0"/>
    <n v="1680"/>
    <n v="0"/>
    <n v="0"/>
    <n v="0"/>
    <n v="0"/>
    <n v="0"/>
    <n v="0"/>
    <s v="07.3- Crowns /Crown Preparation - Complex (6 -10)"/>
    <s v="04- Discharged"/>
    <s v="Clinic Notes:                         Laser Gingivectomy #4-13                                                                  Next Clinic Notes:                         Continue treatment with Dr Salim"/>
    <s v="Choose                                             A1                                                 B1                                                 C1                                                 F1                                                 R1"/>
  </r>
  <r>
    <d v="2025-01-05T00:00:00"/>
    <d v="2025-01-05T00:00:00"/>
    <s v="13th Floor"/>
    <s v="Kae"/>
    <x v="6"/>
    <n v="38189"/>
    <s v="Ahmed Abdulla Mohamed Abdulla Alhantoobi"/>
    <x v="2"/>
    <n v="44141"/>
    <x v="2"/>
    <s v="02- Claims Sent Not Remitted"/>
    <n v="875"/>
    <n v="0"/>
    <n v="875"/>
    <n v="875"/>
    <n v="0"/>
    <n v="0"/>
    <n v="0"/>
    <n v="0"/>
    <n v="0"/>
    <n v="0"/>
    <n v="875"/>
    <n v="0"/>
    <n v="0"/>
    <n v="0"/>
    <n v="0"/>
    <n v="0"/>
    <n v="0"/>
    <s v="07.4- Crowns /Crown Delivery - Simple (1-2)"/>
    <s v="04- Discharged"/>
    <s v="Clinic Notes:                         rct with crown prep #3                                                                  Next Clinic Notes:                         CROWN DELIVERY #3--3uNITS"/>
    <s v="Choose                                             A1                                                 B1                                                 C1                                                 F1                                                 R1"/>
  </r>
  <r>
    <d v="2025-01-05T00:00:00"/>
    <d v="2025-01-05T00:00:00"/>
    <s v="13th Floor"/>
    <s v="Kae"/>
    <x v="4"/>
    <n v="40821"/>
    <s v="Mohamed  Mezaache"/>
    <x v="0"/>
    <n v="44143"/>
    <x v="1"/>
    <s v="02- Claims Sent Not Remitted"/>
    <n v="870.5"/>
    <n v="0"/>
    <n v="0"/>
    <n v="0"/>
    <n v="0"/>
    <n v="0"/>
    <n v="870.5"/>
    <n v="870.5"/>
    <n v="0"/>
    <n v="0"/>
    <n v="870.5"/>
    <n v="0"/>
    <n v="0"/>
    <n v="0"/>
    <n v="870.5"/>
    <n v="0"/>
    <n v="0"/>
    <s v="06.3- Inlay / Crown Delivery - Simple (1-2)"/>
    <s v="04- Discharged"/>
    <s v="Clinic Notes:                         crown delivery #19                                                                  Next Clinic Notes:                         onlay prep #12(3 unit)"/>
    <s v="Choose                                             A1                                                 B1                                                 C1                                                 F1                                                 R1"/>
  </r>
  <r>
    <d v="2025-01-05T00:00:00"/>
    <d v="2025-01-05T00:00:00"/>
    <s v="12th Floor"/>
    <s v="Shaimaa"/>
    <x v="1"/>
    <n v="38826"/>
    <s v="Jose Marie Santa Maria"/>
    <x v="3"/>
    <s v="44145  / FP1302"/>
    <x v="1"/>
    <s v="02- Claims Sent Not Remitted"/>
    <n v="60"/>
    <n v="0"/>
    <n v="48"/>
    <n v="48"/>
    <n v="0"/>
    <n v="0"/>
    <n v="12"/>
    <n v="12"/>
    <n v="0"/>
    <n v="0"/>
    <n v="60"/>
    <n v="0"/>
    <n v="0"/>
    <n v="0"/>
    <n v="12"/>
    <n v="0"/>
    <n v="782.08"/>
    <s v="01.2- Consultation (Existing patient)"/>
    <s v="03- Waiting &gt; 10 minutes"/>
    <s v="Clinic Notes:                         Examination                                                                  Next Clinic Notes:                         1.Deep prophy only today  2. Scaling after 1 week 3. New diagnosis - VIP - after 6 months"/>
    <s v="Choose                                             A1                                                 B1                                                 C1                                                 F1                                                 R1"/>
  </r>
  <r>
    <d v="2025-01-05T00:00:00"/>
    <d v="2025-01-05T00:00:00"/>
    <s v="12th Floor"/>
    <s v="Shaimaa"/>
    <x v="1"/>
    <n v="34294"/>
    <s v="HIND SALEH ALSHAIKH AHMED ALBADRI"/>
    <x v="2"/>
    <n v="44146"/>
    <x v="2"/>
    <s v="02- Claims Sent Not Remitted"/>
    <n v="525"/>
    <n v="0"/>
    <n v="525"/>
    <n v="525"/>
    <n v="0"/>
    <n v="0"/>
    <n v="0"/>
    <n v="0"/>
    <n v="0"/>
    <n v="0"/>
    <n v="525"/>
    <n v="0"/>
    <n v="0"/>
    <n v="0"/>
    <n v="0"/>
    <n v="0"/>
    <n v="0"/>
    <s v="01.4- New Diagnosis after 6 months"/>
    <s v="04- Discharged"/>
    <s v="Clinic Notes:                         implant tightening #12,14,15                                                                  Next Clinic Notes:                         1. Veneers polishing with Dr Ibrahim 2. New diagnosis after 6 months - VIP - 2 units ( must have scaling under GP)"/>
    <s v="Choose                                             A1                                                 B1                                                 C1                                                 F1                                                 R1"/>
  </r>
  <r>
    <d v="2025-01-05T00:00:00"/>
    <d v="2025-01-05T00:00:00"/>
    <s v="13th Floor"/>
    <s v="Kae"/>
    <x v="5"/>
    <n v="34294"/>
    <s v="HIND SALEH ALSHAIKH AHMED ALBADRI"/>
    <x v="0"/>
    <n v="44149"/>
    <x v="2"/>
    <s v="02- Claims Sent Not Remitted"/>
    <n v="208"/>
    <n v="208"/>
    <n v="0"/>
    <n v="0"/>
    <n v="0"/>
    <n v="0"/>
    <n v="208"/>
    <n v="0"/>
    <n v="0"/>
    <n v="0"/>
    <n v="0"/>
    <n v="0"/>
    <n v="0"/>
    <n v="0"/>
    <n v="0"/>
    <n v="0"/>
    <n v="0"/>
    <s v="02.1- Oral Hygiene 2"/>
    <s v="04- Discharged"/>
    <s v="Clinic Notes:                         Polishing                                                                  Next Clinic Notes:                         Scaling in one week"/>
    <s v="Choose                                             A1                                                 B1                                                 C1                                                 F1                                                 R1"/>
  </r>
  <r>
    <d v="2025-01-05T00:00:00"/>
    <d v="2025-01-05T00:00:00"/>
    <s v="13th Floor"/>
    <s v="Kae"/>
    <x v="6"/>
    <n v="40943"/>
    <s v="Abdel Rahman Ahmad Abou Hait"/>
    <x v="0"/>
    <n v="44152"/>
    <x v="2"/>
    <s v="02- Claims Sent Not Remitted"/>
    <n v="766.93"/>
    <n v="417.93"/>
    <n v="0"/>
    <n v="0"/>
    <n v="0"/>
    <n v="0"/>
    <n v="766.93"/>
    <n v="349"/>
    <n v="0"/>
    <n v="0"/>
    <n v="349"/>
    <n v="0"/>
    <n v="0"/>
    <n v="0"/>
    <n v="349"/>
    <n v="0"/>
    <n v="0"/>
    <s v="02.0- Oral Hygiene 1"/>
    <s v="04- Discharged"/>
    <s v="Clinic Notes:                         exam,opg, scaling polishing                                                                  Next Clinic Notes:                         scaling--3 unit"/>
    <s v="Choose                                             A1                                                 B1                                                 C1                                                 F1                                                 R1"/>
  </r>
  <r>
    <d v="2025-01-05T00:00:00"/>
    <d v="2025-01-05T00:00:00"/>
    <s v="13th Floor"/>
    <s v="Kae"/>
    <x v="6"/>
    <n v="38536"/>
    <s v="Mariam Mohamed Elmaghrawy Meghaed Elgayar"/>
    <x v="3"/>
    <n v="44156"/>
    <x v="1"/>
    <s v="02- Claims Sent Not Remitted"/>
    <n v="360"/>
    <n v="0"/>
    <n v="288"/>
    <n v="288"/>
    <n v="0"/>
    <n v="0"/>
    <n v="72"/>
    <n v="72"/>
    <n v="0"/>
    <n v="0"/>
    <n v="360"/>
    <n v="0"/>
    <n v="0"/>
    <n v="0"/>
    <n v="72"/>
    <n v="0"/>
    <n v="0"/>
    <s v="02.0- Oral Hygiene 1"/>
    <s v="04- Discharged"/>
    <s v="Clinic Notes:                         restoration #3 and 14                                                                  Next Clinic Notes:                         SCALING 2 UNITS(IF FATHER AGREES)) other wise new diagnosis after 6 months--2 units"/>
    <s v="Choose                                             A1                                                 B1                                                 C1                                                 F1                                                 R1"/>
  </r>
  <r>
    <d v="2025-01-05T00:00:00"/>
    <d v="2025-01-05T00:00:00"/>
    <s v="12th Floor"/>
    <s v="Kae"/>
    <x v="0"/>
    <n v="40885"/>
    <s v="Shabnam  Kokatay"/>
    <x v="0"/>
    <n v="44160"/>
    <x v="3"/>
    <s v="02- Claims Sent Not Remitted"/>
    <n v="416"/>
    <n v="256"/>
    <n v="0"/>
    <n v="0"/>
    <n v="0"/>
    <n v="0"/>
    <n v="416"/>
    <n v="160"/>
    <n v="0"/>
    <n v="0"/>
    <n v="160"/>
    <n v="0"/>
    <n v="0"/>
    <n v="0"/>
    <n v="160"/>
    <n v="0"/>
    <n v="0"/>
    <s v="03.0- Direct Restorative/ Simple"/>
    <s v="04- Discharged"/>
    <s v="Clinic Notes:                         scaling and polishing                                                                   Next Clinic Notes:                         restoration adjustment #29 4 units"/>
    <s v="Choose                                             A1                                                 B1                                                 C1                                                 F1                                                 R1"/>
  </r>
  <r>
    <d v="2025-01-05T00:00:00"/>
    <d v="2025-01-05T00:00:00"/>
    <s v="13th Floor"/>
    <s v="Hassan"/>
    <x v="5"/>
    <n v="40921"/>
    <s v="Ahmed Ali Ahmed Ali Elnaggar"/>
    <x v="0"/>
    <n v="44162"/>
    <x v="1"/>
    <s v="02- Claims Sent Not Remitted"/>
    <n v="242.39"/>
    <n v="0"/>
    <n v="0"/>
    <n v="0"/>
    <n v="0"/>
    <n v="0"/>
    <n v="242.39"/>
    <n v="242.39"/>
    <n v="0"/>
    <n v="0"/>
    <n v="242.39"/>
    <n v="0"/>
    <n v="0"/>
    <n v="0"/>
    <n v="242.39"/>
    <n v="0"/>
    <n v="0"/>
    <s v="02.0- Oral Hygiene 1"/>
    <s v="04- Discharged"/>
    <s v="Clinic Notes:                         Restoration #17                                                                  Next Clinic Notes:                         Scaling after 6 months"/>
    <s v="Choose                                             A1                                                 B1                                                 C1                                                 F1                                                 R1"/>
  </r>
  <r>
    <d v="2025-01-05T00:00:00"/>
    <d v="2025-01-05T00:00:00"/>
    <s v="12th Floor"/>
    <s v="Kae"/>
    <x v="0"/>
    <n v="40932"/>
    <s v="Esraa Mohamed Elsayed Mohamed Ahmed Elzoghbi"/>
    <x v="0"/>
    <n v="44165"/>
    <x v="2"/>
    <s v="02- Claims Sent Not Remitted"/>
    <n v="155.93"/>
    <n v="155.93"/>
    <n v="0"/>
    <n v="0"/>
    <n v="0"/>
    <n v="0"/>
    <n v="155.93"/>
    <n v="0"/>
    <n v="0"/>
    <n v="0"/>
    <n v="0"/>
    <n v="0"/>
    <n v="0"/>
    <n v="0"/>
    <n v="0"/>
    <n v="0"/>
    <n v="0"/>
    <s v="09.M- Post surgical care, Occlusal adjustment, Implant Tightening,Repair"/>
    <s v="04- Discharged"/>
    <s v="Clinic Notes:                         post surgical care 1                                                                   Next Clinic Notes:                         suture removal  1 unit"/>
    <s v="Choose                                             A1                                                 B1                                                 C1                                                 F1                                                 R1"/>
  </r>
  <r>
    <d v="2025-01-05T00:00:00"/>
    <d v="2025-01-05T00:00:00"/>
    <s v="12th Floor"/>
    <s v="Shaimaa"/>
    <x v="1"/>
    <n v="40498"/>
    <s v="Rashed Adel Ali Almheiri Aljumairi"/>
    <x v="2"/>
    <n v="44166"/>
    <x v="2"/>
    <s v="02- Claims Sent Not Remitted"/>
    <n v="595"/>
    <n v="0"/>
    <n v="595"/>
    <n v="595"/>
    <n v="0"/>
    <n v="0"/>
    <n v="0"/>
    <n v="0"/>
    <n v="0"/>
    <n v="0"/>
    <n v="595"/>
    <n v="0"/>
    <n v="0"/>
    <n v="0"/>
    <n v="0"/>
    <n v="0"/>
    <n v="0"/>
    <s v="05.1- Extraction / Impaction / Surgery - Compound"/>
    <s v="04- Discharged"/>
    <s v="Clinic Notes:                         CBCT &amp; Surgical consultation                                                                  Next Clinic Notes:                         1.Scaling before surgery  2.Surgical extraction #1,16,32 - 8 units"/>
    <s v="Choose                                             A1                                                 B1                                                 C1                                                 F1                                                 R1"/>
  </r>
  <r>
    <d v="2025-01-05T00:00:00"/>
    <d v="2025-01-05T00:00:00"/>
    <s v="13th Floor"/>
    <s v="Kae"/>
    <x v="6"/>
    <n v="40498"/>
    <s v="Rashed Adel Ali Almheiri Aljumairi"/>
    <x v="2"/>
    <n v="44188"/>
    <x v="2"/>
    <s v="02- Claims Sent Not Remitted"/>
    <n v="178.5"/>
    <n v="0"/>
    <n v="178.5"/>
    <n v="178.5"/>
    <n v="0"/>
    <n v="0"/>
    <n v="0"/>
    <n v="0"/>
    <n v="0"/>
    <n v="0"/>
    <n v="178.5"/>
    <n v="0"/>
    <n v="0"/>
    <n v="0"/>
    <n v="0"/>
    <n v="0"/>
    <n v="0"/>
    <s v="02.0- Oral Hygiene 1"/>
    <s v="04- Discharged"/>
    <s v="Clinic Notes:                         scaling polishing                                                                  Next Clinic Notes:                         continue treatment with vip clinic scaling after 6 months--2 units at clinic 4"/>
    <s v="Choose                                             A1                                                 B1                                                 C1                                                 F1                                                 R1"/>
  </r>
  <r>
    <d v="2025-01-04T00:00:00"/>
    <d v="2025-01-05T00:00:00"/>
    <s v="13th Floor"/>
    <s v="Kae"/>
    <x v="5"/>
    <n v="40946"/>
    <s v="Abdulaziz Ali Alhammadi"/>
    <x v="2"/>
    <n v="44196"/>
    <x v="2"/>
    <s v="02- Claims Sent Not Remitted"/>
    <n v="70"/>
    <n v="0"/>
    <n v="70"/>
    <n v="70"/>
    <n v="0"/>
    <n v="0"/>
    <n v="0"/>
    <n v="0"/>
    <n v="0"/>
    <n v="0"/>
    <n v="70"/>
    <n v="0"/>
    <n v="0"/>
    <n v="0"/>
    <n v="0"/>
    <n v="0"/>
    <n v="0"/>
    <s v="02.1- Oral Hygiene 2"/>
    <s v="04- Discharged"/>
    <s v="Clinic Notes:                         Prophy                                                                   Next Clinic Notes:                         Scaling and polishing"/>
    <s v="Choose                                             A1                                                 B1                                                 C1                                                 F1                                                 R1"/>
  </r>
  <r>
    <d v="2025-01-05T00:00:00"/>
    <d v="2025-01-05T00:00:00"/>
    <s v="13th Floor"/>
    <s v="Kae"/>
    <x v="5"/>
    <n v="40124"/>
    <s v="Ismail Ahmed Mohamed Ibrahim Daoud"/>
    <x v="3"/>
    <n v="44197"/>
    <x v="1"/>
    <s v="02- Claims Sent Not Remitted"/>
    <n v="150"/>
    <n v="0"/>
    <n v="120"/>
    <n v="120"/>
    <n v="0"/>
    <n v="0"/>
    <n v="30"/>
    <n v="30"/>
    <n v="0"/>
    <n v="0"/>
    <n v="150"/>
    <n v="0"/>
    <n v="0"/>
    <n v="0"/>
    <n v="30"/>
    <n v="0"/>
    <n v="285.52"/>
    <s v="01.2- Consultation (Existing patient)"/>
    <s v="04- Discharged"/>
    <s v="Clinic Notes:                         Endo crown delivery #4 Restoration #14 (P)                                                                  Next Clinic Notes:                         New diagnosis after 1 year"/>
    <s v="Choose                                             A1                                                 B1                                                 C1                                                 F1                                                 R1"/>
  </r>
  <r>
    <d v="2025-01-05T00:00:00"/>
    <d v="2025-01-05T00:00:00"/>
    <s v="13th Floor"/>
    <s v="Kae"/>
    <x v="5"/>
    <n v="40124"/>
    <s v="Ismail Ahmed Mohamed Ibrahim Daoud"/>
    <x v="0"/>
    <n v="44198"/>
    <x v="3"/>
    <s v="02- Claims Sent Not Remitted"/>
    <n v="870.5"/>
    <n v="47.5"/>
    <n v="0"/>
    <n v="0"/>
    <n v="0"/>
    <n v="0"/>
    <n v="870.5"/>
    <n v="823"/>
    <n v="0"/>
    <n v="0"/>
    <n v="823"/>
    <n v="0"/>
    <n v="0"/>
    <n v="0"/>
    <n v="426.5"/>
    <n v="0"/>
    <n v="285.52"/>
    <s v="01.2- Consultation (Existing patient)"/>
    <s v="04- Discharged"/>
    <s v="Clinic Notes:                         Endo crown delivery #4 Restoration #14 (P)                                                                  Next Clinic Notes:                         New diagnosis after 1 year"/>
    <s v="Choose                                             A1                                                 B1                                                 C1                                                 F1                                                 R1"/>
  </r>
  <r>
    <d v="2025-01-05T00:00:00"/>
    <d v="2025-01-05T00:00:00"/>
    <s v="13th Floor"/>
    <s v="Kae"/>
    <x v="5"/>
    <n v="40124"/>
    <s v="Ismail Ahmed Mohamed Ibrahim Daoud"/>
    <x v="0"/>
    <n v="44198"/>
    <x v="1"/>
    <s v="02- Claims Sent Not Remitted"/>
    <n v="0"/>
    <n v="0"/>
    <n v="0"/>
    <n v="0"/>
    <n v="0"/>
    <n v="0"/>
    <n v="870.5"/>
    <n v="0"/>
    <n v="0"/>
    <n v="0"/>
    <n v="0"/>
    <n v="0"/>
    <n v="0"/>
    <n v="0"/>
    <n v="396.5"/>
    <n v="0"/>
    <n v="285.52"/>
    <s v="01.2- Consultation (Existing patient)"/>
    <s v="04- Discharged"/>
    <s v="Clinic Notes:                         Endo crown delivery #4 Restoration #14 (P)                                                                  Next Clinic Notes:                         New diagnosis after 1 year"/>
    <s v="Choose                                             A1                                                 B1                                                 C1                                                 F1                                                 R1"/>
  </r>
  <r>
    <d v="2025-01-05T00:00:00"/>
    <d v="2025-01-05T00:00:00"/>
    <s v="13th Floor"/>
    <s v="Kae"/>
    <x v="4"/>
    <n v="35536"/>
    <s v="Tarek Saad Alehbeili"/>
    <x v="0"/>
    <n v="44200"/>
    <x v="1"/>
    <s v="02- Claims Sent Not Remitted"/>
    <n v="117"/>
    <n v="105"/>
    <n v="0"/>
    <n v="0"/>
    <n v="0"/>
    <n v="0"/>
    <n v="117"/>
    <n v="12"/>
    <n v="0"/>
    <n v="0"/>
    <n v="12"/>
    <n v="0"/>
    <n v="0"/>
    <n v="0"/>
    <n v="12"/>
    <n v="0"/>
    <n v="65.989999999999995"/>
    <s v="02.0- Oral Hygiene 1"/>
    <s v="04- Discharged"/>
    <s v="Clinic Notes:                         follow up                                                                   Next Clinic Notes:                         scaling"/>
    <s v="Choose                                             A1                                                 B1                                                 C1                                                 F1                                                 R1"/>
  </r>
  <r>
    <d v="2025-01-05T00:00:00"/>
    <d v="2025-01-05T00:00:00"/>
    <s v="13th Floor"/>
    <s v="Kae"/>
    <x v="6"/>
    <n v="34846"/>
    <s v="Mariam Abdulla Mohamed Ghaith Alqubaisi"/>
    <x v="2"/>
    <n v="44201"/>
    <x v="2"/>
    <s v="02- Claims Sent Not Remitted"/>
    <n v="248.5"/>
    <n v="0"/>
    <n v="248.5"/>
    <n v="248.5"/>
    <n v="0"/>
    <n v="0"/>
    <n v="0"/>
    <n v="0"/>
    <n v="0"/>
    <n v="0"/>
    <n v="248.5"/>
    <n v="0"/>
    <n v="0"/>
    <n v="0"/>
    <n v="0"/>
    <n v="0"/>
    <n v="0"/>
    <s v="02.0- Oral Hygiene 1"/>
    <s v="04- Discharged"/>
    <s v="Clinic Notes:                         exam,scaling polishing                                                                  Next Clinic Notes:                         continue treatment with ortho clinic scaling after 6 months--2 units"/>
    <s v="Choose                                             A1                                                 B1                                                 C1                                                 F1                                                 R1"/>
  </r>
  <r>
    <d v="2025-01-05T00:00:00"/>
    <d v="2025-01-06T00:00:00"/>
    <s v="13th Floor"/>
    <s v="Kae"/>
    <x v="4"/>
    <n v="38972"/>
    <s v="Ahmed Ali Ahmed Al Ali"/>
    <x v="0"/>
    <n v="44205"/>
    <x v="2"/>
    <s v="02- Claims Sent Not Remitted"/>
    <n v="554"/>
    <n v="14"/>
    <n v="0"/>
    <n v="0"/>
    <n v="0"/>
    <n v="0"/>
    <n v="554"/>
    <n v="540"/>
    <n v="0"/>
    <n v="0"/>
    <n v="540"/>
    <n v="0"/>
    <n v="0"/>
    <n v="0"/>
    <n v="0"/>
    <n v="0"/>
    <n v="1925"/>
    <s v="01.4- New Diagnosis after 6 months"/>
    <s v="04- Discharged"/>
    <s v="Clinic Notes:                         crown #8 delivery                                                                  Next Clinic Notes:                         new diagnosis"/>
    <s v="Choose                                             A1                                                 B1                                                 C1                                                 F1                                                 R1"/>
  </r>
  <r>
    <d v="2025-01-05T00:00:00"/>
    <d v="2025-01-05T00:00:00"/>
    <s v="13th Floor"/>
    <s v="Kae"/>
    <x v="5"/>
    <n v="40456"/>
    <s v="Madeeha Mustafa Abdulla"/>
    <x v="0"/>
    <n v="44207"/>
    <x v="1"/>
    <s v="02- Claims Sent Not Remitted"/>
    <n v="416"/>
    <n v="266"/>
    <n v="0"/>
    <n v="0"/>
    <n v="0"/>
    <n v="0"/>
    <n v="416"/>
    <n v="150"/>
    <n v="0"/>
    <n v="0"/>
    <n v="150"/>
    <n v="0"/>
    <n v="0"/>
    <n v="0"/>
    <n v="150"/>
    <n v="0"/>
    <n v="0"/>
    <s v="01.4- New Diagnosis after 6 months"/>
    <s v="04- Discharged"/>
    <s v="Clinic Notes:                         Scaling and polishing                                                                  Next Clinic Notes:                         New diagnosis after 6 months"/>
    <s v="Choose                                             A1                                                 B1                                                 C1                                                 F1                                                 R1"/>
  </r>
  <r>
    <d v="2025-01-05T00:00:00"/>
    <d v="2025-01-05T00:00:00"/>
    <s v="12th Floor"/>
    <s v="Kae"/>
    <x v="0"/>
    <n v="40922"/>
    <s v="Wahaj Ahmed Waheed Ahmed"/>
    <x v="7"/>
    <n v="44209"/>
    <x v="1"/>
    <s v="02- Claims Sent Not Remitted"/>
    <n v="897.75"/>
    <n v="0"/>
    <n v="718.2"/>
    <n v="718.2"/>
    <n v="0"/>
    <n v="0"/>
    <n v="179.55"/>
    <n v="179.55"/>
    <n v="0"/>
    <n v="0"/>
    <n v="897.75"/>
    <n v="0"/>
    <n v="0"/>
    <n v="0"/>
    <n v="179.55"/>
    <n v="0"/>
    <n v="0"/>
    <s v="06.0- Inlay / Crown Preparation - Simple (1-2)"/>
    <s v="04- Discharged"/>
    <s v="Clinic Notes:                         rct #3                                                                   Next Clinic Notes:                         crown prep 3 units"/>
    <s v="Choose                                             A1                                                 B1                                                 C1                                                 F1                                                 R1"/>
  </r>
  <r>
    <d v="2025-01-05T00:00:00"/>
    <d v="2025-01-05T00:00:00"/>
    <s v="13th Floor"/>
    <s v="Kae"/>
    <x v="6"/>
    <n v="40926"/>
    <s v="Iqra Badar Ud Din"/>
    <x v="0"/>
    <n v="44212"/>
    <x v="1"/>
    <s v="02- Claims Sent Not Remitted"/>
    <n v="766.93"/>
    <n v="395.95"/>
    <n v="0"/>
    <n v="0"/>
    <n v="0"/>
    <n v="0"/>
    <n v="766.93"/>
    <n v="370.99"/>
    <n v="0"/>
    <n v="0"/>
    <n v="370.99"/>
    <n v="0"/>
    <n v="0"/>
    <n v="0"/>
    <n v="370.99"/>
    <n v="0"/>
    <n v="0"/>
    <s v="02.0- Oral Hygiene 1"/>
    <s v="04- Discharged"/>
    <s v="Clinic Notes:                         exam,opg, scaling polishing                                                                  Next Clinic Notes:                         scaling after 6 months--2 units (pt prefers female orthodontists)"/>
    <s v="Choose                                             A1                                                 B1                                                 C1                                                 F1                                                 R1"/>
  </r>
  <r>
    <d v="2025-01-05T00:00:00"/>
    <d v="2025-01-05T00:00:00"/>
    <s v="13th Floor"/>
    <s v="Haya"/>
    <x v="4"/>
    <n v="38381"/>
    <s v="Elsayed Mohamed Elsayed Mohamed"/>
    <x v="3"/>
    <n v="44217"/>
    <x v="2"/>
    <s v="02- Claims Sent Not Remitted"/>
    <n v="420"/>
    <n v="0"/>
    <n v="420"/>
    <n v="420"/>
    <n v="0"/>
    <n v="0"/>
    <n v="0"/>
    <n v="0"/>
    <n v="0"/>
    <n v="0"/>
    <n v="420"/>
    <n v="0"/>
    <n v="0"/>
    <n v="0"/>
    <n v="0"/>
    <n v="0"/>
    <n v="0"/>
    <s v="06.0- Inlay / Crown Preparation - Simple (1-2)"/>
    <s v="04- Discharged"/>
    <s v="Clinic Notes:                         RCT #13                                                                  Next Clinic Notes:                         post and core and crown prep #13"/>
    <s v="Choose                                             A1                                                 B1                                                 C1                                                 F1                                                 R1"/>
  </r>
  <r>
    <d v="2025-01-05T00:00:00"/>
    <d v="2025-01-05T00:00:00"/>
    <s v="13th Floor"/>
    <s v="Kae"/>
    <x v="6"/>
    <n v="36367"/>
    <s v="Amna Obaid Rashed Alneyadi"/>
    <x v="5"/>
    <s v="44219  / FP40262"/>
    <x v="1"/>
    <s v="02- Claims Sent Not Remitted"/>
    <n v="0"/>
    <n v="0"/>
    <n v="0"/>
    <n v="0"/>
    <n v="0"/>
    <n v="0"/>
    <n v="0"/>
    <n v="0"/>
    <n v="0"/>
    <n v="0"/>
    <n v="0"/>
    <n v="0"/>
    <n v="0"/>
    <n v="0"/>
    <n v="1000"/>
    <n v="0"/>
    <n v="0"/>
    <s v="08.2- Orthodontic Follow up /Wire Activation / Invisalign Delivery"/>
    <s v="04- Discharged"/>
    <s v="Clinic Notes:                         aligner delivery 3  and 4 from 10-                                                                  Next Clinic Notes:                         aligner delivery 5  and 6 from 10-2 units"/>
    <s v="Choose                                             A1                                                 B1                                                 C1                                                 F1                                                 R1"/>
  </r>
  <r>
    <d v="2025-01-05T00:00:00"/>
    <d v="2025-01-05T00:00:00"/>
    <s v="12th Floor"/>
    <s v="Kae"/>
    <x v="0"/>
    <n v="40945"/>
    <s v="Yiqian  Song"/>
    <x v="0"/>
    <n v="44220"/>
    <x v="1"/>
    <s v="02- Claims Sent Not Remitted"/>
    <n v="370.98"/>
    <n v="81.040000000000006"/>
    <n v="0"/>
    <n v="0"/>
    <n v="0"/>
    <n v="0"/>
    <n v="370.98"/>
    <n v="289.94"/>
    <n v="0"/>
    <n v="0"/>
    <n v="289.94"/>
    <n v="0"/>
    <n v="0"/>
    <n v="0"/>
    <n v="289.94"/>
    <n v="0"/>
    <n v="0"/>
    <s v="01.4- New Diagnosis after 6 months"/>
    <s v="04- Discharged"/>
    <s v="Clinic Notes:                         consultation opg, s&amp;p                                                                  Next Clinic Notes:                         6 months new diagnosis"/>
    <s v="Choose                                             A1                                                 B1                                                 C1                                                 F1                                                 R1"/>
  </r>
  <r>
    <d v="2025-01-05T00:00:00"/>
    <d v="2025-01-05T00:00:00"/>
    <s v="13th Floor"/>
    <s v="Kae"/>
    <x v="4"/>
    <n v="36689"/>
    <s v="Saif Yousef Saif Ibrahim Aldhaheri"/>
    <x v="2"/>
    <n v="44225"/>
    <x v="2"/>
    <s v="02- Claims Sent Not Remitted"/>
    <n v="353.5"/>
    <n v="0"/>
    <n v="353.5"/>
    <n v="353.5"/>
    <n v="0"/>
    <n v="0"/>
    <n v="0"/>
    <n v="0"/>
    <n v="0"/>
    <n v="0"/>
    <n v="353.5"/>
    <n v="0"/>
    <n v="0"/>
    <n v="0"/>
    <n v="0"/>
    <n v="0"/>
    <n v="0"/>
    <s v="03.0- Direct Restorative/ Simple"/>
    <s v="04- Discharged"/>
    <s v="Clinic Notes:                         consultation                                                                  Next Clinic Notes:                         direct restoration #2 + OH2 (4 unit) after 1-2 weeks"/>
    <s v="Choose                                             A1                                                 B1                                                 C1                                                 F1                                                 R1"/>
  </r>
  <r>
    <d v="2025-01-05T00:00:00"/>
    <d v="2025-01-05T00:00:00"/>
    <s v="13th Floor"/>
    <s v="Kae"/>
    <x v="6"/>
    <n v="34808"/>
    <s v="Sara  Saeed Marei Khamis Alkatheeri"/>
    <x v="2"/>
    <n v="44230"/>
    <x v="2"/>
    <s v="02- Claims Sent Not Remitted"/>
    <n v="388.5"/>
    <n v="0"/>
    <n v="388.5"/>
    <n v="388.5"/>
    <n v="0"/>
    <n v="0"/>
    <n v="0"/>
    <n v="0"/>
    <n v="0"/>
    <n v="0"/>
    <n v="388.5"/>
    <n v="0"/>
    <n v="0"/>
    <n v="0"/>
    <n v="0"/>
    <n v="0"/>
    <n v="0"/>
    <s v="01.2- Consultation (Existing patient)"/>
    <s v="04- Discharged"/>
    <s v="Clinic Notes:                         exam,opg, scaling polishing and incision drainage                                                                   Next Clinic Notes:                         follow up after her delivery(as pt not willing for any xrays)---2 units"/>
    <s v="Choose                                             A1                                                 B1                                                 C1                                                 F1                                                 R1"/>
  </r>
  <r>
    <d v="2025-01-05T00:00:00"/>
    <d v="2025-01-05T00:00:00"/>
    <s v="12th Floor"/>
    <s v="Kae"/>
    <x v="0"/>
    <n v="40896"/>
    <s v="Fatima Musa Nour Boush"/>
    <x v="3"/>
    <n v="44235"/>
    <x v="1"/>
    <s v="02- Claims Sent Not Remitted"/>
    <n v="420"/>
    <n v="0"/>
    <n v="336"/>
    <n v="336"/>
    <n v="0"/>
    <n v="0"/>
    <n v="84"/>
    <n v="84"/>
    <n v="0"/>
    <n v="0"/>
    <n v="420"/>
    <n v="0"/>
    <n v="0"/>
    <n v="0"/>
    <n v="84"/>
    <n v="0"/>
    <n v="0"/>
    <s v="07.1- Crowns /Crown Preparation - Simple (1-2)"/>
    <s v="04- Discharged"/>
    <s v="Clinic Notes:                         RCT with Iopa#13                                                                  Next Clinic Notes:                         endocrown prep #13"/>
    <s v="Choose                                             A1                                                 B1                                                 C1                                                 F1                                                 R1"/>
  </r>
  <r>
    <d v="2025-01-05T00:00:00"/>
    <d v="2025-01-05T00:00:00"/>
    <s v="13th Floor"/>
    <s v="Hassan"/>
    <x v="4"/>
    <n v="40954"/>
    <s v="Mourad M Seghir"/>
    <x v="0"/>
    <n v="44238"/>
    <x v="1"/>
    <s v="03- Fully Paid / Remitted"/>
    <n v="370.98"/>
    <n v="0"/>
    <n v="0"/>
    <n v="0"/>
    <n v="0"/>
    <n v="0"/>
    <n v="370.98"/>
    <n v="370.98"/>
    <n v="0"/>
    <n v="0"/>
    <n v="370.98"/>
    <n v="0"/>
    <n v="0"/>
    <n v="0"/>
    <n v="370.98"/>
    <n v="0"/>
    <n v="0"/>
    <s v="X.0- Internal referral"/>
    <s v="04- Discharged"/>
    <s v="Clinic Notes:                         consultation and scaling                                                                  Next Clinic Notes:                         refer for extraction #1"/>
    <s v="Choose                                             A1                                                 B1                                                 C1                                                 F1                                                 R1"/>
  </r>
  <r>
    <d v="2025-01-05T00:00:00"/>
    <d v="2025-01-05T00:00:00"/>
    <s v="13th Floor"/>
    <s v="Kae"/>
    <x v="5"/>
    <n v="40761"/>
    <s v="Youmna Adel Fouad Mohamed Youssef"/>
    <x v="3"/>
    <n v="44242"/>
    <x v="1"/>
    <s v="02- Claims Sent Not Remitted"/>
    <n v="480"/>
    <n v="0"/>
    <n v="384"/>
    <n v="384"/>
    <n v="0"/>
    <n v="0"/>
    <n v="96"/>
    <n v="96"/>
    <n v="0"/>
    <n v="0"/>
    <n v="480"/>
    <n v="0"/>
    <n v="0"/>
    <n v="0"/>
    <n v="96"/>
    <n v="0"/>
    <n v="0"/>
    <s v="03.2- Restorative / Complex"/>
    <s v="04- Discharged"/>
    <s v="Clinic Notes:                         Restoration #2,3                                                                  Next Clinic Notes:                         Rest 4,5"/>
    <s v="Choose                                             A1                                                 B1                                                 C1                                                 F1                                                 R1"/>
  </r>
  <r>
    <d v="2025-01-05T00:00:00"/>
    <d v="2025-01-05T00:00:00"/>
    <s v="13th Floor"/>
    <s v="Kae"/>
    <x v="5"/>
    <n v="40880"/>
    <s v="Dylan Spikiri Palladino"/>
    <x v="5"/>
    <s v="44244  / FP40434"/>
    <x v="1"/>
    <s v="02- Claims Sent Not Remitted"/>
    <n v="117"/>
    <n v="99.5"/>
    <n v="0"/>
    <n v="0"/>
    <n v="0"/>
    <n v="0"/>
    <n v="117"/>
    <n v="17.5"/>
    <n v="0"/>
    <n v="0"/>
    <n v="17.5"/>
    <n v="0"/>
    <n v="0"/>
    <n v="0"/>
    <n v="17.5"/>
    <n v="0"/>
    <n v="0"/>
    <s v="01.2- Consultation (Existing patient)"/>
    <s v="04- Discharged"/>
    <s v="Clinic Notes:                         Photos and scan for smile analysis                                                                   Next Clinic Notes:                         Smile design and mock up"/>
    <s v="Choose                                             A1                                                 B1                                                 C1                                                 F1                                                 R1"/>
  </r>
  <r>
    <d v="2025-01-06T00:00:00"/>
    <d v="2025-01-06T00:00:00"/>
    <s v="13th Floor"/>
    <s v="Haya"/>
    <x v="4"/>
    <n v="34527"/>
    <s v="DR. NAWAL  AL KHALIDI"/>
    <x v="0"/>
    <n v="44253"/>
    <x v="2"/>
    <s v="02- Claims Sent Not Remitted"/>
    <n v="0"/>
    <n v="0"/>
    <n v="0"/>
    <n v="0"/>
    <n v="0"/>
    <n v="0"/>
    <n v="0"/>
    <n v="0"/>
    <n v="0"/>
    <n v="0"/>
    <n v="0"/>
    <n v="0"/>
    <n v="0"/>
    <n v="0"/>
    <n v="0"/>
    <n v="0"/>
    <n v="0"/>
    <s v="06.3- Inlay / Crown Delivery - Simple (1-2)"/>
    <s v="04- Discharged"/>
    <s v="Clinic Notes:                         preparation #20                                                                  Next Clinic Notes:                         delivery #20 (2 unit)"/>
    <s v="Choose                                             A1                                                 B1                                                 C1                                                 F1                                                 R1"/>
  </r>
  <r>
    <d v="2025-01-06T00:00:00"/>
    <d v="2025-01-06T00:00:00"/>
    <s v="13th Floor"/>
    <s v="Kae"/>
    <x v="4"/>
    <n v="34524"/>
    <s v="Sahar Tahseen  ABED ALFATTAH ALKHREISHI"/>
    <x v="5"/>
    <s v="44254  / FP1677"/>
    <x v="1"/>
    <s v="02- Claims Sent Not Remitted"/>
    <n v="416"/>
    <n v="249.6"/>
    <n v="0"/>
    <n v="0"/>
    <n v="0"/>
    <n v="0"/>
    <n v="416"/>
    <n v="166.4"/>
    <n v="0"/>
    <n v="0"/>
    <n v="166.4"/>
    <n v="0"/>
    <n v="0"/>
    <n v="0"/>
    <n v="166.4"/>
    <n v="0"/>
    <n v="264.16000000000003"/>
    <s v="02.0- Oral Hygiene 1"/>
    <s v="04- Discharged"/>
    <s v="Clinic Notes:                         scaling and polishing                                                                   Next Clinic Notes:                         scaling after 3 months (2 unit)"/>
    <s v="Choose                                             A1                                                 B1                                                 C1                                                 F1                                                 R1"/>
  </r>
  <r>
    <d v="2025-01-06T00:00:00"/>
    <d v="2025-01-06T00:00:00"/>
    <s v="13th Floor"/>
    <s v="Kae"/>
    <x v="6"/>
    <n v="38431"/>
    <s v="Randa Ibrahim Eldesouki Amer"/>
    <x v="0"/>
    <n v="44256"/>
    <x v="1"/>
    <s v="02- Claims Sent Not Remitted"/>
    <n v="766.93"/>
    <n v="395.95"/>
    <n v="0"/>
    <n v="0"/>
    <n v="0"/>
    <n v="0"/>
    <n v="766.93"/>
    <n v="370.99"/>
    <n v="0"/>
    <n v="0"/>
    <n v="370.99"/>
    <n v="0"/>
    <n v="0"/>
    <n v="0"/>
    <n v="370.99"/>
    <n v="0"/>
    <n v="61.08"/>
    <s v="02.0- Oral Hygiene 1"/>
    <s v="04- Discharged"/>
    <s v="Clinic Notes:                         exam,opg, scaling  polishing                                                                  Next Clinic Notes:                         scaling after 6 month ---2 units"/>
    <s v="Choose                                             A1                                                 B1                                                 C1                                                 F1                                                 R1"/>
  </r>
  <r>
    <d v="2025-01-06T00:00:00"/>
    <d v="2025-01-06T00:00:00"/>
    <s v="12th Floor"/>
    <s v="Kae"/>
    <x v="0"/>
    <n v="39539"/>
    <s v="Hessa  Nasser Ibrahim Hassan Almandoos"/>
    <x v="0"/>
    <n v="44260"/>
    <x v="2"/>
    <s v="02- Claims Sent Not Remitted"/>
    <n v="155.93"/>
    <n v="155.93"/>
    <n v="0"/>
    <n v="0"/>
    <n v="0"/>
    <n v="0"/>
    <n v="155.93"/>
    <n v="0"/>
    <n v="0"/>
    <n v="0"/>
    <n v="0"/>
    <n v="0"/>
    <n v="0"/>
    <n v="0"/>
    <n v="0"/>
    <n v="0"/>
    <n v="0"/>
    <s v="X.0- Internal referral"/>
    <s v="04- Discharged"/>
    <s v="Clinic Notes:                         post surgical care #17                                                                   Next Clinic Notes:                         suture removal with VIP"/>
    <s v="Choose                                             A1                                                 B1                                                 C1                                                 F1                                                 R1"/>
  </r>
  <r>
    <d v="2025-01-06T00:00:00"/>
    <d v="2025-01-06T00:00:00"/>
    <s v="13th Floor"/>
    <s v="Kae"/>
    <x v="5"/>
    <n v="36865"/>
    <s v="Tasnim Radwan Mahmoud Almomani"/>
    <x v="3"/>
    <n v="44261"/>
    <x v="1"/>
    <s v="02- Claims Sent Not Remitted"/>
    <n v="150"/>
    <n v="0"/>
    <n v="120"/>
    <n v="120"/>
    <n v="0"/>
    <n v="0"/>
    <n v="30"/>
    <n v="30"/>
    <n v="0"/>
    <n v="0"/>
    <n v="150"/>
    <n v="0"/>
    <n v="0"/>
    <n v="0"/>
    <n v="30"/>
    <n v="0"/>
    <n v="0"/>
    <s v="02.0- Oral Hygiene 1"/>
    <s v="04- Discharged"/>
    <s v="Clinic Notes:                         Examination, OPG and Palliative #31                                                                  Next Clinic Notes:                         Scaling and polishing"/>
    <s v="Choose                                             A1                                                 B1                                                 C1                                                 F1                                                 R1"/>
  </r>
  <r>
    <d v="2025-01-06T00:00:00"/>
    <d v="2025-01-06T00:00:00"/>
    <s v="13th Floor"/>
    <s v="Kae"/>
    <x v="5"/>
    <n v="36865"/>
    <s v="Tasnim Radwan Mahmoud Almomani"/>
    <x v="0"/>
    <n v="44263"/>
    <x v="1"/>
    <s v="02- Claims Sent Not Remitted"/>
    <n v="207.9"/>
    <n v="103.95"/>
    <n v="0"/>
    <n v="0"/>
    <n v="0"/>
    <n v="0"/>
    <n v="207.9"/>
    <n v="103.95"/>
    <n v="0"/>
    <n v="0"/>
    <n v="103.95"/>
    <n v="0"/>
    <n v="0"/>
    <n v="0"/>
    <n v="103.95"/>
    <n v="0"/>
    <n v="0"/>
    <s v="02.0- Oral Hygiene 1"/>
    <s v="04- Discharged"/>
    <s v="Clinic Notes:                         Examination, OPG and Palliative #31                                                                  Next Clinic Notes:                         Scaling and polishing"/>
    <s v="Choose                                             A1                                                 B1                                                 C1                                                 F1                                                 R1"/>
  </r>
  <r>
    <d v="2025-01-04T00:00:00"/>
    <d v="2025-01-06T00:00:00"/>
    <s v="13th Floor"/>
    <s v="Hassan"/>
    <x v="5"/>
    <n v="40949"/>
    <s v="Basil H H Madi"/>
    <x v="3"/>
    <n v="44264"/>
    <x v="1"/>
    <s v="02- Claims Sent Not Remitted"/>
    <n v="810"/>
    <n v="0"/>
    <n v="648"/>
    <n v="648"/>
    <n v="0"/>
    <n v="0"/>
    <n v="162"/>
    <n v="162"/>
    <n v="0"/>
    <n v="0"/>
    <n v="810"/>
    <n v="0"/>
    <n v="0"/>
    <n v="0"/>
    <n v="132"/>
    <n v="0"/>
    <n v="30"/>
    <s v="04.3- RCT / 3-4 Molar Tooth + Endo Crown Prep."/>
    <s v="04- Discharged"/>
    <s v="Clinic Notes:                         RCT #19                                                                  Next Clinic Notes:                         RCT #29, endocrown prep #29, 19"/>
    <s v="Choose                                             A1                                                 B1                                                 C1                                                 F1                                                 R1"/>
  </r>
  <r>
    <d v="2025-01-06T00:00:00"/>
    <d v="2025-01-06T00:00:00"/>
    <s v="13th Floor"/>
    <s v="Haya"/>
    <x v="6"/>
    <n v="40944"/>
    <s v="Aya  Mohamed  Ramadan"/>
    <x v="0"/>
    <n v="44268"/>
    <x v="1"/>
    <s v="02- Claims Sent Not Remitted"/>
    <n v="416"/>
    <n v="220.48"/>
    <n v="0"/>
    <n v="0"/>
    <n v="0"/>
    <n v="0"/>
    <n v="416"/>
    <n v="195.52"/>
    <n v="0"/>
    <n v="0"/>
    <n v="195.52"/>
    <n v="0"/>
    <n v="0"/>
    <n v="0"/>
    <n v="195.52"/>
    <n v="0"/>
    <n v="0"/>
    <s v="X.0- Internal referral"/>
    <s v="04- Discharged"/>
    <s v="Clinic Notes:                         scaling polishing                                                                  Next Clinic Notes:                         referal for extraction and implant consultation at vip clinic rct #30,31,29(22 days after surgery)----7 units"/>
    <s v="Choose                                             A1                                                 B1                                                 C1                                                 F1                                                 R1"/>
  </r>
  <r>
    <d v="2025-01-06T00:00:00"/>
    <d v="2025-01-06T00:00:00"/>
    <s v="13th Floor"/>
    <s v="Kae"/>
    <x v="4"/>
    <n v="40866"/>
    <s v="Loubna Bassam Ibrahim"/>
    <x v="0"/>
    <n v="44270"/>
    <x v="3"/>
    <s v="02- Claims Sent Not Remitted"/>
    <n v="1740.99"/>
    <n v="888"/>
    <n v="0"/>
    <n v="0"/>
    <n v="0"/>
    <n v="0"/>
    <n v="1740.99"/>
    <n v="853"/>
    <n v="0"/>
    <n v="0"/>
    <n v="853"/>
    <n v="0"/>
    <n v="0"/>
    <n v="0"/>
    <n v="426.5"/>
    <n v="0"/>
    <n v="0"/>
    <s v="04.1- RCT / Anterior tooth + Endo crown Prep."/>
    <s v="04- Discharged"/>
    <s v="Clinic Notes:                         crown delivery #31                                                                  Next Clinic Notes:                         query RCT #10 and restoration #11 (6 unit)"/>
    <s v="Choose                                             A1                                                 B1                                                 C1                                                 F1                                                 R1"/>
  </r>
  <r>
    <d v="2025-01-06T00:00:00"/>
    <d v="2025-01-06T00:00:00"/>
    <s v="13th Floor"/>
    <s v="Kae"/>
    <x v="4"/>
    <n v="40866"/>
    <s v="Loubna Bassam Ibrahim"/>
    <x v="0"/>
    <n v="44270"/>
    <x v="1"/>
    <s v="02- Claims Sent Not Remitted"/>
    <n v="0"/>
    <n v="0"/>
    <n v="0"/>
    <n v="0"/>
    <n v="0"/>
    <n v="0"/>
    <n v="1740.99"/>
    <n v="0"/>
    <n v="0"/>
    <n v="0"/>
    <n v="0"/>
    <n v="0"/>
    <n v="0"/>
    <n v="0"/>
    <n v="426.5"/>
    <n v="0"/>
    <n v="0"/>
    <s v="04.1- RCT / Anterior tooth + Endo crown Prep."/>
    <s v="04- Discharged"/>
    <s v="Clinic Notes:                         crown delivery #31                                                                  Next Clinic Notes:                         query RCT #10 and restoration #11 (6 unit)"/>
    <s v="Choose                                             A1                                                 B1                                                 C1                                                 F1                                                 R1"/>
  </r>
  <r>
    <d v="2025-01-06T00:00:00"/>
    <d v="2025-01-06T00:00:00"/>
    <s v="12th Floor"/>
    <s v="Kae"/>
    <x v="0"/>
    <n v="40909"/>
    <s v="Noor Ali  Hamad  Al Ali"/>
    <x v="0"/>
    <n v="44272"/>
    <x v="3"/>
    <s v="02- Claims Sent Not Remitted"/>
    <n v="1385"/>
    <n v="575"/>
    <n v="0"/>
    <n v="0"/>
    <n v="0"/>
    <n v="0"/>
    <n v="1385"/>
    <n v="810"/>
    <n v="0"/>
    <n v="0"/>
    <n v="810"/>
    <n v="0"/>
    <n v="0"/>
    <n v="0"/>
    <n v="223.02"/>
    <n v="0"/>
    <n v="0"/>
    <s v="03.0- Direct Restorative/ Simple"/>
    <s v="04- Discharged"/>
    <s v="Clinic Notes:                         Full Crown with IOPA#19                                                                  Next Clinic Notes:                         Restoration#13,21 with Scaling and Polishing _6 units"/>
    <s v="Choose                                             A1                                                 B1                                                 C1                                                 F1                                                 R1"/>
  </r>
  <r>
    <d v="2025-01-06T00:00:00"/>
    <d v="2025-01-06T00:00:00"/>
    <s v="12th Floor"/>
    <s v="Kae"/>
    <x v="0"/>
    <n v="40909"/>
    <s v="Noor Ali  Hamad  Al Ali"/>
    <x v="0"/>
    <n v="44272"/>
    <x v="1"/>
    <s v="02- Claims Sent Not Remitted"/>
    <n v="0"/>
    <n v="0"/>
    <n v="0"/>
    <n v="0"/>
    <n v="0"/>
    <n v="0"/>
    <n v="1385"/>
    <n v="0"/>
    <n v="0"/>
    <n v="0"/>
    <n v="0"/>
    <n v="0"/>
    <n v="0"/>
    <n v="0"/>
    <n v="586.98"/>
    <n v="0"/>
    <n v="0"/>
    <s v="03.0- Direct Restorative/ Simple"/>
    <s v="04- Discharged"/>
    <s v="Clinic Notes:                         Full Crown with IOPA#19                                                                  Next Clinic Notes:                         Restoration#13,21 with Scaling and Polishing _6 units"/>
    <s v="Choose                                             A1                                                 B1                                                 C1                                                 F1                                                 R1"/>
  </r>
  <r>
    <d v="2025-01-06T00:00:00"/>
    <d v="2025-01-06T00:00:00"/>
    <s v="13th Floor"/>
    <s v="Kae"/>
    <x v="6"/>
    <n v="38083"/>
    <s v="Ahmed  Bakir"/>
    <x v="0"/>
    <n v="44274"/>
    <x v="1"/>
    <s v="02- Claims Sent Not Remitted"/>
    <n v="766.93"/>
    <n v="395.95"/>
    <n v="0"/>
    <n v="0"/>
    <n v="0"/>
    <n v="0"/>
    <n v="766.93"/>
    <n v="370.99"/>
    <n v="0"/>
    <n v="0"/>
    <n v="370.99"/>
    <n v="0"/>
    <n v="0"/>
    <n v="0"/>
    <n v="370.99"/>
    <n v="0"/>
    <n v="0"/>
    <s v="X.0- Internal referral"/>
    <s v="04- Discharged"/>
    <s v="Clinic Notes:                         exam,opg, scaling polishing                                                                  Next Clinic Notes:                         referal to vip clinic for wisdom tooth extraction rct#13---5 units after 22 days from surgery(as pt prefers)"/>
    <s v="Choose                                             A1                                                 B1                                                 C1                                                 F1                                                 R1"/>
  </r>
  <r>
    <d v="2025-01-06T00:00:00"/>
    <d v="2025-01-06T00:00:00"/>
    <s v="13th Floor"/>
    <s v="Kae"/>
    <x v="4"/>
    <n v="38057"/>
    <s v="Fadwa Ismail Othman Eid"/>
    <x v="7"/>
    <n v="44278"/>
    <x v="1"/>
    <s v="02- Claims Sent Not Remitted"/>
    <n v="281.75"/>
    <n v="0"/>
    <n v="225.4"/>
    <n v="225.4"/>
    <n v="0"/>
    <n v="0"/>
    <n v="56.35"/>
    <n v="56.35"/>
    <n v="0"/>
    <n v="0"/>
    <n v="281.75"/>
    <n v="0"/>
    <n v="0"/>
    <n v="0"/>
    <n v="56.35"/>
    <n v="0"/>
    <n v="140.99"/>
    <s v="02.0- Oral Hygiene 1"/>
    <s v="04- Discharged"/>
    <s v="Clinic Notes:                         Consultation                                                                   Next Clinic Notes:                         oral hygiene (2 unit) ( already approved)"/>
    <s v="Choose                                             A1                                                 B1                                                 C1                                                 F1                                                 R1"/>
  </r>
  <r>
    <d v="2025-01-06T00:00:00"/>
    <d v="2025-01-06T00:00:00"/>
    <s v="13th Floor"/>
    <s v="Kae"/>
    <x v="4"/>
    <n v="40007"/>
    <s v="Ghada W H Radda"/>
    <x v="0"/>
    <n v="44280"/>
    <x v="2"/>
    <s v="02- Claims Sent Not Remitted"/>
    <n v="103.95"/>
    <n v="103.95"/>
    <n v="0"/>
    <n v="0"/>
    <n v="0"/>
    <n v="0"/>
    <n v="103.95"/>
    <n v="0"/>
    <n v="0"/>
    <n v="0"/>
    <n v="0"/>
    <n v="0"/>
    <n v="0"/>
    <n v="0"/>
    <n v="0"/>
    <n v="0"/>
    <n v="0"/>
    <s v="01.4- New Diagnosis after 6 months"/>
    <s v="04- Discharged"/>
    <s v="Clinic Notes:                         occlusal adjustment                                                                   Next Clinic Notes:                         new diagnosis"/>
    <s v="Choose                                             A1                                                 B1                                                 C1                                                 F1                                                 R1"/>
  </r>
  <r>
    <d v="2025-01-06T00:00:00"/>
    <d v="2025-01-06T00:00:00"/>
    <s v="13th Floor"/>
    <s v="Kae"/>
    <x v="6"/>
    <n v="40430"/>
    <s v="Novan Rifky Lutfhyansyah"/>
    <x v="3"/>
    <n v="44281"/>
    <x v="1"/>
    <s v="02- Claims Sent Not Remitted"/>
    <n v="180"/>
    <n v="0"/>
    <n v="144"/>
    <n v="144"/>
    <n v="0"/>
    <n v="0"/>
    <n v="36"/>
    <n v="36"/>
    <n v="0"/>
    <n v="0"/>
    <n v="180"/>
    <n v="0"/>
    <n v="0"/>
    <n v="0"/>
    <n v="36"/>
    <n v="0"/>
    <n v="36"/>
    <s v="06.3- Inlay / Crown Delivery - Simple (1-2)"/>
    <s v="04- Discharged"/>
    <s v="Clinic Notes:                         onlay prep #32                                                                  Next Clinic Notes:                         onlay delivery#32--- 3 units"/>
    <s v="Choose                                             A1                                                 B1                                                 C1                                                 F1                                                 R1"/>
  </r>
  <r>
    <d v="2025-01-06T00:00:00"/>
    <d v="2025-01-07T00:00:00"/>
    <s v="13th Floor"/>
    <s v="Kae"/>
    <x v="4"/>
    <n v="40935"/>
    <s v="Abdullah Mohamed Alnaser Alsayed Ahmed Shahata"/>
    <x v="3"/>
    <n v="44289"/>
    <x v="2"/>
    <s v="02- Claims Sent Not Remitted"/>
    <n v="600"/>
    <n v="0"/>
    <n v="480"/>
    <n v="480"/>
    <n v="0"/>
    <n v="0"/>
    <n v="120"/>
    <n v="120"/>
    <n v="0"/>
    <n v="0"/>
    <n v="600"/>
    <n v="0"/>
    <n v="0"/>
    <n v="0"/>
    <n v="0"/>
    <n v="0"/>
    <n v="0"/>
    <s v="03.1- Restorative / Compound"/>
    <s v="04- Discharged"/>
    <s v="Clinic Notes:                         RCT 6,8                                                                  Next Clinic Notes:                         post and core and restoration #6,8 (5 unit)"/>
    <s v="Choose                                             A1                                                 B1                                                 C1                                                 F1                                                 R1"/>
  </r>
  <r>
    <d v="2025-01-06T00:00:00"/>
    <d v="2025-01-06T00:00:00"/>
    <s v="13th Floor"/>
    <s v="Kae"/>
    <x v="4"/>
    <n v="39906"/>
    <s v="Sean Thomas Anthony Coyle"/>
    <x v="0"/>
    <n v="44295"/>
    <x v="1"/>
    <s v="02- Claims Sent Not Remitted"/>
    <n v="416"/>
    <n v="220.48"/>
    <n v="0"/>
    <n v="0"/>
    <n v="0"/>
    <n v="0"/>
    <n v="416"/>
    <n v="195.52"/>
    <n v="0"/>
    <n v="0"/>
    <n v="195.52"/>
    <n v="0"/>
    <n v="0"/>
    <n v="0"/>
    <n v="195.52"/>
    <n v="0"/>
    <n v="195.52"/>
    <s v="02.0- Oral Hygiene 1"/>
    <s v="04- Discharged"/>
    <s v="Clinic Notes:                         scaling and polishing                                                                   Next Clinic Notes:                         new diagnosis"/>
    <s v="Choose                                             A1                                                 B1                                                 C1                                                 F1                                                 R1"/>
  </r>
  <r>
    <d v="2025-01-06T00:00:00"/>
    <d v="2025-01-06T00:00:00"/>
    <s v="12th Floor"/>
    <s v="Shaimaa"/>
    <x v="1"/>
    <n v="35841"/>
    <s v="Aqeel Youssef Alhosani"/>
    <x v="2"/>
    <n v="44297"/>
    <x v="2"/>
    <s v="02- Claims Sent Not Remitted"/>
    <n v="175"/>
    <n v="0"/>
    <n v="175"/>
    <n v="175"/>
    <n v="0"/>
    <n v="0"/>
    <n v="0"/>
    <n v="0"/>
    <n v="0"/>
    <n v="0"/>
    <n v="175"/>
    <n v="0"/>
    <n v="0"/>
    <n v="0"/>
    <n v="0"/>
    <n v="0"/>
    <n v="0"/>
    <s v="09.7- Implant Crown Delivery - Simple (1-2)"/>
    <s v="04- Discharged"/>
    <s v="Clinic Notes:                         Examination, OPG, Impression #30                                                                  Next Clinic Notes:                         Implant crown delivery #30 - 2 units after 7 days"/>
    <s v="Choose                                             A1                                                 B1                                                 C1                                                 F1                                                 R1"/>
  </r>
  <r>
    <d v="2025-01-06T00:00:00"/>
    <d v="2025-01-06T00:00:00"/>
    <s v="13th Floor"/>
    <s v="Haya"/>
    <x v="6"/>
    <n v="40956"/>
    <s v="Abdulla Saleh Alqubaisi"/>
    <x v="2"/>
    <n v="44300"/>
    <x v="2"/>
    <s v="02- Claims Sent Not Remitted"/>
    <n v="353.5"/>
    <n v="0"/>
    <n v="353.5"/>
    <n v="353.5"/>
    <n v="0"/>
    <n v="0"/>
    <n v="0"/>
    <n v="0"/>
    <n v="0"/>
    <n v="0"/>
    <n v="353.5"/>
    <n v="0"/>
    <n v="0"/>
    <n v="0"/>
    <n v="0"/>
    <n v="0"/>
    <n v="0"/>
    <s v="02.0- Oral Hygiene 1"/>
    <s v="04- Discharged"/>
    <s v="Clinic Notes:                         exam,opg, scaling polishing                                                                  Next Clinic Notes:                         scaling after 6 months--2 units(pt is travelling for studies on 13/1/25)"/>
    <s v="Choose                                             A1                                                 B1                                                 C1                                                 F1                                                 R1"/>
  </r>
  <r>
    <d v="2025-01-06T00:00:00"/>
    <d v="2025-01-06T00:00:00"/>
    <s v="13th Floor"/>
    <s v="Kae"/>
    <x v="6"/>
    <n v="40602"/>
    <s v="Pich  Chhov Coyle  Laura"/>
    <x v="0"/>
    <n v="44305"/>
    <x v="1"/>
    <s v="02- Claims Sent Not Remitted"/>
    <n v="35"/>
    <n v="17.5"/>
    <n v="0"/>
    <n v="0"/>
    <n v="0"/>
    <n v="0"/>
    <n v="35"/>
    <n v="17.5"/>
    <n v="0"/>
    <n v="0"/>
    <n v="17.5"/>
    <n v="0"/>
    <n v="0"/>
    <n v="0"/>
    <n v="17.5"/>
    <n v="0"/>
    <n v="0"/>
    <s v="04.0- RCT/ Emergency Pulpotomy / Pulpectomy"/>
    <s v="04- Discharged"/>
    <s v="Clinic Notes:                         IOPA #T                                                                  Next Clinic Notes:                         pulpectomy#t--4 units"/>
    <s v="Choose                                             A1                                                 B1                                                 C1                                                 F1                                                 R1"/>
  </r>
  <r>
    <d v="2025-01-06T00:00:00"/>
    <d v="2025-01-06T00:00:00"/>
    <s v="12th Floor"/>
    <s v="Hassan"/>
    <x v="0"/>
    <n v="40954"/>
    <s v="Mourad M Seghir"/>
    <x v="0"/>
    <n v="44306"/>
    <x v="1"/>
    <s v="02- Claims Sent Not Remitted"/>
    <n v="709"/>
    <n v="0"/>
    <n v="0"/>
    <n v="0"/>
    <n v="0"/>
    <n v="0"/>
    <n v="709"/>
    <n v="709"/>
    <n v="0"/>
    <n v="0"/>
    <n v="709"/>
    <n v="0"/>
    <n v="0"/>
    <n v="0"/>
    <n v="709"/>
    <n v="0"/>
    <n v="0"/>
    <s v="09.M- Post surgical care, Occlusal adjustment, Implant Tightening,Repair"/>
    <s v="04- Discharged"/>
    <s v="Clinic Notes:                         extraction #1                                                                   Next Clinic Notes:                         post surgical care 1 units"/>
    <s v="Choose                                             A1                                                 B1                                                 C1                                                 F1                                                 R1"/>
  </r>
  <r>
    <d v="2025-01-06T00:00:00"/>
    <d v="2025-01-06T00:00:00"/>
    <s v="13th Floor"/>
    <s v="Haya"/>
    <x v="4"/>
    <n v="39323"/>
    <s v="Khaled Mohamed Abdelaziz Elabd"/>
    <x v="3"/>
    <n v="44308"/>
    <x v="1"/>
    <s v="02- Claims Sent Not Remitted"/>
    <n v="60"/>
    <n v="0"/>
    <n v="48"/>
    <n v="48"/>
    <n v="0"/>
    <n v="0"/>
    <n v="12"/>
    <n v="12"/>
    <n v="0"/>
    <n v="0"/>
    <n v="60"/>
    <n v="0"/>
    <n v="0"/>
    <n v="0"/>
    <n v="12"/>
    <n v="0"/>
    <n v="133.66"/>
    <s v="03.0- Direct Restorative/ Simple"/>
    <s v="04- Discharged"/>
    <s v="Clinic Notes:                         consultation and scaling                                                                  Next Clinic Notes:                         direct restoration #11(3 unit)"/>
    <s v="Choose                                             A1                                                 B1                                                 C1                                                 F1                                                 R1"/>
  </r>
  <r>
    <d v="2025-01-06T00:00:00"/>
    <d v="2025-01-06T00:00:00"/>
    <s v="13th Floor"/>
    <s v="Haya"/>
    <x v="4"/>
    <n v="39323"/>
    <s v="Khaled Mohamed Abdelaziz Elabd"/>
    <x v="0"/>
    <n v="44309"/>
    <x v="1"/>
    <s v="02- Claims Sent Not Remitted"/>
    <n v="571.92999999999995"/>
    <n v="329.63"/>
    <n v="0"/>
    <n v="0"/>
    <n v="0"/>
    <n v="0"/>
    <n v="571.92999999999995"/>
    <n v="242.3"/>
    <n v="0"/>
    <n v="0"/>
    <n v="242.3"/>
    <n v="0"/>
    <n v="0"/>
    <n v="0"/>
    <n v="242.3"/>
    <n v="0"/>
    <n v="133.66"/>
    <s v="03.0- Direct Restorative/ Simple"/>
    <s v="04- Discharged"/>
    <s v="Clinic Notes:                         consultation and scaling                                                                  Next Clinic Notes:                         direct restoration #11(3 unit)"/>
    <s v="Choose                                             A1                                                 B1                                                 C1                                                 F1                                                 R1"/>
  </r>
  <r>
    <d v="2025-01-06T00:00:00"/>
    <d v="2025-01-06T00:00:00"/>
    <s v="13th Floor"/>
    <s v="Kae"/>
    <x v="5"/>
    <n v="35841"/>
    <s v="Aqeel Youssef Alhosani"/>
    <x v="2"/>
    <n v="44312"/>
    <x v="2"/>
    <s v="02- Claims Sent Not Remitted"/>
    <n v="178.5"/>
    <n v="0"/>
    <n v="178.5"/>
    <n v="178.5"/>
    <n v="0"/>
    <n v="0"/>
    <n v="0"/>
    <n v="0"/>
    <n v="0"/>
    <n v="0"/>
    <n v="178.5"/>
    <n v="0"/>
    <n v="0"/>
    <n v="0"/>
    <n v="0"/>
    <n v="0"/>
    <n v="0"/>
    <s v="01.4- New Diagnosis after 6 months"/>
    <s v="04- Discharged"/>
    <s v="Clinic Notes:                         Scaling and polishing                                                                  Next Clinic Notes:                         New diagnosis after 6 months"/>
    <s v="Choose                                             A1                                                 B1                                                 C1                                                 F1                                                 R1"/>
  </r>
  <r>
    <d v="2025-01-06T00:00:00"/>
    <d v="2025-01-06T00:00:00"/>
    <s v="13th Floor"/>
    <s v="Cherry"/>
    <x v="4"/>
    <n v="40911"/>
    <s v="Farah Munir Salman  Alshaweesh"/>
    <x v="0"/>
    <n v="44317"/>
    <x v="1"/>
    <s v="02- Claims Sent Not Remitted"/>
    <n v="1014.55"/>
    <n v="767.32"/>
    <n v="0"/>
    <n v="0"/>
    <n v="0"/>
    <n v="0"/>
    <n v="1014.55"/>
    <n v="247.23"/>
    <n v="0"/>
    <n v="0"/>
    <n v="247.23"/>
    <n v="0"/>
    <n v="0"/>
    <n v="0"/>
    <n v="247.22"/>
    <n v="0"/>
    <n v="0"/>
    <s v="06.1- Inlay / Crown Preparation - Compound (3-5)"/>
    <s v="04- Discharged"/>
    <s v="Clinic Notes:                         post and core #14                                                                  Next Clinic Notes:                         crown removal #13 and preparation #13,14 (6 unit) ( patient is waiting her work to approve FP of full mouth treatment plan )"/>
    <s v="Choose                                             A1                                                 B1                                                 C1                                                 F1                                                 R1"/>
  </r>
  <r>
    <d v="2025-01-06T00:00:00"/>
    <d v="2025-01-06T00:00:00"/>
    <s v="13th Floor"/>
    <s v="Kae"/>
    <x v="5"/>
    <n v="40761"/>
    <s v="Youmna Adel Fouad Mohamed Youssef"/>
    <x v="3"/>
    <n v="44320"/>
    <x v="1"/>
    <s v="02- Claims Sent Not Remitted"/>
    <n v="264"/>
    <n v="0"/>
    <n v="211.2"/>
    <n v="211.2"/>
    <n v="0"/>
    <n v="0"/>
    <n v="52.8"/>
    <n v="52.8"/>
    <n v="0"/>
    <n v="0"/>
    <n v="264"/>
    <n v="0"/>
    <n v="0"/>
    <n v="0"/>
    <n v="52.8"/>
    <n v="0"/>
    <n v="0"/>
    <s v="03.2- Restorative / Complex"/>
    <s v="04- Discharged"/>
    <s v="Clinic Notes:                         Restoration #4,5                                                                  Next Clinic Notes:                         Restoration #18,19 Redo Distal #3"/>
    <s v="Choose                                             A1                                                 B1                                                 C1                                                 F1                                                 R1"/>
  </r>
  <r>
    <d v="2025-01-06T00:00:00"/>
    <d v="2025-01-06T00:00:00"/>
    <s v="12th Floor"/>
    <s v="Kae"/>
    <x v="0"/>
    <n v="40960"/>
    <s v="Esraa Mohamed Yusuf"/>
    <x v="0"/>
    <n v="44323"/>
    <x v="1"/>
    <s v="02- Claims Sent Not Remitted"/>
    <n v="766.93"/>
    <n v="477.93"/>
    <n v="0"/>
    <n v="0"/>
    <n v="0"/>
    <n v="0"/>
    <n v="766.93"/>
    <n v="289"/>
    <n v="0"/>
    <n v="0"/>
    <n v="289"/>
    <n v="0"/>
    <n v="0"/>
    <n v="0"/>
    <n v="288.99"/>
    <n v="0"/>
    <n v="657.62"/>
    <s v="03.0- Direct Restorative/ Simple"/>
    <s v="04- Discharged"/>
    <s v="Clinic Notes:                         CONSULTATION, OPG, SCALING AND POLISHING                                                                  Next Clinic Notes:                         RESTORATIONS #19,29,31 5 UNITS"/>
    <s v="Choose                                             A1                                                 B1                                                 C1                                                 F1                                                 R1"/>
  </r>
  <r>
    <d v="2025-01-06T00:00:00"/>
    <d v="2025-01-06T00:00:00"/>
    <s v="13th Floor"/>
    <s v="Haya"/>
    <x v="6"/>
    <n v="39622"/>
    <s v="Rawda Mohamed Salim Altheeb  Alketbi"/>
    <x v="2"/>
    <n v="44327"/>
    <x v="2"/>
    <s v="02- Claims Sent Not Remitted"/>
    <n v="353.5"/>
    <n v="0"/>
    <n v="353.5"/>
    <n v="353.5"/>
    <n v="0"/>
    <n v="0"/>
    <n v="0"/>
    <n v="0"/>
    <n v="0"/>
    <n v="0"/>
    <n v="353.5"/>
    <n v="0"/>
    <n v="0"/>
    <n v="0"/>
    <n v="0"/>
    <n v="0"/>
    <n v="0"/>
    <s v="06.1- Inlay / Crown Preparation - Compound (3-5)"/>
    <s v="04- Discharged"/>
    <s v="Clinic Notes:                         exam,opg, scaling polishing                                                                  Next Clinic Notes:                         query rct#2 and onlay prep #3---6units"/>
    <s v="Choose                                             A1                                                 B1                                                 C1                                                 F1                                                 R1"/>
  </r>
  <r>
    <d v="2025-01-06T00:00:00"/>
    <d v="2025-01-06T00:00:00"/>
    <s v="13th Floor"/>
    <s v="Kae"/>
    <x v="4"/>
    <n v="38825"/>
    <s v="Mohamed Khaled Sultan Aldhelaia Alzaabi"/>
    <x v="2"/>
    <n v="44332"/>
    <x v="2"/>
    <s v="02- Claims Sent Not Remitted"/>
    <n v="70"/>
    <n v="0"/>
    <n v="70"/>
    <n v="70"/>
    <n v="0"/>
    <n v="0"/>
    <n v="0"/>
    <n v="0"/>
    <n v="0"/>
    <n v="0"/>
    <n v="70"/>
    <n v="0"/>
    <n v="0"/>
    <n v="0"/>
    <n v="0"/>
    <n v="0"/>
    <n v="0"/>
    <s v="02.0- Oral Hygiene 1"/>
    <s v="03- Waiting &gt; 10 minutes"/>
    <s v="Clinic Notes:                         Consultation                                                                   Next Clinic Notes:                         oral hygiene after 2 weeks"/>
    <s v="Choose                                             A1                                                 B1                                                 C1                                                 F1                                                 R1"/>
  </r>
  <r>
    <d v="2025-01-06T00:00:00"/>
    <d v="2025-01-06T00:00:00"/>
    <s v="13th Floor"/>
    <s v="Kae"/>
    <x v="4"/>
    <n v="38825"/>
    <s v="Mohamed Khaled Sultan Aldhelaia Alzaabi"/>
    <x v="0"/>
    <n v="44333"/>
    <x v="2"/>
    <s v="02- Claims Sent Not Remitted"/>
    <n v="155.93"/>
    <n v="155.93"/>
    <n v="0"/>
    <n v="0"/>
    <n v="0"/>
    <n v="0"/>
    <n v="155.93"/>
    <n v="0"/>
    <n v="0"/>
    <n v="0"/>
    <n v="0"/>
    <n v="0"/>
    <n v="0"/>
    <n v="0"/>
    <n v="0"/>
    <n v="0"/>
    <n v="0"/>
    <s v="02.0- Oral Hygiene 1"/>
    <s v="03- Waiting &gt; 10 minutes"/>
    <s v="Clinic Notes:                         Consultation                                                                   Next Clinic Notes:                         oral hygiene after 2 weeks"/>
    <s v="Choose                                             A1                                                 B1                                                 C1                                                 F1                                                 R1"/>
  </r>
  <r>
    <d v="2025-01-06T00:00:00"/>
    <d v="2025-01-06T00:00:00"/>
    <s v="13th Floor"/>
    <s v="Kae"/>
    <x v="4"/>
    <n v="40680"/>
    <s v="Hanan Mohamed hamad Alzaabi"/>
    <x v="2"/>
    <n v="44334"/>
    <x v="2"/>
    <s v="02- Claims Sent Not Remitted"/>
    <n v="175"/>
    <n v="0"/>
    <n v="175"/>
    <n v="175"/>
    <n v="0"/>
    <n v="0"/>
    <n v="0"/>
    <n v="0"/>
    <n v="0"/>
    <n v="0"/>
    <n v="175"/>
    <n v="0"/>
    <n v="0"/>
    <n v="0"/>
    <n v="0"/>
    <n v="0"/>
    <n v="0"/>
    <s v="02.0- Oral Hygiene 1"/>
    <s v="04- Discharged"/>
    <s v="Clinic Notes:                         consultation                                                                  Next Clinic Notes:                         oral hygiene after 1 months"/>
    <s v="Choose                                             A1                                                 B1                                                 C1                                                 F1                                                 R1"/>
  </r>
  <r>
    <d v="2025-01-06T00:00:00"/>
    <d v="2025-01-06T00:00:00"/>
    <s v="13th Floor"/>
    <s v="Kae"/>
    <x v="6"/>
    <n v="37101"/>
    <s v="Zeneth Salado Zamora"/>
    <x v="0"/>
    <n v="44336"/>
    <x v="2"/>
    <s v="02- Claims Sent Not Remitted"/>
    <n v="110"/>
    <n v="110"/>
    <n v="0"/>
    <n v="0"/>
    <n v="0"/>
    <n v="0"/>
    <n v="110"/>
    <n v="0"/>
    <n v="0"/>
    <n v="0"/>
    <n v="0"/>
    <n v="0"/>
    <n v="0"/>
    <n v="0"/>
    <n v="0"/>
    <n v="0"/>
    <n v="1063"/>
    <s v="06.3- Inlay / Crown Delivery - Simple (1-2)"/>
    <s v="04- Discharged"/>
    <s v="Clinic Notes:                         onlay prep #5                                                                  Next Clinic Notes:                         onlay delivery#5--3 units"/>
    <s v="Choose                                             A1                                                 B1                                                 C1                                                 F1                                                 R1"/>
  </r>
  <r>
    <d v="2025-01-06T00:00:00"/>
    <d v="2025-01-06T00:00:00"/>
    <s v="12th Floor"/>
    <s v="Kae"/>
    <x v="0"/>
    <n v="40896"/>
    <s v="Fatima Musa Nour Boush"/>
    <x v="3"/>
    <n v="44337"/>
    <x v="1"/>
    <s v="02- Claims Sent Not Remitted"/>
    <n v="324"/>
    <n v="0"/>
    <n v="259.2"/>
    <n v="259.2"/>
    <n v="0"/>
    <n v="0"/>
    <n v="64.8"/>
    <n v="64.8"/>
    <n v="0"/>
    <n v="0"/>
    <n v="324"/>
    <n v="0"/>
    <n v="0"/>
    <n v="0"/>
    <n v="64.8"/>
    <n v="0"/>
    <n v="0"/>
    <s v="06.3- Inlay / Crown Delivery - Simple (1-2)"/>
    <s v="04- Discharged"/>
    <s v="Clinic Notes:                         restoration #12 with crown prep #13                                                                  Next Clinic Notes:                         endocrown delivery #13"/>
    <s v="Choose                                             A1                                                 B1                                                 C1                                                 F1                                                 R1"/>
  </r>
  <r>
    <d v="2025-01-06T00:00:00"/>
    <d v="2025-01-06T00:00:00"/>
    <s v="13th Floor"/>
    <s v="Kae"/>
    <x v="4"/>
    <n v="40508"/>
    <s v="Jaroslaw   Chodun"/>
    <x v="0"/>
    <n v="44342"/>
    <x v="1"/>
    <s v="02- Claims Sent Not Remitted"/>
    <n v="2735"/>
    <n v="845"/>
    <n v="0"/>
    <n v="0"/>
    <n v="0"/>
    <n v="0"/>
    <n v="2735"/>
    <n v="1890"/>
    <n v="0"/>
    <n v="0"/>
    <n v="1890"/>
    <n v="0"/>
    <n v="0"/>
    <n v="0"/>
    <n v="1890"/>
    <n v="0"/>
    <n v="1368"/>
    <s v="01.4- New Diagnosis after 6 months"/>
    <s v="04- Discharged"/>
    <s v="Clinic Notes:                         crown delivery #4,5                                                                  Next Clinic Notes:                         new diagnosis ( if patient calls to do crown #28 book for 4 unit post and core and crown prep )"/>
    <s v="Choose                                             A1                                                 B1                                                 C1                                                 F1                                                 R1"/>
  </r>
  <r>
    <d v="2025-01-06T00:00:00"/>
    <d v="2025-01-06T00:00:00"/>
    <s v="13th Floor"/>
    <s v="Kae"/>
    <x v="5"/>
    <n v="40949"/>
    <s v="Basil H H Madi"/>
    <x v="3"/>
    <n v="44345"/>
    <x v="1"/>
    <s v="02- Claims Sent Not Remitted"/>
    <n v="300"/>
    <n v="0"/>
    <n v="240"/>
    <n v="240"/>
    <n v="0"/>
    <n v="0"/>
    <n v="60"/>
    <n v="60"/>
    <n v="0"/>
    <n v="0"/>
    <n v="300"/>
    <n v="0"/>
    <n v="0"/>
    <n v="0"/>
    <n v="60"/>
    <n v="0"/>
    <n v="30"/>
    <s v="06.1- Inlay / Crown Preparation - Compound (3-5)"/>
    <s v="04- Discharged"/>
    <s v="Clinic Notes:                         RCT #29                                                                  Next Clinic Notes:                         Prep for endo crown #19,29"/>
    <s v="Choose                                             A1                                                 B1                                                 C1                                                 F1                                                 R1"/>
  </r>
  <r>
    <d v="2025-01-06T00:00:00"/>
    <d v="2025-01-06T00:00:00"/>
    <s v="13th Floor"/>
    <s v="Kae"/>
    <x v="6"/>
    <n v="40730"/>
    <s v="Zainab Naseeb Dad"/>
    <x v="2"/>
    <n v="44368"/>
    <x v="2"/>
    <s v="02- Claims Sent Not Remitted"/>
    <n v="1358"/>
    <n v="0"/>
    <n v="1358"/>
    <n v="1358"/>
    <n v="0"/>
    <n v="0"/>
    <n v="0"/>
    <n v="0"/>
    <n v="0"/>
    <n v="0"/>
    <n v="1358"/>
    <n v="0"/>
    <n v="0"/>
    <n v="0"/>
    <n v="0"/>
    <n v="0"/>
    <n v="1271.43"/>
    <s v="07.4- Crowns /Crown Delivery - Simple (1-2)"/>
    <s v="04- Discharged"/>
    <s v="Clinic Notes:                         rct#3 with post and core and impression                                                                  Next Clinic Notes:                         crown delivery #3 and restoration #2---5 units"/>
    <s v="Choose                                             A1                                                 B1                                                 C1                                                 F1                                                 R1"/>
  </r>
  <r>
    <d v="2025-01-07T00:00:00"/>
    <d v="2025-01-07T00:00:00"/>
    <s v="13th Floor"/>
    <s v="Kae"/>
    <x v="4"/>
    <n v="39018"/>
    <s v="Mahmoud Ahmed Ali Hamouda"/>
    <x v="0"/>
    <n v="44377"/>
    <x v="2"/>
    <s v="02- Claims Sent Not Remitted"/>
    <n v="0"/>
    <n v="0"/>
    <n v="0"/>
    <n v="0"/>
    <n v="0"/>
    <n v="0"/>
    <n v="0"/>
    <n v="0"/>
    <n v="0"/>
    <n v="0"/>
    <n v="0"/>
    <n v="0"/>
    <n v="0"/>
    <n v="0"/>
    <n v="0"/>
    <n v="0"/>
    <n v="263.20999999999998"/>
    <s v="01.2- Consultation (Existing patient)"/>
    <s v="04- Discharged"/>
    <s v="Clinic Notes:                         crown delivery #30,31                                                                  Next Clinic Notes:                         follow up after 1 month #30 (2 unit)"/>
    <s v="Choose                                             A1                                                 B1                                                 C1                                                 F1                                                 R1"/>
  </r>
  <r>
    <d v="2025-01-07T00:00:00"/>
    <d v="2025-01-07T00:00:00"/>
    <s v="13th Floor"/>
    <s v="Kae"/>
    <x v="4"/>
    <n v="40447"/>
    <s v="Syed Danial Hussain Syed Ishaq Hussain"/>
    <x v="5"/>
    <s v="44380  / FP40305"/>
    <x v="1"/>
    <s v="02- Claims Sent Not Remitted"/>
    <n v="51.98"/>
    <n v="31.19"/>
    <n v="0"/>
    <n v="0"/>
    <n v="0"/>
    <n v="0"/>
    <n v="51.98"/>
    <n v="20.79"/>
    <n v="0"/>
    <n v="0"/>
    <n v="20.79"/>
    <n v="0"/>
    <n v="0"/>
    <n v="0"/>
    <n v="20.79"/>
    <n v="0"/>
    <n v="30"/>
    <s v="01.2- Consultation (Existing patient)"/>
    <s v="04- Discharged"/>
    <s v="Clinic Notes:                         follow up                                                                  Next Clinic Notes:                         follow up of sunday if possible 1 unit"/>
    <s v="Choose                                             A1                                                 B1                                                 C1                                                 F1                                                 R1"/>
  </r>
  <r>
    <d v="2025-01-06T00:00:00"/>
    <d v="2025-01-07T00:00:00"/>
    <s v="13th Floor"/>
    <s v="Hassan"/>
    <x v="5"/>
    <n v="35706"/>
    <s v="Manal Salem Omar Alkarbi"/>
    <x v="2"/>
    <n v="44381"/>
    <x v="2"/>
    <s v="02- Claims Sent Not Remitted"/>
    <n v="70"/>
    <n v="0"/>
    <n v="70"/>
    <n v="70"/>
    <n v="0"/>
    <n v="0"/>
    <n v="0"/>
    <n v="0"/>
    <n v="0"/>
    <n v="0"/>
    <n v="70"/>
    <n v="0"/>
    <n v="0"/>
    <n v="0"/>
    <n v="0"/>
    <n v="0"/>
    <n v="0"/>
    <s v="X.0- Internal referral"/>
    <s v="03- Waiting &gt; 10 minutes"/>
    <s v="Clinic Notes:                         Initiated re-rct #14 could not engage gutta percha                                                                   Next Clinic Notes:                         Refer for Dr Salim"/>
    <s v="Choose                                             A1                                                 B1                                                 C1                                                 F1                                                 R1"/>
  </r>
  <r>
    <d v="2025-01-07T00:00:00"/>
    <d v="2025-01-07T00:00:00"/>
    <s v="13th Floor"/>
    <s v="Kae"/>
    <x v="4"/>
    <n v="40373"/>
    <s v="Hanan Ahmad H Mousa"/>
    <x v="0"/>
    <n v="44382"/>
    <x v="2"/>
    <s v="02- Claims Sent Not Remitted"/>
    <n v="51.98"/>
    <n v="51.98"/>
    <n v="0"/>
    <n v="0"/>
    <n v="0"/>
    <n v="0"/>
    <n v="51.98"/>
    <n v="0"/>
    <n v="0"/>
    <n v="0"/>
    <n v="0"/>
    <n v="0"/>
    <n v="0"/>
    <n v="0"/>
    <n v="0"/>
    <n v="0"/>
    <n v="30"/>
    <s v="06.5- Inlay / Crown Delivery - Complex (6 -10)"/>
    <s v="04- Discharged"/>
    <s v="Clinic Notes:                         mock up follow up                                                                  Next Clinic Notes:                         to continue treatment of delivery ( 8 unit)"/>
    <s v="Choose                                             A1                                                 B1                                                 C1                                                 F1                                                 R1"/>
  </r>
  <r>
    <d v="2025-01-07T00:00:00"/>
    <d v="2025-01-07T00:00:00"/>
    <s v="12th Floor"/>
    <s v="Shaimaa"/>
    <x v="1"/>
    <n v="40944"/>
    <s v="Aya  Mohamed  Ramadan"/>
    <x v="0"/>
    <n v="44386"/>
    <x v="1"/>
    <s v="02- Claims Sent Not Remitted"/>
    <n v="1271.43"/>
    <n v="578.57000000000005"/>
    <n v="0"/>
    <n v="0"/>
    <n v="0"/>
    <n v="0"/>
    <n v="1271.43"/>
    <n v="692.86"/>
    <n v="0"/>
    <n v="0"/>
    <n v="692.86"/>
    <n v="0"/>
    <n v="0"/>
    <n v="0"/>
    <n v="692.86"/>
    <n v="0"/>
    <n v="0"/>
    <s v="09.1- Surgery / Implant - Simple (1-2)"/>
    <s v="04- Discharged"/>
    <s v="Clinic Notes:                         Surgical examination, cbct and scan                                                                   Next Clinic Notes:                         Surgical extraction #18,19, cyst removal #19 with immediate implants #18,19 /gtr/graft/nitrous oxide - 8 units"/>
    <s v="Choose                                             A1                                                 B1                                                 C1                                                 F1                                                 R1"/>
  </r>
  <r>
    <d v="2025-01-07T00:00:00"/>
    <d v="2025-01-07T00:00:00"/>
    <s v="13th Floor"/>
    <s v="Kae"/>
    <x v="6"/>
    <n v="38321"/>
    <s v="Hesham Mohamed Naji Ahmed Alhammadi"/>
    <x v="2"/>
    <n v="44388"/>
    <x v="2"/>
    <s v="02- Claims Sent Not Remitted"/>
    <n v="371"/>
    <n v="0"/>
    <n v="371"/>
    <n v="371"/>
    <n v="0"/>
    <n v="0"/>
    <n v="0"/>
    <n v="0"/>
    <n v="0"/>
    <n v="0"/>
    <n v="371"/>
    <n v="0"/>
    <n v="0"/>
    <n v="0"/>
    <n v="0"/>
    <n v="0"/>
    <n v="0"/>
    <s v="02.0- Oral Hygiene 1"/>
    <s v="04- Discharged"/>
    <s v="Clinic Notes:                         restoration #24 and repair of lingual retainer                                                                  Next Clinic Notes:                         continue treatment at vip scaling after 3 months--2 units at clinic 4"/>
    <s v="Choose                                             A1                                                 B1                                                 C1                                                 F1                                                 R1"/>
  </r>
  <r>
    <d v="2025-01-07T00:00:00"/>
    <d v="2025-01-07T00:00:00"/>
    <s v="12th Floor"/>
    <s v="Shaimaa"/>
    <x v="1"/>
    <n v="38083"/>
    <s v="Ahmed  Bakir"/>
    <x v="0"/>
    <n v="44391"/>
    <x v="1"/>
    <s v="02- Claims Sent Not Remitted"/>
    <n v="1271.43"/>
    <n v="578.57000000000005"/>
    <n v="0"/>
    <n v="0"/>
    <n v="0"/>
    <n v="0"/>
    <n v="1271.43"/>
    <n v="692.86"/>
    <n v="0"/>
    <n v="0"/>
    <n v="692.86"/>
    <n v="0"/>
    <n v="0"/>
    <n v="0"/>
    <n v="692.86"/>
    <n v="0"/>
    <n v="0"/>
    <s v="05.2- Extraction / Impaction / Surgery - Complex"/>
    <s v="04- Discharged"/>
    <s v="Clinic Notes:                         Surgical consultation ,cbct and scan                                                                  Next Clinic Notes:                         Surgical extraction # 1,16,17,32 under nitrous oxide after pt accepts FP - 8 units Direct implant surgery #14 with sinus augmentation/Graft/GTR/Gingivoplasty/Nitrous oxide (Pt will decide if he wants to do together with impaction)"/>
    <s v="Choose                                             A1                                                 B1                                                 C1                                                 F1                                                 R1"/>
  </r>
  <r>
    <d v="2025-01-07T00:00:00"/>
    <d v="2025-01-07T00:00:00"/>
    <s v="12th Floor"/>
    <s v="Kae"/>
    <x v="0"/>
    <n v="40953"/>
    <s v="Ibrahim Khaled Mousa"/>
    <x v="0"/>
    <n v="44393"/>
    <x v="2"/>
    <s v="02- Claims Sent Not Remitted"/>
    <n v="122"/>
    <n v="122"/>
    <n v="0"/>
    <n v="0"/>
    <n v="0"/>
    <n v="0"/>
    <n v="122"/>
    <n v="0"/>
    <n v="0"/>
    <n v="0"/>
    <n v="0"/>
    <n v="0"/>
    <n v="0"/>
    <n v="0"/>
    <n v="0"/>
    <n v="0"/>
    <n v="0"/>
    <s v="07.4- Crowns /Crown Delivery - Simple (1-2)"/>
    <s v="04- Discharged"/>
    <s v="Clinic Notes:                         consultation , endocrown prep #19                                                                   Next Clinic Notes:                         endocrown delivery #19 3 units"/>
    <s v="Choose                                             A1                                                 B1                                                 C1                                                 F1                                                 R1"/>
  </r>
  <r>
    <d v="2025-01-07T00:00:00"/>
    <d v="2025-01-07T00:00:00"/>
    <s v="13th Floor"/>
    <s v="Kae"/>
    <x v="6"/>
    <n v="40961"/>
    <s v="Lana Aghiad Shaker"/>
    <x v="0"/>
    <n v="44395"/>
    <x v="1"/>
    <s v="02- Claims Sent Not Remitted"/>
    <n v="350.93"/>
    <n v="109.19"/>
    <n v="0"/>
    <n v="0"/>
    <n v="0"/>
    <n v="0"/>
    <n v="350.93"/>
    <n v="241.74"/>
    <n v="0"/>
    <n v="0"/>
    <n v="241.74"/>
    <n v="0"/>
    <n v="0"/>
    <n v="0"/>
    <n v="241.74"/>
    <n v="0"/>
    <n v="0"/>
    <s v="04.0- RCT/ Emergency Pulpotomy / Pulpectomy"/>
    <s v="04- Discharged"/>
    <s v="Clinic Notes:                         exam,opg                                                                  Next Clinic Notes:                         pulpectomy#t and restoration#s---5 units"/>
    <s v="Choose                                             A1                                                 B1                                                 C1                                                 F1                                                 R1"/>
  </r>
  <r>
    <d v="2025-01-07T00:00:00"/>
    <d v="2025-01-07T00:00:00"/>
    <s v="13th Floor"/>
    <s v="Kae"/>
    <x v="6"/>
    <n v="40962"/>
    <s v="Laura Aghiad Shaker"/>
    <x v="0"/>
    <n v="44397"/>
    <x v="1"/>
    <s v="02- Claims Sent Not Remitted"/>
    <n v="350.93"/>
    <n v="152.66999999999999"/>
    <n v="0"/>
    <n v="0"/>
    <n v="0"/>
    <n v="0"/>
    <n v="350.93"/>
    <n v="198.26"/>
    <n v="0"/>
    <n v="0"/>
    <n v="198.26"/>
    <n v="0"/>
    <n v="0"/>
    <n v="0"/>
    <n v="198.26"/>
    <n v="0"/>
    <n v="0"/>
    <s v="05.0- Extraction / Impaction / Surgery - Simple"/>
    <s v="04- Discharged"/>
    <s v="Clinic Notes:                         exam,opg                                                                  Next Clinic Notes:                         extraction #i,j---4 units"/>
    <s v="Choose                                             A1                                                 B1                                                 C1                                                 F1                                                 R1"/>
  </r>
  <r>
    <d v="2025-01-07T00:00:00"/>
    <d v="2025-01-07T00:00:00"/>
    <s v="12th Floor"/>
    <s v="Shaimaa"/>
    <x v="1"/>
    <n v="39704"/>
    <s v="Faisal Abdulla Ali Hamad Alalawi"/>
    <x v="2"/>
    <n v="44399"/>
    <x v="2"/>
    <s v="02- Claims Sent Not Remitted"/>
    <n v="35"/>
    <n v="0"/>
    <n v="35"/>
    <n v="35"/>
    <n v="0"/>
    <n v="0"/>
    <n v="0"/>
    <n v="0"/>
    <n v="0"/>
    <n v="0"/>
    <n v="35"/>
    <n v="0"/>
    <n v="0"/>
    <n v="0"/>
    <n v="0"/>
    <n v="0"/>
    <n v="1787.4"/>
    <s v="09.7- Implant Crown Delivery - Simple (1-2)"/>
    <s v="04- Discharged"/>
    <s v="Clinic Notes:                         Implant crown impression #2,3                                                                   Next Clinic Notes:                         Implant crown delivery #2,3  - URGENT (saturday evening) - 3 units ( if possible 4 units to do implant tightening)"/>
    <s v="Choose                                             A1                                                 B1                                                 C1                                                 F1                                                 R1"/>
  </r>
  <r>
    <d v="2025-01-07T00:00:00"/>
    <d v="2025-01-07T00:00:00"/>
    <s v="12th Floor"/>
    <s v="Joel"/>
    <x v="0"/>
    <n v="39988"/>
    <s v="Mayada Mohamed Sani Baghdadi"/>
    <x v="0"/>
    <n v="44400"/>
    <x v="2"/>
    <s v="02- Claims Sent Not Remitted"/>
    <n v="311.85000000000002"/>
    <n v="311.85000000000002"/>
    <n v="0"/>
    <n v="0"/>
    <n v="0"/>
    <n v="0"/>
    <n v="311.85000000000002"/>
    <n v="0"/>
    <n v="0"/>
    <n v="0"/>
    <n v="0"/>
    <n v="0"/>
    <n v="0"/>
    <n v="0"/>
    <n v="0"/>
    <n v="0"/>
    <n v="540"/>
    <s v="07.4- Crowns /Crown Delivery - Simple (1-2)"/>
    <s v="04- Discharged"/>
    <s v="Clinic Notes:                         crown removal #10 with impression                                                                   Next Clinic Notes:                         crown delivery #10 3 units"/>
    <s v="Choose                                             A1                                                 B1                                                 C1                                                 F1                                                 R1"/>
  </r>
  <r>
    <d v="2025-01-07T00:00:00"/>
    <d v="2025-01-07T00:00:00"/>
    <s v="13th Floor"/>
    <s v="Kae"/>
    <x v="5"/>
    <n v="39704"/>
    <s v="Faisal Abdulla Ali Hamad Alalawi"/>
    <x v="2"/>
    <n v="44402"/>
    <x v="2"/>
    <s v="02- Claims Sent Not Remitted"/>
    <n v="122.5"/>
    <n v="0"/>
    <n v="122.5"/>
    <n v="122.5"/>
    <n v="0"/>
    <n v="0"/>
    <n v="0"/>
    <n v="0"/>
    <n v="0"/>
    <n v="0"/>
    <n v="122.5"/>
    <n v="0"/>
    <n v="0"/>
    <n v="0"/>
    <n v="0"/>
    <n v="0"/>
    <n v="1787.4"/>
    <s v="01.4- New Diagnosis after 6 months"/>
    <s v="04- Discharged"/>
    <s v="Clinic Notes:                         Scaling andpolishing                                                                  Next Clinic Notes:                         Scaling after 6 months"/>
    <s v="Choose                                             A1                                                 B1                                                 C1                                                 F1                                                 R1"/>
  </r>
  <r>
    <d v="2025-01-07T00:00:00"/>
    <d v="2025-01-07T00:00:00"/>
    <s v="13th Floor"/>
    <s v="Kae"/>
    <x v="5"/>
    <n v="39704"/>
    <s v="Faisal Abdulla Ali Hamad Alalawi"/>
    <x v="0"/>
    <n v="44404"/>
    <x v="2"/>
    <s v="02- Claims Sent Not Remitted"/>
    <n v="208"/>
    <n v="208"/>
    <n v="0"/>
    <n v="0"/>
    <n v="0"/>
    <n v="0"/>
    <n v="208"/>
    <n v="0"/>
    <n v="0"/>
    <n v="0"/>
    <n v="0"/>
    <n v="0"/>
    <n v="0"/>
    <n v="0"/>
    <n v="0"/>
    <n v="0"/>
    <n v="1787.4"/>
    <s v="01.4- New Diagnosis after 6 months"/>
    <s v="04- Discharged"/>
    <s v="Clinic Notes:                         Scaling andpolishing                                                                  Next Clinic Notes:                         Scaling after 6 months"/>
    <s v="Choose                                             A1                                                 B1                                                 C1                                                 F1                                                 R1"/>
  </r>
  <r>
    <d v="2025-01-07T00:00:00"/>
    <d v="2025-01-07T00:00:00"/>
    <s v="13th Floor"/>
    <s v="Kae"/>
    <x v="6"/>
    <n v="40144"/>
    <s v="Jovan  Ivanovic"/>
    <x v="3"/>
    <n v="44405"/>
    <x v="1"/>
    <s v="02- Claims Sent Not Remitted"/>
    <n v="60"/>
    <n v="0"/>
    <n v="48"/>
    <n v="48"/>
    <n v="0"/>
    <n v="0"/>
    <n v="12"/>
    <n v="12"/>
    <n v="0"/>
    <n v="0"/>
    <n v="60"/>
    <n v="0"/>
    <n v="0"/>
    <n v="0"/>
    <n v="12"/>
    <n v="0"/>
    <n v="0"/>
    <s v="06.0- Inlay / Crown Preparation - Simple (1-2)"/>
    <s v="04- Discharged"/>
    <s v="Clinic Notes:                         exam,opg, scaing polishing                                                                  Next Clinic Notes:                         restoration #29 and onlay prep #14--4 units(to be deducted from restoration 2 surface)"/>
    <s v="Choose                                             A1                                                 B1                                                 C1                                                 F1                                                 R1"/>
  </r>
  <r>
    <d v="2025-01-07T00:00:00"/>
    <d v="2025-01-07T00:00:00"/>
    <s v="13th Floor"/>
    <s v="Kae"/>
    <x v="6"/>
    <n v="40144"/>
    <s v="Jovan  Ivanovic"/>
    <x v="0"/>
    <n v="44412"/>
    <x v="1"/>
    <s v="02- Claims Sent Not Remitted"/>
    <n v="327.56"/>
    <n v="0"/>
    <n v="0"/>
    <n v="0"/>
    <n v="0"/>
    <n v="0"/>
    <n v="327.56"/>
    <n v="327.56"/>
    <n v="0"/>
    <n v="0"/>
    <n v="327.56"/>
    <n v="0"/>
    <n v="0"/>
    <n v="0"/>
    <n v="327.56"/>
    <n v="0"/>
    <n v="0"/>
    <s v="06.0- Inlay / Crown Preparation - Simple (1-2)"/>
    <s v="04- Discharged"/>
    <s v="Clinic Notes:                         exam,opg, scaing polishing                                                                  Next Clinic Notes:                         restoration #29 and onlay prep #14--4 units(to be deducted from restoration 2 surface)"/>
    <s v="Choose                                             A1                                                 B1                                                 C1                                                 F1                                                 R1"/>
  </r>
  <r>
    <d v="2025-01-07T00:00:00"/>
    <d v="2025-01-07T00:00:00"/>
    <s v="12th Floor"/>
    <s v="Shaimaa"/>
    <x v="1"/>
    <n v="40451"/>
    <s v="Ayesha Ali Khalfan Alhammadi"/>
    <x v="2"/>
    <n v="44415"/>
    <x v="2"/>
    <s v="02- Claims Sent Not Remitted"/>
    <n v="0"/>
    <n v="0"/>
    <n v="0"/>
    <n v="0"/>
    <n v="0"/>
    <n v="0"/>
    <n v="0"/>
    <n v="0"/>
    <n v="0"/>
    <n v="0"/>
    <n v="0"/>
    <n v="0"/>
    <n v="0"/>
    <n v="0"/>
    <n v="0"/>
    <n v="0"/>
    <n v="0"/>
    <s v="09.7- Implant Crown Delivery - Simple (1-2)"/>
    <s v="04- Discharged"/>
    <s v="Clinic Notes:                         Impression #18-21                                                                  Next Clinic Notes:                         1. Implant bridge delivery #18-21 - 2 units 2. Referral to Dr Salim for veneer replacement #5,28 and crown replacement #32 on the same day 3. After finishing ttt in clinic 2 - Refer back for Implant crown #30,31 replacement in VIP"/>
    <s v="Choose                                             A1                                                 B1                                                 C1                                                 F1                                                 R1"/>
  </r>
  <r>
    <d v="2025-01-07T00:00:00"/>
    <d v="2025-01-07T00:00:00"/>
    <s v="13th Floor"/>
    <s v="Kae"/>
    <x v="6"/>
    <n v="40963"/>
    <s v="Hendrie  Sukendro"/>
    <x v="0"/>
    <n v="44416"/>
    <x v="1"/>
    <s v="02- Claims Sent Not Remitted"/>
    <n v="766.93"/>
    <n v="477.93"/>
    <n v="0"/>
    <n v="0"/>
    <n v="0"/>
    <n v="0"/>
    <n v="766.93"/>
    <n v="289"/>
    <n v="0"/>
    <n v="0"/>
    <n v="289"/>
    <n v="0"/>
    <n v="0"/>
    <n v="0"/>
    <n v="288.99"/>
    <n v="0"/>
    <n v="0"/>
    <s v="02.0- Oral Hygiene 1"/>
    <s v="04- Discharged"/>
    <s v="Clinic Notes:                         exam,opg, scaling polishing                                                                  Next Clinic Notes:                         scaling after 6 months--2 units"/>
    <s v="Choose                                             A1                                                 B1                                                 C1                                                 F1                                                 R1"/>
  </r>
  <r>
    <d v="2025-01-07T00:00:00"/>
    <d v="2025-01-07T00:00:00"/>
    <s v="12th Floor"/>
    <s v="Hassan"/>
    <x v="0"/>
    <n v="40451"/>
    <s v="Ayesha Ali Khalfan Alhammadi"/>
    <x v="0"/>
    <n v="44422"/>
    <x v="2"/>
    <s v="02- Claims Sent Not Remitted"/>
    <n v="416"/>
    <n v="416"/>
    <n v="0"/>
    <n v="0"/>
    <n v="0"/>
    <n v="0"/>
    <n v="416"/>
    <n v="0"/>
    <n v="0"/>
    <n v="0"/>
    <n v="0"/>
    <n v="0"/>
    <n v="0"/>
    <n v="0"/>
    <n v="0"/>
    <n v="0"/>
    <n v="0"/>
    <s v="X.0- Internal referral"/>
    <s v="03- Waiting &gt; 10 minutes"/>
    <s v="Clinic Notes:                         scaling and polishing                                                                   Next Clinic Notes:                         as per referral"/>
    <s v="Choose                                             A1                                                 B1                                                 C1                                                 F1                                                 R1"/>
  </r>
  <r>
    <d v="2025-01-07T00:00:00"/>
    <d v="2025-01-07T00:00:00"/>
    <s v="13th Floor"/>
    <s v="Kae"/>
    <x v="4"/>
    <n v="40233"/>
    <s v="Salama  Ali Zarei"/>
    <x v="2"/>
    <n v="44424"/>
    <x v="2"/>
    <s v="02- Claims Sent Not Remitted"/>
    <n v="192.5"/>
    <n v="0"/>
    <n v="192.5"/>
    <n v="192.5"/>
    <n v="0"/>
    <n v="0"/>
    <n v="0"/>
    <n v="0"/>
    <n v="0"/>
    <n v="0"/>
    <n v="192.5"/>
    <n v="0"/>
    <n v="0"/>
    <n v="0"/>
    <n v="0"/>
    <n v="0"/>
    <n v="0"/>
    <s v="04.2- RCT / Premolar Tooth + Endo Crown Prep."/>
    <s v="04- Discharged"/>
    <s v="Clinic Notes:                         consultation and scaling                                                                   Next Clinic Notes:                         mock up and RCT #4(6 unit)"/>
    <s v="Choose                                             A1                                                 B1                                                 C1                                                 F1                                                 R1"/>
  </r>
  <r>
    <d v="2025-01-07T00:00:00"/>
    <d v="2025-01-07T00:00:00"/>
    <s v="13th Floor"/>
    <s v="Kae"/>
    <x v="4"/>
    <n v="40233"/>
    <s v="Salama  Ali Zarei"/>
    <x v="0"/>
    <n v="44427"/>
    <x v="2"/>
    <s v="02- Claims Sent Not Remitted"/>
    <n v="363.93"/>
    <n v="363.93"/>
    <n v="0"/>
    <n v="0"/>
    <n v="0"/>
    <n v="0"/>
    <n v="363.93"/>
    <n v="0"/>
    <n v="0"/>
    <n v="0"/>
    <n v="0"/>
    <n v="0"/>
    <n v="0"/>
    <n v="0"/>
    <n v="0"/>
    <n v="0"/>
    <n v="0"/>
    <s v="04.2- RCT / Premolar Tooth + Endo Crown Prep."/>
    <s v="04- Discharged"/>
    <s v="Clinic Notes:                         consultation and scaling                                                                   Next Clinic Notes:                         mock up and RCT #4(6 unit)"/>
    <s v="Choose                                             A1                                                 B1                                                 C1                                                 F1                                                 R1"/>
  </r>
  <r>
    <d v="2025-01-07T00:00:00"/>
    <d v="2025-01-07T00:00:00"/>
    <s v="13th Floor"/>
    <s v="Kae"/>
    <x v="6"/>
    <n v="40948"/>
    <s v="Mehak  Amitkumar Kandhari"/>
    <x v="4"/>
    <n v="44430"/>
    <x v="1"/>
    <s v="02- Claims Sent Not Remitted"/>
    <n v="175"/>
    <n v="0"/>
    <n v="140"/>
    <n v="140"/>
    <n v="0"/>
    <n v="0"/>
    <n v="35"/>
    <n v="35"/>
    <n v="0"/>
    <n v="0"/>
    <n v="175"/>
    <n v="0"/>
    <n v="0"/>
    <n v="0"/>
    <n v="35"/>
    <n v="0"/>
    <n v="0"/>
    <s v="02.0- Oral Hygiene 1"/>
    <s v="04- Discharged"/>
    <s v="Clinic Notes:                         exm,opg                                                                  Next Clinic Notes:                         scaling--2 units"/>
    <s v="Choose                                             A1                                                 B1                                                 C1                                                 F1                                                 R1"/>
  </r>
  <r>
    <d v="2025-01-07T00:00:00"/>
    <d v="2025-01-07T00:00:00"/>
    <s v="13th Floor"/>
    <s v="Hassan"/>
    <x v="4"/>
    <n v="35447"/>
    <s v="Amr Abdelrahman Ali Abdelmoutaal"/>
    <x v="0"/>
    <n v="44432"/>
    <x v="1"/>
    <s v="02- Claims Sent Not Remitted"/>
    <n v="980"/>
    <n v="0"/>
    <n v="0"/>
    <n v="0"/>
    <n v="0"/>
    <n v="0"/>
    <n v="980"/>
    <n v="980"/>
    <n v="0"/>
    <n v="0"/>
    <n v="980"/>
    <n v="0"/>
    <n v="0"/>
    <n v="0"/>
    <n v="855.26"/>
    <n v="0"/>
    <n v="6000"/>
    <s v="01.4- New Diagnosis after 6 months"/>
    <s v="04- Discharged"/>
    <s v="Clinic Notes:                         crown delivery #28                                                                  Next Clinic Notes:                         new diagnosis"/>
    <s v="Choose                                             A1                                                 B1                                                 C1                                                 F1                                                 R1"/>
  </r>
  <r>
    <d v="2025-01-07T00:00:00"/>
    <d v="2025-01-07T00:00:00"/>
    <s v="13th Floor"/>
    <s v="Hassan"/>
    <x v="4"/>
    <n v="35447"/>
    <s v="Amr Abdelrahman Ali Abdelmoutaal"/>
    <x v="0"/>
    <n v="44432"/>
    <x v="3"/>
    <s v="02- Claims Sent Not Remitted"/>
    <n v="0"/>
    <n v="0"/>
    <n v="0"/>
    <n v="0"/>
    <n v="0"/>
    <n v="0"/>
    <n v="980"/>
    <n v="0"/>
    <n v="0"/>
    <n v="0"/>
    <n v="0"/>
    <n v="0"/>
    <n v="0"/>
    <n v="0"/>
    <n v="124.74"/>
    <n v="0"/>
    <n v="6000"/>
    <s v="01.4- New Diagnosis after 6 months"/>
    <s v="04- Discharged"/>
    <s v="Clinic Notes:                         crown delivery #28                                                                  Next Clinic Notes:                         new diagnosis"/>
    <s v="Choose                                             A1                                                 B1                                                 C1                                                 F1                                                 R1"/>
  </r>
  <r>
    <d v="2025-01-07T00:00:00"/>
    <d v="2025-01-07T00:00:00"/>
    <s v="12th Floor"/>
    <s v="Shaimaa"/>
    <x v="1"/>
    <n v="40516"/>
    <s v="Eshraq Abdulqader Hasan Bin Selem"/>
    <x v="2"/>
    <n v="44434"/>
    <x v="2"/>
    <s v="02- Claims Sent Not Remitted"/>
    <n v="0"/>
    <n v="0"/>
    <n v="0"/>
    <n v="0"/>
    <n v="0"/>
    <n v="0"/>
    <n v="0"/>
    <n v="0"/>
    <n v="0"/>
    <n v="0"/>
    <n v="0"/>
    <n v="0"/>
    <n v="0"/>
    <n v="0"/>
    <n v="0"/>
    <n v="0"/>
    <n v="0"/>
    <s v="01.2- Consultation (Existing patient)"/>
    <s v="04- Discharged"/>
    <s v="Clinic Notes:                         iopa #30                                                                  Next Clinic Notes:                         follow up after 2 days (phone call) after finding the implant type and accessories"/>
    <s v="Choose                                             A1                                                 B1                                                 C1                                                 F1                                                 R1"/>
  </r>
  <r>
    <d v="2025-01-07T00:00:00"/>
    <d v="2025-01-07T00:00:00"/>
    <s v="13th Floor"/>
    <s v="Kae"/>
    <x v="5"/>
    <n v="40916"/>
    <s v="Angela May Blair"/>
    <x v="3"/>
    <s v="44441  / FP40422"/>
    <x v="1"/>
    <s v="02- Claims Sent Not Remitted"/>
    <n v="150"/>
    <n v="0"/>
    <n v="120"/>
    <n v="120"/>
    <n v="0"/>
    <n v="0"/>
    <n v="30"/>
    <n v="30"/>
    <n v="0"/>
    <n v="0"/>
    <n v="150"/>
    <n v="0"/>
    <n v="0"/>
    <n v="0"/>
    <n v="30"/>
    <n v="0"/>
    <n v="132"/>
    <s v="06.4- Inlay / Crown Delivery - Compound (3-5)"/>
    <s v="04- Discharged"/>
    <s v="Clinic Notes:                         Restoration #31  Prep #4,5 for endo crown Prep #14 for onlay                                                                   Next Clinic Notes:                         Endo crown delivery #4,5 Onlay delivery #14"/>
    <s v="Choose                                             A1                                                 B1                                                 C1                                                 F1                                                 R1"/>
  </r>
  <r>
    <d v="2025-01-07T00:00:00"/>
    <d v="2025-01-07T00:00:00"/>
    <s v="13th Floor"/>
    <s v="Kae"/>
    <x v="4"/>
    <n v="38381"/>
    <s v="Elsayed Mohamed Elsayed Mohamed"/>
    <x v="3"/>
    <n v="44444"/>
    <x v="2"/>
    <s v="02- Claims Sent Not Remitted"/>
    <n v="492"/>
    <n v="0"/>
    <n v="492"/>
    <n v="492"/>
    <n v="0"/>
    <n v="0"/>
    <n v="0"/>
    <n v="0"/>
    <n v="0"/>
    <n v="0"/>
    <n v="492"/>
    <n v="0"/>
    <n v="0"/>
    <n v="0"/>
    <n v="0"/>
    <n v="0"/>
    <n v="0"/>
    <s v="06.3- Inlay / Crown Delivery - Simple (1-2)"/>
    <s v="04- Discharged"/>
    <s v="Clinic Notes:                         restorative #13                                                                  Next Clinic Notes:                         crown delivery (3 unit)"/>
    <s v="Choose                                             A1                                                 B1                                                 C1                                                 F1                                                 R1"/>
  </r>
  <r>
    <d v="2025-01-07T00:00:00"/>
    <d v="2025-01-07T00:00:00"/>
    <s v="13th Floor"/>
    <s v="Kae"/>
    <x v="4"/>
    <n v="38381"/>
    <s v="Elsayed Mohamed Elsayed Mohamed"/>
    <x v="0"/>
    <n v="44447"/>
    <x v="2"/>
    <s v="02- Claims Sent Not Remitted"/>
    <n v="311.85000000000002"/>
    <n v="311.85000000000002"/>
    <n v="0"/>
    <n v="0"/>
    <n v="0"/>
    <n v="0"/>
    <n v="311.85000000000002"/>
    <n v="0"/>
    <n v="0"/>
    <n v="0"/>
    <n v="0"/>
    <n v="0"/>
    <n v="0"/>
    <n v="0"/>
    <n v="0"/>
    <n v="0"/>
    <n v="0"/>
    <s v="06.3- Inlay / Crown Delivery - Simple (1-2)"/>
    <s v="04- Discharged"/>
    <s v="Clinic Notes:                         restorative #13                                                                  Next Clinic Notes:                         crown delivery (3 unit)"/>
    <s v="Choose                                             A1                                                 B1                                                 C1                                                 F1                                                 R1"/>
  </r>
  <r>
    <d v="2025-01-07T00:00:00"/>
    <d v="2025-01-07T00:00:00"/>
    <s v="13th Floor"/>
    <s v="Kae"/>
    <x v="5"/>
    <n v="40398"/>
    <s v="Nehad Mohamed Galal Said Ibrahim"/>
    <x v="0"/>
    <n v="44448"/>
    <x v="2"/>
    <s v="02- Claims Sent Not Remitted"/>
    <n v="1740.99"/>
    <n v="987.99"/>
    <n v="0"/>
    <n v="0"/>
    <n v="0"/>
    <n v="0"/>
    <n v="1740.99"/>
    <n v="753"/>
    <n v="0"/>
    <n v="0"/>
    <n v="753"/>
    <n v="0"/>
    <n v="0"/>
    <n v="0"/>
    <n v="503"/>
    <n v="0"/>
    <n v="0"/>
    <s v="03.2- Restorative / Complex"/>
    <s v="04- Discharged"/>
    <s v="Clinic Notes:                         Endo crown delivery #30                                                                  Next Clinic Notes:                         Restoration #19 Night guard one arch"/>
    <s v="Choose                                             A1                                                 B1                                                 C1                                                 F1                                                 R1"/>
  </r>
  <r>
    <d v="2025-01-07T00:00:00"/>
    <d v="2025-01-07T00:00:00"/>
    <s v="13th Floor"/>
    <s v="Kae"/>
    <x v="5"/>
    <n v="40398"/>
    <s v="Nehad Mohamed Galal Said Ibrahim"/>
    <x v="0"/>
    <n v="44448"/>
    <x v="4"/>
    <s v="02- Claims Sent Not Remitted"/>
    <n v="0"/>
    <n v="0"/>
    <n v="0"/>
    <n v="0"/>
    <n v="0"/>
    <n v="0"/>
    <n v="1740.99"/>
    <n v="0"/>
    <n v="0"/>
    <n v="0"/>
    <n v="0"/>
    <n v="0"/>
    <n v="0"/>
    <n v="0"/>
    <n v="250"/>
    <n v="0"/>
    <n v="0"/>
    <s v="03.2- Restorative / Complex"/>
    <s v="04- Discharged"/>
    <s v="Clinic Notes:                         Endo crown delivery #30                                                                  Next Clinic Notes:                         Restoration #19 Night guard one arch"/>
    <s v="Choose                                             A1                                                 B1                                                 C1                                                 F1                                                 R1"/>
  </r>
  <r>
    <d v="2025-01-07T00:00:00"/>
    <d v="2025-01-07T00:00:00"/>
    <s v="13th Floor"/>
    <s v="Kae"/>
    <x v="6"/>
    <n v="37296"/>
    <s v="Laura Marian Ryan"/>
    <x v="0"/>
    <n v="44450"/>
    <x v="1"/>
    <s v="02- Claims Sent Not Remitted"/>
    <n v="350.93"/>
    <n v="109.19"/>
    <n v="0"/>
    <n v="0"/>
    <n v="0"/>
    <n v="0"/>
    <n v="350.93"/>
    <n v="241.74"/>
    <n v="0"/>
    <n v="0"/>
    <n v="241.74"/>
    <n v="0"/>
    <n v="0"/>
    <n v="0"/>
    <n v="241.74"/>
    <n v="0"/>
    <n v="1.03"/>
    <s v="02.0- Oral Hygiene 1"/>
    <s v="04- Discharged"/>
    <s v="Clinic Notes:                         exam,opg                                                                  Next Clinic Notes:                         referal to dr salim for post and core and gingivectomy 2) scaling --2 units any time pt wants"/>
    <s v="Choose                                             A1                                                 B1                                                 C1                                                 F1                                                 R1"/>
  </r>
  <r>
    <d v="2025-01-07T00:00:00"/>
    <d v="2025-01-07T00:00:00"/>
    <s v="12th Floor"/>
    <s v="Hassan"/>
    <x v="0"/>
    <n v="40918"/>
    <s v="Shy Anne Teompa Parrar"/>
    <x v="3"/>
    <n v="44452"/>
    <x v="1"/>
    <s v="02- Claims Sent Not Remitted"/>
    <n v="570"/>
    <n v="0"/>
    <n v="456"/>
    <n v="456"/>
    <n v="0"/>
    <n v="0"/>
    <n v="114"/>
    <n v="114"/>
    <n v="0"/>
    <n v="0"/>
    <n v="570"/>
    <n v="0"/>
    <n v="0"/>
    <n v="0"/>
    <n v="114"/>
    <n v="0"/>
    <n v="0"/>
    <s v="02.0- Oral Hygiene 1"/>
    <s v="04- Discharged"/>
    <s v="Clinic Notes:                         Direct Restoration with IOPA#7,10,14                                                                  Next Clinic Notes:                         Oral Hygiene after 6 months _ 2 units"/>
    <s v="Choose                                             A1                                                 B1                                                 C1                                                 F1                                                 R1"/>
  </r>
  <r>
    <d v="2025-01-07T00:00:00"/>
    <d v="2025-01-07T00:00:00"/>
    <s v="12th Floor"/>
    <s v="Kae"/>
    <x v="0"/>
    <n v="38013"/>
    <s v="Mariam Othman Othman Ibrahim"/>
    <x v="0"/>
    <n v="44458"/>
    <x v="2"/>
    <s v="02- Claims Sent Not Remitted"/>
    <n v="0"/>
    <n v="0"/>
    <n v="0"/>
    <n v="0"/>
    <n v="0"/>
    <n v="0"/>
    <n v="0"/>
    <n v="0"/>
    <n v="0"/>
    <n v="0"/>
    <n v="0"/>
    <n v="0"/>
    <n v="0"/>
    <n v="0"/>
    <n v="0"/>
    <n v="0"/>
    <n v="1562.62"/>
    <s v="X.0- Internal referral"/>
    <s v="04- Discharged"/>
    <s v="Clinic Notes:                         examination regarding retainer                                                                   Next Clinic Notes:                         refer back to dr salem for new retainer"/>
    <s v="Choose                                             A1                                                 B1                                                 C1                                                 F1                                                 R1"/>
  </r>
  <r>
    <d v="2025-01-08T00:00:00"/>
    <d v="2025-01-08T00:00:00"/>
    <s v="12th Floor"/>
    <s v="Shaimaa"/>
    <x v="0"/>
    <n v="40957"/>
    <s v="Khawla Abdul Rahman Abou Hait"/>
    <x v="0"/>
    <n v="44469"/>
    <x v="2"/>
    <s v="02- Claims Sent Not Remitted"/>
    <n v="350.93"/>
    <n v="109.19"/>
    <n v="0"/>
    <n v="0"/>
    <n v="0"/>
    <n v="0"/>
    <n v="350.93"/>
    <n v="241.74"/>
    <n v="0"/>
    <n v="0"/>
    <n v="241.74"/>
    <n v="0"/>
    <n v="0"/>
    <n v="0"/>
    <n v="241.74"/>
    <n v="0"/>
    <n v="0"/>
    <s v="05.0- Extraction / Impaction / Surgery - Simple"/>
    <s v="04- Discharged"/>
    <s v="Clinic Notes:                         consultation, OPG                                                                   Next Clinic Notes:                         scaling and extraction #1 5 units"/>
    <s v="Choose                                             A1                                                 B1                                                 C1                                                 F1                                                 R1"/>
  </r>
  <r>
    <d v="2025-01-08T00:00:00"/>
    <d v="2025-01-08T00:00:00"/>
    <s v="13th Floor"/>
    <s v="Kae"/>
    <x v="6"/>
    <n v="40144"/>
    <s v="Jovan  Ivanovic"/>
    <x v="3"/>
    <n v="44471"/>
    <x v="1"/>
    <s v="02- Claims Sent Not Remitted"/>
    <n v="312"/>
    <n v="0"/>
    <n v="249.6"/>
    <n v="249.6"/>
    <n v="0"/>
    <n v="0"/>
    <n v="62.4"/>
    <n v="62.4"/>
    <n v="0"/>
    <n v="0"/>
    <n v="312"/>
    <n v="0"/>
    <n v="0"/>
    <n v="0"/>
    <n v="62.4"/>
    <n v="0"/>
    <n v="0"/>
    <s v="06.3- Inlay / Crown Delivery - Simple (1-2)"/>
    <s v="04- Discharged"/>
    <s v="Clinic Notes:                         restoration #29 and onlay prep #14                                                                  Next Clinic Notes:                         onlay delivery#14--3 units"/>
    <s v="Choose                                             A1                                                 B1                                                 C1                                                 F1                                                 R1"/>
  </r>
  <r>
    <d v="2025-01-08T00:00:00"/>
    <d v="2025-01-08T00:00:00"/>
    <s v="13th Floor"/>
    <s v="Kae"/>
    <x v="4"/>
    <n v="40805"/>
    <s v="Jagannathan Subbarayan Duraiswamy"/>
    <x v="0"/>
    <n v="44474"/>
    <x v="3"/>
    <s v="02- Claims Sent Not Remitted"/>
    <n v="1740.99"/>
    <n v="888"/>
    <n v="0"/>
    <n v="0"/>
    <n v="0"/>
    <n v="0"/>
    <n v="1740.99"/>
    <n v="853"/>
    <n v="0"/>
    <n v="0"/>
    <n v="853"/>
    <n v="0"/>
    <n v="0"/>
    <n v="0"/>
    <n v="426.5"/>
    <n v="0"/>
    <n v="0"/>
    <s v="01.4- New Diagnosis after 6 months"/>
    <s v="04- Discharged"/>
    <s v="Clinic Notes:                         crown delivery #14                                                                  Next Clinic Notes:                         new diagnosis ( possible patient will call to extract #1 and 16 with Dr Ammar before that )"/>
    <s v="Choose                                             A1                                                 B1                                                 C1                                                 F1                                                 R1"/>
  </r>
  <r>
    <d v="2025-01-08T00:00:00"/>
    <d v="2025-01-08T00:00:00"/>
    <s v="13th Floor"/>
    <s v="Kae"/>
    <x v="4"/>
    <n v="40805"/>
    <s v="Jagannathan Subbarayan Duraiswamy"/>
    <x v="0"/>
    <n v="44474"/>
    <x v="1"/>
    <s v="02- Claims Sent Not Remitted"/>
    <n v="0"/>
    <n v="0"/>
    <n v="0"/>
    <n v="0"/>
    <n v="0"/>
    <n v="0"/>
    <n v="1740.99"/>
    <n v="0"/>
    <n v="0"/>
    <n v="0"/>
    <n v="0"/>
    <n v="0"/>
    <n v="0"/>
    <n v="0"/>
    <n v="426.5"/>
    <n v="0"/>
    <n v="0"/>
    <s v="01.4- New Diagnosis after 6 months"/>
    <s v="04- Discharged"/>
    <s v="Clinic Notes:                         crown delivery #14                                                                  Next Clinic Notes:                         new diagnosis ( possible patient will call to extract #1 and 16 with Dr Ammar before that )"/>
    <s v="Choose                                             A1                                                 B1                                                 C1                                                 F1                                                 R1"/>
  </r>
  <r>
    <d v="2025-01-08T00:00:00"/>
    <d v="2025-01-08T00:00:00"/>
    <s v="13th Floor"/>
    <s v="Kae"/>
    <x v="6"/>
    <n v="40958"/>
    <s v="Dieryl Patricio Mayor"/>
    <x v="0"/>
    <n v="44476"/>
    <x v="2"/>
    <s v="02- Claims Sent Not Remitted"/>
    <n v="223.53"/>
    <n v="140.37"/>
    <n v="0"/>
    <n v="0"/>
    <n v="0"/>
    <n v="0"/>
    <n v="223.53"/>
    <n v="83.16"/>
    <n v="0"/>
    <n v="0"/>
    <n v="83.16"/>
    <n v="0"/>
    <n v="0"/>
    <n v="0"/>
    <n v="0"/>
    <n v="0"/>
    <n v="249.56"/>
    <s v="02.0- Oral Hygiene 1"/>
    <s v="04- Discharged"/>
    <s v="Clinic Notes:                         exam,opg, bracket placement                                                                  Next Clinic Notes:                         scaling--2 units"/>
    <s v="Choose                                             A1                                                 B1                                                 C1                                                 F1                                                 R1"/>
  </r>
  <r>
    <d v="2025-01-08T00:00:00"/>
    <d v="2025-01-09T00:00:00"/>
    <s v="13th Floor"/>
    <s v="Kae"/>
    <x v="6"/>
    <n v="40958"/>
    <s v="Dieryl Patricio Mayor"/>
    <x v="0"/>
    <n v="44476"/>
    <x v="2"/>
    <s v="02- Claims Sent Not Remitted"/>
    <n v="0"/>
    <n v="0"/>
    <n v="0"/>
    <n v="0"/>
    <n v="0"/>
    <n v="0"/>
    <n v="223.53"/>
    <n v="0"/>
    <n v="0"/>
    <n v="0"/>
    <n v="0"/>
    <n v="0"/>
    <n v="0"/>
    <n v="0"/>
    <n v="0"/>
    <n v="0"/>
    <n v="249.56"/>
    <s v="02.0- Oral Hygiene 1"/>
    <s v="04- Discharged"/>
    <s v="Clinic Notes:                         exam,opg, bracket placement                                                                  Next Clinic Notes:                         scaling--2 units"/>
    <s v="Choose                                             A1                                                 B1                                                 C1                                                 F1                                                 R1"/>
  </r>
  <r>
    <d v="2025-01-08T00:00:00"/>
    <d v="2025-01-08T00:00:00"/>
    <s v="12th Floor"/>
    <s v="Haya"/>
    <x v="0"/>
    <n v="35486"/>
    <s v="Erika  Lessmann"/>
    <x v="0"/>
    <n v="44479"/>
    <x v="2"/>
    <s v="02- Claims Sent Not Remitted"/>
    <n v="155.93"/>
    <n v="155.93"/>
    <n v="0"/>
    <n v="0"/>
    <n v="0"/>
    <n v="0"/>
    <n v="155.93"/>
    <n v="0"/>
    <n v="0"/>
    <n v="0"/>
    <n v="0"/>
    <n v="0"/>
    <n v="0"/>
    <n v="0"/>
    <n v="0"/>
    <n v="0"/>
    <n v="0"/>
    <s v="09.M- Post surgical care, Occlusal adjustment, Implant Tightening,Repair"/>
    <s v="03- Waiting &gt; 10 minutes"/>
    <s v="Clinic Notes:                         post surgical care with IV medication ; sialithotomy left sdie                                                                   Next Clinic Notes:                         post surgical care 2"/>
    <s v="Choose                                             A1                                                 B1                                                 C1                                                 F1                                                 R1"/>
  </r>
  <r>
    <d v="2025-01-08T00:00:00"/>
    <d v="2025-01-08T00:00:00"/>
    <s v="12th Floor"/>
    <s v="Shaimaa"/>
    <x v="0"/>
    <n v="40252"/>
    <s v="Wesley  Mcgraw"/>
    <x v="0"/>
    <n v="44481"/>
    <x v="2"/>
    <s v="02- Claims Sent Not Remitted"/>
    <n v="155.93"/>
    <n v="155.93"/>
    <n v="0"/>
    <n v="0"/>
    <n v="0"/>
    <n v="0"/>
    <n v="155.93"/>
    <n v="0"/>
    <n v="0"/>
    <n v="0"/>
    <n v="0"/>
    <n v="0"/>
    <n v="0"/>
    <n v="0"/>
    <n v="0"/>
    <n v="0"/>
    <n v="0"/>
    <s v="09.M- Post surgical care, Occlusal adjustment, Implant Tightening,Repair"/>
    <s v="04- Discharged"/>
    <s v="Clinic Notes:                         post surgical care 1                                                                  Next Clinic Notes:                         post surgical care 2"/>
    <s v="Choose                                             A1                                                 B1                                                 C1                                                 F1                                                 R1"/>
  </r>
  <r>
    <d v="2025-01-08T00:00:00"/>
    <d v="2025-01-08T00:00:00"/>
    <s v="13th Floor"/>
    <s v="Haya"/>
    <x v="4"/>
    <n v="35178"/>
    <s v="Khaled  Saeed Saleh Al Katheri"/>
    <x v="0"/>
    <n v="44487"/>
    <x v="2"/>
    <s v="02- Claims Sent Not Remitted"/>
    <n v="155.93"/>
    <n v="155.93"/>
    <n v="0"/>
    <n v="0"/>
    <n v="0"/>
    <n v="0"/>
    <n v="155.93"/>
    <n v="0"/>
    <n v="0"/>
    <n v="0"/>
    <n v="0"/>
    <n v="0"/>
    <n v="0"/>
    <n v="0"/>
    <n v="0"/>
    <n v="0"/>
    <n v="0"/>
    <s v="01.4- New Diagnosis after 6 months"/>
    <s v="04- Discharged"/>
    <s v="Clinic Notes:                         re cementation #6                                                                  Next Clinic Notes:                         new diagnosis"/>
    <s v="Choose                                             A1                                                 B1                                                 C1                                                 F1                                                 R1"/>
  </r>
  <r>
    <d v="2025-01-08T00:00:00"/>
    <d v="2025-01-08T00:00:00"/>
    <s v="12th Floor"/>
    <s v="Hassan"/>
    <x v="0"/>
    <n v="40954"/>
    <s v="Mourad M Seghir"/>
    <x v="0"/>
    <n v="44488"/>
    <x v="2"/>
    <s v="02- Claims Sent Not Remitted"/>
    <n v="155.93"/>
    <n v="155.93"/>
    <n v="0"/>
    <n v="0"/>
    <n v="0"/>
    <n v="0"/>
    <n v="155.93"/>
    <n v="0"/>
    <n v="0"/>
    <n v="0"/>
    <n v="0"/>
    <n v="0"/>
    <n v="0"/>
    <n v="0"/>
    <n v="0"/>
    <n v="0"/>
    <n v="0"/>
    <s v="09.M- Post surgical care, Occlusal adjustment, Implant Tightening,Repair"/>
    <s v="04- Discharged"/>
    <s v="Clinic Notes:                         post-surgical care 1                                                                    Next Clinic Notes:                         suture removal 1 unit"/>
    <s v="Choose                                             A1                                                 B1                                                 C1                                                 F1                                                 R1"/>
  </r>
  <r>
    <d v="2025-01-08T00:00:00"/>
    <d v="2025-01-08T00:00:00"/>
    <s v="12th Floor"/>
    <s v="Hassan"/>
    <x v="1"/>
    <n v="40804"/>
    <s v="Mediya Khaled Almehairbi"/>
    <x v="2"/>
    <n v="44490"/>
    <x v="2"/>
    <s v="02- Claims Sent Not Remitted"/>
    <n v="595"/>
    <n v="0"/>
    <n v="595"/>
    <n v="595"/>
    <n v="0"/>
    <n v="0"/>
    <n v="0"/>
    <n v="0"/>
    <n v="0"/>
    <n v="0"/>
    <n v="595"/>
    <n v="0"/>
    <n v="0"/>
    <n v="0"/>
    <n v="0"/>
    <n v="0"/>
    <n v="280"/>
    <s v="05.0- Extraction / Impaction / Surgery - Simple"/>
    <s v="04- Discharged"/>
    <s v="Clinic Notes:                         Consultation, CBCT, scan                                                                  Next Clinic Notes:                         1. Prophy only today (pt did scaling 1 month ago from outside facility)  2. Surgical extraction #1,32 under nitrous oxide - 6 units"/>
    <s v="Choose                                             A1                                                 B1                                                 C1                                                 F1                                                 R1"/>
  </r>
  <r>
    <d v="2025-01-08T00:00:00"/>
    <d v="2025-01-08T00:00:00"/>
    <s v="12th Floor"/>
    <s v="Shaimaa"/>
    <x v="0"/>
    <n v="40804"/>
    <s v="Mediya Khaled Almehairbi"/>
    <x v="2"/>
    <n v="44492"/>
    <x v="2"/>
    <s v="02- Claims Sent Not Remitted"/>
    <n v="126"/>
    <n v="0"/>
    <n v="126"/>
    <n v="126"/>
    <n v="0"/>
    <n v="0"/>
    <n v="0"/>
    <n v="0"/>
    <n v="0"/>
    <n v="0"/>
    <n v="126"/>
    <n v="0"/>
    <n v="0"/>
    <n v="0"/>
    <n v="0"/>
    <n v="0"/>
    <n v="280"/>
    <s v="01.4- New Diagnosis after 6 months"/>
    <s v="04- Discharged"/>
    <s v="Clinic Notes:                         scaling and polishing                                                                   Next Clinic Notes:                         new diagnosis in 6 months"/>
    <s v="Choose                                             A1                                                 B1                                                 C1                                                 F1                                                 R1"/>
  </r>
  <r>
    <d v="2025-01-08T00:00:00"/>
    <d v="2025-01-08T00:00:00"/>
    <s v="13th Floor"/>
    <s v="Kae"/>
    <x v="5"/>
    <n v="40949"/>
    <s v="Basil H H Madi"/>
    <x v="0"/>
    <n v="44497"/>
    <x v="1"/>
    <s v="02- Claims Sent Not Remitted"/>
    <n v="207.9"/>
    <n v="183.9"/>
    <n v="0"/>
    <n v="0"/>
    <n v="0"/>
    <n v="0"/>
    <n v="207.9"/>
    <n v="24"/>
    <n v="0"/>
    <n v="0"/>
    <n v="24"/>
    <n v="0"/>
    <n v="0"/>
    <n v="0"/>
    <n v="24"/>
    <n v="0"/>
    <n v="30"/>
    <s v="06.1- Inlay / Crown Preparation - Compound (3-5)"/>
    <s v="04- Discharged"/>
    <s v="Clinic Notes:                         Palliative treatment #29                                                                  Next Clinic Notes:                         Follow up and prep #29, 19 for endo crown"/>
    <s v="Choose                                             A1                                                 B1                                                 C1                                                 F1                                                 R1"/>
  </r>
  <r>
    <d v="2025-01-08T00:00:00"/>
    <d v="2025-01-08T00:00:00"/>
    <s v="13th Floor"/>
    <s v="Kae"/>
    <x v="6"/>
    <n v="38459"/>
    <s v="Silvia Ignatova Nikolova"/>
    <x v="4"/>
    <n v="44498"/>
    <x v="1"/>
    <s v="02- Claims Sent Not Remitted"/>
    <n v="388.5"/>
    <n v="0"/>
    <n v="310.8"/>
    <n v="310.8"/>
    <n v="0"/>
    <n v="0"/>
    <n v="77.7"/>
    <n v="77.7"/>
    <n v="0"/>
    <n v="0"/>
    <n v="388.5"/>
    <n v="0"/>
    <n v="0"/>
    <n v="0"/>
    <n v="77.7"/>
    <n v="0"/>
    <n v="232.91"/>
    <s v="04.3- RCT / 3-4 Molar Tooth + Endo Crown Prep."/>
    <s v="04- Discharged"/>
    <s v="Clinic Notes:                         exam,opg, scaling polishing                                                                  Next Clinic Notes:                         rct#2 and onlay prep#3--6 units(pt wants in april)"/>
    <s v="Choose                                             A1                                                 B1                                                 C1                                                 F1                                                 R1"/>
  </r>
  <r>
    <d v="2025-01-08T00:00:00"/>
    <d v="2025-01-08T00:00:00"/>
    <s v="13th Floor"/>
    <s v="Kae"/>
    <x v="4"/>
    <n v="36344"/>
    <s v="Maan Muneer Mohammed Dakdook"/>
    <x v="0"/>
    <n v="44504"/>
    <x v="3"/>
    <s v="02- Claims Sent Not Remitted"/>
    <n v="1350"/>
    <n v="540"/>
    <n v="0"/>
    <n v="0"/>
    <n v="0"/>
    <n v="0"/>
    <n v="1350"/>
    <n v="810"/>
    <n v="0"/>
    <n v="0"/>
    <n v="810"/>
    <n v="0"/>
    <n v="0"/>
    <n v="0"/>
    <n v="810"/>
    <n v="0"/>
    <n v="0"/>
    <s v="06.1- Inlay / Crown Preparation - Compound (3-5)"/>
    <s v="04- Discharged"/>
    <s v="Clinic Notes:                         crown delivery #14                                                                  Next Clinic Notes:                         post an core and crown prep #4,5 (6 unit)"/>
    <s v="Choose                                             A1                                                 B1                                                 C1                                                 F1                                                 R1"/>
  </r>
  <r>
    <d v="2025-01-08T00:00:00"/>
    <d v="2025-01-08T00:00:00"/>
    <s v="12th Floor"/>
    <s v="Hassan"/>
    <x v="0"/>
    <n v="40968"/>
    <s v="Mohammad  Faisal Hekmet Alrefai"/>
    <x v="0"/>
    <n v="44506"/>
    <x v="2"/>
    <s v="02- Claims Sent Not Remitted"/>
    <n v="464.89"/>
    <n v="227.8"/>
    <n v="0"/>
    <n v="0"/>
    <n v="0"/>
    <n v="0"/>
    <n v="464.89"/>
    <n v="237.09"/>
    <n v="0"/>
    <n v="0"/>
    <n v="237.09"/>
    <n v="0"/>
    <n v="0"/>
    <n v="0"/>
    <n v="237.09"/>
    <n v="0"/>
    <n v="0"/>
    <s v="03.0- Direct Restorative/ Simple"/>
    <s v="04- Discharged"/>
    <s v="Clinic Notes:                         consultation, opg, rct #29                                                                   Next Clinic Notes:                         post and core + restoration #29"/>
    <s v="Choose                                             A1                                                 B1                                                 C1                                                 F1                                                 R1"/>
  </r>
  <r>
    <d v="2025-01-08T00:00:00"/>
    <d v="2025-01-08T00:00:00"/>
    <s v="13th Floor"/>
    <s v="Kae"/>
    <x v="6"/>
    <n v="40757"/>
    <s v="Azza Salem Ali Alzaabi"/>
    <x v="2"/>
    <n v="44510"/>
    <x v="2"/>
    <s v="02- Claims Sent Not Remitted"/>
    <n v="665"/>
    <n v="0"/>
    <n v="665"/>
    <n v="665"/>
    <n v="0"/>
    <n v="0"/>
    <n v="0"/>
    <n v="0"/>
    <n v="0"/>
    <n v="0"/>
    <n v="665"/>
    <n v="0"/>
    <n v="0"/>
    <n v="0"/>
    <n v="0"/>
    <n v="0"/>
    <n v="0"/>
    <s v="07.4- Crowns /Crown Delivery - Simple (1-2)"/>
    <s v="04- Discharged"/>
    <s v="Clinic Notes:                         rct#31                                                                  Next Clinic Notes:                         endo crown delivery#31---3 unit"/>
    <s v="Choose                                             A1                                                 B1                                                 C1                                                 F1                                                 R1"/>
  </r>
  <r>
    <d v="2025-01-08T00:00:00"/>
    <d v="2025-01-08T00:00:00"/>
    <s v="12th Floor"/>
    <s v="Hassan"/>
    <x v="0"/>
    <n v="35795"/>
    <s v="Hussain Abdulla Saeed Saad Almenhali"/>
    <x v="2"/>
    <n v="44513"/>
    <x v="2"/>
    <s v="02- Claims Sent Not Remitted"/>
    <n v="140"/>
    <n v="0"/>
    <n v="140"/>
    <n v="140"/>
    <n v="0"/>
    <n v="0"/>
    <n v="0"/>
    <n v="0"/>
    <n v="0"/>
    <n v="0"/>
    <n v="140"/>
    <n v="0"/>
    <n v="0"/>
    <n v="0"/>
    <n v="0"/>
    <n v="0"/>
    <n v="0"/>
    <s v="09.M- Post surgical care, Occlusal adjustment, Implant Tightening,Repair"/>
    <s v="04- Discharged"/>
    <s v="Clinic Notes:                         follow up #31 ( mapping of numbness)                                                                   Next Clinic Notes:                         3 months follow up"/>
    <s v="Choose                                             A1                                                 B1                                                 C1                                                 F1                                                 R1"/>
  </r>
  <r>
    <d v="2025-01-08T00:00:00"/>
    <d v="2025-01-08T00:00:00"/>
    <s v="12th Floor"/>
    <s v="Hassan"/>
    <x v="0"/>
    <n v="40693"/>
    <s v="Esam  El Makkawy"/>
    <x v="0"/>
    <n v="44514"/>
    <x v="1"/>
    <s v="02- Claims Sent Not Remitted"/>
    <n v="394.7"/>
    <n v="175.87"/>
    <n v="0"/>
    <n v="0"/>
    <n v="0"/>
    <n v="0"/>
    <n v="394.7"/>
    <n v="218.84"/>
    <n v="0"/>
    <n v="0"/>
    <n v="218.84"/>
    <n v="0"/>
    <n v="0"/>
    <n v="0"/>
    <n v="218.75"/>
    <n v="0"/>
    <n v="0"/>
    <s v="01.4- New Diagnosis after 6 months"/>
    <s v="04- Discharged"/>
    <s v="Clinic Notes:                         restoration #8                                                                   Next Clinic Notes:                         new diagnosis 6 months"/>
    <s v="Choose                                             A1                                                 B1                                                 C1                                                 F1                                                 R1"/>
  </r>
  <r>
    <d v="2025-01-08T00:00:00"/>
    <d v="2025-01-08T00:00:00"/>
    <s v="13th Floor"/>
    <s v="Kae"/>
    <x v="5"/>
    <n v="40970"/>
    <s v="Nourhan Moustafa Omar"/>
    <x v="0"/>
    <n v="44516"/>
    <x v="1"/>
    <s v="02- Claims Sent Not Remitted"/>
    <n v="766.93"/>
    <n v="477.93"/>
    <n v="0"/>
    <n v="0"/>
    <n v="0"/>
    <n v="0"/>
    <n v="766.93"/>
    <n v="289"/>
    <n v="0"/>
    <n v="0"/>
    <n v="289"/>
    <n v="0"/>
    <n v="0"/>
    <n v="0"/>
    <n v="288.99"/>
    <n v="0"/>
    <n v="0"/>
    <s v="03.2- Restorative / Complex"/>
    <s v="04- Discharged"/>
    <s v="Clinic Notes:                         Examination, OPG and scaling and polishing                                                                  Next Clinic Notes:                         Restoration #14,15 4 units"/>
    <s v="Choose                                             A1                                                 B1                                                 C1                                                 F1                                                 R1"/>
  </r>
  <r>
    <d v="2025-01-08T00:00:00"/>
    <d v="2025-01-08T00:00:00"/>
    <s v="13th Floor"/>
    <s v="Kae"/>
    <x v="4"/>
    <n v="39673"/>
    <s v="Ali Saeed Ali Ahmed Aldhuhoori"/>
    <x v="2"/>
    <n v="44520"/>
    <x v="2"/>
    <s v="02- Claims Sent Not Remitted"/>
    <n v="1183"/>
    <n v="0"/>
    <n v="1183"/>
    <n v="1183"/>
    <n v="0"/>
    <n v="0"/>
    <n v="0"/>
    <n v="0"/>
    <n v="0"/>
    <n v="0"/>
    <n v="1183"/>
    <n v="0"/>
    <n v="0"/>
    <n v="0"/>
    <n v="0"/>
    <n v="0"/>
    <n v="0"/>
    <s v="06.3- Inlay / Crown Delivery - Simple (1-2)"/>
    <s v="04- Discharged"/>
    <s v="Clinic Notes:                         RCT #2 with preparation                                                                  Next Clinic Notes:                         crown delivery #2 (3 unit) 9 after 1 week )"/>
    <s v="Choose                                             A1                                                 B1                                                 C1                                                 F1                                                 R1"/>
  </r>
  <r>
    <d v="2025-01-08T00:00:00"/>
    <d v="2025-01-08T00:00:00"/>
    <s v="13th Floor"/>
    <s v="Kae"/>
    <x v="4"/>
    <n v="39673"/>
    <s v="Ali Saeed Ali Ahmed Aldhuhoori"/>
    <x v="0"/>
    <n v="44524"/>
    <x v="2"/>
    <s v="02- Claims Sent Not Remitted"/>
    <n v="311.85000000000002"/>
    <n v="311.85000000000002"/>
    <n v="0"/>
    <n v="0"/>
    <n v="0"/>
    <n v="0"/>
    <n v="311.85000000000002"/>
    <n v="0"/>
    <n v="0"/>
    <n v="0"/>
    <n v="0"/>
    <n v="0"/>
    <n v="0"/>
    <n v="0"/>
    <n v="0"/>
    <n v="0"/>
    <n v="0"/>
    <s v="06.3- Inlay / Crown Delivery - Simple (1-2)"/>
    <s v="04- Discharged"/>
    <s v="Clinic Notes:                         RCT #2 with preparation                                                                  Next Clinic Notes:                         crown delivery #2 (3 unit) 9 after 1 week )"/>
    <s v="Choose                                             A1                                                 B1                                                 C1                                                 F1                                                 R1"/>
  </r>
  <r>
    <d v="2025-01-08T00:00:00"/>
    <d v="2025-01-08T00:00:00"/>
    <s v="13th Floor"/>
    <s v="Kae"/>
    <x v="6"/>
    <n v="39702"/>
    <s v="Anastasiya  Zayseva"/>
    <x v="0"/>
    <n v="44525"/>
    <x v="1"/>
    <s v="03- Fully Paid / Remitted"/>
    <n v="766.93"/>
    <n v="571.41"/>
    <n v="0"/>
    <n v="0"/>
    <n v="0"/>
    <n v="0"/>
    <n v="766.93"/>
    <n v="195.52"/>
    <n v="0"/>
    <n v="0"/>
    <n v="195.52"/>
    <n v="0"/>
    <n v="0"/>
    <n v="0"/>
    <n v="195.52"/>
    <n v="0"/>
    <n v="0"/>
    <s v="02.0- Oral Hygiene 1"/>
    <s v="04- Discharged"/>
    <s v="Clinic Notes:                         exam,opg,scaling                                                                  Next Clinic Notes:                         scaling after  6montha--2 units"/>
    <s v="Choose                                             A1                                                 B1                                                 C1                                                 F1                                                 R1"/>
  </r>
  <r>
    <d v="2025-01-08T00:00:00"/>
    <d v="2025-01-08T00:00:00"/>
    <s v="12th Floor"/>
    <s v="Hassan"/>
    <x v="0"/>
    <n v="39858"/>
    <s v="FATMA  HAMDAN ABDULLA ALKHARISHA"/>
    <x v="2"/>
    <n v="44529"/>
    <x v="2"/>
    <s v="02- Claims Sent Not Remitted"/>
    <n v="70"/>
    <n v="0"/>
    <n v="70"/>
    <n v="70"/>
    <n v="0"/>
    <n v="0"/>
    <n v="0"/>
    <n v="0"/>
    <n v="0"/>
    <n v="0"/>
    <n v="70"/>
    <n v="0"/>
    <n v="0"/>
    <n v="0"/>
    <n v="0"/>
    <n v="0"/>
    <n v="224"/>
    <s v="09.M- Post surgical care, Occlusal adjustment, Implant Tightening,Repair"/>
    <s v="04- Discharged"/>
    <s v="Clinic Notes:                         examination #30                                                                   Next Clinic Notes:                         follow up #30"/>
    <s v="Choose                                             A1                                                 B1                                                 C1                                                 F1                                                 R1"/>
  </r>
  <r>
    <d v="2025-01-08T00:00:00"/>
    <d v="2025-01-08T00:00:00"/>
    <s v="12th Floor"/>
    <s v="Hassan"/>
    <x v="0"/>
    <n v="38049"/>
    <s v="Hiam Ali Challa"/>
    <x v="0"/>
    <n v="44530"/>
    <x v="2"/>
    <s v="02- Claims Sent Not Remitted"/>
    <n v="0"/>
    <n v="0"/>
    <n v="0"/>
    <n v="0"/>
    <n v="0"/>
    <n v="0"/>
    <n v="0"/>
    <n v="0"/>
    <n v="0"/>
    <n v="0"/>
    <n v="0"/>
    <n v="0"/>
    <n v="0"/>
    <n v="0"/>
    <n v="0"/>
    <n v="0"/>
    <n v="0"/>
    <s v="07.0- Smile analysis, smile mock up"/>
    <s v="04- Discharged"/>
    <s v="Clinic Notes:                         mockup try-in                                                                   Next Clinic Notes:                         mockup tryin 2"/>
    <s v="Choose                                             A1                                                 B1                                                 C1                                                 F1                                                 R1"/>
  </r>
  <r>
    <d v="2025-01-09T00:00:00"/>
    <d v="2025-01-09T00:00:00"/>
    <s v="13th Floor"/>
    <s v="Kae"/>
    <x v="5"/>
    <n v="36865"/>
    <s v="Tasnim Radwan Mahmoud Almomani"/>
    <x v="0"/>
    <n v="44531"/>
    <x v="1"/>
    <s v="02- Claims Sent Not Remitted"/>
    <n v="416"/>
    <n v="220.48"/>
    <n v="0"/>
    <n v="0"/>
    <n v="0"/>
    <n v="0"/>
    <n v="416"/>
    <n v="195.52"/>
    <n v="0"/>
    <n v="0"/>
    <n v="195.52"/>
    <n v="0"/>
    <n v="0"/>
    <n v="0"/>
    <n v="195.52"/>
    <n v="0"/>
    <n v="0"/>
    <s v="01.4- New Diagnosis after 6 months"/>
    <s v="04- Discharged"/>
    <s v="Clinic Notes:                         Scaling an dpolishing                                                                  Next Clinic Notes:                         New diagnosis after 6 months"/>
    <s v="Choose                                             A1                                                 B1                                                 C1                                                 F1                                                 R1"/>
  </r>
  <r>
    <d v="2025-01-09T00:00:00"/>
    <d v="2025-01-09T00:00:00"/>
    <s v="13th Floor"/>
    <s v="Kae"/>
    <x v="4"/>
    <n v="40968"/>
    <s v="Mohammad  Faisal Hekmet Alrefai"/>
    <x v="0"/>
    <n v="44533"/>
    <x v="1"/>
    <s v="02- Claims Sent Not Remitted"/>
    <n v="842.95"/>
    <n v="505.77"/>
    <n v="0"/>
    <n v="0"/>
    <n v="0"/>
    <n v="0"/>
    <n v="842.95"/>
    <n v="337.18"/>
    <n v="0"/>
    <n v="0"/>
    <n v="337.18"/>
    <n v="0"/>
    <n v="0"/>
    <n v="0"/>
    <n v="337.18"/>
    <n v="0"/>
    <n v="0"/>
    <s v="01.4- New Diagnosis after 6 months"/>
    <s v="04- Discharged"/>
    <s v="Clinic Notes:                         post and core and restoration #29                                                                  Next Clinic Notes:                         New diagnosis"/>
    <s v="Choose                                             A1                                                 B1                                                 C1                                                 F1                                                 R1"/>
  </r>
  <r>
    <d v="2025-01-09T00:00:00"/>
    <d v="2025-01-09T00:00:00"/>
    <s v="12th Floor"/>
    <s v="Shaimaa"/>
    <x v="1"/>
    <n v="34575"/>
    <s v="SAIF AHMED SAEED MOHAMED   AL YAMMAHI"/>
    <x v="2"/>
    <n v="44536"/>
    <x v="2"/>
    <s v="02- Claims Sent Not Remitted"/>
    <n v="140"/>
    <n v="0"/>
    <n v="140"/>
    <n v="140"/>
    <n v="0"/>
    <n v="0"/>
    <n v="0"/>
    <n v="0"/>
    <n v="0"/>
    <n v="0"/>
    <n v="140"/>
    <n v="0"/>
    <n v="0"/>
    <n v="0"/>
    <n v="0"/>
    <n v="0"/>
    <n v="0"/>
    <s v="09.M- Post surgical care, Occlusal adjustment, Implant Tightening,Repair"/>
    <s v="04- Discharged"/>
    <s v="Clinic Notes:                         Post surgical care                                                                  Next Clinic Notes:                         Follow up on saturday/sunday - 1 unit"/>
    <s v="Choose                                             A1                                                 B1                                                 C1                                                 F1                                                 R1"/>
  </r>
  <r>
    <d v="2025-01-09T00:00:00"/>
    <d v="2025-01-09T00:00:00"/>
    <s v="12th Floor"/>
    <s v="Hassan"/>
    <x v="1"/>
    <n v="38491"/>
    <s v="Ilian Nikolov Nikolov"/>
    <x v="4"/>
    <s v="44537  / FP40438"/>
    <x v="1"/>
    <s v="02- Claims Sent Not Remitted"/>
    <n v="595"/>
    <n v="0"/>
    <n v="476"/>
    <n v="476"/>
    <n v="0"/>
    <n v="0"/>
    <n v="119"/>
    <n v="119"/>
    <n v="0"/>
    <n v="0"/>
    <n v="595"/>
    <n v="0"/>
    <n v="0"/>
    <n v="0"/>
    <n v="119"/>
    <n v="0"/>
    <n v="0"/>
    <s v="09.2- Surgery / Implant - Compound (3-5)"/>
    <s v="04- Discharged"/>
    <s v="Clinic Notes:                         Examination, CBCT, Scan                                                                  Next Clinic Notes:                         Surgical extraction #13,16,17 and implants #13,15 with graft/gtr/gingivoplasty/nitrous oxide - 8 units"/>
    <s v="Choose                                             A1                                                 B1                                                 C1                                                 F1                                                 R1"/>
  </r>
  <r>
    <d v="2025-01-09T00:00:00"/>
    <d v="2025-01-09T00:00:00"/>
    <s v="13th Floor"/>
    <s v="Kae"/>
    <x v="6"/>
    <n v="39622"/>
    <s v="Rawda Mohamed Salim Altheeb  Alketbi"/>
    <x v="2"/>
    <n v="44539"/>
    <x v="2"/>
    <s v="02- Claims Sent Not Remitted"/>
    <n v="875"/>
    <n v="0"/>
    <n v="875"/>
    <n v="875"/>
    <n v="0"/>
    <n v="0"/>
    <n v="0"/>
    <n v="0"/>
    <n v="0"/>
    <n v="0"/>
    <n v="875"/>
    <n v="0"/>
    <n v="0"/>
    <n v="0"/>
    <n v="0"/>
    <n v="0"/>
    <n v="0"/>
    <s v="07.4- Crowns /Crown Delivery - Simple (1-2)"/>
    <s v="04- Discharged"/>
    <s v="Clinic Notes:                         rct#3 and onlay prep #2                                                                  Next Clinic Notes:                         endo crown#3 delivery and onlay #2---4 units"/>
    <s v="Choose                                             A1                                                 B1                                                 C1                                                 F1                                                 R1"/>
  </r>
  <r>
    <d v="2025-01-09T00:00:00"/>
    <d v="2025-01-09T00:00:00"/>
    <s v="13th Floor"/>
    <s v="Kae"/>
    <x v="6"/>
    <n v="39622"/>
    <s v="Rawda Mohamed Salim Altheeb  Alketbi"/>
    <x v="0"/>
    <n v="44541"/>
    <x v="2"/>
    <s v="02- Claims Sent Not Remitted"/>
    <n v="110"/>
    <n v="110"/>
    <n v="0"/>
    <n v="0"/>
    <n v="0"/>
    <n v="0"/>
    <n v="110"/>
    <n v="0"/>
    <n v="0"/>
    <n v="0"/>
    <n v="0"/>
    <n v="0"/>
    <n v="0"/>
    <n v="0"/>
    <n v="0"/>
    <n v="0"/>
    <n v="0"/>
    <s v="07.4- Crowns /Crown Delivery - Simple (1-2)"/>
    <s v="04- Discharged"/>
    <s v="Clinic Notes:                         rct#3 and onlay prep #2                                                                  Next Clinic Notes:                         endo crown#3 delivery and onlay #2---4 units"/>
    <s v="Choose                                             A1                                                 B1                                                 C1                                                 F1                                                 R1"/>
  </r>
  <r>
    <d v="2025-01-09T00:00:00"/>
    <d v="2025-01-09T00:00:00"/>
    <s v="13th Floor"/>
    <s v="Haya"/>
    <x v="4"/>
    <n v="39554"/>
    <s v="Faezah Ahmed Ibrahim Elsayed Ibrahim"/>
    <x v="0"/>
    <n v="44542"/>
    <x v="2"/>
    <s v="02- Claims Sent Not Remitted"/>
    <n v="51.98"/>
    <n v="44.98"/>
    <n v="0"/>
    <n v="0"/>
    <n v="0"/>
    <n v="0"/>
    <n v="51.98"/>
    <n v="7"/>
    <n v="0"/>
    <n v="0"/>
    <n v="7"/>
    <n v="0"/>
    <n v="0"/>
    <n v="0"/>
    <n v="7"/>
    <n v="0"/>
    <n v="0"/>
    <s v="06.3- Inlay / Crown Delivery - Simple (1-2)"/>
    <s v="04- Discharged"/>
    <s v="Clinic Notes:                         follow up                                                                   Next Clinic Notes:                         re cementaiton #21,19 on Saturday (2 unit) ( if no appointment put it at end of day 8 Pm )"/>
    <s v="Choose                                             A1                                                 B1                                                 C1                                                 F1                                                 R1"/>
  </r>
  <r>
    <d v="2025-01-09T00:00:00"/>
    <s v="---"/>
    <s v="13th Floor"/>
    <s v="Kae"/>
    <x v="5"/>
    <n v="40064"/>
    <s v="Fawzi Gamal Elmitwalli Abouzeid"/>
    <x v="0"/>
    <n v="44543"/>
    <x v="0"/>
    <s v="02- Claims Sent Not Remitted"/>
    <n v="0"/>
    <n v="0"/>
    <n v="0"/>
    <n v="0"/>
    <n v="0"/>
    <n v="0"/>
    <n v="0"/>
    <n v="0"/>
    <n v="0"/>
    <n v="0"/>
    <n v="0"/>
    <n v="0"/>
    <n v="0"/>
    <n v="0"/>
    <n v="0"/>
    <n v="0"/>
    <n v="378.39"/>
    <s v="01.4- New Diagnosis after 6 months"/>
    <s v="04- Discharged"/>
    <s v="Clinic Notes:                         Endo crown delivery #5                                                                  Next Clinic Notes:                         New diagnosis after 6 months"/>
    <s v="Choose                                             A1                                                 B1                                                 C1                                                 F1                                                 R1"/>
  </r>
  <r>
    <d v="2025-01-09T00:00:00"/>
    <d v="2025-01-09T00:00:00"/>
    <s v="13th Floor"/>
    <s v="Kae"/>
    <x v="6"/>
    <n v="40082"/>
    <s v="Edward Juul Roed Larsen"/>
    <x v="0"/>
    <n v="44546"/>
    <x v="1"/>
    <s v="02- Claims Sent Not Remitted"/>
    <n v="766.93"/>
    <n v="477.93"/>
    <n v="0"/>
    <n v="0"/>
    <n v="0"/>
    <n v="0"/>
    <n v="766.93"/>
    <n v="289"/>
    <n v="0"/>
    <n v="0"/>
    <n v="289"/>
    <n v="0"/>
    <n v="0"/>
    <n v="0"/>
    <n v="288.99"/>
    <n v="0"/>
    <n v="0"/>
    <s v="01.4- New Diagnosis after 6 months"/>
    <s v="04- Discharged"/>
    <s v="Clinic Notes:                         exam,opg, scaling polishing                                                                  Next Clinic Notes:                         scaling after  6months"/>
    <s v="Choose                                             A1                                                 B1                                                 C1                                                 F1                                                 R1"/>
  </r>
  <r>
    <d v="2025-01-09T00:00:00"/>
    <d v="2025-01-09T00:00:00"/>
    <s v="13th Floor"/>
    <s v="Kae"/>
    <x v="6"/>
    <n v="35417"/>
    <s v="Vasilya Shaykhraziyeva"/>
    <x v="3"/>
    <n v="44550"/>
    <x v="1"/>
    <s v="02- Claims Sent Not Remitted"/>
    <n v="150"/>
    <n v="0"/>
    <n v="120"/>
    <n v="120"/>
    <n v="0"/>
    <n v="0"/>
    <n v="30"/>
    <n v="30"/>
    <n v="0"/>
    <n v="0"/>
    <n v="150"/>
    <n v="0"/>
    <n v="0"/>
    <n v="0"/>
    <n v="30"/>
    <n v="0"/>
    <n v="0"/>
    <s v="01.4- New Diagnosis after 6 months"/>
    <s v="04- Discharged"/>
    <s v="Clinic Notes:                         exam,opg, scaling polishing                                                                  Next Clinic Notes:                         new diagnosis after 6 months--2 units"/>
    <s v="Choose                                             A1                                                 B1                                                 C1                                                 F1                                                 R1"/>
  </r>
  <r>
    <d v="2025-01-09T00:00:00"/>
    <d v="2025-01-09T00:00:00"/>
    <s v="13th Floor"/>
    <s v="Kae"/>
    <x v="6"/>
    <n v="35417"/>
    <s v="Vasilya Shaykhraziyeva"/>
    <x v="0"/>
    <n v="44552"/>
    <x v="1"/>
    <s v="02- Claims Sent Not Remitted"/>
    <n v="416"/>
    <n v="166.4"/>
    <n v="0"/>
    <n v="0"/>
    <n v="0"/>
    <n v="0"/>
    <n v="416"/>
    <n v="249.6"/>
    <n v="0"/>
    <n v="0"/>
    <n v="249.6"/>
    <n v="0"/>
    <n v="0"/>
    <n v="0"/>
    <n v="249.6"/>
    <n v="0"/>
    <n v="0"/>
    <s v="01.4- New Diagnosis after 6 months"/>
    <s v="04- Discharged"/>
    <s v="Clinic Notes:                         exam,opg, scaling polishing                                                                  Next Clinic Notes:                         new diagnosis after 6 months--2 units"/>
    <s v="Choose                                             A1                                                 B1                                                 C1                                                 F1                                                 R1"/>
  </r>
  <r>
    <d v="2025-01-09T00:00:00"/>
    <d v="2025-01-09T00:00:00"/>
    <s v="13th Floor"/>
    <s v="Kae"/>
    <x v="4"/>
    <n v="40858"/>
    <s v="Abdulla Saif Saeed Rashed Almazrouei"/>
    <x v="2"/>
    <n v="44554"/>
    <x v="2"/>
    <s v="02- Claims Sent Not Remitted"/>
    <n v="1925"/>
    <n v="0"/>
    <n v="1925"/>
    <n v="1925"/>
    <n v="0"/>
    <n v="0"/>
    <n v="0"/>
    <n v="0"/>
    <n v="0"/>
    <n v="0"/>
    <n v="1925"/>
    <n v="0"/>
    <n v="0"/>
    <n v="0"/>
    <n v="0"/>
    <n v="0"/>
    <n v="0"/>
    <s v="03.0- Direct Restorative/ Simple"/>
    <s v="04- Discharged"/>
    <s v="Clinic Notes:                         crown #20 delivery                                                                   Next Clinic Notes:                         scaling and restoration #7 (4 unit ) after 1 week)"/>
    <s v="Choose                                             A1                                                 B1                                                 C1                                                 F1                                                 R1"/>
  </r>
  <r>
    <d v="2025-01-09T00:00:00"/>
    <d v="2025-01-09T00:00:00"/>
    <s v="13th Floor"/>
    <s v="Kae"/>
    <x v="6"/>
    <n v="39552"/>
    <s v="Majed Abdulla Jassim Mohamed  Alhammadi"/>
    <x v="2"/>
    <n v="44556"/>
    <x v="2"/>
    <s v="02- Claims Sent Not Remitted"/>
    <n v="353.5"/>
    <n v="0"/>
    <n v="353.5"/>
    <n v="353.5"/>
    <n v="0"/>
    <n v="0"/>
    <n v="0"/>
    <n v="0"/>
    <n v="0"/>
    <n v="0"/>
    <n v="353.5"/>
    <n v="0"/>
    <n v="0"/>
    <n v="0"/>
    <n v="0"/>
    <n v="0"/>
    <n v="493.5"/>
    <s v="07.7- Bleaching (In-office)"/>
    <s v="04- Discharged"/>
    <s v="Clinic Notes:                         exam,opg, scaling polishing                                                                  Next Clinic Notes:                         nano whitening--5 units"/>
    <s v="Choose                                             A1                                                 B1                                                 C1                                                 F1                                                 R1"/>
  </r>
  <r>
    <d v="2025-01-09T00:00:00"/>
    <d v="2025-01-09T00:00:00"/>
    <s v="13th Floor"/>
    <s v="Haya"/>
    <x v="4"/>
    <n v="40777"/>
    <s v="May Mohab Youssef Ahmed Hashish"/>
    <x v="0"/>
    <n v="44561"/>
    <x v="1"/>
    <s v="03- Fully Paid / Remitted"/>
    <n v="112.96"/>
    <n v="0"/>
    <n v="0"/>
    <n v="0"/>
    <n v="0"/>
    <n v="0"/>
    <n v="112.96"/>
    <n v="112.96"/>
    <n v="0"/>
    <n v="0"/>
    <n v="112.96"/>
    <n v="0"/>
    <n v="0"/>
    <n v="0"/>
    <n v="112.96"/>
    <n v="0"/>
    <n v="0"/>
    <s v="04.4- RCT/ Endo Retreatment (No Crown Prep)"/>
    <s v="04- Discharged"/>
    <s v="Clinic Notes:                         open and drain #6                                                                   Next Clinic Notes:                         continue Re RCT #6 and RCT #3 (7 unit) withing a week please"/>
    <s v="Choose                                             A1                                                 B1                                                 C1                                                 F1                                                 R1"/>
  </r>
  <r>
    <d v="2025-01-09T00:00:00"/>
    <d v="2025-01-09T00:00:00"/>
    <s v="12th Floor"/>
    <s v="Shaimaa"/>
    <x v="1"/>
    <n v="38715"/>
    <s v="Alnoobeya Qasem Hassan Alrashdi"/>
    <x v="2"/>
    <n v="44564"/>
    <x v="2"/>
    <s v="02- Claims Sent Not Remitted"/>
    <n v="700"/>
    <n v="0"/>
    <n v="700"/>
    <n v="700"/>
    <n v="0"/>
    <n v="0"/>
    <n v="0"/>
    <n v="0"/>
    <n v="0"/>
    <n v="0"/>
    <n v="700"/>
    <n v="0"/>
    <n v="0"/>
    <n v="0"/>
    <n v="0"/>
    <n v="0"/>
    <n v="0"/>
    <s v="09.2- Surgery / Implant - Compound (3-5)"/>
    <s v="03- Waiting &gt; 10 minutes"/>
    <s v="Clinic Notes:                         implant tightening #3,5,30,31                                                                  Next Clinic Notes:                         1.Surgical extraction #18,20,21 with cyst removal #20 and Immediate implant #18,19,21 with bone augmentation and gingivoplasty - VIP Clinic - 8 units (After INS approval)  2.Implant impression #15 ( after 3 months from surgery  21/11/24) - 2 units"/>
    <s v="Choose                                             A1                                                 B1                                                 C1                                                 F1                                                 R1"/>
  </r>
  <r>
    <d v="2025-01-09T00:00:00"/>
    <d v="2025-01-09T00:00:00"/>
    <s v="13th Floor"/>
    <s v="Kae"/>
    <x v="5"/>
    <n v="38715"/>
    <s v="Alnoobeya Qasem Hassan Alrashdi"/>
    <x v="0"/>
    <n v="44568"/>
    <x v="2"/>
    <s v="02- Claims Sent Not Remitted"/>
    <n v="416"/>
    <n v="416"/>
    <n v="0"/>
    <n v="0"/>
    <n v="0"/>
    <n v="0"/>
    <n v="416"/>
    <n v="0"/>
    <n v="0"/>
    <n v="0"/>
    <n v="0"/>
    <n v="0"/>
    <n v="0"/>
    <n v="0"/>
    <n v="0"/>
    <n v="0"/>
    <n v="0"/>
    <s v="03.2- Restorative / Complex"/>
    <s v="04- Discharged"/>
    <s v="Clinic Notes:                         Scaling and polishing                                                                  Next Clinic Notes:                         Restoration #29, 11"/>
    <s v="Choose                                             A1                                                 B1                                                 C1                                                 F1                                                 R1"/>
  </r>
  <r>
    <d v="2025-01-09T00:00:00"/>
    <d v="2025-01-11T00:00:00"/>
    <s v="13th Floor"/>
    <s v="Joel"/>
    <x v="6"/>
    <n v="37506"/>
    <s v="Adnan Ali Hoteit"/>
    <x v="3"/>
    <n v="44571"/>
    <x v="2"/>
    <s v="02- Claims Sent Not Remitted"/>
    <n v="360"/>
    <n v="0"/>
    <n v="288"/>
    <n v="288"/>
    <n v="0"/>
    <n v="0"/>
    <n v="72"/>
    <n v="72"/>
    <n v="0"/>
    <n v="0"/>
    <n v="360"/>
    <n v="0"/>
    <n v="0"/>
    <n v="0"/>
    <n v="0"/>
    <n v="0"/>
    <n v="72"/>
    <s v="01.2- Consultation (Existing patient)"/>
    <s v="03- Waiting &gt; 10 minutes"/>
    <s v="Clinic Notes:                         Restoration #2#15                                                                   Next Clinic Notes:                         new diagnosis after 6 months--2 units"/>
    <s v="Choose                                             A1                                                 B1                                                 C1                                                 F1                                                 R1"/>
  </r>
  <r>
    <d v="2025-01-09T00:00:00"/>
    <d v="2025-01-09T00:00:00"/>
    <s v="13th Floor"/>
    <s v="Kae"/>
    <x v="6"/>
    <n v="40596"/>
    <s v="Mariam Saeed Hareb Alazeezi"/>
    <x v="0"/>
    <n v="44574"/>
    <x v="2"/>
    <s v="02- Claims Sent Not Remitted"/>
    <n v="155.93"/>
    <n v="155.93"/>
    <n v="0"/>
    <n v="0"/>
    <n v="0"/>
    <n v="0"/>
    <n v="155.93"/>
    <n v="0"/>
    <n v="0"/>
    <n v="0"/>
    <n v="0"/>
    <n v="0"/>
    <n v="0"/>
    <n v="0"/>
    <n v="0"/>
    <n v="0"/>
    <n v="0"/>
    <s v="05.M- Surgical Miscellaneous (post surgery care,"/>
    <s v="04- Discharged"/>
    <s v="Clinic Notes:                         1st irrigation with iv medication                                                                  Next Clinic Notes:                         1)post surgical care after 5 dys -1 unit  2) Suture removal - VIP - after 12 days - 1 unit -  3) Implant impression - VIP after 3 months - 2 units"/>
    <s v="Choose                                             A1                                                 B1                                                 C1                                                 F1                                                 R1"/>
  </r>
  <r>
    <d v="2025-01-09T00:00:00"/>
    <d v="2025-01-09T00:00:00"/>
    <s v="12th Floor"/>
    <s v="Hassan"/>
    <x v="1"/>
    <n v="35706"/>
    <s v="Manal Salem Omar Alkarbi"/>
    <x v="2"/>
    <n v="44575"/>
    <x v="2"/>
    <s v="02- Claims Sent Not Remitted"/>
    <n v="0"/>
    <n v="0"/>
    <n v="0"/>
    <n v="0"/>
    <n v="0"/>
    <n v="0"/>
    <n v="0"/>
    <n v="0"/>
    <n v="0"/>
    <n v="0"/>
    <n v="0"/>
    <n v="0"/>
    <n v="0"/>
    <n v="0"/>
    <n v="0"/>
    <n v="0"/>
    <n v="0"/>
    <s v="01.2- Consultation (Existing patient)"/>
    <s v="04- Discharged"/>
    <s v="Clinic Notes:                         iopa #14                                                                  Next Clinic Notes:                         -Pt will receive IV infusion ( Ceftriaxazone 1g, paracetamol and hydrocortisone) today under Dr Salim -phone call after 48 hrs to Follow up with patient regarding the condition"/>
    <s v="Choose                                             A1                                                 B1                                                 C1                                                 F1                                                 R1"/>
  </r>
  <r>
    <d v="2025-01-09T00:00:00"/>
    <d v="2025-01-09T00:00:00"/>
    <s v="13th Floor"/>
    <s v="Kae"/>
    <x v="4"/>
    <n v="35706"/>
    <s v="Manal Salem Omar Alkarbi"/>
    <x v="0"/>
    <n v="44576"/>
    <x v="2"/>
    <s v="02- Claims Sent Not Remitted"/>
    <n v="195"/>
    <n v="195"/>
    <n v="0"/>
    <n v="0"/>
    <n v="0"/>
    <n v="0"/>
    <n v="195"/>
    <n v="0"/>
    <n v="0"/>
    <n v="0"/>
    <n v="0"/>
    <n v="0"/>
    <n v="0"/>
    <n v="0"/>
    <n v="0"/>
    <n v="0"/>
    <n v="0"/>
    <s v="01.4- New Diagnosis after 6 months"/>
    <s v="04- Discharged"/>
    <s v="Clinic Notes:                         follow up                                                                  Next Clinic Notes:                         new diagnosis ( patient might call to implant #14 with Dr Hussien )"/>
    <s v="Choose                                             A1                                                 B1                                                 C1                                                 F1                                                 R1"/>
  </r>
  <r>
    <d v="2025-01-09T00:00:00"/>
    <d v="2025-01-09T00:00:00"/>
    <s v="13th Floor"/>
    <s v="Kae"/>
    <x v="6"/>
    <n v="37101"/>
    <s v="Zeneth Salado Zamora"/>
    <x v="0"/>
    <n v="44577"/>
    <x v="2"/>
    <s v="02- Claims Sent Not Remitted"/>
    <n v="985"/>
    <n v="605"/>
    <n v="0"/>
    <n v="0"/>
    <n v="0"/>
    <n v="0"/>
    <n v="985"/>
    <n v="380"/>
    <n v="0"/>
    <n v="0"/>
    <n v="380"/>
    <n v="0"/>
    <n v="0"/>
    <n v="0"/>
    <n v="0"/>
    <n v="0"/>
    <n v="1063"/>
    <s v="07.7- Bleaching (In-office)"/>
    <s v="04- Discharged"/>
    <s v="Clinic Notes:                         onlay delivery#5                                                                  Next Clinic Notes:                         nano whitening--5 units"/>
    <s v="Choose                                             A1                                                 B1                                                 C1                                                 F1                                                 R1"/>
  </r>
  <r>
    <d v="2025-01-09T00:00:00"/>
    <d v="2025-01-09T00:00:00"/>
    <s v="13th Floor"/>
    <s v="Kae"/>
    <x v="4"/>
    <n v="35007"/>
    <s v="Sulaiman  Mohamed Sulaiman Mohamed Almehrzi"/>
    <x v="0"/>
    <n v="44579"/>
    <x v="2"/>
    <s v="02- Claims Sent Not Remitted"/>
    <n v="220"/>
    <n v="220"/>
    <n v="0"/>
    <n v="0"/>
    <n v="0"/>
    <n v="0"/>
    <n v="220"/>
    <n v="0"/>
    <n v="0"/>
    <n v="0"/>
    <n v="0"/>
    <n v="0"/>
    <n v="0"/>
    <n v="0"/>
    <n v="0"/>
    <n v="0"/>
    <n v="0"/>
    <s v="06.4- Inlay / Crown Delivery - Compound (3-5)"/>
    <s v="04- Discharged"/>
    <s v="Clinic Notes:                         caries removal #20,19                                                                  Next Clinic Notes:                         delivery #20,19 onlay (4 unit)"/>
    <s v="Choose                                             A1                                                 B1                                                 C1                                                 F1                                                 R1"/>
  </r>
  <r>
    <d v="2025-01-09T00:00:00"/>
    <d v="2025-01-09T00:00:00"/>
    <s v="12th Floor"/>
    <s v="Hassan"/>
    <x v="1"/>
    <n v="37689"/>
    <s v="Mohamed Khalifa Mohamed Mohsen Alnuaimi"/>
    <x v="2"/>
    <n v="44582"/>
    <x v="2"/>
    <s v="02- Claims Sent Not Remitted"/>
    <n v="4760"/>
    <n v="0"/>
    <n v="4760"/>
    <n v="4760"/>
    <n v="0"/>
    <n v="0"/>
    <n v="0"/>
    <n v="0"/>
    <n v="0"/>
    <n v="0"/>
    <n v="4760"/>
    <n v="0"/>
    <n v="0"/>
    <n v="0"/>
    <n v="0"/>
    <n v="0"/>
    <n v="0"/>
    <s v="05.M- Surgical Miscellaneous (post surgery care,"/>
    <s v="03- Waiting &gt; 10 minutes"/>
    <s v="Clinic Notes:                         Surgical extraction #1,32 under nitrous oxide                                                                  Next Clinic Notes:                         -Post surgical care #1,32 after 2 days with full set of IV medication -Post surgical care #1,32  after 5 days ( IV if required, as per the condition of the pt) -Suture removal #1,32  - VIP - 1 unit after 12 days"/>
    <s v="Choose                                             A1                                                 B1                                                 C1                                                 F1                                                 R1"/>
  </r>
  <r>
    <d v="2025-01-09T00:00:00"/>
    <d v="2025-01-09T00:00:00"/>
    <s v="13th Floor"/>
    <s v="Kae"/>
    <x v="6"/>
    <n v="39138"/>
    <s v="Raymond August Stolecki Stolecki"/>
    <x v="0"/>
    <n v="44593"/>
    <x v="1"/>
    <s v="03- Fully Paid / Remitted"/>
    <n v="766.93"/>
    <n v="477.93"/>
    <n v="0"/>
    <n v="0"/>
    <n v="0"/>
    <n v="0"/>
    <n v="766.93"/>
    <n v="289"/>
    <n v="0"/>
    <n v="0"/>
    <n v="289"/>
    <n v="0"/>
    <n v="0"/>
    <n v="0"/>
    <n v="288.99"/>
    <n v="0"/>
    <n v="0"/>
    <s v="02.0- Oral Hygiene 1"/>
    <s v="04- Discharged"/>
    <s v="Clinic Notes:                         exam,opg, scaling polishing                                                                  Next Clinic Notes:                         scaling after 6 month--2 units"/>
    <s v="Choose                                             A1                                                 B1                                                 C1                                                 F1                                                 R1"/>
  </r>
  <r>
    <d v="2025-01-09T00:00:00"/>
    <d v="2025-01-09T00:00:00"/>
    <s v="13th Floor"/>
    <s v="Kae"/>
    <x v="5"/>
    <n v="40968"/>
    <s v="Mohammad  Faisal Hekmet Alrefai"/>
    <x v="0"/>
    <n v="44597"/>
    <x v="2"/>
    <s v="02- Claims Sent Not Remitted"/>
    <n v="0"/>
    <n v="0"/>
    <n v="0"/>
    <n v="0"/>
    <n v="0"/>
    <n v="0"/>
    <n v="0"/>
    <n v="0"/>
    <n v="0"/>
    <n v="0"/>
    <n v="0"/>
    <n v="0"/>
    <n v="0"/>
    <n v="0"/>
    <n v="0"/>
    <n v="0"/>
    <n v="0"/>
    <s v="01.2- Consultation (Existing patient)"/>
    <s v="04- Discharged"/>
    <s v="Clinic Notes:                         Occlusion correction                                                                  Next Clinic Notes:                         NA"/>
    <s v="Choose                                             A1                                                 B1                                                 C1                                                 F1                                                 R1"/>
  </r>
  <r>
    <d v="2025-01-09T00:00:00"/>
    <d v="2025-01-09T00:00:00"/>
    <s v="13th Floor"/>
    <s v="Kae"/>
    <x v="6"/>
    <n v="39320"/>
    <s v="Ahmed Abdulla Hamad Jumah Aldahmani"/>
    <x v="2"/>
    <n v="44598"/>
    <x v="2"/>
    <s v="02- Claims Sent Not Remitted"/>
    <n v="353.5"/>
    <n v="0"/>
    <n v="353.5"/>
    <n v="353.5"/>
    <n v="0"/>
    <n v="0"/>
    <n v="0"/>
    <n v="0"/>
    <n v="0"/>
    <n v="0"/>
    <n v="353.5"/>
    <n v="0"/>
    <n v="0"/>
    <n v="0"/>
    <n v="0"/>
    <n v="0"/>
    <n v="0"/>
    <s v="01.4- New Diagnosis after 6 months"/>
    <s v="04- Discharged"/>
    <s v="Clinic Notes:                         exam,opg, scaling polishing                                                                  Next Clinic Notes:                         scaling after 6 month--2 units"/>
    <s v="Choose                                             A1                                                 B1                                                 C1                                                 F1                                                 R1"/>
  </r>
  <r>
    <d v="2025-01-09T00:00:00"/>
    <d v="2025-01-09T00:00:00"/>
    <s v="13th Floor"/>
    <s v="Kae"/>
    <x v="4"/>
    <n v="39875"/>
    <s v="Salem Ali Abdulla Mohammed  Almarzooqi"/>
    <x v="0"/>
    <n v="44603"/>
    <x v="2"/>
    <s v="02- Claims Sent Not Remitted"/>
    <n v="145"/>
    <n v="145"/>
    <n v="0"/>
    <n v="0"/>
    <n v="0"/>
    <n v="0"/>
    <n v="145"/>
    <n v="0"/>
    <n v="0"/>
    <n v="0"/>
    <n v="0"/>
    <n v="0"/>
    <n v="0"/>
    <n v="0"/>
    <n v="0"/>
    <n v="0"/>
    <n v="0"/>
    <s v="06.3- Inlay / Crown Delivery - Simple (1-2)"/>
    <s v="04- Discharged"/>
    <s v="Clinic Notes:                         caries removal #28                                                                  Next Clinic Notes:                         onlay delivery #28 ( 3 unit)"/>
    <s v="Choose                                             A1                                                 B1                                                 C1                                                 F1                                                 R1"/>
  </r>
  <r>
    <d v="2025-01-09T00:00:00"/>
    <d v="2025-01-09T00:00:00"/>
    <s v="13th Floor"/>
    <s v="Kae"/>
    <x v="6"/>
    <n v="39321"/>
    <s v="Khaled Abdulla Hamad Jumah Aldahmani"/>
    <x v="2"/>
    <n v="44605"/>
    <x v="2"/>
    <s v="02- Claims Sent Not Remitted"/>
    <n v="546"/>
    <n v="0"/>
    <n v="546"/>
    <n v="546"/>
    <n v="0"/>
    <n v="0"/>
    <n v="0"/>
    <n v="0"/>
    <n v="0"/>
    <n v="0"/>
    <n v="546"/>
    <n v="0"/>
    <n v="0"/>
    <n v="0"/>
    <n v="0"/>
    <n v="0"/>
    <n v="0"/>
    <s v="01.4- New Diagnosis after 6 months"/>
    <s v="04- Discharged"/>
    <s v="Clinic Notes:                         exam,opg,scaling polishing, composite #3                                                                  Next Clinic Notes:                         new diagnosis after 6 month--2 units"/>
    <s v="Choose                                             A1                                                 B1                                                 C1                                                 F1                                                 R1"/>
  </r>
  <r>
    <d v="2025-01-11T00:00:00"/>
    <d v="2025-01-11T00:00:00"/>
    <s v="13th Floor"/>
    <s v="Kae"/>
    <x v="5"/>
    <n v="38501"/>
    <s v="Ai Li"/>
    <x v="0"/>
    <n v="44612"/>
    <x v="2"/>
    <s v="02- Claims Sent Not Remitted"/>
    <n v="246.98"/>
    <n v="228.98"/>
    <n v="0"/>
    <n v="0"/>
    <n v="0"/>
    <n v="0"/>
    <n v="246.98"/>
    <n v="18"/>
    <n v="0"/>
    <n v="0"/>
    <n v="18"/>
    <n v="0"/>
    <n v="0"/>
    <n v="0"/>
    <n v="0"/>
    <n v="0"/>
    <n v="0"/>
    <s v="08.0- Orthodontic Consultation/ Planning / Smile analysis"/>
    <s v="04- Discharged"/>
    <s v="Clinic Notes:                         Impression taken and photos for new retainer                                                                  Next Clinic Notes:                         Retainer upper and lower delivery"/>
    <s v="Choose                                             A1                                                 B1                                                 C1                                                 F1                                                 R1"/>
  </r>
  <r>
    <d v="2025-01-11T00:00:00"/>
    <d v="2025-01-14T00:00:00"/>
    <s v="13th Floor"/>
    <s v="Kae"/>
    <x v="5"/>
    <n v="38501"/>
    <s v="Ai Li"/>
    <x v="0"/>
    <n v="44612"/>
    <x v="1"/>
    <s v="02- Claims Sent Not Remitted"/>
    <n v="0"/>
    <n v="0"/>
    <n v="0"/>
    <n v="0"/>
    <n v="0"/>
    <n v="0"/>
    <n v="246.98"/>
    <n v="0"/>
    <n v="0"/>
    <n v="0"/>
    <n v="0"/>
    <n v="0"/>
    <n v="0"/>
    <n v="0"/>
    <n v="18"/>
    <n v="0"/>
    <n v="0"/>
    <s v="08.0- Orthodontic Consultation/ Planning / Smile analysis"/>
    <s v="04- Discharged"/>
    <s v="Clinic Notes:                         Impression taken and photos for new retainer                                                                  Next Clinic Notes:                         Retainer upper and lower delivery"/>
    <s v="Choose                                             A1                                                 B1                                                 C1                                                 F1                                                 R1"/>
  </r>
  <r>
    <d v="2025-01-11T00:00:00"/>
    <d v="2025-01-11T00:00:00"/>
    <s v="13th Floor"/>
    <s v="Kae"/>
    <x v="6"/>
    <n v="40808"/>
    <s v="Samah  Tajalsir Hassan Ahmed"/>
    <x v="5"/>
    <s v="44617  / FP40364"/>
    <x v="3"/>
    <s v="02- Claims Sent Not Remitted"/>
    <n v="0"/>
    <n v="0"/>
    <n v="0"/>
    <n v="0"/>
    <n v="0"/>
    <n v="0"/>
    <n v="0"/>
    <n v="0"/>
    <n v="0"/>
    <n v="0"/>
    <n v="0"/>
    <n v="0"/>
    <n v="0"/>
    <n v="0"/>
    <n v="1035"/>
    <n v="0"/>
    <n v="0"/>
    <s v="06.M- IPR, Occlusal adj, Inlay repair"/>
    <s v="04- Discharged"/>
    <s v="Clinic Notes:                         onlay deliver#18,19 . crown #20,21                                                                  Next Clinic Notes:                         occlusal adjustment -- 2units"/>
    <s v="Choose                                             A1                                                 B1                                                 C1                                                 F1                                                 R1"/>
  </r>
  <r>
    <d v="2025-01-11T00:00:00"/>
    <d v="2025-01-11T00:00:00"/>
    <s v="13th Floor"/>
    <s v="Kae"/>
    <x v="6"/>
    <n v="40808"/>
    <s v="Samah  Tajalsir Hassan Ahmed"/>
    <x v="5"/>
    <s v="44617  / FP40364"/>
    <x v="1"/>
    <s v="02- Claims Sent Not Remitted"/>
    <n v="0"/>
    <n v="0"/>
    <n v="0"/>
    <n v="0"/>
    <n v="0"/>
    <n v="0"/>
    <n v="0"/>
    <n v="0"/>
    <n v="0"/>
    <n v="0"/>
    <n v="0"/>
    <n v="0"/>
    <n v="0"/>
    <n v="0"/>
    <n v="1035"/>
    <n v="0"/>
    <n v="0"/>
    <s v="06.M- IPR, Occlusal adj, Inlay repair"/>
    <s v="04- Discharged"/>
    <s v="Clinic Notes:                         onlay deliver#18,19 . crown #20,21                                                                  Next Clinic Notes:                         occlusal adjustment -- 2units"/>
    <s v="Choose                                             A1                                                 B1                                                 C1                                                 F1                                                 R1"/>
  </r>
  <r>
    <d v="2025-01-05T00:00:00"/>
    <d v="2025-01-11T00:00:00"/>
    <s v="12th Floor"/>
    <s v="Kae"/>
    <x v="1"/>
    <n v="35486"/>
    <s v="Erika  Lessmann"/>
    <x v="5"/>
    <s v="44624  / FP40402"/>
    <x v="3"/>
    <s v="02- Claims Sent Not Remitted"/>
    <n v="0"/>
    <n v="0"/>
    <n v="0"/>
    <n v="0"/>
    <n v="0"/>
    <n v="0"/>
    <n v="0"/>
    <n v="0"/>
    <n v="0"/>
    <n v="0"/>
    <n v="0"/>
    <n v="0"/>
    <n v="0"/>
    <n v="0"/>
    <n v="4422.16"/>
    <n v="0"/>
    <n v="0"/>
    <s v="05.M- Surgical Miscellaneous (post surgery care,"/>
    <s v="03- Waiting &gt; 10 minutes"/>
    <s v="Clinic Notes:                         Surgical Extraction #13/immediate Implant Surgery under nitrous                                                                  Next Clinic Notes:                         1. Periopack removal , post surgical care and IV ( Ceftriaxozone, Hydrocortisone and Paracetamol) - after 3 days - with Dr Ammar 2. Post surgical care after 5 days  3. Suture removal - after 12 days - 1 units - VIP clinic"/>
    <s v="Choose                                             A1                                                 B1                                                 C1                                                 F1                                                 R1"/>
  </r>
  <r>
    <d v="2025-01-05T00:00:00"/>
    <d v="2025-01-19T00:00:00"/>
    <s v="12th Floor"/>
    <s v="Kae"/>
    <x v="1"/>
    <n v="35486"/>
    <s v="Erika  Lessmann"/>
    <x v="0"/>
    <n v="44624"/>
    <x v="2"/>
    <s v="02- Claims Sent Not Remitted"/>
    <n v="0"/>
    <n v="0"/>
    <n v="0"/>
    <n v="0"/>
    <n v="0"/>
    <n v="0"/>
    <n v="0"/>
    <n v="0"/>
    <n v="0"/>
    <n v="0"/>
    <n v="0"/>
    <n v="0"/>
    <n v="0"/>
    <n v="0"/>
    <n v="0"/>
    <n v="0"/>
    <n v="0"/>
    <s v="05.M- Surgical Miscellaneous (post surgery care,"/>
    <s v="03- Waiting &gt; 10 minutes"/>
    <s v="Clinic Notes:                         Surgical Extraction #13/immediate Implant Surgery under nitrous                                                                  Next Clinic Notes:                         1. Periopack removal , post surgical care and IV ( Ceftriaxozone, Hydrocortisone and Paracetamol) - after 3 days - with Dr Ammar 2. Post surgical care after 5 days  3. Suture removal - after 12 days - 1 units - VIP clinic"/>
    <s v="Choose                                             A1                                                 B1                                                 C1                                                 F1                                                 R1"/>
  </r>
  <r>
    <d v="2025-01-11T00:00:00"/>
    <d v="2025-01-11T00:00:00"/>
    <s v="12th Floor"/>
    <s v="Hassan"/>
    <x v="1"/>
    <n v="40927"/>
    <s v="Mahmoud Mustapha Steitiyeh"/>
    <x v="5"/>
    <s v="44647  / FP40412"/>
    <x v="1"/>
    <s v="02- Claims Sent Not Remitted"/>
    <n v="0"/>
    <n v="0"/>
    <n v="0"/>
    <n v="0"/>
    <n v="0"/>
    <n v="0"/>
    <n v="0"/>
    <n v="0"/>
    <n v="0"/>
    <n v="0"/>
    <n v="0"/>
    <n v="0"/>
    <n v="0"/>
    <n v="0"/>
    <n v="2117.65"/>
    <n v="0"/>
    <n v="0"/>
    <s v="09.M- Post surgical care, Occlusal adjustment, Implant Tightening,Repair"/>
    <s v="04- Discharged"/>
    <s v="Clinic Notes:                         Impaction Surgery #1,32                                                                  Next Clinic Notes:                         1. Post surgical care after 2 days - Dr Ammar - (IV if required as per the condition only) 2. Post surgical care after 5 days - Dr Ammar  3. Suture removal after 12 days  VIP - 1 unit"/>
    <s v="Choose                                             A1                                                 B1                                                 C1                                                 F1                                                 R1"/>
  </r>
  <r>
    <d v="2025-01-11T00:00:00"/>
    <d v="2025-01-11T00:00:00"/>
    <s v="13th Floor"/>
    <s v="Kae"/>
    <x v="6"/>
    <n v="40735"/>
    <s v="Ahmed Sadek Lala"/>
    <x v="3"/>
    <n v="44691"/>
    <x v="1"/>
    <s v="02- Claims Sent Not Remitted"/>
    <n v="510"/>
    <n v="0"/>
    <n v="408"/>
    <n v="408"/>
    <n v="0"/>
    <n v="0"/>
    <n v="102"/>
    <n v="102"/>
    <n v="0"/>
    <n v="0"/>
    <n v="510"/>
    <n v="0"/>
    <n v="0"/>
    <n v="0"/>
    <n v="102"/>
    <n v="0"/>
    <n v="0"/>
    <s v="07.4- Crowns /Crown Delivery - Simple (1-2)"/>
    <s v="04- Discharged"/>
    <s v="Clinic Notes:                         rct#30 with crown prep                                                                  Next Clinic Notes:                         crown delivery#30--3 units"/>
    <s v="Choose                                             A1                                                 B1                                                 C1                                                 F1                                                 R1"/>
  </r>
  <r>
    <d v="2025-01-11T00:00:00"/>
    <d v="2025-01-11T00:00:00"/>
    <s v="13th Floor"/>
    <s v="Haya"/>
    <x v="4"/>
    <n v="36886"/>
    <s v="Jana Moataz Mohamed Abdelfattah Fahmy Elzeky"/>
    <x v="3"/>
    <n v="44693"/>
    <x v="1"/>
    <s v="02- Claims Sent Not Remitted"/>
    <n v="420"/>
    <n v="0"/>
    <n v="336"/>
    <n v="336"/>
    <n v="0"/>
    <n v="0"/>
    <n v="84"/>
    <n v="84"/>
    <n v="0"/>
    <n v="0"/>
    <n v="420"/>
    <n v="0"/>
    <n v="0"/>
    <n v="0"/>
    <n v="84"/>
    <n v="0"/>
    <n v="121.94"/>
    <s v="03.2- Restorative / Complex"/>
    <s v="04- Discharged"/>
    <s v="Clinic Notes:                         restoration #9,10                                                                   Next Clinic Notes:                         Restoration #12,14,15 ( 6 unit)"/>
    <s v="Choose                                             A1                                                 B1                                                 C1                                                 F1                                                 R1"/>
  </r>
  <r>
    <d v="2025-01-11T00:00:00"/>
    <d v="2025-01-11T00:00:00"/>
    <s v="12th Floor"/>
    <s v="Hassan"/>
    <x v="1"/>
    <n v="40027"/>
    <s v="Ensherah Sayed Aly Ataalla"/>
    <x v="5"/>
    <s v="44701  / FP1515"/>
    <x v="3"/>
    <s v="02- Claims Sent Not Remitted"/>
    <n v="0"/>
    <n v="0"/>
    <n v="0"/>
    <n v="0"/>
    <n v="0"/>
    <n v="0"/>
    <n v="0"/>
    <n v="0"/>
    <n v="0"/>
    <n v="0"/>
    <n v="0"/>
    <n v="0"/>
    <n v="0"/>
    <n v="0"/>
    <n v="8357.58"/>
    <n v="0"/>
    <n v="0"/>
    <s v="09.9- Implant Crown Delivery - Complex (6 -10)"/>
    <s v="03- Waiting &gt; 10 minutes"/>
    <s v="Clinic Notes:                         Final impression of lower arch                                                                  Next Clinic Notes:                         Lower framework delivery after 2 weeks - 3 units"/>
    <s v="Choose                                             A1                                                 B1                                                 C1                                                 F1                                                 R1"/>
  </r>
  <r>
    <d v="2025-01-11T00:00:00"/>
    <d v="2025-01-18T00:00:00"/>
    <s v="12th Floor"/>
    <s v="Hassan"/>
    <x v="1"/>
    <n v="40027"/>
    <s v="Ensherah Sayed Aly Ataalla"/>
    <x v="5"/>
    <s v="44701  / FP1515"/>
    <x v="1"/>
    <s v="02- Claims Sent Not Remitted"/>
    <n v="0"/>
    <n v="0"/>
    <n v="0"/>
    <n v="0"/>
    <n v="0"/>
    <n v="0"/>
    <n v="0"/>
    <n v="0"/>
    <n v="0"/>
    <n v="0"/>
    <n v="0"/>
    <n v="0"/>
    <n v="0"/>
    <n v="0"/>
    <n v="7814.79"/>
    <n v="0"/>
    <n v="0"/>
    <s v="09.9- Implant Crown Delivery - Complex (6 -10)"/>
    <s v="03- Waiting &gt; 10 minutes"/>
    <s v="Clinic Notes:                         Final impression of lower arch                                                                  Next Clinic Notes:                         Lower framework delivery after 2 weeks - 3 units"/>
    <s v="Choose                                             A1                                                 B1                                                 C1                                                 F1                                                 R1"/>
  </r>
  <r>
    <d v="2025-01-11T00:00:00"/>
    <d v="2025-01-11T00:00:00"/>
    <s v="12th Floor"/>
    <s v="Hassan"/>
    <x v="1"/>
    <n v="36269"/>
    <s v="Anna Spynka"/>
    <x v="0"/>
    <n v="44702"/>
    <x v="2"/>
    <s v="02- Claims Sent Not Remitted"/>
    <n v="675.69"/>
    <n v="675.69"/>
    <n v="0"/>
    <n v="0"/>
    <n v="0"/>
    <n v="0"/>
    <n v="675.69"/>
    <n v="0"/>
    <n v="0"/>
    <n v="0"/>
    <n v="0"/>
    <n v="0"/>
    <n v="0"/>
    <n v="0"/>
    <n v="0"/>
    <n v="0"/>
    <n v="1144"/>
    <s v="01.4- New Diagnosis after 6 months"/>
    <s v="04- Discharged"/>
    <s v="Clinic Notes:                         Implant tightening #19 ,31, OPG                                                                  Next Clinic Notes:                         New diagnosis after 6 months - VIP - 2 units (Must have scaling under GP)"/>
    <s v="Choose                                             A1                                                 B1                                                 C1                                                 F1                                                 R1"/>
  </r>
  <r>
    <d v="2025-01-11T00:00:00"/>
    <d v="2025-01-11T00:00:00"/>
    <s v="13th Floor"/>
    <s v="Kae"/>
    <x v="4"/>
    <n v="40126"/>
    <s v="Phoon  Mun  Kei"/>
    <x v="5"/>
    <s v="44705  / FP1607"/>
    <x v="1"/>
    <s v="02- Claims Sent Not Remitted"/>
    <n v="766.93"/>
    <n v="477.93"/>
    <n v="0"/>
    <n v="0"/>
    <n v="0"/>
    <n v="0"/>
    <n v="766.93"/>
    <n v="289"/>
    <n v="0"/>
    <n v="0"/>
    <n v="289"/>
    <n v="0"/>
    <n v="0"/>
    <n v="0"/>
    <n v="288.99"/>
    <n v="0"/>
    <n v="0"/>
    <s v="01.4- New Diagnosis after 6 months"/>
    <s v="04- Discharged"/>
    <s v="Clinic Notes:                         Consultation and scaling                                                                   Next Clinic Notes:                         new diagnosis and scaling after 6 months"/>
    <s v="Choose                                             A1                                                 B1                                                 C1                                                 F1                                                 R1"/>
  </r>
  <r>
    <d v="2025-01-11T00:00:00"/>
    <d v="2025-01-11T00:00:00"/>
    <s v="13th Floor"/>
    <s v="Kae"/>
    <x v="5"/>
    <n v="40968"/>
    <s v="Mohammad  Faisal Hekmet Alrefai"/>
    <x v="0"/>
    <n v="44712"/>
    <x v="2"/>
    <s v="02- Claims Sent Not Remitted"/>
    <n v="103.95"/>
    <n v="103.95"/>
    <n v="0"/>
    <n v="0"/>
    <n v="0"/>
    <n v="0"/>
    <n v="103.95"/>
    <n v="0"/>
    <n v="0"/>
    <n v="0"/>
    <n v="0"/>
    <n v="0"/>
    <n v="0"/>
    <n v="0"/>
    <n v="0"/>
    <n v="0"/>
    <n v="0"/>
    <s v="01.4- New Diagnosis after 6 months"/>
    <s v="04- Discharged"/>
    <s v="Clinic Notes:                         Occ correection                                                                  Next Clinic Notes:                         Crown prep #29"/>
    <s v="Choose                                             A1                                                 B1                                                 C1                                                 F1                                                 R1"/>
  </r>
  <r>
    <d v="2025-01-11T00:00:00"/>
    <d v="2025-01-11T00:00:00"/>
    <s v="12th Floor"/>
    <s v="Hassan"/>
    <x v="1"/>
    <n v="39704"/>
    <s v="Faisal Abdulla Ali Hamad Alalawi"/>
    <x v="0"/>
    <n v="44713"/>
    <x v="2"/>
    <s v="02- Claims Sent Not Remitted"/>
    <n v="51.98"/>
    <n v="51.98"/>
    <n v="0"/>
    <n v="0"/>
    <n v="0"/>
    <n v="0"/>
    <n v="51.98"/>
    <n v="0"/>
    <n v="0"/>
    <n v="0"/>
    <n v="0"/>
    <n v="0"/>
    <n v="0"/>
    <n v="0"/>
    <n v="0"/>
    <n v="0"/>
    <n v="1787.4"/>
    <s v="09.M- Post surgical care, Occlusal adjustment, Implant Tightening,Repair"/>
    <s v="03- Waiting &gt; 10 minutes"/>
    <s v="Clinic Notes:                         Implant crown delivery 2,3                                                                  Next Clinic Notes:                         Implant crown tightening after 3 months 2,3,18,13,15,29,31 - 4 units  ( scaling under GP)"/>
    <s v="Choose                                             A1                                                 B1                                                 C1                                                 F1                                                 R1"/>
  </r>
  <r>
    <d v="2025-01-11T00:00:00"/>
    <d v="2025-01-11T00:00:00"/>
    <s v="13th Floor"/>
    <s v="Kae"/>
    <x v="4"/>
    <n v="39554"/>
    <s v="Faezah Ahmed Ibrahim Elsayed Ibrahim"/>
    <x v="0"/>
    <n v="44723"/>
    <x v="2"/>
    <s v="02- Claims Sent Not Remitted"/>
    <n v="381.86"/>
    <n v="381.86"/>
    <n v="0"/>
    <n v="0"/>
    <n v="0"/>
    <n v="0"/>
    <n v="381.86"/>
    <n v="0"/>
    <n v="0"/>
    <n v="0"/>
    <n v="0"/>
    <n v="0"/>
    <n v="0"/>
    <n v="0"/>
    <n v="0"/>
    <n v="0"/>
    <n v="0"/>
    <s v="02.0- Oral Hygiene 1"/>
    <s v="04- Discharged"/>
    <s v="Clinic Notes:                         re cementation #21,19                                                                  Next Clinic Notes:                         oral hygiene before ramadan (2 unit )"/>
    <s v="Choose                                             A1                                                 B1                                                 C1                                                 F1                                                 R1"/>
  </r>
  <r>
    <d v="2025-01-11T00:00:00"/>
    <d v="2025-01-11T00:00:00"/>
    <s v="13th Floor"/>
    <s v="Kae"/>
    <x v="6"/>
    <n v="39549"/>
    <s v="Lana Mutaz Mustafa Moatz Mustafa  Al Bayed"/>
    <x v="5"/>
    <s v="44727  / FP40413"/>
    <x v="3"/>
    <s v="02- Claims Sent Not Remitted"/>
    <n v="0"/>
    <n v="0"/>
    <n v="0"/>
    <n v="0"/>
    <n v="0"/>
    <n v="0"/>
    <n v="0"/>
    <n v="0"/>
    <n v="0"/>
    <n v="0"/>
    <n v="0"/>
    <n v="0"/>
    <n v="0"/>
    <n v="0"/>
    <n v="2414.9299999999998"/>
    <n v="0"/>
    <n v="0"/>
    <s v="04.4- RCT/ Endo Retreatment (No Crown Prep)"/>
    <s v="04- Discharged"/>
    <s v="Clinic Notes:                         rct#3 and crown delivery#30                                                                  Next Clinic Notes:                         rct#14-4 unts"/>
    <s v="Choose                                             A1                                                 B1                                                 C1                                                 F1                                                 R1"/>
  </r>
  <r>
    <d v="2025-01-11T00:00:00"/>
    <d v="2025-01-22T00:00:00"/>
    <s v="13th Floor"/>
    <s v="Kae"/>
    <x v="6"/>
    <n v="39549"/>
    <s v="Lana Mutaz Mustafa Moatz Mustafa  Al Bayed"/>
    <x v="5"/>
    <s v="44727  / FP40413"/>
    <x v="1"/>
    <s v="02- Claims Sent Not Remitted"/>
    <n v="0"/>
    <n v="0"/>
    <n v="0"/>
    <n v="0"/>
    <n v="0"/>
    <n v="0"/>
    <n v="0"/>
    <n v="0"/>
    <n v="0"/>
    <n v="0"/>
    <n v="0"/>
    <n v="0"/>
    <n v="0"/>
    <n v="0"/>
    <n v="1500"/>
    <n v="0"/>
    <n v="0"/>
    <s v="04.4- RCT/ Endo Retreatment (No Crown Prep)"/>
    <s v="04- Discharged"/>
    <s v="Clinic Notes:                         rct#3 and crown delivery#30                                                                  Next Clinic Notes:                         rct#14-4 unts"/>
    <s v="Choose                                             A1                                                 B1                                                 C1                                                 F1                                                 R1"/>
  </r>
  <r>
    <d v="2025-01-11T00:00:00"/>
    <d v="2025-01-11T00:00:00"/>
    <s v="13th Floor"/>
    <s v="Kae"/>
    <x v="6"/>
    <n v="40834"/>
    <s v="Hassham Ahmed Mansoor Ahmed"/>
    <x v="5"/>
    <s v="44735  / FP40370"/>
    <x v="3"/>
    <s v="02- Claims Sent Not Remitted"/>
    <n v="0"/>
    <n v="0"/>
    <n v="0"/>
    <n v="0"/>
    <n v="0"/>
    <n v="0"/>
    <n v="0"/>
    <n v="0"/>
    <n v="0"/>
    <n v="0"/>
    <n v="0"/>
    <n v="0"/>
    <n v="0"/>
    <n v="0"/>
    <n v="1100"/>
    <n v="0"/>
    <n v="0"/>
    <s v="04.3- RCT / 3-4 Molar Tooth + Endo Crown Prep."/>
    <s v="04- Discharged"/>
    <s v="Clinic Notes:                         endo crown delivery #19                                                                  Next Clinic Notes:                         rct with prep #30---5 units"/>
    <s v="Choose                                             A1                                                 B1                                                 C1                                                 F1                                                 R1"/>
  </r>
  <r>
    <d v="2025-01-11T00:00:00"/>
    <d v="2025-01-11T00:00:00"/>
    <s v="13th Floor"/>
    <s v="Kae"/>
    <x v="4"/>
    <n v="37779"/>
    <s v="Nouf Maatouq Ali Saeed Alnuaimi"/>
    <x v="0"/>
    <n v="44737"/>
    <x v="2"/>
    <s v="02- Claims Sent Not Remitted"/>
    <n v="51.98"/>
    <n v="51.98"/>
    <n v="0"/>
    <n v="0"/>
    <n v="0"/>
    <n v="0"/>
    <n v="51.98"/>
    <n v="0"/>
    <n v="0"/>
    <n v="0"/>
    <n v="0"/>
    <n v="0"/>
    <n v="0"/>
    <n v="0"/>
    <n v="0"/>
    <n v="0"/>
    <n v="0"/>
    <s v="06.5- Inlay / Crown Delivery - Complex (6 -10)"/>
    <s v="04- Discharged"/>
    <s v="Clinic Notes:                         impression and photograph lower arch #21-28                                                                  Next Clinic Notes:                         delivery crowns #21-28 ( 8 unit)"/>
    <s v="Choose                                             A1                                                 B1                                                 C1                                                 F1                                                 R1"/>
  </r>
  <r>
    <d v="2025-01-12T00:00:00"/>
    <d v="2025-01-12T00:00:00"/>
    <s v="12th Floor"/>
    <s v="Hassan"/>
    <x v="1"/>
    <n v="6588"/>
    <s v="Wissam  Mohd Ismat Mousa Tahat"/>
    <x v="0"/>
    <n v="44745"/>
    <x v="2"/>
    <s v="02- Claims Sent Not Remitted"/>
    <n v="35"/>
    <n v="35"/>
    <n v="0"/>
    <n v="0"/>
    <n v="0"/>
    <n v="0"/>
    <n v="35"/>
    <n v="0"/>
    <n v="0"/>
    <n v="0"/>
    <n v="0"/>
    <n v="0"/>
    <n v="0"/>
    <n v="0"/>
    <n v="0"/>
    <n v="0"/>
    <n v="0"/>
    <s v="09.7- Implant Crown Delivery - Simple (1-2)"/>
    <s v="04- Discharged"/>
    <s v="Clinic Notes:                         Follow up #6                                                                  Next Clinic Notes:                         Implant crown delivery #6 after 1 month- 2 units"/>
    <s v="Choose                                             A1                                                 B1                                                 C1                                                 F1                                                 R1"/>
  </r>
  <r>
    <d v="2025-01-12T00:00:00"/>
    <s v="---"/>
    <s v="12th Floor"/>
    <s v="Hassan"/>
    <x v="1"/>
    <n v="40974"/>
    <s v="Ahmed Abdelmonem Mohamed Atiaa"/>
    <x v="0"/>
    <n v="44746"/>
    <x v="0"/>
    <s v="02- Claims Sent Not Remitted"/>
    <n v="851.43"/>
    <n v="571.42999999999995"/>
    <n v="0"/>
    <n v="0"/>
    <n v="0"/>
    <n v="0"/>
    <n v="851.43"/>
    <n v="280"/>
    <n v="0"/>
    <n v="0"/>
    <n v="280"/>
    <n v="0"/>
    <n v="0"/>
    <n v="0"/>
    <n v="0"/>
    <n v="0"/>
    <n v="280"/>
    <s v="09.4- Implant Crown Impression - Simple (1-2)"/>
    <s v="04- Discharged"/>
    <s v="Clinic Notes:                         Consultation,cbct and scan                                                                   Next Clinic Notes:                         1. Deep prophy today , Scaling next visit - with Dr Ammar  2. Surgical extraction #7, cyst removal ,#7 , implant #7,10 gingivoplasty/graft/gtr/nitrous - 6 units"/>
    <s v="Choose                                             A1                                                 B1                                                 C1                                                 F1                                                 R1"/>
  </r>
  <r>
    <d v="2025-01-12T00:00:00"/>
    <d v="2025-01-12T00:00:00"/>
    <s v="12th Floor"/>
    <s v="Hassan"/>
    <x v="0"/>
    <n v="40697"/>
    <s v="Zayed Abdulla Eissa Helal Alhosani"/>
    <x v="2"/>
    <n v="44748"/>
    <x v="2"/>
    <s v="02- Claims Sent Not Remitted"/>
    <n v="178.5"/>
    <n v="0"/>
    <n v="178.5"/>
    <n v="178.5"/>
    <n v="0"/>
    <n v="0"/>
    <n v="0"/>
    <n v="0"/>
    <n v="0"/>
    <n v="0"/>
    <n v="178.5"/>
    <n v="0"/>
    <n v="0"/>
    <n v="0"/>
    <n v="0"/>
    <n v="0"/>
    <n v="0"/>
    <s v="05.0- Extraction / Impaction / Surgery - Simple"/>
    <s v="04- Discharged"/>
    <s v="Clinic Notes:                         scaling and polishing                                                                   Next Clinic Notes:                         surgical exposure of implant after 3 months 4 units"/>
    <s v="Choose                                             A1                                                 B1                                                 C1                                                 F1                                                 R1"/>
  </r>
  <r>
    <d v="2025-01-12T00:00:00"/>
    <d v="2025-01-12T00:00:00"/>
    <s v="13th Floor"/>
    <s v="Kae"/>
    <x v="4"/>
    <n v="36078"/>
    <s v="Ahmed Rashed Salem Rashed Alshkeili"/>
    <x v="2"/>
    <n v="44751"/>
    <x v="2"/>
    <s v="02- Claims Sent Not Remitted"/>
    <n v="308"/>
    <n v="0"/>
    <n v="308"/>
    <n v="308"/>
    <n v="0"/>
    <n v="0"/>
    <n v="0"/>
    <n v="0"/>
    <n v="0"/>
    <n v="0"/>
    <n v="308"/>
    <n v="0"/>
    <n v="0"/>
    <n v="0"/>
    <n v="0"/>
    <n v="0"/>
    <n v="0"/>
    <s v="01.4- New Diagnosis after 6 months"/>
    <s v="04- Discharged"/>
    <s v="Clinic Notes:                         restoration #8                                                                  Next Clinic Notes:                         new diagnosis"/>
    <s v="Choose                                             A1                                                 B1                                                 C1                                                 F1                                                 R1"/>
  </r>
  <r>
    <d v="2025-01-11T00:00:00"/>
    <d v="2025-01-12T00:00:00"/>
    <s v="13th Floor"/>
    <s v="Mona"/>
    <x v="5"/>
    <n v="40761"/>
    <s v="Youmna Adel Fouad Mohamed Youssef"/>
    <x v="3"/>
    <n v="44754"/>
    <x v="3"/>
    <s v="02- Claims Sent Not Remitted"/>
    <n v="594"/>
    <n v="0"/>
    <n v="475.2"/>
    <n v="475.2"/>
    <n v="0"/>
    <n v="0"/>
    <n v="118.8"/>
    <n v="118.8"/>
    <n v="0"/>
    <n v="0"/>
    <n v="594"/>
    <n v="0"/>
    <n v="0"/>
    <n v="0"/>
    <n v="118.8"/>
    <n v="0"/>
    <n v="0"/>
    <s v="03.2- Restorative / Complex"/>
    <s v="03- Waiting &gt; 10 minutes"/>
    <s v="Clinic Notes:                         Restoration #18,19,20,21                                                                  Next Clinic Notes:                         Restoration 31,30,29,28"/>
    <s v="Choose                                             A1                                                 B1                                                 C1                                                 F1                                                 R1"/>
  </r>
  <r>
    <d v="2025-01-12T00:00:00"/>
    <d v="2025-01-12T00:00:00"/>
    <s v="12th Floor"/>
    <s v="Hassan"/>
    <x v="1"/>
    <n v="40973"/>
    <s v="Cecille Vicente Ifthikar"/>
    <x v="3"/>
    <n v="44759"/>
    <x v="1"/>
    <s v="02- Claims Sent Not Remitted"/>
    <n v="60"/>
    <n v="0"/>
    <n v="48"/>
    <n v="48"/>
    <n v="0"/>
    <n v="0"/>
    <n v="12"/>
    <n v="12"/>
    <n v="0"/>
    <n v="0"/>
    <n v="60"/>
    <n v="0"/>
    <n v="0"/>
    <n v="0"/>
    <n v="12"/>
    <n v="0"/>
    <n v="0"/>
    <s v="01.2- Consultation (Existing patient)"/>
    <s v="04- Discharged"/>
    <s v="Clinic Notes:                         examination                                                                  Next Clinic Notes:                         -Prophy only today -Follow up after 10 das - 1units"/>
    <s v="Choose                                             A1                                                 B1                                                 C1                                                 F1                                                 R1"/>
  </r>
  <r>
    <d v="2025-01-11T00:00:00"/>
    <d v="2025-01-12T00:00:00"/>
    <s v="13th Floor"/>
    <s v="Kae"/>
    <x v="6"/>
    <n v="40947"/>
    <s v="Malghalara  Sana Ullah"/>
    <x v="3"/>
    <n v="44760"/>
    <x v="3"/>
    <s v="02- Claims Sent Not Remitted"/>
    <n v="303"/>
    <n v="0"/>
    <n v="242.4"/>
    <n v="242.4"/>
    <n v="0"/>
    <n v="0"/>
    <n v="60.6"/>
    <n v="60.6"/>
    <n v="0"/>
    <n v="0"/>
    <n v="303"/>
    <n v="0"/>
    <n v="0"/>
    <n v="0"/>
    <n v="60.6"/>
    <n v="0"/>
    <n v="0"/>
    <s v="04.3- RCT / 3-4 Molar Tooth + Endo Crown Prep."/>
    <s v="03- Waiting &gt; 10 minutes"/>
    <s v="Clinic Notes:                         exam,opg, scaling polishing                                                                  Next Clinic Notes:                         rct#18,19 with prep---6 units"/>
    <s v="Choose                                             A1                                                 B1                                                 C1                                                 F1                                                 R1"/>
  </r>
  <r>
    <d v="2025-01-12T00:00:00"/>
    <d v="2025-01-12T00:00:00"/>
    <s v="13th Floor"/>
    <s v="Kae"/>
    <x v="5"/>
    <n v="38837"/>
    <s v="Najma Fareed Sheikh Fareed"/>
    <x v="4"/>
    <n v="44765"/>
    <x v="2"/>
    <s v="02- Claims Sent Not Remitted"/>
    <n v="882"/>
    <n v="0"/>
    <n v="882"/>
    <n v="882"/>
    <n v="0"/>
    <n v="0"/>
    <n v="0"/>
    <n v="0"/>
    <n v="0"/>
    <n v="0"/>
    <n v="882"/>
    <n v="0"/>
    <n v="0"/>
    <n v="0"/>
    <n v="0"/>
    <n v="0"/>
    <n v="0"/>
    <s v="03.2- Restorative / Complex"/>
    <s v="04- Discharged"/>
    <s v="Clinic Notes:                         Restoration #30,31,32 IOPA #31                                                                  Next Clinic Notes:                         New diagnosis after 6 months"/>
    <s v="Choose                                             A1                                                 B1                                                 C1                                                 F1                                                 R1"/>
  </r>
  <r>
    <d v="2025-01-12T00:00:00"/>
    <d v="2025-01-12T00:00:00"/>
    <s v="13th Floor"/>
    <s v="Kae"/>
    <x v="6"/>
    <n v="40965"/>
    <s v="Jehan Nazim Ahmad Qasim"/>
    <x v="0"/>
    <n v="44769"/>
    <x v="1"/>
    <s v="02- Claims Sent Not Remitted"/>
    <n v="350.93"/>
    <n v="175.47"/>
    <n v="0"/>
    <n v="0"/>
    <n v="0"/>
    <n v="0"/>
    <n v="350.93"/>
    <n v="175.47"/>
    <n v="0"/>
    <n v="0"/>
    <n v="175.47"/>
    <n v="0"/>
    <n v="0"/>
    <n v="0"/>
    <n v="157.97"/>
    <n v="0"/>
    <n v="17.5"/>
    <s v="03.0- Direct Restorative/ Simple"/>
    <s v="04- Discharged"/>
    <s v="Clinic Notes:                         exam,opg                                                                  Next Clinic Notes:                         restoration #14 and 20--5 units"/>
    <s v="Choose                                             A1                                                 B1                                                 C1                                                 F1                                                 R1"/>
  </r>
  <r>
    <d v="2025-01-12T00:00:00"/>
    <d v="2025-01-12T00:00:00"/>
    <s v="13th Floor"/>
    <s v="Kae"/>
    <x v="5"/>
    <n v="40974"/>
    <s v="Ahmed Abdelmonem Mohamed Atiaa"/>
    <x v="0"/>
    <n v="44771"/>
    <x v="2"/>
    <s v="02- Claims Sent Not Remitted"/>
    <n v="416"/>
    <n v="416"/>
    <n v="0"/>
    <n v="0"/>
    <n v="0"/>
    <n v="0"/>
    <n v="416"/>
    <n v="0"/>
    <n v="0"/>
    <n v="0"/>
    <n v="0"/>
    <n v="0"/>
    <n v="0"/>
    <n v="0"/>
    <n v="0"/>
    <n v="0"/>
    <n v="280"/>
    <s v="01.4- New Diagnosis after 6 months"/>
    <s v="04- Discharged"/>
    <s v="Clinic Notes:                         Scaling and prophy and polishing                                                                   Next Clinic Notes:                         New diagnosis after 6 months"/>
    <s v="Choose                                             A1                                                 B1                                                 C1                                                 F1                                                 R1"/>
  </r>
  <r>
    <d v="2025-01-12T00:00:00"/>
    <d v="2025-01-12T00:00:00"/>
    <s v="12th Floor"/>
    <s v="Hassan"/>
    <x v="0"/>
    <n v="40979"/>
    <s v="Ayoub Darwish Mohamed Saleh Alkhoori"/>
    <x v="2"/>
    <n v="44773"/>
    <x v="2"/>
    <s v="02- Claims Sent Not Remitted"/>
    <n v="668.5"/>
    <n v="0"/>
    <n v="668.5"/>
    <n v="668.5"/>
    <n v="0"/>
    <n v="0"/>
    <n v="0"/>
    <n v="0"/>
    <n v="0"/>
    <n v="0"/>
    <n v="668.5"/>
    <n v="0"/>
    <n v="0"/>
    <n v="0"/>
    <n v="0"/>
    <n v="0"/>
    <n v="105"/>
    <s v="07.1- Crowns /Crown Preparation - Simple (1-2)"/>
    <s v="04- Discharged"/>
    <s v="Clinic Notes:                         consultation, cbct, scaling and polishing                                                                  Next Clinic Notes:                         on;ay prep #19,30 5 units"/>
    <s v="Choose                                             A1                                                 B1                                                 C1                                                 F1                                                 R1"/>
  </r>
  <r>
    <d v="2025-01-12T00:00:00"/>
    <d v="2025-01-12T00:00:00"/>
    <s v="12th Floor"/>
    <s v="Hassan"/>
    <x v="0"/>
    <n v="9084"/>
    <s v="Sajed   Hussien Salah Ahmed Tahoun"/>
    <x v="0"/>
    <n v="44779"/>
    <x v="2"/>
    <s v="02- Claims Sent Not Remitted"/>
    <n v="285.29000000000002"/>
    <n v="285.29000000000002"/>
    <n v="0"/>
    <n v="0"/>
    <n v="0"/>
    <n v="0"/>
    <n v="285.29000000000002"/>
    <n v="0"/>
    <n v="0"/>
    <n v="0"/>
    <n v="0"/>
    <n v="0"/>
    <n v="0"/>
    <n v="0"/>
    <n v="0"/>
    <n v="0"/>
    <n v="5323.15"/>
    <s v="02.1- Oral Hygiene 2"/>
    <s v="03- Waiting &gt; 10 minutes"/>
    <s v="Clinic Notes:                         fluoride application full mouth                                                                   Next Clinic Notes:                         airflow and fluoride application  in 3 months"/>
    <s v="Choose                                             A1                                                 B1                                                 C1                                                 F1                                                 R1"/>
  </r>
  <r>
    <d v="2025-01-12T00:00:00"/>
    <d v="2025-01-12T00:00:00"/>
    <s v="13th Floor"/>
    <s v="Kae"/>
    <x v="6"/>
    <n v="40975"/>
    <s v="Alexandru   Cornea"/>
    <x v="0"/>
    <n v="44780"/>
    <x v="1"/>
    <s v="02- Claims Sent Not Remitted"/>
    <n v="766.93"/>
    <n v="477.93"/>
    <n v="0"/>
    <n v="0"/>
    <n v="0"/>
    <n v="0"/>
    <n v="766.93"/>
    <n v="289"/>
    <n v="0"/>
    <n v="0"/>
    <n v="289"/>
    <n v="0"/>
    <n v="0"/>
    <n v="0"/>
    <n v="288.99"/>
    <n v="0"/>
    <n v="0"/>
    <s v="02.0- Oral Hygiene 1"/>
    <s v="04- Discharged"/>
    <s v="Clinic Notes:                         exm,opg, scaling polishing                                                                  Next Clinic Notes:                         scaling after 3 months--2 units"/>
    <s v="Choose                                             A1                                                 B1                                                 C1                                                 F1                                                 R1"/>
  </r>
  <r>
    <d v="2025-01-12T00:00:00"/>
    <d v="2025-01-12T00:00:00"/>
    <s v="13th Floor"/>
    <s v="Kae"/>
    <x v="6"/>
    <n v="38501"/>
    <s v="Ai Li"/>
    <x v="0"/>
    <n v="44785"/>
    <x v="2"/>
    <s v="02- Claims Sent Not Remitted"/>
    <n v="51.98"/>
    <n v="51.98"/>
    <n v="0"/>
    <n v="0"/>
    <n v="0"/>
    <n v="0"/>
    <n v="51.98"/>
    <n v="0"/>
    <n v="0"/>
    <n v="0"/>
    <n v="0"/>
    <n v="0"/>
    <n v="0"/>
    <n v="0"/>
    <n v="0"/>
    <n v="0"/>
    <n v="0"/>
    <s v="08.2- Orthodontic Follow up /Wire Activation / Invisalign Delivery"/>
    <s v="04- Discharged"/>
    <s v="Clinic Notes:                         impression for retainer                                                                   Next Clinic Notes:                         retainer  delivery--2 units"/>
    <s v="Choose                                             A1                                                 B1                                                 C1                                                 F1                                                 R1"/>
  </r>
  <r>
    <d v="2025-01-12T00:00:00"/>
    <d v="2025-01-12T00:00:00"/>
    <s v="13th Floor"/>
    <s v="Joel"/>
    <x v="6"/>
    <n v="35526"/>
    <s v="Suroor Saeed Ali Salem Alghallabi"/>
    <x v="0"/>
    <n v="44788"/>
    <x v="2"/>
    <s v="02- Claims Sent Not Remitted"/>
    <n v="110"/>
    <n v="110"/>
    <n v="0"/>
    <n v="0"/>
    <n v="0"/>
    <n v="0"/>
    <n v="110"/>
    <n v="0"/>
    <n v="0"/>
    <n v="0"/>
    <n v="0"/>
    <n v="0"/>
    <n v="0"/>
    <n v="0"/>
    <n v="0"/>
    <n v="0"/>
    <n v="1300"/>
    <s v="06.3- Inlay / Crown Delivery - Simple (1-2)"/>
    <s v="04- Discharged"/>
    <s v="Clinic Notes:                         onlay prep #14                                                                  Next Clinic Notes:                         onlay deliver#14--3 units"/>
    <s v="Choose                                             A1                                                 B1                                                 C1                                                 F1                                                 R1"/>
  </r>
  <r>
    <d v="2025-01-12T00:00:00"/>
    <d v="2025-01-12T00:00:00"/>
    <s v="13th Floor"/>
    <s v="Haya"/>
    <x v="4"/>
    <n v="35706"/>
    <s v="Manal Salem Omar Alkarbi"/>
    <x v="0"/>
    <n v="44789"/>
    <x v="2"/>
    <s v="02- Claims Sent Not Remitted"/>
    <n v="0"/>
    <n v="0"/>
    <n v="0"/>
    <n v="0"/>
    <n v="0"/>
    <n v="0"/>
    <n v="0"/>
    <n v="0"/>
    <n v="0"/>
    <n v="0"/>
    <n v="0"/>
    <n v="0"/>
    <n v="0"/>
    <n v="0"/>
    <n v="0"/>
    <n v="0"/>
    <n v="0"/>
    <s v="04.4- RCT/ Endo Retreatment (No Crown Prep)"/>
    <s v="04- Discharged"/>
    <s v="Clinic Notes:                         TF #14                                                                  Next Clinic Notes:                         continue RCT #14 ( 5 unit)"/>
    <s v="Choose                                             A1                                                 B1                                                 C1                                                 F1                                                 R1"/>
  </r>
  <r>
    <d v="2025-01-12T00:00:00"/>
    <d v="2025-01-12T00:00:00"/>
    <s v="13th Floor"/>
    <s v="Kae"/>
    <x v="6"/>
    <n v="38189"/>
    <s v="Ahmed Abdulla Mohamed Abdulla Alhantoobi"/>
    <x v="2"/>
    <n v="44808"/>
    <x v="2"/>
    <s v="02- Claims Sent Not Remitted"/>
    <n v="1925"/>
    <n v="0"/>
    <n v="1925"/>
    <n v="1925"/>
    <n v="0"/>
    <n v="0"/>
    <n v="0"/>
    <n v="0"/>
    <n v="0"/>
    <n v="0"/>
    <n v="1925"/>
    <n v="0"/>
    <n v="0"/>
    <n v="0"/>
    <n v="0"/>
    <n v="0"/>
    <n v="0"/>
    <s v="02.0- Oral Hygiene 1"/>
    <s v="04- Discharged"/>
    <s v="Clinic Notes:                         cast post ceramic crown delivery #3                                                                  Next Clinic Notes:                         scaling--2 units 2( rct with prep#14--5 unit"/>
    <s v="Choose                                             A1                                                 B1                                                 C1                                                 F1                                                 R1"/>
  </r>
  <r>
    <d v="2025-01-12T00:00:00"/>
    <d v="2025-01-12T00:00:00"/>
    <s v="12th Floor"/>
    <s v="Kae"/>
    <x v="1"/>
    <n v="40783"/>
    <s v="Maryam Mohamed Abdulla Alhantoobi"/>
    <x v="5"/>
    <s v="44816  / FP40452"/>
    <x v="2"/>
    <s v="02- Claims Sent Not Remitted"/>
    <n v="1271.43"/>
    <n v="533.57000000000005"/>
    <n v="0"/>
    <n v="0"/>
    <n v="0"/>
    <n v="0"/>
    <n v="1271.43"/>
    <n v="737.86"/>
    <n v="0"/>
    <n v="0"/>
    <n v="737.86"/>
    <n v="0"/>
    <n v="0"/>
    <n v="0"/>
    <n v="737.85"/>
    <n v="0"/>
    <n v="0"/>
    <s v="09.2- Surgery / Implant - Compound (3-5)"/>
    <s v="04- Discharged"/>
    <s v="Clinic Notes:                         consultation cbct and scan                                                                  Next Clinic Notes:                         1. scaling under Dr Asma  2. Surgical extraction # 25,26,27,28 and implants ( 2 or 3 as per Dr) graft/gtr/gingivoplasty under nitrous - 8 units"/>
    <s v="Choose                                             A1                                                 B1                                                 C1                                                 F1                                                 R1"/>
  </r>
  <r>
    <d v="2025-01-12T00:00:00"/>
    <d v="2025-01-12T00:00:00"/>
    <s v="13th Floor"/>
    <s v="Kae"/>
    <x v="6"/>
    <n v="40783"/>
    <s v="Maryam Mohamed Abdulla Alhantoobi"/>
    <x v="5"/>
    <s v="44818  / FP40452"/>
    <x v="2"/>
    <s v="02- Claims Sent Not Remitted"/>
    <n v="416"/>
    <n v="220.48"/>
    <n v="0"/>
    <n v="0"/>
    <n v="0"/>
    <n v="0"/>
    <n v="416"/>
    <n v="195.52"/>
    <n v="0"/>
    <n v="0"/>
    <n v="195.52"/>
    <n v="0"/>
    <n v="0"/>
    <n v="0"/>
    <n v="195.51"/>
    <n v="0"/>
    <n v="0"/>
    <s v="02.0- Oral Hygiene 1"/>
    <s v="04- Discharged"/>
    <s v="Clinic Notes:                         scaling polishing                                                                  Next Clinic Notes:                         continue  treatment at vip- scaling after 6 months--2 units"/>
    <s v="Choose                                             A1                                                 B1                                                 C1                                                 F1                                                 R1"/>
  </r>
  <r>
    <d v="2025-01-12T00:00:00"/>
    <d v="2025-01-12T00:00:00"/>
    <s v="13th Floor"/>
    <s v="Kae"/>
    <x v="6"/>
    <n v="39128"/>
    <s v="Mohammad Nuruzzaman Jany"/>
    <x v="5"/>
    <s v="44820  / FP40282"/>
    <x v="2"/>
    <s v="02- Claims Sent Not Remitted"/>
    <n v="298.95"/>
    <n v="248.95"/>
    <n v="0"/>
    <n v="0"/>
    <n v="0"/>
    <n v="0"/>
    <n v="298.95"/>
    <n v="50"/>
    <n v="0"/>
    <n v="0"/>
    <n v="50"/>
    <n v="0"/>
    <n v="0"/>
    <n v="0"/>
    <n v="50"/>
    <n v="0"/>
    <n v="5915.05"/>
    <s v="02.0- Oral Hygiene 1"/>
    <s v="04- Discharged"/>
    <s v="Clinic Notes:                         exam,bracket cementation                                                                  Next Clinic Notes:                         scaling same with ortho---2 units"/>
    <s v="Choose                                             A1                                                 B1                                                 C1                                                 F1                                                 R1"/>
  </r>
  <r>
    <d v="2025-01-12T00:00:00"/>
    <d v="2025-01-12T00:00:00"/>
    <s v="12th Floor"/>
    <s v="Hassan"/>
    <x v="0"/>
    <n v="40909"/>
    <s v="Noor Ali  Hamad  Al Ali"/>
    <x v="0"/>
    <n v="44822"/>
    <x v="1"/>
    <s v="02- Claims Sent Not Remitted"/>
    <n v="837.34"/>
    <n v="0"/>
    <n v="0"/>
    <n v="0"/>
    <n v="0"/>
    <n v="0"/>
    <n v="837.34"/>
    <n v="837.34"/>
    <n v="0"/>
    <n v="0"/>
    <n v="837.34"/>
    <n v="0"/>
    <n v="0"/>
    <n v="0"/>
    <n v="837.34"/>
    <n v="0"/>
    <n v="0"/>
    <s v="03.0- Direct Restorative/ Simple"/>
    <s v="04- Discharged"/>
    <s v="Clinic Notes:                         scaling and polishing , restoration #12,13                                                                   Next Clinic Notes:                         restoration #21 ; adjustment resto #12 4 units"/>
    <s v="Choose                                             A1                                                 B1                                                 C1                                                 F1                                                 R1"/>
  </r>
  <r>
    <d v="2025-01-12T00:00:00"/>
    <d v="2025-01-12T00:00:00"/>
    <s v="13th Floor"/>
    <s v="Haya"/>
    <x v="4"/>
    <n v="34366"/>
    <s v="RAYA  ALI HMOUD"/>
    <x v="2"/>
    <n v="44831"/>
    <x v="2"/>
    <s v="02- Claims Sent Not Remitted"/>
    <n v="665"/>
    <n v="0"/>
    <n v="665"/>
    <n v="665"/>
    <n v="0"/>
    <n v="0"/>
    <n v="0"/>
    <n v="0"/>
    <n v="0"/>
    <n v="0"/>
    <n v="665"/>
    <n v="0"/>
    <n v="0"/>
    <n v="0"/>
    <n v="0"/>
    <n v="0"/>
    <n v="0"/>
    <s v="07.4- Crowns /Crown Delivery - Simple (1-2)"/>
    <s v="04- Discharged"/>
    <s v="Clinic Notes:                         RCT #18                                                                   Next Clinic Notes:                         crown delivery and scaling (5 unit)"/>
    <s v="Choose                                             A1                                                 B1                                                 C1                                                 F1                                                 R1"/>
  </r>
  <r>
    <d v="2025-01-12T00:00:00"/>
    <d v="2025-01-12T00:00:00"/>
    <s v="12th Floor"/>
    <s v="Hassan"/>
    <x v="1"/>
    <n v="40543"/>
    <s v="Helal Abdulla Mohamed Abdulla Alhantoobi"/>
    <x v="5"/>
    <s v="44834  / FP40275"/>
    <x v="1"/>
    <s v="02- Claims Sent Not Remitted"/>
    <n v="0"/>
    <n v="0"/>
    <n v="0"/>
    <n v="0"/>
    <n v="0"/>
    <n v="0"/>
    <n v="0"/>
    <n v="0"/>
    <n v="0"/>
    <n v="0"/>
    <n v="0"/>
    <n v="0"/>
    <n v="0"/>
    <n v="0"/>
    <n v="4625.28"/>
    <n v="0"/>
    <n v="0"/>
    <s v="05.M- Surgical Miscellaneous (post surgery care,"/>
    <s v="03- Waiting &gt; 10 minutes"/>
    <s v="Clinic Notes:                         Surgical extraction #14,19,30 with  cyst removal #30,14                                                                  Next Clinic Notes:                         Post surgical care after 2, 5 days  - Dr ASMA  Suture removal after 12 days - 1 unit - VIP"/>
    <s v="Choose                                             A1                                                 B1                                                 C1                                                 F1                                                 R1"/>
  </r>
  <r>
    <d v="2025-01-12T00:00:00"/>
    <d v="2025-01-12T00:00:00"/>
    <s v="12th Floor"/>
    <s v="Hassan"/>
    <x v="0"/>
    <n v="40864"/>
    <s v="Moosa Shamsuddin Qasem Ali Alblooshi"/>
    <x v="2"/>
    <n v="44845"/>
    <x v="2"/>
    <s v="02- Claims Sent Not Remitted"/>
    <n v="924"/>
    <n v="0"/>
    <n v="924"/>
    <n v="924"/>
    <n v="0"/>
    <n v="0"/>
    <n v="0"/>
    <n v="0"/>
    <n v="0"/>
    <n v="0"/>
    <n v="924"/>
    <n v="0"/>
    <n v="0"/>
    <n v="0"/>
    <n v="0"/>
    <n v="0"/>
    <n v="0"/>
    <s v="04.3- RCT / 3-4 Molar Tooth + Endo Crown Prep."/>
    <s v="04- Discharged"/>
    <s v="Clinic Notes:                         rct #5,7                                                                   Next Clinic Notes:                         rct #14 5 units"/>
    <s v="Choose                                             A1                                                 B1                                                 C1                                                 F1                                                 R1"/>
  </r>
  <r>
    <d v="2025-01-12T00:00:00"/>
    <d v="2025-01-12T00:00:00"/>
    <s v="13th Floor"/>
    <s v="Kae"/>
    <x v="4"/>
    <n v="36691"/>
    <s v="Eric Francis Macinnes"/>
    <x v="3"/>
    <n v="44853"/>
    <x v="1"/>
    <s v="02- Claims Sent Not Remitted"/>
    <n v="510"/>
    <n v="0"/>
    <n v="408"/>
    <n v="408"/>
    <n v="0"/>
    <n v="0"/>
    <n v="102"/>
    <n v="102"/>
    <n v="0"/>
    <n v="0"/>
    <n v="510"/>
    <n v="0"/>
    <n v="0"/>
    <n v="0"/>
    <n v="91.8"/>
    <n v="0"/>
    <n v="10.199999999999999"/>
    <s v="06.3- Inlay / Crown Delivery - Simple (1-2)"/>
    <s v="04- Discharged"/>
    <s v="Clinic Notes:                         RCt #18                                                                  Next Clinic Notes:                         crown delivery #18"/>
    <s v="Choose                                             A1                                                 B1                                                 C1                                                 F1                                                 R1"/>
  </r>
  <r>
    <d v="2025-01-12T00:00:00"/>
    <d v="2025-01-12T00:00:00"/>
    <s v="13th Floor"/>
    <s v="Kae"/>
    <x v="6"/>
    <n v="40947"/>
    <s v="Malghalara  Sana Ullah"/>
    <x v="3"/>
    <n v="44856"/>
    <x v="1"/>
    <s v="02- Claims Sent Not Remitted"/>
    <n v="1170"/>
    <n v="0"/>
    <n v="936"/>
    <n v="936"/>
    <n v="0"/>
    <n v="0"/>
    <n v="234"/>
    <n v="234"/>
    <n v="0"/>
    <n v="0"/>
    <n v="1170"/>
    <n v="0"/>
    <n v="0"/>
    <n v="0"/>
    <n v="234"/>
    <n v="0"/>
    <n v="0"/>
    <s v="07.4- Crowns /Crown Delivery - Simple (1-2)"/>
    <s v="04- Discharged"/>
    <s v="Clinic Notes:                         rct #18,19 with tooth prep                                                                   Next Clinic Notes:                         crown delivery#18,19--5 units"/>
    <s v="Choose                                             A1                                                 B1                                                 C1                                                 F1                                                 R1"/>
  </r>
  <r>
    <d v="2025-01-12T00:00:00"/>
    <d v="2025-01-12T00:00:00"/>
    <s v="12th Floor"/>
    <s v="Hassan"/>
    <x v="0"/>
    <n v="40896"/>
    <s v="Fatima Musa Nour Boush"/>
    <x v="0"/>
    <n v="44863"/>
    <x v="1"/>
    <s v="02- Claims Sent Not Remitted"/>
    <n v="870.5"/>
    <n v="162.07"/>
    <n v="0"/>
    <n v="0"/>
    <n v="0"/>
    <n v="0"/>
    <n v="870.5"/>
    <n v="708.43"/>
    <n v="0"/>
    <n v="0"/>
    <n v="708.43"/>
    <n v="0"/>
    <n v="0"/>
    <n v="0"/>
    <n v="354.5"/>
    <n v="0"/>
    <n v="0"/>
    <s v="09.M- Post surgical care, Occlusal adjustment, Implant Tightening,Repair"/>
    <s v="04- Discharged"/>
    <s v="Clinic Notes:                         endocrown delivery #13                                                                  Next Clinic Notes:                         follow up after ortho consultation for night guard  2 units"/>
    <s v="Choose                                             A1                                                 B1                                                 C1                                                 F1                                                 R1"/>
  </r>
  <r>
    <d v="2025-01-12T00:00:00"/>
    <d v="2025-01-12T00:00:00"/>
    <s v="12th Floor"/>
    <s v="Hassan"/>
    <x v="0"/>
    <n v="40896"/>
    <s v="Fatima Musa Nour Boush"/>
    <x v="0"/>
    <n v="44863"/>
    <x v="3"/>
    <s v="02- Claims Sent Not Remitted"/>
    <n v="0"/>
    <n v="0"/>
    <n v="0"/>
    <n v="0"/>
    <n v="0"/>
    <n v="0"/>
    <n v="870.5"/>
    <n v="0"/>
    <n v="0"/>
    <n v="0"/>
    <n v="0"/>
    <n v="0"/>
    <n v="0"/>
    <n v="0"/>
    <n v="353.93"/>
    <n v="0"/>
    <n v="0"/>
    <s v="09.M- Post surgical care, Occlusal adjustment, Implant Tightening,Repair"/>
    <s v="04- Discharged"/>
    <s v="Clinic Notes:                         endocrown delivery #13                                                                  Next Clinic Notes:                         follow up after ortho consultation for night guard  2 units"/>
    <s v="Choose                                             A1                                                 B1                                                 C1                                                 F1                                                 R1"/>
  </r>
  <r>
    <d v="2025-01-12T00:00:00"/>
    <d v="2025-01-12T00:00:00"/>
    <s v="13th Floor"/>
    <s v="Kae"/>
    <x v="4"/>
    <n v="38069"/>
    <s v="Maram Rawhi Raouf Alsadi"/>
    <x v="3"/>
    <n v="44865"/>
    <x v="1"/>
    <s v="02- Claims Sent Not Remitted"/>
    <n v="240"/>
    <n v="0"/>
    <n v="192"/>
    <n v="192"/>
    <n v="0"/>
    <n v="0"/>
    <n v="48"/>
    <n v="48"/>
    <n v="0"/>
    <n v="0"/>
    <n v="240"/>
    <n v="0"/>
    <n v="0"/>
    <n v="0"/>
    <n v="48"/>
    <n v="0"/>
    <n v="0"/>
    <s v="01.4- New Diagnosis after 6 months"/>
    <s v="04- Discharged"/>
    <s v="Clinic Notes:                         restoration #17                                                                  Next Clinic Notes:                         new diagnosis"/>
    <s v="Choose                                             A1                                                 B1                                                 C1                                                 F1                                                 R1"/>
  </r>
  <r>
    <d v="2025-01-12T00:00:00"/>
    <d v="2025-01-12T00:00:00"/>
    <s v="13th Floor"/>
    <s v="Kae"/>
    <x v="4"/>
    <n v="40398"/>
    <s v="Nehad Mohamed Galal Said Ibrahim"/>
    <x v="0"/>
    <n v="44867"/>
    <x v="2"/>
    <s v="02- Claims Sent Not Remitted"/>
    <n v="69.48"/>
    <n v="69.48"/>
    <n v="0"/>
    <n v="0"/>
    <n v="0"/>
    <n v="0"/>
    <n v="69.48"/>
    <n v="0"/>
    <n v="0"/>
    <n v="0"/>
    <n v="0"/>
    <n v="0"/>
    <n v="0"/>
    <n v="0"/>
    <n v="0"/>
    <n v="0"/>
    <n v="0"/>
    <s v="01.4- New Diagnosis after 6 months"/>
    <s v="04- Discharged"/>
    <s v="Clinic Notes:                         occlusal adjustment                                                                  Next Clinic Notes:                         new diagnosis ( patient is travelling to egypt for 6 months"/>
    <s v="Choose                                             A1                                                 B1                                                 C1                                                 F1                                                 R1"/>
  </r>
  <r>
    <d v="2025-01-13T00:00:00"/>
    <d v="2025-01-13T00:00:00"/>
    <s v="13th Floor"/>
    <s v="Kae"/>
    <x v="6"/>
    <n v="40943"/>
    <s v="Abdel Rahman Ahmad Abou Hait"/>
    <x v="0"/>
    <n v="44869"/>
    <x v="2"/>
    <s v="02- Claims Sent Not Remitted"/>
    <n v="208"/>
    <n v="208"/>
    <n v="0"/>
    <n v="0"/>
    <n v="0"/>
    <n v="0"/>
    <n v="208"/>
    <n v="0"/>
    <n v="0"/>
    <n v="0"/>
    <n v="0"/>
    <n v="0"/>
    <n v="0"/>
    <n v="0"/>
    <n v="0"/>
    <n v="0"/>
    <n v="0"/>
    <s v="02.0- Oral Hygiene 1"/>
    <s v="04- Discharged"/>
    <s v="Clinic Notes:                         polishing 2nd visit                                                                  Next Clinic Notes:                         3rd visit scaling--3 units"/>
    <s v="Choose                                             A1                                                 B1                                                 C1                                                 F1                                                 R1"/>
  </r>
  <r>
    <d v="2025-01-13T00:00:00"/>
    <d v="2025-01-13T00:00:00"/>
    <s v="12th Floor"/>
    <s v="Hassan"/>
    <x v="1"/>
    <n v="8626"/>
    <s v="Mohamed Abdel Hamid Abdel Aziz Saleh"/>
    <x v="0"/>
    <n v="44870"/>
    <x v="2"/>
    <s v="02- Claims Sent Not Remitted"/>
    <n v="51.98"/>
    <n v="51.98"/>
    <n v="0"/>
    <n v="0"/>
    <n v="0"/>
    <n v="0"/>
    <n v="51.98"/>
    <n v="0"/>
    <n v="0"/>
    <n v="0"/>
    <n v="0"/>
    <n v="0"/>
    <n v="0"/>
    <n v="0"/>
    <n v="0"/>
    <n v="0"/>
    <n v="247.04"/>
    <s v="09.7- Implant Crown Delivery - Simple (1-2)"/>
    <s v="03- Waiting &gt; 10 minutes"/>
    <s v="Clinic Notes:                         Implant Crown Impression                                                                  Next Clinic Notes:                         Implant Crown delivery after 10 days - 2 units  Scaling on same day - Dr Salim"/>
    <s v="Choose                                             A1                                                 B1                                                 C1                                                 F1                                                 R1"/>
  </r>
  <r>
    <d v="2025-01-11T00:00:00"/>
    <d v="2025-01-13T00:00:00"/>
    <s v="13th Floor"/>
    <s v="Kae"/>
    <x v="6"/>
    <n v="40730"/>
    <s v="Zainab Naseeb Dad"/>
    <x v="2"/>
    <n v="44871"/>
    <x v="2"/>
    <s v="02- Claims Sent Not Remitted"/>
    <n v="1732.5"/>
    <n v="0"/>
    <n v="1732.5"/>
    <n v="1732.5"/>
    <n v="0"/>
    <n v="0"/>
    <n v="0"/>
    <n v="0"/>
    <n v="0"/>
    <n v="0"/>
    <n v="1732.5"/>
    <n v="0"/>
    <n v="0"/>
    <n v="0"/>
    <n v="0"/>
    <n v="0"/>
    <n v="1271.43"/>
    <s v="02.0- Oral Hygiene 1"/>
    <s v="03- Waiting &gt; 10 minutes"/>
    <s v="Clinic Notes:                         crown delivery#3 and restoration #2                                                                  Next Clinic Notes:                         occlusal adjustment--2 units(pt will inform by phone) after 3 days scaling after 6 month--2 unit"/>
    <s v="Choose                                             A1                                                 B1                                                 C1                                                 F1                                                 R1"/>
  </r>
  <r>
    <d v="2025-01-13T00:00:00"/>
    <d v="2025-01-13T00:00:00"/>
    <s v="12th Floor"/>
    <s v="Hassan"/>
    <x v="0"/>
    <n v="35486"/>
    <s v="Erika  Lessmann"/>
    <x v="0"/>
    <n v="44874"/>
    <x v="2"/>
    <s v="02- Claims Sent Not Remitted"/>
    <n v="155.93"/>
    <n v="155.93"/>
    <n v="0"/>
    <n v="0"/>
    <n v="0"/>
    <n v="0"/>
    <n v="155.93"/>
    <n v="0"/>
    <n v="0"/>
    <n v="0"/>
    <n v="0"/>
    <n v="0"/>
    <n v="0"/>
    <n v="0"/>
    <n v="0"/>
    <n v="0"/>
    <n v="0"/>
    <s v="09.M- Post surgical care, Occlusal adjustment, Implant Tightening,Repair"/>
    <s v="04- Discharged"/>
    <s v="Clinic Notes:                         post surgical care 2                                                                   Next Clinic Notes:                         restoration #11 same day as suture removal with VIP"/>
    <s v="Choose                                             A1                                                 B1                                                 C1                                                 F1                                                 R1"/>
  </r>
  <r>
    <d v="2025-01-13T00:00:00"/>
    <d v="2025-01-13T00:00:00"/>
    <s v="12th Floor"/>
    <s v="Hassan"/>
    <x v="1"/>
    <n v="39539"/>
    <s v="Hessa  Nasser Ibrahim Hassan Almandoos"/>
    <x v="0"/>
    <n v="44875"/>
    <x v="2"/>
    <s v="02- Claims Sent Not Remitted"/>
    <n v="155.93"/>
    <n v="155.93"/>
    <n v="0"/>
    <n v="0"/>
    <n v="0"/>
    <n v="0"/>
    <n v="155.93"/>
    <n v="0"/>
    <n v="0"/>
    <n v="0"/>
    <n v="0"/>
    <n v="0"/>
    <n v="0"/>
    <n v="0"/>
    <n v="0"/>
    <n v="0"/>
    <n v="0"/>
    <s v="X.0- Internal referral"/>
    <s v="04- Discharged"/>
    <s v="Clinic Notes:                         suture removal #17                                                                  Next Clinic Notes:                         - Mock up try in with Dr Salim after 21 days from surgery - 3 units (as per referral) - Referral to Dr Amr ( If required as per mock up analysis of Dr Salim)  - Gingivectomy in VIP clinic If required after mock up analysis  - New diagnosis - VIP - After 6 months - 2 units"/>
    <s v="Choose                                             A1                                                 B1                                                 C1                                                 F1                                                 R1"/>
  </r>
  <r>
    <d v="2025-01-13T00:00:00"/>
    <d v="2025-01-13T00:00:00"/>
    <s v="12th Floor"/>
    <s v="Hassan"/>
    <x v="0"/>
    <n v="40252"/>
    <s v="Wesley  Mcgraw"/>
    <x v="0"/>
    <n v="44876"/>
    <x v="2"/>
    <s v="02- Claims Sent Not Remitted"/>
    <n v="155.93"/>
    <n v="155.93"/>
    <n v="0"/>
    <n v="0"/>
    <n v="0"/>
    <n v="0"/>
    <n v="155.93"/>
    <n v="0"/>
    <n v="0"/>
    <n v="0"/>
    <n v="0"/>
    <n v="0"/>
    <n v="0"/>
    <n v="0"/>
    <n v="0"/>
    <n v="0"/>
    <n v="0"/>
    <s v="09.M- Post surgical care, Occlusal adjustment, Implant Tightening,Repair"/>
    <s v="04- Discharged"/>
    <s v="Clinic Notes:                         post surgical care 2                                                                   Next Clinic Notes:                         suture removal with VIP or follow up with VIP2 when patient comes back from work"/>
    <s v="Choose                                             A1                                                 B1                                                 C1                                                 F1                                                 R1"/>
  </r>
  <r>
    <d v="2025-01-13T00:00:00"/>
    <d v="2025-01-13T00:00:00"/>
    <s v="13th Floor"/>
    <s v="Kae"/>
    <x v="6"/>
    <n v="40582"/>
    <s v="Rowelyn Salado Zamora"/>
    <x v="5"/>
    <s v="44877  / FP40265"/>
    <x v="1"/>
    <s v="02- Claims Sent Not Remitted"/>
    <n v="0"/>
    <n v="0"/>
    <n v="0"/>
    <n v="0"/>
    <n v="0"/>
    <n v="0"/>
    <n v="0"/>
    <n v="0"/>
    <n v="0"/>
    <n v="0"/>
    <n v="0"/>
    <n v="0"/>
    <n v="0"/>
    <n v="0"/>
    <n v="100"/>
    <n v="0"/>
    <n v="0"/>
    <s v="04.3- RCT / 3-4 Molar Tooth + Endo Crown Prep."/>
    <s v="04- Discharged"/>
    <s v="Clinic Notes:                         endo crown delivery#2 and restoration #17                                                                  Next Clinic Notes:                         rct with rep #31--5 units"/>
    <s v="Choose                                             A1                                                 B1                                                 C1                                                 F1                                                 R1"/>
  </r>
  <r>
    <d v="2025-01-13T00:00:00"/>
    <d v="2025-01-13T00:00:00"/>
    <s v="12th Floor"/>
    <s v="Hassan"/>
    <x v="1"/>
    <n v="34312"/>
    <s v="Khaled Ahmed Mohammed Rashed  Aldahmani"/>
    <x v="2"/>
    <n v="44881"/>
    <x v="2"/>
    <s v="02- Claims Sent Not Remitted"/>
    <n v="350"/>
    <n v="0"/>
    <n v="350"/>
    <n v="350"/>
    <n v="0"/>
    <n v="0"/>
    <n v="0"/>
    <n v="0"/>
    <n v="0"/>
    <n v="0"/>
    <n v="350"/>
    <n v="0"/>
    <n v="0"/>
    <n v="0"/>
    <n v="0"/>
    <n v="0"/>
    <n v="0"/>
    <s v="01.2- Consultation (Existing patient)"/>
    <s v="04- Discharged"/>
    <s v="Clinic Notes:                         consultation, OPG ,Implant tightening #12                                                                  Next Clinic Notes:                         1. Deep periodontal irrigation  2. Scaling after 1 week  3. New diagnosis after 6 months - VIP - 2 units"/>
    <s v="Choose                                             A1                                                 B1                                                 C1                                                 F1                                                 R1"/>
  </r>
  <r>
    <d v="2025-01-13T00:00:00"/>
    <d v="2025-01-13T00:00:00"/>
    <s v="12th Floor"/>
    <s v="Hassan"/>
    <x v="0"/>
    <n v="38560"/>
    <s v="Vaishali Rajdeep Godkar"/>
    <x v="4"/>
    <n v="44886"/>
    <x v="1"/>
    <s v="02- Claims Sent Not Remitted"/>
    <n v="105"/>
    <n v="0"/>
    <n v="84"/>
    <n v="84"/>
    <n v="0"/>
    <n v="0"/>
    <n v="21"/>
    <n v="21"/>
    <n v="0"/>
    <n v="0"/>
    <n v="105"/>
    <n v="0"/>
    <n v="0"/>
    <n v="0"/>
    <n v="21"/>
    <n v="0"/>
    <n v="222.18"/>
    <s v="X.5- Tentative Appointment"/>
    <s v="04- Discharged"/>
    <s v="Clinic Notes:                         occlusal adjustment #30                                                                   Next Clinic Notes:                         follow up in 2 weeks (tentative) 2 units"/>
    <s v="Choose                                             A1                                                 B1                                                 C1                                                 F1                                                 R1"/>
  </r>
  <r>
    <d v="2025-01-13T00:00:00"/>
    <d v="2025-01-13T00:00:00"/>
    <s v="12th Floor"/>
    <s v="Hassan"/>
    <x v="1"/>
    <n v="40940"/>
    <s v="Maria Alexandra Matei"/>
    <x v="6"/>
    <n v="44887"/>
    <x v="1"/>
    <s v="02- Claims Sent Not Remitted"/>
    <n v="943"/>
    <n v="0"/>
    <n v="754.4"/>
    <n v="754.4"/>
    <n v="0"/>
    <n v="0"/>
    <n v="188.6"/>
    <n v="188.6"/>
    <n v="0"/>
    <n v="0"/>
    <n v="943"/>
    <n v="0"/>
    <n v="0"/>
    <n v="0"/>
    <n v="188"/>
    <n v="0"/>
    <n v="0"/>
    <s v="08.2- Orthodontic Follow up /Wire Activation / Invisalign Delivery"/>
    <s v="04- Discharged"/>
    <s v="Clinic Notes:                         Examination and CBCT                                                                   Next Clinic Notes:                         1. Follow up on 8th day from today + night guard delivery - 2 units"/>
    <s v="Choose                                             A1                                                 B1                                                 C1                                                 F1                                                 R1"/>
  </r>
  <r>
    <d v="2025-01-13T00:00:00"/>
    <d v="2025-01-13T00:00:00"/>
    <s v="12th Floor"/>
    <s v="Hassan"/>
    <x v="1"/>
    <n v="40804"/>
    <s v="Mediya Khaled Almehairbi"/>
    <x v="2"/>
    <n v="44889"/>
    <x v="2"/>
    <s v="02- Claims Sent Not Remitted"/>
    <n v="35"/>
    <n v="0"/>
    <n v="35"/>
    <n v="35"/>
    <n v="0"/>
    <n v="0"/>
    <n v="0"/>
    <n v="0"/>
    <n v="0"/>
    <n v="0"/>
    <n v="35"/>
    <n v="0"/>
    <n v="0"/>
    <n v="0"/>
    <n v="0"/>
    <n v="0"/>
    <n v="280"/>
    <s v="01.2- Consultation (Existing patient)"/>
    <s v="04- Discharged"/>
    <s v="Clinic Notes:                         Follow up                                                                  Next Clinic Notes:                         - Follow up call after 5 days to enquire the condition - Surgical extraction #1,32 -  after 10 days from follow up"/>
    <s v="Choose                                             A1                                                 B1                                                 C1                                                 F1                                                 R1"/>
  </r>
  <r>
    <d v="2025-01-08T00:00:00"/>
    <d v="2025-01-13T00:00:00"/>
    <s v="13th Floor"/>
    <s v="Haya"/>
    <x v="5"/>
    <n v="40966"/>
    <s v="Rezk Adeb Dayoub"/>
    <x v="0"/>
    <n v="44890"/>
    <x v="1"/>
    <s v="02- Claims Sent Not Remitted"/>
    <n v="350.93"/>
    <n v="175.47"/>
    <n v="0"/>
    <n v="0"/>
    <n v="0"/>
    <n v="0"/>
    <n v="350.93"/>
    <n v="175.46"/>
    <n v="0"/>
    <n v="0"/>
    <n v="175.46"/>
    <n v="0"/>
    <n v="0"/>
    <n v="0"/>
    <n v="175.46"/>
    <n v="0"/>
    <n v="0"/>
    <s v="01.2- Consultation (Existing patient)"/>
    <s v="04- Discharged"/>
    <s v="Clinic Notes:                         Consultation and OPG                                                                  Next Clinic Notes:                         New diagnosis"/>
    <s v="Choose                                             A1                                                 B1                                                 C1                                                 F1                                                 R1"/>
  </r>
  <r>
    <d v="2025-01-13T00:00:00"/>
    <d v="2025-01-13T00:00:00"/>
    <s v="13th Floor"/>
    <s v="Kae"/>
    <x v="6"/>
    <n v="40955"/>
    <s v="Kawtar   Loudghi"/>
    <x v="3"/>
    <n v="44894"/>
    <x v="1"/>
    <s v="02- Claims Sent Not Remitted"/>
    <n v="1320"/>
    <n v="0"/>
    <n v="1056"/>
    <n v="1056"/>
    <n v="52.8"/>
    <n v="1003.2"/>
    <n v="264"/>
    <n v="264"/>
    <n v="13.2"/>
    <n v="250.8"/>
    <n v="1320"/>
    <n v="66"/>
    <n v="1254"/>
    <n v="0"/>
    <n v="264"/>
    <n v="0"/>
    <n v="0"/>
    <s v="02.0- Oral Hygiene 1"/>
    <s v="04- Discharged"/>
    <s v="Clinic Notes:                         tooth whitening nano                                                                  Next Clinic Notes:                         scaling after 6 months--2 units"/>
    <s v="Choose                                             A1                                                 B1                                                 C1                                                 F1                                                 R1"/>
  </r>
  <r>
    <d v="2025-01-13T00:00:00"/>
    <d v="2025-01-16T00:00:00"/>
    <s v="12th Floor"/>
    <s v="Joel"/>
    <x v="0"/>
    <n v="40953"/>
    <s v="Ibrahim Khaled Mousa"/>
    <x v="0"/>
    <n v="44897"/>
    <x v="2"/>
    <s v="02- Claims Sent Not Remitted"/>
    <n v="717.4"/>
    <n v="35"/>
    <n v="0"/>
    <n v="0"/>
    <n v="0"/>
    <n v="0"/>
    <n v="717.4"/>
    <n v="682.4"/>
    <n v="0"/>
    <n v="0"/>
    <n v="682.4"/>
    <n v="0"/>
    <n v="0"/>
    <n v="0"/>
    <n v="0"/>
    <n v="0"/>
    <n v="0"/>
    <s v="01.4- New Diagnosis after 6 months"/>
    <s v="04- Discharged"/>
    <s v="Clinic Notes:                         endocrown delivery #19                                                                   Next Clinic Notes:                         new diagnosis 6 months"/>
    <s v="Choose                                             A1                                                 B1                                                 C1                                                 F1                                                 R1"/>
  </r>
  <r>
    <d v="2025-01-13T00:00:00"/>
    <d v="2025-01-18T00:00:00"/>
    <s v="12th Floor"/>
    <s v="Joel"/>
    <x v="0"/>
    <n v="40953"/>
    <s v="Ibrahim Khaled Mousa"/>
    <x v="0"/>
    <n v="44897"/>
    <x v="2"/>
    <s v="02- Claims Sent Not Remitted"/>
    <n v="0"/>
    <n v="0"/>
    <n v="0"/>
    <n v="0"/>
    <n v="0"/>
    <n v="0"/>
    <n v="717.4"/>
    <n v="0"/>
    <n v="0"/>
    <n v="0"/>
    <n v="0"/>
    <n v="0"/>
    <n v="0"/>
    <n v="0"/>
    <n v="300"/>
    <n v="0"/>
    <n v="0"/>
    <s v="01.4- New Diagnosis after 6 months"/>
    <s v="04- Discharged"/>
    <s v="Clinic Notes:                         endocrown delivery #19                                                                   Next Clinic Notes:                         new diagnosis 6 months"/>
    <s v="Choose                                             A1                                                 B1                                                 C1                                                 F1                                                 R1"/>
  </r>
  <r>
    <d v="2025-01-13T00:00:00"/>
    <d v="2025-01-18T00:00:00"/>
    <s v="12th Floor"/>
    <s v="Joel"/>
    <x v="0"/>
    <n v="40953"/>
    <s v="Ibrahim Khaled Mousa"/>
    <x v="0"/>
    <n v="44897"/>
    <x v="1"/>
    <s v="02- Claims Sent Not Remitted"/>
    <n v="0"/>
    <n v="0"/>
    <n v="0"/>
    <n v="0"/>
    <n v="0"/>
    <n v="0"/>
    <n v="717.4"/>
    <n v="0"/>
    <n v="0"/>
    <n v="0"/>
    <n v="0"/>
    <n v="0"/>
    <n v="0"/>
    <n v="0"/>
    <n v="382.4"/>
    <n v="0"/>
    <n v="0"/>
    <s v="01.4- New Diagnosis after 6 months"/>
    <s v="04- Discharged"/>
    <s v="Clinic Notes:                         endocrown delivery #19                                                                   Next Clinic Notes:                         new diagnosis 6 months"/>
    <s v="Choose                                             A1                                                 B1                                                 C1                                                 F1                                                 R1"/>
  </r>
  <r>
    <d v="2025-01-13T00:00:00"/>
    <d v="2025-01-13T00:00:00"/>
    <s v="13th Floor"/>
    <s v="Kae"/>
    <x v="6"/>
    <n v="40144"/>
    <s v="Jovan  Ivanovic"/>
    <x v="0"/>
    <n v="44899"/>
    <x v="3"/>
    <s v="02- Claims Sent Not Remitted"/>
    <n v="985"/>
    <n v="405"/>
    <n v="0"/>
    <n v="0"/>
    <n v="0"/>
    <n v="0"/>
    <n v="985"/>
    <n v="580"/>
    <n v="0"/>
    <n v="0"/>
    <n v="580"/>
    <n v="0"/>
    <n v="0"/>
    <n v="0"/>
    <n v="580"/>
    <n v="0"/>
    <n v="0"/>
    <s v="01.4- New Diagnosis after 6 months"/>
    <s v="04- Discharged"/>
    <s v="Clinic Notes:                         onlay delivery #14                                                                  Next Clinic Notes:                         new diagnosis after 6 months--2 units"/>
    <s v="Choose                                             A1                                                 B1                                                 C1                                                 F1                                                 R1"/>
  </r>
  <r>
    <d v="2025-01-13T00:00:00"/>
    <d v="2025-01-13T00:00:00"/>
    <s v="12th Floor"/>
    <s v="Hassan"/>
    <x v="0"/>
    <n v="40932"/>
    <s v="Esraa Mohamed Elsayed Mohamed Ahmed Elzoghbi"/>
    <x v="0"/>
    <n v="44901"/>
    <x v="2"/>
    <s v="02- Claims Sent Not Remitted"/>
    <n v="155.93"/>
    <n v="155.93"/>
    <n v="0"/>
    <n v="0"/>
    <n v="0"/>
    <n v="0"/>
    <n v="155.93"/>
    <n v="0"/>
    <n v="0"/>
    <n v="0"/>
    <n v="0"/>
    <n v="0"/>
    <n v="0"/>
    <n v="0"/>
    <n v="0"/>
    <n v="0"/>
    <n v="0"/>
    <s v="02.0- Oral Hygiene 1"/>
    <s v="04- Discharged"/>
    <s v="Clinic Notes:                         suture removal #17                                                                   Next Clinic Notes:                         scaling and polishing 2 units"/>
    <s v="Choose                                             A1                                                 B1                                                 C1                                                 F1                                                 R1"/>
  </r>
  <r>
    <d v="2025-01-13T00:00:00"/>
    <d v="2025-01-13T00:00:00"/>
    <s v="12th Floor"/>
    <s v="Hassan"/>
    <x v="0"/>
    <n v="37689"/>
    <s v="Mohamed Khalifa Mohamed Mohsen Alnuaimi"/>
    <x v="0"/>
    <n v="44902"/>
    <x v="2"/>
    <s v="02- Claims Sent Not Remitted"/>
    <n v="155.93"/>
    <n v="155.93"/>
    <n v="0"/>
    <n v="0"/>
    <n v="0"/>
    <n v="0"/>
    <n v="155.93"/>
    <n v="0"/>
    <n v="0"/>
    <n v="0"/>
    <n v="0"/>
    <n v="0"/>
    <n v="0"/>
    <n v="0"/>
    <n v="0"/>
    <n v="0"/>
    <n v="0"/>
    <s v="09.M- Post surgical care, Occlusal adjustment, Implant Tightening,Repair"/>
    <s v="04- Discharged"/>
    <s v="Clinic Notes:                         post surgical care 1                                                                   Next Clinic Notes:                         post surgical care 2"/>
    <s v="Choose                                             A1                                                 B1                                                 C1                                                 F1                                                 R1"/>
  </r>
  <r>
    <d v="2025-01-13T00:00:00"/>
    <d v="2025-01-13T00:00:00"/>
    <s v="13th Floor"/>
    <s v="Kae"/>
    <x v="5"/>
    <n v="40916"/>
    <s v="Angela May Blair"/>
    <x v="5"/>
    <s v="44914  / FP40422"/>
    <x v="3"/>
    <s v="02- Claims Sent Not Remitted"/>
    <n v="0"/>
    <n v="0"/>
    <n v="0"/>
    <n v="0"/>
    <n v="0"/>
    <n v="0"/>
    <n v="0"/>
    <n v="0"/>
    <n v="0"/>
    <n v="0"/>
    <n v="0"/>
    <n v="0"/>
    <n v="0"/>
    <n v="0"/>
    <n v="2215.9899999999998"/>
    <n v="0"/>
    <n v="132"/>
    <s v="04.3- RCT / 3-4 Molar Tooth + Endo Crown Prep."/>
    <s v="04- Discharged"/>
    <s v="Clinic Notes:                         Endo crown delivery #4,5 Onlay delivery #14                                                                  Next Clinic Notes:                         RCT #18 and prep for endo crown #18"/>
    <s v="Choose                                             A1                                                 B1                                                 C1                                                 F1                                                 R1"/>
  </r>
  <r>
    <d v="2025-01-13T00:00:00"/>
    <d v="2025-01-13T00:00:00"/>
    <s v="13th Floor"/>
    <s v="Kae"/>
    <x v="5"/>
    <n v="40981"/>
    <s v="Yasser Ahmed Mahmoud Disoky Mohamed"/>
    <x v="4"/>
    <n v="44920"/>
    <x v="1"/>
    <s v="02- Claims Sent Not Remitted"/>
    <n v="353.5"/>
    <n v="0"/>
    <n v="282.8"/>
    <n v="282.8"/>
    <n v="0"/>
    <n v="0"/>
    <n v="70.7"/>
    <n v="70.7"/>
    <n v="0"/>
    <n v="0"/>
    <n v="353.5"/>
    <n v="0"/>
    <n v="0"/>
    <n v="0"/>
    <n v="70.7"/>
    <n v="0"/>
    <n v="0"/>
    <s v="04.3- RCT / 3-4 Molar Tooth + Endo Crown Prep."/>
    <s v="04- Discharged"/>
    <s v="Clinic Notes:                         Examination, OPG scaling and polishing                                                                   Next Clinic Notes:                         RCT and prep #3"/>
    <s v="Choose                                             A1                                                 B1                                                 C1                                                 F1                                                 R1"/>
  </r>
  <r>
    <d v="2025-01-13T00:00:00"/>
    <d v="2025-01-13T00:00:00"/>
    <s v="13th Floor"/>
    <s v="Kae"/>
    <x v="6"/>
    <n v="39552"/>
    <s v="Majed Abdulla Jassim Mohamed  Alhammadi"/>
    <x v="0"/>
    <n v="44925"/>
    <x v="1"/>
    <s v="02- Claims Sent Not Remitted"/>
    <n v="1410"/>
    <n v="916.5"/>
    <n v="0"/>
    <n v="0"/>
    <n v="0"/>
    <n v="0"/>
    <n v="1410"/>
    <n v="493.5"/>
    <n v="24.68"/>
    <n v="468.83"/>
    <n v="493.5"/>
    <n v="24.68"/>
    <n v="468.83"/>
    <n v="0"/>
    <n v="493.5"/>
    <n v="0"/>
    <n v="493.5"/>
    <s v="02.0- Oral Hygiene 1"/>
    <s v="04- Discharged"/>
    <s v="Clinic Notes:                         nano whitening                                                                  Next Clinic Notes:                         scaling after 6 months--2 units"/>
    <s v="Choose                                             A1                                                 B1                                                 C1                                                 F1                                                 R1"/>
  </r>
  <r>
    <d v="2025-01-13T00:00:00"/>
    <d v="2025-01-13T00:00:00"/>
    <s v="12th Floor"/>
    <s v="Hassan"/>
    <x v="0"/>
    <n v="35673"/>
    <s v="Kayed Khalifa Salem Sharara Alketbi"/>
    <x v="2"/>
    <n v="44939"/>
    <x v="2"/>
    <s v="02- Claims Sent Not Remitted"/>
    <n v="875"/>
    <n v="0"/>
    <n v="875"/>
    <n v="875"/>
    <n v="0"/>
    <n v="0"/>
    <n v="0"/>
    <n v="0"/>
    <n v="0"/>
    <n v="0"/>
    <n v="875"/>
    <n v="0"/>
    <n v="0"/>
    <n v="0"/>
    <n v="0"/>
    <n v="0"/>
    <n v="105"/>
    <s v="06.0- Inlay / Crown Preparation - Simple (1-2)"/>
    <s v="04- Discharged"/>
    <s v="Clinic Notes:                         rct #19 with IOPA                                                                   Next Clinic Notes:                         endocrown prep #19 onlay prep #18 5 uits"/>
    <s v="Choose                                             A1                                                 B1                                                 C1                                                 F1                                                 R1"/>
  </r>
  <r>
    <d v="2025-01-14T00:00:00"/>
    <d v="2025-01-14T00:00:00"/>
    <s v="13th Floor"/>
    <s v="Kae"/>
    <x v="6"/>
    <n v="40430"/>
    <s v="Novan Rifky Lutfhyansyah"/>
    <x v="0"/>
    <n v="44942"/>
    <x v="3"/>
    <s v="02- Claims Sent Not Remitted"/>
    <n v="985"/>
    <n v="654"/>
    <n v="0"/>
    <n v="0"/>
    <n v="0"/>
    <n v="0"/>
    <n v="985"/>
    <n v="331"/>
    <n v="0"/>
    <n v="0"/>
    <n v="331"/>
    <n v="0"/>
    <n v="0"/>
    <n v="0"/>
    <n v="331"/>
    <n v="0"/>
    <n v="36"/>
    <s v="02.0- Oral Hygiene 1"/>
    <s v="04- Discharged"/>
    <s v="Clinic Notes:                         onlay delivery#32                                                                  Next Clinic Notes:                         scaling in 2nd week of march2025--2 units(pt preference)"/>
    <s v="Choose                                             A1                                                 B1                                                 C1                                                 F1                                                 R1"/>
  </r>
  <r>
    <d v="2025-01-14T00:00:00"/>
    <d v="2025-01-14T00:00:00"/>
    <s v="12th Floor"/>
    <s v="Hassan"/>
    <x v="0"/>
    <n v="40767"/>
    <s v="Halla  Elmobayad"/>
    <x v="0"/>
    <n v="44944"/>
    <x v="1"/>
    <s v="02- Claims Sent Not Remitted"/>
    <n v="195"/>
    <n v="156"/>
    <n v="0"/>
    <n v="0"/>
    <n v="0"/>
    <n v="0"/>
    <n v="195"/>
    <n v="39"/>
    <n v="0"/>
    <n v="0"/>
    <n v="39"/>
    <n v="0"/>
    <n v="0"/>
    <n v="0"/>
    <n v="39"/>
    <n v="0"/>
    <n v="448.76"/>
    <s v="08.2- Orthodontic Follow up /Wire Activation / Invisalign Delivery"/>
    <s v="04- Discharged"/>
    <s v="Clinic Notes:                         impression for nightguard                                                                   Next Clinic Notes:                         nightguard delivery 1 unit"/>
    <s v="Choose                                             A1                                                 B1                                                 C1                                                 F1                                                 R1"/>
  </r>
  <r>
    <d v="2025-01-14T00:00:00"/>
    <d v="2025-01-14T00:00:00"/>
    <s v="12th Floor"/>
    <s v="Hassan"/>
    <x v="0"/>
    <n v="40543"/>
    <s v="Helal Abdulla Mohamed Abdulla Alhantoobi"/>
    <x v="0"/>
    <n v="44945"/>
    <x v="2"/>
    <s v="02- Claims Sent Not Remitted"/>
    <n v="155.93"/>
    <n v="155.93"/>
    <n v="0"/>
    <n v="0"/>
    <n v="0"/>
    <n v="0"/>
    <n v="155.93"/>
    <n v="0"/>
    <n v="0"/>
    <n v="0"/>
    <n v="0"/>
    <n v="0"/>
    <n v="0"/>
    <n v="0"/>
    <n v="0"/>
    <n v="0"/>
    <n v="0"/>
    <s v="09.M- Post surgical care, Occlusal adjustment, Implant Tightening,Repair"/>
    <s v="04- Discharged"/>
    <s v="Clinic Notes:                         POST SURGICAL CARE 1                                                                   Next Clinic Notes:                         POST SURGICAL CARE 2"/>
    <s v="Choose                                             A1                                                 B1                                                 C1                                                 F1                                                 R1"/>
  </r>
  <r>
    <d v="2025-01-14T00:00:00"/>
    <d v="2025-01-14T00:00:00"/>
    <s v="12th Floor"/>
    <s v="Hassan"/>
    <x v="0"/>
    <n v="40082"/>
    <s v="Edward Juul Roed Larsen"/>
    <x v="0"/>
    <n v="44946"/>
    <x v="1"/>
    <s v="02- Claims Sent Not Remitted"/>
    <n v="195"/>
    <n v="0"/>
    <n v="0"/>
    <n v="0"/>
    <n v="0"/>
    <n v="0"/>
    <n v="195"/>
    <n v="195"/>
    <n v="0"/>
    <n v="0"/>
    <n v="195"/>
    <n v="0"/>
    <n v="0"/>
    <n v="0"/>
    <n v="195"/>
    <n v="0"/>
    <n v="0"/>
    <s v="05.2- Extraction / Impaction / Surgery - Complex"/>
    <s v="04- Discharged"/>
    <s v="Clinic Notes:                         impaction consultation                                                                   Next Clinic Notes:                         extraction when patient decides"/>
    <s v="Choose                                             A1                                                 B1                                                 C1                                                 F1                                                 R1"/>
  </r>
  <r>
    <d v="2025-01-14T00:00:00"/>
    <d v="2025-01-14T00:00:00"/>
    <s v="13th Floor"/>
    <s v="Kae"/>
    <x v="6"/>
    <n v="36865"/>
    <s v="Tasnim Radwan Mahmoud Almomani"/>
    <x v="0"/>
    <n v="44948"/>
    <x v="1"/>
    <s v="02- Claims Sent Not Remitted"/>
    <n v="1410"/>
    <n v="788"/>
    <n v="0"/>
    <n v="0"/>
    <n v="0"/>
    <n v="0"/>
    <n v="1410"/>
    <n v="622"/>
    <n v="31.1"/>
    <n v="590.9"/>
    <n v="622"/>
    <n v="31.1"/>
    <n v="590.9"/>
    <n v="0"/>
    <n v="622"/>
    <n v="0"/>
    <n v="0"/>
    <s v="01.4- New Diagnosis after 6 months"/>
    <s v="04- Discharged"/>
    <s v="Clinic Notes:                         nano whitening                                                                  Next Clinic Notes:                         new diagnosis after 6 months--2 units"/>
    <s v="Choose                                             A1                                                 B1                                                 C1                                                 F1                                                 R1"/>
  </r>
  <r>
    <d v="2025-01-14T00:00:00"/>
    <s v="---"/>
    <s v="13th Floor"/>
    <s v="Kae"/>
    <x v="6"/>
    <n v="36891"/>
    <s v="Mohamed Ahmed Mohamed Jumaa Alremeithi"/>
    <x v="2"/>
    <n v="44950"/>
    <x v="0"/>
    <s v="02- Claims Sent Not Remitted"/>
    <n v="70"/>
    <n v="0"/>
    <n v="70"/>
    <n v="70"/>
    <n v="0"/>
    <n v="0"/>
    <n v="0"/>
    <n v="0"/>
    <n v="0"/>
    <n v="0"/>
    <n v="70"/>
    <n v="0"/>
    <n v="0"/>
    <n v="0"/>
    <n v="0"/>
    <n v="0"/>
    <n v="0"/>
    <s v="06.3- Inlay / Crown Delivery - Simple (1-2)"/>
    <s v="04- Discharged"/>
    <s v="Clinic Notes:                         exam,opg, impression for veneer#4                                                                  Next Clinic Notes:                         scaling polishing and veneer delivery#4---4 units"/>
    <s v="Choose                                             A1                                                 B1                                                 C1                                                 F1                                                 R1"/>
  </r>
  <r>
    <d v="2025-01-14T00:00:00"/>
    <d v="2025-01-14T00:00:00"/>
    <s v="13th Floor"/>
    <s v="Kae"/>
    <x v="6"/>
    <n v="36891"/>
    <s v="Mohamed Ahmed Mohamed Jumaa Alremeithi"/>
    <x v="5"/>
    <s v="44951  / FP40207"/>
    <x v="1"/>
    <s v="03- Fully Paid / Remitted"/>
    <n v="155.93"/>
    <n v="109.15"/>
    <n v="0"/>
    <n v="0"/>
    <n v="0"/>
    <n v="0"/>
    <n v="155.93"/>
    <n v="46.78"/>
    <n v="0"/>
    <n v="0"/>
    <n v="46.78"/>
    <n v="0"/>
    <n v="0"/>
    <n v="0"/>
    <n v="46.78"/>
    <n v="0"/>
    <n v="0"/>
    <s v="06.3- Inlay / Crown Delivery - Simple (1-2)"/>
    <s v="04- Discharged"/>
    <s v="Clinic Notes:                         exam,opg, impression for veneer#4                                                                  Next Clinic Notes:                         scaling polishing and veneer delivery#4---4 units"/>
    <s v="Choose                                             A1                                                 B1                                                 C1                                                 F1                                                 R1"/>
  </r>
  <r>
    <d v="2025-01-14T00:00:00"/>
    <d v="2025-01-14T00:00:00"/>
    <s v="12th Floor"/>
    <s v="Hassan"/>
    <x v="0"/>
    <n v="35917"/>
    <s v="Khaled Abdelghani Abdelmotaleb Abousamak"/>
    <x v="0"/>
    <n v="44952"/>
    <x v="1"/>
    <s v="02- Claims Sent Not Remitted"/>
    <n v="274.33999999999997"/>
    <n v="0"/>
    <n v="0"/>
    <n v="0"/>
    <n v="0"/>
    <n v="0"/>
    <n v="274.33999999999997"/>
    <n v="274.33999999999997"/>
    <n v="0"/>
    <n v="0"/>
    <n v="274.33999999999997"/>
    <n v="0"/>
    <n v="0"/>
    <n v="0"/>
    <n v="274.33999999999997"/>
    <n v="0"/>
    <n v="1430.8"/>
    <s v="X.0- Internal referral"/>
    <s v="04- Discharged"/>
    <s v="Clinic Notes:                         restoration #15                                                                   Next Clinic Notes:                         continue treatment with VIP 1"/>
    <s v="Choose                                             A1                                                 B1                                                 C1                                                 F1                                                 R1"/>
  </r>
  <r>
    <d v="2025-01-14T00:00:00"/>
    <d v="2025-01-14T00:00:00"/>
    <s v="12th Floor"/>
    <s v="Kae"/>
    <x v="0"/>
    <n v="40140"/>
    <s v="Moath Mohammad Okleh Alrawashdeh"/>
    <x v="5"/>
    <s v="44955  / FP1608"/>
    <x v="1"/>
    <s v="02- Claims Sent Not Remitted"/>
    <n v="115"/>
    <n v="0"/>
    <n v="0"/>
    <n v="0"/>
    <n v="0"/>
    <n v="0"/>
    <n v="115"/>
    <n v="115"/>
    <n v="0"/>
    <n v="0"/>
    <n v="115"/>
    <n v="0"/>
    <n v="0"/>
    <n v="0"/>
    <n v="115"/>
    <n v="0"/>
    <n v="195.52"/>
    <s v="03.M- Temporary filling (caries removal/pain management)"/>
    <s v="04- Discharged"/>
    <s v="Clinic Notes:                         examination #31                                                                   Next Clinic Notes:                         tentative follow up in 1 week"/>
    <s v="Choose                                             A1                                                 B1                                                 C1                                                 F1                                                 R1"/>
  </r>
  <r>
    <d v="2025-01-14T00:00:00"/>
    <d v="2025-01-14T00:00:00"/>
    <s v="13th Floor"/>
    <s v="Kae"/>
    <x v="5"/>
    <n v="40419"/>
    <s v="SENCHAO  ZHANG  ZHANG"/>
    <x v="0"/>
    <n v="44957"/>
    <x v="1"/>
    <s v="02- Claims Sent Not Remitted"/>
    <n v="714.95"/>
    <n v="477.85"/>
    <n v="0"/>
    <n v="0"/>
    <n v="0"/>
    <n v="0"/>
    <n v="714.95"/>
    <n v="237.1"/>
    <n v="0"/>
    <n v="0"/>
    <n v="237.1"/>
    <n v="0"/>
    <n v="0"/>
    <n v="0"/>
    <n v="237.1"/>
    <n v="0"/>
    <n v="144"/>
    <s v="07.0- Smile analysis, smile mock up"/>
    <s v="04- Discharged"/>
    <s v="Clinic Notes:                         Examination, occlusal adjustment and scaling and polishing                                                                   Next Clinic Notes:                         Mock up upper anterior 4 units"/>
    <s v="Choose                                             A1                                                 B1                                                 C1                                                 F1                                                 R1"/>
  </r>
  <r>
    <d v="2025-01-14T00:00:00"/>
    <d v="2025-01-14T00:00:00"/>
    <s v="13th Floor"/>
    <s v="Kae"/>
    <x v="6"/>
    <n v="38501"/>
    <s v="Ai Li"/>
    <x v="0"/>
    <n v="44964"/>
    <x v="1"/>
    <s v="02- Claims Sent Not Remitted"/>
    <n v="1925"/>
    <n v="1025"/>
    <n v="0"/>
    <n v="0"/>
    <n v="0"/>
    <n v="0"/>
    <n v="1925"/>
    <n v="900"/>
    <n v="0"/>
    <n v="0"/>
    <n v="900"/>
    <n v="0"/>
    <n v="0"/>
    <n v="0"/>
    <n v="900"/>
    <n v="0"/>
    <n v="0"/>
    <s v="02.0- Oral Hygiene 1"/>
    <s v="04- Discharged"/>
    <s v="Clinic Notes:                         upper and lower retainer delivery                                                                  Next Clinic Notes:                         scaling --2 units"/>
    <s v="Choose                                             A1                                                 B1                                                 C1                                                 F1                                                 R1"/>
  </r>
  <r>
    <d v="2025-01-14T00:00:00"/>
    <d v="2025-01-14T00:00:00"/>
    <s v="12th Floor"/>
    <s v="Hassan"/>
    <x v="1"/>
    <n v="40596"/>
    <s v="Mariam Saeed Hareb Alazeezi"/>
    <x v="2"/>
    <n v="44965"/>
    <x v="2"/>
    <s v="02- Claims Sent Not Remitted"/>
    <n v="35"/>
    <n v="0"/>
    <n v="35"/>
    <n v="35"/>
    <n v="0"/>
    <n v="0"/>
    <n v="0"/>
    <n v="0"/>
    <n v="0"/>
    <n v="0"/>
    <n v="35"/>
    <n v="0"/>
    <n v="0"/>
    <n v="0"/>
    <n v="0"/>
    <n v="0"/>
    <n v="0"/>
    <s v="X.0- Internal referral"/>
    <s v="04- Discharged"/>
    <s v="Clinic Notes:                         follow up                                                                  Next Clinic Notes:                         -Referred to Dr Amr for lower teeth spaces consultation -If Pt decides to do veneers will be referred to Dr Salim - Implant impression #5  after 3 months - 2 units"/>
    <s v="Choose                                             A1                                                 B1                                                 C1                                                 F1                                                 R1"/>
  </r>
  <r>
    <d v="2025-01-14T00:00:00"/>
    <d v="2025-01-14T00:00:00"/>
    <s v="12th Floor"/>
    <s v="Kae"/>
    <x v="1"/>
    <n v="40984"/>
    <s v="Abdulla Saeed Alshehhi"/>
    <x v="2"/>
    <n v="44966"/>
    <x v="2"/>
    <s v="02- Claims Sent Not Remitted"/>
    <n v="595"/>
    <n v="0"/>
    <n v="595"/>
    <n v="595"/>
    <n v="0"/>
    <n v="0"/>
    <n v="0"/>
    <n v="0"/>
    <n v="0"/>
    <n v="0"/>
    <n v="595"/>
    <n v="0"/>
    <n v="0"/>
    <n v="0"/>
    <n v="0"/>
    <n v="0"/>
    <n v="0"/>
    <s v="09.9- Implant Crown Delivery - Complex (6 -10)"/>
    <s v="04- Discharged"/>
    <s v="Clinic Notes:                         Consultation, cbct and scan                                                                  Next Clinic Notes:                         -only prophy and pocket disinfection today under Dr Asma -Direct implant surgery #18,19,20,28,30,31 with bone graft,gtr/gingivoplasty - 10 units"/>
    <s v="Choose                                             A1                                                 B1                                                 C1                                                 F1                                                 R1"/>
  </r>
  <r>
    <d v="2025-01-14T00:00:00"/>
    <d v="2025-01-14T00:00:00"/>
    <s v="13th Floor"/>
    <s v="Kae"/>
    <x v="6"/>
    <n v="39622"/>
    <s v="Rawda Mohamed Salim Altheeb  Alketbi"/>
    <x v="2"/>
    <n v="44968"/>
    <x v="2"/>
    <s v="02- Claims Sent Not Remitted"/>
    <n v="2975"/>
    <n v="0"/>
    <n v="2975"/>
    <n v="2975"/>
    <n v="0"/>
    <n v="0"/>
    <n v="0"/>
    <n v="0"/>
    <n v="0"/>
    <n v="0"/>
    <n v="2975"/>
    <n v="0"/>
    <n v="0"/>
    <n v="0"/>
    <n v="0"/>
    <n v="0"/>
    <n v="0"/>
    <s v="06.M- IPR, Occlusal adj, Inlay repair"/>
    <s v="04- Discharged"/>
    <s v="Clinic Notes:                         endo crown #3 and indirect onlay #2                                                                  Next Clinic Notes:                         occlusal adjustment--2 unit(pt will inform on phone if needed) 2) scaling after  6montha--2 units"/>
    <s v="Choose                                             A1                                                 B1                                                 C1                                                 F1                                                 R1"/>
  </r>
  <r>
    <d v="2025-01-14T00:00:00"/>
    <d v="2025-01-14T00:00:00"/>
    <s v="13th Floor"/>
    <s v="Kae"/>
    <x v="6"/>
    <n v="40984"/>
    <s v="Abdulla Saeed Alshehhi"/>
    <x v="2"/>
    <n v="44972"/>
    <x v="2"/>
    <s v="02- Claims Sent Not Remitted"/>
    <n v="178.5"/>
    <n v="0"/>
    <n v="178.5"/>
    <n v="178.5"/>
    <n v="0"/>
    <n v="0"/>
    <n v="0"/>
    <n v="0"/>
    <n v="0"/>
    <n v="0"/>
    <n v="178.5"/>
    <n v="0"/>
    <n v="0"/>
    <n v="0"/>
    <n v="0"/>
    <n v="0"/>
    <n v="0"/>
    <s v="02.0- Oral Hygiene 1"/>
    <s v="04- Discharged"/>
    <s v="Clinic Notes:                         scaling polishing                                                                  Next Clinic Notes:                         continue treatment with vip clinic scaling after 3 months--2 units"/>
    <s v="Choose                                             A1                                                 B1                                                 C1                                                 F1                                                 R1"/>
  </r>
  <r>
    <d v="2025-01-14T00:00:00"/>
    <d v="2025-01-14T00:00:00"/>
    <s v="12th Floor"/>
    <s v="Hassan"/>
    <x v="1"/>
    <n v="40944"/>
    <s v="Aya  Mohamed  Ramadan"/>
    <x v="0"/>
    <n v="44975"/>
    <x v="2"/>
    <s v="02- Claims Sent Not Remitted"/>
    <n v="195"/>
    <n v="195"/>
    <n v="0"/>
    <n v="0"/>
    <n v="0"/>
    <n v="0"/>
    <n v="195"/>
    <n v="0"/>
    <n v="0"/>
    <n v="0"/>
    <n v="0"/>
    <n v="0"/>
    <n v="0"/>
    <n v="0"/>
    <n v="0"/>
    <n v="0"/>
    <n v="0"/>
    <s v="09.2- Surgery / Implant - Compound (3-5)"/>
    <s v="04- Discharged"/>
    <s v="Clinic Notes:                         Follow up examination                                                                  Next Clinic Notes:                         Surgical extraction and immediate implant #18,19 (pt is asked for allergic test to be done)"/>
    <s v="Choose                                             A1                                                 B1                                                 C1                                                 F1                                                 R1"/>
  </r>
  <r>
    <d v="2025-01-14T00:00:00"/>
    <d v="2025-01-14T00:00:00"/>
    <s v="12th Floor"/>
    <s v="Hassan"/>
    <x v="1"/>
    <n v="40475"/>
    <s v="Jhulee Anne Raymundo  Arias"/>
    <x v="5"/>
    <s v="44976  / FP40225"/>
    <x v="3"/>
    <s v="02- Claims Sent Not Remitted"/>
    <n v="0"/>
    <n v="0"/>
    <n v="0"/>
    <n v="0"/>
    <n v="0"/>
    <n v="0"/>
    <n v="0"/>
    <n v="0"/>
    <n v="0"/>
    <n v="0"/>
    <n v="0"/>
    <n v="0"/>
    <n v="0"/>
    <n v="0"/>
    <n v="1743.74"/>
    <n v="0"/>
    <n v="0"/>
    <s v="09.7- Implant Crown Delivery - Simple (1-2)"/>
    <s v="03- Waiting &gt; 10 minutes"/>
    <s v="Clinic Notes:                         Implant crown (PMMA) delivery # 10                                                                  Next Clinic Notes:                         Implant crown (PMMA) delivery #7 after 1 week - 2units"/>
    <s v="Choose                                             A1                                                 B1                                                 C1                                                 F1                                                 R1"/>
  </r>
  <r>
    <d v="2025-01-14T00:00:00"/>
    <d v="2025-01-14T00:00:00"/>
    <s v="13th Floor"/>
    <s v="Kae"/>
    <x v="6"/>
    <n v="40982"/>
    <s v="Abdelkarim  Mohamed Hassan Mohamed"/>
    <x v="0"/>
    <n v="44977"/>
    <x v="1"/>
    <s v="03- Fully Paid / Remitted"/>
    <n v="766.93"/>
    <n v="477.93"/>
    <n v="0"/>
    <n v="0"/>
    <n v="0"/>
    <n v="0"/>
    <n v="766.93"/>
    <n v="289"/>
    <n v="0"/>
    <n v="0"/>
    <n v="289"/>
    <n v="0"/>
    <n v="0"/>
    <n v="0"/>
    <n v="288.99"/>
    <n v="0"/>
    <n v="0"/>
    <s v="01.4- New Diagnosis after 6 months"/>
    <s v="04- Discharged"/>
    <s v="Clinic Notes:                         exam,opg, scaling polishing                                                                  Next Clinic Notes:                         new diagnosis after 6 months--2 units(pt is travelling after 5 days to ksa)"/>
    <s v="Choose                                             A1                                                 B1                                                 C1                                                 F1                                                 R1"/>
  </r>
  <r>
    <d v="2025-01-14T00:00:00"/>
    <d v="2025-01-14T00:00:00"/>
    <s v="12th Floor"/>
    <s v="Hassan"/>
    <x v="1"/>
    <n v="40588"/>
    <s v="Aisha Nasser Khamis Almemari"/>
    <x v="2"/>
    <n v="44981"/>
    <x v="2"/>
    <s v="02- Claims Sent Not Remitted"/>
    <n v="35"/>
    <n v="0"/>
    <n v="35"/>
    <n v="35"/>
    <n v="0"/>
    <n v="0"/>
    <n v="0"/>
    <n v="0"/>
    <n v="0"/>
    <n v="0"/>
    <n v="35"/>
    <n v="0"/>
    <n v="0"/>
    <n v="0"/>
    <n v="0"/>
    <n v="0"/>
    <n v="0"/>
    <s v="05.M- Surgical Miscellaneous (post surgery care,"/>
    <s v="04- Discharged"/>
    <s v="Clinic Notes:                         Follow up for tooth surgery #4                                                                   Next Clinic Notes:                         TTT plan after surgical extraction #4 wit immediate implant, gingivoplasty/graft/gtr and stent under nitrous   1. post surgical care after 2 days with IV IF REQUIRED ONLY  2. Post surgical care after 5 days 3. Suture removal - after 14 days - VIP - 1 unit"/>
    <s v="Choose                                             A1                                                 B1                                                 C1                                                 F1                                                 R1"/>
  </r>
  <r>
    <d v="2025-01-14T00:00:00"/>
    <d v="2025-01-14T00:00:00"/>
    <s v="13th Floor"/>
    <s v="Kae"/>
    <x v="6"/>
    <n v="39968"/>
    <s v="Ismael Ray Hinojosa"/>
    <x v="5"/>
    <s v="44982  / FP40197"/>
    <x v="1"/>
    <s v="02- Claims Sent Not Remitted"/>
    <n v="124.74"/>
    <n v="104.74"/>
    <n v="0"/>
    <n v="0"/>
    <n v="0"/>
    <n v="0"/>
    <n v="124.74"/>
    <n v="20"/>
    <n v="0"/>
    <n v="0"/>
    <n v="20"/>
    <n v="0"/>
    <n v="0"/>
    <n v="0"/>
    <n v="20"/>
    <n v="0"/>
    <n v="0"/>
    <s v="02.0- Oral Hygiene 1"/>
    <s v="04- Discharged"/>
    <s v="Clinic Notes:                         palliative treatment                                                                  Next Clinic Notes:                         continue treatment with otho same day scaling--2 units at clinic4"/>
    <s v="Choose                                             A1                                                 B1                                                 C1                                                 F1                                                 R1"/>
  </r>
  <r>
    <d v="2025-01-14T00:00:00"/>
    <d v="2025-01-14T00:00:00"/>
    <s v="13th Floor"/>
    <s v="Kae"/>
    <x v="5"/>
    <n v="40952"/>
    <s v="Hamad Mohammed Alblooshi"/>
    <x v="2"/>
    <n v="44983"/>
    <x v="2"/>
    <s v="02- Claims Sent Not Remitted"/>
    <n v="665"/>
    <n v="0"/>
    <n v="665"/>
    <n v="665"/>
    <n v="0"/>
    <n v="0"/>
    <n v="0"/>
    <n v="0"/>
    <n v="0"/>
    <n v="0"/>
    <n v="665"/>
    <n v="0"/>
    <n v="0"/>
    <n v="0"/>
    <n v="0"/>
    <n v="0"/>
    <n v="0"/>
    <s v="07.2- Crowns /Crown Preparation - Compound (3-5)"/>
    <s v="04- Discharged"/>
    <s v="Clinic Notes:                         RCT #31 IOPA #31                                                                  Next Clinic Notes:                         Endo crown prep #31 5 units"/>
    <s v="Choose                                             A1                                                 B1                                                 C1                                                 F1                                                 R1"/>
  </r>
  <r>
    <d v="2025-01-14T00:00:00"/>
    <d v="2025-01-16T00:00:00"/>
    <s v="12th Floor"/>
    <s v="Hassan"/>
    <x v="0"/>
    <n v="35152"/>
    <s v="Salim  Ali Salim Al Hamadani"/>
    <x v="0"/>
    <n v="44985"/>
    <x v="2"/>
    <s v="02- Claims Sent Not Remitted"/>
    <n v="623.70000000000005"/>
    <n v="0"/>
    <n v="0"/>
    <n v="0"/>
    <n v="0"/>
    <n v="0"/>
    <n v="623.70000000000005"/>
    <n v="623.70000000000005"/>
    <n v="0"/>
    <n v="0"/>
    <n v="623.70000000000005"/>
    <n v="0"/>
    <n v="0"/>
    <n v="0"/>
    <n v="0"/>
    <n v="0"/>
    <n v="245.1"/>
    <s v="06.3- Inlay / Crown Delivery - Simple (1-2)"/>
    <s v="04- Discharged"/>
    <s v="Clinic Notes:                         crown prep #13,14                                                                  Next Clinic Notes:                         crown delivery #13,14"/>
    <s v="Choose                                             A1                                                 B1                                                 C1                                                 F1                                                 R1"/>
  </r>
  <r>
    <d v="2025-01-14T00:00:00"/>
    <d v="2025-01-27T00:00:00"/>
    <s v="12th Floor"/>
    <s v="Hassan"/>
    <x v="0"/>
    <n v="35152"/>
    <s v="Salim  Ali Salim Al Hamadani"/>
    <x v="0"/>
    <n v="44985"/>
    <x v="2"/>
    <s v="02- Claims Sent Not Remitted"/>
    <n v="0"/>
    <n v="0"/>
    <n v="0"/>
    <n v="0"/>
    <n v="0"/>
    <n v="0"/>
    <n v="623.70000000000005"/>
    <n v="0"/>
    <n v="0"/>
    <n v="0"/>
    <n v="0"/>
    <n v="0"/>
    <n v="0"/>
    <n v="0"/>
    <n v="623"/>
    <n v="0"/>
    <n v="245.1"/>
    <s v="06.3- Inlay / Crown Delivery - Simple (1-2)"/>
    <s v="04- Discharged"/>
    <s v="Clinic Notes:                         crown prep #13,14                                                                  Next Clinic Notes:                         crown delivery #13,14"/>
    <s v="Choose                                             A1                                                 B1                                                 C1                                                 F1                                                 R1"/>
  </r>
  <r>
    <d v="2025-01-15T00:00:00"/>
    <d v="2025-01-15T00:00:00"/>
    <s v="12th Floor"/>
    <s v="Hassan"/>
    <x v="1"/>
    <n v="722"/>
    <s v="SULTAN  HAMAD IBRAHIM ALDHELAIA AL ZAABI"/>
    <x v="2"/>
    <n v="44987"/>
    <x v="2"/>
    <s v="02- Claims Sent Not Remitted"/>
    <n v="7700"/>
    <n v="0"/>
    <n v="7700"/>
    <n v="7700"/>
    <n v="0"/>
    <n v="0"/>
    <n v="0"/>
    <n v="0"/>
    <n v="0"/>
    <n v="0"/>
    <n v="7700"/>
    <n v="0"/>
    <n v="0"/>
    <n v="0"/>
    <n v="0"/>
    <n v="0"/>
    <n v="190.93"/>
    <s v="09.M- Post surgical care, Occlusal adjustment, Implant Tightening,Repair"/>
    <s v="04- Discharged"/>
    <s v="Clinic Notes:                         Lower Implant bridge delivery                                                                   Next Clinic Notes:                         Implant tightening after 3 weeks ( Will do redo bridge delivery)"/>
    <s v="Choose                                             A1                                                 B1                                                 C1                                                 F1                                                 R1"/>
  </r>
  <r>
    <d v="2025-01-15T00:00:00"/>
    <d v="2025-01-15T00:00:00"/>
    <s v="13th Floor"/>
    <s v="Mona"/>
    <x v="6"/>
    <n v="40991"/>
    <s v="Hamdy Sabry Mohamed Reyad Elmasry"/>
    <x v="0"/>
    <n v="44992"/>
    <x v="1"/>
    <s v="02- Claims Sent Not Remitted"/>
    <n v="927.84"/>
    <n v="507.23"/>
    <n v="0"/>
    <n v="0"/>
    <n v="0"/>
    <n v="0"/>
    <n v="927.84"/>
    <n v="420.61"/>
    <n v="0"/>
    <n v="0"/>
    <n v="420.61"/>
    <n v="0"/>
    <n v="0"/>
    <n v="0"/>
    <n v="420.61"/>
    <n v="0"/>
    <n v="0"/>
    <s v="03.1- Restorative / Compound"/>
    <s v="04- Discharged"/>
    <s v="Clinic Notes:                         exam,opg,rct#4                                                                  Next Clinic Notes:                         post and core resto#4 /crown prep(pt will decide after the discount)--4 unit"/>
    <s v="Choose                                             A1                                                 B1                                                 C1                                                 F1                                                 R1"/>
  </r>
  <r>
    <d v="2025-01-15T00:00:00"/>
    <d v="2025-01-15T00:00:00"/>
    <s v="12th Floor"/>
    <s v="Hassan"/>
    <x v="0"/>
    <n v="40922"/>
    <s v="Wahaj Ahmed Waheed Ahmed"/>
    <x v="7"/>
    <n v="44996"/>
    <x v="1"/>
    <s v="02- Claims Sent Not Remitted"/>
    <n v="472.5"/>
    <n v="0"/>
    <n v="378"/>
    <n v="378"/>
    <n v="0"/>
    <n v="0"/>
    <n v="94.5"/>
    <n v="94.5"/>
    <n v="0"/>
    <n v="0"/>
    <n v="472.5"/>
    <n v="0"/>
    <n v="0"/>
    <n v="0"/>
    <n v="94.5"/>
    <n v="0"/>
    <n v="0"/>
    <s v="06.3- Inlay / Crown Delivery - Simple (1-2)"/>
    <s v="04- Discharged"/>
    <s v="Clinic Notes:                         restoration #3 with crown prep                                                                   Next Clinic Notes:                         enodcrown delivery #3"/>
    <s v="Choose                                             A1                                                 B1                                                 C1                                                 F1                                                 R1"/>
  </r>
  <r>
    <d v="2025-01-15T00:00:00"/>
    <d v="2025-01-15T00:00:00"/>
    <s v="13th Floor"/>
    <s v="Mona"/>
    <x v="5"/>
    <n v="37487"/>
    <s v="Ali Mohammed Ali Muadad Almazrouei"/>
    <x v="0"/>
    <n v="44998"/>
    <x v="2"/>
    <s v="02- Claims Sent Not Remitted"/>
    <n v="51.98"/>
    <n v="51.98"/>
    <n v="0"/>
    <n v="0"/>
    <n v="0"/>
    <n v="0"/>
    <n v="51.98"/>
    <n v="0"/>
    <n v="0"/>
    <n v="0"/>
    <n v="0"/>
    <n v="0"/>
    <n v="0"/>
    <n v="0"/>
    <n v="0"/>
    <n v="0"/>
    <n v="0"/>
    <s v="03.2- Restorative / Complex"/>
    <s v="04- Discharged"/>
    <s v="Clinic Notes:                         Scaling and polishing                                                                   Next Clinic Notes:                         Restoration #28 (B) , 30 (O), 31 (O,D) 6 units"/>
    <s v="Choose                                             A1                                                 B1                                                 C1                                                 F1                                                 R1"/>
  </r>
  <r>
    <d v="2025-01-04T00:00:00"/>
    <d v="2025-01-19T00:00:00"/>
    <s v="12th Floor"/>
    <s v="Hassan"/>
    <x v="1"/>
    <n v="38127"/>
    <s v="Mark Arjay Dimpas Dando"/>
    <x v="0"/>
    <n v="44999"/>
    <x v="2"/>
    <s v="02- Claims Sent Not Remitted"/>
    <n v="0"/>
    <n v="0"/>
    <n v="0"/>
    <n v="0"/>
    <n v="0"/>
    <n v="0"/>
    <n v="0"/>
    <n v="0"/>
    <n v="0"/>
    <n v="0"/>
    <n v="0"/>
    <n v="0"/>
    <n v="0"/>
    <n v="0"/>
    <n v="0"/>
    <n v="0"/>
    <n v="0"/>
    <s v="09.4- Implant Crown Impression - Simple (1-2)"/>
    <s v="03- Waiting &gt; 10 minutes"/>
    <s v="Clinic Notes:                         Incision and drainage                                                                   Next Clinic Notes:                         Implant impression #7 after 3 months from suture removal - 2 units"/>
    <s v="Choose                                             A1                                                 B1                                                 C1                                                 F1                                                 R1"/>
  </r>
  <r>
    <d v="2025-01-07T00:00:00"/>
    <s v="---"/>
    <s v="12th Floor"/>
    <s v="Hassan"/>
    <x v="1"/>
    <n v="36962"/>
    <s v="Fathia Ibrahim Mohamed Ahmed Zamzam"/>
    <x v="0"/>
    <n v="45000"/>
    <x v="0"/>
    <s v="02- Claims Sent Not Remitted"/>
    <n v="0"/>
    <n v="0"/>
    <n v="0"/>
    <n v="0"/>
    <n v="0"/>
    <n v="0"/>
    <n v="0"/>
    <n v="0"/>
    <n v="0"/>
    <n v="0"/>
    <n v="0"/>
    <n v="0"/>
    <n v="0"/>
    <n v="0"/>
    <n v="0"/>
    <n v="0"/>
    <n v="0"/>
    <s v="09.5- Implant Crown Impression - Compound (3-5)"/>
    <s v="03- Waiting &gt; 10 minutes"/>
    <s v="Clinic Notes:                         Implant exposure # 26,28                                                                  Next Clinic Notes:                         Implant exposure - upper arch - 4 units  after 1 week"/>
    <s v="Choose                                             A1                                                 B1                                                 C1                                                 F1                                                 R1"/>
  </r>
  <r>
    <d v="2025-01-15T00:00:00"/>
    <d v="2025-01-15T00:00:00"/>
    <s v="13th Floor"/>
    <s v="Kae"/>
    <x v="6"/>
    <n v="40735"/>
    <s v="Ahmed Sadek Lala"/>
    <x v="3"/>
    <n v="45002"/>
    <x v="1"/>
    <s v="02- Claims Sent Not Remitted"/>
    <n v="1500"/>
    <n v="0"/>
    <n v="1200"/>
    <n v="1200"/>
    <n v="0"/>
    <n v="0"/>
    <n v="300"/>
    <n v="300"/>
    <n v="0"/>
    <n v="0"/>
    <n v="1500"/>
    <n v="0"/>
    <n v="0"/>
    <n v="0"/>
    <n v="300"/>
    <n v="0"/>
    <n v="0"/>
    <s v="02.0- Oral Hygiene 1"/>
    <s v="04- Discharged"/>
    <s v="Clinic Notes:                         scaling polishing and endo crown delivry#30                                                                  Next Clinic Notes:                         scaling after 3 months--2 units"/>
    <s v="Choose                                             A1                                                 B1                                                 C1                                                 F1                                                 R1"/>
  </r>
  <r>
    <d v="2025-01-15T00:00:00"/>
    <d v="2025-01-15T00:00:00"/>
    <s v="13th Floor"/>
    <s v="Kae"/>
    <x v="6"/>
    <n v="40735"/>
    <s v="Ahmed Sadek Lala"/>
    <x v="0"/>
    <n v="45004"/>
    <x v="1"/>
    <s v="03- Fully Paid / Remitted"/>
    <n v="416"/>
    <n v="220.48"/>
    <n v="0"/>
    <n v="0"/>
    <n v="0"/>
    <n v="0"/>
    <n v="416"/>
    <n v="195.52"/>
    <n v="0"/>
    <n v="0"/>
    <n v="195.52"/>
    <n v="0"/>
    <n v="0"/>
    <n v="0"/>
    <n v="195.52"/>
    <n v="0"/>
    <n v="0"/>
    <s v="02.0- Oral Hygiene 1"/>
    <s v="04- Discharged"/>
    <s v="Clinic Notes:                         scaling polishing and endo crown delivry#30                                                                  Next Clinic Notes:                         scaling after 3 months--2 units"/>
    <s v="Choose                                             A1                                                 B1                                                 C1                                                 F1                                                 R1"/>
  </r>
  <r>
    <d v="2025-01-15T00:00:00"/>
    <d v="2025-01-15T00:00:00"/>
    <s v="13th Floor"/>
    <s v="Haya"/>
    <x v="6"/>
    <n v="40757"/>
    <s v="Azza Salem Ali Alzaabi"/>
    <x v="2"/>
    <n v="45006"/>
    <x v="2"/>
    <s v="02- Claims Sent Not Remitted"/>
    <n v="1925"/>
    <n v="0"/>
    <n v="1925"/>
    <n v="1925"/>
    <n v="0"/>
    <n v="0"/>
    <n v="0"/>
    <n v="0"/>
    <n v="0"/>
    <n v="0"/>
    <n v="1925"/>
    <n v="0"/>
    <n v="0"/>
    <n v="0"/>
    <n v="0"/>
    <n v="0"/>
    <n v="0"/>
    <s v="04.2- RCT / Premolar Tooth + Endo Crown Prep."/>
    <s v="04- Discharged"/>
    <s v="Clinic Notes:                         endo crown delivery#31                                                                  Next Clinic Notes:                         rct with prep #13--5 units"/>
    <s v="Choose                                             A1                                                 B1                                                 C1                                                 F1                                                 R1"/>
  </r>
  <r>
    <d v="2025-01-15T00:00:00"/>
    <d v="2025-01-15T00:00:00"/>
    <s v="13th Floor"/>
    <s v="Kae"/>
    <x v="6"/>
    <n v="40987"/>
    <s v="Sara   Wadda"/>
    <x v="3"/>
    <n v="45011"/>
    <x v="2"/>
    <s v="02- Claims Sent Not Remitted"/>
    <n v="303"/>
    <n v="0"/>
    <n v="303"/>
    <n v="303"/>
    <n v="0"/>
    <n v="0"/>
    <n v="0"/>
    <n v="0"/>
    <n v="0"/>
    <n v="0"/>
    <n v="303"/>
    <n v="0"/>
    <n v="0"/>
    <n v="0"/>
    <n v="0"/>
    <n v="0"/>
    <n v="0"/>
    <s v="08.2- Orthodontic Follow up /Wire Activation / Invisalign Delivery"/>
    <s v="04- Discharged"/>
    <s v="Clinic Notes:                         exam,opg, scaling polishing, impression for lower retainer                                                                  Next Clinic Notes:                         lower retainer delivery---1 unit"/>
    <s v="Choose                                             A1                                                 B1                                                 C1                                                 F1                                                 R1"/>
  </r>
  <r>
    <d v="2025-01-15T00:00:00"/>
    <d v="2025-01-16T00:00:00"/>
    <s v="12th Floor"/>
    <s v="Hassan"/>
    <x v="1"/>
    <n v="38338"/>
    <s v="Seham Ahmad Suleiman Deekh"/>
    <x v="0"/>
    <n v="45016"/>
    <x v="2"/>
    <s v="02- Claims Sent Not Remitted"/>
    <n v="571.73"/>
    <n v="0"/>
    <n v="0"/>
    <n v="0"/>
    <n v="0"/>
    <n v="0"/>
    <n v="571.73"/>
    <n v="571.73"/>
    <n v="0"/>
    <n v="0"/>
    <n v="571.73"/>
    <n v="0"/>
    <n v="0"/>
    <n v="0"/>
    <n v="0"/>
    <n v="0"/>
    <n v="0"/>
    <s v="09.9- Implant Crown Delivery - Complex (6 -10)"/>
    <s v="04- Discharged"/>
    <s v="Clinic Notes:                         Lower Implant bridge impression with exposure #23                                                                   Next Clinic Notes:                         Lower PMMA bridge delivery after 7  days"/>
    <s v="Choose                                             A1                                                 B1                                                 C1                                                 F1                                                 R1"/>
  </r>
  <r>
    <d v="2025-01-15T00:00:00"/>
    <d v="2025-01-22T00:00:00"/>
    <s v="12th Floor"/>
    <s v="Hassan"/>
    <x v="1"/>
    <n v="38338"/>
    <s v="Seham Ahmad Suleiman Deekh"/>
    <x v="0"/>
    <n v="45016"/>
    <x v="1"/>
    <s v="02- Claims Sent Not Remitted"/>
    <n v="0"/>
    <n v="0"/>
    <n v="0"/>
    <n v="0"/>
    <n v="0"/>
    <n v="0"/>
    <n v="571.73"/>
    <n v="0"/>
    <n v="0"/>
    <n v="0"/>
    <n v="0"/>
    <n v="0"/>
    <n v="0"/>
    <n v="0"/>
    <n v="571.73"/>
    <n v="0"/>
    <n v="0"/>
    <s v="09.9- Implant Crown Delivery - Complex (6 -10)"/>
    <s v="04- Discharged"/>
    <s v="Clinic Notes:                         Lower Implant bridge impression with exposure #23                                                                   Next Clinic Notes:                         Lower PMMA bridge delivery after 7  days"/>
    <s v="Choose                                             A1                                                 B1                                                 C1                                                 F1                                                 R1"/>
  </r>
  <r>
    <d v="2025-01-15T00:00:00"/>
    <d v="2025-01-15T00:00:00"/>
    <s v="12th Floor"/>
    <s v="Hassan"/>
    <x v="1"/>
    <n v="35841"/>
    <s v="Aqeel Youssef Alhosani"/>
    <x v="2"/>
    <n v="45018"/>
    <x v="2"/>
    <s v="02- Claims Sent Not Remitted"/>
    <n v="1540"/>
    <n v="0"/>
    <n v="1540"/>
    <n v="1540"/>
    <n v="0"/>
    <n v="0"/>
    <n v="0"/>
    <n v="0"/>
    <n v="0"/>
    <n v="0"/>
    <n v="1540"/>
    <n v="0"/>
    <n v="0"/>
    <n v="0"/>
    <n v="0"/>
    <n v="0"/>
    <n v="0"/>
    <s v="09.M- Post surgical care, Occlusal adjustment, Implant Tightening,Repair"/>
    <s v="04- Discharged"/>
    <s v="Clinic Notes:                         Implant Crown delivery #30                                                                  Next Clinic Notes:                         Implant Crown tightening  #30 and nightguard delivery after 3 weeks - 2 units"/>
    <s v="Choose                                             A1                                                 B1                                                 C1                                                 F1                                                 R1"/>
  </r>
  <r>
    <d v="2025-01-15T00:00:00"/>
    <d v="2025-01-15T00:00:00"/>
    <s v="13th Floor"/>
    <s v="Kae"/>
    <x v="6"/>
    <n v="40873"/>
    <s v="Osama Darwish Shala"/>
    <x v="3"/>
    <n v="45023"/>
    <x v="1"/>
    <s v="02- Claims Sent Not Remitted"/>
    <n v="303"/>
    <n v="0"/>
    <n v="242.4"/>
    <n v="242.4"/>
    <n v="0"/>
    <n v="0"/>
    <n v="60.6"/>
    <n v="60.6"/>
    <n v="0"/>
    <n v="0"/>
    <n v="303"/>
    <n v="0"/>
    <n v="0"/>
    <n v="0"/>
    <n v="60.6"/>
    <n v="0"/>
    <n v="0"/>
    <s v="02.0- Oral Hygiene 1"/>
    <s v="04- Discharged"/>
    <s v="Clinic Notes:                         exam,opg, scaling polishing                                                                  Next Clinic Notes:                         scaling after 6 months--2 units"/>
    <s v="Choose                                             A1                                                 B1                                                 C1                                                 F1                                                 R1"/>
  </r>
  <r>
    <d v="2025-01-15T00:00:00"/>
    <d v="2025-01-16T00:00:00"/>
    <s v="12th Floor"/>
    <s v="Hassan"/>
    <x v="0"/>
    <n v="39988"/>
    <s v="Mayada Mohamed Sani Baghdadi"/>
    <x v="0"/>
    <n v="45028"/>
    <x v="2"/>
    <s v="02- Claims Sent Not Remitted"/>
    <n v="575"/>
    <n v="35"/>
    <n v="0"/>
    <n v="0"/>
    <n v="0"/>
    <n v="0"/>
    <n v="575"/>
    <n v="540"/>
    <n v="0"/>
    <n v="0"/>
    <n v="540"/>
    <n v="0"/>
    <n v="0"/>
    <n v="0"/>
    <n v="0"/>
    <n v="0"/>
    <n v="540"/>
    <s v="06.0- Inlay / Crown Preparation - Simple (1-2)"/>
    <s v="03- Waiting &gt; 10 minutes"/>
    <s v="Clinic Notes:                         CROWN DELIVERY #10                                                                    Next Clinic Notes:                         Follow up #10 with crown removal #11 4 units"/>
    <s v="Choose                                             A1                                                 B1                                                 C1                                                 F1                                                 R1"/>
  </r>
  <r>
    <d v="2025-01-15T00:00:00"/>
    <d v="2025-01-15T00:00:00"/>
    <s v="13th Floor"/>
    <s v="Haya"/>
    <x v="4"/>
    <n v="39673"/>
    <s v="Ali Saeed Ali Ahmed Aldhuhoori"/>
    <x v="2"/>
    <n v="45030"/>
    <x v="2"/>
    <s v="02- Claims Sent Not Remitted"/>
    <n v="1925"/>
    <n v="0"/>
    <n v="1925"/>
    <n v="1925"/>
    <n v="0"/>
    <n v="0"/>
    <n v="0"/>
    <n v="0"/>
    <n v="0"/>
    <n v="0"/>
    <n v="1925"/>
    <n v="0"/>
    <n v="0"/>
    <n v="0"/>
    <n v="0"/>
    <n v="0"/>
    <n v="0"/>
    <s v="04.3- RCT / 3-4 Molar Tooth + Endo Crown Prep."/>
    <s v="04- Discharged"/>
    <s v="Clinic Notes:                         crown delivery  #2                                                                  Next Clinic Notes:                         RCT #31 (6 unit)"/>
    <s v="Choose                                             A1                                                 B1                                                 C1                                                 F1                                                 R1"/>
  </r>
  <r>
    <d v="2025-01-15T00:00:00"/>
    <d v="2025-01-15T00:00:00"/>
    <s v="12th Floor"/>
    <s v="Hassan"/>
    <x v="1"/>
    <n v="31248"/>
    <s v="Salem Sultan Hamad Aldhelia Alzaabi"/>
    <x v="0"/>
    <n v="45034"/>
    <x v="2"/>
    <s v="02- Claims Sent Not Remitted"/>
    <n v="51.98"/>
    <n v="51.98"/>
    <n v="0"/>
    <n v="0"/>
    <n v="0"/>
    <n v="0"/>
    <n v="51.98"/>
    <n v="0"/>
    <n v="0"/>
    <n v="0"/>
    <n v="0"/>
    <n v="0"/>
    <n v="0"/>
    <n v="0"/>
    <n v="0"/>
    <n v="0"/>
    <n v="0"/>
    <s v="09.7- Implant Crown Delivery - Simple (1-2)"/>
    <s v="04- Discharged"/>
    <s v="Clinic Notes:                         Implant crown Impression #3,14                                                                  Next Clinic Notes:                         -Implant crown delivery #3,14 -Referred to Dr Salim for onlay/query RCT #16 ( on the same day of implant crown delivery visit)"/>
    <s v="Choose                                             A1                                                 B1                                                 C1                                                 F1                                                 R1"/>
  </r>
  <r>
    <d v="2025-01-15T00:00:00"/>
    <d v="2025-01-15T00:00:00"/>
    <s v="13th Floor"/>
    <s v="Kae"/>
    <x v="6"/>
    <n v="39780"/>
    <s v="Norman Washington Blake Jr"/>
    <x v="5"/>
    <s v="45039  / FP40236"/>
    <x v="1"/>
    <s v="02- Claims Sent Not Remitted"/>
    <n v="0"/>
    <n v="0"/>
    <n v="0"/>
    <n v="0"/>
    <n v="0"/>
    <n v="0"/>
    <n v="0"/>
    <n v="0"/>
    <n v="0"/>
    <n v="0"/>
    <n v="0"/>
    <n v="0"/>
    <n v="0"/>
    <n v="0"/>
    <n v="866.67"/>
    <n v="0"/>
    <n v="134.4"/>
    <s v="08.2- Orthodontic Follow up /Wire Activation / Invisalign Delivery"/>
    <s v="04- Discharged"/>
    <s v="Clinic Notes:                         aligner delivery#5,6                                                                  Next Clinic Notes:                         aligner delivery#7,8---1 unit"/>
    <s v="Choose                                             A1                                                 B1                                                 C1                                                 F1                                                 R1"/>
  </r>
  <r>
    <d v="2025-01-15T00:00:00"/>
    <d v="2025-01-15T00:00:00"/>
    <s v="13th Floor"/>
    <s v="Kae"/>
    <x v="6"/>
    <n v="40808"/>
    <s v="Samah  Tajalsir Hassan Ahmed"/>
    <x v="0"/>
    <n v="45040"/>
    <x v="2"/>
    <s v="02- Claims Sent Not Remitted"/>
    <n v="103.95"/>
    <n v="103.95"/>
    <n v="0"/>
    <n v="0"/>
    <n v="0"/>
    <n v="0"/>
    <n v="103.95"/>
    <n v="0"/>
    <n v="0"/>
    <n v="0"/>
    <n v="0"/>
    <n v="0"/>
    <n v="0"/>
    <n v="0"/>
    <n v="0"/>
    <n v="0"/>
    <n v="0"/>
    <s v="01.4- New Diagnosis after 6 months"/>
    <s v="04- Discharged"/>
    <s v="Clinic Notes:                         occlusal adjustment #19                                                                  Next Clinic Notes:                         new diagnosis after 6 months--2 units"/>
    <s v="Choose                                             A1                                                 B1                                                 C1                                                 F1                                                 R1"/>
  </r>
  <r>
    <d v="2025-01-15T00:00:00"/>
    <d v="2025-01-15T00:00:00"/>
    <s v="13th Floor"/>
    <s v="Kae"/>
    <x v="6"/>
    <n v="40934"/>
    <s v="Sarah Ahmed Ali Ahmed Alyammahi"/>
    <x v="2"/>
    <n v="45042"/>
    <x v="2"/>
    <s v="02- Claims Sent Not Remitted"/>
    <n v="1540"/>
    <n v="0"/>
    <n v="1540"/>
    <n v="1540"/>
    <n v="0"/>
    <n v="0"/>
    <n v="0"/>
    <n v="0"/>
    <n v="0"/>
    <n v="0"/>
    <n v="1540"/>
    <n v="0"/>
    <n v="0"/>
    <n v="0"/>
    <n v="0"/>
    <n v="0"/>
    <n v="0"/>
    <s v="04.0- RCT/ Emergency Pulpotomy / Pulpectomy"/>
    <s v="03- Waiting &gt; 10 minutes"/>
    <s v="Clinic Notes:                         Crown Delivery #14                                                                  Next Clinic Notes:                         Intentional RCT and Crown #15 to correct over eruption"/>
    <s v="Choose                                             A1                                                 B1                                                 C1                                                 F1                                                 R1"/>
  </r>
  <r>
    <d v="2025-01-15T00:00:00"/>
    <d v="2025-01-15T00:00:00"/>
    <s v="13th Floor"/>
    <s v="Kae"/>
    <x v="6"/>
    <n v="40951"/>
    <s v="Mais Ramadan Awad Mohamed"/>
    <x v="3"/>
    <n v="45043"/>
    <x v="1"/>
    <s v="02- Claims Sent Not Remitted"/>
    <n v="150"/>
    <n v="0"/>
    <n v="120"/>
    <n v="120"/>
    <n v="0"/>
    <n v="0"/>
    <n v="30"/>
    <n v="30"/>
    <n v="0"/>
    <n v="0"/>
    <n v="150"/>
    <n v="0"/>
    <n v="0"/>
    <n v="0"/>
    <n v="30"/>
    <n v="0"/>
    <n v="0"/>
    <s v="X.0- Internal referral"/>
    <s v="04- Discharged"/>
    <s v="Clinic Notes:                         exam,opg                                                                  Next Clinic Notes:                         referal to dr labib new diagnosis after 6 months--2 units"/>
    <s v="Choose                                             A1                                                 B1                                                 C1                                                 F1                                                 R1"/>
  </r>
  <r>
    <d v="2025-01-15T00:00:00"/>
    <d v="2025-01-15T00:00:00"/>
    <s v="12th Floor"/>
    <s v="Hassan"/>
    <x v="0"/>
    <n v="40767"/>
    <s v="Halla  Elmobayad"/>
    <x v="0"/>
    <n v="45045"/>
    <x v="1"/>
    <s v="02- Claims Sent Not Remitted"/>
    <n v="673.2"/>
    <n v="0"/>
    <n v="0"/>
    <n v="0"/>
    <n v="0"/>
    <n v="0"/>
    <n v="673.2"/>
    <n v="673.2"/>
    <n v="0"/>
    <n v="0"/>
    <n v="673.2"/>
    <n v="0"/>
    <n v="0"/>
    <n v="0"/>
    <n v="224.44"/>
    <n v="0"/>
    <n v="448.76"/>
    <s v="01.2- Consultation (Existing patient)"/>
    <s v="03- Waiting &gt; 10 minutes"/>
    <s v="Clinic Notes:                         nightguard delivery                                                                   Next Clinic Notes:                         new diagnosis when due 2 units"/>
    <s v="Choose                                             A1                                                 B1                                                 C1                                                 F1                                                 R1"/>
  </r>
  <r>
    <d v="2025-01-15T00:00:00"/>
    <d v="2025-01-15T00:00:00"/>
    <s v="13th Floor"/>
    <s v="Kae"/>
    <x v="6"/>
    <n v="34246"/>
    <s v="Bedour Sultan Tareif Alyouh Alyammahi"/>
    <x v="2"/>
    <n v="45046"/>
    <x v="2"/>
    <s v="02- Claims Sent Not Remitted"/>
    <n v="178.5"/>
    <n v="0"/>
    <n v="178.5"/>
    <n v="178.5"/>
    <n v="0"/>
    <n v="0"/>
    <n v="0"/>
    <n v="0"/>
    <n v="0"/>
    <n v="0"/>
    <n v="178.5"/>
    <n v="0"/>
    <n v="0"/>
    <n v="0"/>
    <n v="0"/>
    <n v="0"/>
    <n v="0"/>
    <s v="07.7- Bleaching (In-office)"/>
    <s v="03- Waiting &gt; 10 minutes"/>
    <s v="Clinic Notes:                         Scaling and polishing                                                                   Next Clinic Notes:                         Bleaching"/>
    <s v="Choose                                             A1                                                 B1                                                 C1                                                 F1                                                 R1"/>
  </r>
  <r>
    <d v="2025-01-15T00:00:00"/>
    <d v="2025-01-15T00:00:00"/>
    <s v="12th Floor"/>
    <s v="Hassan"/>
    <x v="1"/>
    <n v="39858"/>
    <s v="FATMA  HAMDAN ABDULLA ALKHARISHA"/>
    <x v="2"/>
    <n v="45049"/>
    <x v="2"/>
    <s v="02- Claims Sent Not Remitted"/>
    <n v="35"/>
    <n v="0"/>
    <n v="35"/>
    <n v="35"/>
    <n v="0"/>
    <n v="0"/>
    <n v="0"/>
    <n v="0"/>
    <n v="0"/>
    <n v="0"/>
    <n v="35"/>
    <n v="0"/>
    <n v="0"/>
    <n v="0"/>
    <n v="0"/>
    <n v="0"/>
    <n v="224"/>
    <s v="09.7- Implant Crown Delivery - Simple (1-2)"/>
    <s v="04- Discharged"/>
    <s v="Clinic Notes:                         Implant Impression #15                                                                  Next Clinic Notes:                         -Implant crown delivery #15 and Implant bridge impression #30,31,Implant tightening #2,3,13,14 - 4 units on 28/01/2025 - Implant removal and new implant installation after approval - 8 units (after finishing the crowns)"/>
    <s v="Choose                                             A1                                                 B1                                                 C1                                                 F1                                                 R1"/>
  </r>
  <r>
    <d v="2025-01-15T00:00:00"/>
    <d v="2025-01-15T00:00:00"/>
    <s v="13th Floor"/>
    <s v="Haya"/>
    <x v="6"/>
    <n v="40762"/>
    <s v="Wael Elsayed Aboulfetouh Gadalla"/>
    <x v="0"/>
    <n v="45050"/>
    <x v="1"/>
    <s v="02- Claims Sent Not Remitted"/>
    <n v="742.85"/>
    <n v="445.71"/>
    <n v="0"/>
    <n v="0"/>
    <n v="0"/>
    <n v="0"/>
    <n v="742.85"/>
    <n v="297.14"/>
    <n v="0"/>
    <n v="0"/>
    <n v="297.14"/>
    <n v="0"/>
    <n v="0"/>
    <n v="0"/>
    <n v="199"/>
    <n v="0"/>
    <n v="504.61"/>
    <s v="02.0- Oral Hygiene 1"/>
    <s v="04- Discharged"/>
    <s v="Clinic Notes:                         post and core restoration #2                                                                  Next Clinic Notes:                         scaling--2 units"/>
    <s v="Choose                                             A1                                                 B1                                                 C1                                                 F1                                                 R1"/>
  </r>
  <r>
    <d v="2025-01-15T00:00:00"/>
    <d v="2025-01-15T00:00:00"/>
    <s v="12th Floor"/>
    <s v="Hassan"/>
    <x v="0"/>
    <n v="40971"/>
    <s v="Meliton Jr Zarandin Tizon"/>
    <x v="3"/>
    <n v="45053"/>
    <x v="2"/>
    <s v="02- Claims Sent Not Remitted"/>
    <n v="390"/>
    <n v="0"/>
    <n v="312"/>
    <n v="312"/>
    <n v="0"/>
    <n v="0"/>
    <n v="78"/>
    <n v="78"/>
    <n v="0"/>
    <n v="0"/>
    <n v="390"/>
    <n v="0"/>
    <n v="0"/>
    <n v="0"/>
    <n v="78"/>
    <n v="0"/>
    <n v="0"/>
    <s v="03.0- Direct Restorative/ Simple"/>
    <s v="04- Discharged"/>
    <s v="Clinic Notes:                         COnsultation, OPG, Restoration #9                                                                   Next Clinic Notes:                         scaling + restoration #8,10  6units"/>
    <s v="Choose                                             A1                                                 B1                                                 C1                                                 F1                                                 R1"/>
  </r>
  <r>
    <d v="2025-01-15T00:00:00"/>
    <d v="2025-01-15T00:00:00"/>
    <s v="13th Floor"/>
    <s v="Kae"/>
    <x v="4"/>
    <n v="36344"/>
    <s v="Maan Muneer Mohammed Dakdook"/>
    <x v="0"/>
    <n v="45058"/>
    <x v="1"/>
    <s v="02- Claims Sent Not Remitted"/>
    <n v="2274.6"/>
    <n v="1449.15"/>
    <n v="0"/>
    <n v="0"/>
    <n v="0"/>
    <n v="0"/>
    <n v="2274.6"/>
    <n v="825.45"/>
    <n v="0"/>
    <n v="0"/>
    <n v="825.45"/>
    <n v="0"/>
    <n v="0"/>
    <n v="0"/>
    <n v="825.4"/>
    <n v="0"/>
    <n v="0"/>
    <s v="07.5- Crowns /Crown Delivery - Compound (3-5)"/>
    <s v="04- Discharged"/>
    <s v="Clinic Notes:                         restorative #4,5                                                                  Next Clinic Notes:                         crown delivery #4,5 (4 unit)"/>
    <s v="Choose                                             A1                                                 B1                                                 C1                                                 F1                                                 R1"/>
  </r>
  <r>
    <d v="2025-01-15T00:00:00"/>
    <d v="2025-01-15T00:00:00"/>
    <s v="13th Floor"/>
    <s v="Haya"/>
    <x v="6"/>
    <n v="40958"/>
    <s v="Dieryl Patricio Mayor"/>
    <x v="0"/>
    <n v="45065"/>
    <x v="2"/>
    <s v="02- Claims Sent Not Remitted"/>
    <n v="166.4"/>
    <n v="0"/>
    <n v="0"/>
    <n v="0"/>
    <n v="0"/>
    <n v="0"/>
    <n v="166.4"/>
    <n v="166.4"/>
    <n v="0"/>
    <n v="0"/>
    <n v="166.4"/>
    <n v="0"/>
    <n v="0"/>
    <n v="0"/>
    <n v="0"/>
    <n v="0"/>
    <n v="249.56"/>
    <s v="02.0- Oral Hygiene 1"/>
    <s v="04- Discharged"/>
    <s v="Clinic Notes:                         scaling polsihing                                                                  Next Clinic Notes:                         scaling after 3 months--2 units"/>
    <s v="Choose                                             A1                                                 B1                                                 C1                                                 F1                                                 R1"/>
  </r>
  <r>
    <d v="2025-01-15T00:00:00"/>
    <d v="2025-01-16T00:00:00"/>
    <s v="13th Floor"/>
    <s v="Haya"/>
    <x v="6"/>
    <n v="40958"/>
    <s v="Dieryl Patricio Mayor"/>
    <x v="0"/>
    <n v="45065"/>
    <x v="2"/>
    <s v="02- Claims Sent Not Remitted"/>
    <n v="0"/>
    <n v="0"/>
    <n v="0"/>
    <n v="0"/>
    <n v="0"/>
    <n v="0"/>
    <n v="166.4"/>
    <n v="0"/>
    <n v="0"/>
    <n v="0"/>
    <n v="0"/>
    <n v="0"/>
    <n v="0"/>
    <n v="0"/>
    <n v="0"/>
    <n v="0"/>
    <n v="249.56"/>
    <s v="02.0- Oral Hygiene 1"/>
    <s v="04- Discharged"/>
    <s v="Clinic Notes:                         scaling polsihing                                                                  Next Clinic Notes:                         scaling after 3 months--2 units"/>
    <s v="Choose                                             A1                                                 B1                                                 C1                                                 F1                                                 R1"/>
  </r>
  <r>
    <d v="2025-01-15T00:00:00"/>
    <d v="2025-01-15T00:00:00"/>
    <s v="12th Floor"/>
    <s v="Hassan"/>
    <x v="0"/>
    <n v="40927"/>
    <s v="Mahmoud Mustapha Steitiyeh"/>
    <x v="0"/>
    <n v="45068"/>
    <x v="2"/>
    <s v="02- Claims Sent Not Remitted"/>
    <n v="155.93"/>
    <n v="155.93"/>
    <n v="0"/>
    <n v="0"/>
    <n v="0"/>
    <n v="0"/>
    <n v="155.93"/>
    <n v="0"/>
    <n v="0"/>
    <n v="0"/>
    <n v="0"/>
    <n v="0"/>
    <n v="0"/>
    <n v="0"/>
    <n v="0"/>
    <n v="0"/>
    <n v="0"/>
    <s v="09.M- Post surgical care, Occlusal adjustment, Implant Tightening,Repair"/>
    <s v="04- Discharged"/>
    <s v="Clinic Notes:                         post surgical care 1                                                                  Next Clinic Notes:                         post surgical care 2 1 unit"/>
    <s v="Choose                                             A1                                                 B1                                                 C1                                                 F1                                                 R1"/>
  </r>
  <r>
    <d v="2025-01-15T00:00:00"/>
    <d v="2025-01-16T00:00:00"/>
    <s v="12th Floor"/>
    <s v="Haya"/>
    <x v="0"/>
    <n v="40299"/>
    <s v="Omar Mohamad Alzarkan"/>
    <x v="0"/>
    <n v="45073"/>
    <x v="2"/>
    <s v="02- Claims Sent Not Remitted"/>
    <n v="2342.1799999999998"/>
    <n v="1405.31"/>
    <n v="0"/>
    <n v="0"/>
    <n v="0"/>
    <n v="0"/>
    <n v="2342.1799999999998"/>
    <n v="936.87"/>
    <n v="0"/>
    <n v="0"/>
    <n v="936.87"/>
    <n v="0"/>
    <n v="0"/>
    <n v="0"/>
    <n v="0"/>
    <n v="0"/>
    <n v="500"/>
    <s v="09.M- Post surgical care, Occlusal adjustment, Implant Tightening,Repair"/>
    <s v="03- Waiting &gt; 10 minutes"/>
    <s v="Clinic Notes:                         extraction #16,17                                                                  Next Clinic Notes:                         post surgical care 1"/>
    <s v="Choose                                             A1                                                 B1                                                 C1                                                 F1                                                 R1"/>
  </r>
  <r>
    <d v="2025-01-15T00:00:00"/>
    <d v="2025-01-16T00:00:00"/>
    <s v="12th Floor"/>
    <s v="Haya"/>
    <x v="0"/>
    <n v="40299"/>
    <s v="Omar Mohamad Alzarkan"/>
    <x v="5"/>
    <s v="45073  / FP40295"/>
    <x v="1"/>
    <s v="02- Claims Sent Not Remitted"/>
    <n v="0"/>
    <n v="0"/>
    <n v="0"/>
    <n v="0"/>
    <n v="0"/>
    <n v="0"/>
    <n v="2342.1799999999998"/>
    <n v="0"/>
    <n v="0"/>
    <n v="0"/>
    <n v="0"/>
    <n v="0"/>
    <n v="0"/>
    <n v="0"/>
    <n v="436.87"/>
    <n v="0"/>
    <n v="500"/>
    <s v="09.M- Post surgical care, Occlusal adjustment, Implant Tightening,Repair"/>
    <s v="03- Waiting &gt; 10 minutes"/>
    <s v="Clinic Notes:                         extraction #16,17                                                                  Next Clinic Notes:                         post surgical care 1"/>
    <s v="Choose                                             A1                                                 B1                                                 C1                                                 F1                                                 R1"/>
  </r>
  <r>
    <d v="2025-01-16T00:00:00"/>
    <d v="2025-01-16T00:00:00"/>
    <s v="12th Floor"/>
    <s v="Hassan"/>
    <x v="1"/>
    <n v="36400"/>
    <s v="Syeda Mahmooda Begum Syed Mamboob Ali"/>
    <x v="0"/>
    <n v="45076"/>
    <x v="2"/>
    <s v="02- Claims Sent Not Remitted"/>
    <n v="23024.93"/>
    <n v="23024.93"/>
    <n v="0"/>
    <n v="0"/>
    <n v="0"/>
    <n v="0"/>
    <n v="23024.93"/>
    <n v="0"/>
    <n v="0"/>
    <n v="0"/>
    <n v="0"/>
    <n v="0"/>
    <n v="0"/>
    <n v="0"/>
    <n v="0"/>
    <n v="0"/>
    <n v="5056.3"/>
    <s v="09.M- Post surgical care, Occlusal adjustment, Implant Tightening,Repair"/>
    <s v="04- Discharged"/>
    <s v="Clinic Notes:                         Re delivery upper implant bridge with OPG                                                                  Next Clinic Notes:                         Implant tightening - after 10 days after finishing treatment with Dr Asma - 2 units"/>
    <s v="Choose                                             A1                                                 B1                                                 C1                                                 F1                                                 R1"/>
  </r>
  <r>
    <d v="2025-01-16T00:00:00"/>
    <d v="2025-01-16T00:00:00"/>
    <s v="13th Floor"/>
    <s v="Kae"/>
    <x v="4"/>
    <n v="27566"/>
    <s v="SULTAN  TALAL ALI MOHAMED ALKHOORI"/>
    <x v="2"/>
    <n v="45095"/>
    <x v="2"/>
    <s v="02- Claims Sent Not Remitted"/>
    <n v="455"/>
    <n v="0"/>
    <n v="455"/>
    <n v="455"/>
    <n v="0"/>
    <n v="0"/>
    <n v="0"/>
    <n v="0"/>
    <n v="0"/>
    <n v="0"/>
    <n v="455"/>
    <n v="0"/>
    <n v="0"/>
    <n v="0"/>
    <n v="0"/>
    <n v="0"/>
    <n v="0"/>
    <s v="06.0- Inlay / Crown Preparation - Simple (1-2)"/>
    <s v="04- Discharged"/>
    <s v="Clinic Notes:                         re rct #4                                                                  Next Clinic Notes:                         post and core and crown preparation #4(4 unit) ( after 1-2 weeks)"/>
    <s v="Choose                                             A1                                                 B1                                                 C1                                                 F1                                                 R1"/>
  </r>
  <r>
    <d v="2025-01-16T00:00:00"/>
    <d v="2025-01-16T00:00:00"/>
    <s v="13th Floor"/>
    <s v="Kae"/>
    <x v="6"/>
    <n v="40588"/>
    <s v="Aisha Nasser Khamis Almemari"/>
    <x v="0"/>
    <n v="45098"/>
    <x v="2"/>
    <s v="03- Fully Paid / Remitted"/>
    <n v="155.93"/>
    <n v="155.93"/>
    <n v="0"/>
    <n v="0"/>
    <n v="0"/>
    <n v="0"/>
    <n v="155.93"/>
    <n v="0"/>
    <n v="0"/>
    <n v="0"/>
    <n v="0"/>
    <n v="0"/>
    <n v="0"/>
    <n v="0"/>
    <n v="0"/>
    <n v="0"/>
    <n v="0"/>
    <s v="05.M- Surgical Miscellaneous (post surgery care,"/>
    <s v="04- Discharged"/>
    <s v="Clinic Notes:                         1st POST Surgical Care#4                                                                  Next Clinic Notes:                         2nd Post Surgical Care#4_1 unit after 5 days from the surgery day"/>
    <s v="Choose                                             A1                                                 B1                                                 C1                                                 F1                                                 R1"/>
  </r>
  <r>
    <d v="2025-01-16T00:00:00"/>
    <s v="---"/>
    <s v="13th Floor"/>
    <s v="Mona"/>
    <x v="6"/>
    <n v="36891"/>
    <s v="Mohamed Ahmed Mohamed Jumaa Alremeithi"/>
    <x v="2"/>
    <n v="45109"/>
    <x v="0"/>
    <s v="02- Claims Sent Not Remitted"/>
    <n v="122.5"/>
    <n v="0"/>
    <n v="122.5"/>
    <n v="122.5"/>
    <n v="0"/>
    <n v="0"/>
    <n v="0"/>
    <n v="0"/>
    <n v="0"/>
    <n v="0"/>
    <n v="122.5"/>
    <n v="0"/>
    <n v="0"/>
    <n v="0"/>
    <n v="0"/>
    <n v="0"/>
    <n v="0"/>
    <s v="02.0- Oral Hygiene 1"/>
    <s v="04- Discharged"/>
    <s v="Clinic Notes:                         veneer delivery#4 and scaling polishing                                                                  Next Clinic Notes:                         continue treatment with clinic 2 scaling after 6 months--2 units"/>
    <s v="Choose                                             A1                                                 B1                                                 C1                                                 F1                                                 R1"/>
  </r>
  <r>
    <d v="2025-01-16T00:00:00"/>
    <d v="2025-01-16T00:00:00"/>
    <s v="13th Floor"/>
    <s v="Mona"/>
    <x v="6"/>
    <n v="36891"/>
    <s v="Mohamed Ahmed Mohamed Jumaa Alremeithi"/>
    <x v="5"/>
    <s v="45111  / FP40207"/>
    <x v="3"/>
    <s v="02- Claims Sent Not Remitted"/>
    <n v="1247.5"/>
    <n v="683.07"/>
    <n v="0"/>
    <n v="0"/>
    <n v="0"/>
    <n v="0"/>
    <n v="1247.5"/>
    <n v="564.42999999999995"/>
    <n v="0"/>
    <n v="0"/>
    <n v="564.42999999999995"/>
    <n v="0"/>
    <n v="0"/>
    <n v="0"/>
    <n v="564.42999999999995"/>
    <n v="0"/>
    <n v="0"/>
    <s v="02.0- Oral Hygiene 1"/>
    <s v="04- Discharged"/>
    <s v="Clinic Notes:                         veneer delivery#4 and scaling polishing                                                                  Next Clinic Notes:                         continue treatment with clinic 2 scaling after 6 months--2 units"/>
    <s v="Choose                                             A1                                                 B1                                                 C1                                                 F1                                                 R1"/>
  </r>
  <r>
    <d v="2025-01-16T00:00:00"/>
    <d v="2025-01-16T00:00:00"/>
    <s v="13th Floor"/>
    <s v="Haya"/>
    <x v="6"/>
    <n v="40993"/>
    <s v="Farah Jehad Khalil Abuhantash"/>
    <x v="0"/>
    <n v="45113"/>
    <x v="1"/>
    <s v="03- Fully Paid / Remitted"/>
    <n v="766.93"/>
    <n v="477.93"/>
    <n v="0"/>
    <n v="0"/>
    <n v="0"/>
    <n v="0"/>
    <n v="766.93"/>
    <n v="289"/>
    <n v="0"/>
    <n v="0"/>
    <n v="289"/>
    <n v="0"/>
    <n v="0"/>
    <n v="0"/>
    <n v="288.99"/>
    <n v="0"/>
    <n v="0"/>
    <s v="07.7- Bleaching (In-office)"/>
    <s v="04- Discharged"/>
    <s v="Clinic Notes:                         exam,opg, scaling polishing                                                                  Next Clinic Notes:                         whietning-5 units zoom"/>
    <s v="Choose                                             A1                                                 B1                                                 C1                                                 F1                                                 R1"/>
  </r>
  <r>
    <d v="2025-01-16T00:00:00"/>
    <d v="2025-01-16T00:00:00"/>
    <s v="13th Floor"/>
    <s v="Haya"/>
    <x v="4"/>
    <n v="34527"/>
    <s v="DR. NAWAL  AL KHALIDI"/>
    <x v="0"/>
    <n v="45117"/>
    <x v="1"/>
    <s v="02- Claims Sent Not Remitted"/>
    <n v="415.8"/>
    <n v="0"/>
    <n v="0"/>
    <n v="0"/>
    <n v="0"/>
    <n v="0"/>
    <n v="415.8"/>
    <n v="415.8"/>
    <n v="0"/>
    <n v="0"/>
    <n v="415.8"/>
    <n v="0"/>
    <n v="0"/>
    <n v="0"/>
    <n v="415.8"/>
    <n v="0"/>
    <n v="0"/>
    <s v="01.4- New Diagnosis after 6 months"/>
    <s v="04- Discharged"/>
    <s v="Clinic Notes:                         crown delivery #20                                                                  Next Clinic Notes:                         new diagnosis"/>
    <s v="Choose                                             A1                                                 B1                                                 C1                                                 F1                                                 R1"/>
  </r>
  <r>
    <d v="2025-01-16T00:00:00"/>
    <d v="2025-01-16T00:00:00"/>
    <s v="13th Floor"/>
    <s v="Mona"/>
    <x v="4"/>
    <n v="40989"/>
    <s v="Shehab Ahmed Mohammed Muqbel Alhemeiri"/>
    <x v="2"/>
    <n v="45118"/>
    <x v="2"/>
    <s v="02- Claims Sent Not Remitted"/>
    <n v="70"/>
    <n v="0"/>
    <n v="70"/>
    <n v="70"/>
    <n v="0"/>
    <n v="0"/>
    <n v="0"/>
    <n v="0"/>
    <n v="0"/>
    <n v="0"/>
    <n v="70"/>
    <n v="0"/>
    <n v="0"/>
    <n v="0"/>
    <n v="0"/>
    <n v="0"/>
    <n v="105"/>
    <s v="04.3- RCT / 3-4 Molar Tooth + Endo Crown Prep."/>
    <s v="04- Discharged"/>
    <s v="Clinic Notes:                         consultation                                                                   Next Clinic Notes:                         RCT #18,20 ( 6 unit) ( bronze patient)"/>
    <s v="Choose                                             A1                                                 B1                                                 C1                                                 F1                                                 R1"/>
  </r>
  <r>
    <d v="2025-01-16T00:00:00"/>
    <d v="2025-01-16T00:00:00"/>
    <s v="13th Floor"/>
    <s v="Haya"/>
    <x v="6"/>
    <n v="36400"/>
    <s v="Syeda Mahmooda Begum Syed Mamboob Ali"/>
    <x v="0"/>
    <n v="45120"/>
    <x v="1"/>
    <s v="02- Claims Sent Not Remitted"/>
    <n v="986.01"/>
    <n v="70"/>
    <n v="0"/>
    <n v="0"/>
    <n v="0"/>
    <n v="0"/>
    <n v="986.01"/>
    <n v="916.01"/>
    <n v="0"/>
    <n v="0"/>
    <n v="916.01"/>
    <n v="0"/>
    <n v="0"/>
    <n v="0"/>
    <n v="589"/>
    <n v="0"/>
    <n v="5056.3"/>
    <s v="07.4- Crowns /Crown Delivery - Simple (1-2)"/>
    <s v="04- Discharged"/>
    <s v="Clinic Notes:                         rct#18,20 post and core restoration #20 tooth prep for endo corwn #18                                                                  Next Clinic Notes:                         crown delivrey#18--3 units"/>
    <s v="Choose                                             A1                                                 B1                                                 C1                                                 F1                                                 R1"/>
  </r>
  <r>
    <d v="2025-01-08T00:00:00"/>
    <d v="2025-01-16T00:00:00"/>
    <s v="13th Floor"/>
    <s v="Joel"/>
    <x v="4"/>
    <n v="39802"/>
    <s v="ZAYED HUMAID  SAEED HUMAID  AL MEHRI"/>
    <x v="2"/>
    <n v="45149"/>
    <x v="2"/>
    <s v="02- Claims Sent Not Remitted"/>
    <n v="374.5"/>
    <n v="0"/>
    <n v="374.5"/>
    <n v="374.5"/>
    <n v="0"/>
    <n v="0"/>
    <n v="0"/>
    <n v="0"/>
    <n v="0"/>
    <n v="0"/>
    <n v="374.5"/>
    <n v="0"/>
    <n v="0"/>
    <n v="0"/>
    <n v="0"/>
    <n v="0"/>
    <n v="0"/>
    <s v="06.5- Inlay / Crown Delivery - Complex (6 -10)"/>
    <s v="03- Waiting &gt; 10 minutes"/>
    <s v="Clinic Notes:                         restoration #27 and crown removal #20 and preparation #20-29                                                                  Next Clinic Notes:                         crown delivery #20-29( 8 unit)"/>
    <s v="Choose                                             A1                                                 B1                                                 C1                                                 F1                                                 R1"/>
  </r>
  <r>
    <d v="2025-01-08T00:00:00"/>
    <d v="2025-01-16T00:00:00"/>
    <s v="13th Floor"/>
    <s v="Joel"/>
    <x v="4"/>
    <n v="39802"/>
    <s v="ZAYED HUMAID  SAEED HUMAID  AL MEHRI"/>
    <x v="0"/>
    <n v="45152"/>
    <x v="2"/>
    <s v="02- Claims Sent Not Remitted"/>
    <n v="311.85000000000002"/>
    <n v="311.85000000000002"/>
    <n v="0"/>
    <n v="0"/>
    <n v="0"/>
    <n v="0"/>
    <n v="311.85000000000002"/>
    <n v="0"/>
    <n v="0"/>
    <n v="0"/>
    <n v="0"/>
    <n v="0"/>
    <n v="0"/>
    <n v="0"/>
    <n v="0"/>
    <n v="0"/>
    <n v="0"/>
    <s v="06.5- Inlay / Crown Delivery - Complex (6 -10)"/>
    <s v="03- Waiting &gt; 10 minutes"/>
    <s v="Clinic Notes:                         restoration #27 and crown removal #20 and preparation #20-29                                                                  Next Clinic Notes:                         crown delivery #20-29( 8 unit)"/>
    <s v="Choose                                             A1                                                 B1                                                 C1                                                 F1                                                 R1"/>
  </r>
  <r>
    <d v="2025-01-16T00:00:00"/>
    <d v="2025-01-16T00:00:00"/>
    <s v="13th Floor"/>
    <s v="Haya"/>
    <x v="6"/>
    <n v="39622"/>
    <s v="Rawda Mohamed Salim Altheeb  Alketbi"/>
    <x v="2"/>
    <n v="45153"/>
    <x v="2"/>
    <s v="02- Claims Sent Not Remitted"/>
    <n v="105"/>
    <n v="0"/>
    <n v="105"/>
    <n v="105"/>
    <n v="0"/>
    <n v="0"/>
    <n v="0"/>
    <n v="0"/>
    <n v="0"/>
    <n v="0"/>
    <n v="105"/>
    <n v="0"/>
    <n v="0"/>
    <n v="0"/>
    <n v="0"/>
    <n v="0"/>
    <n v="0"/>
    <s v="01.2- Consultation (Existing patient)"/>
    <s v="04- Discharged"/>
    <s v="Clinic Notes:                         occlusal adjsutemtn#3                                                                  Next Clinic Notes:                         follow up after 10 days--1 unit"/>
    <s v="Choose                                             A1                                                 B1                                                 C1                                                 F1                                                 R1"/>
  </r>
  <r>
    <d v="2025-01-16T00:00:00"/>
    <d v="2025-01-16T00:00:00"/>
    <s v="13th Floor"/>
    <s v="Mona"/>
    <x v="4"/>
    <n v="39875"/>
    <s v="Salem Ali Abdulla Mohammed  Almarzooqi"/>
    <x v="2"/>
    <n v="45154"/>
    <x v="2"/>
    <s v="02- Claims Sent Not Remitted"/>
    <n v="1050"/>
    <n v="0"/>
    <n v="1050"/>
    <n v="1050"/>
    <n v="0"/>
    <n v="0"/>
    <n v="0"/>
    <n v="0"/>
    <n v="0"/>
    <n v="0"/>
    <n v="1050"/>
    <n v="0"/>
    <n v="0"/>
    <n v="0"/>
    <n v="0"/>
    <n v="0"/>
    <n v="0"/>
    <s v="01.4- New Diagnosis after 6 months"/>
    <s v="04- Discharged"/>
    <s v="Clinic Notes:                         onlay delivery #28                                                                  Next Clinic Notes:                         new diagnosis"/>
    <s v="Choose                                             A1                                                 B1                                                 C1                                                 F1                                                 R1"/>
  </r>
  <r>
    <d v="2025-01-07T00:00:00"/>
    <d v="2025-01-16T00:00:00"/>
    <s v="12th Floor"/>
    <s v="Shaimaa"/>
    <x v="1"/>
    <n v="39472"/>
    <s v="Eyad Jafar Ibrahim Alayan"/>
    <x v="0"/>
    <n v="45156"/>
    <x v="2"/>
    <s v="02- Claims Sent Not Remitted"/>
    <n v="384.62"/>
    <n v="259.88"/>
    <n v="0"/>
    <n v="0"/>
    <n v="0"/>
    <n v="0"/>
    <n v="384.62"/>
    <n v="124.74"/>
    <n v="0"/>
    <n v="0"/>
    <n v="124.74"/>
    <n v="0"/>
    <n v="0"/>
    <n v="0"/>
    <n v="0"/>
    <n v="0"/>
    <n v="1313.27"/>
    <s v="01.4- New Diagnosis after 6 months"/>
    <s v="04- Discharged"/>
    <s v="Clinic Notes:                         Implant crown tightening #8 with OPG                                                                  Next Clinic Notes:                         1,Referred to Dr Asma for Scaling and replacement of restoration #30 2,New diagnosis after 6 months - VIP - 2 units"/>
    <s v="Choose                                             A1                                                 B1                                                 C1                                                 F1                                                 R1"/>
  </r>
  <r>
    <d v="2025-01-16T00:00:00"/>
    <d v="2025-01-16T00:00:00"/>
    <s v="13th Floor"/>
    <s v="Mona"/>
    <x v="4"/>
    <n v="40447"/>
    <s v="Syed Danial Hussain Syed Ishaq Hussain"/>
    <x v="0"/>
    <n v="45158"/>
    <x v="2"/>
    <s v="02- Claims Sent Not Remitted"/>
    <n v="51.98"/>
    <n v="51.98"/>
    <n v="0"/>
    <n v="0"/>
    <n v="0"/>
    <n v="0"/>
    <n v="51.98"/>
    <n v="0"/>
    <n v="0"/>
    <n v="0"/>
    <n v="0"/>
    <n v="0"/>
    <n v="0"/>
    <n v="0"/>
    <n v="0"/>
    <n v="0"/>
    <n v="30"/>
    <s v="03.0- Direct Restorative/ Simple"/>
    <s v="04- Discharged"/>
    <s v="Clinic Notes:                         follow up                                                                   Next Clinic Notes:                         post and core and restoration #9 (3 unit)"/>
    <s v="Choose                                             A1                                                 B1                                                 C1                                                 F1                                                 R1"/>
  </r>
  <r>
    <d v="2025-01-16T00:00:00"/>
    <d v="2025-01-16T00:00:00"/>
    <s v="13th Floor"/>
    <s v="Kae"/>
    <x v="6"/>
    <n v="40995"/>
    <s v="Asli Mohamed Roble"/>
    <x v="4"/>
    <n v="45159"/>
    <x v="1"/>
    <s v="02- Claims Sent Not Remitted"/>
    <n v="210"/>
    <n v="0"/>
    <n v="168"/>
    <n v="168"/>
    <n v="0"/>
    <n v="0"/>
    <n v="42"/>
    <n v="42"/>
    <n v="0"/>
    <n v="0"/>
    <n v="210"/>
    <n v="0"/>
    <n v="0"/>
    <n v="0"/>
    <n v="42"/>
    <n v="0"/>
    <n v="0"/>
    <s v="02.0- Oral Hygiene 1"/>
    <s v="04- Discharged"/>
    <s v="Clinic Notes:                         exam,opg,iopa                                                                  Next Clinic Notes:                         scaling--2 units(pt is travelling tomorrow)"/>
    <s v="Choose                                             A1                                                 B1                                                 C1                                                 F1                                                 R1"/>
  </r>
  <r>
    <d v="2025-01-16T00:00:00"/>
    <d v="2025-01-16T00:00:00"/>
    <s v="13th Floor"/>
    <s v="Mona"/>
    <x v="6"/>
    <n v="34246"/>
    <s v="Bedour Sultan Tareif Alyouh Alyammahi"/>
    <x v="0"/>
    <n v="45162"/>
    <x v="1"/>
    <s v="03- Fully Paid / Remitted"/>
    <n v="1410"/>
    <n v="916.5"/>
    <n v="0"/>
    <n v="0"/>
    <n v="0"/>
    <n v="0"/>
    <n v="1410"/>
    <n v="493.5"/>
    <n v="24.68"/>
    <n v="468.83"/>
    <n v="493.5"/>
    <n v="24.68"/>
    <n v="468.83"/>
    <n v="0"/>
    <n v="493.5"/>
    <n v="0"/>
    <n v="0"/>
    <s v="02.0- Oral Hygiene 1"/>
    <s v="04- Discharged"/>
    <s v="Clinic Notes:                         tooth whitening                                                                   Next Clinic Notes:                         scaling after 6 months--2 units"/>
    <s v="Choose                                             A1                                                 B1                                                 C1                                                 F1                                                 R1"/>
  </r>
  <r>
    <d v="2025-01-16T00:00:00"/>
    <d v="2025-01-16T00:00:00"/>
    <s v="13th Floor"/>
    <s v="Kae"/>
    <x v="6"/>
    <n v="37239"/>
    <s v="Suene Corlia Henegan"/>
    <x v="3"/>
    <s v="45175  / FP40274"/>
    <x v="1"/>
    <s v="02- Claims Sent Not Remitted"/>
    <n v="2040"/>
    <n v="0"/>
    <n v="1632"/>
    <n v="1632"/>
    <n v="0"/>
    <n v="0"/>
    <n v="408"/>
    <n v="408"/>
    <n v="0"/>
    <n v="0"/>
    <n v="2040"/>
    <n v="0"/>
    <n v="0"/>
    <n v="0"/>
    <n v="408"/>
    <n v="0"/>
    <n v="0"/>
    <s v="01.4- New Diagnosis after 6 months"/>
    <s v="04- Discharged"/>
    <s v="Clinic Notes:                         onlay delivery#31,13                                                                  Next Clinic Notes:                         new diagnosis after 6 months--2 units"/>
    <s v="Choose                                             A1                                                 B1                                                 C1                                                 F1                                                 R1"/>
  </r>
  <r>
    <d v="2025-01-16T00:00:00"/>
    <d v="2025-01-16T00:00:00"/>
    <s v="13th Floor"/>
    <s v="Kae"/>
    <x v="4"/>
    <n v="38387"/>
    <s v="Dale Greaves"/>
    <x v="5"/>
    <s v="45187  / FP40471"/>
    <x v="1"/>
    <s v="02- Claims Sent Not Remitted"/>
    <n v="51.98"/>
    <n v="36.39"/>
    <n v="0"/>
    <n v="0"/>
    <n v="0"/>
    <n v="0"/>
    <n v="51.98"/>
    <n v="15.59"/>
    <n v="0"/>
    <n v="0"/>
    <n v="15.59"/>
    <n v="0"/>
    <n v="0"/>
    <n v="0"/>
    <n v="15.59"/>
    <n v="0"/>
    <n v="120.25"/>
    <s v="03.1- Restorative / Compound"/>
    <s v="04- Discharged"/>
    <s v="Clinic Notes:                         follow up                                                                  Next Clinic Notes:                         post and core #7,8 ( 5 unit)"/>
    <s v="Choose                                             A1                                                 B1                                                 C1                                                 F1                                                 R1"/>
  </r>
  <r>
    <d v="2025-01-16T00:00:00"/>
    <d v="2025-01-16T00:00:00"/>
    <s v="13th Floor"/>
    <s v="Kae"/>
    <x v="4"/>
    <n v="40373"/>
    <s v="Hanan Ahmad H Mousa"/>
    <x v="0"/>
    <n v="45188"/>
    <x v="2"/>
    <s v="02- Claims Sent Not Remitted"/>
    <n v="110"/>
    <n v="110"/>
    <n v="0"/>
    <n v="0"/>
    <n v="0"/>
    <n v="0"/>
    <n v="110"/>
    <n v="0"/>
    <n v="0"/>
    <n v="0"/>
    <n v="0"/>
    <n v="0"/>
    <n v="0"/>
    <n v="0"/>
    <n v="0"/>
    <n v="0"/>
    <n v="30"/>
    <s v="06.5- Inlay / Crown Delivery - Complex (6 -10)"/>
    <s v="04- Discharged"/>
    <s v="Clinic Notes:                         temporary restoration  #11                                                                  Next Clinic Notes:                         crown delivery #6,7,8,9,10,11 ( 8 unit)"/>
    <s v="Choose                                             A1                                                 B1                                                 C1                                                 F1                                                 R1"/>
  </r>
  <r>
    <d v="2025-01-16T00:00:00"/>
    <d v="2025-01-16T00:00:00"/>
    <s v="13th Floor"/>
    <s v="Kae"/>
    <x v="6"/>
    <n v="38318"/>
    <s v="Rosari Conway"/>
    <x v="3"/>
    <n v="45189"/>
    <x v="1"/>
    <s v="02- Claims Sent Not Remitted"/>
    <n v="300"/>
    <n v="0"/>
    <n v="240"/>
    <n v="240"/>
    <n v="0"/>
    <n v="0"/>
    <n v="60"/>
    <n v="60"/>
    <n v="0"/>
    <n v="0"/>
    <n v="300"/>
    <n v="0"/>
    <n v="0"/>
    <n v="0"/>
    <n v="60"/>
    <n v="0"/>
    <n v="0"/>
    <s v="07.1- Crowns /Crown Preparation - Simple (1-2)"/>
    <s v="04- Discharged"/>
    <s v="Clinic Notes:                         rct#20                                                                  Next Clinic Notes:                         tooth prep with post--4 unit#20"/>
    <s v="Choose                                             A1                                                 B1                                                 C1                                                 F1                                                 R1"/>
  </r>
  <r>
    <d v="2025-01-16T00:00:00"/>
    <d v="2025-01-16T00:00:00"/>
    <s v="13th Floor"/>
    <s v="Kae"/>
    <x v="4"/>
    <n v="36776"/>
    <s v="Aisha Tareq Jasem Alnuaimi"/>
    <x v="2"/>
    <n v="45191"/>
    <x v="2"/>
    <s v="02- Claims Sent Not Remitted"/>
    <n v="385"/>
    <n v="0"/>
    <n v="385"/>
    <n v="385"/>
    <n v="0"/>
    <n v="0"/>
    <n v="0"/>
    <n v="0"/>
    <n v="0"/>
    <n v="0"/>
    <n v="385"/>
    <n v="0"/>
    <n v="0"/>
    <n v="0"/>
    <n v="0"/>
    <n v="0"/>
    <n v="1174.3"/>
    <s v="03.1- Restorative / Compound"/>
    <s v="04- Discharged"/>
    <s v="Clinic Notes:                         rct #9                                                                  Next Clinic Notes:                         post and core #9 (3 unit)(after 1-2 weeks)"/>
    <s v="Choose                                             A1                                                 B1                                                 C1                                                 F1                                                 R1"/>
  </r>
  <r>
    <d v="2025-01-16T00:00:00"/>
    <d v="2025-01-16T00:00:00"/>
    <s v="13th Floor"/>
    <s v="Kae"/>
    <x v="6"/>
    <n v="40809"/>
    <s v="Mehnaz  Shamsher"/>
    <x v="0"/>
    <n v="45194"/>
    <x v="2"/>
    <s v="02- Claims Sent Not Remitted"/>
    <n v="51.98"/>
    <n v="51.98"/>
    <n v="0"/>
    <n v="0"/>
    <n v="0"/>
    <n v="0"/>
    <n v="51.98"/>
    <n v="0"/>
    <n v="0"/>
    <n v="0"/>
    <n v="0"/>
    <n v="0"/>
    <n v="0"/>
    <n v="0"/>
    <n v="0"/>
    <n v="0"/>
    <n v="0"/>
    <s v="07.4- Crowns /Crown Delivery - Simple (1-2)"/>
    <s v="04- Discharged"/>
    <s v="Clinic Notes:                         temporary filling #31,29                                                                  Next Clinic Notes:                          bridge delivery--4 unit"/>
    <s v="Choose                                             A1                                                 B1                                                 C1                                                 F1                                                 R1"/>
  </r>
  <r>
    <d v="2025-01-16T00:00:00"/>
    <s v="---"/>
    <s v="13th Floor"/>
    <s v="Kae"/>
    <x v="4"/>
    <n v="35214"/>
    <s v="Osha  Abdullah Butti Almehairbi"/>
    <x v="2"/>
    <n v="45245"/>
    <x v="0"/>
    <s v="02- Claims Sent Not Remitted"/>
    <n v="122.5"/>
    <n v="0"/>
    <n v="122.5"/>
    <n v="122.5"/>
    <n v="0"/>
    <n v="0"/>
    <n v="0"/>
    <n v="0"/>
    <n v="0"/>
    <n v="0"/>
    <n v="122.5"/>
    <n v="0"/>
    <n v="0"/>
    <n v="0"/>
    <n v="0"/>
    <n v="0"/>
    <n v="0"/>
    <s v="02.0- Oral Hygiene 1"/>
    <s v="04- Discharged"/>
    <s v="Clinic Notes:                         scaling                                                                  Next Clinic Notes:                         oral hygiene after 3 months"/>
    <s v="Choose                                             A1                                                 B1                                                 C1                                                 F1                                                 R1"/>
  </r>
  <r>
    <d v="2025-01-16T00:00:00"/>
    <d v="2025-01-18T00:00:00"/>
    <s v="13th Floor"/>
    <s v="Kae"/>
    <x v="4"/>
    <n v="35214"/>
    <s v="Osha  Abdullah Butti Almehairbi"/>
    <x v="0"/>
    <n v="45247"/>
    <x v="3"/>
    <s v="02- Claims Sent Not Remitted"/>
    <n v="208"/>
    <n v="158"/>
    <n v="0"/>
    <n v="0"/>
    <n v="0"/>
    <n v="0"/>
    <n v="208"/>
    <n v="50"/>
    <n v="0"/>
    <n v="0"/>
    <n v="50"/>
    <n v="0"/>
    <n v="0"/>
    <n v="0"/>
    <n v="50"/>
    <n v="0"/>
    <n v="0"/>
    <s v="02.0- Oral Hygiene 1"/>
    <s v="04- Discharged"/>
    <s v="Clinic Notes:                         scaling                                                                  Next Clinic Notes:                         oral hygiene after 3 months"/>
    <s v="Choose                                             A1                                                 B1                                                 C1                                                 F1                                                 R1"/>
  </r>
  <r>
    <d v="2025-01-18T00:00:00"/>
    <d v="2025-01-18T00:00:00"/>
    <s v="13th Floor"/>
    <s v="Kae"/>
    <x v="6"/>
    <n v="38518"/>
    <s v="HANAN SHAKEEL SHAKEEL ANJUM"/>
    <x v="0"/>
    <n v="45248"/>
    <x v="2"/>
    <s v="02- Claims Sent Not Remitted"/>
    <n v="220"/>
    <n v="220"/>
    <n v="0"/>
    <n v="0"/>
    <n v="0"/>
    <n v="0"/>
    <n v="220"/>
    <n v="0"/>
    <n v="0"/>
    <n v="0"/>
    <n v="0"/>
    <n v="0"/>
    <n v="0"/>
    <n v="0"/>
    <n v="0"/>
    <n v="0"/>
    <n v="353.9"/>
    <s v="06.3- Inlay / Crown Delivery - Simple (1-2)"/>
    <s v="04- Discharged"/>
    <s v="Clinic Notes:                         tooth prep for  onlay #14,15                                                                  Next Clinic Notes:                         onlay #14,15 delivery--4 units"/>
    <s v="Choose                                             A1                                                 B1                                                 C1                                                 F1                                                 R1"/>
  </r>
  <r>
    <d v="2025-01-18T00:00:00"/>
    <d v="2025-01-18T00:00:00"/>
    <s v="12th Floor"/>
    <s v="Hassan"/>
    <x v="1"/>
    <n v="40315"/>
    <s v="Salim  Georges Eid"/>
    <x v="5"/>
    <s v="45250  / FP40431"/>
    <x v="1"/>
    <s v="02- Claims Sent Not Remitted"/>
    <n v="692.86"/>
    <n v="171.43"/>
    <n v="0"/>
    <n v="0"/>
    <n v="0"/>
    <n v="0"/>
    <n v="692.86"/>
    <n v="521.42999999999995"/>
    <n v="0"/>
    <n v="0"/>
    <n v="521.42999999999995"/>
    <n v="0"/>
    <n v="0"/>
    <n v="0"/>
    <n v="521.42999999999995"/>
    <n v="0"/>
    <n v="225.41"/>
    <s v="05.0- Extraction / Impaction / Surgery - Simple"/>
    <s v="04- Discharged"/>
    <s v="Clinic Notes:                         Consultation ,cbct and scan                                                                   Next Clinic Notes:                         1. Scaling before surgery  2. Surgical extraction #16,1 under nitrous oxide after FP - 4 units"/>
    <s v="Choose                                             A1                                                 B1                                                 C1                                                 F1                                                 R1"/>
  </r>
  <r>
    <d v="2025-01-18T00:00:00"/>
    <d v="2025-01-18T00:00:00"/>
    <s v="13th Floor"/>
    <s v="Kae"/>
    <x v="4"/>
    <n v="36452"/>
    <s v="Alp Idil Jones"/>
    <x v="4"/>
    <n v="45252"/>
    <x v="2"/>
    <s v="02- Claims Sent Not Remitted"/>
    <n v="1575"/>
    <n v="0"/>
    <n v="1260"/>
    <n v="1260"/>
    <n v="0"/>
    <n v="0"/>
    <n v="315"/>
    <n v="315"/>
    <n v="0"/>
    <n v="0"/>
    <n v="1575"/>
    <n v="0"/>
    <n v="0"/>
    <n v="0"/>
    <n v="0"/>
    <n v="0"/>
    <n v="0"/>
    <s v="07.0- Smile analysis, smile mock up"/>
    <s v="04- Discharged"/>
    <s v="Clinic Notes:                         crown delivery #29                                                                  Next Clinic Notes:                         smile mock up after 10 days (3 unit)"/>
    <s v="Choose                                             A1                                                 B1                                                 C1                                                 F1                                                 R1"/>
  </r>
  <r>
    <d v="2025-01-18T00:00:00"/>
    <d v="2025-01-21T00:00:00"/>
    <s v="13th Floor"/>
    <s v="Kae"/>
    <x v="4"/>
    <n v="36452"/>
    <s v="Alp Idil Jones"/>
    <x v="4"/>
    <n v="45252"/>
    <x v="2"/>
    <s v="02- Claims Sent Not Remitted"/>
    <n v="0"/>
    <n v="0"/>
    <n v="1260"/>
    <n v="0"/>
    <n v="0"/>
    <n v="0"/>
    <n v="315"/>
    <n v="0"/>
    <n v="0"/>
    <n v="0"/>
    <n v="0"/>
    <n v="0"/>
    <n v="0"/>
    <n v="0"/>
    <n v="0"/>
    <n v="0"/>
    <n v="0"/>
    <s v="07.0- Smile analysis, smile mock up"/>
    <s v="04- Discharged"/>
    <s v="Clinic Notes:                         crown delivery #29                                                                  Next Clinic Notes:                         smile mock up after 10 days (3 unit)"/>
    <s v="Choose                                             A1                                                 B1                                                 C1                                                 F1                                                 R1"/>
  </r>
  <r>
    <d v="2025-01-18T00:00:00"/>
    <d v="2025-01-18T00:00:00"/>
    <s v="13th Floor"/>
    <s v="Haya"/>
    <x v="4"/>
    <n v="39318"/>
    <s v="Ahmed Mohamed Khamis Aldhelaia Alzaabi"/>
    <x v="2"/>
    <n v="45254"/>
    <x v="2"/>
    <s v="02- Claims Sent Not Remitted"/>
    <n v="192.5"/>
    <n v="0"/>
    <n v="192.5"/>
    <n v="192.5"/>
    <n v="0"/>
    <n v="0"/>
    <n v="0"/>
    <n v="0"/>
    <n v="0"/>
    <n v="0"/>
    <n v="192.5"/>
    <n v="0"/>
    <n v="0"/>
    <n v="0"/>
    <n v="0"/>
    <n v="0"/>
    <n v="0"/>
    <s v="04.2- RCT / Premolar Tooth + Endo Crown Prep."/>
    <s v="04- Discharged"/>
    <s v="Clinic Notes:                         consultation and scaling                                                                   Next Clinic Notes:                         query RCT #4,5,6 with post and core and prep ( 8 unit) ( patient want after Ramadan )"/>
    <s v="Choose                                             A1                                                 B1                                                 C1                                                 F1                                                 R1"/>
  </r>
  <r>
    <d v="2025-01-18T00:00:00"/>
    <d v="2025-01-18T00:00:00"/>
    <s v="13th Floor"/>
    <s v="Haya"/>
    <x v="4"/>
    <n v="39318"/>
    <s v="Ahmed Mohamed Khamis Aldhelaia Alzaabi"/>
    <x v="0"/>
    <n v="45257"/>
    <x v="2"/>
    <s v="03- Fully Paid / Remitted"/>
    <n v="363.93"/>
    <n v="363.93"/>
    <n v="0"/>
    <n v="0"/>
    <n v="0"/>
    <n v="0"/>
    <n v="363.93"/>
    <n v="0"/>
    <n v="0"/>
    <n v="0"/>
    <n v="0"/>
    <n v="0"/>
    <n v="0"/>
    <n v="0"/>
    <n v="0"/>
    <n v="0"/>
    <n v="0"/>
    <s v="04.2- RCT / Premolar Tooth + Endo Crown Prep."/>
    <s v="04- Discharged"/>
    <s v="Clinic Notes:                         consultation and scaling                                                                   Next Clinic Notes:                         query RCT #4,5,6 with post and core and prep ( 8 unit) ( patient want after Ramadan )"/>
    <s v="Choose                                             A1                                                 B1                                                 C1                                                 F1                                                 R1"/>
  </r>
  <r>
    <d v="2025-01-04T00:00:00"/>
    <d v="2025-01-18T00:00:00"/>
    <s v="12th Floor"/>
    <s v="Cherry"/>
    <x v="1"/>
    <n v="39542"/>
    <s v="Mohammed Mahi Najeem Meera Sahib Mohammed Mahi"/>
    <x v="0"/>
    <n v="45259"/>
    <x v="2"/>
    <s v="02- Claims Sent Not Remitted"/>
    <n v="51.98"/>
    <n v="51.98"/>
    <n v="0"/>
    <n v="0"/>
    <n v="0"/>
    <n v="0"/>
    <n v="51.98"/>
    <n v="0"/>
    <n v="0"/>
    <n v="0"/>
    <n v="0"/>
    <n v="0"/>
    <n v="0"/>
    <n v="0"/>
    <n v="0"/>
    <n v="0"/>
    <n v="0"/>
    <s v="09.8- Implant Crown Delivery - Compound (3-5)"/>
    <s v="04- Discharged"/>
    <s v="Clinic Notes:                         Impression #29-31                                                                  Next Clinic Notes:                         Implant bridge #29,30,31 delivery after 10 days - 3 units"/>
    <s v="Choose                                             A1                                                 B1                                                 C1                                                 F1                                                 R1"/>
  </r>
  <r>
    <d v="2025-01-18T00:00:00"/>
    <d v="2025-01-18T00:00:00"/>
    <s v="13th Floor"/>
    <s v="Kae"/>
    <x v="6"/>
    <n v="40920"/>
    <s v="Abid Eltaher  Adam Abdelaziz"/>
    <x v="3"/>
    <n v="45260"/>
    <x v="1"/>
    <s v="02- Claims Sent Not Remitted"/>
    <n v="180"/>
    <n v="0"/>
    <n v="144"/>
    <n v="144"/>
    <n v="0"/>
    <n v="0"/>
    <n v="36"/>
    <n v="36"/>
    <n v="0"/>
    <n v="0"/>
    <n v="180"/>
    <n v="0"/>
    <n v="0"/>
    <n v="0"/>
    <n v="36"/>
    <n v="0"/>
    <n v="0"/>
    <s v="04.3- RCT / 3-4 Molar Tooth + Endo Crown Prep."/>
    <s v="04- Discharged"/>
    <s v="Clinic Notes:                         restoration #30                                                                  Next Clinic Notes:                         rct with prep #14---5 units"/>
    <s v="Choose                                             A1                                                 B1                                                 C1                                                 F1                                                 R1"/>
  </r>
  <r>
    <d v="2025-01-16T00:00:00"/>
    <d v="2025-01-18T00:00:00"/>
    <s v="12th Floor"/>
    <s v="Kae"/>
    <x v="1"/>
    <n v="38884"/>
    <s v="Cedric James Villena Loyola"/>
    <x v="3"/>
    <n v="45262"/>
    <x v="1"/>
    <s v="02- Claims Sent Not Remitted"/>
    <n v="1260"/>
    <n v="0"/>
    <n v="1008"/>
    <n v="1008"/>
    <n v="0"/>
    <n v="0"/>
    <n v="252"/>
    <n v="252"/>
    <n v="0"/>
    <n v="0"/>
    <n v="1260"/>
    <n v="0"/>
    <n v="0"/>
    <n v="0"/>
    <n v="252"/>
    <n v="0"/>
    <n v="288"/>
    <s v="05.M- Surgical Miscellaneous (post surgery care,"/>
    <s v="04- Discharged"/>
    <s v="Clinic Notes:                         Extraction #7,59 (Supernumerary Tooth), graft, palatal stent under nitrous oxide and CBCT                                                                   Next Clinic Notes:                         -Post surgical care after 48 hours with IV under Dr Ammar (3 units) -Post surgical care after 5 days (1 unit) - Suture removal after 12 days - - VIP clinic (1 unit ) - Tooth vitality check for #59,10 after 1 month - under Dr Ammar (2 units)"/>
    <s v="Choose                                             A1                                                 B1                                                 C1                                                 F1                                                 R1"/>
  </r>
  <r>
    <d v="2025-01-16T00:00:00"/>
    <d v="2025-01-18T00:00:00"/>
    <s v="12th Floor"/>
    <s v="Kae"/>
    <x v="1"/>
    <n v="38884"/>
    <s v="Cedric James Villena Loyola"/>
    <x v="0"/>
    <n v="45266"/>
    <x v="1"/>
    <s v="02- Claims Sent Not Remitted"/>
    <n v="2463"/>
    <n v="1432"/>
    <n v="0"/>
    <n v="0"/>
    <n v="0"/>
    <n v="0"/>
    <n v="2463"/>
    <n v="1031"/>
    <n v="0"/>
    <n v="0"/>
    <n v="1031"/>
    <n v="0"/>
    <n v="0"/>
    <n v="0"/>
    <n v="1031"/>
    <n v="0"/>
    <n v="288"/>
    <s v="05.M- Surgical Miscellaneous (post surgery care,"/>
    <s v="04- Discharged"/>
    <s v="Clinic Notes:                         Extraction #7,59 (Supernumerary Tooth), graft, palatal stent under nitrous oxide and CBCT                                                                   Next Clinic Notes:                         -Post surgical care after 48 hours with IV under Dr Ammar (3 units) -Post surgical care after 5 days (1 unit) - Suture removal after 12 days - - VIP clinic (1 unit ) - Tooth vitality check for #59,10 after 1 month - under Dr Ammar (2 units)"/>
    <s v="Choose                                             A1                                                 B1                                                 C1                                                 F1                                                 R1"/>
  </r>
  <r>
    <d v="2025-01-18T00:00:00"/>
    <d v="2025-01-18T00:00:00"/>
    <s v="12th Floor"/>
    <s v="Kae"/>
    <x v="1"/>
    <n v="40764"/>
    <s v="Abdalla  Saleh Abdalla Allay Alshehi"/>
    <x v="0"/>
    <n v="45270"/>
    <x v="2"/>
    <s v="02- Claims Sent Not Remitted"/>
    <n v="51.98"/>
    <n v="51.98"/>
    <n v="0"/>
    <n v="0"/>
    <n v="0"/>
    <n v="0"/>
    <n v="51.98"/>
    <n v="0"/>
    <n v="0"/>
    <n v="0"/>
    <n v="0"/>
    <n v="0"/>
    <n v="0"/>
    <n v="0"/>
    <n v="0"/>
    <n v="0"/>
    <n v="0"/>
    <s v="09.M- Post surgical care, Occlusal adjustment, Implant Tightening,Repair"/>
    <s v="04- Discharged"/>
    <s v="Clinic Notes:                         Follow up for Surgical extraction #28 with cyst (3cm) removal, gingivoplasty, gtr , graft under nitrous oxide                                                                  Next Clinic Notes:                         Plan after surgery -  1. Post surgical care with full set of IV med infusion unde Dr Ammar ( after 3 or 5 days since pt can come only once) 2. Suture removal at VIP clinic - after 14 days - 1 unit"/>
    <s v="Choose                                             A1                                                 B1                                                 C1                                                 F1                                                 R1"/>
  </r>
  <r>
    <d v="2025-01-18T00:00:00"/>
    <d v="2025-01-18T00:00:00"/>
    <s v="13th Floor"/>
    <s v="Haya"/>
    <x v="4"/>
    <n v="40921"/>
    <s v="Ahmed Ali Ahmed Ali Elnaggar"/>
    <x v="0"/>
    <n v="45271"/>
    <x v="2"/>
    <s v="03- Fully Paid / Remitted"/>
    <n v="110"/>
    <n v="110"/>
    <n v="0"/>
    <n v="0"/>
    <n v="0"/>
    <n v="0"/>
    <n v="110"/>
    <n v="0"/>
    <n v="0"/>
    <n v="0"/>
    <n v="0"/>
    <n v="0"/>
    <n v="0"/>
    <n v="0"/>
    <n v="0"/>
    <n v="0"/>
    <n v="0"/>
    <s v="06.3- Inlay / Crown Delivery - Simple (1-2)"/>
    <s v="04- Discharged"/>
    <s v="Clinic Notes:                         preparation #17                                                                  Next Clinic Notes:                         crown delivery #17 and night guard (4 unit)(after 5 -7 days)"/>
    <s v="Choose                                             A1                                                 B1                                                 C1                                                 F1                                                 R1"/>
  </r>
  <r>
    <d v="2025-01-18T00:00:00"/>
    <d v="2025-01-18T00:00:00"/>
    <s v="13th Floor"/>
    <s v="Kae"/>
    <x v="6"/>
    <n v="40925"/>
    <s v="Jara Eltahir Adam Abdelaziz"/>
    <x v="3"/>
    <n v="45272"/>
    <x v="1"/>
    <s v="02- Claims Sent Not Remitted"/>
    <n v="660"/>
    <n v="0"/>
    <n v="528"/>
    <n v="528"/>
    <n v="0"/>
    <n v="0"/>
    <n v="132"/>
    <n v="132"/>
    <n v="0"/>
    <n v="0"/>
    <n v="660"/>
    <n v="0"/>
    <n v="0"/>
    <n v="0"/>
    <n v="132"/>
    <n v="0"/>
    <n v="0"/>
    <s v="04.0- RCT/ Emergency Pulpotomy / Pulpectomy"/>
    <s v="04- Discharged"/>
    <s v="Clinic Notes:                         pulpectomy and restoration #k,l                                                                  Next Clinic Notes:                         pulpectomy#t--4 units"/>
    <s v="Choose                                             A1                                                 B1                                                 C1                                                 F1                                                 R1"/>
  </r>
  <r>
    <d v="2025-01-18T00:00:00"/>
    <d v="2025-01-18T00:00:00"/>
    <s v="13th Floor"/>
    <s v="Mona"/>
    <x v="5"/>
    <n v="40992"/>
    <s v="Isaiah James Alingig Campoamor"/>
    <x v="3"/>
    <n v="45278"/>
    <x v="1"/>
    <s v="02- Claims Sent Not Remitted"/>
    <n v="150"/>
    <n v="0"/>
    <n v="120"/>
    <n v="120"/>
    <n v="0"/>
    <n v="0"/>
    <n v="30"/>
    <n v="30"/>
    <n v="0"/>
    <n v="0"/>
    <n v="150"/>
    <n v="0"/>
    <n v="0"/>
    <n v="0"/>
    <n v="30"/>
    <n v="0"/>
    <n v="0"/>
    <s v="01.4- New Diagnosis after 6 months"/>
    <s v="04- Discharged"/>
    <s v="Clinic Notes:                         Examination and OPG                                                                  Next Clinic Notes:                         New diagnosis after 6 months"/>
    <s v="Choose                                             A1                                                 B1                                                 C1                                                 F1                                                 R1"/>
  </r>
  <r>
    <d v="2025-01-18T00:00:00"/>
    <d v="2025-01-18T00:00:00"/>
    <s v="13th Floor"/>
    <s v="Kae"/>
    <x v="6"/>
    <n v="40246"/>
    <s v="Ali Mohamed Sayed  Elshafei"/>
    <x v="3"/>
    <n v="45280"/>
    <x v="1"/>
    <s v="02- Claims Sent Not Remitted"/>
    <n v="90"/>
    <n v="0"/>
    <n v="81"/>
    <n v="81"/>
    <n v="0"/>
    <n v="0"/>
    <n v="9"/>
    <n v="9"/>
    <n v="0"/>
    <n v="0"/>
    <n v="90"/>
    <n v="0"/>
    <n v="0"/>
    <n v="0"/>
    <n v="9"/>
    <n v="0"/>
    <n v="0"/>
    <s v="01.2- Consultation (Existing patient)"/>
    <s v="04- Discharged"/>
    <s v="Clinic Notes:                         extraction #p                                                                  Next Clinic Notes:                         follow up after 3 months--2 units"/>
    <s v="Choose                                             A1                                                 B1                                                 C1                                                 F1                                                 R1"/>
  </r>
  <r>
    <d v="2025-01-18T00:00:00"/>
    <d v="2025-01-18T00:00:00"/>
    <s v="13th Floor"/>
    <s v="Mona"/>
    <x v="4"/>
    <n v="38884"/>
    <s v="Cedric James Villena Loyola"/>
    <x v="0"/>
    <n v="45282"/>
    <x v="2"/>
    <s v="02- Claims Sent Not Remitted"/>
    <n v="155.93"/>
    <n v="155.93"/>
    <n v="0"/>
    <n v="0"/>
    <n v="0"/>
    <n v="0"/>
    <n v="155.93"/>
    <n v="0"/>
    <n v="0"/>
    <n v="0"/>
    <n v="0"/>
    <n v="0"/>
    <n v="0"/>
    <n v="0"/>
    <n v="0"/>
    <n v="0"/>
    <n v="288"/>
    <s v="09.M- Post surgical care, Occlusal adjustment, Implant Tightening,Repair"/>
    <s v="04- Discharged"/>
    <s v="Clinic Notes:                         post surgical care                                                                  Next Clinic Notes:                         Post surgical care after 5 days (1 unit)  - Suture removal after 12 days -  - VIP clinic (1 unit ) - Tooth vitality check for #9,10 after 1 month - under Dr Ammar (2 units)"/>
    <s v="Choose                                             A1                                                 B1                                                 C1                                                 F1                                                 R1"/>
  </r>
  <r>
    <d v="2025-01-18T00:00:00"/>
    <d v="2025-01-18T00:00:00"/>
    <s v="13th Floor"/>
    <s v="Hassan"/>
    <x v="4"/>
    <n v="40986"/>
    <s v="Hala Abdullah Meslet"/>
    <x v="0"/>
    <n v="45285"/>
    <x v="2"/>
    <s v="04- Partially Paid / Old Collection"/>
    <n v="350.93"/>
    <n v="226.19"/>
    <n v="0"/>
    <n v="0"/>
    <n v="0"/>
    <n v="0"/>
    <n v="350.93"/>
    <n v="124.74"/>
    <n v="0"/>
    <n v="0"/>
    <n v="124.74"/>
    <n v="0"/>
    <n v="0"/>
    <n v="0"/>
    <n v="0"/>
    <n v="0"/>
    <n v="124.75"/>
    <s v="03.0- Direct Restorative/ Simple"/>
    <s v="04- Discharged"/>
    <s v="Clinic Notes:                         consultation                                                                   Next Clinic Notes:                         direct restoration #19,18 ( 4 unit)"/>
    <s v="Choose                                             A1                                                 B1                                                 C1                                                 F1                                                 R1"/>
  </r>
  <r>
    <d v="2025-01-07T00:00:00"/>
    <d v="2025-01-18T00:00:00"/>
    <s v="12th Floor"/>
    <s v="Shaimaa"/>
    <x v="1"/>
    <n v="40273"/>
    <s v="Bahaa Bou Akl"/>
    <x v="0"/>
    <n v="45287"/>
    <x v="2"/>
    <s v="02- Claims Sent Not Remitted"/>
    <n v="51.98"/>
    <n v="51.98"/>
    <n v="0"/>
    <n v="0"/>
    <n v="0"/>
    <n v="0"/>
    <n v="51.98"/>
    <n v="0"/>
    <n v="0"/>
    <n v="0"/>
    <n v="0"/>
    <n v="0"/>
    <n v="0"/>
    <n v="0"/>
    <n v="0"/>
    <n v="0"/>
    <n v="0"/>
    <s v="09.4- Implant Crown Impression - Simple (1-2)"/>
    <s v="04- Discharged"/>
    <s v="Clinic Notes:                         Follow up #15                                                                   Next Clinic Notes:                         Implant impression #15 after 2 months from today - 2 units ( must have scaling with GP)"/>
    <s v="Choose                                             A1                                                 B1                                                 C1                                                 F1                                                 R1"/>
  </r>
  <r>
    <d v="2025-01-18T00:00:00"/>
    <d v="2025-01-18T00:00:00"/>
    <s v="12th Floor"/>
    <s v="Hassan"/>
    <x v="1"/>
    <n v="34922"/>
    <s v="Lara  Ahmad Chahrour"/>
    <x v="0"/>
    <n v="45288"/>
    <x v="2"/>
    <s v="02- Claims Sent Not Remitted"/>
    <n v="51.98"/>
    <n v="51.98"/>
    <n v="0"/>
    <n v="0"/>
    <n v="0"/>
    <n v="0"/>
    <n v="51.98"/>
    <n v="0"/>
    <n v="0"/>
    <n v="0"/>
    <n v="0"/>
    <n v="0"/>
    <n v="0"/>
    <n v="0"/>
    <n v="0"/>
    <n v="0"/>
    <n v="0"/>
    <s v="09.7- Implant Crown Delivery - Simple (1-2)"/>
    <s v="04- Discharged"/>
    <s v="Clinic Notes:                         Impression #15,18                                                                  Next Clinic Notes:                         Implant crown delivery #15,18 - after 10-14 days - 2 units"/>
    <s v="Choose                                             A1                                                 B1                                                 C1                                                 F1                                                 R1"/>
  </r>
  <r>
    <d v="2025-01-18T00:00:00"/>
    <d v="2025-01-18T00:00:00"/>
    <s v="12th Floor"/>
    <s v="Hassan"/>
    <x v="1"/>
    <n v="39542"/>
    <s v="Mohammed Mahi Najeem Meera Sahib Mohammed Mahi"/>
    <x v="0"/>
    <n v="45291"/>
    <x v="2"/>
    <s v="02- Claims Sent Not Remitted"/>
    <n v="51.98"/>
    <n v="51.98"/>
    <n v="0"/>
    <n v="0"/>
    <n v="0"/>
    <n v="0"/>
    <n v="51.98"/>
    <n v="0"/>
    <n v="0"/>
    <n v="0"/>
    <n v="0"/>
    <n v="0"/>
    <n v="0"/>
    <n v="0"/>
    <n v="0"/>
    <n v="0"/>
    <n v="0"/>
    <s v="09.8- Implant Crown Delivery - Compound (3-5)"/>
    <s v="03- Waiting &gt; 10 minutes"/>
    <s v="Clinic Notes:                         Try in #29-31                                                                  Next Clinic Notes:                         Implant bridge delivery #29- 31 after 4 days - 2 units"/>
    <s v="Choose                                             A1                                                 B1                                                 C1                                                 F1                                                 R1"/>
  </r>
  <r>
    <d v="2025-01-18T00:00:00"/>
    <d v="2025-01-18T00:00:00"/>
    <s v="12th Floor"/>
    <s v="Hassan"/>
    <x v="1"/>
    <n v="40027"/>
    <s v="Ensherah Sayed Aly Ataalla"/>
    <x v="0"/>
    <n v="45293"/>
    <x v="2"/>
    <s v="02- Claims Sent Not Remitted"/>
    <n v="0"/>
    <n v="0"/>
    <n v="0"/>
    <n v="0"/>
    <n v="0"/>
    <n v="0"/>
    <n v="0"/>
    <n v="0"/>
    <n v="0"/>
    <n v="0"/>
    <n v="0"/>
    <n v="0"/>
    <n v="0"/>
    <n v="0"/>
    <n v="0"/>
    <n v="0"/>
    <n v="0"/>
    <s v="09.8- Implant Crown Delivery - Compound (3-5)"/>
    <s v="04- Discharged"/>
    <s v="Clinic Notes:                         Occlusal adjustment                                                                   Next Clinic Notes:                         1. Follow up call after 3 days to check the condition of pt 2. Lower framework delivery after 12 days - 3 units"/>
    <s v="Choose                                             A1                                                 B1                                                 C1                                                 F1                                                 R1"/>
  </r>
  <r>
    <d v="2025-01-18T00:00:00"/>
    <d v="2025-01-18T00:00:00"/>
    <s v="13th Floor"/>
    <s v="Mona"/>
    <x v="6"/>
    <n v="40993"/>
    <s v="Farah Jehad Khalil Abuhantash"/>
    <x v="0"/>
    <n v="45294"/>
    <x v="1"/>
    <s v="03- Fully Paid / Remitted"/>
    <n v="1410"/>
    <n v="710"/>
    <n v="0"/>
    <n v="0"/>
    <n v="0"/>
    <n v="0"/>
    <n v="1410"/>
    <n v="700"/>
    <n v="35"/>
    <n v="665"/>
    <n v="700"/>
    <n v="35"/>
    <n v="665"/>
    <n v="0"/>
    <n v="700"/>
    <n v="0"/>
    <n v="0"/>
    <s v="02.0- Oral Hygiene 1"/>
    <s v="04- Discharged"/>
    <s v="Clinic Notes:                         tooth whitening(zoom)                                                                  Next Clinic Notes:                         scaling after 6 months--2 units at clinic 4"/>
    <s v="Choose                                             A1                                                 B1                                                 C1                                                 F1                                                 R1"/>
  </r>
  <r>
    <d v="2025-01-18T00:00:00"/>
    <d v="2025-01-18T00:00:00"/>
    <s v="13th Floor"/>
    <s v="Mona"/>
    <x v="6"/>
    <n v="36214"/>
    <s v="Touria Chawki"/>
    <x v="0"/>
    <n v="45296"/>
    <x v="2"/>
    <s v="02- Claims Sent Not Remitted"/>
    <n v="120"/>
    <n v="120"/>
    <n v="96"/>
    <n v="96"/>
    <n v="0"/>
    <n v="0"/>
    <n v="24"/>
    <n v="0"/>
    <n v="0"/>
    <n v="0"/>
    <n v="96"/>
    <n v="0"/>
    <n v="0"/>
    <n v="0"/>
    <n v="0"/>
    <n v="0"/>
    <n v="575"/>
    <s v="02.0- Oral Hygiene 1"/>
    <s v="04- Discharged"/>
    <s v="Clinic Notes:                         palliative treatment#30                                                                  Next Clinic Notes:                         continue treatment with ortho scaling after 3 months--2 units"/>
    <s v="Choose                                             A1                                                 B1                                                 C1                                                 F1                                                 R1"/>
  </r>
  <r>
    <d v="2025-01-18T00:00:00"/>
    <d v="2025-01-18T00:00:00"/>
    <s v="13th Floor"/>
    <s v="Mona"/>
    <x v="6"/>
    <n v="36288"/>
    <s v="Tasneem  Mohamed"/>
    <x v="3"/>
    <n v="45297"/>
    <x v="1"/>
    <s v="02- Claims Sent Not Remitted"/>
    <n v="150"/>
    <n v="0"/>
    <n v="120"/>
    <n v="120"/>
    <n v="0"/>
    <n v="0"/>
    <n v="30"/>
    <n v="30"/>
    <n v="0"/>
    <n v="0"/>
    <n v="150"/>
    <n v="0"/>
    <n v="0"/>
    <n v="0"/>
    <n v="30"/>
    <n v="0"/>
    <n v="0"/>
    <s v="02.0- Oral Hygiene 1"/>
    <s v="04- Discharged"/>
    <s v="Clinic Notes:                         examination ,iopa, ext#r                                                                  Next Clinic Notes:                         scaling after 3 months--2 units"/>
    <s v="Choose                                             A1                                                 B1                                                 C1                                                 F1                                                 R1"/>
  </r>
  <r>
    <d v="2025-01-18T00:00:00"/>
    <s v="---"/>
    <s v="12th Floor"/>
    <s v="Hassan"/>
    <x v="1"/>
    <n v="36962"/>
    <s v="Fathia Ibrahim Mohamed Ahmed Zamzam"/>
    <x v="0"/>
    <n v="45300"/>
    <x v="0"/>
    <s v="02- Claims Sent Not Remitted"/>
    <n v="0"/>
    <n v="0"/>
    <n v="0"/>
    <n v="0"/>
    <n v="0"/>
    <n v="0"/>
    <n v="0"/>
    <n v="0"/>
    <n v="0"/>
    <n v="0"/>
    <n v="0"/>
    <n v="0"/>
    <n v="0"/>
    <n v="0"/>
    <n v="0"/>
    <n v="0"/>
    <n v="0"/>
    <s v="09.6- Implant Crown Impression - Complex (6 -10)"/>
    <s v="03- Waiting &gt; 10 minutes"/>
    <s v="Clinic Notes:                         Implant exposure #5, 7,10,12                                                                  Next Clinic Notes:                         Impression for implant supported denture - upper and lower -  after 1week - 4 units"/>
    <s v="Choose                                             A1                                                 B1                                                 C1                                                 F1                                                 R1"/>
  </r>
  <r>
    <d v="2025-01-18T00:00:00"/>
    <d v="2025-01-18T00:00:00"/>
    <s v="13th Floor"/>
    <s v="Haya"/>
    <x v="4"/>
    <n v="37296"/>
    <s v="Laura Marian Ryan"/>
    <x v="0"/>
    <n v="45304"/>
    <x v="1"/>
    <s v="02- Claims Sent Not Remitted"/>
    <n v="842.95"/>
    <n v="277.39"/>
    <n v="0"/>
    <n v="0"/>
    <n v="0"/>
    <n v="0"/>
    <n v="842.95"/>
    <n v="565.57000000000005"/>
    <n v="0"/>
    <n v="0"/>
    <n v="565.57000000000005"/>
    <n v="0"/>
    <n v="0"/>
    <n v="0"/>
    <n v="565.57000000000005"/>
    <n v="0"/>
    <n v="1.03"/>
    <s v="06.0- Inlay / Crown Preparation - Simple (1-2)"/>
    <s v="04- Discharged"/>
    <s v="Clinic Notes:                         restoration #5                                                                  Next Clinic Notes:                         crown preparation #5 (4 unit)( kindly book only after I confirm with you possible gingivectomy referral for same tooth )"/>
    <s v="Choose                                             A1                                                 B1                                                 C1                                                 F1                                                 R1"/>
  </r>
  <r>
    <d v="2025-01-18T00:00:00"/>
    <d v="2025-01-18T00:00:00"/>
    <s v="13th Floor"/>
    <s v="Mona"/>
    <x v="6"/>
    <n v="40834"/>
    <s v="Hassham Ahmed Mansoor Ahmed"/>
    <x v="5"/>
    <s v="45313  / FP40370"/>
    <x v="2"/>
    <s v="03- Fully Paid / Remitted"/>
    <n v="0"/>
    <n v="0"/>
    <n v="0"/>
    <n v="0"/>
    <n v="0"/>
    <n v="0"/>
    <n v="0"/>
    <n v="0"/>
    <n v="0"/>
    <n v="0"/>
    <n v="0"/>
    <n v="0"/>
    <n v="0"/>
    <n v="0"/>
    <n v="500"/>
    <n v="0"/>
    <n v="0"/>
    <s v="07.4- Crowns /Crown Delivery - Simple (1-2)"/>
    <s v="04- Discharged"/>
    <s v="Clinic Notes:                         rct with endo crown prep #30                                                                  Next Clinic Notes:                         crown delivery#30--3 units"/>
    <s v="Choose                                             A1                                                 B1                                                 C1                                                 F1                                                 R1"/>
  </r>
  <r>
    <d v="2025-01-19T00:00:00"/>
    <d v="2025-01-19T00:00:00"/>
    <s v="12th Floor"/>
    <s v="Hassan"/>
    <x v="0"/>
    <n v="40543"/>
    <s v="Helal Abdulla Mohamed Abdulla Alhantoobi"/>
    <x v="0"/>
    <n v="45318"/>
    <x v="2"/>
    <s v="02- Claims Sent Not Remitted"/>
    <n v="155.93"/>
    <n v="155.93"/>
    <n v="0"/>
    <n v="0"/>
    <n v="0"/>
    <n v="0"/>
    <n v="155.93"/>
    <n v="0"/>
    <n v="0"/>
    <n v="0"/>
    <n v="0"/>
    <n v="0"/>
    <n v="0"/>
    <n v="0"/>
    <n v="0"/>
    <n v="0"/>
    <n v="0"/>
    <s v="09.M- Post surgical care, Occlusal adjustment, Implant Tightening,Repair"/>
    <s v="04- Discharged"/>
    <s v="Clinic Notes:                         post suregical care 2                                                                   Next Clinic Notes:                         suture removal (Check if with vip1 or vip 2)"/>
    <s v="Choose                                             A1                                                 B1                                                 C1                                                 F1                                                 R1"/>
  </r>
  <r>
    <d v="2025-01-19T00:00:00"/>
    <d v="2025-01-19T00:00:00"/>
    <s v="12th Floor"/>
    <s v="Hassan"/>
    <x v="0"/>
    <n v="40642"/>
    <s v="Shaikha Rashed Alalawi"/>
    <x v="2"/>
    <n v="45319"/>
    <x v="2"/>
    <s v="02- Claims Sent Not Remitted"/>
    <n v="140"/>
    <n v="0"/>
    <n v="140"/>
    <n v="140"/>
    <n v="0"/>
    <n v="0"/>
    <n v="0"/>
    <n v="0"/>
    <n v="0"/>
    <n v="0"/>
    <n v="140"/>
    <n v="0"/>
    <n v="0"/>
    <n v="0"/>
    <n v="0"/>
    <n v="0"/>
    <n v="0"/>
    <s v="02.0- Oral Hygiene 1"/>
    <s v="04- Discharged"/>
    <s v="Clinic Notes:                         SUTURE REMOVAL #16                                                                   Next Clinic Notes:                         SCALING AND POLISHING WHEN DUE"/>
    <s v="Choose                                             A1                                                 B1                                                 C1                                                 F1                                                 R1"/>
  </r>
  <r>
    <d v="2025-01-19T00:00:00"/>
    <d v="2025-01-19T00:00:00"/>
    <s v="12th Floor"/>
    <s v="Hassan"/>
    <x v="1"/>
    <n v="40250"/>
    <s v="AAMNA    MOHAMMED   ABDULLA ALLAY ALSHEHHI"/>
    <x v="0"/>
    <n v="45320"/>
    <x v="2"/>
    <s v="02- Claims Sent Not Remitted"/>
    <n v="51.98"/>
    <n v="51.98"/>
    <n v="0"/>
    <n v="0"/>
    <n v="0"/>
    <n v="0"/>
    <n v="51.98"/>
    <n v="0"/>
    <n v="0"/>
    <n v="0"/>
    <n v="0"/>
    <n v="0"/>
    <n v="0"/>
    <n v="0"/>
    <n v="0"/>
    <n v="0"/>
    <n v="73909.5"/>
    <s v="09.M- Post surgical care, Occlusal adjustment, Implant Tightening,Repair"/>
    <s v="04- Discharged"/>
    <s v="Clinic Notes:                         Follow up                                                                  Next Clinic Notes:                         -Implant tightening #2,4,5,14,15,18,19 after 3 months - 4 units - Continue ttt with Dr Salim - 3 units for crown removal #6"/>
    <s v="Choose                                             A1                                                 B1                                                 C1                                                 F1                                                 R1"/>
  </r>
  <r>
    <d v="2025-01-19T00:00:00"/>
    <d v="2025-01-19T00:00:00"/>
    <s v="13th Floor"/>
    <s v="Kae"/>
    <x v="6"/>
    <n v="38454"/>
    <s v="Ma Dyna Manlapaz Javier"/>
    <x v="0"/>
    <n v="45321"/>
    <x v="2"/>
    <s v="02- Claims Sent Not Remitted"/>
    <n v="866.67"/>
    <n v="866.67"/>
    <n v="0"/>
    <n v="0"/>
    <n v="0"/>
    <n v="0"/>
    <n v="866.67"/>
    <n v="0"/>
    <n v="0"/>
    <n v="0"/>
    <n v="0"/>
    <n v="0"/>
    <n v="0"/>
    <n v="0"/>
    <n v="0"/>
    <n v="0"/>
    <n v="320.26"/>
    <s v="02.0- Oral Hygiene 1"/>
    <s v="04- Discharged"/>
    <s v="Clinic Notes:                         wire adjustment                                                                  Next Clinic Notes:                         scaling same day with ortho visit--2 units"/>
    <s v="Choose                                             A1                                                 B1                                                 C1                                                 F1                                                 R1"/>
  </r>
  <r>
    <d v="2025-01-19T00:00:00"/>
    <d v="2025-01-19T00:00:00"/>
    <s v="13th Floor"/>
    <s v="Kae"/>
    <x v="6"/>
    <n v="40663"/>
    <s v="Omar Ahmed Mohamed Ibrahim Eldewery"/>
    <x v="0"/>
    <n v="45322"/>
    <x v="1"/>
    <s v="02- Claims Sent Not Remitted"/>
    <n v="731.52"/>
    <n v="365.76"/>
    <n v="0"/>
    <n v="0"/>
    <n v="0"/>
    <n v="0"/>
    <n v="731.52"/>
    <n v="365.76"/>
    <n v="0"/>
    <n v="0"/>
    <n v="365.76"/>
    <n v="0"/>
    <n v="0"/>
    <n v="0"/>
    <n v="365.76"/>
    <n v="0"/>
    <n v="0"/>
    <s v="01.4- New Diagnosis after 6 months"/>
    <s v="04- Discharged"/>
    <s v="Clinic Notes:                         pulpectomy#j                                                                  Next Clinic Notes:                         new diagnosis after 6 months--2 units"/>
    <s v="Choose                                             A1                                                 B1                                                 C1                                                 F1                                                 R1"/>
  </r>
  <r>
    <d v="2025-01-19T00:00:00"/>
    <d v="2025-01-19T00:00:00"/>
    <s v="13th Floor"/>
    <s v="Kae"/>
    <x v="6"/>
    <n v="40588"/>
    <s v="Aisha Nasser Khamis Almemari"/>
    <x v="0"/>
    <n v="45325"/>
    <x v="2"/>
    <s v="02- Claims Sent Not Remitted"/>
    <n v="0"/>
    <n v="0"/>
    <n v="0"/>
    <n v="0"/>
    <n v="0"/>
    <n v="0"/>
    <n v="0"/>
    <n v="0"/>
    <n v="0"/>
    <n v="0"/>
    <n v="0"/>
    <n v="0"/>
    <n v="0"/>
    <n v="0"/>
    <n v="0"/>
    <n v="0"/>
    <n v="0"/>
    <s v="02.0- Oral Hygiene 1"/>
    <s v="04- Discharged"/>
    <s v="Clinic Notes:                         2nd irrigation                                                                  Next Clinic Notes:                         Suture removal - after 14 days - VIP - 1 unit scaling after 3 months--2 units at clinic 4"/>
    <s v="Choose                                             A1                                                 B1                                                 C1                                                 F1                                                 R1"/>
  </r>
  <r>
    <d v="2025-01-19T00:00:00"/>
    <d v="2025-01-19T00:00:00"/>
    <s v="13th Floor"/>
    <s v="Hassan"/>
    <x v="4"/>
    <n v="40999"/>
    <s v="Loutfy Mahmoud Mohamed Al Saad"/>
    <x v="0"/>
    <n v="45326"/>
    <x v="2"/>
    <s v="04- Partially Paid / Old Collection"/>
    <n v="319.74"/>
    <n v="195"/>
    <n v="0"/>
    <n v="0"/>
    <n v="0"/>
    <n v="0"/>
    <n v="319.74"/>
    <n v="124.74"/>
    <n v="0"/>
    <n v="0"/>
    <n v="124.74"/>
    <n v="0"/>
    <n v="0"/>
    <n v="0"/>
    <n v="0"/>
    <n v="0"/>
    <n v="124.74"/>
    <s v="06.3- Inlay / Crown Delivery - Simple (1-2)"/>
    <s v="04- Discharged"/>
    <s v="Clinic Notes:                         consultation preparation #12                                                                   Next Clinic Notes:                         crown delivery #12 (3 unit)(5 to 7 days )"/>
    <s v="Choose                                             A1                                                 B1                                                 C1                                                 F1                                                 R1"/>
  </r>
  <r>
    <d v="2025-01-19T00:00:00"/>
    <d v="2025-01-19T00:00:00"/>
    <s v="12th Floor"/>
    <s v="Shaimaa"/>
    <x v="0"/>
    <n v="40979"/>
    <s v="Ayoub Darwish Mohamed Saleh Alkhoori"/>
    <x v="2"/>
    <n v="45328"/>
    <x v="2"/>
    <s v="02- Claims Sent Not Remitted"/>
    <n v="665"/>
    <n v="0"/>
    <n v="665"/>
    <n v="665"/>
    <n v="0"/>
    <n v="0"/>
    <n v="0"/>
    <n v="0"/>
    <n v="0"/>
    <n v="0"/>
    <n v="665"/>
    <n v="0"/>
    <n v="0"/>
    <n v="0"/>
    <n v="0"/>
    <n v="0"/>
    <n v="105"/>
    <s v="04.3- RCT / 3-4 Molar Tooth + Endo Crown Prep."/>
    <s v="04- Discharged"/>
    <s v="Clinic Notes:                         RCT #30                                                                   Next Clinic Notes:                         RCT #19 = impression #19,30 FOR ENDOCROWN"/>
    <s v="Choose                                             A1                                                 B1                                                 C1                                                 F1                                                 R1"/>
  </r>
  <r>
    <d v="2025-01-19T00:00:00"/>
    <d v="2025-01-19T00:00:00"/>
    <s v="13th Floor"/>
    <s v="Mona"/>
    <x v="5"/>
    <n v="40907"/>
    <s v="Jawaher  Mohamaed Ali Mohamaed  Al Mansoori"/>
    <x v="0"/>
    <n v="45331"/>
    <x v="1"/>
    <s v="02- Claims Sent Not Remitted"/>
    <n v="1410"/>
    <n v="916.5"/>
    <n v="0"/>
    <n v="0"/>
    <n v="0"/>
    <n v="0"/>
    <n v="1410"/>
    <n v="493.5"/>
    <n v="24.68"/>
    <n v="468.83"/>
    <n v="493.5"/>
    <n v="24.68"/>
    <n v="468.83"/>
    <n v="0"/>
    <n v="493.5"/>
    <n v="0"/>
    <n v="0"/>
    <s v="03.2- Restorative / Complex"/>
    <s v="04- Discharged"/>
    <s v="Clinic Notes:                         Bleaching 3 units                                                                  Next Clinic Notes:                         Restoration #3 1 surface Onlay #4"/>
    <s v="Choose                                             A1                                                 B1                                                 C1                                                 F1                                                 R1"/>
  </r>
  <r>
    <d v="2025-01-19T00:00:00"/>
    <d v="2025-01-19T00:00:00"/>
    <s v="13th Floor"/>
    <s v="Kae"/>
    <x v="6"/>
    <n v="40139"/>
    <s v="Samantha Iona  Bacon"/>
    <x v="0"/>
    <n v="45333"/>
    <x v="1"/>
    <s v="02- Claims Sent Not Remitted"/>
    <n v="766.93"/>
    <n v="477.93"/>
    <n v="0"/>
    <n v="0"/>
    <n v="0"/>
    <n v="0"/>
    <n v="766.93"/>
    <n v="289"/>
    <n v="0"/>
    <n v="0"/>
    <n v="289"/>
    <n v="0"/>
    <n v="0"/>
    <n v="0"/>
    <n v="288.99"/>
    <n v="0"/>
    <n v="0"/>
    <s v="04.3- RCT / 3-4 Molar Tooth + Endo Crown Prep."/>
    <s v="04- Discharged"/>
    <s v="Clinic Notes:                         exam,opg, scaling polishing                                                                  Next Clinic Notes:                         rct#3 with prep--5 units"/>
    <s v="Choose                                             A1                                                 B1                                                 C1                                                 F1                                                 R1"/>
  </r>
  <r>
    <d v="2025-01-19T00:00:00"/>
    <d v="2025-01-19T00:00:00"/>
    <s v="13th Floor"/>
    <s v="Haya"/>
    <x v="6"/>
    <n v="38331"/>
    <s v="Shamma Hammad Salem  Alketbi"/>
    <x v="0"/>
    <n v="45345"/>
    <x v="2"/>
    <s v="02- Claims Sent Not Remitted"/>
    <n v="866.67"/>
    <n v="866.67"/>
    <n v="0"/>
    <n v="0"/>
    <n v="0"/>
    <n v="0"/>
    <n v="866.67"/>
    <n v="0"/>
    <n v="0"/>
    <n v="0"/>
    <n v="0"/>
    <n v="0"/>
    <n v="0"/>
    <n v="0"/>
    <n v="0"/>
    <n v="0"/>
    <n v="58.25"/>
    <s v="08.2- Orthodontic Follow up /Wire Activation / Invisalign Delivery"/>
    <s v="04- Discharged"/>
    <s v="Clinic Notes:                         aligner delivery#1,2 from 9                                                                  Next Clinic Notes:                         aligner delivery#3,4  from 9--2 units"/>
    <s v="Choose                                             A1                                                 B1                                                 C1                                                 F1                                                 R1"/>
  </r>
  <r>
    <d v="2025-01-19T00:00:00"/>
    <d v="2025-01-19T00:00:00"/>
    <s v="13th Floor"/>
    <s v="Kae"/>
    <x v="4"/>
    <n v="40941"/>
    <s v="Ahmed Kamal Abdelfattah Moustafa"/>
    <x v="3"/>
    <n v="45346"/>
    <x v="1"/>
    <s v="02- Claims Sent Not Remitted"/>
    <n v="960"/>
    <n v="0"/>
    <n v="768"/>
    <n v="768"/>
    <n v="0"/>
    <n v="0"/>
    <n v="192"/>
    <n v="192"/>
    <n v="0"/>
    <n v="0"/>
    <n v="960"/>
    <n v="0"/>
    <n v="0"/>
    <n v="0"/>
    <n v="192"/>
    <n v="0"/>
    <n v="0"/>
    <s v="06.3- Inlay / Crown Delivery - Simple (1-2)"/>
    <s v="04- Discharged"/>
    <s v="Clinic Notes:                         RCT #19 and restoration                                                                   Next Clinic Notes:                         1- RCT #13 (4 unit) (anytime soon) 2- crown delivery #19(3 unit)( after 5-7 days)"/>
    <s v="Choose                                             A1                                                 B1                                                 C1                                                 F1                                                 R1"/>
  </r>
  <r>
    <d v="2025-01-19T00:00:00"/>
    <d v="2025-01-19T00:00:00"/>
    <s v="12th Floor"/>
    <s v="Hassan"/>
    <x v="0"/>
    <n v="39157"/>
    <s v="Nuha Mohamed Amri"/>
    <x v="4"/>
    <n v="45350"/>
    <x v="1"/>
    <s v="02- Claims Sent Not Remitted"/>
    <n v="413"/>
    <n v="0"/>
    <n v="330.4"/>
    <n v="330.4"/>
    <n v="0"/>
    <n v="0"/>
    <n v="82.6"/>
    <n v="82.6"/>
    <n v="0"/>
    <n v="0"/>
    <n v="413"/>
    <n v="0"/>
    <n v="0"/>
    <n v="0"/>
    <n v="82.6"/>
    <n v="0"/>
    <n v="230.12"/>
    <s v="07.4- Crowns /Crown Delivery - Simple (1-2)"/>
    <s v="04- Discharged"/>
    <s v="Clinic Notes:                         CONSULTATION, RESTORATION #7                                                                   Next Clinic Notes:                         DELIVERY #7"/>
    <s v="Choose                                             A1                                                 B1                                                 C1                                                 F1                                                 R1"/>
  </r>
  <r>
    <d v="2025-01-19T00:00:00"/>
    <d v="2025-01-19T00:00:00"/>
    <s v="13th Floor"/>
    <s v="Kae"/>
    <x v="6"/>
    <n v="40159"/>
    <s v="Emmanuel  Aidoo"/>
    <x v="0"/>
    <n v="45354"/>
    <x v="1"/>
    <s v="02- Claims Sent Not Remitted"/>
    <n v="766.93"/>
    <n v="477.93"/>
    <n v="0"/>
    <n v="0"/>
    <n v="0"/>
    <n v="0"/>
    <n v="766.93"/>
    <n v="289"/>
    <n v="0"/>
    <n v="0"/>
    <n v="289"/>
    <n v="0"/>
    <n v="0"/>
    <n v="0"/>
    <n v="288.99"/>
    <n v="0"/>
    <n v="0"/>
    <s v="X.0- Internal referral"/>
    <s v="04- Discharged"/>
    <s v="Clinic Notes:                         exam,opg, scaling polishing                                                                  Next Clinic Notes:                         referral to dr hussain for consultation #31 scaling after 6 months--2 units"/>
    <s v="Choose                                             A1                                                 B1                                                 C1                                                 F1                                                 R1"/>
  </r>
  <r>
    <d v="2025-01-19T00:00:00"/>
    <d v="2025-01-19T00:00:00"/>
    <s v="12th Floor"/>
    <s v="Hassan"/>
    <x v="1"/>
    <n v="40935"/>
    <s v="Abdullah Mohamed Alnaser Alsayed Ahmed Shahata"/>
    <x v="3"/>
    <s v="45358  / FP40433"/>
    <x v="1"/>
    <s v="01- Generated / Not Paid / Not Claimed"/>
    <n v="360"/>
    <n v="0"/>
    <n v="288"/>
    <n v="288"/>
    <n v="0"/>
    <n v="0"/>
    <n v="72"/>
    <n v="72"/>
    <n v="0"/>
    <n v="0"/>
    <n v="360"/>
    <n v="0"/>
    <n v="0"/>
    <n v="0"/>
    <n v="72"/>
    <n v="0"/>
    <n v="0"/>
    <s v="05.1- Extraction / Impaction / Surgery - Compound"/>
    <s v="04- Discharged"/>
    <s v="Clinic Notes:                         CBCT and consultation                                                                  Next Clinic Notes:                         Apicoectomy #9,10 , cyst removal and bone augmentation under nitrous oxide - 8 units (INS approval and FP approval )"/>
    <s v="Choose                                             A1                                                 B1                                                 C1                                                 F1                                                 R1"/>
  </r>
  <r>
    <d v="2025-01-19T00:00:00"/>
    <s v="---"/>
    <s v="12th Floor"/>
    <s v="Hassan"/>
    <x v="1"/>
    <n v="40935"/>
    <s v="Abdullah Mohamed Alnaser Alsayed Ahmed Shahata"/>
    <x v="0"/>
    <n v="45359"/>
    <x v="0"/>
    <s v="01- Generated / Not Paid / Not Claimed"/>
    <n v="342.86"/>
    <n v="342.86"/>
    <n v="0"/>
    <n v="0"/>
    <n v="0"/>
    <n v="0"/>
    <n v="342.86"/>
    <n v="0"/>
    <n v="0"/>
    <n v="0"/>
    <n v="0"/>
    <n v="0"/>
    <n v="0"/>
    <n v="0"/>
    <n v="0"/>
    <n v="0"/>
    <n v="0"/>
    <s v="05.1- Extraction / Impaction / Surgery - Compound"/>
    <s v="04- Discharged"/>
    <s v="Clinic Notes:                         CBCT and consultation                                                                  Next Clinic Notes:                         Apicoectomy #9,10 , cyst removal and bone augmentation under nitrous oxide - 8 units (INS approval and FP approval )"/>
    <s v="Choose                                             A1                                                 B1                                                 C1                                                 F1                                                 R1"/>
  </r>
  <r>
    <d v="2025-01-04T00:00:00"/>
    <d v="2025-01-19T00:00:00"/>
    <s v="13th Floor"/>
    <s v="Joel"/>
    <x v="6"/>
    <n v="40834"/>
    <s v="Hassham Ahmed Mansoor Ahmed"/>
    <x v="0"/>
    <n v="45360"/>
    <x v="2"/>
    <s v="02- Claims Sent Not Remitted"/>
    <n v="0"/>
    <n v="0"/>
    <n v="0"/>
    <n v="0"/>
    <n v="0"/>
    <n v="0"/>
    <n v="0"/>
    <n v="0"/>
    <n v="0"/>
    <n v="0"/>
    <n v="0"/>
    <n v="0"/>
    <n v="0"/>
    <n v="0"/>
    <n v="0"/>
    <n v="0"/>
    <n v="0"/>
    <s v="07.4- Crowns /Crown Delivery - Simple (1-2)"/>
    <s v="03- Waiting &gt; 10 minutes"/>
    <s v="Clinic Notes:                         rct #19 with endo crown prep                                                                  Next Clinic Notes:                         crown delivery #19---3 units"/>
    <s v="Choose                                             A1                                                 B1                                                 C1                                                 F1                                                 R1"/>
  </r>
  <r>
    <d v="2025-01-01T00:00:00"/>
    <d v="2025-01-19T00:00:00"/>
    <s v="13th Floor"/>
    <s v="Joel"/>
    <x v="5"/>
    <n v="39289"/>
    <s v="Saeed Obaid Mohammed Abdulla Almansoori"/>
    <x v="2"/>
    <n v="45362"/>
    <x v="2"/>
    <s v="02- Claims Sent Not Remitted"/>
    <n v="248.5"/>
    <n v="0"/>
    <n v="248.5"/>
    <n v="248.5"/>
    <n v="0"/>
    <n v="0"/>
    <n v="0"/>
    <n v="0"/>
    <n v="0"/>
    <n v="0"/>
    <n v="248.5"/>
    <n v="0"/>
    <n v="0"/>
    <n v="0"/>
    <n v="0"/>
    <n v="0"/>
    <n v="0"/>
    <s v="02.1- Oral Hygiene 2"/>
    <s v="04- Discharged"/>
    <s v="Clinic Notes:                         Examination, OPG and scaling and polishing                                                                  Next Clinic Notes:                         Follow up in 1 month"/>
    <s v="Choose                                             A1                                                 B1                                                 C1                                                 F1                                                 R1"/>
  </r>
  <r>
    <d v="2025-01-19T00:00:00"/>
    <d v="2025-01-19T00:00:00"/>
    <s v="12th Floor"/>
    <s v="Hassan"/>
    <x v="1"/>
    <n v="41000"/>
    <s v="Petra   Schorr"/>
    <x v="0"/>
    <n v="45366"/>
    <x v="1"/>
    <s v="02- Claims Sent Not Remitted"/>
    <n v="914.5"/>
    <n v="522.5"/>
    <n v="0"/>
    <n v="0"/>
    <n v="0"/>
    <n v="0"/>
    <n v="914.5"/>
    <n v="392"/>
    <n v="0"/>
    <n v="0"/>
    <n v="392"/>
    <n v="0"/>
    <n v="0"/>
    <n v="0"/>
    <n v="392"/>
    <n v="0"/>
    <n v="0"/>
    <s v="08.2- Orthodontic Follow up /Wire Activation / Invisalign Delivery"/>
    <s v="04- Discharged"/>
    <s v="Clinic Notes:                         Examination, CBCT                                                                  Next Clinic Notes:                         Night guard delivery before thursday - 1 unit"/>
    <s v="Choose                                             A1                                                 B1                                                 C1                                                 F1                                                 R1"/>
  </r>
  <r>
    <d v="2025-01-19T00:00:00"/>
    <d v="2025-01-19T00:00:00"/>
    <s v="12th Floor"/>
    <s v="Hassan"/>
    <x v="0"/>
    <n v="37689"/>
    <s v="Mohamed Khalifa Mohamed Mohsen Alnuaimi"/>
    <x v="2"/>
    <n v="45370"/>
    <x v="2"/>
    <s v="02- Claims Sent Not Remitted"/>
    <n v="140"/>
    <n v="0"/>
    <n v="140"/>
    <n v="140"/>
    <n v="0"/>
    <n v="0"/>
    <n v="0"/>
    <n v="0"/>
    <n v="0"/>
    <n v="0"/>
    <n v="140"/>
    <n v="0"/>
    <n v="0"/>
    <n v="0"/>
    <n v="0"/>
    <n v="0"/>
    <n v="0"/>
    <s v="09.M- Post surgical care, Occlusal adjustment, Implant Tightening,Repair"/>
    <s v="04- Discharged"/>
    <s v="Clinic Notes:                         POST SURGICAL CARE 2                                                                  Next Clinic Notes:                         SUTURE REMOVAL WITH VIP"/>
    <s v="Choose                                             A1                                                 B1                                                 C1                                                 F1                                                 R1"/>
  </r>
  <r>
    <d v="2025-01-19T00:00:00"/>
    <d v="2025-01-19T00:00:00"/>
    <s v="13th Floor"/>
    <s v="Mona"/>
    <x v="6"/>
    <n v="40925"/>
    <s v="Jara Eltahir Adam Abdelaziz"/>
    <x v="3"/>
    <n v="45371"/>
    <x v="1"/>
    <s v="02- Claims Sent Not Remitted"/>
    <n v="420"/>
    <n v="0"/>
    <n v="336"/>
    <n v="336"/>
    <n v="0"/>
    <n v="0"/>
    <n v="84"/>
    <n v="84"/>
    <n v="0"/>
    <n v="0"/>
    <n v="420"/>
    <n v="0"/>
    <n v="0"/>
    <n v="0"/>
    <n v="84"/>
    <n v="0"/>
    <n v="0"/>
    <s v="04.0- RCT/ Emergency Pulpotomy / Pulpectomy"/>
    <s v="04- Discharged"/>
    <s v="Clinic Notes:                         pulpectomy#t. extraction #s                                                                  Next Clinic Notes:                         pulpectomy#a,b--5 units"/>
    <s v="Choose                                             A1                                                 B1                                                 C1                                                 F1                                                 R1"/>
  </r>
  <r>
    <d v="2025-01-01T00:00:00"/>
    <d v="2025-01-19T00:00:00"/>
    <s v="13th Floor"/>
    <s v="Joel"/>
    <x v="5"/>
    <n v="40761"/>
    <s v="Youmna Adel Fouad Mohamed Youssef"/>
    <x v="0"/>
    <n v="45377"/>
    <x v="2"/>
    <s v="02- Claims Sent Not Remitted"/>
    <n v="120"/>
    <n v="120"/>
    <n v="0"/>
    <n v="0"/>
    <n v="0"/>
    <n v="0"/>
    <n v="120"/>
    <n v="0"/>
    <n v="0"/>
    <n v="0"/>
    <n v="0"/>
    <n v="0"/>
    <n v="0"/>
    <n v="0"/>
    <n v="0"/>
    <n v="0"/>
    <n v="0"/>
    <s v="03.2- Restorative / Complex"/>
    <s v="04- Discharged"/>
    <s v="Clinic Notes:                         Caries removal &amp; TF for follow up                                                                  Next Clinic Notes:                         Restoration #2 (O,P,B) and #3 (OP) 4 units"/>
    <s v="Choose                                             A1                                                 B1                                                 C1                                                 F1                                                 R1"/>
  </r>
  <r>
    <d v="2025-01-19T00:00:00"/>
    <d v="2025-01-19T00:00:00"/>
    <s v="13th Floor"/>
    <s v="Haya"/>
    <x v="4"/>
    <n v="40132"/>
    <s v="MOHAMED   SALIM MARZOUQ ALLOGHANI"/>
    <x v="2"/>
    <n v="45378"/>
    <x v="2"/>
    <s v="02- Claims Sent Not Remitted"/>
    <n v="3080"/>
    <n v="0"/>
    <n v="3080"/>
    <n v="3080"/>
    <n v="0"/>
    <n v="0"/>
    <n v="0"/>
    <n v="0"/>
    <n v="0"/>
    <n v="0"/>
    <n v="3080"/>
    <n v="0"/>
    <n v="0"/>
    <n v="0"/>
    <n v="0"/>
    <n v="0"/>
    <n v="0"/>
    <s v="X.0- Internal referral"/>
    <s v="04- Discharged"/>
    <s v="Clinic Notes:                         crown delivery #29,31                                                                  Next Clinic Notes:                         refer for implant #30 ( URGENT patients thiqa will expire In FEB and he wont be able to Renew)"/>
    <s v="Choose                                             A1                                                 B1                                                 C1                                                 F1                                                 R1"/>
  </r>
  <r>
    <d v="2025-01-19T00:00:00"/>
    <d v="2025-01-19T00:00:00"/>
    <s v="12th Floor"/>
    <s v="Hassan"/>
    <x v="1"/>
    <n v="41005"/>
    <s v="Hanan M Shaker Shneineh"/>
    <x v="0"/>
    <n v="45383"/>
    <x v="3"/>
    <s v="02- Claims Sent Not Remitted"/>
    <n v="230"/>
    <n v="30"/>
    <n v="0"/>
    <n v="0"/>
    <n v="0"/>
    <n v="0"/>
    <n v="230"/>
    <n v="200"/>
    <n v="0"/>
    <n v="0"/>
    <n v="200"/>
    <n v="0"/>
    <n v="0"/>
    <n v="0"/>
    <n v="200"/>
    <n v="0"/>
    <n v="0"/>
    <s v="01.2- Consultation (Existing patient)"/>
    <s v="04- Discharged"/>
    <s v="Clinic Notes:                         examination and iopa #29                                                                  Next Clinic Notes:                         Follow up after 1 week - 2 units"/>
    <s v="Choose                                             A1                                                 B1                                                 C1                                                 F1                                                 R1"/>
  </r>
  <r>
    <d v="2025-01-01T00:00:00"/>
    <d v="2025-01-19T00:00:00"/>
    <s v="13th Floor"/>
    <s v="Hassan"/>
    <x v="5"/>
    <n v="40937"/>
    <s v="Willem Lodewijk Jansonius"/>
    <x v="0"/>
    <n v="45385"/>
    <x v="1"/>
    <s v="03- Fully Paid / Remitted"/>
    <n v="593.83000000000004"/>
    <n v="304.58999999999997"/>
    <n v="0"/>
    <n v="0"/>
    <n v="0"/>
    <n v="0"/>
    <n v="593.83000000000004"/>
    <n v="289.24"/>
    <n v="0"/>
    <n v="0"/>
    <n v="289.24"/>
    <n v="0"/>
    <n v="0"/>
    <n v="0"/>
    <n v="289.24"/>
    <n v="0"/>
    <n v="0"/>
    <s v="02.0- Oral Hygiene 1"/>
    <s v="04- Discharged"/>
    <s v="Clinic Notes:                         Examination, OPG and palliative treatment #18                                                                  Next Clinic Notes:                         Scaling and polishing"/>
    <s v="Choose                                             A1                                                 B1                                                 C1                                                 F1                                                 R1"/>
  </r>
  <r>
    <d v="2025-01-19T00:00:00"/>
    <d v="2025-01-19T00:00:00"/>
    <s v="13th Floor"/>
    <s v="Haya"/>
    <x v="5"/>
    <n v="41003"/>
    <s v="Hans Peter Jadersten"/>
    <x v="0"/>
    <n v="45389"/>
    <x v="1"/>
    <s v="02- Claims Sent Not Remitted"/>
    <n v="385.93"/>
    <n v="119.69"/>
    <n v="0"/>
    <n v="0"/>
    <n v="0"/>
    <n v="0"/>
    <n v="385.93"/>
    <n v="266.24"/>
    <n v="0"/>
    <n v="0"/>
    <n v="266.24"/>
    <n v="0"/>
    <n v="0"/>
    <n v="0"/>
    <n v="266.24"/>
    <n v="0"/>
    <n v="0"/>
    <s v="02.0- Oral Hygiene 1"/>
    <s v="04- Discharged"/>
    <s v="Clinic Notes:                         Examination, OPG and IOPA #8                                                                  Next Clinic Notes:                         Scaling and polishing 3 units"/>
    <s v="Choose                                             A1                                                 B1                                                 C1                                                 F1                                                 R1"/>
  </r>
  <r>
    <d v="2025-01-01T00:00:00"/>
    <d v="2025-01-19T00:00:00"/>
    <s v="13th Floor"/>
    <s v="Joel"/>
    <x v="5"/>
    <n v="40938"/>
    <s v="Fatma Hussein Fouad Soliman"/>
    <x v="3"/>
    <n v="45392"/>
    <x v="2"/>
    <s v="02- Claims Sent Not Remitted"/>
    <n v="60"/>
    <n v="0"/>
    <n v="60"/>
    <n v="60"/>
    <n v="0"/>
    <n v="0"/>
    <n v="0"/>
    <n v="0"/>
    <n v="0"/>
    <n v="0"/>
    <n v="60"/>
    <n v="0"/>
    <n v="0"/>
    <n v="0"/>
    <n v="0"/>
    <n v="0"/>
    <n v="0"/>
    <s v="04.3- RCT / 3-4 Molar Tooth + Endo Crown Prep."/>
    <s v="04- Discharged"/>
    <s v="Clinic Notes:                         Examination, IOPA and palliative treatment #19                                                                  Next Clinic Notes:                         RCT #19 and post and core or endo crown prep"/>
    <s v="Choose                                             A1                                                 B1                                                 C1                                                 F1                                                 R1"/>
  </r>
  <r>
    <d v="2025-01-01T00:00:00"/>
    <d v="2025-01-19T00:00:00"/>
    <s v="13th Floor"/>
    <s v="Joel"/>
    <x v="5"/>
    <n v="40938"/>
    <s v="Fatma Hussein Fouad Soliman"/>
    <x v="0"/>
    <n v="45394"/>
    <x v="2"/>
    <s v="02- Claims Sent Not Remitted"/>
    <n v="120"/>
    <n v="120"/>
    <n v="0"/>
    <n v="0"/>
    <n v="0"/>
    <n v="0"/>
    <n v="120"/>
    <n v="0"/>
    <n v="0"/>
    <n v="0"/>
    <n v="0"/>
    <n v="0"/>
    <n v="0"/>
    <n v="0"/>
    <n v="0"/>
    <n v="0"/>
    <n v="0"/>
    <s v="04.3- RCT / 3-4 Molar Tooth + Endo Crown Prep."/>
    <s v="04- Discharged"/>
    <s v="Clinic Notes:                         Examination, IOPA and palliative treatment #19                                                                  Next Clinic Notes:                         RCT #19 and post and core or endo crown prep"/>
    <s v="Choose                                             A1                                                 B1                                                 C1                                                 F1                                                 R1"/>
  </r>
  <r>
    <d v="2025-01-19T00:00:00"/>
    <d v="2025-01-19T00:00:00"/>
    <s v="13th Floor"/>
    <s v="Mona"/>
    <x v="6"/>
    <n v="40947"/>
    <s v="Malghalara  Sana Ullah"/>
    <x v="3"/>
    <n v="45395"/>
    <x v="1"/>
    <s v="02- Claims Sent Not Remitted"/>
    <n v="3000"/>
    <n v="0"/>
    <n v="2400"/>
    <n v="2400"/>
    <n v="0"/>
    <n v="0"/>
    <n v="600"/>
    <n v="600"/>
    <n v="0"/>
    <n v="0"/>
    <n v="3000"/>
    <n v="0"/>
    <n v="0"/>
    <n v="0"/>
    <n v="600"/>
    <n v="0"/>
    <n v="0"/>
    <s v="06.0- Inlay / Crown Preparation - Simple (1-2)"/>
    <s v="04- Discharged"/>
    <s v="Clinic Notes:                         endo crown delivery#18,19                                                                  Next Clinic Notes:                         occlusal adjustment--2 units(confirm by phone if needed) onlay perp #30,31--4 units"/>
    <s v="Choose                                             A1                                                 B1                                                 C1                                                 F1                                                 R1"/>
  </r>
  <r>
    <d v="2025-01-19T00:00:00"/>
    <d v="2025-01-19T00:00:00"/>
    <s v="13th Floor"/>
    <s v="Mona"/>
    <x v="5"/>
    <n v="40880"/>
    <s v="Dylan Spikiri Palladino"/>
    <x v="0"/>
    <n v="45398"/>
    <x v="2"/>
    <s v="02- Claims Sent Not Remitted"/>
    <n v="51.98"/>
    <n v="51.98"/>
    <n v="0"/>
    <n v="0"/>
    <n v="0"/>
    <n v="0"/>
    <n v="51.98"/>
    <n v="0"/>
    <n v="0"/>
    <n v="0"/>
    <n v="0"/>
    <n v="0"/>
    <n v="0"/>
    <n v="0"/>
    <n v="0"/>
    <n v="0"/>
    <n v="0"/>
    <s v="07.3- Crowns /Crown Preparation - Complex (6 -10)"/>
    <s v="04- Discharged"/>
    <s v="Clinic Notes:                         Mock up and photography                                                                   Next Clinic Notes:                         Tooth prep for upper and lower veneers (after the approval of the FP from the patient)"/>
    <s v="Choose                                             A1                                                 B1                                                 C1                                                 F1                                                 R1"/>
  </r>
  <r>
    <d v="2025-01-19T00:00:00"/>
    <d v="2025-01-19T00:00:00"/>
    <s v="12th Floor"/>
    <s v="Hassan"/>
    <x v="0"/>
    <n v="40655"/>
    <s v="Mona Ahmad Mohamad Hassan"/>
    <x v="0"/>
    <n v="45399"/>
    <x v="1"/>
    <s v="02- Claims Sent Not Remitted"/>
    <n v="195.52"/>
    <n v="0"/>
    <n v="0"/>
    <n v="0"/>
    <n v="0"/>
    <n v="0"/>
    <n v="195.52"/>
    <n v="195.52"/>
    <n v="0"/>
    <n v="0"/>
    <n v="195.52"/>
    <n v="0"/>
    <n v="0"/>
    <n v="0"/>
    <n v="195.52"/>
    <n v="0"/>
    <n v="0"/>
    <s v="04.1- RCT / Anterior tooth + Endo crown Prep."/>
    <s v="03- Waiting &gt; 10 minutes"/>
    <s v="Clinic Notes:                         scaling and polishing                                                                   Next Clinic Notes:                         rct #9 w restoration #19"/>
    <s v="Choose                                             A1                                                 B1                                                 C1                                                 F1                                                 R1"/>
  </r>
  <r>
    <d v="2025-01-19T00:00:00"/>
    <d v="2025-01-19T00:00:00"/>
    <s v="13th Floor"/>
    <s v="Haya"/>
    <x v="4"/>
    <n v="38872"/>
    <s v="HAMID MOHAMED IBRAHIM ALMARZOOQI"/>
    <x v="2"/>
    <n v="45402"/>
    <x v="2"/>
    <s v="02- Claims Sent Not Remitted"/>
    <n v="539"/>
    <n v="0"/>
    <n v="539"/>
    <n v="539"/>
    <n v="0"/>
    <n v="0"/>
    <n v="0"/>
    <n v="0"/>
    <n v="0"/>
    <n v="0"/>
    <n v="539"/>
    <n v="0"/>
    <n v="0"/>
    <n v="0"/>
    <n v="0"/>
    <n v="0"/>
    <n v="0"/>
    <s v="06.0- Inlay / Crown Preparation - Simple (1-2)"/>
    <s v="04- Discharged"/>
    <s v="Clinic Notes:                         rct #13 and prep #14                                                                  Next Clinic Notes:                         post and core and prep #13 and delivery #14(5 unit) on saturday"/>
    <s v="Choose                                             A1                                                 B1                                                 C1                                                 F1                                                 R1"/>
  </r>
  <r>
    <d v="2025-01-19T00:00:00"/>
    <d v="2025-01-19T00:00:00"/>
    <s v="13th Floor"/>
    <s v="Haya"/>
    <x v="4"/>
    <n v="38872"/>
    <s v="HAMID MOHAMED IBRAHIM ALMARZOOQI"/>
    <x v="0"/>
    <n v="45406"/>
    <x v="2"/>
    <s v="02- Claims Sent Not Remitted"/>
    <n v="105"/>
    <n v="105"/>
    <n v="0"/>
    <n v="0"/>
    <n v="0"/>
    <n v="0"/>
    <n v="105"/>
    <n v="0"/>
    <n v="0"/>
    <n v="0"/>
    <n v="0"/>
    <n v="0"/>
    <n v="0"/>
    <n v="0"/>
    <n v="0"/>
    <n v="0"/>
    <n v="0"/>
    <s v="06.0- Inlay / Crown Preparation - Simple (1-2)"/>
    <s v="04- Discharged"/>
    <s v="Clinic Notes:                         rct #13 and prep #14                                                                  Next Clinic Notes:                         post and core and prep #13 and delivery #14(5 unit) on saturday"/>
    <s v="Choose                                             A1                                                 B1                                                 C1                                                 F1                                                 R1"/>
  </r>
  <r>
    <d v="2025-01-19T00:00:00"/>
    <d v="2025-01-19T00:00:00"/>
    <s v="13th Floor"/>
    <s v="Haya"/>
    <x v="4"/>
    <n v="35142"/>
    <s v="Ameena  Ali Abdulla Jasim Alhammadi Alhammadi"/>
    <x v="2"/>
    <n v="45407"/>
    <x v="2"/>
    <s v="02- Claims Sent Not Remitted"/>
    <n v="1190"/>
    <n v="0"/>
    <n v="1190"/>
    <n v="1190"/>
    <n v="0"/>
    <n v="0"/>
    <n v="0"/>
    <n v="0"/>
    <n v="0"/>
    <n v="0"/>
    <n v="1190"/>
    <n v="0"/>
    <n v="0"/>
    <n v="0"/>
    <n v="0"/>
    <n v="0"/>
    <n v="0"/>
    <s v="01.4- New Diagnosis after 6 months"/>
    <s v="04- Discharged"/>
    <s v="Clinic Notes:                         onlay delivery #31                                                                  Next Clinic Notes:                         New diagnosis"/>
    <s v="Choose                                             A1                                                 B1                                                 C1                                                 F1                                                 R1"/>
  </r>
  <r>
    <d v="2025-01-19T00:00:00"/>
    <d v="2025-01-19T00:00:00"/>
    <s v="13th Floor"/>
    <s v="Kae"/>
    <x v="6"/>
    <n v="38318"/>
    <s v="Rosari Conway"/>
    <x v="3"/>
    <n v="45409"/>
    <x v="1"/>
    <s v="02- Claims Sent Not Remitted"/>
    <n v="570"/>
    <n v="0"/>
    <n v="456"/>
    <n v="456"/>
    <n v="0"/>
    <n v="0"/>
    <n v="114"/>
    <n v="114"/>
    <n v="0"/>
    <n v="0"/>
    <n v="570"/>
    <n v="0"/>
    <n v="0"/>
    <n v="0"/>
    <n v="114"/>
    <n v="0"/>
    <n v="0"/>
    <s v="07.4- Crowns /Crown Delivery - Simple (1-2)"/>
    <s v="04- Discharged"/>
    <s v="Clinic Notes:                         post and core restoration #20 with tooth prep                                                                   Next Clinic Notes:                         crown delivery#20--3 units"/>
    <s v="Choose                                             A1                                                 B1                                                 C1                                                 F1                                                 R1"/>
  </r>
  <r>
    <d v="2025-01-19T00:00:00"/>
    <d v="2025-01-19T00:00:00"/>
    <s v="12th Floor"/>
    <s v="Hassan"/>
    <x v="1"/>
    <n v="40498"/>
    <s v="Rashed Adel Ali Almheiri Aljumairi"/>
    <x v="2"/>
    <n v="45412"/>
    <x v="2"/>
    <s v="02- Claims Sent Not Remitted"/>
    <n v="4550"/>
    <n v="0"/>
    <n v="4550"/>
    <n v="4550"/>
    <n v="0"/>
    <n v="0"/>
    <n v="0"/>
    <n v="0"/>
    <n v="0"/>
    <n v="0"/>
    <n v="4550"/>
    <n v="0"/>
    <n v="0"/>
    <n v="0"/>
    <n v="0"/>
    <n v="0"/>
    <n v="0"/>
    <s v="05.M- Surgical Miscellaneous (post surgery care,"/>
    <s v="04- Discharged"/>
    <s v="Clinic Notes:                         Surgical extraction #1,32 under nitrous                                                                   Next Clinic Notes:                         1. Post surgical care after 2 days with IV - under Dr Ammar  2. Post surgical care after  5 days  3. Suture removal after 12 days  - VIP - 1 unit"/>
    <s v="Choose                                             A1                                                 B1                                                 C1                                                 F1                                                 R1"/>
  </r>
  <r>
    <d v="2025-01-19T00:00:00"/>
    <d v="2025-01-19T00:00:00"/>
    <s v="13th Floor"/>
    <s v="Haya"/>
    <x v="6"/>
    <n v="39574"/>
    <s v="Maha  Majed Harb Abed Saleh"/>
    <x v="4"/>
    <n v="45423"/>
    <x v="1"/>
    <s v="02- Claims Sent Not Remitted"/>
    <n v="175"/>
    <n v="0"/>
    <n v="140"/>
    <n v="140"/>
    <n v="0"/>
    <n v="0"/>
    <n v="35"/>
    <n v="35"/>
    <n v="0"/>
    <n v="0"/>
    <n v="175"/>
    <n v="0"/>
    <n v="0"/>
    <n v="0"/>
    <n v="35"/>
    <n v="0"/>
    <n v="0"/>
    <s v="04.3- RCT / 3-4 Molar Tooth + Endo Crown Prep."/>
    <s v="04- Discharged"/>
    <s v="Clinic Notes:                         exam,opg                                                                  Next Clinic Notes:                         rct query#14--5 units"/>
    <s v="Choose                                             A1                                                 B1                                                 C1                                                 F1                                                 R1"/>
  </r>
  <r>
    <d v="2025-01-19T00:00:00"/>
    <d v="2025-01-19T00:00:00"/>
    <s v="12th Floor"/>
    <s v="Hassan"/>
    <x v="0"/>
    <n v="40864"/>
    <s v="Moosa Shamsuddin Qasem Ali Alblooshi"/>
    <x v="2"/>
    <n v="45425"/>
    <x v="2"/>
    <s v="02- Claims Sent Not Remitted"/>
    <n v="665"/>
    <n v="0"/>
    <n v="665"/>
    <n v="665"/>
    <n v="0"/>
    <n v="0"/>
    <n v="0"/>
    <n v="0"/>
    <n v="0"/>
    <n v="0"/>
    <n v="665"/>
    <n v="0"/>
    <n v="0"/>
    <n v="0"/>
    <n v="0"/>
    <n v="0"/>
    <n v="0"/>
    <s v="06.1- Inlay / Crown Preparation - Compound (3-5)"/>
    <s v="04- Discharged"/>
    <s v="Clinic Notes:                         rct#14                                                                  Next Clinic Notes:                         post and core #7 , endocrown prep #5,14"/>
    <s v="Choose                                             A1                                                 B1                                                 C1                                                 F1                                                 R1"/>
  </r>
  <r>
    <d v="2025-01-19T00:00:00"/>
    <d v="2025-01-19T00:00:00"/>
    <s v="13th Floor"/>
    <s v="Mona"/>
    <x v="5"/>
    <n v="41004"/>
    <s v="Ioan Eugene   Ivan"/>
    <x v="5"/>
    <s v="45428  / FP40451"/>
    <x v="1"/>
    <s v="02- Claims Sent Not Remitted"/>
    <n v="1331.88"/>
    <n v="544.97"/>
    <n v="0"/>
    <n v="0"/>
    <n v="0"/>
    <n v="0"/>
    <n v="1331.88"/>
    <n v="786.91"/>
    <n v="0"/>
    <n v="0"/>
    <n v="786.91"/>
    <n v="0"/>
    <n v="0"/>
    <n v="0"/>
    <n v="786.91"/>
    <n v="0"/>
    <n v="0"/>
    <s v="07.3- Crowns /Crown Preparation - Complex (6 -10)"/>
    <s v="04- Discharged"/>
    <s v="Clinic Notes:                         Examination, OPG  RCT #30 IOPA #30                                                                  Next Clinic Notes:                         Endo crown prep #30 Restoration #31, #32"/>
    <s v="Choose                                             A1                                                 B1                                                 C1                                                 F1                                                 R1"/>
  </r>
  <r>
    <d v="2025-01-20T00:00:00"/>
    <d v="2025-01-20T00:00:00"/>
    <s v="13th Floor"/>
    <s v="Mona"/>
    <x v="4"/>
    <n v="40290"/>
    <s v="Abdalla Musabeh Saif Binmufleh Alketbi"/>
    <x v="0"/>
    <n v="45432"/>
    <x v="2"/>
    <s v="02- Claims Sent Not Remitted"/>
    <n v="51.98"/>
    <n v="51.98"/>
    <n v="0"/>
    <n v="0"/>
    <n v="0"/>
    <n v="0"/>
    <n v="51.98"/>
    <n v="0"/>
    <n v="0"/>
    <n v="0"/>
    <n v="0"/>
    <n v="0"/>
    <n v="0"/>
    <n v="0"/>
    <n v="0"/>
    <n v="0"/>
    <n v="0"/>
    <s v="01.4- New Diagnosis after 6 months"/>
    <s v="04- Discharged"/>
    <s v="Clinic Notes:                         follow up                                                                  Next Clinic Notes:                         send back to continue ortho treatment ( patient requesting to call him to talk to thiqa if ortho rejection presist)"/>
    <s v="Choose                                             A1                                                 B1                                                 C1                                                 F1                                                 R1"/>
  </r>
  <r>
    <d v="2025-01-20T00:00:00"/>
    <d v="2025-01-20T00:00:00"/>
    <s v="13th Floor"/>
    <s v="Mona"/>
    <x v="6"/>
    <n v="40231"/>
    <s v="Belinda Assibi Azas Aidoo"/>
    <x v="5"/>
    <s v="45433  / FP1670"/>
    <x v="1"/>
    <s v="02- Claims Sent Not Remitted"/>
    <n v="876.93"/>
    <n v="532.92999999999995"/>
    <n v="0"/>
    <n v="0"/>
    <n v="0"/>
    <n v="0"/>
    <n v="876.93"/>
    <n v="344"/>
    <n v="0"/>
    <n v="0"/>
    <n v="344"/>
    <n v="0"/>
    <n v="0"/>
    <n v="0"/>
    <n v="343.99"/>
    <n v="0"/>
    <n v="0"/>
    <s v="06.3- Inlay / Crown Delivery - Simple (1-2)"/>
    <s v="04- Discharged"/>
    <s v="Clinic Notes:                         scaling polishing.exam,opg, onlay prep#18                                                                  Next Clinic Notes:                         onlay delivery #18--3 units"/>
    <s v="Choose                                             A1                                                 B1                                                 C1                                                 F1                                                 R1"/>
  </r>
  <r>
    <d v="2025-01-20T00:00:00"/>
    <d v="2025-01-20T00:00:00"/>
    <s v="12th Floor"/>
    <s v="Hassan"/>
    <x v="0"/>
    <n v="40804"/>
    <s v="Mediya Khaled Almehairbi"/>
    <x v="0"/>
    <n v="45439"/>
    <x v="2"/>
    <s v="02- Claims Sent Not Remitted"/>
    <n v="140"/>
    <n v="0"/>
    <n v="0"/>
    <n v="0"/>
    <n v="0"/>
    <n v="0"/>
    <n v="140"/>
    <n v="140"/>
    <n v="0"/>
    <n v="0"/>
    <n v="140"/>
    <n v="0"/>
    <n v="0"/>
    <n v="0"/>
    <n v="0"/>
    <n v="0"/>
    <n v="280"/>
    <s v="09.M- Post surgical care, Occlusal adjustment, Implant Tightening,Repair"/>
    <s v="04- Discharged"/>
    <s v="Clinic Notes:                         palliative treatment #32                                                                  Next Clinic Notes:                         follow up in 1 week"/>
    <s v="Choose                                             A1                                                 B1                                                 C1                                                 F1                                                 R1"/>
  </r>
  <r>
    <d v="2025-01-20T00:00:00"/>
    <d v="2025-01-20T00:00:00"/>
    <s v="12th Floor"/>
    <s v="Hassan"/>
    <x v="0"/>
    <n v="40889"/>
    <s v="Erebia Yimam Amede"/>
    <x v="0"/>
    <n v="45445"/>
    <x v="2"/>
    <s v="02- Claims Sent Not Remitted"/>
    <n v="411.2"/>
    <n v="1.75"/>
    <n v="0"/>
    <n v="0"/>
    <n v="0"/>
    <n v="0"/>
    <n v="411.2"/>
    <n v="409.45"/>
    <n v="0"/>
    <n v="0"/>
    <n v="409.45"/>
    <n v="0"/>
    <n v="0"/>
    <n v="0"/>
    <n v="409.45"/>
    <n v="0"/>
    <n v="0"/>
    <s v="09.M- Post surgical care, Occlusal adjustment, Implant Tightening,Repair"/>
    <s v="04- Discharged"/>
    <s v="Clinic Notes:                         extraction #32                                                                  Next Clinic Notes:                         post surgical care 1 1unit"/>
    <s v="Choose                                             A1                                                 B1                                                 C1                                                 F1                                                 R1"/>
  </r>
  <r>
    <d v="2025-01-20T00:00:00"/>
    <d v="2025-01-20T00:00:00"/>
    <s v="13th Floor"/>
    <s v="Haya"/>
    <x v="4"/>
    <n v="40866"/>
    <s v="Loubna Bassam Ibrahim"/>
    <x v="0"/>
    <n v="45447"/>
    <x v="1"/>
    <s v="03- Fully Paid / Remitted"/>
    <n v="1323.58"/>
    <n v="679.29"/>
    <n v="0"/>
    <n v="0"/>
    <n v="0"/>
    <n v="0"/>
    <n v="1323.58"/>
    <n v="644.29"/>
    <n v="0"/>
    <n v="0"/>
    <n v="644.29"/>
    <n v="0"/>
    <n v="0"/>
    <n v="0"/>
    <n v="644.29"/>
    <n v="0"/>
    <n v="0"/>
    <s v="03.0- Direct Restorative/ Simple"/>
    <s v="04- Discharged"/>
    <s v="Clinic Notes:                         restoration #11 and RCT #10                                                                  Next Clinic Notes:                         post and core #10 (2 unit) after 3-4 days"/>
    <s v="Choose                                             A1                                                 B1                                                 C1                                                 F1                                                 R1"/>
  </r>
  <r>
    <d v="2025-01-20T00:00:00"/>
    <d v="2025-01-20T00:00:00"/>
    <s v="13th Floor"/>
    <s v="Haya"/>
    <x v="4"/>
    <n v="35928"/>
    <s v="Sultan Saeed Bakhit Alsalsa Alneyadi"/>
    <x v="2"/>
    <n v="45451"/>
    <x v="2"/>
    <s v="02- Claims Sent Not Remitted"/>
    <n v="175"/>
    <n v="0"/>
    <n v="175"/>
    <n v="175"/>
    <n v="0"/>
    <n v="0"/>
    <n v="0"/>
    <n v="0"/>
    <n v="0"/>
    <n v="0"/>
    <n v="175"/>
    <n v="0"/>
    <n v="0"/>
    <n v="0"/>
    <n v="0"/>
    <n v="0"/>
    <n v="0"/>
    <s v="X.0- Internal referral"/>
    <s v="04- Discharged"/>
    <s v="Clinic Notes:                         consultation                                                                   Next Clinic Notes:                         refer to VIP for direct surgery #30,5 ( patient in Hurry)"/>
    <s v="Choose                                             A1                                                 B1                                                 C1                                                 F1                                                 R1"/>
  </r>
  <r>
    <d v="2025-01-20T00:00:00"/>
    <d v="2025-01-20T00:00:00"/>
    <s v="13th Floor"/>
    <s v="Haya"/>
    <x v="6"/>
    <n v="39654"/>
    <s v="Gharibah Musabeh Saif Bunmuflih  Alketbi"/>
    <x v="2"/>
    <n v="45453"/>
    <x v="2"/>
    <s v="02- Claims Sent Not Remitted"/>
    <n v="665"/>
    <n v="0"/>
    <n v="665"/>
    <n v="665"/>
    <n v="0"/>
    <n v="0"/>
    <n v="0"/>
    <n v="0"/>
    <n v="0"/>
    <n v="0"/>
    <n v="665"/>
    <n v="0"/>
    <n v="0"/>
    <n v="0"/>
    <n v="0"/>
    <n v="0"/>
    <n v="105"/>
    <s v="07.4- Crowns /Crown Delivery - Simple (1-2)"/>
    <s v="04- Discharged"/>
    <s v="Clinic Notes:                         rct#31 with prep                                                                  Next Clinic Notes:                         endo crown delivery#31-- and rct#5----7  units"/>
    <s v="Choose                                             A1                                                 B1                                                 C1                                                 F1                                                 R1"/>
  </r>
  <r>
    <d v="2025-01-20T00:00:00"/>
    <d v="2025-01-20T00:00:00"/>
    <s v="13th Floor"/>
    <s v="Haya"/>
    <x v="6"/>
    <n v="39654"/>
    <s v="Gharibah Musabeh Saif Bunmuflih  Alketbi"/>
    <x v="0"/>
    <n v="45456"/>
    <x v="2"/>
    <s v="02- Claims Sent Not Remitted"/>
    <n v="105"/>
    <n v="0"/>
    <n v="0"/>
    <n v="0"/>
    <n v="0"/>
    <n v="0"/>
    <n v="105"/>
    <n v="105"/>
    <n v="0"/>
    <n v="0"/>
    <n v="105"/>
    <n v="0"/>
    <n v="0"/>
    <n v="0"/>
    <n v="0"/>
    <n v="0"/>
    <n v="105"/>
    <s v="07.4- Crowns /Crown Delivery - Simple (1-2)"/>
    <s v="04- Discharged"/>
    <s v="Clinic Notes:                         rct#31 with prep                                                                  Next Clinic Notes:                         endo crown delivery#31-- and rct#5----7  units"/>
    <s v="Choose                                             A1                                                 B1                                                 C1                                                 F1                                                 R1"/>
  </r>
  <r>
    <d v="2025-01-20T00:00:00"/>
    <d v="2025-01-20T00:00:00"/>
    <s v="12th Floor"/>
    <s v="Hassan"/>
    <x v="1"/>
    <n v="40946"/>
    <s v="Abdulaziz Ali Alhammadi"/>
    <x v="2"/>
    <n v="45457"/>
    <x v="2"/>
    <s v="02- Claims Sent Not Remitted"/>
    <n v="35"/>
    <n v="0"/>
    <n v="35"/>
    <n v="35"/>
    <n v="0"/>
    <n v="0"/>
    <n v="0"/>
    <n v="0"/>
    <n v="0"/>
    <n v="0"/>
    <n v="35"/>
    <n v="0"/>
    <n v="0"/>
    <n v="0"/>
    <n v="0"/>
    <n v="0"/>
    <n v="0"/>
    <s v="05.M- Surgical Miscellaneous (post surgery care,"/>
    <s v="04- Discharged"/>
    <s v="Clinic Notes:                         Follow up for crown removal #12-16, Surgical extraction #7,9,11,12,13,15,16, immediate implants #5,7,10,12,15 with gtr/graft/gingivoplasty/gingivectomy/ Alveolar fracture #16/radio and surgical guide/nitrous oxide                                                                  Next Clinic Notes:                         TTT plan after surgery -  1.Post surgical care  on 3rd day with IV infusion of ceftriaxozone, dexamethasone, paracetamol -  under Dr Salim 2. Post surgical care on 7th day with  SURGICAL DENTURE DELIVERY  - VIP clinic - 2 units"/>
    <s v="Choose                                             A1                                                 B1                                                 C1                                                 F1                                                 R1"/>
  </r>
  <r>
    <d v="2025-01-20T00:00:00"/>
    <d v="2025-01-20T00:00:00"/>
    <s v="12th Floor"/>
    <s v="Hassan"/>
    <x v="0"/>
    <n v="40954"/>
    <s v="Mourad M Seghir"/>
    <x v="0"/>
    <n v="45459"/>
    <x v="2"/>
    <s v="02- Claims Sent Not Remitted"/>
    <n v="155.93"/>
    <n v="155.93"/>
    <n v="0"/>
    <n v="0"/>
    <n v="0"/>
    <n v="0"/>
    <n v="155.93"/>
    <n v="0"/>
    <n v="0"/>
    <n v="0"/>
    <n v="0"/>
    <n v="0"/>
    <n v="0"/>
    <n v="0"/>
    <n v="0"/>
    <n v="0"/>
    <n v="0"/>
    <s v="01.2- Consultation (Existing patient)"/>
    <s v="04- Discharged"/>
    <s v="Clinic Notes:                         suture removal # 1                                                                  Next Clinic Notes:                         new diagnosis when due"/>
    <s v="Choose                                             A1                                                 B1                                                 C1                                                 F1                                                 R1"/>
  </r>
  <r>
    <d v="2025-01-20T00:00:00"/>
    <d v="2025-01-20T00:00:00"/>
    <s v="12th Floor"/>
    <s v="Haya"/>
    <x v="1"/>
    <n v="35007"/>
    <s v="Sulaiman  Mohamed Sulaiman Mohamed Almehrzi"/>
    <x v="2"/>
    <n v="45489"/>
    <x v="2"/>
    <s v="02- Claims Sent Not Remitted"/>
    <n v="70"/>
    <n v="0"/>
    <n v="70"/>
    <n v="70"/>
    <n v="0"/>
    <n v="0"/>
    <n v="0"/>
    <n v="0"/>
    <n v="0"/>
    <n v="0"/>
    <n v="70"/>
    <n v="0"/>
    <n v="0"/>
    <n v="0"/>
    <n v="0"/>
    <n v="0"/>
    <n v="0"/>
    <s v="09.4- Implant Crown Impression - Simple (1-2)"/>
    <s v="04- Discharged"/>
    <s v="Clinic Notes:                         Consultation and OPG                                                                  Next Clinic Notes:                         -Scaling with  GP - Implant crown removal #8,9 and impression ( delivery of essix retainer with teeth)"/>
    <s v="Choose                                             A1                                                 B1                                                 C1                                                 F1                                                 R1"/>
  </r>
  <r>
    <d v="2025-01-20T00:00:00"/>
    <d v="2025-01-20T00:00:00"/>
    <s v="12th Floor"/>
    <s v="Haya"/>
    <x v="1"/>
    <n v="35007"/>
    <s v="Sulaiman  Mohamed Sulaiman Mohamed Almehrzi"/>
    <x v="0"/>
    <n v="45490"/>
    <x v="2"/>
    <s v="02- Claims Sent Not Remitted"/>
    <n v="155.93"/>
    <n v="155.93"/>
    <n v="0"/>
    <n v="0"/>
    <n v="0"/>
    <n v="0"/>
    <n v="155.93"/>
    <n v="0"/>
    <n v="0"/>
    <n v="0"/>
    <n v="0"/>
    <n v="0"/>
    <n v="0"/>
    <n v="0"/>
    <n v="0"/>
    <n v="0"/>
    <n v="0"/>
    <s v="09.4- Implant Crown Impression - Simple (1-2)"/>
    <s v="04- Discharged"/>
    <s v="Clinic Notes:                         Consultation and OPG                                                                  Next Clinic Notes:                         -Scaling with  GP - Implant crown removal #8,9 and impression ( delivery of essix retainer with teeth)"/>
    <s v="Choose                                             A1                                                 B1                                                 C1                                                 F1                                                 R1"/>
  </r>
  <r>
    <d v="2025-01-20T00:00:00"/>
    <d v="2025-01-20T00:00:00"/>
    <s v="13th Floor"/>
    <s v="Kae"/>
    <x v="6"/>
    <n v="38825"/>
    <s v="Mohamed Khaled Sultan Aldhelaia Alzaabi"/>
    <x v="2"/>
    <n v="45491"/>
    <x v="2"/>
    <s v="02- Claims Sent Not Remitted"/>
    <n v="122.5"/>
    <n v="0"/>
    <n v="122.5"/>
    <n v="122.5"/>
    <n v="0"/>
    <n v="0"/>
    <n v="0"/>
    <n v="0"/>
    <n v="0"/>
    <n v="0"/>
    <n v="122.5"/>
    <n v="0"/>
    <n v="0"/>
    <n v="0"/>
    <n v="0"/>
    <n v="0"/>
    <n v="0"/>
    <s v="02.0- Oral Hygiene 1"/>
    <s v="04- Discharged"/>
    <s v="Clinic Notes:                         scaling polishing                                                                  Next Clinic Notes:                         scaling (end of june)--2 units"/>
    <s v="Choose                                             A1                                                 B1                                                 C1                                                 F1                                                 R1"/>
  </r>
  <r>
    <d v="2025-01-20T00:00:00"/>
    <d v="2025-01-20T00:00:00"/>
    <s v="13th Floor"/>
    <s v="Kae"/>
    <x v="6"/>
    <n v="38825"/>
    <s v="Mohamed Khaled Sultan Aldhelaia Alzaabi"/>
    <x v="0"/>
    <n v="45493"/>
    <x v="2"/>
    <s v="02- Claims Sent Not Remitted"/>
    <n v="208"/>
    <n v="208"/>
    <n v="0"/>
    <n v="0"/>
    <n v="0"/>
    <n v="0"/>
    <n v="208"/>
    <n v="0"/>
    <n v="0"/>
    <n v="0"/>
    <n v="0"/>
    <n v="0"/>
    <n v="0"/>
    <n v="0"/>
    <n v="0"/>
    <n v="0"/>
    <n v="0"/>
    <s v="02.0- Oral Hygiene 1"/>
    <s v="04- Discharged"/>
    <s v="Clinic Notes:                         scaling polishing                                                                  Next Clinic Notes:                         scaling (end of june)--2 units"/>
    <s v="Choose                                             A1                                                 B1                                                 C1                                                 F1                                                 R1"/>
  </r>
  <r>
    <d v="2025-01-20T00:00:00"/>
    <d v="2025-01-20T00:00:00"/>
    <s v="13th Floor"/>
    <s v="Kae"/>
    <x v="4"/>
    <n v="40990"/>
    <s v="RAWAN  TAREQ  ALBAHAR"/>
    <x v="2"/>
    <n v="45494"/>
    <x v="2"/>
    <s v="02- Claims Sent Not Remitted"/>
    <n v="175"/>
    <n v="0"/>
    <n v="175"/>
    <n v="175"/>
    <n v="0"/>
    <n v="0"/>
    <n v="0"/>
    <n v="0"/>
    <n v="0"/>
    <n v="0"/>
    <n v="175"/>
    <n v="0"/>
    <n v="0"/>
    <n v="0"/>
    <n v="0"/>
    <n v="0"/>
    <n v="0"/>
    <s v="07.0- Smile analysis, smile mock up"/>
    <s v="04- Discharged"/>
    <s v="Clinic Notes:                         consultation                                                                   Next Clinic Notes:                         oral hygiene and mock up"/>
    <s v="Choose                                             A1                                                 B1                                                 C1                                                 F1                                                 R1"/>
  </r>
  <r>
    <d v="2025-01-20T00:00:00"/>
    <d v="2025-01-20T00:00:00"/>
    <s v="12th Floor"/>
    <s v="Hassan"/>
    <x v="0"/>
    <n v="40205"/>
    <s v="Saud  Saif Saeed Juma Alqamri"/>
    <x v="2"/>
    <n v="45496"/>
    <x v="2"/>
    <s v="02- Claims Sent Not Remitted"/>
    <n v="178.5"/>
    <n v="0"/>
    <n v="178.5"/>
    <n v="178.5"/>
    <n v="0"/>
    <n v="0"/>
    <n v="0"/>
    <n v="0"/>
    <n v="0"/>
    <n v="0"/>
    <n v="178.5"/>
    <n v="0"/>
    <n v="0"/>
    <n v="0"/>
    <n v="0"/>
    <n v="0"/>
    <n v="0"/>
    <s v="03.0- Direct Restorative/ Simple"/>
    <s v="04- Discharged"/>
    <s v="Clinic Notes:                         scaling and polishing                                                                   Next Clinic Notes:                         new diagnosis with restoration #7"/>
    <s v="Choose                                             A1                                                 B1                                                 C1                                                 F1                                                 R1"/>
  </r>
  <r>
    <d v="2025-01-20T00:00:00"/>
    <d v="2025-01-20T00:00:00"/>
    <s v="13th Floor"/>
    <s v="Kae"/>
    <x v="6"/>
    <n v="35007"/>
    <s v="Sulaiman  Mohamed Sulaiman Mohamed Almehrzi"/>
    <x v="0"/>
    <n v="45499"/>
    <x v="2"/>
    <s v="02- Claims Sent Not Remitted"/>
    <n v="416"/>
    <n v="416"/>
    <n v="0"/>
    <n v="0"/>
    <n v="0"/>
    <n v="0"/>
    <n v="416"/>
    <n v="0"/>
    <n v="0"/>
    <n v="0"/>
    <n v="0"/>
    <n v="0"/>
    <n v="0"/>
    <n v="0"/>
    <n v="0"/>
    <n v="0"/>
    <n v="0"/>
    <s v="02.0- Oral Hygiene 1"/>
    <s v="04- Discharged"/>
    <s v="Clinic Notes:                         scaling polishing                                                                  Next Clinic Notes:                         continue treatment with dr salim 2) scaling after 6 month--2 units"/>
    <s v="Choose                                             A1                                                 B1                                                 C1                                                 F1                                                 R1"/>
  </r>
  <r>
    <d v="2025-01-20T00:00:00"/>
    <d v="2025-01-20T00:00:00"/>
    <s v="13th Floor"/>
    <s v="Haya"/>
    <x v="4"/>
    <n v="34932"/>
    <s v="Khaled  Sultan Hamad Aldhelaia Alzaabi"/>
    <x v="2"/>
    <n v="45501"/>
    <x v="2"/>
    <s v="02- Claims Sent Not Remitted"/>
    <n v="192.5"/>
    <n v="0"/>
    <n v="192.5"/>
    <n v="192.5"/>
    <n v="0"/>
    <n v="0"/>
    <n v="0"/>
    <n v="0"/>
    <n v="0"/>
    <n v="0"/>
    <n v="192.5"/>
    <n v="0"/>
    <n v="0"/>
    <n v="0"/>
    <n v="0"/>
    <n v="0"/>
    <n v="0"/>
    <s v="02.1- Oral Hygiene 2"/>
    <s v="04- Discharged"/>
    <s v="Clinic Notes:                         consultation and scaling                                                                   Next Clinic Notes:                         oral hygiene after 3 months"/>
    <s v="Choose                                             A1                                                 B1                                                 C1                                                 F1                                                 R1"/>
  </r>
  <r>
    <d v="2025-01-20T00:00:00"/>
    <d v="2025-01-20T00:00:00"/>
    <s v="13th Floor"/>
    <s v="Haya"/>
    <x v="4"/>
    <n v="34932"/>
    <s v="Khaled  Sultan Hamad Aldhelaia Alzaabi"/>
    <x v="0"/>
    <n v="45504"/>
    <x v="2"/>
    <s v="02- Claims Sent Not Remitted"/>
    <n v="363.93"/>
    <n v="363.93"/>
    <n v="0"/>
    <n v="0"/>
    <n v="0"/>
    <n v="0"/>
    <n v="363.93"/>
    <n v="0"/>
    <n v="0"/>
    <n v="0"/>
    <n v="0"/>
    <n v="0"/>
    <n v="0"/>
    <n v="0"/>
    <n v="0"/>
    <n v="0"/>
    <n v="0"/>
    <s v="02.1- Oral Hygiene 2"/>
    <s v="04- Discharged"/>
    <s v="Clinic Notes:                         consultation and scaling                                                                   Next Clinic Notes:                         oral hygiene after 3 months"/>
    <s v="Choose                                             A1                                                 B1                                                 C1                                                 F1                                                 R1"/>
  </r>
  <r>
    <d v="2025-01-20T00:00:00"/>
    <d v="2025-01-20T00:00:00"/>
    <s v="13th Floor"/>
    <s v="Kae"/>
    <x v="6"/>
    <n v="39389"/>
    <s v="Mariam Hamed Ali Hamed Alkaabi"/>
    <x v="0"/>
    <n v="45506"/>
    <x v="1"/>
    <s v="02- Claims Sent Not Remitted"/>
    <n v="416"/>
    <n v="220.48"/>
    <n v="0"/>
    <n v="0"/>
    <n v="0"/>
    <n v="0"/>
    <n v="416"/>
    <n v="195.52"/>
    <n v="0"/>
    <n v="0"/>
    <n v="195.52"/>
    <n v="0"/>
    <n v="0"/>
    <n v="0"/>
    <n v="195.52"/>
    <n v="0"/>
    <n v="0"/>
    <s v="06.0- Inlay / Crown Preparation - Simple (1-2)"/>
    <s v="04- Discharged"/>
    <s v="Clinic Notes:                         scaling polishing                                                                  Next Clinic Notes:                         onlay prep #15 and 19--5 units"/>
    <s v="Choose                                             A1                                                 B1                                                 C1                                                 F1                                                 R1"/>
  </r>
  <r>
    <d v="2025-01-20T00:00:00"/>
    <d v="2025-01-20T00:00:00"/>
    <s v="13th Floor"/>
    <s v="Haya"/>
    <x v="4"/>
    <n v="38381"/>
    <s v="Elsayed Mohamed Elsayed Mohamed"/>
    <x v="3"/>
    <n v="45516"/>
    <x v="2"/>
    <s v="02- Claims Sent Not Remitted"/>
    <n v="1200"/>
    <n v="0"/>
    <n v="1200"/>
    <n v="1200"/>
    <n v="0"/>
    <n v="0"/>
    <n v="0"/>
    <n v="0"/>
    <n v="0"/>
    <n v="0"/>
    <n v="1200"/>
    <n v="0"/>
    <n v="0"/>
    <n v="0"/>
    <n v="0"/>
    <n v="0"/>
    <n v="0"/>
    <s v="01.4- New Diagnosis after 6 months"/>
    <s v="04- Discharged"/>
    <s v="Clinic Notes:                         crown delivery #13                                                                  Next Clinic Notes:                         new diagnosis"/>
    <s v="Choose                                             A1                                                 B1                                                 C1                                                 F1                                                 R1"/>
  </r>
  <r>
    <d v="2025-01-20T00:00:00"/>
    <d v="2025-01-20T00:00:00"/>
    <s v="12th Floor"/>
    <s v="Hassan"/>
    <x v="0"/>
    <n v="40932"/>
    <s v="Esraa Mohamed Elsayed Mohamed Ahmed Elzoghbi"/>
    <x v="5"/>
    <s v="45518  / FP40404"/>
    <x v="1"/>
    <s v="02- Claims Sent Not Remitted"/>
    <n v="195.52"/>
    <n v="0"/>
    <n v="0"/>
    <n v="0"/>
    <n v="0"/>
    <n v="0"/>
    <n v="195.52"/>
    <n v="195.52"/>
    <n v="0"/>
    <n v="0"/>
    <n v="195.52"/>
    <n v="0"/>
    <n v="0"/>
    <n v="0"/>
    <n v="195.52"/>
    <n v="0"/>
    <n v="0"/>
    <s v="07.7- Bleaching (In-office)"/>
    <s v="03- Waiting &gt; 10 minutes"/>
    <s v="Clinic Notes:                         scaling and polishing                                                                   Next Clinic Notes:                         bleaching Zoom 5 units before break or last patient"/>
    <s v="Choose                                             A1                                                 B1                                                 C1                                                 F1                                                 R1"/>
  </r>
  <r>
    <d v="2025-01-20T00:00:00"/>
    <d v="2025-01-20T00:00:00"/>
    <s v="12th Floor"/>
    <s v="Hassan"/>
    <x v="0"/>
    <n v="40299"/>
    <s v="Omar Mohamad Alzarkan"/>
    <x v="0"/>
    <n v="45520"/>
    <x v="2"/>
    <s v="02- Claims Sent Not Remitted"/>
    <n v="155.93"/>
    <n v="155.93"/>
    <n v="0"/>
    <n v="0"/>
    <n v="0"/>
    <n v="0"/>
    <n v="155.93"/>
    <n v="0"/>
    <n v="0"/>
    <n v="0"/>
    <n v="0"/>
    <n v="0"/>
    <n v="0"/>
    <n v="0"/>
    <n v="0"/>
    <n v="0"/>
    <n v="500"/>
    <s v="09.M- Post surgical care, Occlusal adjustment, Implant Tightening,Repair"/>
    <s v="03- Waiting &gt; 10 minutes"/>
    <s v="Clinic Notes:                         post surgical care 1                                                                   Next Clinic Notes:                         post surgical care 2"/>
    <s v="Choose                                             A1                                                 B1                                                 C1                                                 F1                                                 R1"/>
  </r>
  <r>
    <d v="2025-01-20T00:00:00"/>
    <d v="2025-01-20T00:00:00"/>
    <s v="12th Floor"/>
    <s v="Hassan"/>
    <x v="0"/>
    <n v="40318"/>
    <s v="Waleed  Ali Aldhaouri"/>
    <x v="0"/>
    <n v="45521"/>
    <x v="2"/>
    <s v="02- Claims Sent Not Remitted"/>
    <n v="103.95"/>
    <n v="103.95"/>
    <n v="0"/>
    <n v="0"/>
    <n v="0"/>
    <n v="0"/>
    <n v="103.95"/>
    <n v="0"/>
    <n v="0"/>
    <n v="0"/>
    <n v="0"/>
    <n v="0"/>
    <n v="0"/>
    <n v="0"/>
    <n v="0"/>
    <n v="0"/>
    <n v="0"/>
    <s v="02.0- Oral Hygiene 1"/>
    <s v="04- Discharged"/>
    <s v="Clinic Notes:                         occlusal adjustment                                                                   Next Clinic Notes:                         oral hygiene when due"/>
    <s v="Choose                                             A1                                                 B1                                                 C1                                                 F1                                                 R1"/>
  </r>
  <r>
    <d v="2025-01-20T00:00:00"/>
    <d v="2025-01-20T00:00:00"/>
    <s v="13th Floor"/>
    <s v="Kae"/>
    <x v="6"/>
    <n v="37826"/>
    <s v="Halet Sinjari"/>
    <x v="0"/>
    <n v="45522"/>
    <x v="2"/>
    <s v="02- Claims Sent Not Remitted"/>
    <n v="1100"/>
    <n v="1100"/>
    <n v="0"/>
    <n v="0"/>
    <n v="0"/>
    <n v="0"/>
    <n v="1100"/>
    <n v="0"/>
    <n v="0"/>
    <n v="0"/>
    <n v="0"/>
    <n v="0"/>
    <n v="0"/>
    <n v="0"/>
    <n v="0"/>
    <n v="0"/>
    <n v="1251.21"/>
    <s v="02.0- Oral Hygiene 1"/>
    <s v="04- Discharged"/>
    <s v="Clinic Notes:                         upper retainer fixed                                                                  Next Clinic Notes:                         scaling in may--2 units(as per pt request)"/>
    <s v="Choose                                             A1                                                 B1                                                 C1                                                 F1                                                 R1"/>
  </r>
  <r>
    <d v="2025-01-20T00:00:00"/>
    <d v="2025-01-20T00:00:00"/>
    <s v="13th Floor"/>
    <s v="Mona"/>
    <x v="5"/>
    <n v="41018"/>
    <s v="Rima Khaled Abdelmajid Mousa"/>
    <x v="4"/>
    <n v="45523"/>
    <x v="1"/>
    <s v="02- Claims Sent Not Remitted"/>
    <n v="210"/>
    <n v="0"/>
    <n v="178.5"/>
    <n v="178.5"/>
    <n v="0"/>
    <n v="0"/>
    <n v="31.5"/>
    <n v="31.5"/>
    <n v="0"/>
    <n v="0"/>
    <n v="210"/>
    <n v="0"/>
    <n v="0"/>
    <n v="0"/>
    <n v="31.5"/>
    <n v="0"/>
    <n v="0"/>
    <s v="04.3- RCT / 3-4 Molar Tooth + Endo Crown Prep."/>
    <s v="04- Discharged"/>
    <s v="Clinic Notes:                         Examination, OPG, IOPA #3                                                                  Next Clinic Notes:                         RCT #29,30,31     9 units"/>
    <s v="Choose                                             A1                                                 B1                                                 C1                                                 F1                                                 R1"/>
  </r>
  <r>
    <d v="2025-01-20T00:00:00"/>
    <d v="2025-01-20T00:00:00"/>
    <s v="12th Floor"/>
    <s v="Hassan"/>
    <x v="1"/>
    <n v="35430"/>
    <s v="Abdulla Ali Saif Bin Yahmoor Alhebsi"/>
    <x v="2"/>
    <n v="45526"/>
    <x v="2"/>
    <s v="02- Claims Sent Not Remitted"/>
    <n v="35"/>
    <n v="0"/>
    <n v="35"/>
    <n v="35"/>
    <n v="0"/>
    <n v="0"/>
    <n v="0"/>
    <n v="0"/>
    <n v="0"/>
    <n v="0"/>
    <n v="35"/>
    <n v="0"/>
    <n v="0"/>
    <n v="0"/>
    <n v="0"/>
    <n v="0"/>
    <n v="0"/>
    <s v="05.M- Surgical Miscellaneous (post surgery care,"/>
    <s v="03- Waiting &gt; 10 minutes"/>
    <s v="Clinic Notes:                         Follow up for surgical extraction #18 with immediate implant , graft/gtr/surgical guide under nitrous oxide                                                                  Next Clinic Notes:                         TTT plan after surgery -  after 2 days or 5 days (Pt can come only once) - post surgical care (IV if required as per the condition of pt)  after 14 days - suture removal - VIP Clinic - 1 unit"/>
    <s v="Choose                                             A1                                                 B1                                                 C1                                                 F1                                                 R1"/>
  </r>
  <r>
    <d v="2025-01-20T00:00:00"/>
    <d v="2025-01-20T00:00:00"/>
    <s v="13th Floor"/>
    <s v="Kae"/>
    <x v="6"/>
    <n v="35526"/>
    <s v="Suroor Saeed Ali Salem Alghallabi"/>
    <x v="2"/>
    <n v="45527"/>
    <x v="2"/>
    <s v="02- Claims Sent Not Remitted"/>
    <n v="1050"/>
    <n v="0"/>
    <n v="1050"/>
    <n v="1050"/>
    <n v="0"/>
    <n v="0"/>
    <n v="0"/>
    <n v="0"/>
    <n v="0"/>
    <n v="0"/>
    <n v="1050"/>
    <n v="0"/>
    <n v="0"/>
    <n v="0"/>
    <n v="0"/>
    <n v="0"/>
    <n v="1300"/>
    <s v="02.0- Oral Hygiene 1"/>
    <s v="04- Discharged"/>
    <s v="Clinic Notes:                         onlay indirect delivery#14                                                                  Next Clinic Notes:                         scaling after 3 months(pt request)--2 units"/>
    <s v="Choose                                             A1                                                 B1                                                 C1                                                 F1                                                 R1"/>
  </r>
  <r>
    <d v="2025-01-20T00:00:00"/>
    <d v="2025-01-20T00:00:00"/>
    <s v="12th Floor"/>
    <s v="Hassan"/>
    <x v="0"/>
    <n v="37957"/>
    <s v="Luay Wael Mohammad Manfalouti"/>
    <x v="0"/>
    <n v="45529"/>
    <x v="2"/>
    <s v="02- Claims Sent Not Remitted"/>
    <n v="0"/>
    <n v="0"/>
    <n v="0"/>
    <n v="0"/>
    <n v="0"/>
    <n v="0"/>
    <n v="0"/>
    <n v="0"/>
    <n v="0"/>
    <n v="0"/>
    <n v="0"/>
    <n v="0"/>
    <n v="0"/>
    <n v="0"/>
    <n v="0"/>
    <n v="0"/>
    <n v="0"/>
    <s v="04.3- RCT / 3-4 Molar Tooth + Endo Crown Prep."/>
    <s v="03- Waiting &gt; 10 minutes"/>
    <s v="Clinic Notes:                         POST SURGICAL CARE #1                                                                  Next Clinic Notes:                         RCT OR ONLAY #15 5 UNITS"/>
    <s v="Choose                                             A1                                                 B1                                                 C1                                                 F1                                                 R1"/>
  </r>
  <r>
    <d v="2025-01-20T00:00:00"/>
    <d v="2025-01-20T00:00:00"/>
    <s v="13th Floor"/>
    <s v="Kae"/>
    <x v="6"/>
    <n v="37140"/>
    <s v="Khaled Humaid Hamoud Saleh"/>
    <x v="0"/>
    <n v="45530"/>
    <x v="2"/>
    <s v="02- Claims Sent Not Remitted"/>
    <n v="207.9"/>
    <n v="207.9"/>
    <n v="0"/>
    <n v="0"/>
    <n v="0"/>
    <n v="0"/>
    <n v="207.9"/>
    <n v="0"/>
    <n v="0"/>
    <n v="0"/>
    <n v="0"/>
    <n v="0"/>
    <n v="0"/>
    <n v="0"/>
    <n v="0"/>
    <n v="0"/>
    <n v="83.2"/>
    <s v="02.0- Oral Hygiene 1"/>
    <s v="04- Discharged"/>
    <s v="Clinic Notes:                         palliative treatment                                                                  Next Clinic Notes:                         scaling same day with ortho(pt will pay cash)--2 units"/>
    <s v="Choose                                             A1                                                 B1                                                 C1                                                 F1                                                 R1"/>
  </r>
  <r>
    <d v="2025-01-20T00:00:00"/>
    <d v="2025-01-20T00:00:00"/>
    <s v="13th Floor"/>
    <s v="Haya"/>
    <x v="4"/>
    <n v="40482"/>
    <s v="Abdulla Ibrahim  Hassan Abdulla Almandoos"/>
    <x v="2"/>
    <n v="45531"/>
    <x v="2"/>
    <s v="02- Claims Sent Not Remitted"/>
    <n v="2975"/>
    <n v="0"/>
    <n v="2975"/>
    <n v="2975"/>
    <n v="0"/>
    <n v="0"/>
    <n v="0"/>
    <n v="0"/>
    <n v="0"/>
    <n v="0"/>
    <n v="2975"/>
    <n v="0"/>
    <n v="0"/>
    <n v="0"/>
    <n v="0"/>
    <n v="0"/>
    <n v="0"/>
    <s v="01.4- New Diagnosis after 6 months"/>
    <s v="04- Discharged"/>
    <s v="Clinic Notes:                         delivery #2,5                                                                  Next Clinic Notes:                         send back to vip to continue implant treatment"/>
    <s v="Choose                                             A1                                                 B1                                                 C1                                                 F1                                                 R1"/>
  </r>
  <r>
    <d v="2025-01-20T00:00:00"/>
    <d v="2025-01-20T00:00:00"/>
    <s v="13th Floor"/>
    <s v="Mona"/>
    <x v="5"/>
    <n v="40761"/>
    <s v="Youmna Adel Fouad Mohamed Youssef"/>
    <x v="0"/>
    <n v="45535"/>
    <x v="3"/>
    <s v="02- Claims Sent Not Remitted"/>
    <n v="950"/>
    <n v="295.58999999999997"/>
    <n v="0"/>
    <n v="0"/>
    <n v="0"/>
    <n v="0"/>
    <n v="950"/>
    <n v="654.41"/>
    <n v="0"/>
    <n v="0"/>
    <n v="654.41"/>
    <n v="0"/>
    <n v="0"/>
    <n v="0"/>
    <n v="654.41"/>
    <n v="0"/>
    <n v="0"/>
    <s v="03.2- Restorative / Complex"/>
    <s v="04- Discharged"/>
    <s v="Clinic Notes:                         Inlay delivery #19                                                                  Next Clinic Notes:                         Restoration #29 ( 1surface) ,30 (3 surfaces),31 (1 surface)"/>
    <s v="Choose                                             A1                                                 B1                                                 C1                                                 F1                                                 R1"/>
  </r>
  <r>
    <d v="2025-01-20T00:00:00"/>
    <d v="2025-01-20T00:00:00"/>
    <s v="12th Floor"/>
    <s v="Hassan"/>
    <x v="0"/>
    <n v="35673"/>
    <s v="Kayed Khalifa Salem Sharara Alketbi"/>
    <x v="2"/>
    <n v="45536"/>
    <x v="2"/>
    <s v="02- Claims Sent Not Remitted"/>
    <n v="192.5"/>
    <n v="0"/>
    <n v="192.5"/>
    <n v="192.5"/>
    <n v="0"/>
    <n v="0"/>
    <n v="0"/>
    <n v="0"/>
    <n v="0"/>
    <n v="0"/>
    <n v="192.5"/>
    <n v="0"/>
    <n v="0"/>
    <n v="0"/>
    <n v="0"/>
    <n v="0"/>
    <n v="105"/>
    <s v="06.3- Inlay / Crown Delivery - Simple (1-2)"/>
    <s v="04- Discharged"/>
    <s v="Clinic Notes:                         preparation #18,19                                                                   Next Clinic Notes:                         delivery #18,19 4 units"/>
    <s v="Choose                                             A1                                                 B1                                                 C1                                                 F1                                                 R1"/>
  </r>
  <r>
    <d v="2025-01-20T00:00:00"/>
    <d v="2025-01-20T00:00:00"/>
    <s v="12th Floor"/>
    <s v="Hassan"/>
    <x v="0"/>
    <n v="35673"/>
    <s v="Kayed Khalifa Salem Sharara Alketbi"/>
    <x v="0"/>
    <n v="45538"/>
    <x v="2"/>
    <s v="02- Claims Sent Not Remitted"/>
    <n v="105"/>
    <n v="0"/>
    <n v="0"/>
    <n v="0"/>
    <n v="0"/>
    <n v="0"/>
    <n v="105"/>
    <n v="105"/>
    <n v="0"/>
    <n v="0"/>
    <n v="105"/>
    <n v="0"/>
    <n v="0"/>
    <n v="0"/>
    <n v="0"/>
    <n v="0"/>
    <n v="105"/>
    <s v="06.3- Inlay / Crown Delivery - Simple (1-2)"/>
    <s v="04- Discharged"/>
    <s v="Clinic Notes:                         preparation #18,19                                                                   Next Clinic Notes:                         delivery #18,19 4 units"/>
    <s v="Choose                                             A1                                                 B1                                                 C1                                                 F1                                                 R1"/>
  </r>
  <r>
    <d v="2025-01-20T00:00:00"/>
    <d v="2025-01-20T00:00:00"/>
    <s v="13th Floor"/>
    <s v="Kae"/>
    <x v="4"/>
    <n v="40839"/>
    <s v="FATMA   BENNACEUR"/>
    <x v="0"/>
    <n v="45539"/>
    <x v="1"/>
    <s v="02- Claims Sent Not Remitted"/>
    <n v="669.92"/>
    <n v="475.12"/>
    <n v="0"/>
    <n v="0"/>
    <n v="0"/>
    <n v="0"/>
    <n v="669.92"/>
    <n v="194.8"/>
    <n v="0"/>
    <n v="0"/>
    <n v="194.8"/>
    <n v="0"/>
    <n v="0"/>
    <n v="0"/>
    <n v="194.8"/>
    <n v="0"/>
    <n v="2383.0100000000002"/>
    <s v="01.4- New Diagnosis after 6 months"/>
    <s v="04- Discharged"/>
    <s v="Clinic Notes:                         post and core with restoration #15                                                                  Next Clinic Notes:                         new diagnosis"/>
    <s v="Choose                                             A1                                                 B1                                                 C1                                                 F1                                                 R1"/>
  </r>
  <r>
    <d v="2025-01-20T00:00:00"/>
    <d v="2025-01-20T00:00:00"/>
    <s v="13th Floor"/>
    <s v="Mona"/>
    <x v="4"/>
    <n v="35706"/>
    <s v="Manal Salem Omar Alkarbi"/>
    <x v="2"/>
    <n v="45546"/>
    <x v="2"/>
    <s v="02- Claims Sent Not Remitted"/>
    <n v="175"/>
    <n v="0"/>
    <n v="175"/>
    <n v="175"/>
    <n v="0"/>
    <n v="0"/>
    <n v="0"/>
    <n v="0"/>
    <n v="0"/>
    <n v="0"/>
    <n v="175"/>
    <n v="0"/>
    <n v="0"/>
    <n v="0"/>
    <n v="0"/>
    <n v="0"/>
    <n v="0"/>
    <s v="04.4- RCT/ Endo Retreatment (No Crown Prep)"/>
    <s v="04- Discharged"/>
    <s v="Clinic Notes:                         repair #10                                                                  Next Clinic Notes:                         continue RCT #14 ( 5 unit)"/>
    <s v="Choose                                             A1                                                 B1                                                 C1                                                 F1                                                 R1"/>
  </r>
  <r>
    <d v="2025-01-21T00:00:00"/>
    <d v="2025-01-21T00:00:00"/>
    <s v="13th Floor"/>
    <s v="Haya"/>
    <x v="4"/>
    <n v="40941"/>
    <s v="Ahmed Kamal Abdelfattah Moustafa"/>
    <x v="3"/>
    <n v="45550"/>
    <x v="1"/>
    <s v="02- Claims Sent Not Remitted"/>
    <n v="420"/>
    <n v="0"/>
    <n v="336"/>
    <n v="336"/>
    <n v="0"/>
    <n v="0"/>
    <n v="84"/>
    <n v="84"/>
    <n v="0"/>
    <n v="0"/>
    <n v="420"/>
    <n v="0"/>
    <n v="0"/>
    <n v="0"/>
    <n v="84"/>
    <n v="0"/>
    <n v="0"/>
    <s v="06.3- Inlay / Crown Delivery - Simple (1-2)"/>
    <s v="04- Discharged"/>
    <s v="Clinic Notes:                         RCT #13                                                                  Next Clinic Notes:                         delivery crown #19 (3 unit) (already booked suppose)"/>
    <s v="Choose                                             A1                                                 B1                                                 C1                                                 F1                                                 R1"/>
  </r>
  <r>
    <d v="2025-01-21T00:00:00"/>
    <d v="2025-01-21T00:00:00"/>
    <s v="13th Floor"/>
    <s v="Kae"/>
    <x v="6"/>
    <n v="40067"/>
    <s v="Kae Sandra  llagan Gonzales"/>
    <x v="3"/>
    <n v="45553"/>
    <x v="2"/>
    <s v="02- Claims Sent Not Remitted"/>
    <n v="180"/>
    <n v="0"/>
    <n v="144"/>
    <n v="144"/>
    <n v="0"/>
    <n v="0"/>
    <n v="36"/>
    <n v="36"/>
    <n v="0"/>
    <n v="0"/>
    <n v="180"/>
    <n v="0"/>
    <n v="0"/>
    <n v="0"/>
    <n v="0"/>
    <n v="0"/>
    <n v="409.2"/>
    <s v="08.2- Orthodontic Follow up /Wire Activation / Invisalign Delivery"/>
    <s v="04- Discharged"/>
    <s v="Clinic Notes:                         restoration #15 and onlay prep #14                                                                  Next Clinic Notes:                         1) ortho adjustment--3 units 2)onlay delivery#14--3 units"/>
    <s v="Choose                                             A1                                                 B1                                                 C1                                                 F1                                                 R1"/>
  </r>
  <r>
    <d v="2025-01-21T00:00:00"/>
    <d v="2025-01-21T00:00:00"/>
    <s v="13th Floor"/>
    <s v="Kae"/>
    <x v="6"/>
    <n v="40067"/>
    <s v="Kae Sandra  llagan Gonzales"/>
    <x v="3"/>
    <n v="45553"/>
    <x v="2"/>
    <s v="02- Claims Sent Not Remitted"/>
    <n v="0"/>
    <n v="0"/>
    <n v="144"/>
    <n v="0"/>
    <n v="0"/>
    <n v="0"/>
    <n v="36"/>
    <n v="0"/>
    <n v="0"/>
    <n v="0"/>
    <n v="0"/>
    <n v="0"/>
    <n v="0"/>
    <n v="0"/>
    <n v="0"/>
    <n v="0"/>
    <n v="409.2"/>
    <s v="08.2- Orthodontic Follow up /Wire Activation / Invisalign Delivery"/>
    <s v="04- Discharged"/>
    <s v="Clinic Notes:                         restoration #15 and onlay prep #14                                                                  Next Clinic Notes:                         1) ortho adjustment--3 units 2)onlay delivery#14--3 units"/>
    <s v="Choose                                             A1                                                 B1                                                 C1                                                 F1                                                 R1"/>
  </r>
  <r>
    <d v="2025-01-21T00:00:00"/>
    <s v="---"/>
    <s v="13th Floor"/>
    <s v="Kae"/>
    <x v="6"/>
    <n v="40067"/>
    <s v="Kae Sandra  llagan Gonzales"/>
    <x v="0"/>
    <n v="45555"/>
    <x v="0"/>
    <s v="02- Claims Sent Not Remitted"/>
    <n v="90"/>
    <n v="90"/>
    <n v="0"/>
    <n v="0"/>
    <n v="0"/>
    <n v="0"/>
    <n v="90"/>
    <n v="0"/>
    <n v="0"/>
    <n v="0"/>
    <n v="0"/>
    <n v="0"/>
    <n v="0"/>
    <n v="0"/>
    <n v="0"/>
    <n v="0"/>
    <n v="409.2"/>
    <s v="08.2- Orthodontic Follow up /Wire Activation / Invisalign Delivery"/>
    <s v="04- Discharged"/>
    <s v="Clinic Notes:                         restoration #15 and onlay prep #14                                                                  Next Clinic Notes:                         1) ortho adjustment--3 units 2)onlay delivery#14--3 units"/>
    <s v="Choose                                             A1                                                 B1                                                 C1                                                 F1                                                 R1"/>
  </r>
  <r>
    <d v="2025-01-21T00:00:00"/>
    <d v="2025-01-21T00:00:00"/>
    <s v="13th Floor"/>
    <s v="Haya"/>
    <x v="4"/>
    <n v="40821"/>
    <s v="Mohamed  Mezaache"/>
    <x v="0"/>
    <n v="45556"/>
    <x v="2"/>
    <s v="02- Claims Sent Not Remitted"/>
    <n v="110"/>
    <n v="110"/>
    <n v="0"/>
    <n v="0"/>
    <n v="0"/>
    <n v="0"/>
    <n v="110"/>
    <n v="0"/>
    <n v="0"/>
    <n v="0"/>
    <n v="0"/>
    <n v="0"/>
    <n v="0"/>
    <n v="0"/>
    <n v="0"/>
    <n v="0"/>
    <n v="0"/>
    <s v="06.3- Inlay / Crown Delivery - Simple (1-2)"/>
    <s v="04- Discharged"/>
    <s v="Clinic Notes:                         onlay preparation #12                                                                  Next Clinic Notes:                         onlay delivery #12 ( 3 unit) ( before 4/2 )"/>
    <s v="Choose                                             A1                                                 B1                                                 C1                                                 F1                                                 R1"/>
  </r>
  <r>
    <d v="2025-01-21T00:00:00"/>
    <d v="2025-01-21T00:00:00"/>
    <s v="13th Floor"/>
    <s v="Mona"/>
    <x v="5"/>
    <n v="40890"/>
    <s v="Daniel John  Casey"/>
    <x v="7"/>
    <n v="45558"/>
    <x v="1"/>
    <s v="02- Claims Sent Not Remitted"/>
    <n v="1653.75"/>
    <n v="0"/>
    <n v="1323"/>
    <n v="1323"/>
    <n v="0"/>
    <n v="0"/>
    <n v="330.75"/>
    <n v="330.75"/>
    <n v="0"/>
    <n v="0"/>
    <n v="1653.75"/>
    <n v="0"/>
    <n v="0"/>
    <n v="0"/>
    <n v="330.75"/>
    <n v="0"/>
    <n v="220"/>
    <s v="06.2- Inlay / Crown Preparation - Complex (6 -10)"/>
    <s v="04- Discharged"/>
    <s v="Clinic Notes:                         RCT #30, 31 IOPA #30                                                                  Next Clinic Notes:                         Endo crown prep #30,31  Edit MB canal of #30"/>
    <s v="Choose                                             A1                                                 B1                                                 C1                                                 F1                                                 R1"/>
  </r>
  <r>
    <d v="2025-01-21T00:00:00"/>
    <d v="2025-01-21T00:00:00"/>
    <s v="12th Floor"/>
    <s v="Hassan"/>
    <x v="0"/>
    <n v="40909"/>
    <s v="Noor Ali  Hamad  Al Ali"/>
    <x v="0"/>
    <n v="45561"/>
    <x v="1"/>
    <s v="02- Claims Sent Not Remitted"/>
    <n v="227.34"/>
    <n v="0"/>
    <n v="0"/>
    <n v="0"/>
    <n v="0"/>
    <n v="0"/>
    <n v="227.34"/>
    <n v="227.34"/>
    <n v="0"/>
    <n v="0"/>
    <n v="227.34"/>
    <n v="0"/>
    <n v="0"/>
    <n v="0"/>
    <n v="227.34"/>
    <n v="0"/>
    <n v="0"/>
    <s v="01.4- New Diagnosis after 6 months"/>
    <s v="04- Discharged"/>
    <s v="Clinic Notes:                         restoration #21                                                                   Next Clinic Notes:                         new diagnosis in 6 months"/>
    <s v="Choose                                             A1                                                 B1                                                 C1                                                 F1                                                 R1"/>
  </r>
  <r>
    <d v="2025-01-21T00:00:00"/>
    <d v="2025-01-21T00:00:00"/>
    <s v="13th Floor"/>
    <s v="Kae"/>
    <x v="4"/>
    <n v="38057"/>
    <s v="Fadwa Ismail Othman Eid"/>
    <x v="7"/>
    <n v="45567"/>
    <x v="1"/>
    <s v="02- Claims Sent Not Remitted"/>
    <n v="288.23"/>
    <n v="0"/>
    <n v="230.58"/>
    <n v="230.58"/>
    <n v="0"/>
    <n v="0"/>
    <n v="57.65"/>
    <n v="57.65"/>
    <n v="0"/>
    <n v="0"/>
    <n v="288.23"/>
    <n v="0"/>
    <n v="0"/>
    <n v="0"/>
    <n v="57.65"/>
    <n v="0"/>
    <n v="140.99"/>
    <s v="01.4- New Diagnosis after 6 months"/>
    <s v="04- Discharged"/>
    <s v="Clinic Notes:                         scaling and polishing                                                                  Next Clinic Notes:                         New diagnosis and scaling under anaesthesia (3 unit)"/>
    <s v="Choose                                             A1                                                 B1                                                 C1                                                 F1                                                 R1"/>
  </r>
  <r>
    <d v="2025-01-19T00:00:00"/>
    <d v="2025-01-21T00:00:00"/>
    <s v="12th Floor"/>
    <s v="Hassan"/>
    <x v="0"/>
    <n v="40978"/>
    <s v="Stefania   Tortora"/>
    <x v="4"/>
    <n v="45573"/>
    <x v="1"/>
    <s v="02- Claims Sent Not Remitted"/>
    <n v="493.5"/>
    <n v="0"/>
    <n v="394.8"/>
    <n v="394.8"/>
    <n v="0"/>
    <n v="0"/>
    <n v="98.7"/>
    <n v="98.7"/>
    <n v="0"/>
    <n v="0"/>
    <n v="493.5"/>
    <n v="0"/>
    <n v="0"/>
    <n v="0"/>
    <n v="91.7"/>
    <n v="0"/>
    <n v="154"/>
    <s v="04.4- RCT/ Endo Retreatment (No Crown Prep)"/>
    <s v="03- Waiting &gt; 10 minutes"/>
    <s v="Clinic Notes:                         Consultation, OPG, S&amp;P                                                                  Next Clinic Notes:                         RCT#15 5 units"/>
    <s v="Choose                                             A1                                                 B1                                                 C1                                                 F1                                                 R1"/>
  </r>
  <r>
    <d v="2025-01-20T00:00:00"/>
    <d v="2025-01-21T00:00:00"/>
    <s v="12th Floor"/>
    <s v="Hassan"/>
    <x v="0"/>
    <n v="38049"/>
    <s v="Hiam Ali Challa"/>
    <x v="0"/>
    <n v="45582"/>
    <x v="2"/>
    <s v="02- Claims Sent Not Remitted"/>
    <n v="0"/>
    <n v="0"/>
    <n v="0"/>
    <n v="0"/>
    <n v="0"/>
    <n v="0"/>
    <n v="0"/>
    <n v="0"/>
    <n v="0"/>
    <n v="0"/>
    <n v="0"/>
    <n v="0"/>
    <n v="0"/>
    <n v="0"/>
    <n v="0"/>
    <n v="0"/>
    <n v="0"/>
    <s v="09.M- Post surgical care, Occlusal adjustment, Implant Tightening,Repair"/>
    <s v="03- Waiting &gt; 10 minutes"/>
    <s v="Clinic Notes:                         Upper Denture Delivery                                                                  Next Clinic Notes:                         Follow up _ 1 week"/>
    <s v="Choose                                             A1                                                 B1                                                 C1                                                 F1                                                 R1"/>
  </r>
  <r>
    <d v="2025-01-02T00:00:00"/>
    <d v="2025-01-21T00:00:00"/>
    <s v="13th Floor"/>
    <s v="Kae"/>
    <x v="5"/>
    <n v="37610"/>
    <s v="Adeel Yaseen Muhammad Yaseen Yaseen Muhammad Yaseen"/>
    <x v="3"/>
    <s v="45583  / FP40390"/>
    <x v="1"/>
    <s v="02- Claims Sent Not Remitted"/>
    <n v="105"/>
    <n v="0"/>
    <n v="84"/>
    <n v="84"/>
    <n v="0"/>
    <n v="0"/>
    <n v="21"/>
    <n v="21"/>
    <n v="0"/>
    <n v="0"/>
    <n v="105"/>
    <n v="0"/>
    <n v="0"/>
    <n v="0"/>
    <n v="21"/>
    <n v="0"/>
    <n v="0"/>
    <s v="03.2- Restorative / Complex"/>
    <s v="04- Discharged"/>
    <s v="Clinic Notes:                         Retainer delivery and scaling and polishing                                                                  Next Clinic Notes:                         Restoration #30, 31"/>
    <s v="Choose                                             A1                                                 B1                                                 C1                                                 F1                                                 R1"/>
  </r>
  <r>
    <d v="2025-01-21T00:00:00"/>
    <d v="2025-01-21T00:00:00"/>
    <s v="13th Floor"/>
    <s v="Haya"/>
    <x v="4"/>
    <n v="39415"/>
    <s v="Theyab Eisa Abdulla Ibrahim Aldhaheri"/>
    <x v="2"/>
    <n v="45585"/>
    <x v="2"/>
    <s v="02- Claims Sent Not Remitted"/>
    <n v="3080"/>
    <n v="0"/>
    <n v="3080"/>
    <n v="3080"/>
    <n v="0"/>
    <n v="0"/>
    <n v="0"/>
    <n v="0"/>
    <n v="0"/>
    <n v="0"/>
    <n v="3080"/>
    <n v="0"/>
    <n v="0"/>
    <n v="0"/>
    <n v="0"/>
    <n v="0"/>
    <n v="0"/>
    <s v="01.4- New Diagnosis after 6 months"/>
    <s v="04- Discharged"/>
    <s v="Clinic Notes:                         crown  delivery #29,28                                                                  Next Clinic Notes:                         new diagnosis  send back to continue treatment with dr hussien ( patient dont want already booked saturday 15/2 he want different day )"/>
    <s v="Choose                                             A1                                                 B1                                                 C1                                                 F1                                                 R1"/>
  </r>
  <r>
    <d v="2025-01-21T00:00:00"/>
    <d v="2025-01-21T00:00:00"/>
    <s v="12th Floor"/>
    <s v="Hassan"/>
    <x v="1"/>
    <n v="39600"/>
    <s v="Wesal Abdalla Ahmed Binyarouf   Alnaqbi"/>
    <x v="2"/>
    <n v="45598"/>
    <x v="2"/>
    <s v="02- Claims Sent Not Remitted"/>
    <n v="70"/>
    <n v="0"/>
    <n v="70"/>
    <n v="70"/>
    <n v="0"/>
    <n v="0"/>
    <n v="0"/>
    <n v="0"/>
    <n v="0"/>
    <n v="0"/>
    <n v="70"/>
    <n v="0"/>
    <n v="0"/>
    <n v="0"/>
    <n v="0"/>
    <n v="0"/>
    <n v="0"/>
    <s v="05.M- Surgical Miscellaneous (post surgery care,"/>
    <s v="04- Discharged"/>
    <s v="Clinic Notes:                         Follow up for Surgical extraction #30,32 with Immediate Implant #30 , cyst removal #30 with bone augmentation and Gingivoplasty under Nitrous Oxide , OPG                                                                    Next Clinic Notes:                         TTT Plan after surgery  1) wound irrigation #30,32 after 3 days with IV infusion of ceftriaxone , paracetamol and dexamethasone ( patient is coming from Dubai)   - Clinic 2 - 3 unit  3) Suture removal #30,32 after 12 days - VIP Clinic 1 - 1 unit  4 ) Implant impression # 30 after 6 months - VIP Clinic 1 - 1 unit"/>
    <s v="Choose                                             A1                                                 B1                                                 C1                                                 F1                                                 R1"/>
  </r>
  <r>
    <d v="2025-01-21T00:00:00"/>
    <d v="2025-01-21T00:00:00"/>
    <s v="12th Floor"/>
    <s v="Hassan"/>
    <x v="0"/>
    <n v="39157"/>
    <s v="Nuha Mohamed Amri"/>
    <x v="0"/>
    <n v="45599"/>
    <x v="3"/>
    <s v="02- Claims Sent Not Remitted"/>
    <n v="1057"/>
    <n v="587"/>
    <n v="0"/>
    <n v="0"/>
    <n v="0"/>
    <n v="0"/>
    <n v="1057"/>
    <n v="470"/>
    <n v="22.63"/>
    <n v="429.88"/>
    <n v="470"/>
    <n v="22.63"/>
    <n v="429.88"/>
    <n v="0"/>
    <n v="470"/>
    <n v="0"/>
    <n v="230.12"/>
    <s v="05.0- Extraction / Impaction / Surgery - Simple"/>
    <s v="04- Discharged"/>
    <s v="Clinic Notes:                         veneer delivery #7                                                                   Next Clinic Notes:                         scaling and polishing + extraction #17"/>
    <s v="Choose                                             A1                                                 B1                                                 C1                                                 F1                                                 R1"/>
  </r>
  <r>
    <d v="2025-01-02T00:00:00"/>
    <d v="2025-01-21T00:00:00"/>
    <s v="13th Floor"/>
    <s v="Kae"/>
    <x v="5"/>
    <n v="40064"/>
    <s v="Fawzi Gamal Elmitwalli Abouzeid"/>
    <x v="0"/>
    <n v="45605"/>
    <x v="2"/>
    <s v="02- Claims Sent Not Remitted"/>
    <n v="110"/>
    <n v="110"/>
    <n v="0"/>
    <n v="0"/>
    <n v="0"/>
    <n v="0"/>
    <n v="110"/>
    <n v="0"/>
    <n v="0"/>
    <n v="0"/>
    <n v="0"/>
    <n v="0"/>
    <n v="0"/>
    <n v="0"/>
    <n v="0"/>
    <n v="0"/>
    <n v="378.39"/>
    <s v="03.1- Restorative / Compound"/>
    <s v="04- Discharged"/>
    <s v="Clinic Notes:                         Prep endo crown #5                                                                  Next Clinic Notes:                         Restoration #18, 31"/>
    <s v="Choose                                             A1                                                 B1                                                 C1                                                 F1                                                 R1"/>
  </r>
  <r>
    <d v="2025-01-21T00:00:00"/>
    <d v="2025-01-21T00:00:00"/>
    <s v="13th Floor"/>
    <s v="Haya"/>
    <x v="4"/>
    <n v="36344"/>
    <s v="Maan Muneer Mohammed Dakdook"/>
    <x v="0"/>
    <n v="45606"/>
    <x v="3"/>
    <s v="02- Claims Sent Not Remitted"/>
    <n v="1094"/>
    <n v="0"/>
    <n v="0"/>
    <n v="0"/>
    <n v="0"/>
    <n v="0"/>
    <n v="1094"/>
    <n v="1094"/>
    <n v="0"/>
    <n v="0"/>
    <n v="1094"/>
    <n v="0"/>
    <n v="0"/>
    <n v="0"/>
    <n v="1094"/>
    <n v="0"/>
    <n v="0"/>
    <s v="01.4- New Diagnosis after 6 months"/>
    <s v="04- Discharged"/>
    <s v="Clinic Notes:                         crown delivery #4,5                                                                  Next Clinic Notes:                         ne diagnosis"/>
    <s v="Choose                                             A1                                                 B1                                                 C1                                                 F1                                                 R1"/>
  </r>
  <r>
    <d v="2025-01-21T00:00:00"/>
    <d v="2025-01-21T00:00:00"/>
    <s v="12th Floor"/>
    <s v="Hassan"/>
    <x v="0"/>
    <n v="40686"/>
    <s v="Maha Abdulla Rashed Ali Alzeyodi"/>
    <x v="0"/>
    <n v="45610"/>
    <x v="2"/>
    <s v="02- Claims Sent Not Remitted"/>
    <n v="105"/>
    <n v="0"/>
    <n v="0"/>
    <n v="0"/>
    <n v="0"/>
    <n v="0"/>
    <n v="105"/>
    <n v="105"/>
    <n v="0"/>
    <n v="0"/>
    <n v="105"/>
    <n v="0"/>
    <n v="0"/>
    <n v="0"/>
    <n v="0"/>
    <n v="0"/>
    <n v="105"/>
    <s v="06.3- Inlay / Crown Delivery - Simple (1-2)"/>
    <s v="03- Waiting &gt; 10 minutes"/>
    <s v="Clinic Notes:                         crown prep #18                                                                   Next Clinic Notes:                         crown delivery #18"/>
    <s v="Choose                                             A1                                                 B1                                                 C1                                                 F1                                                 R1"/>
  </r>
  <r>
    <d v="2025-01-21T00:00:00"/>
    <d v="2025-01-21T00:00:00"/>
    <s v="13th Floor"/>
    <s v="Haya"/>
    <x v="6"/>
    <n v="34231"/>
    <s v="Hamad  Sultan Hamad Aldhelaia Alzaabi"/>
    <x v="2"/>
    <n v="45611"/>
    <x v="2"/>
    <s v="02- Claims Sent Not Remitted"/>
    <n v="248.5"/>
    <n v="0"/>
    <n v="248.5"/>
    <n v="248.5"/>
    <n v="0"/>
    <n v="0"/>
    <n v="0"/>
    <n v="0"/>
    <n v="0"/>
    <n v="0"/>
    <n v="248.5"/>
    <n v="0"/>
    <n v="0"/>
    <n v="0"/>
    <n v="0"/>
    <n v="0"/>
    <n v="0"/>
    <s v="04.2- RCT / Premolar Tooth + Endo Crown Prep."/>
    <s v="04- Discharged"/>
    <s v="Clinic Notes:                         exam,iopa, scaling polishing                                                                  Next Clinic Notes:                         query rct#13--5  units"/>
    <s v="Choose                                             A1                                                 B1                                                 C1                                                 F1                                                 R1"/>
  </r>
  <r>
    <d v="2025-01-21T00:00:00"/>
    <d v="2025-01-21T00:00:00"/>
    <s v="12th Floor"/>
    <s v="Hassan"/>
    <x v="1"/>
    <n v="39817"/>
    <s v="SAEED    JUMAA ATEEQ JUMAA ALSUWAIDI"/>
    <x v="2"/>
    <n v="45616"/>
    <x v="2"/>
    <s v="02- Claims Sent Not Remitted"/>
    <n v="70"/>
    <n v="0"/>
    <n v="70"/>
    <n v="70"/>
    <n v="0"/>
    <n v="0"/>
    <n v="0"/>
    <n v="0"/>
    <n v="0"/>
    <n v="0"/>
    <n v="70"/>
    <n v="0"/>
    <n v="0"/>
    <n v="0"/>
    <n v="0"/>
    <n v="0"/>
    <n v="0"/>
    <s v="05.M- Surgical Miscellaneous (post surgery care,"/>
    <s v="04- Discharged"/>
    <s v="Clinic Notes:                         Follow up for Surgical removal of old Implant #19  with new implant placement #19 /GTR/Graft/stent under Nitrous Oxide , OPG                                                                   Next Clinic Notes:                         TTT Plan after surgery  1) Wound irrigation #19 after 3 days with IV infusion of ceftriaxone , paracetamol and dexamethasone   - Clinic 2 - 3 units 2) Wound irrigation #19 after 5 days - VIP Clinic 2 - 1 unit 3) Suture removal #19 after 12 days - VIP Clinic 1 - 1 unit"/>
    <s v="Choose                                             A1                                                 B1                                                 C1                                                 F1                                                 R1"/>
  </r>
  <r>
    <d v="2025-01-21T00:00:00"/>
    <d v="2025-01-21T00:00:00"/>
    <s v="13th Floor"/>
    <s v="Mona"/>
    <x v="5"/>
    <n v="41004"/>
    <s v="Ioan Eugene   Ivan"/>
    <x v="5"/>
    <s v="45617  / FP40451"/>
    <x v="1"/>
    <s v="02- Claims Sent Not Remitted"/>
    <n v="110"/>
    <n v="0"/>
    <n v="0"/>
    <n v="0"/>
    <n v="0"/>
    <n v="0"/>
    <n v="110"/>
    <n v="110"/>
    <n v="0"/>
    <n v="0"/>
    <n v="110"/>
    <n v="0"/>
    <n v="0"/>
    <n v="0"/>
    <n v="110"/>
    <n v="0"/>
    <n v="0"/>
    <s v="06.5- Inlay / Crown Delivery - Complex (6 -10)"/>
    <s v="04- Discharged"/>
    <s v="Clinic Notes:                         Endo crown prep #30 Caries removal and onlay prep for #31                                                                  Next Clinic Notes:                         Endo crown delivery #30 Onlay delivery #31"/>
    <s v="Choose                                             A1                                                 B1                                                 C1                                                 F1                                                 R1"/>
  </r>
  <r>
    <d v="2025-01-21T00:00:00"/>
    <d v="2025-01-21T00:00:00"/>
    <s v="12th Floor"/>
    <s v="Hassan"/>
    <x v="0"/>
    <n v="40498"/>
    <s v="Rashed Adel Ali Almheiri Aljumairi"/>
    <x v="0"/>
    <n v="45632"/>
    <x v="2"/>
    <s v="02- Claims Sent Not Remitted"/>
    <n v="155.93"/>
    <n v="155.93"/>
    <n v="0"/>
    <n v="0"/>
    <n v="0"/>
    <n v="0"/>
    <n v="155.93"/>
    <n v="0"/>
    <n v="0"/>
    <n v="0"/>
    <n v="0"/>
    <n v="0"/>
    <n v="0"/>
    <n v="0"/>
    <n v="0"/>
    <n v="0"/>
    <n v="0"/>
    <s v="09.M- Post surgical care, Occlusal adjustment, Implant Tightening,Repair"/>
    <s v="04- Discharged"/>
    <s v="Clinic Notes:                         post surgical care 1                                                                  Next Clinic Notes:                         post surgical care 2"/>
    <s v="Choose                                             A1                                                 B1                                                 C1                                                 F1                                                 R1"/>
  </r>
  <r>
    <d v="2025-01-21T00:00:00"/>
    <d v="2025-01-21T00:00:00"/>
    <s v="13th Floor"/>
    <s v="Kae"/>
    <x v="6"/>
    <n v="40315"/>
    <s v="Salim  Georges Eid"/>
    <x v="5"/>
    <s v="45633  / FP40431"/>
    <x v="1"/>
    <s v="02- Claims Sent Not Remitted"/>
    <n v="195.52"/>
    <n v="0"/>
    <n v="0"/>
    <n v="0"/>
    <n v="0"/>
    <n v="0"/>
    <n v="195.52"/>
    <n v="195.52"/>
    <n v="0"/>
    <n v="0"/>
    <n v="195.52"/>
    <n v="0"/>
    <n v="0"/>
    <n v="0"/>
    <n v="195.52"/>
    <n v="0"/>
    <n v="225.41"/>
    <s v="02.0- Oral Hygiene 1"/>
    <s v="04- Discharged"/>
    <s v="Clinic Notes:                         scaling polishing                                                                  Next Clinic Notes:                         continue treatment at vip for extraction scaling after 6 months--2 units at clinic 4"/>
    <s v="Choose                                             A1                                                 B1                                                 C1                                                 F1                                                 R1"/>
  </r>
  <r>
    <d v="2025-01-21T00:00:00"/>
    <d v="2025-01-21T00:00:00"/>
    <s v="13th Floor"/>
    <s v="Mona"/>
    <x v="4"/>
    <n v="40777"/>
    <s v="May Mohab Youssef Ahmed Hashish"/>
    <x v="0"/>
    <n v="45635"/>
    <x v="1"/>
    <s v="03- Fully Paid / Remitted"/>
    <n v="947.25"/>
    <n v="0"/>
    <n v="0"/>
    <n v="0"/>
    <n v="0"/>
    <n v="0"/>
    <n v="947.25"/>
    <n v="947.25"/>
    <n v="0"/>
    <n v="0"/>
    <n v="947.25"/>
    <n v="0"/>
    <n v="0"/>
    <n v="0"/>
    <n v="947.25"/>
    <n v="0"/>
    <n v="0"/>
    <s v="01.2- Consultation (Existing patient)"/>
    <s v="04- Discharged"/>
    <s v="Clinic Notes:                         RCT #3 and re RCT #6                                                                  Next Clinic Notes:                         follow up after 1 week (1 unit)"/>
    <s v="Choose                                             A1                                                 B1                                                 C1                                                 F1                                                 R1"/>
  </r>
  <r>
    <d v="2025-01-21T00:00:00"/>
    <d v="2025-01-21T00:00:00"/>
    <s v="12th Floor"/>
    <s v="Hassan"/>
    <x v="0"/>
    <n v="40922"/>
    <s v="Wahaj Ahmed Waheed Ahmed"/>
    <x v="0"/>
    <n v="45641"/>
    <x v="3"/>
    <s v="02- Claims Sent Not Remitted"/>
    <n v="870.5"/>
    <n v="225.19"/>
    <n v="0"/>
    <n v="0"/>
    <n v="0"/>
    <n v="0"/>
    <n v="870.5"/>
    <n v="645.30999999999995"/>
    <n v="0"/>
    <n v="0"/>
    <n v="645.30999999999995"/>
    <n v="0"/>
    <n v="0"/>
    <n v="0"/>
    <n v="645.29999999999995"/>
    <n v="0"/>
    <n v="0"/>
    <s v="01.4- New Diagnosis after 6 months"/>
    <s v="04- Discharged"/>
    <s v="Clinic Notes:                         endocrown delivery #3                                                                  Next Clinic Notes:                         new diagnosis in when due"/>
    <s v="Choose                                             A1                                                 B1                                                 C1                                                 F1                                                 R1"/>
  </r>
  <r>
    <d v="2025-01-21T00:00:00"/>
    <d v="2025-01-22T00:00:00"/>
    <s v="13th Floor"/>
    <s v="Mona"/>
    <x v="6"/>
    <n v="40967"/>
    <s v="Samiha   Alloub"/>
    <x v="3"/>
    <n v="45685"/>
    <x v="1"/>
    <s v="02- Claims Sent Not Remitted"/>
    <n v="303"/>
    <n v="0"/>
    <n v="242.4"/>
    <n v="242.4"/>
    <n v="0"/>
    <n v="0"/>
    <n v="60.6"/>
    <n v="60.6"/>
    <n v="0"/>
    <n v="0"/>
    <n v="303"/>
    <n v="0"/>
    <n v="0"/>
    <n v="0"/>
    <n v="60.6"/>
    <n v="0"/>
    <n v="0"/>
    <s v="04.2- RCT / Premolar Tooth + Endo Crown Prep."/>
    <s v="03- Waiting &gt; 10 minutes"/>
    <s v="Clinic Notes:                         exam,opg,scaling polishing                                                                  Next Clinic Notes:                         rct#13 with prep ---5 units"/>
    <s v="Choose                                             A1                                                 B1                                                 C1                                                 F1                                                 R1"/>
  </r>
  <r>
    <d v="2025-01-22T00:00:00"/>
    <d v="2025-01-22T00:00:00"/>
    <s v="12th Floor"/>
    <s v="Hassan"/>
    <x v="0"/>
    <n v="40299"/>
    <s v="Omar Mohamad Alzarkan"/>
    <x v="0"/>
    <n v="45690"/>
    <x v="2"/>
    <s v="02- Claims Sent Not Remitted"/>
    <n v="0"/>
    <n v="0"/>
    <n v="0"/>
    <n v="0"/>
    <n v="0"/>
    <n v="0"/>
    <n v="0"/>
    <n v="0"/>
    <n v="0"/>
    <n v="0"/>
    <n v="0"/>
    <n v="0"/>
    <n v="0"/>
    <n v="0"/>
    <n v="0"/>
    <n v="0"/>
    <n v="500"/>
    <s v="09.M- Post surgical care, Occlusal adjustment, Implant Tightening,Repair"/>
    <s v="04- Discharged"/>
    <s v="Clinic Notes:                         post surgical care 2                                                                   Next Clinic Notes:                         suture removal 1 unit"/>
    <s v="Choose                                             A1                                                 B1                                                 C1                                                 F1                                                 R1"/>
  </r>
  <r>
    <d v="2025-01-22T00:00:00"/>
    <d v="2025-01-22T00:00:00"/>
    <s v="12th Floor"/>
    <s v="Hassan"/>
    <x v="1"/>
    <n v="40027"/>
    <s v="Ensherah Sayed Aly Ataalla"/>
    <x v="0"/>
    <n v="45691"/>
    <x v="2"/>
    <s v="02- Claims Sent Not Remitted"/>
    <n v="103.95"/>
    <n v="103.95"/>
    <n v="0"/>
    <n v="0"/>
    <n v="0"/>
    <n v="0"/>
    <n v="103.95"/>
    <n v="0"/>
    <n v="0"/>
    <n v="0"/>
    <n v="0"/>
    <n v="0"/>
    <n v="0"/>
    <n v="0"/>
    <n v="0"/>
    <n v="0"/>
    <n v="0"/>
    <s v="09.9- Implant Crown Delivery - Complex (6 -10)"/>
    <s v="04- Discharged"/>
    <s v="Clinic Notes:                         occlusal adjustment and new scan                                                                   Next Clinic Notes:                          Lower framework delivery after 2 weeks -  VIP Clinic1 - 4 units"/>
    <s v="Choose                                             A1                                                 B1                                                 C1                                                 F1                                                 R1"/>
  </r>
  <r>
    <d v="2025-01-22T00:00:00"/>
    <d v="2025-01-22T00:00:00"/>
    <s v="13th Floor"/>
    <s v="Kae"/>
    <x v="6"/>
    <n v="40474"/>
    <s v="Srikanth Reddy Koncha Siva Reddy Koncha"/>
    <x v="0"/>
    <n v="45692"/>
    <x v="2"/>
    <s v="02- Claims Sent Not Remitted"/>
    <n v="110"/>
    <n v="89"/>
    <n v="0"/>
    <n v="0"/>
    <n v="0"/>
    <n v="0"/>
    <n v="110"/>
    <n v="21"/>
    <n v="0"/>
    <n v="0"/>
    <n v="21"/>
    <n v="0"/>
    <n v="0"/>
    <n v="0"/>
    <n v="21"/>
    <n v="0"/>
    <n v="209.8"/>
    <s v="07.4- Crowns /Crown Delivery - Simple (1-2)"/>
    <s v="04- Discharged"/>
    <s v="Clinic Notes:                         tooth prep for endo crown #19-                                                                  Next Clinic Notes:                         endo crown delivery#19--3 units"/>
    <s v="Choose                                             A1                                                 B1                                                 C1                                                 F1                                                 R1"/>
  </r>
  <r>
    <d v="2025-01-20T00:00:00"/>
    <d v="2025-01-22T00:00:00"/>
    <s v="13th Floor"/>
    <s v="Mona"/>
    <x v="5"/>
    <n v="41009"/>
    <s v="Faheem Mohammed Ashraf Abdul azeez"/>
    <x v="3"/>
    <n v="45695"/>
    <x v="2"/>
    <s v="02- Claims Sent Not Remitted"/>
    <n v="660"/>
    <n v="0"/>
    <n v="660"/>
    <n v="660"/>
    <n v="0"/>
    <n v="0"/>
    <n v="0"/>
    <n v="0"/>
    <n v="0"/>
    <n v="0"/>
    <n v="660"/>
    <n v="0"/>
    <n v="0"/>
    <n v="0"/>
    <n v="0"/>
    <n v="0"/>
    <n v="0"/>
    <s v="06.2- Inlay / Crown Preparation - Complex (6 -10)"/>
    <s v="03- Waiting &gt; 10 minutes"/>
    <s v="Clinic Notes:                         Examination, OPG  RCT #14, IOPA #14                                                                  Next Clinic Notes:                         Endo crown prep #14  4 units"/>
    <s v="Choose                                             A1                                                 B1                                                 C1                                                 F1                                                 R1"/>
  </r>
  <r>
    <d v="2025-01-22T00:00:00"/>
    <d v="2025-01-22T00:00:00"/>
    <s v="12th Floor"/>
    <s v="Hassan"/>
    <x v="0"/>
    <n v="40957"/>
    <s v="Khawla Abdul Rahman Abou Hait"/>
    <x v="0"/>
    <n v="45699"/>
    <x v="1"/>
    <s v="02- Claims Sent Not Remitted"/>
    <n v="244.52"/>
    <n v="0"/>
    <n v="0"/>
    <n v="0"/>
    <n v="0"/>
    <n v="0"/>
    <n v="244.52"/>
    <n v="244.52"/>
    <n v="0"/>
    <n v="0"/>
    <n v="244.52"/>
    <n v="0"/>
    <n v="0"/>
    <n v="0"/>
    <n v="244.52"/>
    <n v="0"/>
    <n v="0"/>
    <s v="04.3- RCT / 3-4 Molar Tooth + Endo Crown Prep."/>
    <s v="04- Discharged"/>
    <s v="Clinic Notes:                         scaling and polishing                                                                   Next Clinic Notes:                         rct #29,30 6 units"/>
    <s v="Choose                                             A1                                                 B1                                                 C1                                                 F1                                                 R1"/>
  </r>
  <r>
    <d v="2025-01-22T00:00:00"/>
    <d v="2025-01-22T00:00:00"/>
    <s v="12th Floor"/>
    <s v="Kae"/>
    <x v="1"/>
    <n v="40997"/>
    <s v="Moneirah Abdulla Khadem Aldhaheri"/>
    <x v="2"/>
    <n v="45703"/>
    <x v="2"/>
    <s v="02- Claims Sent Not Remitted"/>
    <n v="175"/>
    <n v="0"/>
    <n v="175"/>
    <n v="175"/>
    <n v="0"/>
    <n v="0"/>
    <n v="0"/>
    <n v="0"/>
    <n v="0"/>
    <n v="0"/>
    <n v="175"/>
    <n v="0"/>
    <n v="0"/>
    <n v="0"/>
    <n v="0"/>
    <n v="0"/>
    <n v="0"/>
    <s v="X.0- Internal referral"/>
    <s v="04- Discharged"/>
    <s v="Clinic Notes:                         Examination , OPG , IOPA#24                                                                  Next Clinic Notes:                         1) Patient requires only  pocket cleaning / prophy visit today ( should have 2 separate visits for oral hygiene)  - clinic 4  2) Veneer replacement  ( mock up ) - VIP Clinic 2 - (need to ask the clinic for the no. of units)  3) New diagnosis after 6 months ( must have scaling visit with GP same day visit with VIP Clinic ) - VIP CLINIC 1- 2 Units"/>
    <s v="Choose                                             A1                                                 B1                                                 C1                                                 F1                                                 R1"/>
  </r>
  <r>
    <d v="2025-01-22T00:00:00"/>
    <s v="---"/>
    <s v="12th Floor"/>
    <s v="Hassan"/>
    <x v="0"/>
    <n v="40889"/>
    <s v="Erebia Yimam Amede"/>
    <x v="0"/>
    <n v="45706"/>
    <x v="0"/>
    <s v="02- Claims Sent Not Remitted"/>
    <n v="155.93"/>
    <n v="155.93"/>
    <n v="0"/>
    <n v="0"/>
    <n v="0"/>
    <n v="0"/>
    <n v="155.93"/>
    <n v="0"/>
    <n v="0"/>
    <n v="0"/>
    <n v="0"/>
    <n v="0"/>
    <n v="0"/>
    <n v="0"/>
    <n v="0"/>
    <n v="0"/>
    <n v="0"/>
    <s v="09.M- Post surgical care, Occlusal adjustment, Implant Tightening,Repair"/>
    <s v="04- Discharged"/>
    <s v="Clinic Notes:                         post surgical care 1                                                                  Next Clinic Notes:                         suture removal"/>
    <s v="Choose                                             A1                                                 B1                                                 C1                                                 F1                                                 R1"/>
  </r>
  <r>
    <d v="2025-01-22T00:00:00"/>
    <d v="2025-01-22T00:00:00"/>
    <s v="13th Floor"/>
    <s v="Kae"/>
    <x v="4"/>
    <n v="40858"/>
    <s v="Abdulla Saif Saeed Rashed Almazrouei"/>
    <x v="2"/>
    <n v="45713"/>
    <x v="2"/>
    <s v="02- Claims Sent Not Remitted"/>
    <n v="616"/>
    <n v="0"/>
    <n v="616"/>
    <n v="616"/>
    <n v="0"/>
    <n v="0"/>
    <n v="0"/>
    <n v="0"/>
    <n v="0"/>
    <n v="0"/>
    <n v="616"/>
    <n v="0"/>
    <n v="0"/>
    <n v="0"/>
    <n v="0"/>
    <n v="0"/>
    <n v="0"/>
    <s v="01.4- New Diagnosis after 6 months"/>
    <s v="03- Waiting &gt; 10 minutes"/>
    <s v="Clinic Notes:                         restoration #7,8 and scaling                                                                   Next Clinic Notes:                         new diagnosis"/>
    <s v="Choose                                             A1                                                 B1                                                 C1                                                 F1                                                 R1"/>
  </r>
  <r>
    <d v="2025-01-22T00:00:00"/>
    <d v="2025-01-22T00:00:00"/>
    <s v="13th Floor"/>
    <s v="Kae"/>
    <x v="4"/>
    <n v="40858"/>
    <s v="Abdulla Saif Saeed Rashed Almazrouei"/>
    <x v="0"/>
    <n v="45716"/>
    <x v="2"/>
    <s v="02- Claims Sent Not Remitted"/>
    <n v="249.6"/>
    <n v="249.6"/>
    <n v="0"/>
    <n v="0"/>
    <n v="0"/>
    <n v="0"/>
    <n v="249.6"/>
    <n v="0"/>
    <n v="0"/>
    <n v="0"/>
    <n v="0"/>
    <n v="0"/>
    <n v="0"/>
    <n v="0"/>
    <n v="0"/>
    <n v="0"/>
    <n v="0"/>
    <s v="01.4- New Diagnosis after 6 months"/>
    <s v="03- Waiting &gt; 10 minutes"/>
    <s v="Clinic Notes:                         restoration #7,8 and scaling                                                                   Next Clinic Notes:                         new diagnosis"/>
    <s v="Choose                                             A1                                                 B1                                                 C1                                                 F1                                                 R1"/>
  </r>
  <r>
    <d v="2025-01-22T00:00:00"/>
    <d v="2025-01-22T00:00:00"/>
    <s v="13th Floor"/>
    <s v="Kae"/>
    <x v="5"/>
    <n v="35962"/>
    <s v="Ali Mohamed Abdulnabi Ali Alhammadi"/>
    <x v="2"/>
    <n v="45729"/>
    <x v="2"/>
    <s v="02- Claims Sent Not Remitted"/>
    <n v="353.5"/>
    <n v="0"/>
    <n v="353.5"/>
    <n v="353.5"/>
    <n v="0"/>
    <n v="0"/>
    <n v="0"/>
    <n v="0"/>
    <n v="0"/>
    <n v="0"/>
    <n v="353.5"/>
    <n v="0"/>
    <n v="0"/>
    <n v="0"/>
    <n v="0"/>
    <n v="0"/>
    <n v="0"/>
    <s v="02.0- Oral Hygiene 1"/>
    <s v="04- Discharged"/>
    <s v="Clinic Notes:                         Examination, OPG and scaling and polishing                                                                  Next Clinic Notes:                         Scaling after 6 months"/>
    <s v="Choose                                             A1                                                 B1                                                 C1                                                 F1                                                 R1"/>
  </r>
  <r>
    <d v="2025-01-22T00:00:00"/>
    <d v="2025-01-22T00:00:00"/>
    <s v="12th Floor"/>
    <s v="Hassan"/>
    <x v="1"/>
    <n v="35313"/>
    <s v="Abdulla Rashed Mohamed Abdulla Almarzooqi"/>
    <x v="2"/>
    <n v="45743"/>
    <x v="2"/>
    <s v="02- Claims Sent Not Remitted"/>
    <n v="280"/>
    <n v="0"/>
    <n v="280"/>
    <n v="280"/>
    <n v="0"/>
    <n v="0"/>
    <n v="0"/>
    <n v="0"/>
    <n v="0"/>
    <n v="0"/>
    <n v="280"/>
    <n v="0"/>
    <n v="0"/>
    <n v="0"/>
    <n v="0"/>
    <n v="0"/>
    <n v="0"/>
    <s v="09.4- Implant Crown Impression - Simple (1-2)"/>
    <s v="04- Discharged"/>
    <s v="Clinic Notes:                         Implant exposure #2 IOPA#2                                                                   Next Clinic Notes:                         Implant crown impression # 2 , 5 after 10 days - VIP Clinic 1 - 3 units"/>
    <s v="Choose                                             A1                                                 B1                                                 C1                                                 F1                                                 R1"/>
  </r>
  <r>
    <d v="2025-01-20T00:00:00"/>
    <d v="2025-01-22T00:00:00"/>
    <s v="13th Floor"/>
    <s v="Haya"/>
    <x v="4"/>
    <n v="39661"/>
    <s v="Tarek  Hassen Abdoun"/>
    <x v="7"/>
    <n v="45745"/>
    <x v="2"/>
    <s v="02- Claims Sent Not Remitted"/>
    <n v="569.98"/>
    <n v="0"/>
    <n v="569.98"/>
    <n v="569.98"/>
    <n v="0"/>
    <n v="0"/>
    <n v="0"/>
    <n v="0"/>
    <n v="0"/>
    <n v="0"/>
    <n v="569.98"/>
    <n v="0"/>
    <n v="0"/>
    <n v="0"/>
    <n v="0"/>
    <n v="0"/>
    <n v="0"/>
    <s v="01.4- New Diagnosis after 6 months"/>
    <s v="03- Waiting &gt; 10 minutes"/>
    <s v="Clinic Notes:                         consultation and scaling                                                                  Next Clinic Notes:                         new diagnosis"/>
    <s v="Choose                                             A1                                                 B1                                                 C1                                                 F1                                                 R1"/>
  </r>
  <r>
    <d v="2025-01-22T00:00:00"/>
    <d v="2025-01-22T00:00:00"/>
    <s v="12th Floor"/>
    <s v="Hassan"/>
    <x v="1"/>
    <n v="39542"/>
    <s v="Mohammed Mahi Najeem Meera Sahib Mohammed Mahi"/>
    <x v="0"/>
    <n v="45751"/>
    <x v="1"/>
    <s v="02- Claims Sent Not Remitted"/>
    <n v="3136"/>
    <n v="871.86"/>
    <n v="0"/>
    <n v="0"/>
    <n v="0"/>
    <n v="0"/>
    <n v="3136"/>
    <n v="2264.14"/>
    <n v="0"/>
    <n v="0"/>
    <n v="2264.14"/>
    <n v="0"/>
    <n v="0"/>
    <n v="0"/>
    <n v="2264.13"/>
    <n v="0"/>
    <n v="0"/>
    <s v="09.M- Post surgical care, Occlusal adjustment, Implant Tightening,Repair"/>
    <s v="04- Discharged"/>
    <s v="Clinic Notes:                         Implant bridge delivery # 29-31                                                                   Next Clinic Notes:                         Implant bridge tightening #29,31 after 3 months ( must have scaling visit with GP same day visit with VIP Clinic )  - VIP Clinic 1-  2 units"/>
    <s v="Choose                                             A1                                                 B1                                                 C1                                                 F1                                                 R1"/>
  </r>
  <r>
    <d v="2025-01-22T00:00:00"/>
    <d v="2025-01-22T00:00:00"/>
    <s v="12th Floor"/>
    <s v="Hassan"/>
    <x v="1"/>
    <n v="40451"/>
    <s v="Ayesha Ali Khalfan Alhammadi"/>
    <x v="0"/>
    <n v="45760"/>
    <x v="2"/>
    <s v="02- Claims Sent Not Remitted"/>
    <n v="195"/>
    <n v="195"/>
    <n v="0"/>
    <n v="0"/>
    <n v="0"/>
    <n v="0"/>
    <n v="195"/>
    <n v="0"/>
    <n v="0"/>
    <n v="0"/>
    <n v="0"/>
    <n v="0"/>
    <n v="0"/>
    <n v="0"/>
    <n v="0"/>
    <n v="0"/>
    <n v="0"/>
    <s v="09.4- Implant Crown Impression - Simple (1-2)"/>
    <s v="04- Discharged"/>
    <s v="Clinic Notes:                         Follow up examination                                                                   Next Clinic Notes:                         1) after the treatments in clinic 2 to be referred back to the VIP Clinic for crown removal and impression  #30,31 - VIP Clinic 1 - 3 units  2) Implant tightening #18,20 after 3 months ( must have scaling visit with GP same day visit with VIP Clinic ) - VIP Clinic 1 - 2 units"/>
    <s v="Choose                                             A1                                                 B1                                                 C1                                                 F1                                                 R1"/>
  </r>
  <r>
    <d v="2025-01-22T00:00:00"/>
    <d v="2025-01-22T00:00:00"/>
    <s v="12th Floor"/>
    <s v="Hassan"/>
    <x v="0"/>
    <n v="40864"/>
    <s v="Moosa Shamsuddin Qasem Ali Alblooshi"/>
    <x v="2"/>
    <n v="45761"/>
    <x v="2"/>
    <s v="02- Claims Sent Not Remitted"/>
    <n v="693"/>
    <n v="0"/>
    <n v="693"/>
    <n v="693"/>
    <n v="0"/>
    <n v="0"/>
    <n v="0"/>
    <n v="0"/>
    <n v="0"/>
    <n v="0"/>
    <n v="693"/>
    <n v="0"/>
    <n v="0"/>
    <n v="0"/>
    <n v="0"/>
    <n v="0"/>
    <n v="0"/>
    <s v="04.2- RCT / Premolar Tooth + Endo Crown Prep."/>
    <s v="03- Waiting &gt; 10 minutes"/>
    <s v="Clinic Notes:                         post and core + restoration #7                                                                   Next Clinic Notes:                         RCT/onlay prep #4, preparation #5,14"/>
    <s v="Choose                                             A1                                                 B1                                                 C1                                                 F1                                                 R1"/>
  </r>
  <r>
    <d v="2025-01-22T00:00:00"/>
    <d v="2025-01-22T00:00:00"/>
    <s v="13th Floor"/>
    <s v="Haya"/>
    <x v="6"/>
    <n v="34294"/>
    <s v="HIND SALEH ALSHAIKH AHMED ALBADRI"/>
    <x v="2"/>
    <n v="45779"/>
    <x v="2"/>
    <s v="02- Claims Sent Not Remitted"/>
    <n v="122.5"/>
    <n v="0"/>
    <n v="122.5"/>
    <n v="122.5"/>
    <n v="0"/>
    <n v="0"/>
    <n v="0"/>
    <n v="0"/>
    <n v="0"/>
    <n v="0"/>
    <n v="122.5"/>
    <n v="0"/>
    <n v="0"/>
    <n v="0"/>
    <n v="0"/>
    <n v="0"/>
    <n v="0"/>
    <s v="02.0- Oral Hygiene 1"/>
    <s v="04- Discharged"/>
    <s v="Clinic Notes:                         scaling polishing                                                                  Next Clinic Notes:                         scaling after 4 months--2 units"/>
    <s v="Choose                                             A1                                                 B1                                                 C1                                                 F1                                                 R1"/>
  </r>
  <r>
    <d v="2025-01-22T00:00:00"/>
    <d v="2025-01-22T00:00:00"/>
    <s v="13th Floor"/>
    <s v="Haya"/>
    <x v="6"/>
    <n v="34294"/>
    <s v="HIND SALEH ALSHAIKH AHMED ALBADRI"/>
    <x v="0"/>
    <n v="45781"/>
    <x v="2"/>
    <s v="02- Claims Sent Not Remitted"/>
    <n v="124.8"/>
    <n v="124.8"/>
    <n v="0"/>
    <n v="0"/>
    <n v="0"/>
    <n v="0"/>
    <n v="124.8"/>
    <n v="0"/>
    <n v="0"/>
    <n v="0"/>
    <n v="0"/>
    <n v="0"/>
    <n v="0"/>
    <n v="0"/>
    <n v="0"/>
    <n v="0"/>
    <n v="0"/>
    <s v="02.0- Oral Hygiene 1"/>
    <s v="04- Discharged"/>
    <s v="Clinic Notes:                         scaling polishing                                                                  Next Clinic Notes:                         scaling after 4 months--2 units"/>
    <s v="Choose                                             A1                                                 B1                                                 C1                                                 F1                                                 R1"/>
  </r>
  <r>
    <d v="2025-01-22T00:00:00"/>
    <d v="2025-01-22T00:00:00"/>
    <s v="12th Floor"/>
    <s v="Hassan"/>
    <x v="1"/>
    <n v="41000"/>
    <s v="Petra   Schorr"/>
    <x v="0"/>
    <n v="45795"/>
    <x v="3"/>
    <s v="02- Claims Sent Not Remitted"/>
    <n v="1122"/>
    <n v="219.91"/>
    <n v="0"/>
    <n v="0"/>
    <n v="0"/>
    <n v="0"/>
    <n v="1122"/>
    <n v="902.09"/>
    <n v="0"/>
    <n v="0"/>
    <n v="902.09"/>
    <n v="0"/>
    <n v="0"/>
    <n v="0"/>
    <n v="902"/>
    <n v="0"/>
    <n v="0"/>
    <s v="01.2- Consultation (Existing patient)"/>
    <s v="04- Discharged"/>
    <s v="Clinic Notes:                         Night guard delivery - upper arch                                                                   Next Clinic Notes:                         Follow up examination after 6 weeks ( patient might need another referral) - VIP Clinic 1 - 1 unit"/>
    <s v="Choose                                             A1                                                 B1                                                 C1                                                 F1                                                 R1"/>
  </r>
  <r>
    <d v="2025-01-21T00:00:00"/>
    <d v="2025-01-22T00:00:00"/>
    <s v="12th Floor"/>
    <s v="Joel"/>
    <x v="0"/>
    <n v="40946"/>
    <s v="Abdulaziz Ali Alhammadi"/>
    <x v="2"/>
    <n v="45796"/>
    <x v="2"/>
    <s v="02- Claims Sent Not Remitted"/>
    <n v="42000"/>
    <n v="15050"/>
    <n v="33775"/>
    <n v="33775"/>
    <n v="0"/>
    <n v="0"/>
    <n v="8225"/>
    <n v="0"/>
    <n v="0"/>
    <n v="0"/>
    <n v="33775"/>
    <n v="0"/>
    <n v="0"/>
    <n v="0"/>
    <n v="0"/>
    <n v="0"/>
    <n v="0"/>
    <s v="05.M- Surgical Miscellaneous (post surgery care,"/>
    <s v="03- Waiting &gt; 10 minutes"/>
    <s v="Clinic Notes:                         Surgical extraction #7,9,11,12,13,15,16, immediate implants #5,7,10,12,14 under nitrous oxide                                                                  Next Clinic Notes:                         Post surgical care after 3 days and 5 days - 1 unit"/>
    <s v="Choose                                             A1                                                 B1                                                 C1                                                 F1                                                 R1"/>
  </r>
  <r>
    <d v="2025-01-23T00:00:00"/>
    <d v="2025-01-22T00:00:00"/>
    <s v="12th Floor"/>
    <s v="Joel"/>
    <x v="0"/>
    <n v="40596"/>
    <s v="Mariam Saeed Hareb Alazeezi"/>
    <x v="2"/>
    <n v="45841"/>
    <x v="2"/>
    <s v="02- Claims Sent Not Remitted"/>
    <n v="7980"/>
    <n v="1470"/>
    <n v="7245"/>
    <n v="7245"/>
    <n v="0"/>
    <n v="0"/>
    <n v="735"/>
    <n v="0"/>
    <n v="0"/>
    <n v="0"/>
    <n v="7245"/>
    <n v="0"/>
    <n v="0"/>
    <n v="0"/>
    <n v="0"/>
    <n v="0"/>
    <n v="0"/>
    <s v="05.M- Surgical Miscellaneous (post surgery care,"/>
    <s v="04- Discharged"/>
    <s v="Clinic Notes:                         Direct implant surgery # 5                                                                  Next Clinic Notes:                         Post Surgical Care"/>
    <s v="Choose                                             A1                                                 B1                                                 C1                                                 F1                                                 R1"/>
  </r>
  <r>
    <d v="2025-01-22T00:00:00"/>
    <d v="2025-01-22T00:00:00"/>
    <s v="12th Floor"/>
    <s v="Hassan"/>
    <x v="1"/>
    <n v="38338"/>
    <s v="Seham Ahmad Suleiman Deekh"/>
    <x v="0"/>
    <n v="45855"/>
    <x v="1"/>
    <s v="02- Claims Sent Not Remitted"/>
    <n v="9563.44"/>
    <n v="0"/>
    <n v="0"/>
    <n v="0"/>
    <n v="0"/>
    <n v="0"/>
    <n v="9563.44"/>
    <n v="9563.44"/>
    <n v="0"/>
    <n v="0"/>
    <n v="9563.44"/>
    <n v="0"/>
    <n v="0"/>
    <n v="0"/>
    <n v="9563.44"/>
    <n v="0"/>
    <n v="0"/>
    <s v="09.6- Implant Crown Impression - Complex (6 -10)"/>
    <s v="04- Discharged"/>
    <s v="Clinic Notes:                         Implant bridge delivery (lower arch pmma)                                                                    Next Clinic Notes:                         Final Implant bridge impression after 1 week - VIP Clinic 1 - 5 units"/>
    <s v="Choose                                             A1                                                 B1                                                 C1                                                 F1                                                 R1"/>
  </r>
  <r>
    <d v="2025-01-22T00:00:00"/>
    <d v="2025-01-22T00:00:00"/>
    <s v="13th Floor"/>
    <s v="Kae"/>
    <x v="4"/>
    <n v="41023"/>
    <s v="Nicole   Chahine"/>
    <x v="0"/>
    <n v="45871"/>
    <x v="1"/>
    <s v="02- Claims Sent Not Remitted"/>
    <n v="192.96"/>
    <n v="0"/>
    <n v="0"/>
    <n v="0"/>
    <n v="0"/>
    <n v="0"/>
    <n v="192.96"/>
    <n v="192.96"/>
    <n v="0"/>
    <n v="0"/>
    <n v="192.96"/>
    <n v="0"/>
    <n v="0"/>
    <n v="0"/>
    <n v="192.96"/>
    <n v="0"/>
    <n v="37.18"/>
    <s v="04.2- RCT / Premolar Tooth + Endo Crown Prep."/>
    <s v="04- Discharged"/>
    <s v="Clinic Notes:                         consultation                                                                   Next Clinic Notes:                         RCT #5 (4 unit)"/>
    <s v="Choose                                             A1                                                 B1                                                 C1                                                 F1                                                 R1"/>
  </r>
  <r>
    <d v="2025-01-22T00:00:00"/>
    <d v="2025-01-29T00:00:00"/>
    <s v="13th Floor"/>
    <s v="Mona"/>
    <x v="6"/>
    <n v="40809"/>
    <s v="Mehnaz  Shamsher"/>
    <x v="0"/>
    <n v="45874"/>
    <x v="2"/>
    <s v="02- Claims Sent Not Remitted"/>
    <n v="0"/>
    <n v="0"/>
    <n v="0"/>
    <n v="0"/>
    <n v="0"/>
    <n v="0"/>
    <n v="0"/>
    <n v="0"/>
    <n v="0"/>
    <n v="0"/>
    <n v="0"/>
    <n v="0"/>
    <n v="0"/>
    <n v="0"/>
    <n v="0"/>
    <n v="0"/>
    <n v="0"/>
    <s v="01.4- New Diagnosis after 6 months"/>
    <s v="04- Discharged"/>
    <s v="Clinic Notes:                         bridge delivery                                                                  Next Clinic Notes:                         new diagnosis after 6 months--2 unit"/>
    <s v="Choose                                             A1                                                 B1                                                 C1                                                 F1                                                 R1"/>
  </r>
  <r>
    <d v="2025-01-22T00:00:00"/>
    <d v="2025-01-22T00:00:00"/>
    <s v="12th Floor"/>
    <s v="Hassan"/>
    <x v="1"/>
    <n v="37689"/>
    <s v="Mohamed Khalifa Mohamed Mohsen Alnuaimi"/>
    <x v="2"/>
    <n v="45878"/>
    <x v="2"/>
    <s v="02- Claims Sent Not Remitted"/>
    <n v="140"/>
    <n v="0"/>
    <n v="140"/>
    <n v="140"/>
    <n v="0"/>
    <n v="0"/>
    <n v="0"/>
    <n v="0"/>
    <n v="0"/>
    <n v="0"/>
    <n v="140"/>
    <n v="0"/>
    <n v="0"/>
    <n v="0"/>
    <n v="0"/>
    <n v="0"/>
    <n v="0"/>
    <s v="05.1- Extraction / Impaction / Surgery - Compound"/>
    <s v="04- Discharged"/>
    <s v="Clinic Notes:                         suture removal #1,32                                                                  Next Clinic Notes:                         Surgical extraction #16,17 after 6 weeks ( or as per patient's availability) - VIP Clinic 1 - 8 units"/>
    <s v="Choose                                             A1                                                 B1                                                 C1                                                 F1                                                 R1"/>
  </r>
  <r>
    <d v="2025-01-22T00:00:00"/>
    <d v="2025-01-23T00:00:00"/>
    <s v="12th Floor"/>
    <s v="Hassan"/>
    <x v="0"/>
    <n v="35955"/>
    <s v="Nurciah Bt Dalim Tarmin"/>
    <x v="0"/>
    <n v="45879"/>
    <x v="1"/>
    <s v="02- Claims Sent Not Remitted"/>
    <n v="520.9"/>
    <n v="0"/>
    <n v="0"/>
    <n v="0"/>
    <n v="0"/>
    <n v="0"/>
    <n v="520.9"/>
    <n v="520.9"/>
    <n v="0"/>
    <n v="0"/>
    <n v="520.9"/>
    <n v="0"/>
    <n v="0"/>
    <n v="0"/>
    <n v="520.9"/>
    <n v="0"/>
    <n v="0"/>
    <s v="09.M- Post surgical care, Occlusal adjustment, Implant Tightening,Repair"/>
    <s v="03- Waiting &gt; 10 minutes"/>
    <s v="Clinic Notes:                         EXTRACTION #30                                                                   Next Clinic Notes:                         POST SURGICAL CARE 1"/>
    <s v="Choose                                             A1                                                 B1                                                 C1                                                 F1                                                 R1"/>
  </r>
  <r>
    <d v="2025-01-22T00:00:00"/>
    <d v="2025-01-22T00:00:00"/>
    <s v="13th Floor"/>
    <s v="Haya"/>
    <x v="4"/>
    <n v="36776"/>
    <s v="Aisha Tareq Jasem Alnuaimi"/>
    <x v="2"/>
    <n v="45881"/>
    <x v="2"/>
    <s v="02- Claims Sent Not Remitted"/>
    <n v="577.5"/>
    <n v="0"/>
    <n v="577.5"/>
    <n v="577.5"/>
    <n v="0"/>
    <n v="0"/>
    <n v="0"/>
    <n v="0"/>
    <n v="0"/>
    <n v="0"/>
    <n v="577.5"/>
    <n v="0"/>
    <n v="0"/>
    <n v="0"/>
    <n v="0"/>
    <n v="0"/>
    <n v="1174.3"/>
    <s v="01.2- Consultation (Existing patient)"/>
    <s v="04- Discharged"/>
    <s v="Clinic Notes:                         post and core #9                                                                  Next Clinic Notes:                         follow up after 3 months regarding tooth #11"/>
    <s v="Choose                                             A1                                                 B1                                                 C1                                                 F1                                                 R1"/>
  </r>
  <r>
    <d v="2025-01-23T00:00:00"/>
    <d v="2025-01-23T00:00:00"/>
    <s v="13th Floor"/>
    <s v="Kae"/>
    <x v="4"/>
    <n v="40373"/>
    <s v="Hanan Ahmad H Mousa"/>
    <x v="0"/>
    <n v="45888"/>
    <x v="2"/>
    <s v="02- Claims Sent Not Remitted"/>
    <n v="155.93"/>
    <n v="155.93"/>
    <n v="0"/>
    <n v="0"/>
    <n v="0"/>
    <n v="0"/>
    <n v="155.93"/>
    <n v="0"/>
    <n v="0"/>
    <n v="0"/>
    <n v="0"/>
    <n v="0"/>
    <n v="0"/>
    <n v="0"/>
    <n v="0"/>
    <n v="0"/>
    <n v="30"/>
    <s v="06.M- IPR, Occlusal adj, Inlay repair"/>
    <s v="04- Discharged"/>
    <s v="Clinic Notes:                         re cementation #11                                                                  Next Clinic Notes:                         ipr and occlusal check"/>
    <s v="Choose                                             A1                                                 B1                                                 C1                                                 F1                                                 R1"/>
  </r>
  <r>
    <d v="2025-01-23T00:00:00"/>
    <d v="2025-01-23T00:00:00"/>
    <s v="13th Floor"/>
    <s v="Haya"/>
    <x v="4"/>
    <n v="35706"/>
    <s v="Manal Salem Omar Alkarbi"/>
    <x v="2"/>
    <n v="45893"/>
    <x v="2"/>
    <s v="02- Claims Sent Not Remitted"/>
    <n v="455"/>
    <n v="0"/>
    <n v="455"/>
    <n v="455"/>
    <n v="0"/>
    <n v="0"/>
    <n v="0"/>
    <n v="0"/>
    <n v="0"/>
    <n v="0"/>
    <n v="455"/>
    <n v="0"/>
    <n v="0"/>
    <n v="0"/>
    <n v="0"/>
    <n v="0"/>
    <n v="0"/>
    <s v="06.0- Inlay / Crown Preparation - Simple (1-2)"/>
    <s v="04- Discharged"/>
    <s v="Clinic Notes:                         re RCT #14                                                                  Next Clinic Notes:                         post and core and full crown prep #14 (5 unit)( patient is always late )"/>
    <s v="Choose                                             A1                                                 B1                                                 C1                                                 F1                                                 R1"/>
  </r>
  <r>
    <d v="2025-01-23T00:00:00"/>
    <d v="2025-01-23T00:00:00"/>
    <s v="13th Floor"/>
    <s v="Kae"/>
    <x v="6"/>
    <n v="34963"/>
    <s v="Abdelkader  Abdelhamid Hamed Elhafify"/>
    <x v="0"/>
    <n v="45896"/>
    <x v="2"/>
    <s v="02- Claims Sent Not Remitted"/>
    <n v="220"/>
    <n v="220"/>
    <n v="0"/>
    <n v="0"/>
    <n v="0"/>
    <n v="0"/>
    <n v="220"/>
    <n v="0"/>
    <n v="0"/>
    <n v="0"/>
    <n v="0"/>
    <n v="0"/>
    <n v="0"/>
    <n v="0"/>
    <n v="0"/>
    <n v="0"/>
    <n v="199.24"/>
    <s v="06.3- Inlay / Crown Delivery - Simple (1-2)"/>
    <s v="04- Discharged"/>
    <s v="Clinic Notes:                         onlay prep #12,13                                                                  Next Clinic Notes:                         onlay delivery#12,13--4 units"/>
    <s v="Choose                                             A1                                                 B1                                                 C1                                                 F1                                                 R1"/>
  </r>
  <r>
    <d v="2025-01-23T00:00:00"/>
    <d v="2025-01-23T00:00:00"/>
    <s v="13th Floor"/>
    <s v="Haya"/>
    <x v="4"/>
    <n v="40946"/>
    <s v="Abdulaziz Ali Alhammadi"/>
    <x v="0"/>
    <n v="45899"/>
    <x v="2"/>
    <s v="02- Claims Sent Not Remitted"/>
    <n v="155.93"/>
    <n v="155.93"/>
    <n v="0"/>
    <n v="0"/>
    <n v="0"/>
    <n v="0"/>
    <n v="155.93"/>
    <n v="0"/>
    <n v="0"/>
    <n v="0"/>
    <n v="0"/>
    <n v="0"/>
    <n v="0"/>
    <n v="0"/>
    <n v="0"/>
    <n v="0"/>
    <n v="0"/>
    <s v="01.4- New Diagnosis after 6 months"/>
    <s v="04- Discharged"/>
    <s v="Clinic Notes:                         post surgical care                                                                  Next Clinic Notes:                          Post surgical care on 7th day with SURGICAL DENTURE DELIVERY - VIP clinic - 2 units ( patient requesting on sunday because he can no take leave from work on monday )"/>
    <s v="Choose                                             A1                                                 B1                                                 C1                                                 F1                                                 R1"/>
  </r>
  <r>
    <d v="2025-01-23T00:00:00"/>
    <d v="2025-01-23T00:00:00"/>
    <s v="13th Floor"/>
    <s v="Kae"/>
    <x v="6"/>
    <n v="38318"/>
    <s v="Rosari Conway"/>
    <x v="0"/>
    <n v="45900"/>
    <x v="3"/>
    <s v="02- Claims Sent Not Remitted"/>
    <n v="1385"/>
    <n v="575"/>
    <n v="0"/>
    <n v="0"/>
    <n v="0"/>
    <n v="0"/>
    <n v="1385"/>
    <n v="810"/>
    <n v="0"/>
    <n v="0"/>
    <n v="810"/>
    <n v="0"/>
    <n v="0"/>
    <n v="0"/>
    <n v="810"/>
    <n v="0"/>
    <n v="0"/>
    <s v="02.0- Oral Hygiene 1"/>
    <s v="04- Discharged"/>
    <s v="Clinic Notes:                         crown delivey#20                                                                  Next Clinic Notes:                         scaling after 3 months--2 units"/>
    <s v="Choose                                             A1                                                 B1                                                 C1                                                 F1                                                 R1"/>
  </r>
  <r>
    <d v="2025-01-23T00:00:00"/>
    <d v="2025-01-23T00:00:00"/>
    <s v="13th Floor"/>
    <s v="Haya"/>
    <x v="4"/>
    <n v="38028"/>
    <s v="Oleksandra Skriabina"/>
    <x v="0"/>
    <n v="45902"/>
    <x v="2"/>
    <s v="02- Claims Sent Not Remitted"/>
    <n v="416"/>
    <n v="166.4"/>
    <n v="0"/>
    <n v="0"/>
    <n v="0"/>
    <n v="0"/>
    <n v="416"/>
    <n v="249.6"/>
    <n v="0"/>
    <n v="0"/>
    <n v="249.6"/>
    <n v="0"/>
    <n v="0"/>
    <n v="0"/>
    <n v="249.6"/>
    <n v="0"/>
    <n v="0"/>
    <s v="01.2- Consultation (Existing patient)"/>
    <s v="04- Discharged"/>
    <s v="Clinic Notes:                         scaling                                                                  Next Clinic Notes:                         consultation follow up on April  (2 unit) (very limited mouth opening patient)"/>
    <s v="Choose                                             A1                                                 B1                                                 C1                                                 F1                                                 R1"/>
  </r>
  <r>
    <d v="2025-01-23T00:00:00"/>
    <d v="2025-01-23T00:00:00"/>
    <s v="12th Floor"/>
    <s v="Hassan"/>
    <x v="1"/>
    <n v="39858"/>
    <s v="FATMA  HAMDAN ABDULLA ALKHARISHA"/>
    <x v="2"/>
    <n v="45904"/>
    <x v="2"/>
    <s v="02- Claims Sent Not Remitted"/>
    <n v="910"/>
    <n v="0"/>
    <n v="910"/>
    <n v="910"/>
    <n v="0"/>
    <n v="0"/>
    <n v="0"/>
    <n v="0"/>
    <n v="0"/>
    <n v="0"/>
    <n v="910"/>
    <n v="0"/>
    <n v="0"/>
    <n v="0"/>
    <n v="0"/>
    <n v="0"/>
    <n v="224"/>
    <s v="09.4- Implant Crown Impression - Simple (1-2)"/>
    <s v="03- Waiting &gt; 10 minutes"/>
    <s v="Clinic Notes:                          Implant crown delivery # 15 and ostell reading # 30 , Implant tightening #2,3                                                                   Next Clinic Notes:                         1) after 2 months for Implant crown Impression #30,31 ( must have scaling visit with GP same day visit with VIP Clinic ) - VIP Clinic 1 - 3 units  2) Implant tightening # 15 after 3 months from today - VIP Clinic 1 - 2 units"/>
    <s v="Choose                                             A1                                                 B1                                                 C1                                                 F1                                                 R1"/>
  </r>
  <r>
    <d v="2025-01-23T00:00:00"/>
    <d v="2025-01-23T00:00:00"/>
    <s v="13th Floor"/>
    <s v="Kae"/>
    <x v="6"/>
    <n v="37826"/>
    <s v="Halet Sinjari"/>
    <x v="0"/>
    <n v="45906"/>
    <x v="1"/>
    <s v="02- Claims Sent Not Remitted"/>
    <n v="311.85000000000002"/>
    <n v="155.93"/>
    <n v="0"/>
    <n v="0"/>
    <n v="0"/>
    <n v="0"/>
    <n v="311.85000000000002"/>
    <n v="155.91999999999999"/>
    <n v="0"/>
    <n v="0"/>
    <n v="155.91999999999999"/>
    <n v="0"/>
    <n v="0"/>
    <n v="0"/>
    <n v="155.91999999999999"/>
    <n v="0"/>
    <n v="1251.21"/>
    <s v="02.0- Oral Hygiene 1"/>
    <s v="04- Discharged"/>
    <s v="Clinic Notes:                         lower retainer cementation                                                                  Next Clinic Notes:                         scaling in may--2 units(as per pt request)"/>
    <s v="Choose                                             A1                                                 B1                                                 C1                                                 F1                                                 R1"/>
  </r>
  <r>
    <d v="2025-01-23T00:00:00"/>
    <d v="2025-01-23T00:00:00"/>
    <s v="12th Floor"/>
    <s v="Hassan"/>
    <x v="0"/>
    <n v="41019"/>
    <s v="Mohammad Abdelwahhab Ali Alzinati"/>
    <x v="4"/>
    <n v="45907"/>
    <x v="1"/>
    <s v="02- Claims Sent Not Remitted"/>
    <n v="175"/>
    <n v="0"/>
    <n v="148.75"/>
    <n v="148.75"/>
    <n v="0"/>
    <n v="0"/>
    <n v="26.25"/>
    <n v="26.25"/>
    <n v="0"/>
    <n v="0"/>
    <n v="175"/>
    <n v="0"/>
    <n v="0"/>
    <n v="0"/>
    <n v="26.25"/>
    <n v="0"/>
    <n v="0"/>
    <s v="04.3- RCT / 3-4 Molar Tooth + Endo Crown Prep."/>
    <s v="04- Discharged"/>
    <s v="Clinic Notes:                         consultation, opg                                                                  Next Clinic Notes:                         rct #3 with scaling and polishing"/>
    <s v="Choose                                             A1                                                 B1                                                 C1                                                 F1                                                 R1"/>
  </r>
  <r>
    <d v="2025-01-23T00:00:00"/>
    <d v="2025-01-23T00:00:00"/>
    <s v="13th Floor"/>
    <s v="Haya"/>
    <x v="4"/>
    <n v="41028"/>
    <s v="Ibrahim H Alhossani"/>
    <x v="2"/>
    <n v="45909"/>
    <x v="2"/>
    <s v="02- Claims Sent Not Remitted"/>
    <n v="175"/>
    <n v="0"/>
    <n v="175"/>
    <n v="175"/>
    <n v="0"/>
    <n v="0"/>
    <n v="0"/>
    <n v="0"/>
    <n v="0"/>
    <n v="0"/>
    <n v="175"/>
    <n v="0"/>
    <n v="0"/>
    <n v="0"/>
    <n v="0"/>
    <n v="0"/>
    <n v="0"/>
    <s v="X.0- Internal referral"/>
    <s v="04- Discharged"/>
    <s v="Clinic Notes:                         consultation                                                                   Next Clinic Notes:                         1- refer or surgical consultation  2- oral hygiene same day (2 unit)  ( patient is friend of my father)"/>
    <s v="Choose                                             A1                                                 B1                                                 C1                                                 F1                                                 R1"/>
  </r>
  <r>
    <d v="2025-01-23T00:00:00"/>
    <d v="2025-01-29T00:00:00"/>
    <s v="13th Floor"/>
    <s v="Kae"/>
    <x v="6"/>
    <n v="38812"/>
    <s v="Ivan Montenegro Borbolla"/>
    <x v="3"/>
    <n v="45911"/>
    <x v="1"/>
    <s v="02- Claims Sent Not Remitted"/>
    <n v="165"/>
    <n v="0"/>
    <n v="132"/>
    <n v="132"/>
    <n v="0"/>
    <n v="0"/>
    <n v="33"/>
    <n v="33"/>
    <n v="0"/>
    <n v="0"/>
    <n v="165"/>
    <n v="0"/>
    <n v="0"/>
    <n v="0"/>
    <n v="33"/>
    <n v="0"/>
    <n v="66.599999999999994"/>
    <s v="01.2- Consultation (Existing patient)"/>
    <s v="03- Waiting &gt; 10 minutes"/>
    <s v="Clinic Notes:                         Examination,scaling and polishing                                                                   Next Clinic Notes:                         New Diagnosis after 6 months"/>
    <s v="Choose                                             A1                                                 B1                                                 C1                                                 F1                                                 R1"/>
  </r>
  <r>
    <d v="2025-01-23T00:00:00"/>
    <d v="2025-01-29T00:00:00"/>
    <s v="13th Floor"/>
    <s v="Kae"/>
    <x v="6"/>
    <n v="38812"/>
    <s v="Ivan Montenegro Borbolla"/>
    <x v="0"/>
    <n v="45914"/>
    <x v="1"/>
    <s v="02- Claims Sent Not Remitted"/>
    <n v="97.76"/>
    <n v="0"/>
    <n v="0"/>
    <n v="0"/>
    <n v="0"/>
    <n v="0"/>
    <n v="97.76"/>
    <n v="97.76"/>
    <n v="0"/>
    <n v="0"/>
    <n v="97.76"/>
    <n v="0"/>
    <n v="0"/>
    <n v="0"/>
    <n v="97.76"/>
    <n v="0"/>
    <n v="66.599999999999994"/>
    <s v="01.2- Consultation (Existing patient)"/>
    <s v="03- Waiting &gt; 10 minutes"/>
    <s v="Clinic Notes:                         Examination,scaling and polishing                                                                   Next Clinic Notes:                         New Diagnosis after 6 months"/>
    <s v="Choose                                             A1                                                 B1                                                 C1                                                 F1                                                 R1"/>
  </r>
  <r>
    <d v="2025-01-23T00:00:00"/>
    <d v="2025-01-23T00:00:00"/>
    <s v="12th Floor"/>
    <s v="Hassan"/>
    <x v="1"/>
    <n v="40132"/>
    <s v="MOHAMED   SALIM MARZOUQ ALLOGHANI"/>
    <x v="2"/>
    <n v="45915"/>
    <x v="2"/>
    <s v="02- Claims Sent Not Remitted"/>
    <n v="420"/>
    <n v="0"/>
    <n v="420"/>
    <n v="420"/>
    <n v="0"/>
    <n v="0"/>
    <n v="0"/>
    <n v="0"/>
    <n v="0"/>
    <n v="0"/>
    <n v="420"/>
    <n v="0"/>
    <n v="0"/>
    <n v="0"/>
    <n v="0"/>
    <n v="0"/>
    <n v="0"/>
    <s v="09.1- Surgery / Implant - Simple (1-2)"/>
    <s v="03- Waiting &gt; 10 minutes"/>
    <s v="Clinic Notes:                         cbct                                                                    Next Clinic Notes:                         Direct implant #30 with bone augmentation and gingivoplasty ( urgent approval required as patient's insurance will expire in February ) - VIP Clinic 1 - 4 units"/>
    <s v="Choose                                             A1                                                 B1                                                 C1                                                 F1                                                 R1"/>
  </r>
  <r>
    <d v="2025-01-23T00:00:00"/>
    <d v="2025-01-23T00:00:00"/>
    <s v="13th Floor"/>
    <s v="Kae"/>
    <x v="6"/>
    <n v="41026"/>
    <s v="Fatima Abdulhleem Mohamed  Khalafallah"/>
    <x v="3"/>
    <n v="45916"/>
    <x v="1"/>
    <s v="02- Claims Sent Not Remitted"/>
    <n v="150"/>
    <n v="0"/>
    <n v="120"/>
    <n v="120"/>
    <n v="0"/>
    <n v="0"/>
    <n v="30"/>
    <n v="30"/>
    <n v="0"/>
    <n v="0"/>
    <n v="150"/>
    <n v="0"/>
    <n v="0"/>
    <n v="0"/>
    <n v="30"/>
    <n v="0"/>
    <n v="0"/>
    <s v="X.0- Internal referral"/>
    <s v="04- Discharged"/>
    <s v="Clinic Notes:                         exam,opg, scaling polishing                                                                  Next Clinic Notes:                         referal to dr ammar restoration #19--3 units after the ectrcation"/>
    <s v="Choose                                             A1                                                 B1                                                 C1                                                 F1                                                 R1"/>
  </r>
  <r>
    <d v="2025-01-23T00:00:00"/>
    <d v="2025-01-23T00:00:00"/>
    <s v="13th Floor"/>
    <s v="Kae"/>
    <x v="6"/>
    <n v="41026"/>
    <s v="Fatima Abdulhleem Mohamed  Khalafallah"/>
    <x v="0"/>
    <n v="45918"/>
    <x v="1"/>
    <s v="02- Claims Sent Not Remitted"/>
    <n v="416"/>
    <n v="220.48"/>
    <n v="0"/>
    <n v="0"/>
    <n v="0"/>
    <n v="0"/>
    <n v="416"/>
    <n v="195.52"/>
    <n v="0"/>
    <n v="0"/>
    <n v="195.52"/>
    <n v="0"/>
    <n v="0"/>
    <n v="0"/>
    <n v="195.52"/>
    <n v="0"/>
    <n v="0"/>
    <s v="X.0- Internal referral"/>
    <s v="04- Discharged"/>
    <s v="Clinic Notes:                         exam,opg, scaling polishing                                                                  Next Clinic Notes:                         referal to dr ammar restoration #19--3 units after the ectrcation"/>
    <s v="Choose                                             A1                                                 B1                                                 C1                                                 F1                                                 R1"/>
  </r>
  <r>
    <d v="2025-01-23T00:00:00"/>
    <d v="2025-01-23T00:00:00"/>
    <s v="13th Floor"/>
    <s v="Kae"/>
    <x v="6"/>
    <n v="38884"/>
    <s v="Cedric James Villena Loyola"/>
    <x v="0"/>
    <n v="45920"/>
    <x v="2"/>
    <s v="02- Claims Sent Not Remitted"/>
    <n v="155.93"/>
    <n v="155.93"/>
    <n v="0"/>
    <n v="0"/>
    <n v="0"/>
    <n v="0"/>
    <n v="155.93"/>
    <n v="0"/>
    <n v="0"/>
    <n v="0"/>
    <n v="0"/>
    <n v="0"/>
    <n v="0"/>
    <n v="0"/>
    <n v="0"/>
    <n v="0"/>
    <n v="288"/>
    <s v="05.M- Surgical Miscellaneous (post surgery care,"/>
    <s v="04- Discharged"/>
    <s v="Clinic Notes:                         2nd irrigation                                                                  Next Clinic Notes:                         Suture removal after 12 days - - VIP clinic (1 unit ) - Tooth vitality check for #9,10 after 1 month - under Dr Ammar (2 units)"/>
    <s v="Choose                                             A1                                                 B1                                                 C1                                                 F1                                                 R1"/>
  </r>
  <r>
    <d v="2025-01-23T00:00:00"/>
    <d v="2025-01-23T00:00:00"/>
    <s v="12th Floor"/>
    <s v="Hassan"/>
    <x v="0"/>
    <n v="40864"/>
    <s v="Moosa Shamsuddin Qasem Ali Alblooshi"/>
    <x v="0"/>
    <n v="45924"/>
    <x v="2"/>
    <s v="02- Claims Sent Not Remitted"/>
    <n v="110"/>
    <n v="110"/>
    <n v="0"/>
    <n v="0"/>
    <n v="0"/>
    <n v="0"/>
    <n v="110"/>
    <n v="0"/>
    <n v="0"/>
    <n v="0"/>
    <n v="0"/>
    <n v="0"/>
    <n v="0"/>
    <n v="0"/>
    <n v="0"/>
    <n v="0"/>
    <n v="0"/>
    <s v="07.1- Crowns /Crown Preparation - Simple (1-2)"/>
    <s v="04- Discharged"/>
    <s v="Clinic Notes:                         tf #14                                                                  Next Clinic Notes:                         as previous note"/>
    <s v="Choose                                             A1                                                 B1                                                 C1                                                 F1                                                 R1"/>
  </r>
  <r>
    <d v="2025-01-23T00:00:00"/>
    <d v="2025-01-23T00:00:00"/>
    <s v="13th Floor"/>
    <s v="Kae"/>
    <x v="6"/>
    <n v="40586"/>
    <s v="Noor Fatimah Assad Mohamood"/>
    <x v="0"/>
    <n v="45925"/>
    <x v="1"/>
    <s v="02- Claims Sent Not Remitted"/>
    <n v="35"/>
    <n v="17.5"/>
    <n v="0"/>
    <n v="0"/>
    <n v="0"/>
    <n v="0"/>
    <n v="35"/>
    <n v="17.5"/>
    <n v="0"/>
    <n v="0"/>
    <n v="17.5"/>
    <n v="0"/>
    <n v="0"/>
    <n v="0"/>
    <n v="17.5"/>
    <n v="0"/>
    <n v="0"/>
    <s v="05.0- Extraction / Impaction / Surgery - Simple"/>
    <s v="04- Discharged"/>
    <s v="Clinic Notes:                         iopa                                                                  Next Clinic Notes:                         extraction #b---3 units(bad co operation)"/>
    <s v="Choose                                             A1                                                 B1                                                 C1                                                 F1                                                 R1"/>
  </r>
  <r>
    <d v="2025-01-23T00:00:00"/>
    <d v="2025-01-23T00:00:00"/>
    <s v="13th Floor"/>
    <s v="Haya"/>
    <x v="4"/>
    <n v="41024"/>
    <s v="Hussam Eddin Majdi Ibraheem Abukhalil"/>
    <x v="0"/>
    <n v="45926"/>
    <x v="2"/>
    <s v="02- Claims Sent Not Remitted"/>
    <n v="140.37"/>
    <n v="0"/>
    <n v="0"/>
    <n v="0"/>
    <n v="0"/>
    <n v="0"/>
    <n v="140.37"/>
    <n v="140.37"/>
    <n v="0"/>
    <n v="0"/>
    <n v="140.37"/>
    <n v="0"/>
    <n v="0"/>
    <n v="0"/>
    <n v="0"/>
    <n v="0"/>
    <n v="490.37"/>
    <s v="X.0- Internal referral"/>
    <s v="04- Discharged"/>
    <s v="Clinic Notes:                         consultation                                                                   Next Clinic Notes:                         refer to dr ammar for extraction"/>
    <s v="Choose                                             A1                                                 B1                                                 C1                                                 F1                                                 R1"/>
  </r>
  <r>
    <d v="2025-01-23T00:00:00"/>
    <d v="2025-01-23T00:00:00"/>
    <s v="13th Floor"/>
    <s v="Haya"/>
    <x v="5"/>
    <n v="41018"/>
    <s v="Rima Khaled Abdelmajid Mousa"/>
    <x v="4"/>
    <n v="45928"/>
    <x v="3"/>
    <s v="02- Claims Sent Not Remitted"/>
    <n v="1995"/>
    <n v="0"/>
    <n v="1695.75"/>
    <n v="1695.75"/>
    <n v="0"/>
    <n v="0"/>
    <n v="299.25"/>
    <n v="299.25"/>
    <n v="0"/>
    <n v="0"/>
    <n v="1995"/>
    <n v="0"/>
    <n v="0"/>
    <n v="0"/>
    <n v="299.25"/>
    <n v="0"/>
    <n v="0"/>
    <s v="06.2- Inlay / Crown Preparation - Complex (6 -10)"/>
    <s v="04- Discharged"/>
    <s v="Clinic Notes:                         RCT #29,30,31                                                                  Next Clinic Notes:                         Full Crown prep #18,12, 29 Endo crown prep #30, 31"/>
    <s v="Choose                                             A1                                                 B1                                                 C1                                                 F1                                                 R1"/>
  </r>
  <r>
    <d v="2025-01-23T00:00:00"/>
    <d v="2025-01-23T00:00:00"/>
    <s v="13th Floor"/>
    <s v="Kae"/>
    <x v="6"/>
    <n v="40762"/>
    <s v="Wael Elsayed Aboulfetouh Gadalla"/>
    <x v="0"/>
    <n v="45933"/>
    <x v="2"/>
    <s v="02- Claims Sent Not Remitted"/>
    <n v="208"/>
    <n v="208"/>
    <n v="0"/>
    <n v="0"/>
    <n v="0"/>
    <n v="0"/>
    <n v="208"/>
    <n v="0"/>
    <n v="0"/>
    <n v="0"/>
    <n v="0"/>
    <n v="0"/>
    <n v="0"/>
    <n v="0"/>
    <n v="0"/>
    <n v="0"/>
    <n v="504.61"/>
    <s v="01.2- Consultation (Existing patient)"/>
    <s v="04- Discharged"/>
    <s v="Clinic Notes:                         scaling                                                                  Next Clinic Notes:                         consultation after 6 months--2 units"/>
    <s v="Choose                                             A1                                                 B1                                                 C1                                                 F1                                                 R1"/>
  </r>
  <r>
    <d v="2025-01-23T00:00:00"/>
    <d v="2025-01-23T00:00:00"/>
    <s v="13th Floor"/>
    <s v="Kae"/>
    <x v="6"/>
    <n v="37140"/>
    <s v="Khaled Humaid Hamoud Saleh"/>
    <x v="0"/>
    <n v="45935"/>
    <x v="2"/>
    <s v="02- Claims Sent Not Remitted"/>
    <n v="51.98"/>
    <n v="51.98"/>
    <n v="0"/>
    <n v="0"/>
    <n v="0"/>
    <n v="0"/>
    <n v="51.98"/>
    <n v="0"/>
    <n v="0"/>
    <n v="0"/>
    <n v="0"/>
    <n v="0"/>
    <n v="0"/>
    <n v="0"/>
    <n v="0"/>
    <n v="0"/>
    <n v="83.2"/>
    <s v="02.0- Oral Hygiene 1"/>
    <s v="04- Discharged"/>
    <s v="Clinic Notes:                         follow up appointment                                                                   Next Clinic Notes:                         scaling same day with ortho(pt will pay cash)--2 units"/>
    <s v="Choose                                             A1                                                 B1                                                 C1                                                 F1                                                 R1"/>
  </r>
  <r>
    <d v="2025-01-22T00:00:00"/>
    <d v="2025-01-23T00:00:00"/>
    <s v="13th Floor"/>
    <s v="Mona"/>
    <x v="5"/>
    <n v="40761"/>
    <s v="Youmna Adel Fouad Mohamed Youssef"/>
    <x v="3"/>
    <n v="45941"/>
    <x v="3"/>
    <s v="02- Claims Sent Not Remitted"/>
    <n v="654"/>
    <n v="0"/>
    <n v="523.20000000000005"/>
    <n v="523.20000000000005"/>
    <n v="0"/>
    <n v="0"/>
    <n v="130.80000000000001"/>
    <n v="130.80000000000001"/>
    <n v="0"/>
    <n v="0"/>
    <n v="654"/>
    <n v="0"/>
    <n v="0"/>
    <n v="0"/>
    <n v="130.80000000000001"/>
    <n v="0"/>
    <n v="0"/>
    <s v="07.5- Crowns /Crown Delivery - Compound (3-5)"/>
    <s v="03- Waiting &gt; 10 minutes"/>
    <s v="Clinic Notes:                         Restoration #28 (1 surfaces), #29 (1 surface), #31 (1 surface)  Onlay prep #30                                                                  Next Clinic Notes:                         Onlay delivery #30 Restoration #12,13, 14 (1 surface) #15 ( 2 surfaces)"/>
    <s v="Choose                                             A1                                                 B1                                                 C1                                                 F1                                                 R1"/>
  </r>
  <r>
    <d v="2025-01-23T00:00:00"/>
    <d v="2025-01-23T00:00:00"/>
    <s v="13th Floor"/>
    <s v="Haya"/>
    <x v="4"/>
    <n v="35007"/>
    <s v="Sulaiman  Mohamed Sulaiman Mohamed Almehrzi"/>
    <x v="2"/>
    <n v="45945"/>
    <x v="2"/>
    <s v="02- Claims Sent Not Remitted"/>
    <n v="2100"/>
    <n v="0"/>
    <n v="2100"/>
    <n v="2100"/>
    <n v="0"/>
    <n v="0"/>
    <n v="0"/>
    <n v="0"/>
    <n v="0"/>
    <n v="0"/>
    <n v="2100"/>
    <n v="0"/>
    <n v="0"/>
    <n v="0"/>
    <n v="0"/>
    <n v="0"/>
    <n v="0"/>
    <s v="01.4- New Diagnosis after 6 months"/>
    <s v="04- Discharged"/>
    <s v="Clinic Notes:                         onlay delivery #19,20                                                                  Next Clinic Notes:                         new diagnosis ( patient prefer Dr Salim )"/>
    <s v="Choose                                             A1                                                 B1                                                 C1                                                 F1                                                 R1"/>
  </r>
  <r>
    <d v="2025-01-23T00:00:00"/>
    <d v="2025-01-23T00:00:00"/>
    <s v="13th Floor"/>
    <s v="Mona"/>
    <x v="5"/>
    <n v="36633"/>
    <s v="Zeinab Gamal Hashem Ali"/>
    <x v="0"/>
    <n v="45948"/>
    <x v="2"/>
    <s v="02- Claims Sent Not Remitted"/>
    <n v="51.98"/>
    <n v="51.98"/>
    <n v="0"/>
    <n v="0"/>
    <n v="0"/>
    <n v="0"/>
    <n v="51.98"/>
    <n v="0"/>
    <n v="0"/>
    <n v="0"/>
    <n v="0"/>
    <n v="0"/>
    <n v="0"/>
    <n v="0"/>
    <n v="0"/>
    <n v="0"/>
    <n v="0"/>
    <s v="01.4- New Diagnosis after 6 months"/>
    <s v="04- Discharged"/>
    <s v="Clinic Notes:                         Alginate and photograph                                                                   Next Clinic Notes:                         New diagnosis"/>
    <s v="Choose                                             A1                                                 B1                                                 C1                                                 F1                                                 R1"/>
  </r>
  <r>
    <d v="2025-01-23T00:00:00"/>
    <d v="2025-01-23T00:00:00"/>
    <s v="13th Floor"/>
    <s v="Kae"/>
    <x v="6"/>
    <n v="40834"/>
    <s v="Hassham Ahmed Mansoor Ahmed"/>
    <x v="5"/>
    <s v="45949  / FP40370"/>
    <x v="2"/>
    <s v="02- Claims Sent Not Remitted"/>
    <n v="0"/>
    <n v="0"/>
    <n v="0"/>
    <n v="0"/>
    <n v="0"/>
    <n v="0"/>
    <n v="0"/>
    <n v="0"/>
    <n v="0"/>
    <n v="0"/>
    <n v="0"/>
    <n v="0"/>
    <n v="0"/>
    <n v="0"/>
    <n v="500.34"/>
    <n v="0"/>
    <n v="0"/>
    <s v="06.M- IPR, Occlusal adj, Inlay repair"/>
    <s v="04- Discharged"/>
    <s v="Clinic Notes:                         crown delivery#30                                                                  Next Clinic Notes:                         occlusal adjustment--1 unit after 3 days"/>
    <s v="Choose                                             A1                                                 B1                                                 C1                                                 F1                                                 R1"/>
  </r>
  <r>
    <d v="2025-01-23T00:00:00"/>
    <d v="2025-01-23T00:00:00"/>
    <s v="13th Floor"/>
    <s v="Kae"/>
    <x v="6"/>
    <n v="40834"/>
    <s v="Hassham Ahmed Mansoor Ahmed"/>
    <x v="5"/>
    <s v="45949  / FP40370"/>
    <x v="1"/>
    <s v="02- Claims Sent Not Remitted"/>
    <n v="0"/>
    <n v="0"/>
    <n v="0"/>
    <n v="0"/>
    <n v="0"/>
    <n v="0"/>
    <n v="0"/>
    <n v="0"/>
    <n v="0"/>
    <n v="0"/>
    <n v="0"/>
    <n v="0"/>
    <n v="0"/>
    <n v="0"/>
    <n v="100"/>
    <n v="0"/>
    <n v="0"/>
    <s v="06.M- IPR, Occlusal adj, Inlay repair"/>
    <s v="04- Discharged"/>
    <s v="Clinic Notes:                         crown delivery#30                                                                  Next Clinic Notes:                         occlusal adjustment--1 unit after 3 days"/>
    <s v="Choose                                             A1                                                 B1                                                 C1                                                 F1                                                 R1"/>
  </r>
  <r>
    <d v="2025-01-23T00:00:00"/>
    <d v="2025-01-23T00:00:00"/>
    <s v="12th Floor"/>
    <s v="Kae"/>
    <x v="1"/>
    <n v="40739"/>
    <s v="Faras Alhayef Rashed Mohamed Almansoori"/>
    <x v="2"/>
    <n v="45953"/>
    <x v="2"/>
    <s v="02- Claims Sent Not Remitted"/>
    <n v="70"/>
    <n v="0"/>
    <n v="70"/>
    <n v="70"/>
    <n v="0"/>
    <n v="0"/>
    <n v="0"/>
    <n v="0"/>
    <n v="0"/>
    <n v="0"/>
    <n v="70"/>
    <n v="0"/>
    <n v="0"/>
    <n v="0"/>
    <n v="0"/>
    <n v="0"/>
    <n v="0"/>
    <s v="05.M- Surgical Miscellaneous (post surgery care,"/>
    <s v="04- Discharged"/>
    <s v="Clinic Notes:                         Follow up for surgical extraction  #1, 5,14 implant removal # 6,7,10,12 , upper bridge removal  cyst removal #14,OAC#3,14  with new implant placement # 3,5,7,10,12,14 ,/GTR/GRAFT/STENT Under Nitrous Oxide , OPG                                                                   Next Clinic Notes:                         TTT plan after extraction  1) wound irrigation after 2 days ( if patient will not travel tomorrow ) (if patient will travel , wound irrigation will be after 5 days )  with IV infusion of ceftriaxone , paracetamol and hydrocortisone  - VIP Clinic 2 - 3 units  2 )   Surgical denture delivery on the 7th day - VIP Clinic 1 - 2 units"/>
    <s v="Choose                                             A1                                                 B1                                                 C1                                                 F1                                                 R1"/>
  </r>
  <r>
    <d v="2025-01-23T00:00:00"/>
    <d v="2025-01-23T00:00:00"/>
    <s v="13th Floor"/>
    <s v="Haya"/>
    <x v="4"/>
    <n v="41032"/>
    <s v="Shamsa Abdulla Mubarak Yaslam Alamro"/>
    <x v="2"/>
    <n v="45954"/>
    <x v="2"/>
    <s v="02- Claims Sent Not Remitted"/>
    <n v="175"/>
    <n v="0"/>
    <n v="175"/>
    <n v="175"/>
    <n v="0"/>
    <n v="0"/>
    <n v="0"/>
    <n v="0"/>
    <n v="0"/>
    <n v="0"/>
    <n v="175"/>
    <n v="0"/>
    <n v="0"/>
    <n v="0"/>
    <n v="0"/>
    <n v="0"/>
    <n v="0"/>
    <s v="04.3- RCT / 3-4 Molar Tooth + Endo Crown Prep."/>
    <s v="04- Discharged"/>
    <s v="Clinic Notes:                         consultation                                                                   Next Clinic Notes:                         RCT #31 (5 units)  ( patient already have appointment with other doctor she came for other opinion and she will come for RCT here if in case she cant make it with her other Doctor )"/>
    <s v="Choose                                             A1                                                 B1                                                 C1                                                 F1                                                 R1"/>
  </r>
  <r>
    <d v="2025-01-06T00:00:00"/>
    <s v="---"/>
    <s v="12th Floor"/>
    <s v="Kae"/>
    <x v="0"/>
    <n v="37957"/>
    <s v="Luay Wael Mohammad Manfalouti"/>
    <x v="3"/>
    <n v="45956"/>
    <x v="0"/>
    <s v="02- Claims Sent Not Remitted"/>
    <n v="510"/>
    <n v="0"/>
    <n v="408"/>
    <n v="408"/>
    <n v="0"/>
    <n v="0"/>
    <n v="102"/>
    <n v="102"/>
    <n v="0"/>
    <n v="0"/>
    <n v="510"/>
    <n v="0"/>
    <n v="0"/>
    <n v="0"/>
    <n v="0"/>
    <n v="0"/>
    <n v="0"/>
    <s v="09.M- Post surgical care, Occlusal adjustment, Implant Tightening,Repair"/>
    <s v="04- Discharged"/>
    <s v="Clinic Notes:                         Consultation, opg, extraction #16                                                                   Next Clinic Notes:                         post surgical care 1"/>
    <s v="Choose                                             A1                                                 B1                                                 C1                                                 F1                                                 R1"/>
  </r>
  <r>
    <d v="2025-01-22T00:00:00"/>
    <d v="2025-01-25T00:00:00"/>
    <s v="13th Floor"/>
    <s v="Kae"/>
    <x v="6"/>
    <n v="40602"/>
    <s v="Pich  Chhov Coyle  Laura"/>
    <x v="0"/>
    <n v="45960"/>
    <x v="2"/>
    <s v="02- Claims Sent Not Remitted"/>
    <n v="51.98"/>
    <n v="51.98"/>
    <n v="0"/>
    <n v="0"/>
    <n v="0"/>
    <n v="0"/>
    <n v="51.98"/>
    <n v="0"/>
    <n v="0"/>
    <n v="0"/>
    <n v="0"/>
    <n v="0"/>
    <n v="0"/>
    <n v="0"/>
    <n v="0"/>
    <n v="0"/>
    <n v="0"/>
    <s v="04.0- RCT/ Emergency Pulpotomy / Pulpectomy"/>
    <s v="03- Waiting &gt; 10 minutes"/>
    <s v="Clinic Notes:                         follow up                                                                   Next Clinic Notes:                         pulpectomy t---after 6 months"/>
    <s v="Choose                                             A1                                                 B1                                                 C1                                                 F1                                                 R1"/>
  </r>
  <r>
    <d v="2025-01-25T00:00:00"/>
    <d v="2025-01-25T00:00:00"/>
    <s v="13th Floor"/>
    <s v="Kae"/>
    <x v="4"/>
    <n v="40866"/>
    <s v="Loubna Bassam Ibrahim"/>
    <x v="0"/>
    <n v="45961"/>
    <x v="1"/>
    <s v="02- Claims Sent Not Remitted"/>
    <n v="907.08"/>
    <n v="453.54"/>
    <n v="0"/>
    <n v="0"/>
    <n v="0"/>
    <n v="0"/>
    <n v="907.08"/>
    <n v="453.54"/>
    <n v="0"/>
    <n v="0"/>
    <n v="453.54"/>
    <n v="0"/>
    <n v="0"/>
    <n v="0"/>
    <n v="453.54"/>
    <n v="0"/>
    <n v="0"/>
    <s v="01.4- New Diagnosis after 6 months"/>
    <s v="04- Discharged"/>
    <s v="Clinic Notes:                         restoration with post #10                                                                  Next Clinic Notes:                         new diagnosis"/>
    <s v="Choose                                             A1                                                 B1                                                 C1                                                 F1                                                 R1"/>
  </r>
  <r>
    <d v="2025-01-25T00:00:00"/>
    <d v="2025-01-25T00:00:00"/>
    <s v="12th Floor"/>
    <s v="Hassan"/>
    <x v="1"/>
    <n v="39065"/>
    <s v="Ibrahim Abdalla Mohamed Abdalla  Alhamoudi"/>
    <x v="5"/>
    <s v="45964  / FP40267"/>
    <x v="1"/>
    <s v="02- Claims Sent Not Remitted"/>
    <n v="0"/>
    <n v="0"/>
    <n v="0"/>
    <n v="0"/>
    <n v="0"/>
    <n v="0"/>
    <n v="0"/>
    <n v="0"/>
    <n v="0"/>
    <n v="0"/>
    <n v="0"/>
    <n v="0"/>
    <n v="0"/>
    <n v="0"/>
    <n v="2000"/>
    <n v="0"/>
    <n v="721"/>
    <s v="09.7- Implant Crown Delivery - Simple (1-2)"/>
    <s v="04- Discharged"/>
    <s v="Clinic Notes:                         Implant crown impression #12                                                                   Next Clinic Notes:                         1) Patient requires and emergency appointment today with Dr Asma for ortho wire adjustment  2) Implant crown delivery #12 after 1 week - VIP Clinic - 2 units"/>
    <s v="Choose                                             A1                                                 B1                                                 C1                                                 F1                                                 R1"/>
  </r>
  <r>
    <d v="2025-01-25T00:00:00"/>
    <d v="2025-01-25T00:00:00"/>
    <s v="13th Floor"/>
    <s v="Kae"/>
    <x v="6"/>
    <n v="41033"/>
    <s v="Raghad mohd Khair Alnajjar"/>
    <x v="3"/>
    <n v="45965"/>
    <x v="1"/>
    <s v="02- Claims Sent Not Remitted"/>
    <n v="150"/>
    <n v="0"/>
    <n v="120"/>
    <n v="120"/>
    <n v="0"/>
    <n v="0"/>
    <n v="30"/>
    <n v="30"/>
    <n v="0"/>
    <n v="0"/>
    <n v="150"/>
    <n v="0"/>
    <n v="0"/>
    <n v="0"/>
    <n v="30"/>
    <n v="0"/>
    <n v="0"/>
    <s v="07.7- Bleaching (In-office)"/>
    <s v="04- Discharged"/>
    <s v="Clinic Notes:                         exam,opg, scaling polsihing                                                                  Next Clinic Notes:                         nano whitening--5 units"/>
    <s v="Choose                                             A1                                                 B1                                                 C1                                                 F1                                                 R1"/>
  </r>
  <r>
    <d v="2025-01-25T00:00:00"/>
    <d v="2025-01-25T00:00:00"/>
    <s v="13th Floor"/>
    <s v="Kae"/>
    <x v="6"/>
    <n v="41033"/>
    <s v="Raghad mohd Khair Alnajjar"/>
    <x v="0"/>
    <n v="45967"/>
    <x v="1"/>
    <s v="02- Claims Sent Not Remitted"/>
    <n v="416"/>
    <n v="220.48"/>
    <n v="0"/>
    <n v="0"/>
    <n v="0"/>
    <n v="0"/>
    <n v="416"/>
    <n v="195.52"/>
    <n v="0"/>
    <n v="0"/>
    <n v="195.52"/>
    <n v="0"/>
    <n v="0"/>
    <n v="0"/>
    <n v="195.52"/>
    <n v="0"/>
    <n v="0"/>
    <s v="07.7- Bleaching (In-office)"/>
    <s v="04- Discharged"/>
    <s v="Clinic Notes:                         exam,opg, scaling polsihing                                                                  Next Clinic Notes:                         nano whitening--5 units"/>
    <s v="Choose                                             A1                                                 B1                                                 C1                                                 F1                                                 R1"/>
  </r>
  <r>
    <d v="2025-01-22T00:00:00"/>
    <d v="2025-01-25T00:00:00"/>
    <s v="13th Floor"/>
    <s v="Haya"/>
    <x v="4"/>
    <n v="40451"/>
    <s v="Ayesha Ali Khalfan Alhammadi"/>
    <x v="0"/>
    <n v="45969"/>
    <x v="2"/>
    <s v="02- Claims Sent Not Remitted"/>
    <n v="623.70000000000005"/>
    <n v="623.70000000000005"/>
    <n v="0"/>
    <n v="0"/>
    <n v="0"/>
    <n v="0"/>
    <n v="623.70000000000005"/>
    <n v="0"/>
    <n v="0"/>
    <n v="0"/>
    <n v="0"/>
    <n v="0"/>
    <n v="0"/>
    <n v="0"/>
    <n v="0"/>
    <n v="0"/>
    <n v="0"/>
    <s v="06.4- Inlay / Crown Delivery - Compound (3-5)"/>
    <s v="04- Discharged"/>
    <s v="Clinic Notes:                         scan #5,28 and 32 and temporary crown                                                                   Next Clinic Notes:                         crown delivery #32,repair #5,28 (4 unit)"/>
    <s v="Choose                                             A1                                                 B1                                                 C1                                                 F1                                                 R1"/>
  </r>
  <r>
    <d v="2025-01-25T00:00:00"/>
    <d v="2025-01-25T00:00:00"/>
    <s v="12th Floor"/>
    <s v="Hassan"/>
    <x v="1"/>
    <n v="40543"/>
    <s v="Helal Abdulla Mohamed Abdulla Alhantoobi"/>
    <x v="0"/>
    <n v="45971"/>
    <x v="2"/>
    <s v="02- Claims Sent Not Remitted"/>
    <n v="155.93"/>
    <n v="155.93"/>
    <n v="0"/>
    <n v="0"/>
    <n v="0"/>
    <n v="0"/>
    <n v="155.93"/>
    <n v="0"/>
    <n v="0"/>
    <n v="0"/>
    <n v="0"/>
    <n v="0"/>
    <n v="0"/>
    <n v="0"/>
    <n v="0"/>
    <n v="0"/>
    <n v="0"/>
    <s v="X.0- Internal referral"/>
    <s v="04- Discharged"/>
    <s v="Clinic Notes:                         suture removal # 14,19,30                                                                   Next Clinic Notes:                          1) Refer to DR AMR LABIB for orthodontic consultation after 21 days  from surgery ( for orthodontic intervention to close the spaces after extraction)  2) New diagnosis after 6 months ( must have scaling visit with GP same day visit with VIP Clinic ) - VIP Clinic - 2 units"/>
    <s v="Choose                                             A1                                                 B1                                                 C1                                                 F1                                                 R1"/>
  </r>
  <r>
    <d v="2025-01-25T00:00:00"/>
    <d v="2025-01-25T00:00:00"/>
    <s v="13th Floor"/>
    <s v="Kae"/>
    <x v="6"/>
    <n v="38030"/>
    <s v="Dane Michael Henegan"/>
    <x v="0"/>
    <n v="45972"/>
    <x v="1"/>
    <s v="02- Claims Sent Not Remitted"/>
    <n v="766.93"/>
    <n v="477.93"/>
    <n v="0"/>
    <n v="0"/>
    <n v="0"/>
    <n v="0"/>
    <n v="766.93"/>
    <n v="289"/>
    <n v="0"/>
    <n v="0"/>
    <n v="289"/>
    <n v="0"/>
    <n v="0"/>
    <n v="0"/>
    <n v="288.99"/>
    <n v="0"/>
    <n v="0"/>
    <s v="01.4- New Diagnosis after 6 months"/>
    <s v="04- Discharged"/>
    <s v="Clinic Notes:                         exam,opg, scaling polishing                                                                  Next Clinic Notes:                         new diagnosis after 6 months--2 units(pt will inform by phone if ever he wants a crown on tooth #19---4 units)"/>
    <s v="Choose                                             A1                                                 B1                                                 C1                                                 F1                                                 R1"/>
  </r>
  <r>
    <d v="2025-01-25T00:00:00"/>
    <d v="2025-01-25T00:00:00"/>
    <s v="13th Floor"/>
    <s v="Haya"/>
    <x v="4"/>
    <n v="39817"/>
    <s v="SAEED    JUMAA ATEEQ JUMAA ALSUWAIDI"/>
    <x v="0"/>
    <n v="45976"/>
    <x v="2"/>
    <s v="02- Claims Sent Not Remitted"/>
    <n v="155.93"/>
    <n v="155.93"/>
    <n v="0"/>
    <n v="0"/>
    <n v="0"/>
    <n v="0"/>
    <n v="155.93"/>
    <n v="0"/>
    <n v="0"/>
    <n v="0"/>
    <n v="0"/>
    <n v="0"/>
    <n v="0"/>
    <n v="0"/>
    <n v="0"/>
    <n v="0"/>
    <n v="0"/>
    <s v="09.M- Post surgical care, Occlusal adjustment, Implant Tightening,Repair"/>
    <s v="04- Discharged"/>
    <s v="Clinic Notes:                         post surgical care                                                                  Next Clinic Notes:                         1- Wound irrigation #19 after 5 days - VIP   - 1 unit  2-  Suture removal #19 after 12 days - VIP Clinic 1 - 1 unit"/>
    <s v="Choose                                             A1                                                 B1                                                 C1                                                 F1                                                 R1"/>
  </r>
  <r>
    <d v="2025-01-25T00:00:00"/>
    <d v="2025-01-25T00:00:00"/>
    <s v="13th Floor"/>
    <s v="Kae"/>
    <x v="6"/>
    <n v="39065"/>
    <s v="Ibrahim Abdalla Mohamed Abdalla  Alhamoudi"/>
    <x v="0"/>
    <n v="45977"/>
    <x v="2"/>
    <s v="02- Claims Sent Not Remitted"/>
    <n v="0"/>
    <n v="0"/>
    <n v="0"/>
    <n v="0"/>
    <n v="0"/>
    <n v="0"/>
    <n v="0"/>
    <n v="0"/>
    <n v="0"/>
    <n v="0"/>
    <n v="0"/>
    <n v="0"/>
    <n v="0"/>
    <n v="0"/>
    <n v="0"/>
    <n v="0"/>
    <n v="721"/>
    <s v="01.2- Consultation (Existing patient)"/>
    <s v="04- Discharged"/>
    <s v="Clinic Notes:                         replacement of lower power chain                                                                  Next Clinic Notes:                         continue treatment with ortho new diagnosis after 3 months--2 units"/>
    <s v="Choose                                             A1                                                 B1                                                 C1                                                 F1                                                 R1"/>
  </r>
  <r>
    <d v="2025-01-25T00:00:00"/>
    <d v="2025-01-25T00:00:00"/>
    <s v="13th Floor"/>
    <s v="Kae"/>
    <x v="5"/>
    <n v="39813"/>
    <s v="Pantaleon Joseph Noble Fernandes"/>
    <x v="0"/>
    <n v="45978"/>
    <x v="1"/>
    <s v="02- Claims Sent Not Remitted"/>
    <n v="766.93"/>
    <n v="477.93"/>
    <n v="0"/>
    <n v="0"/>
    <n v="0"/>
    <n v="0"/>
    <n v="766.93"/>
    <n v="289"/>
    <n v="0"/>
    <n v="0"/>
    <n v="289"/>
    <n v="0"/>
    <n v="0"/>
    <n v="0"/>
    <n v="288.99"/>
    <n v="0"/>
    <n v="27"/>
    <s v="03.2- Restorative / Complex"/>
    <s v="04- Discharged"/>
    <s v="Clinic Notes:                         Examination, OPG and scaling and polishing                                                                   Next Clinic Notes:                         Restoration #30,31"/>
    <s v="Choose                                             A1                                                 B1                                                 C1                                                 F1                                                 R1"/>
  </r>
  <r>
    <d v="2025-01-25T00:00:00"/>
    <d v="2025-01-25T00:00:00"/>
    <s v="12th Floor"/>
    <s v="Hassan"/>
    <x v="1"/>
    <n v="40315"/>
    <s v="Salim  Georges Eid"/>
    <x v="5"/>
    <s v="45982  / FP40431"/>
    <x v="1"/>
    <s v="02- Claims Sent Not Remitted"/>
    <n v="0"/>
    <n v="0"/>
    <n v="0"/>
    <n v="0"/>
    <n v="0"/>
    <n v="0"/>
    <n v="0"/>
    <n v="0"/>
    <n v="0"/>
    <n v="0"/>
    <n v="0"/>
    <n v="0"/>
    <n v="0"/>
    <n v="0"/>
    <n v="1845.56"/>
    <n v="0"/>
    <n v="225.41"/>
    <s v="05.M- Surgical Miscellaneous (post surgery care,"/>
    <s v="03- Waiting &gt; 10 minutes"/>
    <s v="Clinic Notes:                         Surgical extraction #1,16 under Nitrous Oxide , OPG                                                                   Next Clinic Notes:                         1) wound irrigation #1,16 after 3 days WITH IV infusion of ceftraixone paracetamol and dexamethasone - VIP Clinic 2 - 3 unit   2) wound irrigation #1,16 after 5 days - VIP Clinic 2 - 1 unit 3) Suture removal # 1,16 after 12 days - VIP Clinic 1- 1 unit"/>
    <s v="Choose                                             A1                                                 B1                                                 C1                                                 F1                                                 R1"/>
  </r>
  <r>
    <d v="2025-01-25T00:00:00"/>
    <d v="2025-01-25T00:00:00"/>
    <s v="13th Floor"/>
    <s v="Kae"/>
    <x v="4"/>
    <n v="41036"/>
    <s v="Mohamed Ahmed Ahmed Mohamed Ibrahim Elsherbiny"/>
    <x v="0"/>
    <n v="45990"/>
    <x v="1"/>
    <s v="02- Claims Sent Not Remitted"/>
    <n v="1153.8800000000001"/>
    <n v="674.44"/>
    <n v="0"/>
    <n v="0"/>
    <n v="0"/>
    <n v="0"/>
    <n v="1153.8800000000001"/>
    <n v="479.44"/>
    <n v="0"/>
    <n v="0"/>
    <n v="479.44"/>
    <n v="0"/>
    <n v="0"/>
    <n v="0"/>
    <n v="479.44"/>
    <n v="0"/>
    <n v="0"/>
    <s v="01.4- New Diagnosis after 6 months"/>
    <s v="04- Discharged"/>
    <s v="Clinic Notes:                         consultation and RCT #31                                                                  Next Clinic Notes:                         NEW diagnosis . (patient will continue treatment in his country )"/>
    <s v="Choose                                             A1                                                 B1                                                 C1                                                 F1                                                 R1"/>
  </r>
  <r>
    <d v="2025-01-25T00:00:00"/>
    <d v="2025-01-25T00:00:00"/>
    <s v="13th Floor"/>
    <s v="Kae"/>
    <x v="5"/>
    <n v="40761"/>
    <s v="Youmna Adel Fouad Mohamed Youssef"/>
    <x v="0"/>
    <n v="45994"/>
    <x v="2"/>
    <s v="02- Claims Sent Not Remitted"/>
    <n v="103.95"/>
    <n v="103.95"/>
    <n v="0"/>
    <n v="0"/>
    <n v="0"/>
    <n v="0"/>
    <n v="103.95"/>
    <n v="0"/>
    <n v="0"/>
    <n v="0"/>
    <n v="0"/>
    <n v="0"/>
    <n v="0"/>
    <n v="0"/>
    <n v="0"/>
    <n v="0"/>
    <n v="0"/>
    <s v="03.2- Restorative / Complex"/>
    <s v="04- Discharged"/>
    <s v="Clinic Notes:                         Occlusal correction #19                                                                  Next Clinic Notes:                         Onlay delivery #30 Restoration #12, 13, 14 (1 surface), #15 (2 surfaces)"/>
    <s v="Choose                                             A1                                                 B1                                                 C1                                                 F1                                                 R1"/>
  </r>
  <r>
    <d v="2025-01-25T00:00:00"/>
    <d v="2025-01-25T00:00:00"/>
    <s v="13th Floor"/>
    <s v="Kae"/>
    <x v="6"/>
    <n v="40229"/>
    <s v="Emmanuel  Albert Jojo Aidoo"/>
    <x v="0"/>
    <n v="45995"/>
    <x v="1"/>
    <s v="02- Claims Sent Not Remitted"/>
    <n v="671.22"/>
    <n v="277.8"/>
    <n v="0"/>
    <n v="0"/>
    <n v="0"/>
    <n v="0"/>
    <n v="671.22"/>
    <n v="393.42"/>
    <n v="0"/>
    <n v="0"/>
    <n v="393.42"/>
    <n v="0"/>
    <n v="0"/>
    <n v="0"/>
    <n v="393.42"/>
    <n v="0"/>
    <n v="0"/>
    <s v="01.4- New Diagnosis after 6 months"/>
    <s v="04- Discharged"/>
    <s v="Clinic Notes:                         exam,opg, iopa, flouride                                                                  Next Clinic Notes:                         6  months new diagnosis --2 units"/>
    <s v="Choose                                             A1                                                 B1                                                 C1                                                 F1                                                 R1"/>
  </r>
  <r>
    <d v="2025-01-25T00:00:00"/>
    <d v="2025-01-25T00:00:00"/>
    <s v="13th Floor"/>
    <s v="Kae"/>
    <x v="6"/>
    <n v="40231"/>
    <s v="Belinda Assibi Azas Aidoo"/>
    <x v="5"/>
    <s v="45999  / FP1670"/>
    <x v="3"/>
    <s v="02- Claims Sent Not Remitted"/>
    <n v="985"/>
    <n v="225"/>
    <n v="0"/>
    <n v="0"/>
    <n v="0"/>
    <n v="0"/>
    <n v="985"/>
    <n v="760"/>
    <n v="0"/>
    <n v="0"/>
    <n v="760"/>
    <n v="0"/>
    <n v="0"/>
    <n v="0"/>
    <n v="380"/>
    <n v="0"/>
    <n v="0"/>
    <s v="07.7- Bleaching (In-office)"/>
    <s v="04- Discharged"/>
    <s v="Clinic Notes:                         onlay delivery#18                                                                  Next Clinic Notes:                         tooth whitening(nano)--5 units.pt will inform when she needs 2) new diagnosis after 6 months--2 units"/>
    <s v="Choose                                             A1                                                 B1                                                 C1                                                 F1                                                 R1"/>
  </r>
  <r>
    <d v="2025-01-25T00:00:00"/>
    <d v="2025-01-25T00:00:00"/>
    <s v="13th Floor"/>
    <s v="Kae"/>
    <x v="6"/>
    <n v="40231"/>
    <s v="Belinda Assibi Azas Aidoo"/>
    <x v="5"/>
    <s v="45999  / FP1670"/>
    <x v="1"/>
    <s v="02- Claims Sent Not Remitted"/>
    <n v="0"/>
    <n v="0"/>
    <n v="0"/>
    <n v="0"/>
    <n v="0"/>
    <n v="0"/>
    <n v="985"/>
    <n v="0"/>
    <n v="0"/>
    <n v="0"/>
    <n v="0"/>
    <n v="0"/>
    <n v="0"/>
    <n v="0"/>
    <n v="380"/>
    <n v="0"/>
    <n v="0"/>
    <s v="07.7- Bleaching (In-office)"/>
    <s v="04- Discharged"/>
    <s v="Clinic Notes:                         onlay delivery#18                                                                  Next Clinic Notes:                         tooth whitening(nano)--5 units.pt will inform when she needs 2) new diagnosis after 6 months--2 units"/>
    <s v="Choose                                             A1                                                 B1                                                 C1                                                 F1                                                 R1"/>
  </r>
  <r>
    <d v="2025-01-21T00:00:00"/>
    <d v="2025-01-25T00:00:00"/>
    <s v="13th Floor"/>
    <s v="Haya"/>
    <x v="4"/>
    <n v="36028"/>
    <s v="Ibrahim Sultan Hamad Aldhelaia Alzaabi"/>
    <x v="2"/>
    <n v="46001"/>
    <x v="2"/>
    <s v="02- Claims Sent Not Remitted"/>
    <n v="70"/>
    <n v="0"/>
    <n v="70"/>
    <n v="70"/>
    <n v="0"/>
    <n v="0"/>
    <n v="0"/>
    <n v="0"/>
    <n v="0"/>
    <n v="0"/>
    <n v="70"/>
    <n v="0"/>
    <n v="0"/>
    <n v="0"/>
    <n v="0"/>
    <n v="0"/>
    <n v="0"/>
    <s v="X.0- Internal referral"/>
    <s v="04- Discharged"/>
    <s v="Clinic Notes:                         consultation                                                                   Next Clinic Notes:                         refer for TMJ consultation"/>
    <s v="Choose                                             A1                                                 B1                                                 C1                                                 F1                                                 R1"/>
  </r>
  <r>
    <d v="2025-01-21T00:00:00"/>
    <d v="2025-01-25T00:00:00"/>
    <s v="13th Floor"/>
    <s v="Haya"/>
    <x v="4"/>
    <n v="36028"/>
    <s v="Ibrahim Sultan Hamad Aldhelaia Alzaabi"/>
    <x v="0"/>
    <n v="46002"/>
    <x v="2"/>
    <s v="02- Claims Sent Not Remitted"/>
    <n v="155.93"/>
    <n v="155.93"/>
    <n v="0"/>
    <n v="0"/>
    <n v="0"/>
    <n v="0"/>
    <n v="155.93"/>
    <n v="0"/>
    <n v="0"/>
    <n v="0"/>
    <n v="0"/>
    <n v="0"/>
    <n v="0"/>
    <n v="0"/>
    <n v="0"/>
    <n v="0"/>
    <n v="0"/>
    <s v="X.0- Internal referral"/>
    <s v="04- Discharged"/>
    <s v="Clinic Notes:                         consultation                                                                   Next Clinic Notes:                         refer for TMJ consultation"/>
    <s v="Choose                                             A1                                                 B1                                                 C1                                                 F1                                                 R1"/>
  </r>
  <r>
    <d v="2025-01-25T00:00:00"/>
    <d v="2025-01-25T00:00:00"/>
    <s v="12th Floor"/>
    <s v="Hassan"/>
    <x v="0"/>
    <n v="40767"/>
    <s v="Halla  Elmobayad"/>
    <x v="0"/>
    <n v="46003"/>
    <x v="2"/>
    <s v="02- Claims Sent Not Remitted"/>
    <n v="1122"/>
    <n v="1122"/>
    <n v="0"/>
    <n v="0"/>
    <n v="0"/>
    <n v="0"/>
    <n v="1122"/>
    <n v="0"/>
    <n v="0"/>
    <n v="0"/>
    <n v="0"/>
    <n v="0"/>
    <n v="0"/>
    <n v="0"/>
    <n v="0"/>
    <n v="0"/>
    <n v="448.76"/>
    <s v="01.2- Consultation (Existing patient)"/>
    <s v="04- Discharged"/>
    <s v="Clinic Notes:                         Re Delivery Night Guard upper arch                                                                  Next Clinic Notes:                         New Diagnosis when pt due _2 units"/>
    <s v="Choose                                             A1                                                 B1                                                 C1                                                 F1                                                 R1"/>
  </r>
  <r>
    <d v="2025-01-25T00:00:00"/>
    <s v="---"/>
    <s v="12th Floor"/>
    <s v="Hassan"/>
    <x v="1"/>
    <n v="34320"/>
    <s v="SAFAA  ABDEL AZIZ AVD ELAZIZ IBRAHIM ELSHERBINI"/>
    <x v="0"/>
    <n v="46004"/>
    <x v="0"/>
    <s v="02- Claims Sent Not Remitted"/>
    <n v="190.93"/>
    <n v="190.93"/>
    <n v="0"/>
    <n v="0"/>
    <n v="0"/>
    <n v="0"/>
    <n v="190.93"/>
    <n v="0"/>
    <n v="0"/>
    <n v="0"/>
    <n v="0"/>
    <n v="0"/>
    <n v="0"/>
    <n v="0"/>
    <n v="0"/>
    <n v="0"/>
    <n v="9643.5"/>
    <s v="09.7- Implant Crown Delivery - Simple (1-2)"/>
    <s v="04- Discharged"/>
    <s v="Clinic Notes:                         OPG , New impression #12                                                                   Next Clinic Notes:                         Implant crown re-delivery #12 and night guard delivery after 1 week  - VIP Clinic 1 -- 3 units"/>
    <s v="Choose                                             A1                                                 B1                                                 C1                                                 F1                                                 R1"/>
  </r>
  <r>
    <d v="2025-01-25T00:00:00"/>
    <d v="2025-01-25T00:00:00"/>
    <s v="12th Floor"/>
    <s v="Hassan"/>
    <x v="1"/>
    <n v="40927"/>
    <s v="Mahmoud Mustapha Steitiyeh"/>
    <x v="0"/>
    <n v="46006"/>
    <x v="2"/>
    <s v="02- Claims Sent Not Remitted"/>
    <n v="155.93"/>
    <n v="155.93"/>
    <n v="0"/>
    <n v="0"/>
    <n v="0"/>
    <n v="0"/>
    <n v="155.93"/>
    <n v="0"/>
    <n v="0"/>
    <n v="0"/>
    <n v="0"/>
    <n v="0"/>
    <n v="0"/>
    <n v="0"/>
    <n v="0"/>
    <n v="0"/>
    <n v="0"/>
    <s v="X.0- Internal referral"/>
    <s v="04- Discharged"/>
    <s v="Clinic Notes:                         suture removal #1,32                                                                   Next Clinic Notes:                         Refer back to clinic 2 to continue treatment for #31"/>
    <s v="Choose                                             A1                                                 B1                                                 C1                                                 F1                                                 R1"/>
  </r>
  <r>
    <d v="2025-01-25T00:00:00"/>
    <d v="2025-01-25T00:00:00"/>
    <s v="13th Floor"/>
    <s v="Kae"/>
    <x v="5"/>
    <n v="41037"/>
    <s v="Rashed Alhayef Rashed Mohamed Almansoori"/>
    <x v="2"/>
    <n v="46007"/>
    <x v="2"/>
    <s v="02- Claims Sent Not Remitted"/>
    <n v="353.5"/>
    <n v="0"/>
    <n v="353.5"/>
    <n v="353.5"/>
    <n v="0"/>
    <n v="0"/>
    <n v="0"/>
    <n v="0"/>
    <n v="0"/>
    <n v="0"/>
    <n v="353.5"/>
    <n v="0"/>
    <n v="0"/>
    <n v="0"/>
    <n v="0"/>
    <n v="0"/>
    <n v="0"/>
    <s v="02.1- Oral Hygiene 2"/>
    <s v="04- Discharged"/>
    <s v="Clinic Notes:                         Examination, OPG, Scaling and polishing                                                                  Next Clinic Notes:                         Scaling after 6 months"/>
    <s v="Choose                                             A1                                                 B1                                                 C1                                                 F1                                                 R1"/>
  </r>
  <r>
    <d v="2025-01-25T00:00:00"/>
    <d v="2025-01-25T00:00:00"/>
    <s v="13th Floor"/>
    <s v="Haya"/>
    <x v="4"/>
    <n v="37779"/>
    <s v="Nouf Maatouq Ali Saeed Alnuaimi"/>
    <x v="0"/>
    <n v="46020"/>
    <x v="2"/>
    <s v="03- Fully Paid / Remitted"/>
    <n v="0"/>
    <n v="0"/>
    <n v="0"/>
    <n v="0"/>
    <n v="0"/>
    <n v="0"/>
    <n v="0"/>
    <n v="0"/>
    <n v="0"/>
    <n v="0"/>
    <n v="0"/>
    <n v="0"/>
    <n v="0"/>
    <n v="0"/>
    <n v="0"/>
    <n v="0"/>
    <n v="0"/>
    <s v="06.M- IPR, Occlusal adj, Inlay repair"/>
    <s v="04- Discharged"/>
    <s v="Clinic Notes:                         crown Delivery #21-28                                                                   Next Clinic Notes:                         IPR and occlusal adjustment (2 unit)( after 3-4 weeks)"/>
    <s v="Choose                                             A1                                                 B1                                                 C1                                                 F1                                                 R1"/>
  </r>
  <r>
    <d v="2025-01-25T00:00:00"/>
    <d v="2025-01-25T00:00:00"/>
    <s v="13th Floor"/>
    <s v="Kae"/>
    <x v="6"/>
    <n v="39549"/>
    <s v="Lana Mutaz Mustafa Moatz Mustafa  Al Bayed"/>
    <x v="0"/>
    <n v="46029"/>
    <x v="2"/>
    <s v="02- Claims Sent Not Remitted"/>
    <n v="0"/>
    <n v="0"/>
    <n v="0"/>
    <n v="0"/>
    <n v="0"/>
    <n v="0"/>
    <n v="0"/>
    <n v="0"/>
    <n v="0"/>
    <n v="0"/>
    <n v="0"/>
    <n v="0"/>
    <n v="0"/>
    <n v="0"/>
    <n v="0"/>
    <n v="0"/>
    <n v="0"/>
    <s v="07.2- Crowns /Crown Preparation - Compound (3-5)"/>
    <s v="04- Discharged"/>
    <s v="Clinic Notes:                         rct#19                                                                  Next Clinic Notes:                         tooth prep #3,14,19 endo crown--5 units"/>
    <s v="Choose                                             A1                                                 B1                                                 C1                                                 F1                                                 R1"/>
  </r>
  <r>
    <d v="2025-01-25T00:00:00"/>
    <d v="2025-01-25T00:00:00"/>
    <s v="13th Floor"/>
    <s v="Haya"/>
    <x v="4"/>
    <n v="30931"/>
    <s v="Yasmine Hosam Awadalla Elsayed Mohamed Abouzed"/>
    <x v="0"/>
    <n v="46031"/>
    <x v="1"/>
    <s v="02- Claims Sent Not Remitted"/>
    <n v="677.35"/>
    <n v="418.65"/>
    <n v="0"/>
    <n v="0"/>
    <n v="0"/>
    <n v="0"/>
    <n v="677.35"/>
    <n v="258.7"/>
    <n v="0"/>
    <n v="0"/>
    <n v="258.7"/>
    <n v="0"/>
    <n v="0"/>
    <n v="0"/>
    <n v="258.7"/>
    <n v="0"/>
    <n v="0"/>
    <s v="03.0- Direct Restorative/ Simple"/>
    <s v="04- Discharged"/>
    <s v="Clinic Notes:                         Re RCT #8                                                                  Next Clinic Notes:                         post and core #8 (2 unit) ( after 1 week )"/>
    <s v="Choose                                             A1                                                 B1                                                 C1                                                 F1                                                 R1"/>
  </r>
  <r>
    <d v="2025-01-25T00:00:00"/>
    <d v="2025-01-25T00:00:00"/>
    <s v="13th Floor"/>
    <s v="Kae"/>
    <x v="6"/>
    <n v="38899"/>
    <s v="Cheryl Paca Santa Maria"/>
    <x v="0"/>
    <n v="46052"/>
    <x v="1"/>
    <s v="02- Claims Sent Not Remitted"/>
    <n v="35"/>
    <n v="28"/>
    <n v="0"/>
    <n v="0"/>
    <n v="0"/>
    <n v="0"/>
    <n v="35"/>
    <n v="7"/>
    <n v="0"/>
    <n v="0"/>
    <n v="7"/>
    <n v="0"/>
    <n v="0"/>
    <n v="0"/>
    <n v="7"/>
    <n v="0"/>
    <n v="295.01"/>
    <s v="01.4- New Diagnosis after 6 months"/>
    <s v="04- Discharged"/>
    <s v="Clinic Notes:                         IOPA                                                                  Next Clinic Notes:                         new diagnosis after 6 months--2 units"/>
    <s v="Choose                                             A1                                                 B1                                                 C1                                                 F1                                                 R1"/>
  </r>
  <r>
    <d v="2025-01-25T00:00:00"/>
    <d v="2025-01-25T00:00:00"/>
    <s v="13th Floor"/>
    <s v="Haya"/>
    <x v="4"/>
    <n v="41023"/>
    <s v="Nicole   Chahine"/>
    <x v="0"/>
    <n v="46058"/>
    <x v="1"/>
    <s v="02- Claims Sent Not Remitted"/>
    <n v="623.91"/>
    <n v="320.16000000000003"/>
    <n v="0"/>
    <n v="0"/>
    <n v="0"/>
    <n v="0"/>
    <n v="623.91"/>
    <n v="303.76"/>
    <n v="0"/>
    <n v="0"/>
    <n v="303.76"/>
    <n v="0"/>
    <n v="0"/>
    <n v="0"/>
    <n v="303.75"/>
    <n v="0"/>
    <n v="37.18"/>
    <s v="06.0- Inlay / Crown Preparation - Simple (1-2)"/>
    <s v="04- Discharged"/>
    <s v="Clinic Notes:                         RCT #5                                                                  Next Clinic Notes:                         Post and core and full crown preparation #5(4 unit) ( before 4/2/2025)"/>
    <s v="Choose                                             A1                                                 B1                                                 C1                                                 F1                                                 R1"/>
  </r>
  <r>
    <d v="2025-01-25T00:00:00"/>
    <d v="2025-01-25T00:00:00"/>
    <s v="13th Floor"/>
    <s v="Kae"/>
    <x v="6"/>
    <n v="38837"/>
    <s v="Najma Fareed Sheikh Fareed"/>
    <x v="0"/>
    <n v="46060"/>
    <x v="2"/>
    <s v="02- Claims Sent Not Remitted"/>
    <n v="124.74"/>
    <n v="124.74"/>
    <n v="0"/>
    <n v="0"/>
    <n v="0"/>
    <n v="0"/>
    <n v="124.74"/>
    <n v="0"/>
    <n v="0"/>
    <n v="0"/>
    <n v="0"/>
    <n v="0"/>
    <n v="0"/>
    <n v="0"/>
    <n v="0"/>
    <n v="0"/>
    <n v="0"/>
    <s v="06.1- Inlay / Crown Preparation - Compound (3-5)"/>
    <s v="04- Discharged"/>
    <s v="Clinic Notes:                         occlusal adjustment                                                                   Next Clinic Notes:                         onlay prep #30,31,32---6 units(to deduct from restoration already billed under dr ibrahim)"/>
    <s v="Choose                                             A1                                                 B1                                                 C1                                                 F1                                                 R1"/>
  </r>
  <r>
    <d v="2025-01-25T00:00:00"/>
    <d v="2025-01-25T00:00:00"/>
    <s v="13th Floor"/>
    <s v="Kae"/>
    <x v="6"/>
    <n v="41042"/>
    <s v="Muhammad Naveed Anjum Muhammad Shafique"/>
    <x v="6"/>
    <n v="46061"/>
    <x v="1"/>
    <s v="02- Claims Sent Not Remitted"/>
    <n v="587"/>
    <n v="0"/>
    <n v="469.6"/>
    <n v="469.6"/>
    <n v="0"/>
    <n v="0"/>
    <n v="117.4"/>
    <n v="117.4"/>
    <n v="0"/>
    <n v="0"/>
    <n v="587"/>
    <n v="0"/>
    <n v="0"/>
    <n v="0"/>
    <n v="117.4"/>
    <n v="0"/>
    <n v="0"/>
    <s v="04.3- RCT / 3-4 Molar Tooth + Endo Crown Prep."/>
    <s v="04- Discharged"/>
    <s v="Clinic Notes:                         exam,opg, scaling polishing                                                                  Next Clinic Notes:                         rct with prep #3--5 units"/>
    <s v="Choose                                             A1                                                 B1                                                 C1                                                 F1                                                 R1"/>
  </r>
  <r>
    <d v="2025-01-25T00:00:00"/>
    <d v="2025-01-25T00:00:00"/>
    <s v="13th Floor"/>
    <s v="Haya"/>
    <x v="5"/>
    <n v="40637"/>
    <s v="Asraa Omar Moussa"/>
    <x v="0"/>
    <n v="46067"/>
    <x v="1"/>
    <s v="02- Claims Sent Not Remitted"/>
    <n v="103.95"/>
    <n v="83.16"/>
    <n v="0"/>
    <n v="0"/>
    <n v="0"/>
    <n v="0"/>
    <n v="103.95"/>
    <n v="20.79"/>
    <n v="0"/>
    <n v="0"/>
    <n v="20.79"/>
    <n v="0"/>
    <n v="0"/>
    <n v="0"/>
    <n v="20.79"/>
    <n v="0"/>
    <n v="0"/>
    <s v="04.3- RCT / 3-4 Molar Tooth + Endo Crown Prep."/>
    <s v="04- Discharged"/>
    <s v="Clinic Notes:                         Occlusal correction #14                                                                  Next Clinic Notes:                         RCT and endo crown prep #13 Restoration #12 (1 surface)"/>
    <s v="Choose                                             A1                                                 B1                                                 C1                                                 F1                                                 R1"/>
  </r>
  <r>
    <d v="2025-01-25T00:00:00"/>
    <d v="2025-01-25T00:00:00"/>
    <s v="13th Floor"/>
    <s v="Kae"/>
    <x v="6"/>
    <n v="39728"/>
    <s v="Kritika Jaganathan Jaganathan Subbarayan Duraiswamy"/>
    <x v="0"/>
    <n v="46068"/>
    <x v="1"/>
    <s v="02- Claims Sent Not Remitted"/>
    <n v="866.67"/>
    <n v="0"/>
    <n v="0"/>
    <n v="0"/>
    <n v="0"/>
    <n v="0"/>
    <n v="866.67"/>
    <n v="866.67"/>
    <n v="0"/>
    <n v="0"/>
    <n v="866.67"/>
    <n v="0"/>
    <n v="0"/>
    <n v="0"/>
    <n v="866.67"/>
    <n v="0"/>
    <n v="2600.0100000000002"/>
    <s v="08.2- Orthodontic Follow up /Wire Activation / Invisalign Delivery"/>
    <s v="04- Discharged"/>
    <s v="Clinic Notes:                         impression for refinement trays                                                                  Next Clinic Notes:                         delivery of refinement"/>
    <s v="Choose                                             A1                                                 B1                                                 C1                                                 F1                                                 R1"/>
  </r>
  <r>
    <d v="2025-01-25T00:00:00"/>
    <d v="2025-01-25T00:00:00"/>
    <s v="13th Floor"/>
    <s v="Haya"/>
    <x v="4"/>
    <n v="38872"/>
    <s v="HAMID MOHAMED IBRAHIM ALMARZOOQI"/>
    <x v="2"/>
    <n v="46070"/>
    <x v="2"/>
    <s v="02- Claims Sent Not Remitted"/>
    <n v="1782.9"/>
    <n v="0"/>
    <n v="1782.9"/>
    <n v="1782.9"/>
    <n v="0"/>
    <n v="0"/>
    <n v="0"/>
    <n v="0"/>
    <n v="0"/>
    <n v="0"/>
    <n v="1782.9"/>
    <n v="0"/>
    <n v="0"/>
    <n v="0"/>
    <n v="0"/>
    <n v="0"/>
    <n v="0"/>
    <s v="06.3- Inlay / Crown Delivery - Simple (1-2)"/>
    <s v="04- Discharged"/>
    <s v="Clinic Notes:                         post and core #13 and onlay delivery #14                                                                  Next Clinic Notes:                         crown delivery #13(3 unit) ( before 4/2)"/>
    <s v="Choose                                             A1                                                 B1                                                 C1                                                 F1                                                 R1"/>
  </r>
  <r>
    <d v="2025-01-25T00:00:00"/>
    <d v="2025-01-25T00:00:00"/>
    <s v="13th Floor"/>
    <s v="Haya"/>
    <x v="4"/>
    <n v="38872"/>
    <s v="HAMID MOHAMED IBRAHIM ALMARZOOQI"/>
    <x v="0"/>
    <n v="46075"/>
    <x v="2"/>
    <s v="02- Claims Sent Not Remitted"/>
    <n v="311.85000000000002"/>
    <n v="311.85000000000002"/>
    <n v="0"/>
    <n v="0"/>
    <n v="0"/>
    <n v="0"/>
    <n v="311.85000000000002"/>
    <n v="0"/>
    <n v="0"/>
    <n v="0"/>
    <n v="0"/>
    <n v="0"/>
    <n v="0"/>
    <n v="0"/>
    <n v="0"/>
    <n v="0"/>
    <n v="0"/>
    <s v="06.3- Inlay / Crown Delivery - Simple (1-2)"/>
    <s v="04- Discharged"/>
    <s v="Clinic Notes:                         post and core #13 and onlay delivery #14                                                                  Next Clinic Notes:                         crown delivery #13(3 unit) ( before 4/2)"/>
    <s v="Choose                                             A1                                                 B1                                                 C1                                                 F1                                                 R1"/>
  </r>
  <r>
    <d v="2025-01-22T00:00:00"/>
    <d v="2025-01-26T00:00:00"/>
    <s v="13th Floor"/>
    <s v="Kae"/>
    <x v="6"/>
    <n v="40997"/>
    <s v="Moneirah Abdulla Khadem Aldhaheri"/>
    <x v="2"/>
    <n v="46076"/>
    <x v="2"/>
    <s v="02- Claims Sent Not Remitted"/>
    <n v="178.5"/>
    <n v="0"/>
    <n v="178.5"/>
    <n v="178.5"/>
    <n v="0"/>
    <n v="0"/>
    <n v="0"/>
    <n v="0"/>
    <n v="0"/>
    <n v="0"/>
    <n v="178.5"/>
    <n v="0"/>
    <n v="0"/>
    <n v="0"/>
    <n v="0"/>
    <n v="0"/>
    <n v="0"/>
    <s v="02.0- Oral Hygiene 1"/>
    <s v="03- Waiting &gt; 10 minutes"/>
    <s v="Clinic Notes:                         scaling polishing                                                                  Next Clinic Notes:                         scaling-2 units"/>
    <s v="Choose                                             A1                                                 B1                                                 C1                                                 F1                                                 R1"/>
  </r>
  <r>
    <d v="2025-01-26T00:00:00"/>
    <d v="2025-01-26T00:00:00"/>
    <s v="13th Floor"/>
    <s v="Haya"/>
    <x v="4"/>
    <n v="35710"/>
    <s v="Sharifa Ahmed Mohamed Rashed Aldahmani"/>
    <x v="0"/>
    <n v="46079"/>
    <x v="2"/>
    <s v="02- Claims Sent Not Remitted"/>
    <n v="35"/>
    <n v="35"/>
    <n v="0"/>
    <n v="0"/>
    <n v="0"/>
    <n v="0"/>
    <n v="35"/>
    <n v="0"/>
    <n v="0"/>
    <n v="0"/>
    <n v="0"/>
    <n v="0"/>
    <n v="0"/>
    <n v="0"/>
    <n v="0"/>
    <n v="0"/>
    <n v="0"/>
    <s v="04.3- RCT / 3-4 Molar Tooth + Endo Crown Prep."/>
    <s v="04- Discharged"/>
    <s v="Clinic Notes:                         follow up #15                                                                  Next Clinic Notes:                         RCT with prep #15 (6 unit) ( extremly difficult RCT patient with history of calcified and multicurved and long  canals)"/>
    <s v="Choose                                             A1                                                 B1                                                 C1                                                 F1                                                 R1"/>
  </r>
  <r>
    <d v="2025-01-26T00:00:00"/>
    <d v="2025-01-26T00:00:00"/>
    <s v="12th Floor"/>
    <s v="Hassan"/>
    <x v="1"/>
    <n v="35700"/>
    <s v="Ali Salim Hameed Al Hamadani"/>
    <x v="0"/>
    <n v="46080"/>
    <x v="2"/>
    <s v="02- Claims Sent Not Remitted"/>
    <n v="467.78"/>
    <n v="467.78"/>
    <n v="0"/>
    <n v="0"/>
    <n v="0"/>
    <n v="0"/>
    <n v="467.78"/>
    <n v="0"/>
    <n v="0"/>
    <n v="0"/>
    <n v="0"/>
    <n v="0"/>
    <n v="0"/>
    <n v="0"/>
    <n v="0"/>
    <n v="0"/>
    <n v="2212.19"/>
    <s v="09.7- Implant Crown Delivery - Simple (1-2)"/>
    <s v="04- Discharged"/>
    <s v="Clinic Notes:                         Implant crown Impression #14                                                                  Next Clinic Notes:                         Implant crown delivery #14 after 1 week - VIP Clinic - 2 units"/>
    <s v="Choose                                             A1                                                 B1                                                 C1                                                 F1                                                 R1"/>
  </r>
  <r>
    <d v="2025-01-26T00:00:00"/>
    <d v="2025-01-26T00:00:00"/>
    <s v="13th Floor"/>
    <s v="Kae"/>
    <x v="6"/>
    <n v="41030"/>
    <s v="Azzan Tareq Mohammed Alblooshi"/>
    <x v="2"/>
    <n v="46081"/>
    <x v="2"/>
    <s v="02- Claims Sent Not Remitted"/>
    <n v="301"/>
    <n v="0"/>
    <n v="301"/>
    <n v="301"/>
    <n v="0"/>
    <n v="0"/>
    <n v="0"/>
    <n v="0"/>
    <n v="0"/>
    <n v="0"/>
    <n v="301"/>
    <n v="0"/>
    <n v="0"/>
    <n v="0"/>
    <n v="0"/>
    <n v="0"/>
    <n v="0"/>
    <s v="06.0- Inlay / Crown Preparation - Simple (1-2)"/>
    <s v="04- Discharged"/>
    <s v="Clinic Notes:                         exm,opg, scaling polishing                                                                  Next Clinic Notes:                         onlay prep #30,19---5 units"/>
    <s v="Choose                                             A1                                                 B1                                                 C1                                                 F1                                                 R1"/>
  </r>
  <r>
    <d v="2025-01-09T00:00:00"/>
    <d v="2025-01-26T00:00:00"/>
    <s v="12th Floor"/>
    <s v="Kae"/>
    <x v="1"/>
    <n v="37010"/>
    <s v="Mohammed Thallab Aib Helal Almansoori"/>
    <x v="2"/>
    <n v="46085"/>
    <x v="2"/>
    <s v="02- Claims Sent Not Remitted"/>
    <n v="189"/>
    <n v="0"/>
    <n v="189"/>
    <n v="189"/>
    <n v="0"/>
    <n v="0"/>
    <n v="0"/>
    <n v="0"/>
    <n v="0"/>
    <n v="0"/>
    <n v="189"/>
    <n v="0"/>
    <n v="0"/>
    <n v="0"/>
    <n v="0"/>
    <n v="0"/>
    <n v="0"/>
    <s v="09.6- Implant Crown Impression - Complex (6 -10)"/>
    <s v="03- Waiting &gt; 10 minutes"/>
    <s v="Clinic Notes:                         Upper framework delivery                                                                  Next Clinic Notes:                         Lower impression after 3 weeks - 3 units"/>
    <s v="Choose                                             A1                                                 B1                                                 C1                                                 F1                                                 R1"/>
  </r>
  <r>
    <d v="2025-01-09T00:00:00"/>
    <d v="2025-01-26T00:00:00"/>
    <s v="12th Floor"/>
    <s v="Kae"/>
    <x v="1"/>
    <n v="37010"/>
    <s v="Mohammed Thallab Aib Helal Almansoori"/>
    <x v="0"/>
    <n v="46087"/>
    <x v="2"/>
    <s v="02- Claims Sent Not Remitted"/>
    <n v="155.93"/>
    <n v="155.93"/>
    <n v="0"/>
    <n v="0"/>
    <n v="0"/>
    <n v="0"/>
    <n v="155.93"/>
    <n v="0"/>
    <n v="0"/>
    <n v="0"/>
    <n v="0"/>
    <n v="0"/>
    <n v="0"/>
    <n v="0"/>
    <n v="0"/>
    <n v="0"/>
    <n v="0"/>
    <s v="09.6- Implant Crown Impression - Complex (6 -10)"/>
    <s v="03- Waiting &gt; 10 minutes"/>
    <s v="Clinic Notes:                         Upper framework delivery                                                                  Next Clinic Notes:                         Lower impression after 3 weeks - 3 units"/>
    <s v="Choose                                             A1                                                 B1                                                 C1                                                 F1                                                 R1"/>
  </r>
  <r>
    <d v="2025-01-26T00:00:00"/>
    <d v="2025-01-26T00:00:00"/>
    <s v="12th Floor"/>
    <s v="Hassan"/>
    <x v="0"/>
    <n v="39600"/>
    <s v="Wesal Abdalla Ahmed Binyarouf   Alnaqbi"/>
    <x v="0"/>
    <n v="46088"/>
    <x v="2"/>
    <s v="02- Claims Sent Not Remitted"/>
    <n v="155.93"/>
    <n v="155.93"/>
    <n v="0"/>
    <n v="0"/>
    <n v="0"/>
    <n v="0"/>
    <n v="155.93"/>
    <n v="0"/>
    <n v="0"/>
    <n v="0"/>
    <n v="0"/>
    <n v="0"/>
    <n v="0"/>
    <n v="0"/>
    <n v="0"/>
    <n v="0"/>
    <n v="0"/>
    <s v="09.M- Post surgical care, Occlusal adjustment, Implant Tightening,Repair"/>
    <s v="04- Discharged"/>
    <s v="Clinic Notes:                         POST SURGICAL CARE WITH IV                                                                   Next Clinic Notes:                         SUTURE REMOVAL WITH VIP1 AFTER 1 WEEK"/>
    <s v="Choose                                             A1                                                 B1                                                 C1                                                 F1                                                 R1"/>
  </r>
  <r>
    <d v="2025-01-26T00:00:00"/>
    <d v="2025-01-26T00:00:00"/>
    <s v="12th Floor"/>
    <s v="Hassan"/>
    <x v="1"/>
    <n v="40636"/>
    <s v="Dheyab Tareq Mohammed Murad Alblooshi"/>
    <x v="2"/>
    <n v="46092"/>
    <x v="2"/>
    <s v="02- Claims Sent Not Remitted"/>
    <n v="1050"/>
    <n v="0"/>
    <n v="1050"/>
    <n v="1050"/>
    <n v="0"/>
    <n v="0"/>
    <n v="0"/>
    <n v="0"/>
    <n v="0"/>
    <n v="0"/>
    <n v="1050"/>
    <n v="0"/>
    <n v="0"/>
    <n v="0"/>
    <n v="0"/>
    <n v="0"/>
    <n v="0"/>
    <s v="X.0- Internal referral"/>
    <s v="03- Waiting &gt; 10 minutes"/>
    <s v="Clinic Notes:                         - Partial denture delivery #8,9 ( on essix retainer)                                                                   Next Clinic Notes:                         - Refer to Dr Amr Labib for orthodontic consultation ( appoval required before the patient will see Dr Amr Labib , as the patient is coming from UmmAl Quwain)  - New diagnosis after 6 months ( must have scaling visit with GP same day visit with VIP Clinic ) - VIP Clinic - 2 units"/>
    <s v="Choose                                             A1                                                 B1                                                 C1                                                 F1                                                 R1"/>
  </r>
  <r>
    <d v="2025-01-26T00:00:00"/>
    <d v="2025-01-26T00:00:00"/>
    <s v="13th Floor"/>
    <s v="Haya"/>
    <x v="4"/>
    <n v="41025"/>
    <s v="Fatima Mohammad Ahmad Albalasmeh"/>
    <x v="0"/>
    <n v="46093"/>
    <x v="1"/>
    <s v="02- Claims Sent Not Remitted"/>
    <n v="506.86"/>
    <n v="253.43"/>
    <n v="0"/>
    <n v="0"/>
    <n v="0"/>
    <n v="0"/>
    <n v="506.86"/>
    <n v="253.43"/>
    <n v="0"/>
    <n v="0"/>
    <n v="253.43"/>
    <n v="0"/>
    <n v="0"/>
    <n v="0"/>
    <n v="253.43"/>
    <n v="0"/>
    <n v="0"/>
    <s v="04.2- RCT / Premolar Tooth + Endo Crown Prep."/>
    <s v="04- Discharged"/>
    <s v="Clinic Notes:                         consultation and open and drain #28                                                                  Next Clinic Notes:                         continue RCT #28 (4 unit) before (4/2)"/>
    <s v="Choose                                             A1                                                 B1                                                 C1                                                 F1                                                 R1"/>
  </r>
  <r>
    <d v="2025-01-26T00:00:00"/>
    <d v="2025-01-26T00:00:00"/>
    <s v="13th Floor"/>
    <s v="Kae"/>
    <x v="6"/>
    <n v="40755"/>
    <s v="TURKI  TAREQ MOHAMMED MURAD  ALBLOOSHI"/>
    <x v="2"/>
    <n v="46097"/>
    <x v="2"/>
    <s v="02- Claims Sent Not Remitted"/>
    <n v="728"/>
    <n v="0"/>
    <n v="728"/>
    <n v="728"/>
    <n v="0"/>
    <n v="0"/>
    <n v="0"/>
    <n v="0"/>
    <n v="0"/>
    <n v="0"/>
    <n v="728"/>
    <n v="0"/>
    <n v="0"/>
    <n v="0"/>
    <n v="0"/>
    <n v="0"/>
    <n v="0"/>
    <s v="04.0- RCT/ Emergency Pulpotomy / Pulpectomy"/>
    <s v="04- Discharged"/>
    <s v="Clinic Notes:                         pulpectomy#k.l                                                                  Next Clinic Notes:                         pulpectomy#t,s--5 units"/>
    <s v="Choose                                             A1                                                 B1                                                 C1                                                 F1                                                 R1"/>
  </r>
  <r>
    <d v="2025-01-26T00:00:00"/>
    <d v="2025-01-26T00:00:00"/>
    <s v="13th Floor"/>
    <s v="Mona"/>
    <x v="5"/>
    <n v="40640"/>
    <s v="Bader Tareq Mohammed Murad Alblooshi"/>
    <x v="2"/>
    <n v="46102"/>
    <x v="2"/>
    <s v="02- Claims Sent Not Remitted"/>
    <n v="231"/>
    <n v="0"/>
    <n v="231"/>
    <n v="231"/>
    <n v="0"/>
    <n v="0"/>
    <n v="0"/>
    <n v="0"/>
    <n v="0"/>
    <n v="0"/>
    <n v="231"/>
    <n v="0"/>
    <n v="0"/>
    <n v="0"/>
    <n v="0"/>
    <n v="0"/>
    <n v="0"/>
    <s v="03.2- Restorative / Complex"/>
    <s v="04- Discharged"/>
    <s v="Clinic Notes:                         Restoration #14 (2 surfaces)                                                                  Next Clinic Notes:                         Restoration #18 ( 2srufaces) 3 units"/>
    <s v="Choose                                             A1                                                 B1                                                 C1                                                 F1                                                 R1"/>
  </r>
  <r>
    <d v="2025-01-26T00:00:00"/>
    <d v="2025-01-26T00:00:00"/>
    <s v="12th Floor"/>
    <s v="Haya"/>
    <x v="0"/>
    <n v="40636"/>
    <s v="Dheyab Tareq Mohammed Murad Alblooshi"/>
    <x v="2"/>
    <n v="46104"/>
    <x v="2"/>
    <s v="02- Claims Sent Not Remitted"/>
    <n v="192.5"/>
    <n v="0"/>
    <n v="192.5"/>
    <n v="192.5"/>
    <n v="0"/>
    <n v="0"/>
    <n v="0"/>
    <n v="0"/>
    <n v="0"/>
    <n v="0"/>
    <n v="192.5"/>
    <n v="0"/>
    <n v="0"/>
    <n v="0"/>
    <n v="0"/>
    <n v="0"/>
    <n v="0"/>
    <s v="01.4- New Diagnosis after 6 months"/>
    <s v="04- Discharged"/>
    <s v="Clinic Notes:                         restoration #3 w iopa                                                                   Next Clinic Notes:                         new diagnosis when due 2 units"/>
    <s v="Choose                                             A1                                                 B1                                                 C1                                                 F1                                                 R1"/>
  </r>
  <r>
    <d v="2025-01-26T00:00:00"/>
    <d v="2025-01-26T00:00:00"/>
    <s v="13th Floor"/>
    <s v="Haya"/>
    <x v="4"/>
    <n v="36691"/>
    <s v="Eric Francis Macinnes"/>
    <x v="3"/>
    <n v="46106"/>
    <x v="2"/>
    <s v="02- Claims Sent Not Remitted"/>
    <n v="1500"/>
    <n v="0"/>
    <n v="1200"/>
    <n v="1200"/>
    <n v="0"/>
    <n v="0"/>
    <n v="300"/>
    <n v="300"/>
    <n v="0"/>
    <n v="0"/>
    <n v="1500"/>
    <n v="0"/>
    <n v="0"/>
    <n v="0"/>
    <n v="0"/>
    <n v="0"/>
    <n v="10.199999999999999"/>
    <s v="04.3- RCT / 3-4 Molar Tooth + Endo Crown Prep."/>
    <s v="04- Discharged"/>
    <s v="Clinic Notes:                         crown delivery #18                                                                  Next Clinic Notes:                         RCT #19 ( 5 unit) ( after 18/2)"/>
    <s v="Choose                                             A1                                                 B1                                                 C1                                                 F1                                                 R1"/>
  </r>
  <r>
    <d v="2025-01-26T00:00:00"/>
    <d v="2025-01-26T00:00:00"/>
    <s v="13th Floor"/>
    <s v="Haya"/>
    <x v="4"/>
    <n v="36691"/>
    <s v="Eric Francis Macinnes"/>
    <x v="3"/>
    <n v="46106"/>
    <x v="2"/>
    <s v="02- Claims Sent Not Remitted"/>
    <n v="0"/>
    <n v="0"/>
    <n v="1200"/>
    <n v="0"/>
    <n v="0"/>
    <n v="0"/>
    <n v="300"/>
    <n v="0"/>
    <n v="0"/>
    <n v="0"/>
    <n v="0"/>
    <n v="0"/>
    <n v="0"/>
    <n v="0"/>
    <n v="300"/>
    <n v="0"/>
    <n v="10.199999999999999"/>
    <s v="04.3- RCT / 3-4 Molar Tooth + Endo Crown Prep."/>
    <s v="04- Discharged"/>
    <s v="Clinic Notes:                         crown delivery #18                                                                  Next Clinic Notes:                         RCT #19 ( 5 unit) ( after 18/2)"/>
    <s v="Choose                                             A1                                                 B1                                                 C1                                                 F1                                                 R1"/>
  </r>
  <r>
    <d v="2025-01-26T00:00:00"/>
    <d v="2025-01-26T00:00:00"/>
    <s v="12th Floor"/>
    <s v="Hassan"/>
    <x v="0"/>
    <n v="40660"/>
    <s v="Maren Bader Ibrahim"/>
    <x v="5"/>
    <s v="46109  / FP40303"/>
    <x v="1"/>
    <s v="02- Claims Sent Not Remitted"/>
    <n v="393.7"/>
    <n v="53.42"/>
    <n v="0"/>
    <n v="0"/>
    <n v="0"/>
    <n v="0"/>
    <n v="393.7"/>
    <n v="340.28"/>
    <n v="0"/>
    <n v="0"/>
    <n v="340.28"/>
    <n v="0"/>
    <n v="0"/>
    <n v="0"/>
    <n v="340"/>
    <n v="0"/>
    <n v="0"/>
    <s v="09.M- Post surgical care, Occlusal adjustment, Implant Tightening,Repair"/>
    <s v="04- Discharged"/>
    <s v="Clinic Notes:                         EXTRACTION #16                                                                  Next Clinic Notes:                         POST SURGICAL CARE 1 UNIT"/>
    <s v="Choose                                             A1                                                 B1                                                 C1                                                 F1                                                 R1"/>
  </r>
  <r>
    <d v="2025-01-26T00:00:00"/>
    <d v="2025-01-26T00:00:00"/>
    <s v="13th Floor"/>
    <s v="Haya"/>
    <x v="6"/>
    <n v="41045"/>
    <s v="Suaad Abdallah Ali Mosbah"/>
    <x v="5"/>
    <s v="46111  / FP40445"/>
    <x v="1"/>
    <s v="02- Claims Sent Not Remitted"/>
    <n v="766.93"/>
    <n v="477.93"/>
    <n v="0"/>
    <n v="0"/>
    <n v="0"/>
    <n v="0"/>
    <n v="766.93"/>
    <n v="289"/>
    <n v="0"/>
    <n v="0"/>
    <n v="289"/>
    <n v="0"/>
    <n v="0"/>
    <n v="0"/>
    <n v="288.99"/>
    <n v="0"/>
    <n v="0"/>
    <s v="X.0- Internal referral"/>
    <s v="04- Discharged"/>
    <s v="Clinic Notes:                         exam,opg, scaling polishing                                                                  Next Clinic Notes:                         referal to vip clinic  for implant consultation rct#31 with crown removal--6 units"/>
    <s v="Choose                                             A1                                                 B1                                                 C1                                                 F1                                                 R1"/>
  </r>
  <r>
    <d v="2025-01-26T00:00:00"/>
    <d v="2025-01-26T00:00:00"/>
    <s v="12th Floor"/>
    <s v="Hassan"/>
    <x v="0"/>
    <n v="41048"/>
    <s v="KHAMIS AWADH HAMAD ALMANSOORI"/>
    <x v="2"/>
    <n v="46115"/>
    <x v="2"/>
    <s v="02- Claims Sent Not Remitted"/>
    <n v="490"/>
    <n v="0"/>
    <n v="490"/>
    <n v="490"/>
    <n v="0"/>
    <n v="0"/>
    <n v="0"/>
    <n v="0"/>
    <n v="0"/>
    <n v="0"/>
    <n v="490"/>
    <n v="0"/>
    <n v="0"/>
    <n v="0"/>
    <n v="0"/>
    <n v="0"/>
    <n v="0"/>
    <s v="09.1- Surgery / Implant - Simple (1-2)"/>
    <s v="03- Waiting &gt; 10 minutes"/>
    <s v="Clinic Notes:                         implant consultation                                                                   Next Clinic Notes:                         implant surgery #30 6 units"/>
    <s v="Choose                                             A1                                                 B1                                                 C1                                                 F1                                                 R1"/>
  </r>
  <r>
    <d v="2025-01-26T00:00:00"/>
    <d v="2025-01-26T00:00:00"/>
    <s v="13th Floor"/>
    <s v="Kae"/>
    <x v="4"/>
    <n v="36413"/>
    <s v="Mohamed Aly Abdelwahab Mohamed"/>
    <x v="0"/>
    <n v="46117"/>
    <x v="1"/>
    <s v="02- Claims Sent Not Remitted"/>
    <n v="1326.4"/>
    <n v="819.13"/>
    <n v="0"/>
    <n v="0"/>
    <n v="0"/>
    <n v="0"/>
    <n v="1326.4"/>
    <n v="507.28"/>
    <n v="0"/>
    <n v="0"/>
    <n v="507.28"/>
    <n v="0"/>
    <n v="0"/>
    <n v="0"/>
    <n v="507.27"/>
    <n v="0"/>
    <n v="0"/>
    <s v="07.4- Crowns /Crown Delivery - Simple (1-2)"/>
    <s v="04- Discharged"/>
    <s v="Clinic Notes:                         post and core and prep #3                                                                  Next Clinic Notes:                         crown (27201) delivery #3 (2 unit)"/>
    <s v="Choose                                             A1                                                 B1                                                 C1                                                 F1                                                 R1"/>
  </r>
  <r>
    <d v="2025-01-26T00:00:00"/>
    <d v="2025-01-26T00:00:00"/>
    <s v="12th Floor"/>
    <s v="Hassan"/>
    <x v="1"/>
    <n v="40939"/>
    <s v="Abdulla  Ali Hassan Ali Alyammahi"/>
    <x v="2"/>
    <n v="46121"/>
    <x v="2"/>
    <s v="02- Claims Sent Not Remitted"/>
    <n v="595"/>
    <n v="0"/>
    <n v="595"/>
    <n v="595"/>
    <n v="0"/>
    <n v="0"/>
    <n v="0"/>
    <n v="0"/>
    <n v="0"/>
    <n v="0"/>
    <n v="595"/>
    <n v="0"/>
    <n v="0"/>
    <n v="0"/>
    <n v="0"/>
    <n v="0"/>
    <n v="0"/>
    <s v="09.1- Surgery / Implant - Simple (1-2)"/>
    <s v="04- Discharged"/>
    <s v="Clinic Notes:                         Consultation , CBCT and Scan                                                                   Next Clinic Notes:                         1) Patient requires prophy visit today  2) Surgical extraction # 15,18 with immediate implants # 15,18 with bone augmentation and gingivoplasty - VIP Clinic 1 - 8 units  3) Patient requires orthodontic consultation with Doctor Amr labib , kindly arrange the appointments as double booking with the VIP Clinic , as the patient is coming from Dibba"/>
    <s v="Choose                                             A1                                                 B1                                                 C1                                                 F1                                                 R1"/>
  </r>
  <r>
    <d v="2025-01-26T00:00:00"/>
    <d v="2025-01-26T00:00:00"/>
    <s v="13th Floor"/>
    <s v="Mona"/>
    <x v="5"/>
    <n v="39813"/>
    <s v="Pantaleon Joseph Noble Fernandes"/>
    <x v="0"/>
    <n v="46126"/>
    <x v="1"/>
    <s v="02- Claims Sent Not Remitted"/>
    <n v="804.34"/>
    <n v="241.3"/>
    <n v="0"/>
    <n v="0"/>
    <n v="0"/>
    <n v="0"/>
    <n v="804.34"/>
    <n v="563.04"/>
    <n v="0"/>
    <n v="0"/>
    <n v="563.04"/>
    <n v="0"/>
    <n v="0"/>
    <n v="0"/>
    <n v="536.04"/>
    <n v="0"/>
    <n v="27"/>
    <s v="07.7- Bleaching (In-office)"/>
    <s v="04- Discharged"/>
    <s v="Clinic Notes:                         Restoration #30,31                                                                  Next Clinic Notes:                         Bleaching 6 units"/>
    <s v="Choose                                             A1                                                 B1                                                 C1                                                 F1                                                 R1"/>
  </r>
  <r>
    <d v="2025-01-26T00:00:00"/>
    <d v="2025-01-26T00:00:00"/>
    <s v="12th Floor"/>
    <s v="Hassan"/>
    <x v="1"/>
    <n v="39234"/>
    <s v="Fatima Salem Mohammed Albwab Alzaabi"/>
    <x v="2"/>
    <n v="46129"/>
    <x v="2"/>
    <s v="02- Claims Sent Not Remitted"/>
    <n v="175"/>
    <n v="0"/>
    <n v="175"/>
    <n v="175"/>
    <n v="0"/>
    <n v="0"/>
    <n v="0"/>
    <n v="0"/>
    <n v="0"/>
    <n v="0"/>
    <n v="175"/>
    <n v="0"/>
    <n v="0"/>
    <n v="0"/>
    <n v="0"/>
    <n v="0"/>
    <n v="0"/>
    <s v="01.4- New Diagnosis after 6 months"/>
    <s v="04- Discharged"/>
    <s v="Clinic Notes:                         Examination , OPG                                                                   Next Clinic Notes:                         1) Patient referred to Dr Amr Labib for fixed retainer wire  ( lower arch for 6 months )  2)  New diagnosis after 6 months( must have scaling visit with GP same day visit with VIP Clinic ) - VIP Clinic 1 - 2 units"/>
    <s v="Choose                                             A1                                                 B1                                                 C1                                                 F1                                                 R1"/>
  </r>
  <r>
    <d v="2025-01-26T00:00:00"/>
    <d v="2025-01-26T00:00:00"/>
    <s v="13th Floor"/>
    <s v="Kae"/>
    <x v="6"/>
    <n v="40939"/>
    <s v="Abdulla  Ali Hassan Ali Alyammahi"/>
    <x v="0"/>
    <n v="46131"/>
    <x v="2"/>
    <s v="02- Claims Sent Not Remitted"/>
    <n v="51.98"/>
    <n v="51.98"/>
    <n v="0"/>
    <n v="0"/>
    <n v="0"/>
    <n v="0"/>
    <n v="51.98"/>
    <n v="0"/>
    <n v="0"/>
    <n v="0"/>
    <n v="0"/>
    <n v="0"/>
    <n v="0"/>
    <n v="0"/>
    <n v="0"/>
    <n v="0"/>
    <n v="0"/>
    <s v="02.0- Oral Hygiene 1"/>
    <s v="04- Discharged"/>
    <s v="Clinic Notes:                         air flow (photos taken)                                                                  Next Clinic Notes:                         continue treatment at vip  scaling after 6 months--2 units"/>
    <s v="Choose                                             A1                                                 B1                                                 C1                                                 F1                                                 R1"/>
  </r>
  <r>
    <d v="2025-01-26T00:00:00"/>
    <d v="2025-01-26T00:00:00"/>
    <s v="13th Floor"/>
    <s v="Haya"/>
    <x v="5"/>
    <n v="39234"/>
    <s v="Fatima Salem Mohammed Albwab Alzaabi"/>
    <x v="2"/>
    <n v="46132"/>
    <x v="2"/>
    <s v="02- Claims Sent Not Remitted"/>
    <n v="122.5"/>
    <n v="0"/>
    <n v="122.5"/>
    <n v="122.5"/>
    <n v="0"/>
    <n v="0"/>
    <n v="0"/>
    <n v="0"/>
    <n v="0"/>
    <n v="0"/>
    <n v="122.5"/>
    <n v="0"/>
    <n v="0"/>
    <n v="0"/>
    <n v="0"/>
    <n v="0"/>
    <n v="0"/>
    <s v="01.4- New Diagnosis after 6 months"/>
    <s v="04- Discharged"/>
    <s v="Clinic Notes:                         Scaling and polishing                                                                   Next Clinic Notes:                         Scaling after 6 months"/>
    <s v="Choose                                             A1                                                 B1                                                 C1                                                 F1                                                 R1"/>
  </r>
  <r>
    <d v="2025-01-26T00:00:00"/>
    <d v="2025-01-26T00:00:00"/>
    <s v="13th Floor"/>
    <s v="Haya"/>
    <x v="5"/>
    <n v="39234"/>
    <s v="Fatima Salem Mohammed Albwab Alzaabi"/>
    <x v="0"/>
    <n v="46134"/>
    <x v="2"/>
    <s v="02- Claims Sent Not Remitted"/>
    <n v="208"/>
    <n v="208"/>
    <n v="0"/>
    <n v="0"/>
    <n v="0"/>
    <n v="0"/>
    <n v="208"/>
    <n v="0"/>
    <n v="0"/>
    <n v="0"/>
    <n v="0"/>
    <n v="0"/>
    <n v="0"/>
    <n v="0"/>
    <n v="0"/>
    <n v="0"/>
    <n v="0"/>
    <s v="01.4- New Diagnosis after 6 months"/>
    <s v="04- Discharged"/>
    <s v="Clinic Notes:                         Scaling and polishing                                                                   Next Clinic Notes:                         Scaling after 6 months"/>
    <s v="Choose                                             A1                                                 B1                                                 C1                                                 F1                                                 R1"/>
  </r>
  <r>
    <d v="2025-01-26T00:00:00"/>
    <d v="2025-01-26T00:00:00"/>
    <s v="13th Floor"/>
    <s v="Mona"/>
    <x v="4"/>
    <n v="35150"/>
    <s v="Mohra  Salem Ali Alhammadi"/>
    <x v="2"/>
    <n v="46135"/>
    <x v="2"/>
    <s v="02- Claims Sent Not Remitted"/>
    <n v="192.5"/>
    <n v="0"/>
    <n v="192.5"/>
    <n v="192.5"/>
    <n v="0"/>
    <n v="0"/>
    <n v="0"/>
    <n v="0"/>
    <n v="0"/>
    <n v="0"/>
    <n v="192.5"/>
    <n v="0"/>
    <n v="0"/>
    <n v="0"/>
    <n v="0"/>
    <n v="0"/>
    <n v="0"/>
    <s v="01.4- New Diagnosis after 6 months"/>
    <s v="04- Discharged"/>
    <s v="Clinic Notes:                         consultation and scaling                                                                   Next Clinic Notes:                         new diagnosis"/>
    <s v="Choose                                             A1                                                 B1                                                 C1                                                 F1                                                 R1"/>
  </r>
  <r>
    <d v="2025-01-26T00:00:00"/>
    <d v="2025-01-26T00:00:00"/>
    <s v="13th Floor"/>
    <s v="Mona"/>
    <x v="4"/>
    <n v="35150"/>
    <s v="Mohra  Salem Ali Alhammadi"/>
    <x v="0"/>
    <n v="46138"/>
    <x v="2"/>
    <s v="02- Claims Sent Not Remitted"/>
    <n v="363.93"/>
    <n v="363.93"/>
    <n v="0"/>
    <n v="0"/>
    <n v="0"/>
    <n v="0"/>
    <n v="363.93"/>
    <n v="0"/>
    <n v="0"/>
    <n v="0"/>
    <n v="0"/>
    <n v="0"/>
    <n v="0"/>
    <n v="0"/>
    <n v="0"/>
    <n v="0"/>
    <n v="0"/>
    <s v="01.4- New Diagnosis after 6 months"/>
    <s v="04- Discharged"/>
    <s v="Clinic Notes:                         consultation and scaling                                                                   Next Clinic Notes:                         new diagnosis"/>
    <s v="Choose                                             A1                                                 B1                                                 C1                                                 F1                                                 R1"/>
  </r>
  <r>
    <d v="2025-01-26T00:00:00"/>
    <s v="---"/>
    <s v="13th Floor"/>
    <s v="Haya"/>
    <x v="4"/>
    <n v="40204"/>
    <s v="Ahmed Mohamed Ahmed Abdulla Almheiri"/>
    <x v="2"/>
    <n v="46140"/>
    <x v="0"/>
    <s v="02- Claims Sent Not Remitted"/>
    <n v="192.5"/>
    <n v="0"/>
    <n v="192.5"/>
    <n v="192.5"/>
    <n v="0"/>
    <n v="0"/>
    <n v="0"/>
    <n v="0"/>
    <n v="0"/>
    <n v="0"/>
    <n v="192.5"/>
    <n v="0"/>
    <n v="0"/>
    <n v="0"/>
    <n v="0"/>
    <n v="0"/>
    <n v="0"/>
    <s v="01.4- New Diagnosis after 6 months"/>
    <s v="04- Discharged"/>
    <s v="Clinic Notes:                         consultation and scaling                                                                   Next Clinic Notes:                         new diagnosis"/>
    <s v="Choose                                             A1                                                 B1                                                 C1                                                 F1                                                 R1"/>
  </r>
  <r>
    <d v="2025-01-26T00:00:00"/>
    <d v="2025-01-26T00:00:00"/>
    <s v="13th Floor"/>
    <s v="Haya"/>
    <x v="4"/>
    <n v="40204"/>
    <s v="Ahmed Mohamed Ahmed Abdulla Almheiri"/>
    <x v="0"/>
    <n v="46143"/>
    <x v="1"/>
    <s v="02- Claims Sent Not Remitted"/>
    <n v="202.76"/>
    <n v="124.8"/>
    <n v="0"/>
    <n v="0"/>
    <n v="0"/>
    <n v="0"/>
    <n v="202.76"/>
    <n v="77.959999999999994"/>
    <n v="0"/>
    <n v="0"/>
    <n v="77.959999999999994"/>
    <n v="0"/>
    <n v="0"/>
    <n v="0"/>
    <n v="77.959999999999994"/>
    <n v="0"/>
    <n v="0"/>
    <s v="01.4- New Diagnosis after 6 months"/>
    <s v="04- Discharged"/>
    <s v="Clinic Notes:                         consultation and scaling                                                                   Next Clinic Notes:                         new diagnosis"/>
    <s v="Choose                                             A1                                                 B1                                                 C1                                                 F1                                                 R1"/>
  </r>
  <r>
    <d v="2025-01-26T00:00:00"/>
    <d v="2025-01-26T00:00:00"/>
    <s v="12th Floor"/>
    <s v="Hassan"/>
    <x v="1"/>
    <n v="35051"/>
    <s v="Sultan  Khaled Sultan Aldhelaia Alzaabi"/>
    <x v="2"/>
    <n v="46145"/>
    <x v="2"/>
    <s v="02- Claims Sent Not Remitted"/>
    <n v="175"/>
    <n v="0"/>
    <n v="175"/>
    <n v="175"/>
    <n v="0"/>
    <n v="0"/>
    <n v="0"/>
    <n v="0"/>
    <n v="0"/>
    <n v="0"/>
    <n v="175"/>
    <n v="0"/>
    <n v="0"/>
    <n v="0"/>
    <n v="0"/>
    <n v="0"/>
    <n v="0"/>
    <s v="X.0- Internal referral"/>
    <s v="04- Discharged"/>
    <s v="Clinic Notes:                         Examination , OPG                                                                   Next Clinic Notes:                         1) Refer to Dr Amr Labib for orthodontic consultation (especially for the lower arch crowding ) 2) New diagnosis after 6 months ( must have scaling visit with GP same day visit with VIP Clinic ) - VIP Clinic 1 - 2 units"/>
    <s v="Choose                                             A1                                                 B1                                                 C1                                                 F1                                                 R1"/>
  </r>
  <r>
    <d v="2025-01-26T00:00:00"/>
    <d v="2025-01-26T00:00:00"/>
    <s v="13th Floor"/>
    <s v="Haya"/>
    <x v="4"/>
    <n v="35051"/>
    <s v="Sultan  Khaled Sultan Aldhelaia Alzaabi"/>
    <x v="2"/>
    <n v="46147"/>
    <x v="2"/>
    <s v="02- Claims Sent Not Remitted"/>
    <n v="122.5"/>
    <n v="0"/>
    <n v="122.5"/>
    <n v="122.5"/>
    <n v="0"/>
    <n v="0"/>
    <n v="0"/>
    <n v="0"/>
    <n v="0"/>
    <n v="0"/>
    <n v="122.5"/>
    <n v="0"/>
    <n v="0"/>
    <n v="0"/>
    <n v="0"/>
    <n v="0"/>
    <n v="0"/>
    <s v="02.0- Oral Hygiene 1"/>
    <s v="04- Discharged"/>
    <s v="Clinic Notes:                         scaling                                                                  Next Clinic Notes:                         scaling after 6 months"/>
    <s v="Choose                                             A1                                                 B1                                                 C1                                                 F1                                                 R1"/>
  </r>
  <r>
    <d v="2025-01-26T00:00:00"/>
    <d v="2025-01-26T00:00:00"/>
    <s v="13th Floor"/>
    <s v="Haya"/>
    <x v="4"/>
    <n v="35051"/>
    <s v="Sultan  Khaled Sultan Aldhelaia Alzaabi"/>
    <x v="0"/>
    <n v="46149"/>
    <x v="2"/>
    <s v="02- Claims Sent Not Remitted"/>
    <n v="124.8"/>
    <n v="124.8"/>
    <n v="0"/>
    <n v="0"/>
    <n v="0"/>
    <n v="0"/>
    <n v="124.8"/>
    <n v="0"/>
    <n v="0"/>
    <n v="0"/>
    <n v="0"/>
    <n v="0"/>
    <n v="0"/>
    <n v="0"/>
    <n v="0"/>
    <n v="0"/>
    <n v="0"/>
    <s v="02.0- Oral Hygiene 1"/>
    <s v="04- Discharged"/>
    <s v="Clinic Notes:                         scaling                                                                  Next Clinic Notes:                         scaling after 6 months"/>
    <s v="Choose                                             A1                                                 B1                                                 C1                                                 F1                                                 R1"/>
  </r>
  <r>
    <d v="2025-01-26T00:00:00"/>
    <d v="2025-01-26T00:00:00"/>
    <s v="13th Floor"/>
    <s v="Kae"/>
    <x v="6"/>
    <n v="36057"/>
    <s v="Khalid Mohamed Husain Ali Al Omaira"/>
    <x v="2"/>
    <n v="46150"/>
    <x v="2"/>
    <s v="02- Claims Sent Not Remitted"/>
    <n v="175"/>
    <n v="0"/>
    <n v="175"/>
    <n v="175"/>
    <n v="0"/>
    <n v="0"/>
    <n v="0"/>
    <n v="0"/>
    <n v="0"/>
    <n v="0"/>
    <n v="175"/>
    <n v="0"/>
    <n v="0"/>
    <n v="0"/>
    <n v="0"/>
    <n v="0"/>
    <n v="0"/>
    <s v="07.4- Crowns /Crown Delivery - Simple (1-2)"/>
    <s v="04- Discharged"/>
    <s v="Clinic Notes:                         exam,opg, veneer removal#8, acrylic crown #8                                                                  Next Clinic Notes:                         3/4 crown delivery#8 and scaling polishing--4 units"/>
    <s v="Choose                                             A1                                                 B1                                                 C1                                                 F1                                                 R1"/>
  </r>
  <r>
    <d v="2025-01-26T00:00:00"/>
    <d v="2025-01-26T00:00:00"/>
    <s v="13th Floor"/>
    <s v="Kae"/>
    <x v="6"/>
    <n v="36057"/>
    <s v="Khalid Mohamed Husain Ali Al Omaira"/>
    <x v="0"/>
    <n v="46152"/>
    <x v="2"/>
    <s v="02- Claims Sent Not Remitted"/>
    <n v="467.78"/>
    <n v="467.78"/>
    <n v="0"/>
    <n v="0"/>
    <n v="0"/>
    <n v="0"/>
    <n v="467.78"/>
    <n v="0"/>
    <n v="0"/>
    <n v="0"/>
    <n v="0"/>
    <n v="0"/>
    <n v="0"/>
    <n v="0"/>
    <n v="0"/>
    <n v="0"/>
    <n v="0"/>
    <s v="07.4- Crowns /Crown Delivery - Simple (1-2)"/>
    <s v="04- Discharged"/>
    <s v="Clinic Notes:                         exam,opg, veneer removal#8, acrylic crown #8                                                                  Next Clinic Notes:                         3/4 crown delivery#8 and scaling polishing--4 units"/>
    <s v="Choose                                             A1                                                 B1                                                 C1                                                 F1                                                 R1"/>
  </r>
  <r>
    <d v="2025-01-26T00:00:00"/>
    <d v="2025-01-26T00:00:00"/>
    <s v="13th Floor"/>
    <s v="Mona"/>
    <x v="5"/>
    <n v="41050"/>
    <s v="Ahmad Umair Zubir"/>
    <x v="7"/>
    <n v="46155"/>
    <x v="2"/>
    <s v="02- Claims Sent Not Remitted"/>
    <n v="569.98"/>
    <n v="0"/>
    <n v="569.98"/>
    <n v="569.98"/>
    <n v="0"/>
    <n v="0"/>
    <n v="0"/>
    <n v="0"/>
    <n v="0"/>
    <n v="0"/>
    <n v="569.98"/>
    <n v="0"/>
    <n v="0"/>
    <n v="0"/>
    <n v="0"/>
    <n v="0"/>
    <n v="0"/>
    <s v="06.2- Inlay / Crown Preparation - Complex (6 -10)"/>
    <s v="04- Discharged"/>
    <s v="Clinic Notes:                         Examination, OPG and scaling and polishing                                                                   Next Clinic Notes:                         Onlay prep #2,3 Restoration 1 surface #4,5"/>
    <s v="Choose                                             A1                                                 B1                                                 C1                                                 F1                                                 R1"/>
  </r>
  <r>
    <d v="2025-01-26T00:00:00"/>
    <d v="2025-01-26T00:00:00"/>
    <s v="12th Floor"/>
    <s v="Hassan"/>
    <x v="0"/>
    <n v="40692"/>
    <s v="Sarah Ludy Burrows"/>
    <x v="0"/>
    <n v="46161"/>
    <x v="1"/>
    <s v="02- Claims Sent Not Remitted"/>
    <n v="346.74"/>
    <n v="31.17"/>
    <n v="0"/>
    <n v="0"/>
    <n v="0"/>
    <n v="0"/>
    <n v="346.74"/>
    <n v="315.57"/>
    <n v="0"/>
    <n v="0"/>
    <n v="315.57"/>
    <n v="0"/>
    <n v="0"/>
    <n v="0"/>
    <n v="315.56"/>
    <n v="0"/>
    <n v="0"/>
    <s v="04.4- RCT/ Endo Retreatment (No Crown Prep)"/>
    <s v="04- Discharged"/>
    <s v="Clinic Notes:                         RESTORATION #2                                                                   Next Clinic Notes:                         RCT #14 5 UNITS"/>
    <s v="Choose                                             A1                                                 B1                                                 C1                                                 F1                                                 R1"/>
  </r>
  <r>
    <d v="2025-01-26T00:00:00"/>
    <d v="2025-01-26T00:00:00"/>
    <s v="13th Floor"/>
    <s v="Kae"/>
    <x v="6"/>
    <n v="36702"/>
    <s v="Adeel Ur Rehman Khan Jaliit Ur Rehman Khan"/>
    <x v="7"/>
    <n v="46163"/>
    <x v="1"/>
    <s v="02- Claims Sent Not Remitted"/>
    <n v="569.98"/>
    <n v="0"/>
    <n v="455.98"/>
    <n v="455.98"/>
    <n v="0"/>
    <n v="0"/>
    <n v="114"/>
    <n v="114"/>
    <n v="0"/>
    <n v="0"/>
    <n v="569.98"/>
    <n v="0"/>
    <n v="0"/>
    <n v="0"/>
    <n v="114"/>
    <n v="0"/>
    <n v="0"/>
    <s v="01.4- New Diagnosis after 6 months"/>
    <s v="04- Discharged"/>
    <s v="Clinic Notes:                         exam,opg, scaling polishing                                                                  Next Clinic Notes:                         new diagnosis after 6 months--2 units"/>
    <s v="Choose                                             A1                                                 B1                                                 C1                                                 F1                                                 R1"/>
  </r>
  <r>
    <d v="2025-01-26T00:00:00"/>
    <d v="2025-01-26T00:00:00"/>
    <s v="12th Floor"/>
    <s v="Hassan"/>
    <x v="1"/>
    <n v="37557"/>
    <s v="Abdulla Mohamed Darwish Ali Alblooshi"/>
    <x v="2"/>
    <n v="46169"/>
    <x v="2"/>
    <s v="02- Claims Sent Not Remitted"/>
    <n v="35"/>
    <n v="0"/>
    <n v="35"/>
    <n v="35"/>
    <n v="0"/>
    <n v="0"/>
    <n v="0"/>
    <n v="0"/>
    <n v="0"/>
    <n v="0"/>
    <n v="35"/>
    <n v="0"/>
    <n v="0"/>
    <n v="0"/>
    <n v="0"/>
    <n v="0"/>
    <n v="0"/>
    <s v="09.2- Surgery / Implant - Compound (3-5)"/>
    <s v="03- Waiting &gt; 10 minutes"/>
    <s v="Clinic Notes:                         follow up for partial denture delivery (essix retainer with teeth- lower arch )                                                                   Next Clinic Notes:                         extraction #20,21,22 with Direct implant surgery 18,19,21,after 3- 4 weeks - VIP Clinic - 8 units"/>
    <s v="Choose                                             A1                                                 B1                                                 C1                                                 F1                                                 R1"/>
  </r>
  <r>
    <d v="2025-01-26T00:00:00"/>
    <d v="2025-01-26T00:00:00"/>
    <s v="12th Floor"/>
    <s v="Hassan"/>
    <x v="0"/>
    <n v="39260"/>
    <s v="Silin Chhov"/>
    <x v="0"/>
    <n v="46170"/>
    <x v="2"/>
    <s v="02- Claims Sent Not Remitted"/>
    <n v="155.93"/>
    <n v="155.93"/>
    <n v="0"/>
    <n v="0"/>
    <n v="0"/>
    <n v="0"/>
    <n v="155.93"/>
    <n v="0"/>
    <n v="0"/>
    <n v="0"/>
    <n v="0"/>
    <n v="0"/>
    <n v="0"/>
    <n v="0"/>
    <n v="0"/>
    <n v="0"/>
    <n v="24"/>
    <s v="09.M- Post surgical care, Occlusal adjustment, Implant Tightening,Repair"/>
    <s v="04- Discharged"/>
    <s v="Clinic Notes:                         POST SURGICAL CARE 1                                                                   Next Clinic Notes:                         SUTURE REMOVAL #16 1 UNIT"/>
    <s v="Choose                                             A1                                                 B1                                                 C1                                                 F1                                                 R1"/>
  </r>
  <r>
    <d v="2025-01-26T00:00:00"/>
    <d v="2025-01-26T00:00:00"/>
    <s v="13th Floor"/>
    <s v="Kae"/>
    <x v="6"/>
    <n v="39911"/>
    <s v="Maha  Javed"/>
    <x v="7"/>
    <n v="46171"/>
    <x v="1"/>
    <s v="02- Claims Sent Not Remitted"/>
    <n v="569.98"/>
    <n v="0"/>
    <n v="455.98"/>
    <n v="455.98"/>
    <n v="0"/>
    <n v="0"/>
    <n v="114"/>
    <n v="114"/>
    <n v="0"/>
    <n v="0"/>
    <n v="569.98"/>
    <n v="0"/>
    <n v="0"/>
    <n v="0"/>
    <n v="114"/>
    <n v="0"/>
    <n v="1.91"/>
    <s v="06.0- Inlay / Crown Preparation - Simple (1-2)"/>
    <s v="04- Discharged"/>
    <s v="Clinic Notes:                         exam,opg, scaling polishing                                                                  Next Clinic Notes:                         onlay prep #31--18---5 units"/>
    <s v="Choose                                             A1                                                 B1                                                 C1                                                 F1                                                 R1"/>
  </r>
  <r>
    <d v="2025-01-26T00:00:00"/>
    <d v="2025-01-26T00:00:00"/>
    <s v="13th Floor"/>
    <s v="Haya"/>
    <x v="4"/>
    <n v="36963"/>
    <s v="Ibrahim Ahmed Alzaabi"/>
    <x v="2"/>
    <n v="46181"/>
    <x v="2"/>
    <s v="02- Claims Sent Not Remitted"/>
    <n v="178.5"/>
    <n v="0"/>
    <n v="178.5"/>
    <n v="178.5"/>
    <n v="0"/>
    <n v="0"/>
    <n v="0"/>
    <n v="0"/>
    <n v="0"/>
    <n v="0"/>
    <n v="178.5"/>
    <n v="0"/>
    <n v="0"/>
    <n v="0"/>
    <n v="0"/>
    <n v="0"/>
    <n v="0"/>
    <s v="04.3- RCT / 3-4 Molar Tooth + Endo Crown Prep."/>
    <s v="04- Discharged"/>
    <s v="Clinic Notes:                         scaling                                                                  Next Clinic Notes:                         RCT #3 with prep end of Feb (6 unit)"/>
    <s v="Choose                                             A1                                                 B1                                                 C1                                                 F1                                                 R1"/>
  </r>
  <r>
    <d v="2025-01-26T00:00:00"/>
    <d v="2025-01-26T00:00:00"/>
    <s v="13th Floor"/>
    <s v="Kae"/>
    <x v="4"/>
    <n v="39403"/>
    <s v="Malika Belbey Bousouar"/>
    <x v="0"/>
    <n v="46187"/>
    <x v="2"/>
    <s v="02- Claims Sent Not Remitted"/>
    <n v="155.93"/>
    <n v="155.93"/>
    <n v="0"/>
    <n v="0"/>
    <n v="0"/>
    <n v="0"/>
    <n v="155.93"/>
    <n v="0"/>
    <n v="0"/>
    <n v="0"/>
    <n v="0"/>
    <n v="0"/>
    <n v="0"/>
    <n v="0"/>
    <n v="0"/>
    <n v="0"/>
    <n v="47.11"/>
    <s v="04.1- RCT / Anterior tooth + Endo crown Prep."/>
    <s v="04- Discharged"/>
    <s v="Clinic Notes:                         re cementation #7                                                                  Next Clinic Notes:                         RCT #7 (4 unit)(after Ramadan as per patients request)"/>
    <s v="Choose                                             A1                                                 B1                                                 C1                                                 F1                                                 R1"/>
  </r>
  <r>
    <d v="2025-01-22T00:00:00"/>
    <d v="2025-01-27T00:00:00"/>
    <s v="12th Floor"/>
    <s v="Hassan"/>
    <x v="1"/>
    <n v="40056"/>
    <s v="Saif Faraj Musleh Haddad Alaryani"/>
    <x v="0"/>
    <n v="46189"/>
    <x v="2"/>
    <s v="02- Claims Sent Not Remitted"/>
    <n v="454.88"/>
    <n v="454.88"/>
    <n v="0"/>
    <n v="0"/>
    <n v="0"/>
    <n v="0"/>
    <n v="454.88"/>
    <n v="0"/>
    <n v="0"/>
    <n v="0"/>
    <n v="0"/>
    <n v="0"/>
    <n v="0"/>
    <n v="0"/>
    <n v="0"/>
    <n v="0"/>
    <n v="0"/>
    <s v="09.1- Surgery / Implant - Simple (1-2)"/>
    <s v="04- Discharged"/>
    <s v="Clinic Notes:                         Follow up examination                                                                   Next Clinic Notes:                         1) Referred to Dr Ammar for changing crown #4  2) Surgical extraction #10 with immediate implant #10 with bone augmentation and gingivoplasty ( approval required) ( and should be  2-3 days after the crown replacement with DR Ammar Anbari- VIP Clinic 1 - 6 units  3) Implant crown tightening # 3 after 3 months ( must have scaling visit with GP same day visit with VIP Clinic ) - VIP Clinic1 - 2 units"/>
    <s v="Choose                                             A1                                                 B1                                                 C1                                                 F1                                                 R1"/>
  </r>
  <r>
    <d v="2025-01-27T00:00:00"/>
    <d v="2025-01-27T00:00:00"/>
    <s v="13th Floor"/>
    <s v="Kae"/>
    <x v="6"/>
    <n v="41051"/>
    <s v="Ibrahim Mahmoud Dermini"/>
    <x v="0"/>
    <n v="46193"/>
    <x v="1"/>
    <s v="02- Claims Sent Not Remitted"/>
    <n v="611"/>
    <n v="361.4"/>
    <n v="0"/>
    <n v="0"/>
    <n v="0"/>
    <n v="0"/>
    <n v="611"/>
    <n v="249.6"/>
    <n v="0"/>
    <n v="0"/>
    <n v="249.6"/>
    <n v="0"/>
    <n v="0"/>
    <n v="0"/>
    <n v="249.6"/>
    <n v="0"/>
    <n v="0"/>
    <s v="08.2- Orthodontic Follow up /Wire Activation / Invisalign Delivery"/>
    <s v="04- Discharged"/>
    <s v="Clinic Notes:                         exa,scaling polishing, impression for night guard                                                                  Next Clinic Notes:                         night guard delivery--1 unit"/>
    <s v="Choose                                             A1                                                 B1                                                 C1                                                 F1                                                 R1"/>
  </r>
  <r>
    <d v="2025-01-27T00:00:00"/>
    <d v="2025-01-27T00:00:00"/>
    <s v="12th Floor"/>
    <s v="Hassan"/>
    <x v="0"/>
    <n v="40804"/>
    <s v="Mediya Khaled Almehairbi"/>
    <x v="0"/>
    <n v="46197"/>
    <x v="2"/>
    <s v="02- Claims Sent Not Remitted"/>
    <n v="140"/>
    <n v="0"/>
    <n v="0"/>
    <n v="0"/>
    <n v="0"/>
    <n v="0"/>
    <n v="140"/>
    <n v="140"/>
    <n v="0"/>
    <n v="0"/>
    <n v="140"/>
    <n v="0"/>
    <n v="0"/>
    <n v="0"/>
    <n v="0"/>
    <n v="0"/>
    <n v="280"/>
    <s v="01.4- New Diagnosis after 6 months"/>
    <s v="04- Discharged"/>
    <s v="Clinic Notes:                         Palliative ttt#32                                                                  Next Clinic Notes:                         New Diagnosis after 6 months _2 units"/>
    <s v="Choose                                             A1                                                 B1                                                 C1                                                 F1                                                 R1"/>
  </r>
  <r>
    <d v="2025-01-27T00:00:00"/>
    <d v="2025-01-27T00:00:00"/>
    <s v="12th Floor"/>
    <s v="Hassan"/>
    <x v="1"/>
    <n v="40977"/>
    <s v="Aysha  Obaid Salem Alzaabi"/>
    <x v="2"/>
    <n v="46198"/>
    <x v="2"/>
    <s v="02- Claims Sent Not Remitted"/>
    <n v="280"/>
    <n v="0"/>
    <n v="280"/>
    <n v="280"/>
    <n v="0"/>
    <n v="0"/>
    <n v="0"/>
    <n v="0"/>
    <n v="0"/>
    <n v="0"/>
    <n v="280"/>
    <n v="0"/>
    <n v="0"/>
    <n v="0"/>
    <n v="0"/>
    <n v="0"/>
    <n v="0"/>
    <s v="05.0- Extraction / Impaction / Surgery - Simple"/>
    <s v="04- Discharged"/>
    <s v="Clinic Notes:                         Examination , OPG , IOPA#16 and Scan                                                                   Next Clinic Notes:                         Surgical extraction #16 under nitrous oxide - VIP Clinic - 4 units"/>
    <s v="Choose                                             A1                                                 B1                                                 C1                                                 F1                                                 R1"/>
  </r>
  <r>
    <d v="2025-01-27T00:00:00"/>
    <d v="2025-01-27T00:00:00"/>
    <s v="12th Floor"/>
    <s v="Hassan"/>
    <x v="1"/>
    <n v="35093"/>
    <s v="Ayed  Khamees Hasan Al Mehairbi"/>
    <x v="2"/>
    <n v="46201"/>
    <x v="2"/>
    <s v="02- Claims Sent Not Remitted"/>
    <n v="770"/>
    <n v="0"/>
    <n v="770"/>
    <n v="770"/>
    <n v="0"/>
    <n v="0"/>
    <n v="0"/>
    <n v="0"/>
    <n v="0"/>
    <n v="0"/>
    <n v="770"/>
    <n v="0"/>
    <n v="0"/>
    <n v="0"/>
    <n v="0"/>
    <n v="0"/>
    <n v="0"/>
    <s v="09.7- Implant Crown Delivery - Simple (1-2)"/>
    <s v="03- Waiting &gt; 10 minutes"/>
    <s v="Clinic Notes:                         examination , opg , iopa#3 new impression #3 Implant tightening # 12,18,19                                                                   Next Clinic Notes:                         Implant crown delivery # 3 after 4- 6  weeks ( Kindly follow up the patient for his Vitamin D3 result, Doctor wants to see the result) - VIP Clinic - 2 units"/>
    <s v="Choose                                             A1                                                 B1                                                 C1                                                 F1                                                 R1"/>
  </r>
  <r>
    <d v="2025-01-27T00:00:00"/>
    <d v="2025-01-27T00:00:00"/>
    <s v="13th Floor"/>
    <s v="Kae"/>
    <x v="4"/>
    <n v="35410"/>
    <s v="Mohamed Saeed Abdulhadi Dhaen Alhameli"/>
    <x v="0"/>
    <n v="46208"/>
    <x v="2"/>
    <s v="02- Claims Sent Not Remitted"/>
    <n v="35"/>
    <n v="35"/>
    <n v="0"/>
    <n v="0"/>
    <n v="0"/>
    <n v="0"/>
    <n v="35"/>
    <n v="0"/>
    <n v="0"/>
    <n v="0"/>
    <n v="0"/>
    <n v="0"/>
    <n v="0"/>
    <n v="0"/>
    <n v="0"/>
    <n v="0"/>
    <n v="0"/>
    <s v="04.4- RCT/ Endo Retreatment (No Crown Prep)"/>
    <s v="04- Discharged"/>
    <s v="Clinic Notes:                         IOPA #14                                                                  Next Clinic Notes:                         query RCT #13,14 (7 unit)(on 18/2/205)"/>
    <s v="Choose                                             A1                                                 B1                                                 C1                                                 F1                                                 R1"/>
  </r>
  <r>
    <d v="2025-01-27T00:00:00"/>
    <d v="2025-01-27T00:00:00"/>
    <s v="12th Floor"/>
    <s v="Hassan"/>
    <x v="0"/>
    <n v="35093"/>
    <s v="Ayed  Khamees Hasan Al Mehairbi"/>
    <x v="2"/>
    <n v="46210"/>
    <x v="2"/>
    <s v="02- Claims Sent Not Remitted"/>
    <n v="122.5"/>
    <n v="0"/>
    <n v="122.5"/>
    <n v="122.5"/>
    <n v="0"/>
    <n v="0"/>
    <n v="0"/>
    <n v="0"/>
    <n v="0"/>
    <n v="0"/>
    <n v="122.5"/>
    <n v="0"/>
    <n v="0"/>
    <n v="0"/>
    <n v="0"/>
    <n v="0"/>
    <n v="0"/>
    <s v="01.4- New Diagnosis after 6 months"/>
    <s v="04- Discharged"/>
    <s v="Clinic Notes:                         scaling                                                                   Next Clinic Notes:                         New Diagnosis after 6 months_2 units"/>
    <s v="Choose                                             A1                                                 B1                                                 C1                                                 F1                                                 R1"/>
  </r>
  <r>
    <d v="2025-01-27T00:00:00"/>
    <d v="2025-01-27T00:00:00"/>
    <s v="12th Floor"/>
    <s v="Hassan"/>
    <x v="0"/>
    <n v="40977"/>
    <s v="Aysha  Obaid Salem Alzaabi"/>
    <x v="2"/>
    <n v="46212"/>
    <x v="2"/>
    <s v="02- Claims Sent Not Remitted"/>
    <n v="178.5"/>
    <n v="0"/>
    <n v="178.5"/>
    <n v="178.5"/>
    <n v="0"/>
    <n v="0"/>
    <n v="0"/>
    <n v="0"/>
    <n v="0"/>
    <n v="0"/>
    <n v="178.5"/>
    <n v="0"/>
    <n v="0"/>
    <n v="0"/>
    <n v="0"/>
    <n v="0"/>
    <n v="0"/>
    <s v="01.4- New Diagnosis after 6 months"/>
    <s v="04- Discharged"/>
    <s v="Clinic Notes:                         Scaling and polishing                                                                   Next Clinic Notes:                         Oral Hygiene _in 6 months"/>
    <s v="Choose                                             A1                                                 B1                                                 C1                                                 F1                                                 R1"/>
  </r>
  <r>
    <d v="2025-01-22T00:00:00"/>
    <d v="2025-01-27T00:00:00"/>
    <s v="13th Floor"/>
    <s v="Mona"/>
    <x v="5"/>
    <n v="40949"/>
    <s v="Basil H H Madi"/>
    <x v="4"/>
    <n v="46215"/>
    <x v="1"/>
    <s v="02- Claims Sent Not Remitted"/>
    <n v="700"/>
    <n v="0"/>
    <n v="560"/>
    <n v="560"/>
    <n v="0"/>
    <n v="0"/>
    <n v="140"/>
    <n v="140"/>
    <n v="0"/>
    <n v="0"/>
    <n v="700"/>
    <n v="0"/>
    <n v="0"/>
    <n v="0"/>
    <n v="140"/>
    <n v="0"/>
    <n v="30"/>
    <s v="07.6- Crowns /Crown Delivery - Complex (6 -10)"/>
    <s v="04- Discharged"/>
    <s v="Clinic Notes:                         RCT #31 Endo crown prep #19,29,31                                                                  Next Clinic Notes:                         Endo crown delivery #19,29,31 (4 units)"/>
    <s v="Choose                                             A1                                                 B1                                                 C1                                                 F1                                                 R1"/>
  </r>
  <r>
    <d v="2025-01-22T00:00:00"/>
    <s v="---"/>
    <s v="13th Floor"/>
    <s v="Mona"/>
    <x v="5"/>
    <n v="40949"/>
    <s v="Basil H H Madi"/>
    <x v="0"/>
    <n v="46217"/>
    <x v="0"/>
    <s v="02- Claims Sent Not Remitted"/>
    <n v="210"/>
    <n v="210"/>
    <n v="0"/>
    <n v="0"/>
    <n v="0"/>
    <n v="0"/>
    <n v="210"/>
    <n v="0"/>
    <n v="0"/>
    <n v="0"/>
    <n v="0"/>
    <n v="0"/>
    <n v="0"/>
    <n v="0"/>
    <n v="0"/>
    <n v="0"/>
    <n v="30"/>
    <s v="07.6- Crowns /Crown Delivery - Complex (6 -10)"/>
    <s v="04- Discharged"/>
    <s v="Clinic Notes:                         RCT #31 Endo crown prep #19,29,31                                                                  Next Clinic Notes:                         Endo crown delivery #19,29,31 (4 units)"/>
    <s v="Choose                                             A1                                                 B1                                                 C1                                                 F1                                                 R1"/>
  </r>
  <r>
    <d v="2025-01-27T00:00:00"/>
    <d v="2025-01-27T00:00:00"/>
    <s v="13th Floor"/>
    <s v="Kae"/>
    <x v="6"/>
    <n v="38981"/>
    <s v="Marife Socao Samson"/>
    <x v="0"/>
    <n v="46219"/>
    <x v="2"/>
    <s v="02- Claims Sent Not Remitted"/>
    <n v="306.77"/>
    <n v="140.37"/>
    <n v="0"/>
    <n v="0"/>
    <n v="0"/>
    <n v="0"/>
    <n v="306.77"/>
    <n v="166.4"/>
    <n v="0"/>
    <n v="0"/>
    <n v="166.4"/>
    <n v="0"/>
    <n v="0"/>
    <n v="0"/>
    <n v="0"/>
    <n v="0"/>
    <n v="166.4"/>
    <s v="01.4- New Diagnosis after 6 months"/>
    <s v="04- Discharged"/>
    <s v="Clinic Notes:                         exam,opg, scaling polishing                                                                  Next Clinic Notes:                         new diagnosis after 6 months--2 units"/>
    <s v="Choose                                             A1                                                 B1                                                 C1                                                 F1                                                 R1"/>
  </r>
  <r>
    <d v="2025-01-27T00:00:00"/>
    <d v="2025-01-27T00:00:00"/>
    <s v="12th Floor"/>
    <s v="Hassan"/>
    <x v="0"/>
    <n v="35152"/>
    <s v="Salim  Ali Salim Al Hamadani"/>
    <x v="0"/>
    <n v="46223"/>
    <x v="2"/>
    <s v="02- Claims Sent Not Remitted"/>
    <n v="1250.4000000000001"/>
    <n v="672.68"/>
    <n v="0"/>
    <n v="0"/>
    <n v="0"/>
    <n v="0"/>
    <n v="1250.4000000000001"/>
    <n v="577.72"/>
    <n v="0"/>
    <n v="0"/>
    <n v="577.72"/>
    <n v="0"/>
    <n v="0"/>
    <n v="0"/>
    <n v="577.72"/>
    <n v="0"/>
    <n v="245.1"/>
    <s v="02.0- Oral Hygiene 1"/>
    <s v="03- Waiting &gt; 10 minutes"/>
    <s v="Clinic Notes:                         Crown Delivery with IOPA#13,14                                                                  Next Clinic Notes:                         na"/>
    <s v="Choose                                             A1                                                 B1                                                 C1                                                 F1                                                 R1"/>
  </r>
  <r>
    <d v="2025-01-27T00:00:00"/>
    <d v="2025-01-27T00:00:00"/>
    <s v="13th Floor"/>
    <s v="Kae"/>
    <x v="6"/>
    <n v="40474"/>
    <s v="Srikanth Reddy Koncha Siva Reddy Koncha"/>
    <x v="4"/>
    <n v="46227"/>
    <x v="1"/>
    <s v="02- Claims Sent Not Remitted"/>
    <n v="1960"/>
    <n v="0"/>
    <n v="1568"/>
    <n v="1568"/>
    <n v="0"/>
    <n v="0"/>
    <n v="392"/>
    <n v="392"/>
    <n v="0"/>
    <n v="0"/>
    <n v="1960"/>
    <n v="0"/>
    <n v="0"/>
    <n v="0"/>
    <n v="392"/>
    <n v="0"/>
    <n v="209.8"/>
    <s v="06.M- IPR, Occlusal adj, Inlay repair"/>
    <s v="04- Discharged"/>
    <s v="Clinic Notes:                         endo crown delivery#19                                                                  Next Clinic Notes:                         occlusal adjsutment"/>
    <s v="Choose                                             A1                                                 B1                                                 C1                                                 F1                                                 R1"/>
  </r>
  <r>
    <d v="2025-01-27T00:00:00"/>
    <d v="2025-01-27T00:00:00"/>
    <s v="13th Floor"/>
    <s v="Hassan"/>
    <x v="4"/>
    <n v="40921"/>
    <s v="Ahmed Ali Ahmed Ali Elnaggar"/>
    <x v="0"/>
    <n v="46229"/>
    <x v="3"/>
    <s v="03- Fully Paid / Remitted"/>
    <n v="1148.7"/>
    <n v="583.1"/>
    <n v="0"/>
    <n v="0"/>
    <n v="0"/>
    <n v="0"/>
    <n v="1148.7"/>
    <n v="565.6"/>
    <n v="0"/>
    <n v="0"/>
    <n v="565.6"/>
    <n v="0"/>
    <n v="0"/>
    <n v="0"/>
    <n v="565.6"/>
    <n v="0"/>
    <n v="0"/>
    <s v="01.4- New Diagnosis after 6 months"/>
    <s v="03- Waiting &gt; 10 minutes"/>
    <s v="Clinic Notes:                         crown delivery #17 and appliance                                                                  Next Clinic Notes:                         new diagnosis"/>
    <s v="Choose                                             A1                                                 B1                                                 C1                                                 F1                                                 R1"/>
  </r>
  <r>
    <d v="2025-01-27T00:00:00"/>
    <d v="2025-01-27T00:00:00"/>
    <s v="12th Floor"/>
    <s v="Hassan"/>
    <x v="1"/>
    <n v="41047"/>
    <s v="Umut   Cetin"/>
    <x v="0"/>
    <n v="46233"/>
    <x v="1"/>
    <s v="02- Claims Sent Not Remitted"/>
    <n v="692.86"/>
    <n v="0"/>
    <n v="0"/>
    <n v="0"/>
    <n v="0"/>
    <n v="0"/>
    <n v="692.86"/>
    <n v="692.86"/>
    <n v="0"/>
    <n v="0"/>
    <n v="692.86"/>
    <n v="0"/>
    <n v="0"/>
    <n v="0"/>
    <n v="692.86"/>
    <n v="0"/>
    <n v="0"/>
    <s v="09.2- Surgery / Implant - Compound (3-5)"/>
    <s v="04- Discharged"/>
    <s v="Clinic Notes:                         Examination , CBCT and Scan and smile photography                                                                  Next Clinic Notes:                         1) refer to clinic 2 for mock up and crown replacements on the upper arch  2) After the treatments in clinic 2,  Surgical extraction # 10,11,19,20,21,29,30 with immediate Implants # 10,19,21, 29,30 with bone augmentation and gingivoplasty (  FP required ) - VIP Clinic - 10 units"/>
    <s v="Choose                                             A1                                                 B1                                                 C1                                                 F1                                                 R1"/>
  </r>
  <r>
    <d v="2025-01-12T00:00:00"/>
    <d v="2025-01-27T00:00:00"/>
    <s v="12th Floor"/>
    <s v="Hassan"/>
    <x v="0"/>
    <n v="40921"/>
    <s v="Ahmed Ali Ahmed Ali Elnaggar"/>
    <x v="0"/>
    <n v="46235"/>
    <x v="3"/>
    <s v="02- Claims Sent Not Remitted"/>
    <n v="411.18"/>
    <n v="276.86"/>
    <n v="0"/>
    <n v="0"/>
    <n v="0"/>
    <n v="0"/>
    <n v="411.18"/>
    <n v="134.32"/>
    <n v="0"/>
    <n v="0"/>
    <n v="134.32"/>
    <n v="0"/>
    <n v="0"/>
    <n v="0"/>
    <n v="134.32"/>
    <n v="0"/>
    <n v="0"/>
    <s v="03.1- Restorative / Compound"/>
    <s v="03- Waiting &gt; 10 minutes"/>
    <s v="Clinic Notes:                         rct #17 with iopa                                                                   Next Clinic Notes:                         restoration #17"/>
    <s v="Choose                                             A1                                                 B1                                                 C1                                                 F1                                                 R1"/>
  </r>
  <r>
    <d v="2025-01-27T00:00:00"/>
    <d v="2025-01-27T00:00:00"/>
    <s v="13th Floor"/>
    <s v="Mona"/>
    <x v="5"/>
    <n v="41049"/>
    <s v="Riza Tiamzon Cayanan"/>
    <x v="0"/>
    <n v="46237"/>
    <x v="1"/>
    <s v="02- Claims Sent Not Remitted"/>
    <n v="836.93"/>
    <n v="512.92999999999995"/>
    <n v="0"/>
    <n v="0"/>
    <n v="0"/>
    <n v="0"/>
    <n v="836.93"/>
    <n v="324"/>
    <n v="0"/>
    <n v="0"/>
    <n v="324"/>
    <n v="0"/>
    <n v="0"/>
    <n v="0"/>
    <n v="323.99"/>
    <n v="0"/>
    <n v="0"/>
    <s v="04.3- RCT / 3-4 Molar Tooth + Endo Crown Prep."/>
    <s v="04- Discharged"/>
    <s v="Clinic Notes:                         Examination, OPG and scaling and polishing                                                                   Next Clinic Notes:                         RCT #5 and endo crown prep Possible RCT  #3 and endo crown prep or if not RCT will make onlay  8 units"/>
    <s v="Choose                                             A1                                                 B1                                                 C1                                                 F1                                                 R1"/>
  </r>
  <r>
    <d v="2025-01-27T00:00:00"/>
    <d v="2025-01-27T00:00:00"/>
    <s v="13th Floor"/>
    <s v="Kae"/>
    <x v="6"/>
    <n v="38844"/>
    <s v="Jamal Abdulla Ahmed Saeed Alabdouli"/>
    <x v="2"/>
    <n v="46257"/>
    <x v="2"/>
    <s v="02- Claims Sent Not Remitted"/>
    <n v="353.5"/>
    <n v="0"/>
    <n v="353.5"/>
    <n v="353.5"/>
    <n v="0"/>
    <n v="0"/>
    <n v="0"/>
    <n v="0"/>
    <n v="0"/>
    <n v="0"/>
    <n v="353.5"/>
    <n v="0"/>
    <n v="0"/>
    <n v="0"/>
    <n v="0"/>
    <n v="0"/>
    <n v="0"/>
    <s v="02.0- Oral Hygiene 1"/>
    <s v="04- Discharged"/>
    <s v="Clinic Notes:                         exam,opg, scaling polishing                                                                  Next Clinic Notes:                         prophylaxis--2 units 3) restoration ---6 units(pt wants next week)"/>
    <s v="Choose                                             A1                                                 B1                                                 C1                                                 F1                                                 R1"/>
  </r>
  <r>
    <d v="2025-01-27T00:00:00"/>
    <d v="2025-01-27T00:00:00"/>
    <s v="13th Floor"/>
    <s v="Kae"/>
    <x v="6"/>
    <n v="41047"/>
    <s v="Umut   Cetin"/>
    <x v="0"/>
    <n v="46283"/>
    <x v="1"/>
    <s v="02- Claims Sent Not Remitted"/>
    <n v="571.92999999999995"/>
    <n v="376.41"/>
    <n v="0"/>
    <n v="0"/>
    <n v="0"/>
    <n v="0"/>
    <n v="571.92999999999995"/>
    <n v="195.52"/>
    <n v="0"/>
    <n v="0"/>
    <n v="195.52"/>
    <n v="0"/>
    <n v="0"/>
    <n v="0"/>
    <n v="195.52"/>
    <n v="0"/>
    <n v="0"/>
    <s v="02.0- Oral Hygiene 1"/>
    <s v="04- Discharged"/>
    <s v="Clinic Notes:                         scaling polishing, re-cementation of crown                                                                  Next Clinic Notes:                         continue treatment with vip clinic and clinic2"/>
    <s v="Choose                                             A1                                                 B1                                                 C1                                                 F1                                                 R1"/>
  </r>
  <r>
    <d v="2025-01-27T00:00:00"/>
    <d v="2025-01-27T00:00:00"/>
    <s v="13th Floor"/>
    <s v="Haya"/>
    <x v="4"/>
    <n v="38506"/>
    <s v="Haya Jamal Mahmoud  Alsabi"/>
    <x v="3"/>
    <n v="46286"/>
    <x v="3"/>
    <s v="02- Claims Sent Not Remitted"/>
    <n v="330"/>
    <n v="0"/>
    <n v="264"/>
    <n v="264"/>
    <n v="0"/>
    <n v="0"/>
    <n v="66"/>
    <n v="66"/>
    <n v="0"/>
    <n v="0"/>
    <n v="330"/>
    <n v="0"/>
    <n v="0"/>
    <n v="0"/>
    <n v="66"/>
    <n v="0"/>
    <n v="77.959999999999994"/>
    <s v="07.4- Crowns /Crown Delivery - Simple (1-2)"/>
    <s v="03- Waiting &gt; 10 minutes"/>
    <s v="Clinic Notes:                         consultation OPG and Restorative #5                                                                  Next Clinic Notes:                         endocrown delivery #5 (2 unit) before (4/2)"/>
    <s v="Choose                                             A1                                                 B1                                                 C1                                                 F1                                                 R1"/>
  </r>
  <r>
    <d v="2025-01-27T00:00:00"/>
    <s v="---"/>
    <s v="13th Floor"/>
    <s v="Haya"/>
    <x v="4"/>
    <n v="38506"/>
    <s v="Haya Jamal Mahmoud  Alsabi"/>
    <x v="0"/>
    <n v="46288"/>
    <x v="0"/>
    <s v="02- Claims Sent Not Remitted"/>
    <n v="155.93"/>
    <n v="77.97"/>
    <n v="0"/>
    <n v="0"/>
    <n v="0"/>
    <n v="0"/>
    <n v="155.93"/>
    <n v="77.97"/>
    <n v="0"/>
    <n v="0"/>
    <n v="77.97"/>
    <n v="0"/>
    <n v="0"/>
    <n v="0"/>
    <n v="0"/>
    <n v="0"/>
    <n v="77.959999999999994"/>
    <s v="07.4- Crowns /Crown Delivery - Simple (1-2)"/>
    <s v="03- Waiting &gt; 10 minutes"/>
    <s v="Clinic Notes:                         consultation OPG and Restorative #5                                                                  Next Clinic Notes:                         endocrown delivery #5 (2 unit) before (4/2)"/>
    <s v="Choose                                             A1                                                 B1                                                 C1                                                 F1                                                 R1"/>
  </r>
  <r>
    <d v="2025-01-27T00:00:00"/>
    <d v="2025-01-27T00:00:00"/>
    <s v="12th Floor"/>
    <s v="Hassan"/>
    <x v="1"/>
    <n v="36962"/>
    <s v="Fathia Ibrahim Mohamed Ahmed Zamzam"/>
    <x v="0"/>
    <n v="46289"/>
    <x v="2"/>
    <s v="02- Claims Sent Not Remitted"/>
    <n v="51.98"/>
    <n v="51.98"/>
    <n v="0"/>
    <n v="0"/>
    <n v="0"/>
    <n v="0"/>
    <n v="51.98"/>
    <n v="0"/>
    <n v="0"/>
    <n v="0"/>
    <n v="0"/>
    <n v="0"/>
    <n v="0"/>
    <n v="0"/>
    <n v="0"/>
    <n v="0"/>
    <n v="0"/>
    <s v="09.9- Implant Crown Delivery - Complex (6 -10)"/>
    <s v="03- Waiting &gt; 10 minutes"/>
    <s v="Clinic Notes:                         Implant bridge impression # 3- 14 and 19-30                                                                  Next Clinic Notes:                         Implant bridge delivery # 3-14 and 19-30 (PMMA) after 2 weeks - VIP Clinic - 6 units"/>
    <s v="Choose                                             A1                                                 B1                                                 C1                                                 F1                                                 R1"/>
  </r>
  <r>
    <d v="2025-01-27T00:00:00"/>
    <d v="2025-01-27T00:00:00"/>
    <s v="13th Floor"/>
    <s v="Kae"/>
    <x v="6"/>
    <n v="41052"/>
    <s v="Emelia Encila Prado"/>
    <x v="3"/>
    <s v="46290  / FP40449"/>
    <x v="3"/>
    <s v="02- Claims Sent Not Remitted"/>
    <n v="330"/>
    <n v="0"/>
    <n v="264"/>
    <n v="264"/>
    <n v="0"/>
    <n v="0"/>
    <n v="66"/>
    <n v="66"/>
    <n v="0"/>
    <n v="0"/>
    <n v="330"/>
    <n v="0"/>
    <n v="0"/>
    <n v="0"/>
    <n v="66"/>
    <n v="0"/>
    <n v="0"/>
    <s v="04.3- RCT / 3-4 Molar Tooth + Endo Crown Prep."/>
    <s v="03- Waiting &gt; 10 minutes"/>
    <s v="Clinic Notes:                         exam. opg, restoration #8, IOPA                                                                  Next Clinic Notes:                         rct with prep #19--5 units"/>
    <s v="Choose                                             A1                                                 B1                                                 C1                                                 F1                                                 R1"/>
  </r>
  <r>
    <d v="2025-01-27T00:00:00"/>
    <d v="2025-01-27T00:00:00"/>
    <s v="12th Floor"/>
    <s v="Hassan"/>
    <x v="0"/>
    <n v="40299"/>
    <s v="Omar Mohamad Alzarkan"/>
    <x v="0"/>
    <n v="46294"/>
    <x v="2"/>
    <s v="02- Claims Sent Not Remitted"/>
    <n v="155.93"/>
    <n v="155.93"/>
    <n v="0"/>
    <n v="0"/>
    <n v="0"/>
    <n v="0"/>
    <n v="155.93"/>
    <n v="0"/>
    <n v="0"/>
    <n v="0"/>
    <n v="0"/>
    <n v="0"/>
    <n v="0"/>
    <n v="0"/>
    <n v="0"/>
    <n v="0"/>
    <n v="500"/>
    <s v="01.4- New Diagnosis after 6 months"/>
    <s v="03- Waiting &gt; 10 minutes"/>
    <s v="Clinic Notes:                         suture removal                                                                  Next Clinic Notes:                         NEW DIAGNOSIS"/>
    <s v="Choose                                             A1                                                 B1                                                 C1                                                 F1                                                 R1"/>
  </r>
  <r>
    <d v="2025-01-27T00:00:00"/>
    <d v="2025-01-27T00:00:00"/>
    <s v="13th Floor"/>
    <s v="Kae"/>
    <x v="6"/>
    <n v="40699"/>
    <s v="Amal Elkhalil Eltayab"/>
    <x v="0"/>
    <n v="46295"/>
    <x v="2"/>
    <s v="02- Claims Sent Not Remitted"/>
    <n v="207.9"/>
    <n v="207.9"/>
    <n v="0"/>
    <n v="0"/>
    <n v="0"/>
    <n v="0"/>
    <n v="207.9"/>
    <n v="0"/>
    <n v="0"/>
    <n v="0"/>
    <n v="0"/>
    <n v="0"/>
    <n v="0"/>
    <n v="0"/>
    <n v="0"/>
    <n v="0"/>
    <n v="60"/>
    <s v="01.4- New Diagnosis after 6 months"/>
    <s v="04- Discharged"/>
    <s v="Clinic Notes:                         palliative treatment                                                                  Next Clinic Notes:                         continue treatment with dr labib new diagnosis after 6 months--2 units"/>
    <s v="Choose                                             A1                                                 B1                                                 C1                                                 F1                                                 R1"/>
  </r>
  <r>
    <d v="2025-01-27T00:00:00"/>
    <d v="2025-01-27T00:00:00"/>
    <s v="13th Floor"/>
    <s v="Mona"/>
    <x v="5"/>
    <n v="40761"/>
    <s v="Youmna Adel Fouad Mohamed Youssef"/>
    <x v="0"/>
    <n v="46296"/>
    <x v="1"/>
    <s v="02- Claims Sent Not Remitted"/>
    <n v="985"/>
    <n v="465"/>
    <n v="0"/>
    <n v="0"/>
    <n v="0"/>
    <n v="0"/>
    <n v="985"/>
    <n v="520"/>
    <n v="0"/>
    <n v="0"/>
    <n v="520"/>
    <n v="0"/>
    <n v="0"/>
    <n v="0"/>
    <n v="520"/>
    <n v="0"/>
    <n v="0"/>
    <s v="03.2- Restorative / Complex"/>
    <s v="04- Discharged"/>
    <s v="Clinic Notes:                         Onlay delivery #30 IOPA #30                                                                  Next Clinic Notes:                         Remove inlay and composite #18,19  Patient came with high restoration (inlay #19) for 3 visits so I will remove and redo  Sensitivity from #18 so redo  4 units"/>
    <s v="Choose                                             A1                                                 B1                                                 C1                                                 F1                                                 R1"/>
  </r>
  <r>
    <d v="2025-01-27T00:00:00"/>
    <d v="2025-01-27T00:00:00"/>
    <s v="13th Floor"/>
    <s v="Haya"/>
    <x v="4"/>
    <n v="34366"/>
    <s v="RAYA  ALI HMOUD"/>
    <x v="2"/>
    <n v="46298"/>
    <x v="2"/>
    <s v="02- Claims Sent Not Remitted"/>
    <n v="2103.5"/>
    <n v="0"/>
    <n v="2103.5"/>
    <n v="2103.5"/>
    <n v="0"/>
    <n v="0"/>
    <n v="0"/>
    <n v="0"/>
    <n v="0"/>
    <n v="0"/>
    <n v="2103.5"/>
    <n v="0"/>
    <n v="0"/>
    <n v="0"/>
    <n v="0"/>
    <n v="0"/>
    <n v="0"/>
    <s v="01.4- New Diagnosis after 6 months"/>
    <s v="04- Discharged"/>
    <s v="Clinic Notes:                         scaling and crown delivery #18                                                                  Next Clinic Notes:                         new diagnosis and follow up #18"/>
    <s v="Choose                                             A1                                                 B1                                                 C1                                                 F1                                                 R1"/>
  </r>
  <r>
    <d v="2025-01-27T00:00:00"/>
    <d v="2025-01-27T00:00:00"/>
    <s v="12th Floor"/>
    <s v="Hassan"/>
    <x v="1"/>
    <n v="40078"/>
    <s v="Maryam Ali Azmi"/>
    <x v="0"/>
    <n v="46303"/>
    <x v="2"/>
    <s v="02- Claims Sent Not Remitted"/>
    <n v="2338.92"/>
    <n v="2338.92"/>
    <n v="0"/>
    <n v="0"/>
    <n v="0"/>
    <n v="0"/>
    <n v="2338.92"/>
    <n v="0"/>
    <n v="0"/>
    <n v="0"/>
    <n v="0"/>
    <n v="0"/>
    <n v="0"/>
    <n v="0"/>
    <n v="0"/>
    <n v="0"/>
    <n v="4096.1000000000004"/>
    <s v="01.4- New Diagnosis after 6 months"/>
    <s v="04- Discharged"/>
    <s v="Clinic Notes:                         Implant tightening # 3,5,9,14, 19,21,23,26,30                                                                   Next Clinic Notes:                         New diagnosis after 6 months ( must have scaling visit with GP same day visit with VIP Clinic ) - VIP Clinic 1 - 2 units"/>
    <s v="Choose                                             A1                                                 B1                                                 C1                                                 F1                                                 R1"/>
  </r>
  <r>
    <d v="2025-01-27T00:00:00"/>
    <d v="2025-01-27T00:00:00"/>
    <s v="12th Floor"/>
    <s v="Hassan"/>
    <x v="0"/>
    <n v="40932"/>
    <s v="Esraa Mohamed Elsayed Mohamed Ahmed Elzoghbi"/>
    <x v="0"/>
    <n v="46312"/>
    <x v="1"/>
    <s v="02- Claims Sent Not Remitted"/>
    <n v="775.5"/>
    <n v="175.26"/>
    <n v="0"/>
    <n v="0"/>
    <n v="0"/>
    <n v="0"/>
    <n v="775.5"/>
    <n v="600.24"/>
    <n v="30.01"/>
    <n v="570.23"/>
    <n v="600.24"/>
    <n v="30.01"/>
    <n v="570.23"/>
    <n v="0"/>
    <n v="600.23"/>
    <n v="0"/>
    <n v="0"/>
    <s v="04.3- RCT / 3-4 Molar Tooth + Endo Crown Prep."/>
    <s v="04- Discharged"/>
    <s v="Clinic Notes:                         in office bleaching                                                                  Next Clinic Notes:                         rct #18 5 units"/>
    <s v="Choose                                             A1                                                 B1                                                 C1                                                 F1                                                 R1"/>
  </r>
  <r>
    <d v="2025-01-05T00:00:00"/>
    <d v="2025-01-27T00:00:00"/>
    <s v="13th Floor"/>
    <s v="Kae"/>
    <x v="5"/>
    <n v="40398"/>
    <s v="Nehad Mohamed Galal Said Ibrahim"/>
    <x v="0"/>
    <n v="46313"/>
    <x v="2"/>
    <s v="02- Claims Sent Not Remitted"/>
    <n v="110"/>
    <n v="110"/>
    <n v="0"/>
    <n v="0"/>
    <n v="0"/>
    <n v="0"/>
    <n v="110"/>
    <n v="0"/>
    <n v="0"/>
    <n v="0"/>
    <n v="0"/>
    <n v="0"/>
    <n v="0"/>
    <n v="0"/>
    <n v="0"/>
    <n v="0"/>
    <n v="0"/>
    <s v="06.4- Inlay / Crown Delivery - Compound (3-5)"/>
    <s v="04- Discharged"/>
    <s v="Clinic Notes:                         Endocrown prep and scan #30                                                                  Next Clinic Notes:                         Endo crown delivery #30 3 units"/>
    <s v="Choose                                             A1                                                 B1                                                 C1                                                 F1                                                 R1"/>
  </r>
  <r>
    <d v="2025-01-27T00:00:00"/>
    <d v="2025-01-27T00:00:00"/>
    <s v="12th Floor"/>
    <s v="Hassan"/>
    <x v="1"/>
    <n v="36028"/>
    <s v="Ibrahim Sultan Hamad Aldhelaia Alzaabi"/>
    <x v="2"/>
    <n v="46314"/>
    <x v="2"/>
    <s v="02- Claims Sent Not Remitted"/>
    <n v="175"/>
    <n v="0"/>
    <n v="175"/>
    <n v="175"/>
    <n v="0"/>
    <n v="0"/>
    <n v="0"/>
    <n v="0"/>
    <n v="0"/>
    <n v="0"/>
    <n v="175"/>
    <n v="0"/>
    <n v="0"/>
    <n v="0"/>
    <n v="0"/>
    <n v="0"/>
    <n v="0"/>
    <s v="08.2- Orthodontic Follow up /Wire Activation / Invisalign Delivery"/>
    <s v="04- Discharged"/>
    <s v="Clinic Notes:                         TMJ Radiograph and examination                                                                   Next Clinic Notes:                         Night guard delivery after 5 days - VIP Clinic - 1 unit"/>
    <s v="Choose                                             A1                                                 B1                                                 C1                                                 F1                                                 R1"/>
  </r>
  <r>
    <d v="2025-01-12T00:00:00"/>
    <d v="2025-01-27T00:00:00"/>
    <s v="13th Floor"/>
    <s v="Kae"/>
    <x v="5"/>
    <n v="39018"/>
    <s v="Mahmoud Ahmed Ali Hamouda"/>
    <x v="0"/>
    <n v="46316"/>
    <x v="2"/>
    <s v="02- Claims Sent Not Remitted"/>
    <n v="103.95"/>
    <n v="103.95"/>
    <n v="0"/>
    <n v="0"/>
    <n v="0"/>
    <n v="0"/>
    <n v="103.95"/>
    <n v="0"/>
    <n v="0"/>
    <n v="0"/>
    <n v="0"/>
    <n v="0"/>
    <n v="0"/>
    <n v="0"/>
    <n v="0"/>
    <n v="0"/>
    <n v="263.20999999999998"/>
    <s v="01.4- New Diagnosis after 6 months"/>
    <s v="04- Discharged"/>
    <s v="Clinic Notes:                         Occlusal adjustment #30,31                                                                  Next Clinic Notes:                         New diagnosis"/>
    <s v="Choose                                             A1                                                 B1                                                 C1                                                 F1                                                 R1"/>
  </r>
  <r>
    <d v="2025-01-26T00:00:00"/>
    <d v="2025-01-27T00:00:00"/>
    <s v="13th Floor"/>
    <s v="Kae"/>
    <x v="6"/>
    <n v="38518"/>
    <s v="HANAN SHAKEEL SHAKEEL ANJUM"/>
    <x v="6"/>
    <n v="46318"/>
    <x v="1"/>
    <s v="02- Claims Sent Not Remitted"/>
    <n v="3970"/>
    <n v="0"/>
    <n v="3176"/>
    <n v="3176"/>
    <n v="0"/>
    <n v="0"/>
    <n v="794"/>
    <n v="794"/>
    <n v="0"/>
    <n v="0"/>
    <n v="3970"/>
    <n v="0"/>
    <n v="0"/>
    <n v="0"/>
    <n v="674.9"/>
    <n v="0"/>
    <n v="353.9"/>
    <s v="01.4- New Diagnosis after 6 months"/>
    <s v="04- Discharged"/>
    <s v="Clinic Notes:                         onlay delivery#14,15                                                                  Next Clinic Notes:                         new diagnosis after 6 months--2 units"/>
    <s v="Choose                                             A1                                                 B1                                                 C1                                                 F1                                                 R1"/>
  </r>
  <r>
    <d v="2025-01-27T00:00:00"/>
    <d v="2025-01-27T00:00:00"/>
    <s v="13th Floor"/>
    <s v="Kae"/>
    <x v="6"/>
    <n v="40925"/>
    <s v="Jara Eltahir Adam Abdelaziz"/>
    <x v="3"/>
    <n v="46321"/>
    <x v="1"/>
    <s v="02- Claims Sent Not Remitted"/>
    <n v="930"/>
    <n v="0"/>
    <n v="744"/>
    <n v="744"/>
    <n v="0"/>
    <n v="0"/>
    <n v="186"/>
    <n v="186"/>
    <n v="0"/>
    <n v="0"/>
    <n v="930"/>
    <n v="0"/>
    <n v="0"/>
    <n v="0"/>
    <n v="186"/>
    <n v="0"/>
    <n v="0"/>
    <s v="04.0- RCT/ Emergency Pulpotomy / Pulpectomy"/>
    <s v="04- Discharged"/>
    <s v="Clinic Notes:                         pulpectomy #a,b,c                                                                  Next Clinic Notes:                         pulpctomy#i,j--5 units"/>
    <s v="Choose                                             A1                                                 B1                                                 C1                                                 F1                                                 R1"/>
  </r>
  <r>
    <d v="2025-01-12T00:00:00"/>
    <d v="2025-01-27T00:00:00"/>
    <s v="13th Floor"/>
    <s v="Kae"/>
    <x v="5"/>
    <n v="40769"/>
    <s v="Alneera Ibrahim Mohmmad Abdulla"/>
    <x v="0"/>
    <n v="46328"/>
    <x v="2"/>
    <s v="02- Claims Sent Not Remitted"/>
    <n v="51.98"/>
    <n v="51.98"/>
    <n v="0"/>
    <n v="0"/>
    <n v="0"/>
    <n v="0"/>
    <n v="51.98"/>
    <n v="0"/>
    <n v="0"/>
    <n v="0"/>
    <n v="0"/>
    <n v="0"/>
    <n v="0"/>
    <n v="0"/>
    <n v="0"/>
    <n v="0"/>
    <n v="0"/>
    <s v="03.1- Restorative / Compound"/>
    <s v="04- Discharged"/>
    <s v="Clinic Notes:                         Endocrown cementation #17, 18                                                                  Next Clinic Notes:                         Complete cement removal as patient was on hurry  Restoration #32 (May be onlay) 4 units"/>
    <s v="Choose                                             A1                                                 B1                                                 C1                                                 F1                                                 R1"/>
  </r>
  <r>
    <d v="2025-01-27T00:00:00"/>
    <d v="2025-01-27T00:00:00"/>
    <s v="13th Floor"/>
    <s v="Haya"/>
    <x v="4"/>
    <n v="39969"/>
    <s v="Shifa Saeed Ahmed Saeed  Alameri"/>
    <x v="2"/>
    <n v="46329"/>
    <x v="2"/>
    <s v="02- Claims Sent Not Remitted"/>
    <n v="665"/>
    <n v="0"/>
    <n v="665"/>
    <n v="665"/>
    <n v="0"/>
    <n v="0"/>
    <n v="0"/>
    <n v="0"/>
    <n v="0"/>
    <n v="0"/>
    <n v="665"/>
    <n v="0"/>
    <n v="0"/>
    <n v="0"/>
    <n v="0"/>
    <n v="0"/>
    <n v="0"/>
    <s v="06.3- Inlay / Crown Delivery - Simple (1-2)"/>
    <s v="04- Discharged"/>
    <s v="Clinic Notes:                         RCT #18 and prep                                                                   Next Clinic Notes:                         crown (27206)delivery #18 (2 unit) (before 4/2)"/>
    <s v="Choose                                             A1                                                 B1                                                 C1                                                 F1                                                 R1"/>
  </r>
  <r>
    <d v="2025-01-27T00:00:00"/>
    <d v="2025-01-27T00:00:00"/>
    <s v="13th Floor"/>
    <s v="Haya"/>
    <x v="4"/>
    <n v="39969"/>
    <s v="Shifa Saeed Ahmed Saeed  Alameri"/>
    <x v="0"/>
    <n v="46332"/>
    <x v="2"/>
    <s v="02- Claims Sent Not Remitted"/>
    <n v="311.85000000000002"/>
    <n v="311.85000000000002"/>
    <n v="0"/>
    <n v="0"/>
    <n v="0"/>
    <n v="0"/>
    <n v="311.85000000000002"/>
    <n v="0"/>
    <n v="0"/>
    <n v="0"/>
    <n v="0"/>
    <n v="0"/>
    <n v="0"/>
    <n v="0"/>
    <n v="0"/>
    <n v="0"/>
    <n v="0"/>
    <s v="06.3- Inlay / Crown Delivery - Simple (1-2)"/>
    <s v="04- Discharged"/>
    <s v="Clinic Notes:                         RCT #18 and prep                                                                   Next Clinic Notes:                         crown (27206)delivery #18 (2 unit) (before 4/2)"/>
    <s v="Choose                                             A1                                                 B1                                                 C1                                                 F1                                                 R1"/>
  </r>
  <r>
    <d v="2025-01-27T00:00:00"/>
    <d v="2025-01-27T00:00:00"/>
    <s v="12th Floor"/>
    <s v="Hassan"/>
    <x v="0"/>
    <n v="40315"/>
    <s v="Salim  Georges Eid"/>
    <x v="0"/>
    <n v="46333"/>
    <x v="2"/>
    <s v="02- Claims Sent Not Remitted"/>
    <n v="155.93"/>
    <n v="155.93"/>
    <n v="0"/>
    <n v="0"/>
    <n v="0"/>
    <n v="0"/>
    <n v="155.93"/>
    <n v="0"/>
    <n v="0"/>
    <n v="0"/>
    <n v="0"/>
    <n v="0"/>
    <n v="0"/>
    <n v="0"/>
    <n v="0"/>
    <n v="0"/>
    <n v="225.41"/>
    <s v="09.M- Post surgical care, Occlusal adjustment, Implant Tightening,Repair"/>
    <s v="04- Discharged"/>
    <s v="Clinic Notes:                         POST SURGICAL CARE 1                                                                   Next Clinic Notes:                         POST SURGICAL CARE 2 1 UNIT"/>
    <s v="Choose                                             A1                                                 B1                                                 C1                                                 F1                                                 R1"/>
  </r>
  <r>
    <d v="2025-01-27T00:00:00"/>
    <d v="2025-01-28T00:00:00"/>
    <s v="13th Floor"/>
    <s v="Mona"/>
    <x v="5"/>
    <n v="41053"/>
    <s v="Ali Mohammed Saleh Ahmad Almansoori"/>
    <x v="2"/>
    <n v="46335"/>
    <x v="2"/>
    <s v="02- Claims Sent Not Remitted"/>
    <n v="301"/>
    <n v="0"/>
    <n v="301"/>
    <n v="301"/>
    <n v="0"/>
    <n v="0"/>
    <n v="0"/>
    <n v="0"/>
    <n v="0"/>
    <n v="0"/>
    <n v="301"/>
    <n v="0"/>
    <n v="0"/>
    <n v="0"/>
    <n v="0"/>
    <n v="0"/>
    <n v="0"/>
    <s v="04.3- RCT / 3-4 Molar Tooth + Endo Crown Prep."/>
    <s v="03- Waiting &gt; 10 minutes"/>
    <s v="Clinic Notes:                         Examination, OPG and scaling and polishing and IOPA #29, 15                                                                  Next Clinic Notes:                         RCT #29, 30 and endo crown prep 8 units"/>
    <s v="Choose                                             A1                                                 B1                                                 C1                                                 F1                                                 R1"/>
  </r>
  <r>
    <d v="2025-01-20T00:00:00"/>
    <d v="2025-01-28T00:00:00"/>
    <s v="13th Floor"/>
    <s v="Mona"/>
    <x v="5"/>
    <n v="41008"/>
    <s v="Sugendra Mukhia M"/>
    <x v="0"/>
    <n v="46341"/>
    <x v="1"/>
    <s v="02- Claims Sent Not Remitted"/>
    <n v="766.93"/>
    <n v="477.93"/>
    <n v="0"/>
    <n v="0"/>
    <n v="0"/>
    <n v="0"/>
    <n v="766.93"/>
    <n v="289"/>
    <n v="0"/>
    <n v="0"/>
    <n v="289"/>
    <n v="0"/>
    <n v="0"/>
    <n v="0"/>
    <n v="288.99"/>
    <n v="0"/>
    <n v="0"/>
    <s v="03.2- Restorative / Complex"/>
    <s v="04- Discharged"/>
    <s v="Clinic Notes:                         Examination, OPG and scaling and polishing                                                                  Next Clinic Notes:                         Restoration #14,15,18,19 6 units (1 surface all)"/>
    <s v="Choose                                             A1                                                 B1                                                 C1                                                 F1                                                 R1"/>
  </r>
  <r>
    <d v="2025-01-28T00:00:00"/>
    <s v="---"/>
    <s v="13th Floor"/>
    <s v="Haya"/>
    <x v="4"/>
    <n v="38232"/>
    <s v="Fatema Ali Mohamed Salem Alawlaqi"/>
    <x v="2"/>
    <n v="46345"/>
    <x v="0"/>
    <s v="02- Claims Sent Not Remitted"/>
    <n v="192.5"/>
    <n v="0"/>
    <n v="192.5"/>
    <n v="192.5"/>
    <n v="0"/>
    <n v="0"/>
    <n v="0"/>
    <n v="0"/>
    <n v="0"/>
    <n v="0"/>
    <n v="192.5"/>
    <n v="0"/>
    <n v="0"/>
    <n v="0"/>
    <n v="0"/>
    <n v="0"/>
    <n v="0"/>
    <s v="04.3- RCT / 3-4 Molar Tooth + Endo Crown Prep."/>
    <s v="04- Discharged"/>
    <s v="Clinic Notes:                         consultation and scaling                                                                   Next Clinic Notes:                         query RCT #2(5 unit)"/>
    <s v="Choose                                             A1                                                 B1                                                 C1                                                 F1                                                 R1"/>
  </r>
  <r>
    <d v="2025-01-28T00:00:00"/>
    <d v="2025-01-28T00:00:00"/>
    <s v="13th Floor"/>
    <s v="Haya"/>
    <x v="4"/>
    <n v="38232"/>
    <s v="Fatema Ali Mohamed Salem Alawlaqi"/>
    <x v="0"/>
    <n v="46348"/>
    <x v="1"/>
    <s v="02- Claims Sent Not Remitted"/>
    <n v="363.93"/>
    <n v="285.97000000000003"/>
    <n v="0"/>
    <n v="0"/>
    <n v="0"/>
    <n v="0"/>
    <n v="363.93"/>
    <n v="77.97"/>
    <n v="0"/>
    <n v="0"/>
    <n v="77.97"/>
    <n v="0"/>
    <n v="0"/>
    <n v="0"/>
    <n v="77.97"/>
    <n v="0"/>
    <n v="0"/>
    <s v="04.3- RCT / 3-4 Molar Tooth + Endo Crown Prep."/>
    <s v="04- Discharged"/>
    <s v="Clinic Notes:                         consultation and scaling                                                                   Next Clinic Notes:                         query RCT #2(5 unit)"/>
    <s v="Choose                                             A1                                                 B1                                                 C1                                                 F1                                                 R1"/>
  </r>
  <r>
    <d v="2025-01-28T00:00:00"/>
    <s v="---"/>
    <s v="13th Floor"/>
    <s v="Haya"/>
    <x v="6"/>
    <n v="34058"/>
    <s v="FATEMA  ALI MOHAMED ALKHOORI"/>
    <x v="2"/>
    <n v="46350"/>
    <x v="0"/>
    <s v="02- Claims Sent Not Remitted"/>
    <n v="878.5"/>
    <n v="0"/>
    <n v="878.5"/>
    <n v="878.5"/>
    <n v="0"/>
    <n v="0"/>
    <n v="0"/>
    <n v="0"/>
    <n v="0"/>
    <n v="0"/>
    <n v="878.5"/>
    <n v="0"/>
    <n v="0"/>
    <n v="0"/>
    <n v="0"/>
    <n v="0"/>
    <n v="0"/>
    <s v="02.0- Oral Hygiene 1"/>
    <s v="04- Discharged"/>
    <s v="Clinic Notes:                         3/4 crown delivery#3,13 , night guard delivery and scaling polishing                                                                  Next Clinic Notes:                         scaling after 6 months--2 units"/>
    <s v="Choose                                             A1                                                 B1                                                 C1                                                 F1                                                 R1"/>
  </r>
  <r>
    <d v="2025-01-28T00:00:00"/>
    <d v="2025-01-28T00:00:00"/>
    <s v="13th Floor"/>
    <s v="Haya"/>
    <x v="6"/>
    <n v="34058"/>
    <s v="FATEMA  ALI MOHAMED ALKHOORI"/>
    <x v="0"/>
    <n v="46354"/>
    <x v="1"/>
    <s v="02- Claims Sent Not Remitted"/>
    <n v="1455.3"/>
    <n v="727.65"/>
    <n v="0"/>
    <n v="0"/>
    <n v="0"/>
    <n v="0"/>
    <n v="1455.3"/>
    <n v="727.65"/>
    <n v="0"/>
    <n v="0"/>
    <n v="727.65"/>
    <n v="0"/>
    <n v="0"/>
    <n v="0"/>
    <n v="727.56"/>
    <n v="0"/>
    <n v="0"/>
    <s v="02.0- Oral Hygiene 1"/>
    <s v="04- Discharged"/>
    <s v="Clinic Notes:                         3/4 crown delivery#3,13 , night guard delivery and scaling polishing                                                                  Next Clinic Notes:                         scaling after 6 months--2 units"/>
    <s v="Choose                                             A1                                                 B1                                                 C1                                                 F1                                                 R1"/>
  </r>
  <r>
    <d v="2025-01-22T00:00:00"/>
    <d v="2025-01-29T00:00:00"/>
    <s v="12th Floor"/>
    <s v="Hassan"/>
    <x v="1"/>
    <n v="37404"/>
    <s v="Mohamed Hassane Rizk Abdelsalam Ibrahim"/>
    <x v="0"/>
    <n v="46356"/>
    <x v="2"/>
    <s v="02- Claims Sent Not Remitted"/>
    <n v="0"/>
    <n v="0"/>
    <n v="0"/>
    <n v="0"/>
    <n v="0"/>
    <n v="0"/>
    <n v="0"/>
    <n v="0"/>
    <n v="0"/>
    <n v="0"/>
    <n v="0"/>
    <n v="0"/>
    <n v="0"/>
    <n v="0"/>
    <n v="0"/>
    <n v="0"/>
    <n v="208.76"/>
    <s v="09.M- Post surgical care, Occlusal adjustment, Implant Tightening,Repair"/>
    <s v="04- Discharged"/>
    <s v="Clinic Notes:                         Implant bridge delivery # 30,31,32   IOPA#30 Implant tightening #30,32 and Implant exposure #18 after 6 weeks ( patient requires a veneer polishing and scaling visit on the same day with GP (should be FOC) ) - VIP Clinic 1 - 4 units                                                                    Next Clinic Notes:                         Implant tightening #30,32 and Implant exposure #18 after 6 weeks ( patient requires a veneer polishing and scaling visit on the same day with GP (should be FOC) ) - VIP Clinic 1 - 4 units"/>
    <s v="Choose                                             A1                                                 B1                                                 C1                                                 F1                                                 R1"/>
  </r>
  <r>
    <d v="2025-01-28T00:00:00"/>
    <d v="2025-01-28T00:00:00"/>
    <s v="13th Floor"/>
    <s v="Haya"/>
    <x v="4"/>
    <n v="38203"/>
    <s v="Aiza Ijaz Atif Amin"/>
    <x v="3"/>
    <n v="46360"/>
    <x v="1"/>
    <s v="02- Claims Sent Not Remitted"/>
    <n v="150"/>
    <n v="0"/>
    <n v="120"/>
    <n v="120"/>
    <n v="0"/>
    <n v="0"/>
    <n v="30"/>
    <n v="30"/>
    <n v="0"/>
    <n v="0"/>
    <n v="150"/>
    <n v="0"/>
    <n v="0"/>
    <n v="0"/>
    <n v="30"/>
    <n v="0"/>
    <n v="30"/>
    <s v="X.0- Internal referral"/>
    <s v="04- Discharged"/>
    <s v="Clinic Notes:                         consultation                                                                   Next Clinic Notes:                         refer for extraction and implant planning #14"/>
    <s v="Choose                                             A1                                                 B1                                                 C1                                                 F1                                                 R1"/>
  </r>
  <r>
    <d v="2025-01-28T00:00:00"/>
    <d v="2025-01-28T00:00:00"/>
    <s v="12th Floor"/>
    <s v="Hassan"/>
    <x v="0"/>
    <n v="40979"/>
    <s v="Ayoub Darwish Mohamed Saleh Alkhoori"/>
    <x v="2"/>
    <n v="46366"/>
    <x v="2"/>
    <s v="02- Claims Sent Not Remitted"/>
    <n v="665"/>
    <n v="0"/>
    <n v="665"/>
    <n v="665"/>
    <n v="0"/>
    <n v="0"/>
    <n v="0"/>
    <n v="0"/>
    <n v="0"/>
    <n v="0"/>
    <n v="665"/>
    <n v="0"/>
    <n v="0"/>
    <n v="0"/>
    <n v="0"/>
    <n v="0"/>
    <n v="105"/>
    <s v="09.7- Implant Crown Delivery - Simple (1-2)"/>
    <s v="04- Discharged"/>
    <s v="Clinic Notes:                         RCT #19 WITH CROWN PREP #19,30                                                                   Next Clinic Notes:                         ENDOCROWN DELIVERY"/>
    <s v="Choose                                             A1                                                 B1                                                 C1                                                 F1                                                 R1"/>
  </r>
  <r>
    <d v="2025-01-28T00:00:00"/>
    <d v="2025-01-28T00:00:00"/>
    <s v="12th Floor"/>
    <s v="Hassan"/>
    <x v="0"/>
    <n v="40979"/>
    <s v="Ayoub Darwish Mohamed Saleh Alkhoori"/>
    <x v="0"/>
    <n v="46369"/>
    <x v="2"/>
    <s v="02- Claims Sent Not Remitted"/>
    <n v="105"/>
    <n v="0"/>
    <n v="105"/>
    <n v="105"/>
    <n v="0"/>
    <n v="0"/>
    <n v="0"/>
    <n v="0"/>
    <n v="0"/>
    <n v="0"/>
    <n v="105"/>
    <n v="0"/>
    <n v="0"/>
    <n v="0"/>
    <n v="0"/>
    <n v="0"/>
    <n v="105"/>
    <s v="09.7- Implant Crown Delivery - Simple (1-2)"/>
    <s v="04- Discharged"/>
    <s v="Clinic Notes:                         RCT #19 WITH CROWN PREP #19,30                                                                   Next Clinic Notes:                         ENDOCROWN DELIVERY"/>
    <s v="Choose                                             A1                                                 B1                                                 C1                                                 F1                                                 R1"/>
  </r>
  <r>
    <d v="2025-01-28T00:00:00"/>
    <d v="2025-01-28T00:00:00"/>
    <s v="12th Floor"/>
    <s v="Hassan"/>
    <x v="0"/>
    <n v="38491"/>
    <s v="Ilian Nikolov Nikolov"/>
    <x v="0"/>
    <n v="46370"/>
    <x v="2"/>
    <s v="02- Claims Sent Not Remitted"/>
    <n v="155.93"/>
    <n v="155.93"/>
    <n v="0"/>
    <n v="0"/>
    <n v="0"/>
    <n v="0"/>
    <n v="155.93"/>
    <n v="0"/>
    <n v="0"/>
    <n v="0"/>
    <n v="0"/>
    <n v="0"/>
    <n v="0"/>
    <n v="0"/>
    <n v="0"/>
    <n v="0"/>
    <n v="0"/>
    <s v="09.M- Post surgical care, Occlusal adjustment, Implant Tightening,Repair"/>
    <s v="04- Discharged"/>
    <s v="Clinic Notes:                         POST SURGICAL CARE 1                                                                   Next Clinic Notes:                         POST SURGICAL CARE 2"/>
    <s v="Choose                                             A1                                                 B1                                                 C1                                                 F1                                                 R1"/>
  </r>
  <r>
    <d v="2025-01-28T00:00:00"/>
    <s v="---"/>
    <s v="12th Floor"/>
    <s v="Hassan"/>
    <x v="0"/>
    <n v="41024"/>
    <s v="Hussam Eddin Majdi Ibraheem Abukhalil"/>
    <x v="0"/>
    <n v="46371"/>
    <x v="0"/>
    <s v="02- Claims Sent Not Remitted"/>
    <n v="545"/>
    <n v="195"/>
    <n v="0"/>
    <n v="0"/>
    <n v="0"/>
    <n v="0"/>
    <n v="545"/>
    <n v="350"/>
    <n v="0"/>
    <n v="0"/>
    <n v="350"/>
    <n v="0"/>
    <n v="0"/>
    <n v="0"/>
    <n v="0"/>
    <n v="0"/>
    <n v="490.37"/>
    <s v="05.1- Extraction / Impaction / Surgery - Compound"/>
    <s v="04- Discharged"/>
    <s v="Clinic Notes:                         Consultation and CBCT                                                                  Next Clinic Notes:                         extraction#1,16 _6 UNITS"/>
    <s v="Choose                                             A1                                                 B1                                                 C1                                                 F1                                                 R1"/>
  </r>
  <r>
    <d v="2025-01-28T00:00:00"/>
    <d v="2025-01-28T00:00:00"/>
    <s v="13th Floor"/>
    <s v="Kae"/>
    <x v="4"/>
    <n v="35991"/>
    <s v="Tareq Sultan Hamad Aldhelaia Alzaabi"/>
    <x v="2"/>
    <n v="46373"/>
    <x v="2"/>
    <s v="02- Claims Sent Not Remitted"/>
    <n v="546"/>
    <n v="0"/>
    <n v="546"/>
    <n v="546"/>
    <n v="0"/>
    <n v="0"/>
    <n v="0"/>
    <n v="0"/>
    <n v="0"/>
    <n v="0"/>
    <n v="546"/>
    <n v="0"/>
    <n v="0"/>
    <n v="0"/>
    <n v="0"/>
    <n v="0"/>
    <n v="0"/>
    <s v="03.0- Direct Restorative/ Simple"/>
    <s v="04- Discharged"/>
    <s v="Clinic Notes:                         consultation and scaling with restoration #30                                                                  Next Clinic Notes:                         restoration #24 (3 unit) after (18/2/)"/>
    <s v="Choose                                             A1                                                 B1                                                 C1                                                 F1                                                 R1"/>
  </r>
  <r>
    <d v="2025-01-28T00:00:00"/>
    <d v="2025-01-28T00:00:00"/>
    <s v="13th Floor"/>
    <s v="Kae"/>
    <x v="4"/>
    <n v="37776"/>
    <s v="Richelle Bacus Mangundaya"/>
    <x v="0"/>
    <n v="46379"/>
    <x v="1"/>
    <s v="02- Claims Sent Not Remitted"/>
    <n v="311.86"/>
    <n v="233.9"/>
    <n v="0"/>
    <n v="0"/>
    <n v="0"/>
    <n v="0"/>
    <n v="311.86"/>
    <n v="77.97"/>
    <n v="0"/>
    <n v="0"/>
    <n v="77.97"/>
    <n v="0"/>
    <n v="0"/>
    <n v="0"/>
    <n v="77.97"/>
    <n v="0"/>
    <n v="1600.05"/>
    <s v="01.4- New Diagnosis after 6 months"/>
    <s v="04- Discharged"/>
    <s v="Clinic Notes:                         OPG, recementation #11                                                                  Next Clinic Notes:                         new diagnosis"/>
    <s v="Choose                                             A1                                                 B1                                                 C1                                                 F1                                                 R1"/>
  </r>
  <r>
    <d v="2025-01-28T00:00:00"/>
    <d v="2025-01-28T00:00:00"/>
    <s v="13th Floor"/>
    <s v="Mona"/>
    <x v="5"/>
    <n v="40890"/>
    <s v="Daniel John  Casey"/>
    <x v="0"/>
    <n v="46387"/>
    <x v="3"/>
    <s v="02- Claims Sent Not Remitted"/>
    <n v="3446.98"/>
    <n v="1723.49"/>
    <n v="0"/>
    <n v="0"/>
    <n v="0"/>
    <n v="0"/>
    <n v="3446.98"/>
    <n v="1723.49"/>
    <n v="0"/>
    <n v="0"/>
    <n v="1723.49"/>
    <n v="0"/>
    <n v="0"/>
    <n v="0"/>
    <n v="852.99"/>
    <n v="0"/>
    <n v="220"/>
    <s v="04.3- RCT / 3-4 Molar Tooth + Endo Crown Prep."/>
    <s v="04- Discharged"/>
    <s v="Clinic Notes:                         Endo crown delivery #30,31 IOPA #30                                                                  Next Clinic Notes:                         RCT #18,19        8 units"/>
    <s v="Choose                                             A1                                                 B1                                                 C1                                                 F1                                                 R1"/>
  </r>
  <r>
    <d v="2025-01-28T00:00:00"/>
    <d v="2025-01-28T00:00:00"/>
    <s v="13th Floor"/>
    <s v="Mona"/>
    <x v="5"/>
    <n v="40890"/>
    <s v="Daniel John  Casey"/>
    <x v="0"/>
    <n v="46387"/>
    <x v="1"/>
    <s v="02- Claims Sent Not Remitted"/>
    <n v="0"/>
    <n v="0"/>
    <n v="0"/>
    <n v="0"/>
    <n v="0"/>
    <n v="0"/>
    <n v="3446.98"/>
    <n v="0"/>
    <n v="0"/>
    <n v="0"/>
    <n v="0"/>
    <n v="0"/>
    <n v="0"/>
    <n v="0"/>
    <n v="870.5"/>
    <n v="0"/>
    <n v="220"/>
    <s v="04.3- RCT / 3-4 Molar Tooth + Endo Crown Prep."/>
    <s v="04- Discharged"/>
    <s v="Clinic Notes:                         Endo crown delivery #30,31 IOPA #30                                                                  Next Clinic Notes:                         RCT #18,19        8 units"/>
    <s v="Choose                                             A1                                                 B1                                                 C1                                                 F1                                                 R1"/>
  </r>
  <r>
    <d v="2025-01-28T00:00:00"/>
    <s v="---"/>
    <s v="12th Floor"/>
    <s v="Hassan"/>
    <x v="1"/>
    <n v="40475"/>
    <s v="Jhulee Anne Raymundo  Arias"/>
    <x v="0"/>
    <n v="46390"/>
    <x v="0"/>
    <s v="02- Claims Sent Not Remitted"/>
    <n v="0"/>
    <n v="0"/>
    <n v="0"/>
    <n v="0"/>
    <n v="0"/>
    <n v="0"/>
    <n v="0"/>
    <n v="0"/>
    <n v="0"/>
    <n v="0"/>
    <n v="0"/>
    <n v="0"/>
    <n v="0"/>
    <n v="0"/>
    <n v="0"/>
    <n v="0"/>
    <n v="0"/>
    <s v="09.4- Implant Crown Impression - Simple (1-2)"/>
    <s v="04- Discharged"/>
    <s v="Clinic Notes:                         Implant crown delivery #7 (PMMA)                                                                   Next Clinic Notes:                         1) Refer to Dr Amr labib for orthodontic consultation ( Hawley's retainer for the  upper anteriors as its relapsing , depending on Doctor's analysis ) ( FOC visit )   2) Refer to Dr Ammar Anbari  for smile analysis ( 4-8 veneers , depending on the case )  3) Final Implant crown impression #7,10 after 6-8 weeks ( or after all the treatments in VIP Clinic 2) ( must have scaling visit with GP same day visit with VIP Clinic ) - VIP Clinic 1 - 3 units"/>
    <s v="Choose                                             A1                                                 B1                                                 C1                                                 F1                                                 R1"/>
  </r>
  <r>
    <d v="2025-01-11T00:00:00"/>
    <d v="2025-01-28T00:00:00"/>
    <s v="13th Floor"/>
    <s v="Kae"/>
    <x v="5"/>
    <n v="40934"/>
    <s v="Sarah Ahmed Ali Ahmed Alyammahi"/>
    <x v="0"/>
    <n v="46398"/>
    <x v="2"/>
    <s v="02- Claims Sent Not Remitted"/>
    <n v="51.98"/>
    <n v="51.98"/>
    <n v="0"/>
    <n v="0"/>
    <n v="0"/>
    <n v="0"/>
    <n v="51.98"/>
    <n v="0"/>
    <n v="0"/>
    <n v="0"/>
    <n v="0"/>
    <n v="0"/>
    <n v="0"/>
    <n v="0"/>
    <n v="0"/>
    <n v="0"/>
    <n v="0"/>
    <s v="04.3- RCT / 3-4 Molar Tooth + Endo Crown Prep."/>
    <s v="04- Discharged"/>
    <s v="Clinic Notes:                         Crown delivery #14                                                                  Next Clinic Notes:                         Intentional RCT and crown #15 to correct over eruption"/>
    <s v="Choose                                             A1                                                 B1                                                 C1                                                 F1                                                 R1"/>
  </r>
  <r>
    <d v="2025-01-28T00:00:00"/>
    <d v="2025-01-28T00:00:00"/>
    <s v="12th Floor"/>
    <s v="Hassan"/>
    <x v="1"/>
    <n v="40846"/>
    <s v="Leena Aiman Awad"/>
    <x v="0"/>
    <n v="46399"/>
    <x v="2"/>
    <s v="02- Claims Sent Not Remitted"/>
    <n v="400"/>
    <n v="400"/>
    <n v="0"/>
    <n v="0"/>
    <n v="0"/>
    <n v="0"/>
    <n v="400"/>
    <n v="0"/>
    <n v="0"/>
    <n v="0"/>
    <n v="0"/>
    <n v="0"/>
    <n v="0"/>
    <n v="0"/>
    <n v="0"/>
    <n v="0"/>
    <n v="0"/>
    <s v="05.0- Extraction / Impaction / Surgery - Simple"/>
    <s v="04- Discharged"/>
    <s v="Clinic Notes:                         Examination                                                                   Next Clinic Notes:                         Surgical extraction #1,32 (#16,17later) - VIP Clinic - 8 units"/>
    <s v="Choose                                             A1                                                 B1                                                 C1                                                 F1                                                 R1"/>
  </r>
  <r>
    <d v="2025-01-28T00:00:00"/>
    <d v="2025-01-28T00:00:00"/>
    <s v="13th Floor"/>
    <s v="Mona"/>
    <x v="5"/>
    <n v="40916"/>
    <s v="Angela May Blair"/>
    <x v="3"/>
    <s v="46408  / FP40422"/>
    <x v="1"/>
    <s v="02- Claims Sent Not Remitted"/>
    <n v="510"/>
    <n v="0"/>
    <n v="408"/>
    <n v="408"/>
    <n v="0"/>
    <n v="0"/>
    <n v="102"/>
    <n v="102"/>
    <n v="0"/>
    <n v="0"/>
    <n v="510"/>
    <n v="0"/>
    <n v="0"/>
    <n v="0"/>
    <n v="102"/>
    <n v="0"/>
    <n v="132"/>
    <s v="06.1- Inlay / Crown Preparation - Compound (3-5)"/>
    <s v="04- Discharged"/>
    <s v="Clinic Notes:                         RCT #18 IOPA #18                                                                  Next Clinic Notes:                         Endo crown prep #18"/>
    <s v="Choose                                             A1                                                 B1                                                 C1                                                 F1                                                 R1"/>
  </r>
  <r>
    <d v="2025-01-28T00:00:00"/>
    <d v="2025-01-28T00:00:00"/>
    <s v="13th Floor"/>
    <s v="Kae"/>
    <x v="6"/>
    <n v="40809"/>
    <s v="Mehnaz  Shamsher"/>
    <x v="0"/>
    <n v="46410"/>
    <x v="2"/>
    <s v="02- Claims Sent Not Remitted"/>
    <n v="51.98"/>
    <n v="51.98"/>
    <n v="0"/>
    <n v="0"/>
    <n v="0"/>
    <n v="0"/>
    <n v="51.98"/>
    <n v="0"/>
    <n v="0"/>
    <n v="0"/>
    <n v="0"/>
    <n v="0"/>
    <n v="0"/>
    <n v="0"/>
    <n v="0"/>
    <n v="0"/>
    <n v="0"/>
    <s v="07.4- Crowns /Crown Delivery - Simple (1-2)"/>
    <s v="04- Discharged"/>
    <s v="Clinic Notes:                         impression for bridge                                                                  Next Clinic Notes:                         bridge delivery---4 units"/>
    <s v="Choose                                             A1                                                 B1                                                 C1                                                 F1                                                 R1"/>
  </r>
  <r>
    <d v="2025-01-28T00:00:00"/>
    <d v="2025-01-28T00:00:00"/>
    <s v="12th Floor"/>
    <s v="Hassan"/>
    <x v="0"/>
    <n v="40056"/>
    <s v="Saif Faraj Musleh Haddad Alaryani"/>
    <x v="2"/>
    <n v="46411"/>
    <x v="2"/>
    <s v="02- Claims Sent Not Remitted"/>
    <n v="385"/>
    <n v="0"/>
    <n v="385"/>
    <n v="385"/>
    <n v="0"/>
    <n v="0"/>
    <n v="0"/>
    <n v="0"/>
    <n v="0"/>
    <n v="0"/>
    <n v="385"/>
    <n v="0"/>
    <n v="0"/>
    <n v="0"/>
    <n v="0"/>
    <n v="0"/>
    <n v="0"/>
    <s v="07.1- Crowns /Crown Preparation - Simple (1-2)"/>
    <s v="03- Waiting &gt; 10 minutes"/>
    <s v="Clinic Notes:                         RCT with IOPA#4                                                                  Next Clinic Notes:                         Post and Core with crown prep#4_5 units"/>
    <s v="Choose                                             A1                                                 B1                                                 C1                                                 F1                                                 R1"/>
  </r>
  <r>
    <d v="2025-01-28T00:00:00"/>
    <d v="2025-01-28T00:00:00"/>
    <s v="13th Floor"/>
    <s v="Haya"/>
    <x v="4"/>
    <n v="40989"/>
    <s v="Shehab Ahmed Mohammed Muqbel Alhemeiri"/>
    <x v="2"/>
    <n v="46414"/>
    <x v="2"/>
    <s v="02- Claims Sent Not Remitted"/>
    <n v="665"/>
    <n v="0"/>
    <n v="665"/>
    <n v="665"/>
    <n v="0"/>
    <n v="0"/>
    <n v="0"/>
    <n v="0"/>
    <n v="0"/>
    <n v="0"/>
    <n v="665"/>
    <n v="0"/>
    <n v="0"/>
    <n v="0"/>
    <n v="0"/>
    <n v="0"/>
    <n v="105"/>
    <s v="X.0- Internal referral"/>
    <s v="04- Discharged"/>
    <s v="Clinic Notes:                         RCT #18                                                                  Next Clinic Notes:                         refer to dr ammar for crown #18 prep"/>
    <s v="Choose                                             A1                                                 B1                                                 C1                                                 F1                                                 R1"/>
  </r>
  <r>
    <d v="2025-01-28T00:00:00"/>
    <d v="2025-01-28T00:00:00"/>
    <s v="12th Floor"/>
    <s v="Hassan"/>
    <x v="1"/>
    <n v="40804"/>
    <s v="Mediya Khaled Almehairbi"/>
    <x v="2"/>
    <n v="46423"/>
    <x v="2"/>
    <s v="02- Claims Sent Not Remitted"/>
    <n v="6615"/>
    <n v="0"/>
    <n v="6615"/>
    <n v="6615"/>
    <n v="0"/>
    <n v="0"/>
    <n v="0"/>
    <n v="0"/>
    <n v="0"/>
    <n v="0"/>
    <n v="6615"/>
    <n v="0"/>
    <n v="0"/>
    <n v="0"/>
    <n v="0"/>
    <n v="0"/>
    <n v="280"/>
    <s v="05.M- Surgical Miscellaneous (post surgery care,"/>
    <s v="04- Discharged"/>
    <s v="Clinic Notes:                         surgical extraction #1,32  under nitrous oxide , opg                                                                    Next Clinic Notes:                         1) wound irrigation #1,32 after 3 days with IV infusion of ceftriaxone , paracetamol and dexamethasone - Clinic  2  - 3 unit 2) wound irrigation #1,32 after 5 days with IV infusion of ceftriaxone , paracetamol and dexamethasone - VIP Clinic 2 - 3 unit 3) Suture removal #1,32 after 12 days - VIP Clinic 1 - 1 unit"/>
    <s v="Choose                                             A1                                                 B1                                                 C1                                                 F1                                                 R1"/>
  </r>
  <r>
    <d v="2025-01-28T00:00:00"/>
    <d v="2025-01-30T00:00:00"/>
    <s v="13th Floor"/>
    <s v="Kae"/>
    <x v="6"/>
    <n v="39617"/>
    <s v="Khalid  Taher Salem Barbar"/>
    <x v="5"/>
    <s v="46437  / FP40352"/>
    <x v="3"/>
    <s v="02- Claims Sent Not Remitted"/>
    <n v="0"/>
    <n v="0"/>
    <n v="0"/>
    <n v="0"/>
    <n v="0"/>
    <n v="0"/>
    <n v="0"/>
    <n v="0"/>
    <n v="0"/>
    <n v="0"/>
    <n v="0"/>
    <n v="0"/>
    <n v="0"/>
    <n v="0"/>
    <n v="661"/>
    <n v="0"/>
    <n v="230"/>
    <s v="01.2- Consultation (Existing patient)"/>
    <s v="04- Discharged"/>
    <s v="Clinic Notes:                         crown delivery#2                                                                  Next Clinic Notes:                         new diagnosis after 3 months--2 units(pt wants a break)"/>
    <s v="Choose                                             A1                                                 B1                                                 C1                                                 F1                                                 R1"/>
  </r>
  <r>
    <d v="2025-01-28T00:00:00"/>
    <d v="2025-01-28T00:00:00"/>
    <s v="13th Floor"/>
    <s v="Mona"/>
    <x v="5"/>
    <n v="41004"/>
    <s v="Ioan Eugene   Ivan"/>
    <x v="5"/>
    <s v="46439  / FP40451"/>
    <x v="3"/>
    <s v="02- Claims Sent Not Remitted"/>
    <n v="2690.99"/>
    <n v="1192.4000000000001"/>
    <n v="0"/>
    <n v="0"/>
    <n v="0"/>
    <n v="0"/>
    <n v="2690.99"/>
    <n v="1498.59"/>
    <n v="0"/>
    <n v="0"/>
    <n v="1498.59"/>
    <n v="0"/>
    <n v="0"/>
    <n v="0"/>
    <n v="525"/>
    <n v="0"/>
    <n v="0"/>
    <s v="04.3- RCT / 3-4 Molar Tooth + Endo Crown Prep."/>
    <s v="04- Discharged"/>
    <s v="Clinic Notes:                         Endo crown delivery #30, Onlay delivery #31 IOPA #30                                                                  Next Clinic Notes:                         RCT #19 Endo crown prep #19, Onlay prep #18"/>
    <s v="Choose                                             A1                                                 B1                                                 C1                                                 F1                                                 R1"/>
  </r>
  <r>
    <d v="2025-01-28T00:00:00"/>
    <d v="2025-01-28T00:00:00"/>
    <s v="13th Floor"/>
    <s v="Mona"/>
    <x v="5"/>
    <n v="41004"/>
    <s v="Ioan Eugene   Ivan"/>
    <x v="5"/>
    <s v="46439  / FP40451"/>
    <x v="1"/>
    <s v="02- Claims Sent Not Remitted"/>
    <n v="0"/>
    <n v="0"/>
    <n v="0"/>
    <n v="0"/>
    <n v="0"/>
    <n v="0"/>
    <n v="2690.99"/>
    <n v="0"/>
    <n v="0"/>
    <n v="0"/>
    <n v="0"/>
    <n v="0"/>
    <n v="0"/>
    <n v="0"/>
    <n v="973.59"/>
    <n v="0"/>
    <n v="0"/>
    <s v="04.3- RCT / 3-4 Molar Tooth + Endo Crown Prep."/>
    <s v="04- Discharged"/>
    <s v="Clinic Notes:                         Endo crown delivery #30, Onlay delivery #31 IOPA #30                                                                  Next Clinic Notes:                         RCT #19 Endo crown prep #19, Onlay prep #18"/>
    <s v="Choose                                             A1                                                 B1                                                 C1                                                 F1                                                 R1"/>
  </r>
  <r>
    <d v="2025-01-28T00:00:00"/>
    <d v="2025-01-28T00:00:00"/>
    <s v="12th Floor"/>
    <s v="Hassan"/>
    <x v="0"/>
    <n v="35673"/>
    <s v="Kayed Khalifa Salem Sharara Alketbi"/>
    <x v="2"/>
    <n v="46443"/>
    <x v="2"/>
    <s v="02- Claims Sent Not Remitted"/>
    <n v="3115"/>
    <n v="0"/>
    <n v="3115"/>
    <n v="3115"/>
    <n v="0"/>
    <n v="0"/>
    <n v="0"/>
    <n v="0"/>
    <n v="0"/>
    <n v="0"/>
    <n v="3115"/>
    <n v="0"/>
    <n v="0"/>
    <n v="0"/>
    <n v="0"/>
    <n v="0"/>
    <n v="105"/>
    <s v="06.M- IPR, Occlusal adj, Inlay repair"/>
    <s v="04- Discharged"/>
    <s v="Clinic Notes:                         Onlay Delivery and Endo crown Delivery with IOPA#18,19                                                                  Next Clinic Notes:                         Occlusal Adjustment#18,19_ 2 units"/>
    <s v="Choose                                             A1                                                 B1                                                 C1                                                 F1                                                 R1"/>
  </r>
  <r>
    <d v="2025-01-28T00:00:00"/>
    <d v="2025-01-28T00:00:00"/>
    <s v="13th Floor"/>
    <s v="Haya"/>
    <x v="4"/>
    <n v="39673"/>
    <s v="Ali Saeed Ali Ahmed Aldhuhoori"/>
    <x v="2"/>
    <n v="46447"/>
    <x v="2"/>
    <s v="02- Claims Sent Not Remitted"/>
    <n v="665"/>
    <n v="0"/>
    <n v="665"/>
    <n v="665"/>
    <n v="0"/>
    <n v="0"/>
    <n v="0"/>
    <n v="0"/>
    <n v="0"/>
    <n v="0"/>
    <n v="665"/>
    <n v="0"/>
    <n v="0"/>
    <n v="0"/>
    <n v="0"/>
    <n v="0"/>
    <n v="0"/>
    <s v="06.1- Inlay / Crown Preparation - Compound (3-5)"/>
    <s v="04- Discharged"/>
    <s v="Clinic Notes:                         RCT #31                                                                  Next Clinic Notes:                         post and core and full crown prep #31(5 unit) after 18/2"/>
    <s v="Choose                                             A1                                                 B1                                                 C1                                                 F1                                                 R1"/>
  </r>
  <r>
    <d v="2025-01-28T00:00:00"/>
    <d v="2025-01-28T00:00:00"/>
    <s v="13th Floor"/>
    <s v="Kae"/>
    <x v="6"/>
    <n v="40731"/>
    <s v="Mohamed Faisal Mohamed Abdelrahman Almulla"/>
    <x v="2"/>
    <n v="46450"/>
    <x v="2"/>
    <s v="02- Claims Sent Not Remitted"/>
    <n v="728"/>
    <n v="0"/>
    <n v="728"/>
    <n v="728"/>
    <n v="0"/>
    <n v="0"/>
    <n v="0"/>
    <n v="0"/>
    <n v="0"/>
    <n v="0"/>
    <n v="728"/>
    <n v="0"/>
    <n v="0"/>
    <n v="0"/>
    <n v="0"/>
    <n v="0"/>
    <n v="0"/>
    <s v="01.2- Consultation (Existing patient)"/>
    <s v="04- Discharged"/>
    <s v="Clinic Notes:                         pulpectomy #k,l                                                                  Next Clinic Notes:                         new diagnosis after 3 months--2 units"/>
    <s v="Choose                                             A1                                                 B1                                                 C1                                                 F1                                                 R1"/>
  </r>
  <r>
    <d v="2025-01-28T00:00:00"/>
    <d v="2025-01-28T00:00:00"/>
    <s v="12th Floor"/>
    <s v="Hassan"/>
    <x v="0"/>
    <n v="40720"/>
    <s v="Rayan Hassan Mohamed Hassan"/>
    <x v="5"/>
    <s v="46455  / FP40401"/>
    <x v="1"/>
    <s v="02- Claims Sent Not Remitted"/>
    <n v="983.61"/>
    <n v="491.81"/>
    <n v="0"/>
    <n v="0"/>
    <n v="0"/>
    <n v="0"/>
    <n v="983.61"/>
    <n v="491.81"/>
    <n v="0"/>
    <n v="0"/>
    <n v="491.81"/>
    <n v="0"/>
    <n v="0"/>
    <n v="0"/>
    <n v="491.8"/>
    <n v="0"/>
    <n v="870.7"/>
    <s v="06.0- Inlay / Crown Preparation - Simple (1-2)"/>
    <s v="04- Discharged"/>
    <s v="Clinic Notes:                         RCT with IOPA#13 and Restoration#22                                                                  Next Clinic Notes:                         endocrown prep 4 units"/>
    <s v="Choose                                             A1                                                 B1                                                 C1                                                 F1                                                 R1"/>
  </r>
  <r>
    <d v="2025-01-22T00:00:00"/>
    <d v="2025-01-29T00:00:00"/>
    <s v="12th Floor"/>
    <s v="Joel"/>
    <x v="0"/>
    <n v="40588"/>
    <s v="Aisha Nasser Khamis Almemari"/>
    <x v="2"/>
    <n v="46463"/>
    <x v="2"/>
    <s v="02- Claims Sent Not Remitted"/>
    <n v="8680"/>
    <n v="1470"/>
    <n v="7945"/>
    <n v="7945"/>
    <n v="0"/>
    <n v="0"/>
    <n v="735"/>
    <n v="0"/>
    <n v="0"/>
    <n v="0"/>
    <n v="7945"/>
    <n v="0"/>
    <n v="0"/>
    <n v="0"/>
    <n v="0"/>
    <n v="0"/>
    <n v="0"/>
    <s v="05.M- Surgical Miscellaneous (post surgery care,"/>
    <s v="03- Waiting &gt; 10 minutes"/>
    <s v="Clinic Notes:                         Surgical Extraction #4 with Immediate Implant,/Gingivoplasty/Graft/GTR under Nitrous Oxide                                                                   Next Clinic Notes:                         Post Surgical Care"/>
    <s v="Choose                                             A1                                                 B1                                                 C1                                                 F1                                                 R1"/>
  </r>
  <r>
    <d v="2025-01-13T00:00:00"/>
    <d v="2025-01-29T00:00:00"/>
    <s v="13th Floor"/>
    <s v="Kae"/>
    <x v="5"/>
    <n v="40761"/>
    <s v="Youmna Adel Fouad Mohamed Youssef"/>
    <x v="0"/>
    <n v="46476"/>
    <x v="2"/>
    <s v="02- Claims Sent Not Remitted"/>
    <n v="110"/>
    <n v="110"/>
    <n v="0"/>
    <n v="0"/>
    <n v="0"/>
    <n v="0"/>
    <n v="110"/>
    <n v="0"/>
    <n v="0"/>
    <n v="0"/>
    <n v="0"/>
    <n v="0"/>
    <n v="0"/>
    <n v="0"/>
    <n v="0"/>
    <n v="0"/>
    <n v="0"/>
    <s v="06.1- Inlay / Crown Preparation - Compound (3-5)"/>
    <s v="04- Discharged"/>
    <s v="Clinic Notes:                         Composite removal and Inlay prep #19                                                                  Next Clinic Notes:                         Inlay delivery #19"/>
    <s v="Choose                                             A1                                                 B1                                                 C1                                                 F1                                                 R1"/>
  </r>
  <r>
    <d v="2025-01-18T00:00:00"/>
    <d v="2025-01-29T00:00:00"/>
    <s v="12th Floor"/>
    <s v="Joel"/>
    <x v="1"/>
    <n v="40998"/>
    <s v="Basma Reedy Abdelrheem  Reedy"/>
    <x v="4"/>
    <n v="46477"/>
    <x v="1"/>
    <s v="02- Claims Sent Not Remitted"/>
    <n v="455"/>
    <n v="0"/>
    <n v="364"/>
    <n v="364"/>
    <n v="0"/>
    <n v="0"/>
    <n v="91"/>
    <n v="91"/>
    <n v="0"/>
    <n v="0"/>
    <n v="455"/>
    <n v="0"/>
    <n v="0"/>
    <n v="0"/>
    <n v="91"/>
    <n v="0"/>
    <n v="245.28"/>
    <s v="01.2- Consultation (Existing patient)"/>
    <s v="03- Waiting &gt; 10 minutes"/>
    <s v="Clinic Notes:                         Consultation, OPG, TMJ                                                                  Next Clinic Notes:                         1.Follow up after 7 days with night guard delivery  2. Referred to Dr Amar for crown #19 after 21 days from  today"/>
    <s v="Choose                                             A1                                                 B1                                                 C1                                                 F1                                                 R1"/>
  </r>
  <r>
    <d v="2025-01-29T00:00:00"/>
    <d v="2025-01-29T00:00:00"/>
    <s v="12th Floor"/>
    <s v="Hassan"/>
    <x v="1"/>
    <n v="41005"/>
    <s v="Hanan M Shaker Shneineh"/>
    <x v="0"/>
    <n v="46480"/>
    <x v="2"/>
    <s v="02- Claims Sent Not Remitted"/>
    <n v="35"/>
    <n v="35"/>
    <n v="0"/>
    <n v="0"/>
    <n v="0"/>
    <n v="0"/>
    <n v="35"/>
    <n v="0"/>
    <n v="0"/>
    <n v="0"/>
    <n v="0"/>
    <n v="0"/>
    <n v="0"/>
    <n v="0"/>
    <n v="0"/>
    <n v="0"/>
    <n v="0"/>
    <s v="X.0- Internal referral"/>
    <s v="04- Discharged"/>
    <s v="Clinic Notes:                         IOPA#29                                                                  Next Clinic Notes:                         Refer to VIP Clinic 2 for RCT#29"/>
    <s v="Choose                                             A1                                                 B1                                                 C1                                                 F1                                                 R1"/>
  </r>
  <r>
    <d v="2025-01-29T00:00:00"/>
    <s v="---"/>
    <s v="12th Floor"/>
    <s v="Hassan"/>
    <x v="1"/>
    <n v="37314"/>
    <s v="Marco Antonio Bazan"/>
    <x v="0"/>
    <n v="46481"/>
    <x v="0"/>
    <s v="02- Claims Sent Not Remitted"/>
    <n v="0"/>
    <n v="0"/>
    <n v="0"/>
    <n v="0"/>
    <n v="0"/>
    <n v="0"/>
    <n v="0"/>
    <n v="0"/>
    <n v="0"/>
    <n v="0"/>
    <n v="0"/>
    <n v="0"/>
    <n v="0"/>
    <n v="0"/>
    <n v="0"/>
    <n v="0"/>
    <n v="0"/>
    <s v="09.7- Implant Crown Delivery - Simple (1-2)"/>
    <s v="04- Discharged"/>
    <s v="Clinic Notes:                         Implant crown impression #4                                                                   Next Clinic Notes:                         Implant crown delivery #4 after 1 week - VIP Clinic - 2 units"/>
    <s v="Choose                                             A1                                                 B1                                                 C1                                                 F1                                                 R1"/>
  </r>
  <r>
    <d v="2025-01-29T00:00:00"/>
    <d v="2025-01-29T00:00:00"/>
    <s v="13th Floor"/>
    <s v="Haya"/>
    <x v="4"/>
    <n v="40821"/>
    <s v="Mohamed  Mezaache"/>
    <x v="3"/>
    <n v="46482"/>
    <x v="1"/>
    <s v="02- Claims Sent Not Remitted"/>
    <n v="270"/>
    <n v="0"/>
    <n v="216"/>
    <n v="216"/>
    <n v="0"/>
    <n v="0"/>
    <n v="54"/>
    <n v="54"/>
    <n v="0"/>
    <n v="0"/>
    <n v="270"/>
    <n v="0"/>
    <n v="0"/>
    <n v="0"/>
    <n v="54"/>
    <n v="0"/>
    <n v="0"/>
    <s v="06.3- Inlay / Crown Delivery - Simple (1-2)"/>
    <s v="04- Discharged"/>
    <s v="Clinic Notes:                         restoration #12                                                                  Next Clinic Notes:                         onlay #12 (2 unit)"/>
    <s v="Choose                                             A1                                                 B1                                                 C1                                                 F1                                                 R1"/>
  </r>
  <r>
    <d v="2025-01-29T00:00:00"/>
    <d v="2025-01-29T00:00:00"/>
    <s v="13th Floor"/>
    <s v="Haya"/>
    <x v="6"/>
    <n v="37230"/>
    <s v="Ahmed Abd El Kader Mohamed Abdel Kader"/>
    <x v="0"/>
    <n v="46486"/>
    <x v="1"/>
    <s v="02- Claims Sent Not Remitted"/>
    <n v="230"/>
    <n v="152"/>
    <n v="0"/>
    <n v="0"/>
    <n v="0"/>
    <n v="0"/>
    <n v="230"/>
    <n v="78"/>
    <n v="0"/>
    <n v="0"/>
    <n v="78"/>
    <n v="0"/>
    <n v="0"/>
    <n v="0"/>
    <n v="78"/>
    <n v="0"/>
    <n v="244.36"/>
    <s v="02.0- Oral Hygiene 1"/>
    <s v="04- Discharged"/>
    <s v="Clinic Notes:                         exam,iopa, medication                                                                  Next Clinic Notes:                         scaling--2 units case to discuss with dr salim for a redo rct(will inform the pt by phone)"/>
    <s v="Choose                                             A1                                                 B1                                                 C1                                                 F1                                                 R1"/>
  </r>
  <r>
    <d v="2025-01-29T00:00:00"/>
    <d v="2025-01-29T00:00:00"/>
    <s v="12th Floor"/>
    <s v="Hassan"/>
    <x v="0"/>
    <n v="41005"/>
    <s v="Hanan M Shaker Shneineh"/>
    <x v="0"/>
    <n v="46488"/>
    <x v="1"/>
    <s v="02- Claims Sent Not Remitted"/>
    <n v="354.96"/>
    <n v="0"/>
    <n v="0"/>
    <n v="0"/>
    <n v="0"/>
    <n v="0"/>
    <n v="354.96"/>
    <n v="354.96"/>
    <n v="0"/>
    <n v="0"/>
    <n v="354.96"/>
    <n v="0"/>
    <n v="0"/>
    <n v="0"/>
    <n v="354.96"/>
    <n v="0"/>
    <n v="0"/>
    <s v="03.0- Direct Restorative/ Simple"/>
    <s v="04- Discharged"/>
    <s v="Clinic Notes:                         RCT with IOPA#29                                                                  Next Clinic Notes:                         Post and Core#29 _ 3 units"/>
    <s v="Choose                                             A1                                                 B1                                                 C1                                                 F1                                                 R1"/>
  </r>
  <r>
    <d v="2025-01-29T00:00:00"/>
    <d v="2025-01-29T00:00:00"/>
    <s v="13th Floor"/>
    <s v="Haya"/>
    <x v="4"/>
    <n v="34758"/>
    <s v="MONA ALI MOHAMMED  SULAIMANI"/>
    <x v="2"/>
    <n v="46490"/>
    <x v="2"/>
    <s v="02- Claims Sent Not Remitted"/>
    <n v="455"/>
    <n v="0"/>
    <n v="455"/>
    <n v="455"/>
    <n v="0"/>
    <n v="0"/>
    <n v="0"/>
    <n v="0"/>
    <n v="0"/>
    <n v="0"/>
    <n v="455"/>
    <n v="0"/>
    <n v="0"/>
    <n v="0"/>
    <n v="0"/>
    <n v="0"/>
    <n v="0"/>
    <s v="01.4- New Diagnosis after 6 months"/>
    <s v="04- Discharged"/>
    <s v="Clinic Notes:                         indirect repair #5                                                                  Next Clinic Notes:                         new diagnosis ( already booked under Dr Hussien )"/>
    <s v="Choose                                             A1                                                 B1                                                 C1                                                 F1                                                 R1"/>
  </r>
  <r>
    <d v="2025-01-29T00:00:00"/>
    <d v="2025-01-29T00:00:00"/>
    <s v="13th Floor"/>
    <s v="Haya"/>
    <x v="4"/>
    <n v="34875"/>
    <s v="Iman  El Abed"/>
    <x v="0"/>
    <n v="46492"/>
    <x v="1"/>
    <s v="02- Claims Sent Not Remitted"/>
    <n v="70"/>
    <n v="0"/>
    <n v="0"/>
    <n v="0"/>
    <n v="0"/>
    <n v="0"/>
    <n v="70"/>
    <n v="70"/>
    <n v="0"/>
    <n v="0"/>
    <n v="70"/>
    <n v="0"/>
    <n v="0"/>
    <n v="0"/>
    <n v="70"/>
    <n v="0"/>
    <n v="1504.71"/>
    <s v="04.1- RCT / Anterior tooth + Endo crown Prep."/>
    <s v="04- Discharged"/>
    <s v="Clinic Notes:                         IOPA                                                                  Next Clinic Notes:                         RCT #6,7 (5 unit)( patient want after ramadan)"/>
    <s v="Choose                                             A1                                                 B1                                                 C1                                                 F1                                                 R1"/>
  </r>
  <r>
    <d v="2025-01-29T00:00:00"/>
    <d v="2025-01-29T00:00:00"/>
    <s v="13th Floor"/>
    <s v="Mona"/>
    <x v="5"/>
    <n v="39813"/>
    <s v="Pantaleon Joseph Noble Fernandes"/>
    <x v="0"/>
    <n v="46496"/>
    <x v="1"/>
    <s v="02- Claims Sent Not Remitted"/>
    <n v="1410"/>
    <n v="810.05"/>
    <n v="0"/>
    <n v="0"/>
    <n v="0"/>
    <n v="0"/>
    <n v="1410"/>
    <n v="599.96"/>
    <n v="30"/>
    <n v="569.96"/>
    <n v="599.96"/>
    <n v="30"/>
    <n v="569.96"/>
    <n v="0"/>
    <n v="599.96"/>
    <n v="0"/>
    <n v="27"/>
    <s v="01.4- New Diagnosis after 6 months"/>
    <s v="04- Discharged"/>
    <s v="Clinic Notes:                         Bleaching done (Nano) 3 units                                                                   Next Clinic Notes:                         Scaling after 6 months"/>
    <s v="Choose                                             A1                                                 B1                                                 C1                                                 F1                                                 R1"/>
  </r>
  <r>
    <d v="2025-01-29T00:00:00"/>
    <d v="2025-01-29T00:00:00"/>
    <s v="13th Floor"/>
    <s v="Haya"/>
    <x v="4"/>
    <n v="27566"/>
    <s v="SULTAN  TALAL ALI MOHAMED ALKHOORI"/>
    <x v="0"/>
    <n v="46498"/>
    <x v="2"/>
    <s v="02- Claims Sent Not Remitted"/>
    <n v="51.98"/>
    <n v="51.98"/>
    <n v="0"/>
    <n v="0"/>
    <n v="0"/>
    <n v="0"/>
    <n v="51.98"/>
    <n v="0"/>
    <n v="0"/>
    <n v="0"/>
    <n v="0"/>
    <n v="0"/>
    <n v="0"/>
    <n v="0"/>
    <n v="0"/>
    <n v="0"/>
    <n v="0"/>
    <s v="07.1- Crowns /Crown Preparation - Simple (1-2)"/>
    <s v="04- Discharged"/>
    <s v="Clinic Notes:                         photograph                                                                  Next Clinic Notes:                         post and core and crown preparation #4 (4 unit)"/>
    <s v="Choose                                             A1                                                 B1                                                 C1                                                 F1                                                 R1"/>
  </r>
  <r>
    <d v="2025-01-29T00:00:00"/>
    <d v="2025-01-29T00:00:00"/>
    <s v="13th Floor"/>
    <s v="Haya"/>
    <x v="4"/>
    <n v="40990"/>
    <s v="RAWAN  TAREQ  ALBAHAR"/>
    <x v="2"/>
    <n v="46504"/>
    <x v="2"/>
    <s v="02- Claims Sent Not Remitted"/>
    <n v="178.5"/>
    <n v="0"/>
    <n v="178.5"/>
    <n v="178.5"/>
    <n v="0"/>
    <n v="0"/>
    <n v="0"/>
    <n v="0"/>
    <n v="0"/>
    <n v="0"/>
    <n v="178.5"/>
    <n v="0"/>
    <n v="0"/>
    <n v="0"/>
    <n v="0"/>
    <n v="0"/>
    <n v="0"/>
    <s v="06.0- Inlay / Crown Preparation - Simple (1-2)"/>
    <s v="04- Discharged"/>
    <s v="Clinic Notes:                         scaling and polishing                                                                   Next Clinic Notes:                         crown removal #11 and post removal  with new post and restoration (6 unit)"/>
    <s v="Choose                                             A1                                                 B1                                                 C1                                                 F1                                                 R1"/>
  </r>
  <r>
    <d v="2025-01-29T00:00:00"/>
    <d v="2025-01-29T00:00:00"/>
    <s v="13th Floor"/>
    <s v="Kae"/>
    <x v="6"/>
    <n v="39954"/>
    <s v="Samahir Yousuf Radai"/>
    <x v="3"/>
    <n v="46508"/>
    <x v="1"/>
    <s v="02- Claims Sent Not Remitted"/>
    <n v="480"/>
    <n v="0"/>
    <n v="384"/>
    <n v="384"/>
    <n v="0"/>
    <n v="0"/>
    <n v="96"/>
    <n v="96"/>
    <n v="0"/>
    <n v="0"/>
    <n v="480"/>
    <n v="0"/>
    <n v="0"/>
    <n v="0"/>
    <n v="96"/>
    <n v="0"/>
    <n v="0"/>
    <s v="07.1- Crowns /Crown Preparation - Simple (1-2)"/>
    <s v="04- Discharged"/>
    <s v="Clinic Notes:                         exam,opg, rct#4                                                                  Next Clinic Notes:                         rct#c with prep--6 units"/>
    <s v="Choose                                             A1                                                 B1                                                 C1                                                 F1                                                 R1"/>
  </r>
  <r>
    <d v="2025-01-29T00:00:00"/>
    <d v="2025-01-29T00:00:00"/>
    <s v="13th Floor"/>
    <s v="Kae"/>
    <x v="6"/>
    <n v="39954"/>
    <s v="Samahir Yousuf Radai"/>
    <x v="0"/>
    <n v="46511"/>
    <x v="1"/>
    <s v="02- Claims Sent Not Remitted"/>
    <n v="155.93"/>
    <n v="77.97"/>
    <n v="0"/>
    <n v="0"/>
    <n v="0"/>
    <n v="0"/>
    <n v="155.93"/>
    <n v="77.97"/>
    <n v="0"/>
    <n v="0"/>
    <n v="77.97"/>
    <n v="0"/>
    <n v="0"/>
    <n v="0"/>
    <n v="77.97"/>
    <n v="0"/>
    <n v="0"/>
    <s v="07.1- Crowns /Crown Preparation - Simple (1-2)"/>
    <s v="04- Discharged"/>
    <s v="Clinic Notes:                         exam,opg, rct#4                                                                  Next Clinic Notes:                         rct#c with prep--6 units"/>
    <s v="Choose                                             A1                                                 B1                                                 C1                                                 F1                                                 R1"/>
  </r>
  <r>
    <d v="2025-01-29T00:00:00"/>
    <d v="2025-01-29T00:00:00"/>
    <s v="13th Floor"/>
    <s v="Mona"/>
    <x v="6"/>
    <n v="38331"/>
    <s v="Shamma Hammad Salem  Alketbi"/>
    <x v="0"/>
    <n v="46512"/>
    <x v="2"/>
    <s v="02- Claims Sent Not Remitted"/>
    <n v="51.98"/>
    <n v="51.98"/>
    <n v="0"/>
    <n v="0"/>
    <n v="0"/>
    <n v="0"/>
    <n v="51.98"/>
    <n v="0"/>
    <n v="0"/>
    <n v="0"/>
    <n v="0"/>
    <n v="0"/>
    <n v="0"/>
    <n v="0"/>
    <n v="0"/>
    <n v="0"/>
    <n v="58.25"/>
    <s v="08.2- Orthodontic Follow up /Wire Activation / Invisalign Delivery"/>
    <s v="04- Discharged"/>
    <s v="Clinic Notes:                         Continue treatment for scan                                                                  Next Clinic Notes:                         Invisalign delivery- 2 units"/>
    <s v="Choose                                             A1                                                 B1                                                 C1                                                 F1                                                 R1"/>
  </r>
  <r>
    <d v="2025-01-29T00:00:00"/>
    <d v="2025-01-29T00:00:00"/>
    <s v="13th Floor"/>
    <s v="Mona"/>
    <x v="5"/>
    <n v="41018"/>
    <s v="Rima Khaled Abdelmajid Mousa"/>
    <x v="0"/>
    <n v="46513"/>
    <x v="2"/>
    <s v="02- Claims Sent Not Remitted"/>
    <n v="103.95"/>
    <n v="103.95"/>
    <n v="0"/>
    <n v="0"/>
    <n v="0"/>
    <n v="0"/>
    <n v="103.95"/>
    <n v="0"/>
    <n v="0"/>
    <n v="0"/>
    <n v="0"/>
    <n v="0"/>
    <n v="0"/>
    <n v="0"/>
    <n v="0"/>
    <n v="0"/>
    <n v="0"/>
    <s v="06.2- Inlay / Crown Preparation - Complex (6 -10)"/>
    <s v="04- Discharged"/>
    <s v="Clinic Notes:                         Patient had post operative endo pain from last visit 2 days ago and getting better, so preparation was postponed and medication prescription with bite relief were done today.  Patient was educated about separated instrument from last visit. And that it was bypassed and canal was cleaned and tooth prognosis was discussed with her.                                                                  Next Clinic Notes:                         Endo crown prep #29,30,31,18,12"/>
    <s v="Choose                                             A1                                                 B1                                                 C1                                                 F1                                                 R1"/>
  </r>
  <r>
    <d v="2025-01-29T00:00:00"/>
    <d v="2025-01-29T00:00:00"/>
    <s v="12th Floor"/>
    <s v="Hassan"/>
    <x v="1"/>
    <n v="40588"/>
    <s v="Aisha Nasser Khamis Almemari"/>
    <x v="2"/>
    <n v="46519"/>
    <x v="2"/>
    <s v="02- Claims Sent Not Remitted"/>
    <n v="280"/>
    <n v="0"/>
    <n v="280"/>
    <n v="280"/>
    <n v="0"/>
    <n v="0"/>
    <n v="0"/>
    <n v="0"/>
    <n v="0"/>
    <n v="0"/>
    <n v="280"/>
    <n v="0"/>
    <n v="0"/>
    <n v="0"/>
    <n v="0"/>
    <n v="0"/>
    <n v="0"/>
    <s v="09.4- Implant Crown Impression - Simple (1-2)"/>
    <s v="04- Discharged"/>
    <s v="Clinic Notes:                         suture removal #4 , implant crown removal # 12,19                                                                   Next Clinic Notes:                         Implant crown impression #12,19 after 10 - 12 days ( after we receive the accessories) - VIP Clinic - 3 units"/>
    <s v="Choose                                             A1                                                 B1                                                 C1                                                 F1                                                 R1"/>
  </r>
  <r>
    <d v="2025-01-29T00:00:00"/>
    <d v="2025-01-29T00:00:00"/>
    <s v="12th Floor"/>
    <s v="Hassan"/>
    <x v="1"/>
    <n v="40214"/>
    <s v="ZAYED  ERSHOOD ALI ALKHANBOOLI ALSHEHHI"/>
    <x v="2"/>
    <n v="46522"/>
    <x v="2"/>
    <s v="02- Claims Sent Not Remitted"/>
    <n v="35"/>
    <n v="0"/>
    <n v="35"/>
    <n v="35"/>
    <n v="0"/>
    <n v="0"/>
    <n v="0"/>
    <n v="0"/>
    <n v="0"/>
    <n v="0"/>
    <n v="35"/>
    <n v="0"/>
    <n v="0"/>
    <n v="0"/>
    <n v="0"/>
    <n v="0"/>
    <n v="0"/>
    <s v="09.4- Implant Crown Impression - Simple (1-2)"/>
    <s v="04- Discharged"/>
    <s v="Clinic Notes:                         Follow up on implant crown  delivery # 8 ( PMMA)                                                                   Next Clinic Notes:                         1) Refer to VIP Clinic 2  for restoration #4,5 (but need to check with the patient if he wants to do it now or later)  2) Implant crown Impression # 8 ( final ) after 3-4  weeks ( after the treatments in VIP Clinic 2 ) - VIP Clinic 1 - 2 units"/>
    <s v="Choose                                             A1                                                 B1                                                 C1                                                 F1                                                 R1"/>
  </r>
  <r>
    <d v="2025-01-29T00:00:00"/>
    <d v="2025-01-29T00:00:00"/>
    <s v="13th Floor"/>
    <s v="Haya"/>
    <x v="4"/>
    <n v="35754"/>
    <s v="Subaiha Ali Mahmood"/>
    <x v="0"/>
    <n v="46523"/>
    <x v="2"/>
    <s v="02- Claims Sent Not Remitted"/>
    <n v="35"/>
    <n v="35"/>
    <n v="0"/>
    <n v="0"/>
    <n v="0"/>
    <n v="0"/>
    <n v="35"/>
    <n v="0"/>
    <n v="0"/>
    <n v="0"/>
    <n v="0"/>
    <n v="0"/>
    <n v="0"/>
    <n v="0"/>
    <n v="0"/>
    <n v="0"/>
    <n v="70"/>
    <s v="01.4- New Diagnosis after 6 months"/>
    <s v="04- Discharged"/>
    <s v="Clinic Notes:                         IOPA #5                                                                  Next Clinic Notes:                         new diagnosis ( follow up will be done on phone )"/>
    <s v="Choose                                             A1                                                 B1                                                 C1                                                 F1                                                 R1"/>
  </r>
  <r>
    <d v="2025-01-29T00:00:00"/>
    <d v="2025-01-29T00:00:00"/>
    <s v="12th Floor"/>
    <s v="Hassan"/>
    <x v="1"/>
    <n v="31248"/>
    <s v="Salem Sultan Hamad Aldhelia Alzaabi"/>
    <x v="0"/>
    <n v="46524"/>
    <x v="2"/>
    <s v="02- Claims Sent Not Remitted"/>
    <n v="51.98"/>
    <n v="51.98"/>
    <n v="0"/>
    <n v="0"/>
    <n v="0"/>
    <n v="0"/>
    <n v="51.98"/>
    <n v="0"/>
    <n v="0"/>
    <n v="0"/>
    <n v="0"/>
    <n v="0"/>
    <n v="0"/>
    <n v="0"/>
    <n v="0"/>
    <n v="0"/>
    <n v="0"/>
    <s v="09.7- Implant Crown Delivery - Simple (1-2)"/>
    <s v="03- Waiting &gt; 10 minutes"/>
    <s v="Clinic Notes:                         Follow up visit for Implant crown delivery #3                                                                  Next Clinic Notes:                         1) Implant crown delivery # 14 after 5 -6 days ( or can be double appointments with  clinic 2 treatments ) - VIP Clinic - 2 units  2) Implant crown tightening #3,14 after 3 months ( must have scaling visit with GP same day visit with VIP Clinic ) - VIP Clinic - 3 units"/>
    <s v="Choose                                             A1                                                 B1                                                 C1                                                 F1                                                 R1"/>
  </r>
  <r>
    <d v="2025-01-29T00:00:00"/>
    <s v="---"/>
    <s v="13th Floor"/>
    <s v="---"/>
    <x v="6"/>
    <n v="36057"/>
    <s v="Khalid Mohamed Husain Ali Al Omaira"/>
    <x v="2"/>
    <n v="46525"/>
    <x v="0"/>
    <s v="02- Claims Sent Not Remitted"/>
    <n v="178.5"/>
    <n v="0"/>
    <n v="178.5"/>
    <n v="178.5"/>
    <n v="0"/>
    <n v="0"/>
    <n v="0"/>
    <n v="0"/>
    <n v="0"/>
    <n v="0"/>
    <n v="178.5"/>
    <n v="0"/>
    <n v="0"/>
    <n v="0"/>
    <n v="0"/>
    <n v="0"/>
    <n v="0"/>
    <s v="04.3- RCT / 3-4 Molar Tooth + Endo Crown Prep."/>
    <s v="02- Checked-out"/>
    <s v="Clinic Notes:                         veneer delivery , scaling polishing                                                                  Next Clinic Notes:                         rct #3 with prep--5 units"/>
    <s v="Choose                                             A1                                                 B1                                                 C1                                                 F1                                                 R1"/>
  </r>
  <r>
    <d v="2025-01-29T00:00:00"/>
    <d v="2025-01-29T00:00:00"/>
    <s v="13th Floor"/>
    <m/>
    <x v="6"/>
    <n v="36057"/>
    <s v="Khalid Mohamed Husain Ali Al Omaira"/>
    <x v="0"/>
    <n v="46528"/>
    <x v="3"/>
    <s v="02- Claims Sent Not Remitted"/>
    <n v="1039.5"/>
    <n v="428.25"/>
    <n v="0"/>
    <n v="0"/>
    <n v="0"/>
    <n v="0"/>
    <n v="1039.5"/>
    <n v="611.25"/>
    <n v="0"/>
    <n v="0"/>
    <n v="611.25"/>
    <n v="0"/>
    <n v="0"/>
    <n v="0"/>
    <n v="310"/>
    <n v="0"/>
    <n v="0"/>
    <s v="04.3- RCT / 3-4 Molar Tooth + Endo Crown Prep."/>
    <s v="02- Checked-out"/>
    <s v="Clinic Notes:                         veneer delivery , scaling polishing                                                                  Next Clinic Notes:                         rct #3 with prep--5 units"/>
    <s v="Choose                                             A1                                                 B1                                                 C1                                                 F1                                                 R1"/>
  </r>
  <r>
    <d v="2025-01-29T00:00:00"/>
    <d v="2025-01-29T00:00:00"/>
    <s v="13th Floor"/>
    <m/>
    <x v="6"/>
    <n v="36057"/>
    <s v="Khalid Mohamed Husain Ali Al Omaira"/>
    <x v="0"/>
    <n v="46528"/>
    <x v="2"/>
    <s v="02- Claims Sent Not Remitted"/>
    <n v="0"/>
    <n v="0"/>
    <n v="0"/>
    <n v="0"/>
    <n v="0"/>
    <n v="0"/>
    <n v="1039.5"/>
    <n v="0"/>
    <n v="0"/>
    <n v="0"/>
    <n v="0"/>
    <n v="0"/>
    <n v="0"/>
    <n v="0"/>
    <n v="301.25"/>
    <n v="0"/>
    <n v="0"/>
    <s v="04.3- RCT / 3-4 Molar Tooth + Endo Crown Prep."/>
    <s v="02- Checked-out"/>
    <s v="Clinic Notes:                         veneer delivery , scaling polishing                                                                  Next Clinic Notes:                         rct #3 with prep--5 units"/>
    <s v="Choose                                             A1                                                 B1                                                 C1                                                 F1                                                 R1"/>
  </r>
  <r>
    <d v="2025-01-29T00:00:00"/>
    <d v="2025-01-29T00:00:00"/>
    <s v="12th Floor"/>
    <s v="Hassan"/>
    <x v="0"/>
    <n v="41059"/>
    <s v="Lina Asad Mohamoud Abu Shalbak"/>
    <x v="0"/>
    <n v="46529"/>
    <x v="1"/>
    <s v="02- Claims Sent Not Remitted"/>
    <n v="825.53"/>
    <n v="115"/>
    <n v="0"/>
    <n v="0"/>
    <n v="0"/>
    <n v="0"/>
    <n v="825.53"/>
    <n v="710.53"/>
    <n v="0"/>
    <n v="0"/>
    <n v="710.53"/>
    <n v="0"/>
    <n v="0"/>
    <n v="0"/>
    <n v="710.53"/>
    <n v="0"/>
    <n v="0"/>
    <s v="07.1- Crowns /Crown Preparation - Simple (1-2)"/>
    <s v="04- Discharged"/>
    <s v="Clinic Notes:                         Examination, Opg, RCT with IOPA#19                                                                  Next Clinic Notes:                         endocrownprep #19"/>
    <s v="Choose                                             A1                                                 B1                                                 C1                                                 F1                                                 R1"/>
  </r>
  <r>
    <d v="2025-01-15T00:00:00"/>
    <d v="2025-01-29T00:00:00"/>
    <s v="12th Floor"/>
    <m/>
    <x v="1"/>
    <n v="37487"/>
    <s v="Ali Mohammed Ali Muadad Almazrouei"/>
    <x v="2"/>
    <n v="46534"/>
    <x v="2"/>
    <s v="02- Claims Sent Not Remitted"/>
    <n v="1540"/>
    <n v="0"/>
    <n v="1540"/>
    <n v="1540"/>
    <n v="0"/>
    <n v="0"/>
    <n v="0"/>
    <n v="0"/>
    <n v="0"/>
    <n v="0"/>
    <n v="1540"/>
    <n v="0"/>
    <n v="0"/>
    <n v="0"/>
    <n v="0"/>
    <n v="0"/>
    <n v="0"/>
    <s v="09.M- Post surgical care, Occlusal adjustment, Implant Tightening,Repair"/>
    <s v="05- Pending Next Visit"/>
    <s v="Clinic Notes:                         Implant Crown delivery #19                                                                  Next Clinic Notes:                         Implant tightening after 4 weeks - 2 units"/>
    <s v="Choose                                             A1                                                 B1                                                 C1                                                 F1                                                 R1"/>
  </r>
  <r>
    <d v="2025-01-15T00:00:00"/>
    <d v="2025-01-29T00:00:00"/>
    <s v="12th Floor"/>
    <m/>
    <x v="1"/>
    <n v="37487"/>
    <s v="Ali Mohammed Ali Muadad Almazrouei"/>
    <x v="0"/>
    <n v="46536"/>
    <x v="2"/>
    <s v="02- Claims Sent Not Remitted"/>
    <n v="155.93"/>
    <n v="155.93"/>
    <n v="0"/>
    <n v="0"/>
    <n v="0"/>
    <n v="0"/>
    <n v="155.93"/>
    <n v="0"/>
    <n v="0"/>
    <n v="0"/>
    <n v="0"/>
    <n v="0"/>
    <n v="0"/>
    <n v="0"/>
    <n v="0"/>
    <n v="0"/>
    <n v="0"/>
    <s v="09.M- Post surgical care, Occlusal adjustment, Implant Tightening,Repair"/>
    <s v="05- Pending Next Visit"/>
    <s v="Clinic Notes:                         Implant Crown delivery #19                                                                  Next Clinic Notes:                         Implant tightening after 4 weeks - 2 units"/>
    <s v="Choose                                             A1                                                 B1                                                 C1                                                 F1                                                 R1"/>
  </r>
  <r>
    <d v="2025-01-29T00:00:00"/>
    <d v="2025-01-29T00:00:00"/>
    <s v="13th Floor"/>
    <s v="Haya"/>
    <x v="4"/>
    <n v="31248"/>
    <s v="Salem Sultan Hamad Aldhelia Alzaabi"/>
    <x v="0"/>
    <n v="46542"/>
    <x v="2"/>
    <s v="02- Claims Sent Not Remitted"/>
    <n v="17.5"/>
    <n v="17.5"/>
    <n v="0"/>
    <n v="0"/>
    <n v="0"/>
    <n v="0"/>
    <n v="17.5"/>
    <n v="0"/>
    <n v="0"/>
    <n v="0"/>
    <n v="0"/>
    <n v="0"/>
    <n v="0"/>
    <n v="0"/>
    <n v="0"/>
    <n v="0"/>
    <n v="0"/>
    <s v="04.4- RCT/ Endo Retreatment (No Crown Prep)"/>
    <s v="04- Discharged"/>
    <s v="Clinic Notes:                         IOPA #30                                                                   Next Clinic Notes:                         RE RCT #30 and RCT #29 (6 unit)"/>
    <s v="Choose                                             A1                                                 B1                                                 C1                                                 F1                                                 R1"/>
  </r>
  <r>
    <d v="2025-01-29T00:00:00"/>
    <d v="2025-01-29T00:00:00"/>
    <s v="13th Floor"/>
    <s v="Kae"/>
    <x v="6"/>
    <n v="36561"/>
    <s v="Afroz Sardar Sardar Muhammad"/>
    <x v="4"/>
    <n v="46543"/>
    <x v="1"/>
    <s v="02- Claims Sent Not Remitted"/>
    <n v="388.5"/>
    <n v="0"/>
    <n v="310.8"/>
    <n v="310.8"/>
    <n v="0"/>
    <n v="0"/>
    <n v="77.7"/>
    <n v="77.7"/>
    <n v="0"/>
    <n v="0"/>
    <n v="388.5"/>
    <n v="0"/>
    <n v="0"/>
    <n v="0"/>
    <n v="77.7"/>
    <n v="0"/>
    <n v="2.4"/>
    <s v="02.0- Oral Hygiene 1"/>
    <s v="04- Discharged"/>
    <s v="Clinic Notes:                         exam,opg, scaling polishing                                                                  Next Clinic Notes:                         continue treatment at ortho scaling after 6 months--2 units"/>
    <s v="Choose                                             A1                                                 B1                                                 C1                                                 F1                                                 R1"/>
  </r>
  <r>
    <d v="2025-01-29T00:00:00"/>
    <d v="2025-01-29T00:00:00"/>
    <s v="12th Floor"/>
    <s v="Hassan"/>
    <x v="0"/>
    <n v="40315"/>
    <s v="Salim  Georges Eid"/>
    <x v="0"/>
    <n v="46549"/>
    <x v="2"/>
    <s v="02- Claims Sent Not Remitted"/>
    <n v="155.93"/>
    <n v="155.93"/>
    <n v="0"/>
    <n v="0"/>
    <n v="0"/>
    <n v="0"/>
    <n v="155.93"/>
    <n v="0"/>
    <n v="0"/>
    <n v="0"/>
    <n v="0"/>
    <n v="0"/>
    <n v="0"/>
    <n v="0"/>
    <n v="0"/>
    <n v="0"/>
    <n v="225.41"/>
    <s v="05.M- Surgical Miscellaneous (post surgery care,"/>
    <s v="04- Discharged"/>
    <s v="Clinic Notes:                         2ND Post Surgical Care#1,16                                                                  Next Clinic Notes:                         Suture Removal#1,16 _1 unit"/>
    <s v="Choose                                             A1                                                 B1                                                 C1                                                 F1                                                 R1"/>
  </r>
  <r>
    <d v="2025-01-29T00:00:00"/>
    <d v="2025-01-29T00:00:00"/>
    <s v="12th Floor"/>
    <s v="Hassan"/>
    <x v="0"/>
    <n v="40660"/>
    <s v="Maren Bader Ibrahim"/>
    <x v="0"/>
    <n v="46550"/>
    <x v="2"/>
    <s v="02- Claims Sent Not Remitted"/>
    <n v="155.93"/>
    <n v="155.93"/>
    <n v="0"/>
    <n v="0"/>
    <n v="0"/>
    <n v="0"/>
    <n v="155.93"/>
    <n v="0"/>
    <n v="0"/>
    <n v="0"/>
    <n v="0"/>
    <n v="0"/>
    <n v="0"/>
    <n v="0"/>
    <n v="0"/>
    <n v="0"/>
    <n v="0"/>
    <s v="05.M- Surgical Miscellaneous (post surgery care,"/>
    <s v="03- Waiting &gt; 10 minutes"/>
    <s v="Clinic Notes:                         Post Surgical Care#16                                                                  Next Clinic Notes:                         Suture Removal#16_1 unit"/>
    <s v="Choose                                             A1                                                 B1                                                 C1                                                 F1                                                 R1"/>
  </r>
  <r>
    <d v="2025-01-29T00:00:00"/>
    <d v="2025-01-29T00:00:00"/>
    <s v="13th Floor"/>
    <s v="Haya"/>
    <x v="4"/>
    <n v="18163"/>
    <s v="Rokia Guendouz"/>
    <x v="3"/>
    <n v="46551"/>
    <x v="1"/>
    <s v="02- Claims Sent Not Remitted"/>
    <n v="240"/>
    <n v="0"/>
    <n v="192"/>
    <n v="192"/>
    <n v="0"/>
    <n v="0"/>
    <n v="48"/>
    <n v="48"/>
    <n v="0"/>
    <n v="0"/>
    <n v="240"/>
    <n v="0"/>
    <n v="0"/>
    <n v="0"/>
    <n v="48"/>
    <n v="0"/>
    <n v="0"/>
    <s v="01.4- New Diagnosis after 6 months"/>
    <s v="04- Discharged"/>
    <s v="Clinic Notes:                         Restoration direct #15                                                                  Next Clinic Notes:                         new diagnosis"/>
    <s v="Choose                                             A1                                                 B1                                                 C1                                                 F1                                                 R1"/>
  </r>
  <r>
    <d v="2025-01-29T00:00:00"/>
    <d v="2025-01-29T00:00:00"/>
    <s v="13th Floor"/>
    <s v="Mona"/>
    <x v="5"/>
    <n v="41063"/>
    <s v="Mohamed mustafa Sharfuddin"/>
    <x v="0"/>
    <n v="46558"/>
    <x v="2"/>
    <s v="02- Claims Sent Not Remitted"/>
    <n v="350.93"/>
    <n v="210.56"/>
    <n v="0"/>
    <n v="0"/>
    <n v="0"/>
    <n v="0"/>
    <n v="350.93"/>
    <n v="140.37"/>
    <n v="0"/>
    <n v="0"/>
    <n v="140.37"/>
    <n v="0"/>
    <n v="0"/>
    <n v="0"/>
    <n v="140.37"/>
    <n v="0"/>
    <n v="0"/>
    <s v="01.4- New Diagnosis after 6 months"/>
    <s v="04- Discharged"/>
    <s v="Clinic Notes:                         Examination, OPG                                                                  Next Clinic Notes:                          New diagnosis after 6 months"/>
    <s v="Choose                                             A1                                                 B1                                                 C1                                                 F1                                                 R1"/>
  </r>
  <r>
    <d v="2025-01-29T00:00:00"/>
    <d v="2025-01-29T00:00:00"/>
    <s v="13th Floor"/>
    <s v="Haya"/>
    <x v="4"/>
    <n v="40999"/>
    <s v="Loutfy Mahmoud Mohamed Al Saad"/>
    <x v="0"/>
    <n v="46560"/>
    <x v="1"/>
    <s v="02- Claims Sent Not Remitted"/>
    <n v="1385"/>
    <n v="710"/>
    <n v="0"/>
    <n v="0"/>
    <n v="0"/>
    <n v="0"/>
    <n v="1385"/>
    <n v="675"/>
    <n v="0"/>
    <n v="0"/>
    <n v="675"/>
    <n v="0"/>
    <n v="0"/>
    <n v="0"/>
    <n v="675"/>
    <n v="0"/>
    <n v="124.74"/>
    <s v="06.0- Inlay / Crown Preparation - Simple (1-2)"/>
    <s v="04- Discharged"/>
    <s v="Clinic Notes:                         crown delivery #12                                                                  Next Clinic Notes:                         onlay preparation #19 (4 unit) ( after 19/2)"/>
    <s v="Choose                                             A1                                                 B1                                                 C1                                                 F1                                                 R1"/>
  </r>
  <r>
    <d v="2025-01-29T00:00:00"/>
    <d v="2025-01-29T00:00:00"/>
    <s v="13th Floor"/>
    <s v="Mona"/>
    <x v="5"/>
    <n v="41064"/>
    <s v="Mohamed  Salama Hashem"/>
    <x v="3"/>
    <n v="46565"/>
    <x v="1"/>
    <s v="02- Claims Sent Not Remitted"/>
    <n v="150"/>
    <n v="0"/>
    <n v="120"/>
    <n v="120"/>
    <n v="0"/>
    <n v="0"/>
    <n v="30"/>
    <n v="30"/>
    <n v="0"/>
    <n v="0"/>
    <n v="150"/>
    <n v="0"/>
    <n v="0"/>
    <n v="0"/>
    <n v="30"/>
    <n v="0"/>
    <n v="30"/>
    <s v="04.3- RCT / 3-4 Molar Tooth + Endo Crown Prep."/>
    <s v="04- Discharged"/>
    <s v="Clinic Notes:                         Examination, OPG  IOPA #16                                                                  Next Clinic Notes:                         RCT #31"/>
    <s v="Choose                                             A1                                                 B1                                                 C1                                                 F1                                                 R1"/>
  </r>
  <r>
    <d v="2025-01-20T00:00:00"/>
    <d v="2025-01-30T00:00:00"/>
    <s v="13th Floor"/>
    <s v="Mona"/>
    <x v="5"/>
    <n v="41017"/>
    <s v="Charlyn Sheen Aguacito Apdan"/>
    <x v="3"/>
    <n v="46568"/>
    <x v="1"/>
    <s v="02- Claims Sent Not Remitted"/>
    <n v="510"/>
    <n v="0"/>
    <n v="408"/>
    <n v="408"/>
    <n v="0"/>
    <n v="0"/>
    <n v="102"/>
    <n v="102"/>
    <n v="0"/>
    <n v="0"/>
    <n v="510"/>
    <n v="0"/>
    <n v="0"/>
    <n v="0"/>
    <n v="102"/>
    <n v="0"/>
    <n v="164.92"/>
    <s v="04.3- RCT / 3-4 Molar Tooth + Endo Crown Prep."/>
    <s v="04- Discharged"/>
    <s v="Clinic Notes:                         Examination, OPG  Scaling and polishing Restoration #7,8 IOPA #7                                                                  Next Clinic Notes:                         RCT #2,3,5   (9 units)"/>
    <s v="Choose                                             A1                                                 B1                                                 C1                                                 F1                                                 R1"/>
  </r>
  <r>
    <d v="2025-01-20T00:00:00"/>
    <d v="2025-01-30T00:00:00"/>
    <s v="13th Floor"/>
    <s v="Mona"/>
    <x v="5"/>
    <n v="41017"/>
    <s v="Charlyn Sheen Aguacito Apdan"/>
    <x v="0"/>
    <n v="46573"/>
    <x v="1"/>
    <s v="02- Claims Sent Not Remitted"/>
    <n v="416"/>
    <n v="220.48"/>
    <n v="0"/>
    <n v="0"/>
    <n v="0"/>
    <n v="0"/>
    <n v="416"/>
    <n v="195.52"/>
    <n v="0"/>
    <n v="0"/>
    <n v="195.52"/>
    <n v="0"/>
    <n v="0"/>
    <n v="0"/>
    <n v="30.6"/>
    <n v="0"/>
    <n v="164.92"/>
    <s v="04.3- RCT / 3-4 Molar Tooth + Endo Crown Prep."/>
    <s v="04- Discharged"/>
    <s v="Clinic Notes:                         Examination, OPG  Scaling and polishing Restoration #7,8 IOPA #7                                                                  Next Clinic Notes:                         RCT #2,3,5   (9 units)"/>
    <s v="Choose                                             A1                                                 B1                                                 C1                                                 F1                                                 R1"/>
  </r>
  <r>
    <d v="2025-01-30T00:00:00"/>
    <d v="2025-01-30T00:00:00"/>
    <s v="12th Floor"/>
    <s v="Joel"/>
    <x v="1"/>
    <n v="40830"/>
    <s v="Cherly  Firdharini"/>
    <x v="3"/>
    <n v="46581"/>
    <x v="1"/>
    <s v="02- Claims Sent Not Remitted"/>
    <n v="360"/>
    <n v="0"/>
    <n v="288"/>
    <n v="288"/>
    <n v="0"/>
    <n v="0"/>
    <n v="72"/>
    <n v="72"/>
    <n v="0"/>
    <n v="0"/>
    <n v="360"/>
    <n v="0"/>
    <n v="0"/>
    <n v="0"/>
    <n v="72"/>
    <n v="0"/>
    <n v="102"/>
    <s v="05.1- Extraction / Impaction / Surgery - Compound"/>
    <s v="03- Waiting &gt; 10 minutes"/>
    <s v="Clinic Notes:                         Surgical consultation and CBCT                                                                   Next Clinic Notes:                         Surgical extraction #16,17 under nitrous oxide - 8 units ( Extraction #1,32 will be after 1.5 months)"/>
    <s v="Choose                                             A1                                                 B1                                                 C1                                                 F1                                                 R1"/>
  </r>
  <r>
    <d v="2025-01-30T00:00:00"/>
    <s v="---"/>
    <s v="12th Floor"/>
    <s v="Joel"/>
    <x v="1"/>
    <n v="40830"/>
    <s v="Cherly  Firdharini"/>
    <x v="0"/>
    <n v="46582"/>
    <x v="0"/>
    <s v="02- Claims Sent Not Remitted"/>
    <n v="571.42999999999995"/>
    <n v="571.42999999999995"/>
    <n v="0"/>
    <n v="0"/>
    <n v="0"/>
    <n v="0"/>
    <n v="571.42999999999995"/>
    <n v="0"/>
    <n v="0"/>
    <n v="0"/>
    <n v="0"/>
    <n v="0"/>
    <n v="0"/>
    <n v="0"/>
    <n v="0"/>
    <n v="0"/>
    <n v="102"/>
    <s v="05.1- Extraction / Impaction / Surgery - Compound"/>
    <s v="03- Waiting &gt; 10 minutes"/>
    <s v="Clinic Notes:                         Surgical consultation and CBCT                                                                   Next Clinic Notes:                         Surgical extraction #16,17 under nitrous oxide - 8 units ( Extraction #1,32 will be after 1.5 months)"/>
    <s v="Choose                                             A1                                                 B1                                                 C1                                                 F1                                                 R1"/>
  </r>
  <r>
    <d v="2025-01-15T00:00:00"/>
    <d v="2025-01-30T00:00:00"/>
    <s v="13th Floor"/>
    <s v="Mona"/>
    <x v="4"/>
    <n v="40028"/>
    <s v="Alhayef Rashed Mohamed Maqairiya Al Mansoori"/>
    <x v="2"/>
    <n v="46583"/>
    <x v="2"/>
    <s v="02- Claims Sent Not Remitted"/>
    <n v="420"/>
    <n v="0"/>
    <n v="420"/>
    <n v="420"/>
    <n v="0"/>
    <n v="0"/>
    <n v="0"/>
    <n v="0"/>
    <n v="0"/>
    <n v="0"/>
    <n v="420"/>
    <n v="0"/>
    <n v="0"/>
    <n v="0"/>
    <n v="0"/>
    <n v="0"/>
    <n v="0"/>
    <s v="06.2- Inlay / Crown Preparation - Complex (6 -10)"/>
    <s v="04- Discharged"/>
    <s v="Clinic Notes:                         temporary crowns re cementation                                                                   Next Clinic Notes:                         Final impression on 26/1/2025 (6 unit)"/>
    <s v="Choose                                             A1                                                 B1                                                 C1                                                 F1                                                 R1"/>
  </r>
  <r>
    <d v="2025-01-30T00:00:00"/>
    <s v="---"/>
    <s v="13th Floor"/>
    <s v="Kae"/>
    <x v="6"/>
    <n v="36498"/>
    <s v="Tareq Abdullah Rashid Rasheed Alkharji"/>
    <x v="2"/>
    <n v="46587"/>
    <x v="0"/>
    <s v="02- Claims Sent Not Remitted"/>
    <n v="192.5"/>
    <n v="0"/>
    <n v="192.5"/>
    <n v="192.5"/>
    <n v="0"/>
    <n v="0"/>
    <n v="0"/>
    <n v="0"/>
    <n v="0"/>
    <n v="0"/>
    <n v="192.5"/>
    <n v="0"/>
    <n v="0"/>
    <n v="0"/>
    <n v="0"/>
    <n v="0"/>
    <n v="0"/>
    <s v="02.0- Oral Hygiene 1"/>
    <s v="04- Discharged"/>
    <s v="Clinic Notes:                         exam , scaling                                                                  Next Clinic Notes:                         scaling after 6 months--2 units"/>
    <s v="Choose                                             A1                                                 B1                                                 C1                                                 F1                                                 R1"/>
  </r>
  <r>
    <d v="2025-01-30T00:00:00"/>
    <d v="2025-01-30T00:00:00"/>
    <s v="13th Floor"/>
    <s v="Kae"/>
    <x v="6"/>
    <n v="36498"/>
    <s v="Tareq Abdullah Rashid Rasheed Alkharji"/>
    <x v="0"/>
    <n v="46590"/>
    <x v="1"/>
    <s v="02- Claims Sent Not Remitted"/>
    <n v="363.93"/>
    <n v="285.97000000000003"/>
    <n v="0"/>
    <n v="0"/>
    <n v="0"/>
    <n v="0"/>
    <n v="363.93"/>
    <n v="77.97"/>
    <n v="0"/>
    <n v="0"/>
    <n v="77.97"/>
    <n v="0"/>
    <n v="0"/>
    <n v="0"/>
    <n v="77.97"/>
    <n v="0"/>
    <n v="0"/>
    <s v="02.0- Oral Hygiene 1"/>
    <s v="04- Discharged"/>
    <s v="Clinic Notes:                         exam , scaling                                                                  Next Clinic Notes:                         scaling after 6 months--2 units"/>
    <s v="Choose                                             A1                                                 B1                                                 C1                                                 F1                                                 R1"/>
  </r>
  <r>
    <d v="2025-01-05T00:00:00"/>
    <d v="2025-01-30T00:00:00"/>
    <s v="13th Floor"/>
    <s v="Haya"/>
    <x v="4"/>
    <n v="6844"/>
    <s v="Aysha  Ahmed Abdulla"/>
    <x v="2"/>
    <n v="46592"/>
    <x v="2"/>
    <s v="02- Claims Sent Not Remitted"/>
    <n v="192.5"/>
    <n v="0"/>
    <n v="192.5"/>
    <n v="192.5"/>
    <n v="0"/>
    <n v="0"/>
    <n v="0"/>
    <n v="0"/>
    <n v="0"/>
    <n v="0"/>
    <n v="192.5"/>
    <n v="0"/>
    <n v="0"/>
    <n v="0"/>
    <n v="0"/>
    <n v="0"/>
    <n v="0"/>
    <s v="01.4- New Diagnosis after 6 months"/>
    <s v="04- Discharged"/>
    <s v="Clinic Notes:                         consultation and scaling                                                                   Next Clinic Notes:                         scaling after 6 months ( patient prefers Dr Salim )"/>
    <s v="Choose                                             A1                                                 B1                                                 C1                                                 F1                                                 R1"/>
  </r>
  <r>
    <d v="2025-01-05T00:00:00"/>
    <d v="2025-01-30T00:00:00"/>
    <s v="13th Floor"/>
    <s v="Haya"/>
    <x v="4"/>
    <n v="6844"/>
    <s v="Aysha  Ahmed Abdulla"/>
    <x v="0"/>
    <n v="46595"/>
    <x v="2"/>
    <s v="02- Claims Sent Not Remitted"/>
    <n v="363.93"/>
    <n v="363.93"/>
    <n v="0"/>
    <n v="0"/>
    <n v="0"/>
    <n v="0"/>
    <n v="363.93"/>
    <n v="0"/>
    <n v="0"/>
    <n v="0"/>
    <n v="0"/>
    <n v="0"/>
    <n v="0"/>
    <n v="0"/>
    <n v="0"/>
    <n v="0"/>
    <n v="0"/>
    <s v="01.4- New Diagnosis after 6 months"/>
    <s v="04- Discharged"/>
    <s v="Clinic Notes:                         consultation and scaling                                                                   Next Clinic Notes:                         scaling after 6 months ( patient prefers Dr Salim )"/>
    <s v="Choose                                             A1                                                 B1                                                 C1                                                 F1                                                 R1"/>
  </r>
  <r>
    <d v="2025-01-30T00:00:00"/>
    <d v="2025-01-30T00:00:00"/>
    <s v="13th Floor"/>
    <s v="Mona"/>
    <x v="5"/>
    <n v="35901"/>
    <s v="Ameer Krrar Ahmed Ali"/>
    <x v="0"/>
    <n v="46597"/>
    <x v="2"/>
    <s v="02- Claims Sent Not Remitted"/>
    <n v="0"/>
    <n v="0"/>
    <n v="0"/>
    <n v="0"/>
    <n v="0"/>
    <n v="0"/>
    <n v="0"/>
    <n v="0"/>
    <n v="0"/>
    <n v="0"/>
    <n v="0"/>
    <n v="0"/>
    <n v="0"/>
    <n v="0"/>
    <n v="0"/>
    <n v="0"/>
    <n v="0"/>
    <s v="02.0- Oral Hygiene 1"/>
    <s v="04- Discharged"/>
    <s v="Clinic Notes:                         Examination, OPG and IOPA #3, 15, 18, 30                                                                  Next Clinic Notes:                         Scaling and polishing in the same day appointment with  Dr Ammar for extraction #1,16 then come back for RCT #30,31"/>
    <s v="Choose                                             A1                                                 B1                                                 C1                                                 F1                                                 R1"/>
  </r>
  <r>
    <d v="2025-01-30T00:00:00"/>
    <d v="2025-01-30T00:00:00"/>
    <s v="13th Floor"/>
    <s v="Kae"/>
    <x v="6"/>
    <n v="41052"/>
    <s v="Emelia Encila Prado"/>
    <x v="3"/>
    <s v="46603  / FP40449"/>
    <x v="1"/>
    <s v="02- Claims Sent Not Remitted"/>
    <n v="750"/>
    <n v="0"/>
    <n v="600"/>
    <n v="600"/>
    <n v="0"/>
    <n v="0"/>
    <n v="150"/>
    <n v="150"/>
    <n v="0"/>
    <n v="0"/>
    <n v="750"/>
    <n v="0"/>
    <n v="0"/>
    <n v="0"/>
    <n v="150"/>
    <n v="0"/>
    <n v="0"/>
    <s v="07.4- Crowns /Crown Delivery - Simple (1-2)"/>
    <s v="04- Discharged"/>
    <s v="Clinic Notes:                         rct with endo crown#19                                                                  Next Clinic Notes:                         endo crown delivery#19--3 units"/>
    <s v="Choose                                             A1                                                 B1                                                 C1                                                 F1                                                 R1"/>
  </r>
  <r>
    <d v="2025-01-30T00:00:00"/>
    <d v="2025-01-30T00:00:00"/>
    <s v="13th Floor"/>
    <s v="Mona"/>
    <x v="6"/>
    <n v="34963"/>
    <s v="Abdelkader  Abdelhamid Hamed Elhafify"/>
    <x v="5"/>
    <s v="46607  / FP40369"/>
    <x v="3"/>
    <s v="02- Claims Sent Not Remitted"/>
    <n v="0"/>
    <n v="0"/>
    <n v="0"/>
    <n v="0"/>
    <n v="0"/>
    <n v="0"/>
    <n v="0"/>
    <n v="0"/>
    <n v="0"/>
    <n v="0"/>
    <n v="0"/>
    <n v="0"/>
    <n v="0"/>
    <n v="0"/>
    <n v="483.75"/>
    <n v="0"/>
    <n v="199.24"/>
    <s v="02.0- Oral Hygiene 1"/>
    <s v="04- Discharged"/>
    <s v="Clinic Notes:                         onlay delivery #12, 13                                                                  Next Clinic Notes:                         scaling and polishing after 3 months- 2 unit"/>
    <s v="Choose                                             A1                                                 B1                                                 C1                                                 F1                                                 R1"/>
  </r>
  <r>
    <d v="2025-01-30T00:00:00"/>
    <d v="2025-01-30T00:00:00"/>
    <s v="13th Floor"/>
    <s v="Mona"/>
    <x v="6"/>
    <n v="34963"/>
    <s v="Abdelkader  Abdelhamid Hamed Elhafify"/>
    <x v="5"/>
    <s v="46607  / FP40369"/>
    <x v="1"/>
    <s v="02- Claims Sent Not Remitted"/>
    <n v="0"/>
    <n v="0"/>
    <n v="0"/>
    <n v="0"/>
    <n v="0"/>
    <n v="0"/>
    <n v="0"/>
    <n v="0"/>
    <n v="0"/>
    <n v="0"/>
    <n v="0"/>
    <n v="0"/>
    <n v="0"/>
    <n v="0"/>
    <n v="290.25"/>
    <n v="0"/>
    <n v="199.24"/>
    <s v="02.0- Oral Hygiene 1"/>
    <s v="04- Discharged"/>
    <s v="Clinic Notes:                         onlay delivery #12, 13                                                                  Next Clinic Notes:                         scaling and polishing after 3 months- 2 unit"/>
    <s v="Choose                                             A1                                                 B1                                                 C1                                                 F1                                                 R1"/>
  </r>
  <r>
    <d v="2025-01-30T00:00:00"/>
    <d v="2025-01-30T00:00:00"/>
    <s v="12th Floor"/>
    <s v="Hassan"/>
    <x v="1"/>
    <n v="40716"/>
    <s v="Amal Elsayed Aref Ibrahim"/>
    <x v="0"/>
    <n v="46610"/>
    <x v="2"/>
    <s v="02- Claims Sent Not Remitted"/>
    <n v="1272.4100000000001"/>
    <n v="0"/>
    <n v="0"/>
    <n v="0"/>
    <n v="0"/>
    <n v="0"/>
    <n v="1272.4100000000001"/>
    <n v="1272.4100000000001"/>
    <n v="0"/>
    <n v="0"/>
    <n v="1272.4100000000001"/>
    <n v="0"/>
    <n v="0"/>
    <n v="0"/>
    <n v="1200"/>
    <n v="0"/>
    <n v="0"/>
    <s v="05.M- Surgical Miscellaneous (post surgery care,"/>
    <s v="04- Discharged"/>
    <s v="Clinic Notes:                         crown removal #18 , surgical extraction #18 , surgical drainage and curettage , under nitrous oxide ,                                                                   Next Clinic Notes:                         1) wound irrigation # 18 after 3 days with iv infusion of (kindly use the augmentin vial already made ready for the patient , dont open another antibiotic vial) , paracetamol and hydrocortisone - VIP Clinic 2  - 3 units  2) wound irrigation#18  after 5 days - VIP Clinic 2 - 1 unit 3) Suture removal # 18 after 12 days - VIP Clinic - 1 unit"/>
    <s v="Choose                                             A1                                                 B1                                                 C1                                                 F1                                                 R1"/>
  </r>
  <r>
    <d v="2025-01-30T00:00:00"/>
    <d v="2025-01-30T00:00:00"/>
    <s v="12th Floor"/>
    <s v="Hassan"/>
    <x v="1"/>
    <n v="40716"/>
    <s v="Amal Elsayed Aref Ibrahim"/>
    <x v="0"/>
    <n v="46610"/>
    <x v="1"/>
    <s v="02- Claims Sent Not Remitted"/>
    <n v="0"/>
    <n v="0"/>
    <n v="0"/>
    <n v="0"/>
    <n v="0"/>
    <n v="0"/>
    <n v="1272.4100000000001"/>
    <n v="0"/>
    <n v="0"/>
    <n v="0"/>
    <n v="0"/>
    <n v="0"/>
    <n v="0"/>
    <n v="0"/>
    <n v="72.41"/>
    <n v="0"/>
    <n v="0"/>
    <s v="05.M- Surgical Miscellaneous (post surgery care,"/>
    <s v="04- Discharged"/>
    <s v="Clinic Notes:                         crown removal #18 , surgical extraction #18 , surgical drainage and curettage , under nitrous oxide ,                                                                   Next Clinic Notes:                         1) wound irrigation # 18 after 3 days with iv infusion of (kindly use the augmentin vial already made ready for the patient , dont open another antibiotic vial) , paracetamol and hydrocortisone - VIP Clinic 2  - 3 units  2) wound irrigation#18  after 5 days - VIP Clinic 2 - 1 unit 3) Suture removal # 18 after 12 days - VIP Clinic - 1 unit"/>
    <s v="Choose                                             A1                                                 B1                                                 C1                                                 F1                                                 R1"/>
  </r>
  <r>
    <d v="2025-01-30T00:00:00"/>
    <d v="2025-01-30T00:00:00"/>
    <s v="13th Floor"/>
    <s v="Mona"/>
    <x v="4"/>
    <n v="35710"/>
    <s v="Sharifa Ahmed Mohamed Rashed Aldahmani"/>
    <x v="2"/>
    <n v="46615"/>
    <x v="2"/>
    <s v="02- Claims Sent Not Remitted"/>
    <n v="665"/>
    <n v="0"/>
    <n v="665"/>
    <n v="665"/>
    <n v="0"/>
    <n v="0"/>
    <n v="0"/>
    <n v="0"/>
    <n v="0"/>
    <n v="0"/>
    <n v="665"/>
    <n v="0"/>
    <n v="0"/>
    <n v="0"/>
    <n v="0"/>
    <n v="0"/>
    <n v="0"/>
    <s v="06.3- Inlay / Crown Delivery - Simple (1-2)"/>
    <s v="04- Discharged"/>
    <s v="Clinic Notes:                         RCT and preparation #15                                                                   Next Clinic Notes:                         crown delivery #15"/>
    <s v="Choose                                             A1                                                 B1                                                 C1                                                 F1                                                 R1"/>
  </r>
  <r>
    <d v="2025-01-30T00:00:00"/>
    <d v="2025-01-30T00:00:00"/>
    <s v="13th Floor"/>
    <s v="Mona"/>
    <x v="4"/>
    <n v="35710"/>
    <s v="Sharifa Ahmed Mohamed Rashed Aldahmani"/>
    <x v="0"/>
    <n v="46618"/>
    <x v="2"/>
    <s v="02- Claims Sent Not Remitted"/>
    <n v="311.85000000000002"/>
    <n v="311.85000000000002"/>
    <n v="0"/>
    <n v="0"/>
    <n v="0"/>
    <n v="0"/>
    <n v="311.85000000000002"/>
    <n v="0"/>
    <n v="0"/>
    <n v="0"/>
    <n v="0"/>
    <n v="0"/>
    <n v="0"/>
    <n v="0"/>
    <n v="0"/>
    <n v="0"/>
    <n v="0"/>
    <s v="06.3- Inlay / Crown Delivery - Simple (1-2)"/>
    <s v="04- Discharged"/>
    <s v="Clinic Notes:                         RCT and preparation #15                                                                   Next Clinic Notes:                         crown delivery #15"/>
    <s v="Choose                                             A1                                                 B1                                                 C1                                                 F1                                                 R1"/>
  </r>
  <r>
    <d v="2025-01-30T00:00:00"/>
    <d v="2025-01-30T00:00:00"/>
    <s v="12th Floor"/>
    <s v="Hassan"/>
    <x v="1"/>
    <n v="38628"/>
    <s v="Oscar Rodrigo Luna Lopez"/>
    <x v="0"/>
    <n v="46633"/>
    <x v="1"/>
    <s v="02- Claims Sent Not Remitted"/>
    <n v="266.24"/>
    <n v="0"/>
    <n v="0"/>
    <n v="0"/>
    <n v="0"/>
    <n v="0"/>
    <n v="266.24"/>
    <n v="266.24"/>
    <n v="0"/>
    <n v="0"/>
    <n v="266.24"/>
    <n v="0"/>
    <n v="0"/>
    <n v="0"/>
    <n v="266.24"/>
    <n v="0"/>
    <n v="2677.97"/>
    <s v="01.4- New Diagnosis after 6 months"/>
    <s v="04- Discharged"/>
    <s v="Clinic Notes:                         Examination , OPG                                                                   Next Clinic Notes:                         New diagnosis after 6 months ( must have scaling visit with GP same day visit with VIP Clinic ) - VIP Clinic - 2 units"/>
    <s v="Choose                                             A1                                                 B1                                                 C1                                                 F1                                                 R1"/>
  </r>
  <r>
    <d v="2025-01-30T00:00:00"/>
    <d v="2025-01-30T00:00:00"/>
    <s v="13th Floor"/>
    <s v="Haya"/>
    <x v="4"/>
    <n v="39339"/>
    <s v="Ali Amer Mohammed Mohammed"/>
    <x v="0"/>
    <n v="46636"/>
    <x v="1"/>
    <s v="02- Claims Sent Not Remitted"/>
    <n v="306.77"/>
    <n v="78"/>
    <n v="0"/>
    <n v="0"/>
    <n v="0"/>
    <n v="0"/>
    <n v="306.77"/>
    <n v="228.77"/>
    <n v="0"/>
    <n v="0"/>
    <n v="228.77"/>
    <n v="0"/>
    <n v="0"/>
    <n v="0"/>
    <n v="228.77"/>
    <n v="0"/>
    <n v="523.33000000000004"/>
    <s v="03.0- Direct Restorative/ Simple"/>
    <s v="04- Discharged"/>
    <s v="Clinic Notes:                         consultation and scaling                                                                   Next Clinic Notes:                         1- restoration #14 (3 unit after 18/2/) 2- oral hygiene after 3 months (2 unit)"/>
    <s v="Choose                                             A1                                                 B1                                                 C1                                                 F1                                                 R1"/>
  </r>
  <r>
    <d v="2025-01-30T00:00:00"/>
    <d v="2025-01-30T00:00:00"/>
    <s v="13th Floor"/>
    <s v="Mona"/>
    <x v="4"/>
    <n v="35149"/>
    <s v="Fatima  Abdulla Saleh"/>
    <x v="2"/>
    <n v="46642"/>
    <x v="2"/>
    <s v="02- Claims Sent Not Remitted"/>
    <n v="248.5"/>
    <n v="0"/>
    <n v="248.5"/>
    <n v="248.5"/>
    <n v="0"/>
    <n v="0"/>
    <n v="0"/>
    <n v="0"/>
    <n v="0"/>
    <n v="0"/>
    <n v="248.5"/>
    <n v="0"/>
    <n v="0"/>
    <n v="0"/>
    <n v="0"/>
    <n v="0"/>
    <n v="0"/>
    <s v="X.0- Internal referral"/>
    <s v="04- Discharged"/>
    <s v="Clinic Notes:                         consultation and scaling                                                                   Next Clinic Notes:                         referral for implant #12 ( direct surgery)"/>
    <s v="Choose                                             A1                                                 B1                                                 C1                                                 F1                                                 R1"/>
  </r>
  <r>
    <d v="2025-01-30T00:00:00"/>
    <d v="2025-01-30T00:00:00"/>
    <s v="13th Floor"/>
    <s v="Mona"/>
    <x v="4"/>
    <n v="35149"/>
    <s v="Fatima  Abdulla Saleh"/>
    <x v="0"/>
    <n v="46646"/>
    <x v="2"/>
    <s v="02- Claims Sent Not Remitted"/>
    <n v="155.93"/>
    <n v="155.93"/>
    <n v="0"/>
    <n v="0"/>
    <n v="0"/>
    <n v="0"/>
    <n v="155.93"/>
    <n v="0"/>
    <n v="0"/>
    <n v="0"/>
    <n v="0"/>
    <n v="0"/>
    <n v="0"/>
    <n v="0"/>
    <n v="0"/>
    <n v="0"/>
    <n v="0"/>
    <s v="X.0- Internal referral"/>
    <s v="04- Discharged"/>
    <s v="Clinic Notes:                         consultation and scaling                                                                   Next Clinic Notes:                         referral for implant #12 ( direct surgery)"/>
    <s v="Choose                                             A1                                                 B1                                                 C1                                                 F1                                                 R1"/>
  </r>
  <r>
    <d v="2025-01-30T00:00:00"/>
    <d v="2025-01-30T00:00:00"/>
    <s v="13th Floor"/>
    <s v="Kae"/>
    <x v="6"/>
    <n v="35526"/>
    <s v="Suroor Saeed Ali Salem Alghallabi"/>
    <x v="0"/>
    <n v="46650"/>
    <x v="2"/>
    <s v="02- Claims Sent Not Remitted"/>
    <n v="416"/>
    <n v="416"/>
    <n v="0"/>
    <n v="0"/>
    <n v="0"/>
    <n v="0"/>
    <n v="416"/>
    <n v="0"/>
    <n v="0"/>
    <n v="0"/>
    <n v="0"/>
    <n v="0"/>
    <n v="0"/>
    <n v="0"/>
    <n v="0"/>
    <n v="0"/>
    <n v="1300"/>
    <s v="02.0- Oral Hygiene 1"/>
    <s v="04- Discharged"/>
    <s v="Clinic Notes:                         scaling and polishing                                                                  Next Clinic Notes:                         scaling and polishing after 3 months- 2 units"/>
    <s v="Choose                                             A1                                                 B1                                                 C1                                                 F1                                                 R1"/>
  </r>
  <r>
    <d v="2025-01-30T00:00:00"/>
    <d v="2025-01-30T00:00:00"/>
    <s v="12th Floor"/>
    <s v="Hassan"/>
    <x v="1"/>
    <n v="38338"/>
    <s v="Seham Ahmad Suleiman Deekh"/>
    <x v="0"/>
    <n v="46652"/>
    <x v="2"/>
    <s v="02- Claims Sent Not Remitted"/>
    <n v="51.98"/>
    <n v="51.98"/>
    <n v="0"/>
    <n v="0"/>
    <n v="0"/>
    <n v="0"/>
    <n v="51.98"/>
    <n v="0"/>
    <n v="0"/>
    <n v="0"/>
    <n v="0"/>
    <n v="0"/>
    <n v="0"/>
    <n v="0"/>
    <n v="0"/>
    <n v="0"/>
    <n v="0"/>
    <s v="09.9- Implant Crown Delivery - Complex (6 -10)"/>
    <s v="04- Discharged"/>
    <s v="Clinic Notes:                         Final implant bridge impression for the upper arch                                                                   Next Clinic Notes:                         Final Implant bridge delivery ( upper arch ) after 2 weeks - VIP Clinic - 5 units"/>
    <s v="Choose                                             A1                                                 B1                                                 C1                                                 F1                                                 R1"/>
  </r>
  <r>
    <d v="2025-01-30T00:00:00"/>
    <d v="2025-01-30T00:00:00"/>
    <s v="13th Floor"/>
    <s v="Kae"/>
    <x v="6"/>
    <n v="41051"/>
    <s v="Ibrahim Mahmoud Dermini"/>
    <x v="0"/>
    <n v="46653"/>
    <x v="3"/>
    <s v="02- Claims Sent Not Remitted"/>
    <n v="1039.5"/>
    <n v="366.3"/>
    <n v="0"/>
    <n v="0"/>
    <n v="0"/>
    <n v="0"/>
    <n v="1039.5"/>
    <n v="673.2"/>
    <n v="0"/>
    <n v="0"/>
    <n v="673.2"/>
    <n v="0"/>
    <n v="0"/>
    <n v="0"/>
    <n v="336.6"/>
    <n v="0"/>
    <n v="0"/>
    <s v="02.0- Oral Hygiene 1"/>
    <s v="04- Discharged"/>
    <s v="Clinic Notes:                         nigh guard delivery                                                                  Next Clinic Notes:                         follow up after 3 months and scaling--2 units"/>
    <s v="Choose                                             A1                                                 B1                                                 C1                                                 F1                                                 R1"/>
  </r>
  <r>
    <d v="2025-01-30T00:00:00"/>
    <d v="2025-01-30T00:00:00"/>
    <s v="13th Floor"/>
    <s v="Kae"/>
    <x v="6"/>
    <n v="41051"/>
    <s v="Ibrahim Mahmoud Dermini"/>
    <x v="0"/>
    <n v="46653"/>
    <x v="1"/>
    <s v="02- Claims Sent Not Remitted"/>
    <n v="0"/>
    <n v="0"/>
    <n v="0"/>
    <n v="0"/>
    <n v="0"/>
    <n v="0"/>
    <n v="1039.5"/>
    <n v="0"/>
    <n v="0"/>
    <n v="0"/>
    <n v="0"/>
    <n v="0"/>
    <n v="0"/>
    <n v="0"/>
    <n v="336.6"/>
    <n v="0"/>
    <n v="0"/>
    <s v="02.0- Oral Hygiene 1"/>
    <s v="04- Discharged"/>
    <s v="Clinic Notes:                         nigh guard delivery                                                                  Next Clinic Notes:                         follow up after 3 months and scaling--2 units"/>
    <s v="Choose                                             A1                                                 B1                                                 C1                                                 F1                                                 R1"/>
  </r>
  <r>
    <d v="2025-01-30T00:00:00"/>
    <d v="2025-01-30T00:00:00"/>
    <s v="12th Floor"/>
    <s v="Hassan"/>
    <x v="1"/>
    <n v="40027"/>
    <s v="Ensherah Sayed Aly Ataalla"/>
    <x v="0"/>
    <n v="46654"/>
    <x v="2"/>
    <s v="02- Claims Sent Not Remitted"/>
    <n v="51.98"/>
    <n v="51.98"/>
    <n v="0"/>
    <n v="0"/>
    <n v="0"/>
    <n v="0"/>
    <n v="51.98"/>
    <n v="0"/>
    <n v="0"/>
    <n v="0"/>
    <n v="0"/>
    <n v="0"/>
    <n v="0"/>
    <n v="0"/>
    <n v="0"/>
    <n v="0"/>
    <n v="0"/>
    <s v="09.8- Implant Crown Delivery - Compound (3-5)"/>
    <s v="04- Discharged"/>
    <s v="Clinic Notes:                         follow up examination                                                                   Next Clinic Notes:                          Lower framework delivery after 2 weeks - VIP Clinic1 - 4 units"/>
    <s v="Choose                                             A1                                                 B1                                                 C1                                                 F1                                                 R1"/>
  </r>
  <r>
    <d v="2025-01-30T00:00:00"/>
    <d v="2025-01-30T00:00:00"/>
    <s v="13th Floor"/>
    <s v="Haya"/>
    <x v="4"/>
    <n v="38872"/>
    <s v="HAMID MOHAMED IBRAHIM ALMARZOOQI"/>
    <x v="2"/>
    <n v="46655"/>
    <x v="2"/>
    <s v="02- Claims Sent Not Remitted"/>
    <n v="875"/>
    <n v="0"/>
    <n v="875"/>
    <n v="875"/>
    <n v="0"/>
    <n v="0"/>
    <n v="0"/>
    <n v="0"/>
    <n v="0"/>
    <n v="0"/>
    <n v="875"/>
    <n v="0"/>
    <n v="0"/>
    <n v="0"/>
    <n v="0"/>
    <n v="0"/>
    <n v="0"/>
    <s v="06.3- Inlay / Crown Delivery - Simple (1-2)"/>
    <s v="04- Discharged"/>
    <s v="Clinic Notes:                         rct #14                                                                  Next Clinic Notes:                         delivery #13"/>
    <s v="Choose                                             A1                                                 B1                                                 C1                                                 F1                                                 R1"/>
  </r>
  <r>
    <d v="2025-01-30T00:00:00"/>
    <d v="2025-01-30T00:00:00"/>
    <s v="13th Floor"/>
    <s v="Haya"/>
    <x v="4"/>
    <n v="38013"/>
    <s v="Mariam Othman Othman Ibrahim"/>
    <x v="0"/>
    <n v="46658"/>
    <x v="2"/>
    <s v="02- Claims Sent Not Remitted"/>
    <n v="51.98"/>
    <n v="51.98"/>
    <n v="0"/>
    <n v="0"/>
    <n v="0"/>
    <n v="0"/>
    <n v="51.98"/>
    <n v="0"/>
    <n v="0"/>
    <n v="0"/>
    <n v="0"/>
    <n v="0"/>
    <n v="0"/>
    <n v="0"/>
    <n v="0"/>
    <n v="0"/>
    <n v="1562.62"/>
    <s v="X.0- Internal referral"/>
    <s v="04- Discharged"/>
    <s v="Clinic Notes:                         follow up photo                                                                  Next Clinic Notes:                         retainer delivery under Dr Amr labib (urgent)"/>
    <s v="Choose                                             A1                                                 B1                                                 C1                                                 F1                                                 R1"/>
  </r>
  <r>
    <d v="2025-01-30T00:00:00"/>
    <d v="2025-01-30T00:00:00"/>
    <s v="13th Floor"/>
    <s v="Kae"/>
    <x v="6"/>
    <n v="39549"/>
    <s v="Lana Mutaz Mustafa Moatz Mustafa  Al Bayed"/>
    <x v="0"/>
    <n v="46660"/>
    <x v="2"/>
    <s v="02- Claims Sent Not Remitted"/>
    <n v="0"/>
    <n v="0"/>
    <n v="0"/>
    <n v="0"/>
    <n v="0"/>
    <n v="0"/>
    <n v="0"/>
    <n v="0"/>
    <n v="0"/>
    <n v="0"/>
    <n v="0"/>
    <n v="0"/>
    <n v="0"/>
    <n v="0"/>
    <n v="0"/>
    <n v="0"/>
    <n v="0"/>
    <s v="07.5- Crowns /Crown Delivery - Compound (3-5)"/>
    <s v="04- Discharged"/>
    <s v="Clinic Notes:                         endocrown preparation #3,14, 19                                                                  Next Clinic Notes:                         endocrown delivery #3, 14., 19 - 5 units"/>
    <s v="Choose                                             A1                                                 B1                                                 C1                                                 F1                                                 R1"/>
  </r>
  <r>
    <d v="2025-01-30T00:00:00"/>
    <d v="2025-01-30T00:00:00"/>
    <s v="13th Floor"/>
    <s v="Kae"/>
    <x v="4"/>
    <n v="40941"/>
    <s v="Ahmed Kamal Abdelfattah Moustafa"/>
    <x v="0"/>
    <n v="46663"/>
    <x v="1"/>
    <s v="02- Claims Sent Not Remitted"/>
    <n v="1740.99"/>
    <n v="1170.49"/>
    <n v="0"/>
    <n v="0"/>
    <n v="0"/>
    <n v="0"/>
    <n v="1740.99"/>
    <n v="570.5"/>
    <n v="0"/>
    <n v="0"/>
    <n v="570.5"/>
    <n v="0"/>
    <n v="0"/>
    <n v="0"/>
    <n v="570.5"/>
    <n v="0"/>
    <n v="0"/>
    <s v="04.2- RCT / Premolar Tooth + Endo Crown Prep."/>
    <s v="04- Discharged"/>
    <s v="Clinic Notes:                         crown #19 delivery                                                                   Next Clinic Notes:                         rct and prep #21 (5 unit(after 18/2)"/>
    <s v="Choose                                             A1                                                 B1                                                 C1                                                 F1                                                 R1"/>
  </r>
  <r>
    <d v="2025-01-30T00:00:00"/>
    <d v="2025-01-30T00:00:00"/>
    <s v="13th Floor"/>
    <s v="Mona"/>
    <x v="4"/>
    <n v="40777"/>
    <s v="May Mohab Youssef Ahmed Hashish"/>
    <x v="0"/>
    <n v="46665"/>
    <x v="2"/>
    <s v="02- Claims Sent Not Remitted"/>
    <n v="51.98"/>
    <n v="51.98"/>
    <n v="0"/>
    <n v="0"/>
    <n v="0"/>
    <n v="0"/>
    <n v="51.98"/>
    <n v="0"/>
    <n v="0"/>
    <n v="0"/>
    <n v="0"/>
    <n v="0"/>
    <n v="0"/>
    <n v="0"/>
    <n v="0"/>
    <n v="0"/>
    <n v="0"/>
    <s v="04.3- RCT / 3-4 Molar Tooth + Endo Crown Prep."/>
    <s v="04- Discharged"/>
    <s v="Clinic Notes:                         follow up                                                                  Next Clinic Notes:                         RCT #2(5 unit) (after 18/2)"/>
    <s v="Choose                                             A1                                                 B1                                                 C1                                                 F1                                                 R1"/>
  </r>
  <r>
    <d v="2025-01-30T00:00:00"/>
    <d v="2025-01-30T00:00:00"/>
    <s v="12th Floor"/>
    <s v="Hassan"/>
    <x v="0"/>
    <n v="41064"/>
    <s v="Mohamed  Salama Hashem"/>
    <x v="3"/>
    <n v="46666"/>
    <x v="1"/>
    <s v="02- Claims Sent Not Remitted"/>
    <n v="480"/>
    <n v="0"/>
    <n v="384"/>
    <n v="384"/>
    <n v="0"/>
    <n v="0"/>
    <n v="96"/>
    <n v="96"/>
    <n v="0"/>
    <n v="0"/>
    <n v="480"/>
    <n v="0"/>
    <n v="0"/>
    <n v="0"/>
    <n v="96"/>
    <n v="0"/>
    <n v="30"/>
    <s v="09.M- Post surgical care, Occlusal adjustment, Implant Tightening,Repair"/>
    <s v="04- Discharged"/>
    <s v="Clinic Notes:                         extraction #16                                                                   Next Clinic Notes:                         post surgical care 1 unit"/>
    <s v="Choose                                             A1                                                 B1                                                 C1                                                 F1                                                 R1"/>
  </r>
  <r>
    <d v="2025-01-30T00:00:00"/>
    <d v="2025-01-30T00:00:00"/>
    <s v="13th Floor"/>
    <s v="Mona"/>
    <x v="5"/>
    <n v="41067"/>
    <s v="Divina Pillos Poral"/>
    <x v="0"/>
    <n v="46675"/>
    <x v="1"/>
    <s v="02- Claims Sent Not Remitted"/>
    <n v="801.93"/>
    <n v="512.92999999999995"/>
    <n v="0"/>
    <n v="0"/>
    <n v="0"/>
    <n v="0"/>
    <n v="801.93"/>
    <n v="289"/>
    <n v="0"/>
    <n v="0"/>
    <n v="289"/>
    <n v="0"/>
    <n v="0"/>
    <n v="0"/>
    <n v="288.99"/>
    <n v="0"/>
    <n v="0"/>
    <s v="03.2- Restorative / Complex"/>
    <s v="04- Discharged"/>
    <s v="Clinic Notes:                         Examination, OPG and scaling and polishing  IOPA #32                                                                  Next Clinic Notes:                         Refer to Dr Hussien for extraction consultation #17,32 Then refer back for restoration #2,3     6 units"/>
    <s v="Choose                                             A1                                                 B1                                                 C1                                                 F1                                                 R1"/>
  </r>
  <r>
    <d v="2025-01-30T00:00:00"/>
    <d v="2025-01-30T00:00:00"/>
    <s v="13th Floor"/>
    <s v="Haya"/>
    <x v="4"/>
    <n v="37769"/>
    <s v="Abdulla Abdulla Fairooz Mohammed Alblooshi"/>
    <x v="0"/>
    <n v="46685"/>
    <x v="2"/>
    <s v="02- Claims Sent Not Remitted"/>
    <n v="51.98"/>
    <n v="51.98"/>
    <n v="0"/>
    <n v="0"/>
    <n v="0"/>
    <n v="0"/>
    <n v="51.98"/>
    <n v="0"/>
    <n v="0"/>
    <n v="0"/>
    <n v="0"/>
    <n v="0"/>
    <n v="0"/>
    <n v="0"/>
    <n v="0"/>
    <n v="0"/>
    <n v="0"/>
    <s v="01.4- New Diagnosis after 6 months"/>
    <s v="04- Discharged"/>
    <s v="Clinic Notes:                         follow up photograph #8                                                                  Next Clinic Notes:                         continue treatment with dr amr and dr hussien"/>
    <s v="Choose                                             A1                                                 B1                                                 C1                                                 F1                                                 R1"/>
  </r>
  <r>
    <d v="2025-01-30T00:00:00"/>
    <d v="2025-01-31T00:00:00"/>
    <s v="12th Floor"/>
    <m/>
    <x v="0"/>
    <n v="37557"/>
    <s v="Abdulla Mohamed Darwish Ali Alblooshi"/>
    <x v="2"/>
    <n v="46687"/>
    <x v="2"/>
    <s v="02- Claims Sent Not Remitted"/>
    <n v="22680"/>
    <n v="0"/>
    <n v="22680"/>
    <n v="22680"/>
    <n v="0"/>
    <n v="0"/>
    <n v="0"/>
    <n v="0"/>
    <n v="0"/>
    <n v="0"/>
    <n v="22680"/>
    <n v="0"/>
    <n v="0"/>
    <n v="0"/>
    <n v="0"/>
    <n v="0"/>
    <n v="0"/>
    <s v="05.M- Surgical Miscellaneous (post surgery care,"/>
    <s v="05- Pending Next Visit"/>
    <s v="Clinic Notes:                         Surgical extraction #28,29,31 with Implants on #28,30,31/GTR/GRAFT/STENT Under Nitrous Oxide , OPG                                                                     Next Clinic Notes:                         Post Surgical Care"/>
    <s v="Choose                                             A1                                                 B1                                                 C1                                                 F1                                                 R1"/>
  </r>
  <r>
    <d v="2025-01-31T00:00:00"/>
    <d v="2025-01-31T00:00:00"/>
    <s v="13th Floor"/>
    <s v="Kae"/>
    <x v="2"/>
    <n v="38127"/>
    <s v="Mark Arjay Dimpas Dando"/>
    <x v="5"/>
    <s v="46710  / FP40194"/>
    <x v="3"/>
    <s v="02- Claims Sent Not Remitted"/>
    <n v="770"/>
    <n v="220"/>
    <n v="0"/>
    <n v="0"/>
    <n v="0"/>
    <n v="0"/>
    <n v="770"/>
    <n v="550"/>
    <n v="0"/>
    <n v="0"/>
    <n v="550"/>
    <n v="0"/>
    <n v="0"/>
    <n v="0"/>
    <n v="550"/>
    <n v="0"/>
    <n v="0"/>
    <s v="08.2- Orthodontic Follow up /Wire Activation / Invisalign Delivery"/>
    <s v="04- Discharged"/>
    <s v="Clinic Notes:                         lower retainer delivery                                                                  Next Clinic Notes:                         Ortho follow up after 45 days - 1 unit"/>
    <s v="Choose                                             A1                                                 B1                                                 C1                                                 F1                                                 R1"/>
  </r>
  <r>
    <d v="2025-01-31T00:00:00"/>
    <d v="2025-01-31T00:00:00"/>
    <s v="13th Floor"/>
    <s v="Kae"/>
    <x v="2"/>
    <n v="35763"/>
    <s v="Mostafa Mohamed Abdulhamid Shabaan"/>
    <x v="0"/>
    <n v="46711"/>
    <x v="2"/>
    <s v="02- Claims Sent Not Remitted"/>
    <n v="866.67"/>
    <n v="866.67"/>
    <n v="0"/>
    <n v="0"/>
    <n v="0"/>
    <n v="0"/>
    <n v="866.67"/>
    <n v="0"/>
    <n v="0"/>
    <n v="0"/>
    <n v="0"/>
    <n v="0"/>
    <n v="0"/>
    <n v="0"/>
    <n v="0"/>
    <n v="0"/>
    <n v="0"/>
    <s v="08.2- Orthodontic Follow up /Wire Activation / Invisalign Delivery"/>
    <s v="04- Discharged"/>
    <s v="Clinic Notes:                         Ortho monthly adjustment                                                                  Next Clinic Notes:                         Removal of braces with fixed retainer - 2 units ( after 4 days)"/>
    <s v="Choose                                             A1                                                 B1                                                 C1                                                 F1                                                 R1"/>
  </r>
  <r>
    <d v="2025-01-31T00:00:00"/>
    <d v="2025-01-31T00:00:00"/>
    <s v="13th Floor"/>
    <s v="Kae"/>
    <x v="2"/>
    <n v="37565"/>
    <s v="Yani Zhang"/>
    <x v="5"/>
    <s v="46712  / FP40458"/>
    <x v="1"/>
    <s v="02- Claims Sent Not Remitted"/>
    <n v="1100"/>
    <n v="660"/>
    <n v="0"/>
    <n v="0"/>
    <n v="0"/>
    <n v="0"/>
    <n v="1100"/>
    <n v="440"/>
    <n v="0"/>
    <n v="0"/>
    <n v="440"/>
    <n v="0"/>
    <n v="0"/>
    <n v="0"/>
    <n v="440"/>
    <n v="0"/>
    <n v="391.04"/>
    <s v="08.2- Orthodontic Follow up /Wire Activation / Invisalign Delivery"/>
    <s v="04- Discharged"/>
    <s v="Clinic Notes:                         Upper braces removal and fixed retainer, lower monthly adjustment, upper impression for vacuum retainer                                                                  Next Clinic Notes:                         1.Referred to Dr Asma for Upper vacuum retainer delivery Scaling and upper teeth restoration ( check up)   2. removal of lower braces with fixed retainer and impression after 45 days  - 2 units"/>
    <s v="Choose                                             A1                                                 B1                                                 C1                                                 F1                                                 R1"/>
  </r>
  <r>
    <d v="2025-01-31T00:00:00"/>
    <d v="2025-01-31T00:00:00"/>
    <s v="13th Floor"/>
    <s v="Kae"/>
    <x v="2"/>
    <n v="36260"/>
    <s v="Manal Fatima Haroon Haroon Zafar"/>
    <x v="0"/>
    <n v="46714"/>
    <x v="2"/>
    <s v="02- Claims Sent Not Remitted"/>
    <n v="866.67"/>
    <n v="866.67"/>
    <n v="0"/>
    <n v="0"/>
    <n v="0"/>
    <n v="0"/>
    <n v="866.67"/>
    <n v="0"/>
    <n v="0"/>
    <n v="0"/>
    <n v="0"/>
    <n v="0"/>
    <n v="0"/>
    <n v="0"/>
    <n v="0"/>
    <n v="0"/>
    <n v="3200"/>
    <s v="08.2- Orthodontic Follow up /Wire Activation / Invisalign Delivery"/>
    <s v="03- Waiting &gt; 10 minutes"/>
    <s v="Clinic Notes:                         Ortho monthly adjustment                                                                  Next Clinic Notes:                         Ortho monthly adjustment - 2units"/>
    <s v="Choose                                             A1                                                 B1                                                 C1                                                 F1                                                 R1"/>
  </r>
  <r>
    <d v="2025-01-31T00:00:00"/>
    <s v="---"/>
    <s v="13th Floor"/>
    <s v="Kae"/>
    <x v="2"/>
    <n v="40699"/>
    <s v="Amal Elkhalil Eltayab"/>
    <x v="0"/>
    <n v="46715"/>
    <x v="0"/>
    <s v="02- Claims Sent Not Remitted"/>
    <n v="0"/>
    <n v="0"/>
    <n v="0"/>
    <n v="0"/>
    <n v="0"/>
    <n v="0"/>
    <n v="0"/>
    <n v="0"/>
    <n v="0"/>
    <n v="0"/>
    <n v="0"/>
    <n v="0"/>
    <n v="0"/>
    <n v="0"/>
    <n v="0"/>
    <n v="0"/>
    <n v="60"/>
    <s v="08.2- Orthodontic Follow up /Wire Activation / Invisalign Delivery"/>
    <s v="03- Waiting &gt; 10 minutes"/>
    <s v="Clinic Notes:                         Ortho monthly adjustmnt                                                                  Next Clinic Notes:                         Upper bonding and monthly adjustment - 2 units"/>
    <s v="Choose                                             A1                                                 B1                                                 C1                                                 F1                                                 R1"/>
  </r>
  <r>
    <d v="2025-01-31T00:00:00"/>
    <d v="2025-01-31T00:00:00"/>
    <s v="13th Floor"/>
    <s v="Kae"/>
    <x v="2"/>
    <n v="36259"/>
    <s v="Nawal Haroon Haroon Zafar"/>
    <x v="5"/>
    <s v="46716  / FP1653"/>
    <x v="1"/>
    <s v="02- Claims Sent Not Remitted"/>
    <n v="0"/>
    <n v="0"/>
    <n v="0"/>
    <n v="0"/>
    <n v="0"/>
    <n v="0"/>
    <n v="0"/>
    <n v="0"/>
    <n v="0"/>
    <n v="0"/>
    <n v="0"/>
    <n v="0"/>
    <n v="0"/>
    <n v="0"/>
    <n v="600"/>
    <n v="0"/>
    <n v="0"/>
    <s v="08.2- Orthodontic Follow up /Wire Activation / Invisalign Delivery"/>
    <s v="03- Waiting &gt; 10 minutes"/>
    <s v="Clinic Notes:                         Ortho monthly adjustment                                                                  Next Clinic Notes:                         Ortho monthly adjustment -2 units"/>
    <s v="Choose                                             A1                                                 B1                                                 C1                                                 F1                                                 R1"/>
  </r>
  <r>
    <d v="2025-01-31T00:00:00"/>
    <d v="2025-01-31T00:00:00"/>
    <s v="13th Floor"/>
    <s v="Mona"/>
    <x v="5"/>
    <n v="40699"/>
    <s v="Amal Elkhalil Eltayab"/>
    <x v="5"/>
    <s v="46717  / FP40391"/>
    <x v="1"/>
    <s v="02- Claims Sent Not Remitted"/>
    <n v="195.52"/>
    <n v="0"/>
    <n v="0"/>
    <n v="0"/>
    <n v="0"/>
    <n v="0"/>
    <n v="195.52"/>
    <n v="195.52"/>
    <n v="0"/>
    <n v="0"/>
    <n v="195.52"/>
    <n v="0"/>
    <n v="0"/>
    <n v="0"/>
    <n v="195.52"/>
    <n v="0"/>
    <n v="60"/>
    <s v="04.3- RCT / 3-4 Molar Tooth + Endo Crown Prep."/>
    <s v="03- Waiting &gt; 10 minutes"/>
    <s v="Clinic Notes:                         Scaling and polishing                                                                   Next Clinic Notes:                         RCT #15, 12  8 units"/>
    <s v="Choose                                             A1                                                 B1                                                 C1                                                 F1                                                 R1"/>
  </r>
  <r>
    <d v="2025-01-31T00:00:00"/>
    <d v="2025-01-31T00:00:00"/>
    <s v="13th Floor"/>
    <s v="Kae"/>
    <x v="2"/>
    <n v="34846"/>
    <s v="Mariam Abdulla Mohamed Ghaith Alqubaisi"/>
    <x v="2"/>
    <n v="46719"/>
    <x v="2"/>
    <s v="02- Claims Sent Not Remitted"/>
    <n v="420"/>
    <n v="0"/>
    <n v="420"/>
    <n v="420"/>
    <n v="0"/>
    <n v="0"/>
    <n v="0"/>
    <n v="0"/>
    <n v="0"/>
    <n v="0"/>
    <n v="420"/>
    <n v="0"/>
    <n v="0"/>
    <n v="0"/>
    <n v="0"/>
    <n v="0"/>
    <n v="0"/>
    <s v="08.2- Orthodontic Follow up /Wire Activation / Invisalign Delivery"/>
    <s v="04- Discharged"/>
    <s v="Clinic Notes:                         Ortho monthly adjustment                                                                  Next Clinic Notes:                         Ortho monthly adjustment - 2 units"/>
    <s v="Choose                                             A1                                                 B1                                                 C1                                                 F1                                                 R1"/>
  </r>
  <r>
    <d v="2025-01-31T00:00:00"/>
    <s v="---"/>
    <s v="13th Floor"/>
    <s v="Kae"/>
    <x v="2"/>
    <n v="40429"/>
    <s v="Ahmad Mohammad El Fout"/>
    <x v="0"/>
    <n v="46720"/>
    <x v="0"/>
    <s v="02- Claims Sent Not Remitted"/>
    <n v="0"/>
    <n v="0"/>
    <n v="0"/>
    <n v="0"/>
    <n v="0"/>
    <n v="0"/>
    <n v="0"/>
    <n v="0"/>
    <n v="0"/>
    <n v="0"/>
    <n v="0"/>
    <n v="0"/>
    <n v="0"/>
    <n v="0"/>
    <n v="0"/>
    <n v="0"/>
    <n v="0"/>
    <s v="08.2- Orthodontic Follow up /Wire Activation / Invisalign Delivery"/>
    <s v="03- Waiting &gt; 10 minutes"/>
    <s v="Clinic Notes:                         Ortho braces installation                                                                  Next Clinic Notes:                         Monthly adjustment - 2 units"/>
    <s v="Choose                                             A1                                                 B1                                                 C1                                                 F1                                                 R1"/>
  </r>
  <r>
    <d v="2025-01-31T00:00:00"/>
    <d v="2025-01-31T00:00:00"/>
    <s v="13th Floor"/>
    <s v="Kae"/>
    <x v="2"/>
    <n v="39238"/>
    <s v="Manea Saeed Abdelrahman Aqeel Al Ali"/>
    <x v="2"/>
    <n v="46721"/>
    <x v="2"/>
    <s v="02- Claims Sent Not Remitted"/>
    <n v="420"/>
    <n v="0"/>
    <n v="420"/>
    <n v="420"/>
    <n v="0"/>
    <n v="0"/>
    <n v="0"/>
    <n v="0"/>
    <n v="0"/>
    <n v="0"/>
    <n v="420"/>
    <n v="0"/>
    <n v="0"/>
    <n v="0"/>
    <n v="0"/>
    <n v="0"/>
    <n v="0"/>
    <s v="08.2- Orthodontic Follow up /Wire Activation / Invisalign Delivery"/>
    <s v="04- Discharged"/>
    <s v="Clinic Notes:                         Ortho follow up                                                                  Next Clinic Notes:                         Ortho follow up - 2 units"/>
    <s v="Choose                                             A1                                                 B1                                                 C1                                                 F1                                                 R1"/>
  </r>
  <r>
    <d v="2025-01-31T00:00:00"/>
    <d v="2025-01-31T00:00:00"/>
    <s v="13th Floor"/>
    <s v="Kae"/>
    <x v="2"/>
    <n v="39238"/>
    <s v="Manea Saeed Abdelrahman Aqeel Al Ali"/>
    <x v="0"/>
    <n v="46722"/>
    <x v="2"/>
    <s v="02- Claims Sent Not Remitted"/>
    <n v="124.74"/>
    <n v="124.74"/>
    <n v="0"/>
    <n v="0"/>
    <n v="0"/>
    <n v="0"/>
    <n v="124.74"/>
    <n v="0"/>
    <n v="0"/>
    <n v="0"/>
    <n v="0"/>
    <n v="0"/>
    <n v="0"/>
    <n v="0"/>
    <n v="0"/>
    <n v="0"/>
    <n v="0"/>
    <s v="08.2- Orthodontic Follow up /Wire Activation / Invisalign Delivery"/>
    <s v="04- Discharged"/>
    <s v="Clinic Notes:                         Ortho follow up                                                                  Next Clinic Notes:                         Ortho follow up - 2 units"/>
    <s v="Choose                                             A1                                                 B1                                                 C1                                                 F1                                                 R1"/>
  </r>
  <r>
    <d v="2025-01-31T00:00:00"/>
    <d v="2025-01-31T00:00:00"/>
    <s v="13th Floor"/>
    <s v="Mona"/>
    <x v="5"/>
    <n v="41073"/>
    <s v="Amer Saeed Abdelrahman Aqeel Al-ali"/>
    <x v="2"/>
    <n v="46723"/>
    <x v="2"/>
    <s v="02- Claims Sent Not Remitted"/>
    <n v="353.5"/>
    <n v="0"/>
    <n v="353.5"/>
    <n v="353.5"/>
    <n v="0"/>
    <n v="0"/>
    <n v="0"/>
    <n v="0"/>
    <n v="0"/>
    <n v="0"/>
    <n v="353.5"/>
    <n v="0"/>
    <n v="0"/>
    <n v="0"/>
    <n v="0"/>
    <n v="0"/>
    <n v="0"/>
    <s v="03.2- Restorative / Complex"/>
    <s v="04- Discharged"/>
    <s v="Clinic Notes:                         Examination, OPG and scaling and polishing                                                                   Next Clinic Notes:                         Restoration #14,15 6 units"/>
    <s v="Choose                                             A1                                                 B1                                                 C1                                                 F1                                                 R1"/>
  </r>
  <r>
    <d v="2025-01-31T00:00:00"/>
    <d v="2025-01-31T00:00:00"/>
    <s v="13th Floor"/>
    <s v="Kae"/>
    <x v="2"/>
    <n v="39167"/>
    <s v="Hamza Mortage"/>
    <x v="5"/>
    <s v="46728  / FP1690"/>
    <x v="1"/>
    <s v="02- Claims Sent Not Remitted"/>
    <n v="0"/>
    <n v="0"/>
    <n v="0"/>
    <n v="0"/>
    <n v="0"/>
    <n v="0"/>
    <n v="0"/>
    <n v="0"/>
    <n v="0"/>
    <n v="0"/>
    <n v="0"/>
    <n v="0"/>
    <n v="0"/>
    <n v="0"/>
    <n v="11999"/>
    <n v="0"/>
    <n v="0"/>
    <s v="08.2- Orthodontic Follow up /Wire Activation / Invisalign Delivery"/>
    <s v="04- Discharged"/>
    <s v="Clinic Notes:                         braces installation                                                                  Next Clinic Notes:                         Ortho monthly adjustment with lower bonding - 2 units"/>
    <s v="Choose                                             A1                                                 B1                                                 C1                                                 F1                                                 R1"/>
  </r>
  <r>
    <d v="2025-01-31T00:00:00"/>
    <d v="2025-01-31T00:00:00"/>
    <s v="13th Floor"/>
    <s v="Kae"/>
    <x v="2"/>
    <n v="37235"/>
    <s v="Msyead Ali Salem Obaid Hayai Almansoori"/>
    <x v="2"/>
    <n v="46729"/>
    <x v="2"/>
    <s v="02- Claims Sent Not Remitted"/>
    <n v="420"/>
    <n v="0"/>
    <n v="420"/>
    <n v="420"/>
    <n v="0"/>
    <n v="0"/>
    <n v="0"/>
    <n v="0"/>
    <n v="0"/>
    <n v="0"/>
    <n v="420"/>
    <n v="0"/>
    <n v="0"/>
    <n v="0"/>
    <n v="0"/>
    <n v="0"/>
    <n v="0"/>
    <s v="08.2- Orthodontic Follow up /Wire Activation / Invisalign Delivery"/>
    <s v="04- Discharged"/>
    <s v="Clinic Notes:                         Ortho monthly adjustment                                                                  Next Clinic Notes:                         Ortho monthly adjustment ( might be removal) - 2 units"/>
    <s v="Choose                                             A1                                                 B1                                                 C1                                                 F1                                                 R1"/>
  </r>
  <r>
    <d v="2025-01-31T00:00:00"/>
    <d v="2025-01-31T00:00:00"/>
    <s v="13th Floor"/>
    <s v="Kae"/>
    <x v="2"/>
    <n v="38884"/>
    <s v="Cedric James Villena Loyola"/>
    <x v="3"/>
    <n v="46735"/>
    <x v="1"/>
    <s v="02- Claims Sent Not Remitted"/>
    <n v="360"/>
    <n v="0"/>
    <n v="288"/>
    <n v="288"/>
    <n v="0"/>
    <n v="0"/>
    <n v="72"/>
    <n v="72"/>
    <n v="0"/>
    <n v="0"/>
    <n v="360"/>
    <n v="0"/>
    <n v="0"/>
    <n v="0"/>
    <n v="72"/>
    <n v="0"/>
    <n v="288"/>
    <s v="08.2- Orthodontic Follow up /Wire Activation / Invisalign Delivery"/>
    <s v="04- Discharged"/>
    <s v="Clinic Notes:                         ORTHO FOLLOW UP                                                                  Next Clinic Notes:                         ORTHO FOLLOW UP after 45 days - 1 unit"/>
    <s v="Choose                                             A1                                                 B1                                                 C1                                                 F1                                                 R1"/>
  </r>
  <r>
    <d v="2025-01-31T00:00:00"/>
    <d v="2025-01-31T00:00:00"/>
    <s v="13th Floor"/>
    <s v="Kae"/>
    <x v="2"/>
    <n v="36481"/>
    <s v="Nouf Sultan Abdulla Alwan Alhebsi"/>
    <x v="2"/>
    <n v="46736"/>
    <x v="2"/>
    <s v="02- Claims Sent Not Remitted"/>
    <n v="420"/>
    <n v="0"/>
    <n v="420"/>
    <n v="420"/>
    <n v="0"/>
    <n v="0"/>
    <n v="0"/>
    <n v="0"/>
    <n v="0"/>
    <n v="0"/>
    <n v="420"/>
    <n v="0"/>
    <n v="0"/>
    <n v="0"/>
    <n v="0"/>
    <n v="0"/>
    <n v="0"/>
    <s v="08.2- Orthodontic Follow up /Wire Activation / Invisalign Delivery"/>
    <s v="03- Waiting &gt; 10 minutes"/>
    <s v="Clinic Notes:                         ortho follow up                                                                  Next Clinic Notes:                         ortho follow up ( Might be removal ) -2 units"/>
    <s v="Choose                                             A1                                                 B1                                                 C1                                                 F1                                                 R1"/>
  </r>
  <r>
    <d v="2025-01-31T00:00:00"/>
    <d v="2025-01-31T00:00:00"/>
    <s v="13th Floor"/>
    <s v="Kae"/>
    <x v="2"/>
    <n v="38984"/>
    <s v="Omaima Mohammaed F Lazim"/>
    <x v="0"/>
    <n v="46737"/>
    <x v="2"/>
    <s v="02- Claims Sent Not Remitted"/>
    <n v="866.67"/>
    <n v="866.67"/>
    <n v="0"/>
    <n v="0"/>
    <n v="0"/>
    <n v="0"/>
    <n v="866.67"/>
    <n v="0"/>
    <n v="0"/>
    <n v="0"/>
    <n v="0"/>
    <n v="0"/>
    <n v="0"/>
    <n v="0"/>
    <n v="0"/>
    <n v="0"/>
    <n v="124.74"/>
    <s v="08.2- Orthodontic Follow up /Wire Activation / Invisalign Delivery"/>
    <s v="03- Waiting &gt; 10 minutes"/>
    <s v="Clinic Notes:                         Ortho follow up                                                                  Next Clinic Notes:                         Ortho follow up (might be removal with retainers) - 2 units"/>
    <s v="Choose                                             A1                                                 B1                                                 C1                                                 F1                                                 R1"/>
  </r>
  <r>
    <d v="2025-01-31T00:00:00"/>
    <d v="2025-01-31T00:00:00"/>
    <s v="13th Floor"/>
    <s v="Kae"/>
    <x v="2"/>
    <n v="36214"/>
    <s v="Touria Chawki"/>
    <x v="3"/>
    <n v="46738"/>
    <x v="1"/>
    <s v="02- Claims Sent Not Remitted"/>
    <n v="360"/>
    <n v="0"/>
    <n v="288"/>
    <n v="288"/>
    <n v="0"/>
    <n v="0"/>
    <n v="72"/>
    <n v="72"/>
    <n v="0"/>
    <n v="0"/>
    <n v="360"/>
    <n v="0"/>
    <n v="0"/>
    <n v="0"/>
    <n v="72"/>
    <n v="0"/>
    <n v="575"/>
    <s v="08.2- Orthodontic Follow up /Wire Activation / Invisalign Delivery"/>
    <s v="04- Discharged"/>
    <s v="Clinic Notes:                         Ortho follow up                                                                  Next Clinic Notes:                         Ortho follow up after 45 days - 2 unit"/>
    <s v="Choose                                             A1                                                 B1                                                 C1                                                 F1                                                 R1"/>
  </r>
  <r>
    <d v="2025-01-31T00:00:00"/>
    <d v="2025-01-31T00:00:00"/>
    <s v="13th Floor"/>
    <s v="Kae"/>
    <x v="2"/>
    <n v="39357"/>
    <s v="Rawad Wahid Sadek"/>
    <x v="0"/>
    <n v="46739"/>
    <x v="2"/>
    <s v="02- Claims Sent Not Remitted"/>
    <n v="866.67"/>
    <n v="866.67"/>
    <n v="0"/>
    <n v="0"/>
    <n v="0"/>
    <n v="0"/>
    <n v="866.67"/>
    <n v="0"/>
    <n v="0"/>
    <n v="0"/>
    <n v="0"/>
    <n v="0"/>
    <n v="0"/>
    <n v="0"/>
    <n v="0"/>
    <n v="0"/>
    <n v="0"/>
    <s v="08.2- Orthodontic Follow up /Wire Activation / Invisalign Delivery"/>
    <s v="04- Discharged"/>
    <s v="Clinic Notes:                         Ortho follow up                                                                  Next Clinic Notes:                         Ortho follow up - 2 units"/>
    <s v="Choose                                             A1                                                 B1                                                 C1                                                 F1                                                 R1"/>
  </r>
  <r>
    <d v="2025-01-31T00:00:00"/>
    <d v="2025-01-31T00:00:00"/>
    <s v="13th Floor"/>
    <s v="Kae"/>
    <x v="2"/>
    <n v="40540"/>
    <s v="Nour Ahmed Farouk Abdelrahman Zaky"/>
    <x v="0"/>
    <n v="46740"/>
    <x v="1"/>
    <s v="02- Claims Sent Not Remitted"/>
    <n v="866.67"/>
    <n v="366.69"/>
    <n v="0"/>
    <n v="0"/>
    <n v="0"/>
    <n v="0"/>
    <n v="866.67"/>
    <n v="499.98"/>
    <n v="0"/>
    <n v="0"/>
    <n v="499.98"/>
    <n v="0"/>
    <n v="0"/>
    <n v="0"/>
    <n v="499.98"/>
    <n v="0"/>
    <n v="0"/>
    <s v="08.2- Orthodontic Follow up /Wire Activation / Invisalign Delivery"/>
    <s v="04- Discharged"/>
    <s v="Clinic Notes:                         Ortho follow up                                                                  Next Clinic Notes:                         Ortho follow up - 2 units"/>
    <s v="Choose                                             A1                                                 B1                                                 C1                                                 F1                                                 R1"/>
  </r>
  <r>
    <d v="2025-01-31T00:00:00"/>
    <d v="2025-01-31T00:00:00"/>
    <s v="13th Floor"/>
    <s v="Kae"/>
    <x v="2"/>
    <n v="40114"/>
    <s v="Glaizel Reyes Maningas"/>
    <x v="3"/>
    <n v="46744"/>
    <x v="1"/>
    <s v="02- Claims Sent Not Remitted"/>
    <n v="450"/>
    <n v="0"/>
    <n v="360"/>
    <n v="360"/>
    <n v="0"/>
    <n v="0"/>
    <n v="90"/>
    <n v="90"/>
    <n v="0"/>
    <n v="0"/>
    <n v="450"/>
    <n v="0"/>
    <n v="0"/>
    <n v="0"/>
    <n v="90"/>
    <n v="0"/>
    <n v="118.8"/>
    <s v="08.2- Orthodontic Follow up /Wire Activation / Invisalign Delivery"/>
    <s v="04- Discharged"/>
    <s v="Clinic Notes:                         Ortho monthly adjustment and OPG                                                                  Next Clinic Notes:                         Ortho monthly adjustment - 2 units"/>
    <s v="Choose                                             A1                                                 B1                                                 C1                                                 F1                                                 R1"/>
  </r>
  <r>
    <d v="2025-01-31T00:00:00"/>
    <d v="2025-01-31T00:00:00"/>
    <s v="13th Floor"/>
    <s v="Kae"/>
    <x v="2"/>
    <n v="39326"/>
    <s v="Khalifa Jumaa Ateeq Jumaa Alsuwaidi"/>
    <x v="2"/>
    <n v="46746"/>
    <x v="2"/>
    <s v="02- Claims Sent Not Remitted"/>
    <n v="140"/>
    <n v="0"/>
    <n v="140"/>
    <n v="140"/>
    <n v="0"/>
    <n v="0"/>
    <n v="0"/>
    <n v="0"/>
    <n v="0"/>
    <n v="0"/>
    <n v="140"/>
    <n v="0"/>
    <n v="0"/>
    <n v="0"/>
    <n v="0"/>
    <n v="0"/>
    <n v="0"/>
    <s v="08.1- Braces Installation Per arch"/>
    <s v="04- Discharged"/>
    <s v="Clinic Notes:                         Ortho consultation                                                                  Next Clinic Notes:                         Braces installation after approval ( FP if rejected) - 3 units"/>
    <s v="Choose                                             A1                                                 B1                                                 C1                                                 F1                                                 R1"/>
  </r>
  <r>
    <d v="2025-01-29T00:00:00"/>
    <s v="---"/>
    <s v="12th Floor"/>
    <s v="Hassan"/>
    <x v="0"/>
    <n v="38049"/>
    <s v="Hiam Ali Challa"/>
    <x v="0"/>
    <n v="46810"/>
    <x v="0"/>
    <s v="02- Claims Sent Not Remitted"/>
    <n v="195"/>
    <n v="195"/>
    <n v="0"/>
    <n v="0"/>
    <n v="0"/>
    <n v="0"/>
    <n v="195"/>
    <n v="0"/>
    <n v="0"/>
    <n v="0"/>
    <n v="0"/>
    <n v="0"/>
    <n v="0"/>
    <n v="0"/>
    <n v="0"/>
    <n v="0"/>
    <n v="0"/>
    <s v="05.0- Extraction / Impaction / Surgery - Simple"/>
    <s v="03- Waiting &gt; 10 minutes"/>
    <s v="Clinic Notes:                         Mokup tryin 2                                                                  Next Clinic Notes:                         Gingivectomy _ 4 units after 1 month"/>
    <s v="Choose                                             A1                                                 B1                                                 C1                                                 F1                                                 R1"/>
  </r>
  <r>
    <d v="2025-01-28T00:00:00"/>
    <s v="---"/>
    <s v="12th Floor"/>
    <s v="Hassan"/>
    <x v="1"/>
    <n v="40373"/>
    <s v="Hanan Ahmad H Mousa"/>
    <x v="0"/>
    <n v="46912"/>
    <x v="0"/>
    <s v="02- Claims Sent Not Remitted"/>
    <n v="0"/>
    <n v="0"/>
    <n v="0"/>
    <n v="0"/>
    <n v="0"/>
    <n v="0"/>
    <n v="0"/>
    <n v="0"/>
    <n v="0"/>
    <n v="0"/>
    <n v="0"/>
    <n v="0"/>
    <n v="0"/>
    <n v="0"/>
    <n v="0"/>
    <n v="0"/>
    <n v="30"/>
    <s v="09.7- Implant Crown Delivery - Simple (1-2)"/>
    <s v="04- Discharged"/>
    <s v="Clinic Notes:                         Implant crown impression #3,4                                                                   Next Clinic Notes:                         Implant crown delivery #3,4 after 7- 10 days - VIP Clinic 1 - 2 units"/>
    <s v="Choose                                             A1                                                 B1                                                 C1                                                 F1                                                 R1"/>
  </r>
  <r>
    <d v="2025-01-28T00:00:00"/>
    <s v="---"/>
    <s v="12th Floor"/>
    <s v="Hassan"/>
    <x v="1"/>
    <n v="40373"/>
    <s v="Hanan Ahmad H Mousa"/>
    <x v="3"/>
    <n v="46914"/>
    <x v="0"/>
    <s v="02- Claims Sent Not Remitted"/>
    <n v="150"/>
    <n v="0"/>
    <n v="120"/>
    <n v="120"/>
    <n v="0"/>
    <n v="0"/>
    <n v="30"/>
    <n v="30"/>
    <n v="0"/>
    <n v="0"/>
    <n v="150"/>
    <n v="0"/>
    <n v="0"/>
    <n v="0"/>
    <n v="0"/>
    <n v="0"/>
    <n v="30"/>
    <s v="09.7- Implant Crown Delivery - Simple (1-2)"/>
    <s v="04- Discharged"/>
    <s v="Clinic Notes:                         Implant crown impression #3,4                                                                   Next Clinic Notes:                         Implant crown delivery #3,4 after 7- 10 days - VIP Clinic 1 - 2 units"/>
    <s v="Choose                                             A1                                                 B1                                                 C1                                                 F1                                                 R1"/>
  </r>
  <r>
    <d v="2025-01-22T00:00:00"/>
    <s v="---"/>
    <s v="13th Floor"/>
    <s v="Haya"/>
    <x v="4"/>
    <n v="40233"/>
    <s v="Salama  Ali Zarei"/>
    <x v="0"/>
    <n v="46916"/>
    <x v="0"/>
    <s v="02- Claims Sent Not Remitted"/>
    <n v="51.98"/>
    <n v="51.98"/>
    <n v="0"/>
    <n v="0"/>
    <n v="0"/>
    <n v="0"/>
    <n v="51.98"/>
    <n v="0"/>
    <n v="0"/>
    <n v="0"/>
    <n v="0"/>
    <n v="0"/>
    <n v="0"/>
    <n v="0"/>
    <n v="0"/>
    <n v="0"/>
    <n v="0"/>
    <s v="04.2- RCT / Premolar Tooth + Endo Crown Prep."/>
    <s v="04- Discharged"/>
    <s v="Clinic Notes:                         mock up analysis                                                                  Next Clinic Notes:                         RCT #4 with post and core and crown prep (5 unit)"/>
    <s v="Choose                                             A1                                                 B1                                                 C1                                                 F1                                                 R1"/>
  </r>
  <r>
    <d v="2025-01-18T00:00:00"/>
    <s v="---"/>
    <s v="13th Floor"/>
    <s v="Haya"/>
    <x v="4"/>
    <n v="38770"/>
    <s v="Giea Marie Magpantay Espanola"/>
    <x v="4"/>
    <n v="46920"/>
    <x v="0"/>
    <s v="02- Claims Sent Not Remitted"/>
    <n v="700"/>
    <n v="0"/>
    <n v="560"/>
    <n v="560"/>
    <n v="0"/>
    <n v="0"/>
    <n v="140"/>
    <n v="140"/>
    <n v="0"/>
    <n v="0"/>
    <n v="700"/>
    <n v="0"/>
    <n v="0"/>
    <n v="0"/>
    <n v="0"/>
    <n v="0"/>
    <n v="180"/>
    <s v="06.0- Inlay / Crown Preparation - Simple (1-2)"/>
    <s v="04- Discharged"/>
    <s v="Clinic Notes:                         RCT #19                                                                  Next Clinic Notes:                         crown preparation #19 (3 unit)"/>
    <s v="Choose                                             A1                                                 B1                                                 C1                                                 F1                                                 R1"/>
  </r>
  <r>
    <d v="2025-01-18T00:00:00"/>
    <s v="---"/>
    <s v="13th Floor"/>
    <s v="Haya"/>
    <x v="4"/>
    <n v="38770"/>
    <s v="Giea Marie Magpantay Espanola"/>
    <x v="0"/>
    <n v="46922"/>
    <x v="0"/>
    <s v="02- Claims Sent Not Remitted"/>
    <n v="35"/>
    <n v="35"/>
    <n v="0"/>
    <n v="0"/>
    <n v="0"/>
    <n v="0"/>
    <n v="35"/>
    <n v="0"/>
    <n v="0"/>
    <n v="0"/>
    <n v="0"/>
    <n v="0"/>
    <n v="0"/>
    <n v="0"/>
    <n v="0"/>
    <n v="0"/>
    <n v="180"/>
    <s v="06.0- Inlay / Crown Preparation - Simple (1-2)"/>
    <s v="04- Discharged"/>
    <s v="Clinic Notes:                         RCT #19                                                                  Next Clinic Notes:                         crown preparation #19 (3 unit)"/>
    <s v="Choose                                             A1                                                 B1                                                 C1                                                 F1                                                 R1"/>
  </r>
  <r>
    <d v="2025-01-26T00:00:00"/>
    <s v="---"/>
    <s v="13th Floor"/>
    <s v="Kae"/>
    <x v="4"/>
    <n v="40498"/>
    <s v="Rashed Adel Ali Almheiri Aljumairi"/>
    <x v="0"/>
    <n v="46941"/>
    <x v="0"/>
    <s v="02- Claims Sent Not Remitted"/>
    <n v="155.93"/>
    <n v="155.93"/>
    <n v="0"/>
    <n v="0"/>
    <n v="0"/>
    <n v="0"/>
    <n v="155.93"/>
    <n v="0"/>
    <n v="0"/>
    <n v="0"/>
    <n v="0"/>
    <n v="0"/>
    <n v="0"/>
    <n v="0"/>
    <n v="0"/>
    <n v="0"/>
    <n v="0"/>
    <s v="01.4- New Diagnosis after 6 months"/>
    <s v="04- Discharged"/>
    <s v="Clinic Notes:                         post surgical care                                                                  Next Clinic Notes:                         suture removal under VIP"/>
    <s v="Choose                                             A1                                                 B1                                                 C1                                                 F1                                                 R1"/>
  </r>
  <r>
    <d v="2025-01-21T00:00:00"/>
    <s v="---"/>
    <s v="12th Floor"/>
    <s v="Joel"/>
    <x v="0"/>
    <n v="35430"/>
    <s v="Abdulla Ali Saif Bin Yahmoor Alhebsi"/>
    <x v="2"/>
    <n v="46951"/>
    <x v="0"/>
    <s v="02- Claims Sent Not Remitted"/>
    <n v="8575"/>
    <n v="1470"/>
    <n v="7840"/>
    <n v="7840"/>
    <n v="0"/>
    <n v="0"/>
    <n v="735"/>
    <n v="0"/>
    <n v="0"/>
    <n v="0"/>
    <n v="7840"/>
    <n v="0"/>
    <n v="0"/>
    <n v="0"/>
    <n v="0"/>
    <n v="0"/>
    <n v="0"/>
    <s v="05.M- Surgical Miscellaneous (post surgery care,"/>
    <s v="03- Waiting &gt; 10 minutes"/>
    <s v="Clinic Notes:                         C1 Surgical Extraction #18 with Immediate Implant/gtr/gingivoplasty/surgical guide under nitrous oxide                                                                  Next Clinic Notes:                         Post surgical care after 2 and 5 days - 1unit Suture removal after 2 weeks - 1 unit"/>
    <s v="Choose                                             A1                                                 B1                                                 C1                                                 F1                                                 R1"/>
  </r>
  <r>
    <d v="2025-01-11T00:00:00"/>
    <s v="---"/>
    <s v="13th Floor"/>
    <s v="Kae"/>
    <x v="4"/>
    <n v="40031"/>
    <s v="NG  CHUN YIAN"/>
    <x v="0"/>
    <n v="46985"/>
    <x v="0"/>
    <s v="02- Claims Sent Not Remitted"/>
    <n v="801.93"/>
    <n v="512.92999999999995"/>
    <n v="0"/>
    <n v="0"/>
    <n v="0"/>
    <n v="0"/>
    <n v="801.93"/>
    <n v="289"/>
    <n v="0"/>
    <n v="0"/>
    <n v="289"/>
    <n v="0"/>
    <n v="0"/>
    <n v="0"/>
    <n v="0"/>
    <n v="0"/>
    <n v="289"/>
    <s v="01.4- New Diagnosis after 6 months"/>
    <s v="04- Discharged"/>
    <s v="Clinic Notes:                         consultation and scaling                                                                  Next Clinic Notes:                         new diagnosis  (if patient call to do tooth #18 book for RCT and prep 6 unit)"/>
    <s v="Choose                                             A1                                                 B1                                                 C1                                                 F1                                                 R1"/>
  </r>
  <r>
    <d v="2025-01-19T00:00:00"/>
    <s v="---"/>
    <s v="12th Floor"/>
    <s v="---"/>
    <x v="0"/>
    <n v="40764"/>
    <s v="Abdalla  Saleh Abdalla Allay Alshehi"/>
    <x v="2"/>
    <n v="47007"/>
    <x v="0"/>
    <s v="02- Claims Sent Not Remitted"/>
    <n v="9870"/>
    <n v="1470"/>
    <n v="9135"/>
    <n v="9135"/>
    <n v="0"/>
    <n v="0"/>
    <n v="735"/>
    <n v="0"/>
    <n v="0"/>
    <n v="0"/>
    <n v="9135"/>
    <n v="0"/>
    <n v="0"/>
    <n v="0"/>
    <n v="0"/>
    <n v="0"/>
    <n v="0"/>
    <s v="05.M- Surgical Miscellaneous (post surgery care,"/>
    <s v="05- Pending Next Visit"/>
    <s v="Clinic Notes:                         Surgical Extraction, Cyst Removal with Immediate Implant Placement #28                                                                  Next Clinic Notes:                         Post Surgical Care"/>
    <s v="Choose                                             A1                                                 B1                                                 C1                                                 F1                                                 R1"/>
  </r>
  <r>
    <d v="2025-01-08T00:00:00"/>
    <s v="---"/>
    <s v="13th Floor"/>
    <s v="Kae"/>
    <x v="6"/>
    <n v="40955"/>
    <s v="Kawtar   Loudghi"/>
    <x v="3"/>
    <n v="47042"/>
    <x v="0"/>
    <s v="02- Claims Sent Not Remitted"/>
    <n v="303"/>
    <n v="0"/>
    <n v="242.4"/>
    <n v="242.4"/>
    <n v="0"/>
    <n v="0"/>
    <n v="60.6"/>
    <n v="60.6"/>
    <n v="0"/>
    <n v="0"/>
    <n v="303"/>
    <n v="0"/>
    <n v="0"/>
    <n v="0"/>
    <n v="0"/>
    <n v="0"/>
    <n v="0"/>
    <s v="07.7- Bleaching (In-office)"/>
    <s v="03- Waiting &gt; 10 minutes"/>
    <s v="Clinic Notes:                         exam,opg, scaling polishing                                                                  Next Clinic Notes:                         tooth whieting---5 units(zoom)"/>
    <s v="Choose                                             A1                                                 B1                                                 C1                                                 F1                                                 R1"/>
  </r>
  <r>
    <d v="2025-01-23T00:00:00"/>
    <s v="---"/>
    <s v="13th Floor"/>
    <s v="Kae"/>
    <x v="5"/>
    <n v="41029"/>
    <s v="Mohamed  Achraf Khalil"/>
    <x v="0"/>
    <n v="47054"/>
    <x v="0"/>
    <s v="02- Claims Sent Not Remitted"/>
    <n v="766.93"/>
    <n v="477.93"/>
    <n v="0"/>
    <n v="0"/>
    <n v="0"/>
    <n v="0"/>
    <n v="766.93"/>
    <n v="289"/>
    <n v="0"/>
    <n v="0"/>
    <n v="289"/>
    <n v="0"/>
    <n v="0"/>
    <n v="0"/>
    <n v="0"/>
    <n v="0"/>
    <n v="0"/>
    <s v="01.4- New Diagnosis after 6 months"/>
    <s v="04- Discharged"/>
    <s v="Clinic Notes:                         Examination, OPG and scaling and polishing                                                                  Next Clinic Notes:                         New diagnosis after 6 months"/>
    <s v="Choose                                             A1                                                 B1                                                 C1                                                 F1                                                 R1"/>
  </r>
  <r>
    <d v="2025-01-25T00:00:00"/>
    <s v="---"/>
    <s v="13th Floor"/>
    <s v="Kae"/>
    <x v="5"/>
    <n v="41043"/>
    <s v="Aya  Mohamed Farouk Abdelsamei"/>
    <x v="0"/>
    <n v="47083"/>
    <x v="0"/>
    <s v="02- Claims Sent Not Remitted"/>
    <n v="766.93"/>
    <n v="477.93"/>
    <n v="0"/>
    <n v="0"/>
    <n v="0"/>
    <n v="0"/>
    <n v="766.93"/>
    <n v="289"/>
    <n v="0"/>
    <n v="0"/>
    <n v="289"/>
    <n v="0"/>
    <n v="0"/>
    <n v="0"/>
    <n v="0"/>
    <n v="0"/>
    <n v="0"/>
    <s v="02.1- Oral Hygiene 2"/>
    <s v="04- Discharged"/>
    <s v="Clinic Notes:                         Examination, OPG and scaling and polishing                                                                  Next Clinic Notes:                         Scaling after 3 months"/>
    <s v="Choose                                             A1                                                 B1                                                 C1                                                 F1                                                 R1"/>
  </r>
  <r>
    <d v="2025-01-05T00:00:00"/>
    <s v="---"/>
    <s v="13th Floor"/>
    <s v="Kae"/>
    <x v="5"/>
    <n v="38826"/>
    <s v="Jose Marie Santa Maria"/>
    <x v="0"/>
    <n v="47087"/>
    <x v="0"/>
    <s v="02- Claims Sent Not Remitted"/>
    <n v="208"/>
    <n v="178"/>
    <n v="0"/>
    <n v="0"/>
    <n v="0"/>
    <n v="0"/>
    <n v="208"/>
    <n v="30"/>
    <n v="0"/>
    <n v="0"/>
    <n v="30"/>
    <n v="0"/>
    <n v="0"/>
    <n v="0"/>
    <n v="0"/>
    <n v="0"/>
    <n v="782.08"/>
    <s v="01.4- New Diagnosis after 6 months"/>
    <s v="04- Discharged"/>
    <s v="Clinic Notes:                         Prohpy and polishing                                                                  Next Clinic Notes:                         New diagnosis after 6 months"/>
    <s v="Choose                                             A1                                                 B1                                                 C1                                                 F1                                                 R1"/>
  </r>
  <r>
    <d v="2025-01-30T00:00:00"/>
    <s v="---"/>
    <s v="13th Floor"/>
    <s v="Mona"/>
    <x v="5"/>
    <n v="41055"/>
    <s v="Paul Wendell Elegino  Aranga"/>
    <x v="4"/>
    <n v="47088"/>
    <x v="0"/>
    <s v="02- Claims Sent Not Remitted"/>
    <n v="518"/>
    <n v="0"/>
    <n v="414.4"/>
    <n v="414.4"/>
    <n v="0"/>
    <n v="0"/>
    <n v="103.6"/>
    <n v="103.6"/>
    <n v="0"/>
    <n v="0"/>
    <n v="518"/>
    <n v="0"/>
    <n v="0"/>
    <n v="0"/>
    <n v="0"/>
    <n v="0"/>
    <n v="0"/>
    <s v="03.2- Restorative / Complex"/>
    <s v="03- Waiting &gt; 10 minutes"/>
    <s v="Clinic Notes:                         Examination, OPG and restoration #14 (3 surfaces)                                                                  Next Clinic Notes:                         Restoration #2 (2 surfaces)  #3 (1 surface) #5 (1 surface)  8 units"/>
    <s v="Choose                                             A1                                                 B1                                                 C1                                                 F1                                                 R1"/>
  </r>
  <r>
    <d v="2025-01-07T00:00:00"/>
    <s v="---"/>
    <s v="13th Floor"/>
    <s v="Kae"/>
    <x v="4"/>
    <n v="40839"/>
    <s v="FATMA   BENNACEUR"/>
    <x v="0"/>
    <n v="47135"/>
    <x v="0"/>
    <s v="02- Claims Sent Not Remitted"/>
    <n v="3410.95"/>
    <n v="441.48"/>
    <n v="1000"/>
    <n v="1000"/>
    <n v="0"/>
    <n v="0"/>
    <n v="2410.9499999999998"/>
    <n v="1969.48"/>
    <n v="0"/>
    <n v="0"/>
    <n v="2969.48"/>
    <n v="0"/>
    <n v="0"/>
    <n v="0"/>
    <n v="0"/>
    <n v="0"/>
    <n v="2383.0100000000002"/>
    <s v="03.0- Direct Restorative/ Simple"/>
    <s v="04- Discharged"/>
    <s v="Clinic Notes:                         crown delivery #14 and RCT #15                                                                   Next Clinic Notes:                         post and core #15 (3 unit) after 4 days"/>
    <s v="Choose                                             A1                                                 B1                                                 C1                                                 F1                                                 R1"/>
  </r>
  <r>
    <d v="2025-01-30T00:00:00"/>
    <s v="---"/>
    <s v="13th Floor"/>
    <s v="Kae"/>
    <x v="4"/>
    <n v="40414"/>
    <s v="EMAN   AWADALLA"/>
    <x v="3"/>
    <n v="47151"/>
    <x v="0"/>
    <s v="02- Claims Sent Not Remitted"/>
    <n v="60"/>
    <n v="0"/>
    <n v="48"/>
    <n v="48"/>
    <n v="0"/>
    <n v="0"/>
    <n v="12"/>
    <n v="12"/>
    <n v="0"/>
    <n v="0"/>
    <n v="60"/>
    <n v="0"/>
    <n v="0"/>
    <n v="0"/>
    <n v="0"/>
    <n v="0"/>
    <n v="0"/>
    <s v="X.0- Internal referral"/>
    <s v="04- Discharged"/>
    <s v="Clinic Notes:                         IOPA#18  consultation                                                                   Next Clinic Notes:                         Refer for RCT #18 Dr ammar"/>
    <s v="Choose                                             A1                                                 B1                                                 C1                                                 F1                                                 R1"/>
  </r>
  <r>
    <d v="2025-01-13T00:00:00"/>
    <s v="---"/>
    <s v="12th Floor"/>
    <s v="Hassan"/>
    <x v="0"/>
    <n v="40960"/>
    <s v="Esraa Mohamed Yusuf"/>
    <x v="0"/>
    <n v="47164"/>
    <x v="0"/>
    <s v="02- Claims Sent Not Remitted"/>
    <n v="657.61"/>
    <n v="0"/>
    <n v="0"/>
    <n v="0"/>
    <n v="0"/>
    <n v="0"/>
    <n v="657.61"/>
    <n v="657.61"/>
    <n v="0"/>
    <n v="0"/>
    <n v="657.61"/>
    <n v="0"/>
    <n v="0"/>
    <n v="0"/>
    <n v="0"/>
    <n v="0"/>
    <n v="657.62"/>
    <s v="01.4- New Diagnosis after 6 months"/>
    <s v="04- Discharged"/>
    <s v="Clinic Notes:                         restoration #19,31                                                                  Next Clinic Notes:                         new diagnosis in 6 months 2 units"/>
    <s v="Choose                                             A1                                                 B1                                                 C1                                                 F1                                                 R1"/>
  </r>
  <r>
    <d v="2025-01-08T00:00:00"/>
    <s v="---"/>
    <s v="13th Floor"/>
    <s v="Haya"/>
    <x v="5"/>
    <n v="40761"/>
    <s v="Youmna Adel Fouad Mohamed Youssef"/>
    <x v="0"/>
    <n v="47204"/>
    <x v="0"/>
    <s v="02- Claims Sent Not Remitted"/>
    <n v="384.67"/>
    <n v="384.67"/>
    <n v="0"/>
    <n v="0"/>
    <n v="0"/>
    <n v="0"/>
    <n v="384.67"/>
    <n v="0"/>
    <n v="0"/>
    <n v="0"/>
    <n v="0"/>
    <n v="0"/>
    <n v="0"/>
    <n v="0"/>
    <n v="0"/>
    <n v="0"/>
    <n v="0"/>
    <s v="03.2- Restorative / Complex"/>
    <s v="04- Discharged"/>
    <s v="Clinic Notes:                         Redo restoration #3                                                                  Next Clinic Notes:                         Restoration #18,19"/>
    <s v="Choose                                             A1                                                 B1                                                 C1                                                 F1                                                 R1"/>
  </r>
  <r>
    <d v="2025-01-12T00:00:00"/>
    <s v="---"/>
    <s v="13th Floor"/>
    <s v="Kae"/>
    <x v="6"/>
    <n v="38812"/>
    <s v="Ivan Montenegro Borbolla"/>
    <x v="0"/>
    <n v="47235"/>
    <x v="0"/>
    <s v="02- Claims Sent Not Remitted"/>
    <n v="51.98"/>
    <n v="51.98"/>
    <n v="0"/>
    <n v="0"/>
    <n v="0"/>
    <n v="0"/>
    <n v="51.98"/>
    <n v="0"/>
    <n v="0"/>
    <n v="0"/>
    <n v="0"/>
    <n v="0"/>
    <n v="0"/>
    <n v="0"/>
    <n v="0"/>
    <n v="0"/>
    <n v="66.599999999999994"/>
    <s v="02.0- Oral Hygiene 1"/>
    <s v="04- Discharged"/>
    <s v="Clinic Notes:                         exam, scaling polishing                                                                  Next Clinic Notes:                         scaling after 6 months--2 units"/>
    <s v="Choose                                             A1                                                 B1                                                 C1                                                 F1                                                 R1"/>
  </r>
  <r>
    <d v="2025-01-21T00:00:00"/>
    <s v="---"/>
    <s v="12th Floor"/>
    <s v="Hassan"/>
    <x v="0"/>
    <n v="40764"/>
    <s v="Abdalla  Saleh Abdalla Allay Alshehi"/>
    <x v="0"/>
    <n v="47236"/>
    <x v="0"/>
    <s v="02- Claims Sent Not Remitted"/>
    <n v="155.93"/>
    <n v="155.93"/>
    <n v="0"/>
    <n v="0"/>
    <n v="0"/>
    <n v="0"/>
    <n v="155.93"/>
    <n v="0"/>
    <n v="0"/>
    <n v="0"/>
    <n v="0"/>
    <n v="0"/>
    <n v="0"/>
    <n v="0"/>
    <n v="0"/>
    <n v="0"/>
    <n v="0"/>
    <s v="09.M- Post surgical care, Occlusal adjustment, Implant Tightening,Repair"/>
    <s v="03- Waiting &gt; 10 minutes"/>
    <s v="Clinic Notes:                         post surgical care 1                                                                  Next Clinic Notes:                         suture removal #28 with VIP"/>
    <s v="Choose                                             A1                                                 B1                                                 C1                                                 F1                                                 R1"/>
  </r>
  <r>
    <d v="2025-01-09T00:00:00"/>
    <s v="---"/>
    <s v="13th Floor"/>
    <s v="---"/>
    <x v="6"/>
    <n v="38717"/>
    <s v="Roman Koifman"/>
    <x v="6"/>
    <n v="47260"/>
    <x v="0"/>
    <s v="02- Claims Sent Not Remitted"/>
    <n v="587"/>
    <n v="0"/>
    <n v="469.6"/>
    <n v="469.6"/>
    <n v="0"/>
    <n v="0"/>
    <n v="117.4"/>
    <n v="117.4"/>
    <n v="0"/>
    <n v="0"/>
    <n v="587"/>
    <n v="0"/>
    <n v="0"/>
    <n v="0"/>
    <n v="0"/>
    <n v="0"/>
    <n v="162.80000000000001"/>
    <s v="02.0- Oral Hygiene 1"/>
    <s v="02- Checked-out"/>
    <s v="Clinic Notes:                         exam,opg, scaling polishing                                                                  Next Clinic Notes:                         scaling after 6 months--2 units"/>
    <s v="Choose                                             A1                                                 B1                                                 C1                                                 F1                                                 R1"/>
  </r>
  <r>
    <d v="2025-01-11T00:00:00"/>
    <s v="---"/>
    <s v="13th Floor"/>
    <s v="Kae"/>
    <x v="6"/>
    <n v="37239"/>
    <s v="Suene Corlia Henegan"/>
    <x v="0"/>
    <n v="47266"/>
    <x v="0"/>
    <s v="02- Claims Sent Not Remitted"/>
    <n v="220"/>
    <n v="220"/>
    <n v="0"/>
    <n v="0"/>
    <n v="0"/>
    <n v="0"/>
    <n v="220"/>
    <n v="0"/>
    <n v="0"/>
    <n v="0"/>
    <n v="0"/>
    <n v="0"/>
    <n v="0"/>
    <n v="0"/>
    <n v="0"/>
    <n v="0"/>
    <n v="0"/>
    <s v="06.3- Inlay / Crown Delivery - Simple (1-2)"/>
    <s v="04- Discharged"/>
    <s v="Clinic Notes:                         onlay prep #31,13                                                                  Next Clinic Notes:                         onlay delivery#31,13--4 units"/>
    <s v="Choose                                             A1                                                 B1                                                 C1                                                 F1                                                 R1"/>
  </r>
  <r>
    <d v="2025-01-22T00:00:00"/>
    <s v="---"/>
    <s v="12th Floor"/>
    <s v="Hassan"/>
    <x v="0"/>
    <n v="39157"/>
    <s v="Nuha Mohamed Amri"/>
    <x v="4"/>
    <n v="47290"/>
    <x v="0"/>
    <s v="02- Claims Sent Not Remitted"/>
    <n v="808.5"/>
    <n v="0"/>
    <n v="646.79999999999995"/>
    <n v="646.79999999999995"/>
    <n v="0"/>
    <n v="0"/>
    <n v="161.69999999999999"/>
    <n v="161.69999999999999"/>
    <n v="0"/>
    <n v="0"/>
    <n v="808.5"/>
    <n v="0"/>
    <n v="0"/>
    <n v="0"/>
    <n v="0"/>
    <n v="0"/>
    <n v="230.12"/>
    <s v="01.4- New Diagnosis after 6 months"/>
    <s v="03- Waiting &gt; 10 minutes"/>
    <s v="Clinic Notes:                         scaling and polishing + extraction #17                                                                  Next Clinic Notes:                         new diagnosis in 6 months"/>
    <s v="Choose                                             A1                                                 B1                                                 C1                                                 F1                                                 R1"/>
  </r>
  <r>
    <d v="2025-01-30T00:00:00"/>
    <s v="---"/>
    <s v="13th Floor"/>
    <s v="Kae"/>
    <x v="6"/>
    <n v="38837"/>
    <s v="Najma Fareed Sheikh Fareed"/>
    <x v="0"/>
    <n v="47307"/>
    <x v="0"/>
    <s v="02- Claims Sent Not Remitted"/>
    <n v="330"/>
    <n v="330"/>
    <n v="0"/>
    <n v="0"/>
    <n v="0"/>
    <n v="0"/>
    <n v="330"/>
    <n v="0"/>
    <n v="0"/>
    <n v="0"/>
    <n v="0"/>
    <n v="0"/>
    <n v="0"/>
    <n v="0"/>
    <n v="0"/>
    <n v="0"/>
    <n v="0"/>
    <s v="06.4- Inlay / Crown Delivery - Compound (3-5)"/>
    <s v="04- Discharged"/>
    <s v="Clinic Notes:                         Onlay preparation #30,31,32                                                                  Next Clinic Notes:                         Onlay crown delivery #30,31,32 - 5 units"/>
    <s v="Choose                                             A1                                                 B1                                                 C1                                                 F1                                                 R1"/>
  </r>
  <r>
    <d v="2025-01-23T00:00:00"/>
    <s v="---"/>
    <s v="13th Floor"/>
    <s v="Kae"/>
    <x v="6"/>
    <n v="39617"/>
    <s v="Khalid  Taher Salem Barbar"/>
    <x v="3"/>
    <n v="47328"/>
    <x v="0"/>
    <s v="02- Claims Sent Not Remitted"/>
    <n v="510"/>
    <n v="0"/>
    <n v="408"/>
    <n v="408"/>
    <n v="0"/>
    <n v="0"/>
    <n v="102"/>
    <n v="102"/>
    <n v="0"/>
    <n v="0"/>
    <n v="510"/>
    <n v="0"/>
    <n v="0"/>
    <n v="0"/>
    <n v="0"/>
    <n v="0"/>
    <n v="230"/>
    <s v="07.4- Crowns /Crown Delivery - Simple (1-2)"/>
    <s v="04- Discharged"/>
    <s v="Clinic Notes:                         rct#2                                                                  Next Clinic Notes:                         crown delivery#2--3 units"/>
    <s v="Choose                                             A1                                                 B1                                                 C1                                                 F1                                                 R1"/>
  </r>
  <r>
    <d v="2025-01-23T00:00:00"/>
    <s v="---"/>
    <s v="13th Floor"/>
    <s v="Kae"/>
    <x v="6"/>
    <n v="39617"/>
    <s v="Khalid  Taher Salem Barbar"/>
    <x v="0"/>
    <n v="47329"/>
    <x v="0"/>
    <s v="02- Claims Sent Not Remitted"/>
    <n v="172"/>
    <n v="172"/>
    <n v="0"/>
    <n v="0"/>
    <n v="0"/>
    <n v="0"/>
    <n v="172"/>
    <n v="0"/>
    <n v="0"/>
    <n v="0"/>
    <n v="0"/>
    <n v="0"/>
    <n v="0"/>
    <n v="0"/>
    <n v="0"/>
    <n v="0"/>
    <n v="230"/>
    <s v="07.4- Crowns /Crown Delivery - Simple (1-2)"/>
    <s v="04- Discharged"/>
    <s v="Clinic Notes:                         rct#2                                                                  Next Clinic Notes:                         crown delivery#2--3 units"/>
    <s v="Choose                                             A1                                                 B1                                                 C1                                                 F1                                                 R1"/>
  </r>
  <r>
    <d v="2025-01-07T00:00:00"/>
    <s v="---"/>
    <s v="13th Floor"/>
    <s v="Kae"/>
    <x v="6"/>
    <n v="34058"/>
    <s v="FATEMA  ALI MOHAMED ALKHOORI"/>
    <x v="2"/>
    <n v="47357"/>
    <x v="0"/>
    <s v="02- Claims Sent Not Remitted"/>
    <n v="192.5"/>
    <n v="0"/>
    <n v="192.5"/>
    <n v="192.5"/>
    <n v="0"/>
    <n v="0"/>
    <n v="0"/>
    <n v="0"/>
    <n v="0"/>
    <n v="0"/>
    <n v="192.5"/>
    <n v="0"/>
    <n v="0"/>
    <n v="0"/>
    <n v="0"/>
    <n v="0"/>
    <n v="0"/>
    <s v="07.5- Crowns /Crown Delivery - Compound (3-5)"/>
    <s v="04- Discharged"/>
    <s v="Clinic Notes:                         opg, restoration #11, impression for veneer #3 and 13                                                                  Next Clinic Notes:                         veneer delivery#3,13, night guard delivery , scaling polishing---5 units"/>
    <s v="Choose                                             A1                                                 B1                                                 C1                                                 F1                                                 R1"/>
  </r>
  <r>
    <d v="2025-01-07T00:00:00"/>
    <s v="---"/>
    <s v="13th Floor"/>
    <s v="Kae"/>
    <x v="6"/>
    <n v="34058"/>
    <s v="FATEMA  ALI MOHAMED ALKHOORI"/>
    <x v="0"/>
    <n v="47358"/>
    <x v="0"/>
    <s v="02- Claims Sent Not Remitted"/>
    <n v="571.73"/>
    <n v="571.73"/>
    <n v="0"/>
    <n v="0"/>
    <n v="0"/>
    <n v="0"/>
    <n v="571.73"/>
    <n v="0"/>
    <n v="0"/>
    <n v="0"/>
    <n v="0"/>
    <n v="0"/>
    <n v="0"/>
    <n v="0"/>
    <n v="0"/>
    <n v="0"/>
    <n v="0"/>
    <s v="07.5- Crowns /Crown Delivery - Compound (3-5)"/>
    <s v="04- Discharged"/>
    <s v="Clinic Notes:                         opg, restoration #11, impression for veneer #3 and 13                                                                  Next Clinic Notes:                         veneer delivery#3,13, night guard delivery , scaling polishing---5 units"/>
    <s v="Choose                                             A1                                                 B1                                                 C1                                                 F1                                                 R1"/>
  </r>
  <r>
    <d v="2025-01-30T00:00:00"/>
    <s v="---"/>
    <s v="13th Floor"/>
    <s v="Kae"/>
    <x v="6"/>
    <n v="41054"/>
    <s v="Alia Nasser Ahmed Salem Alobeidli"/>
    <x v="2"/>
    <n v="47361"/>
    <x v="0"/>
    <s v="02- Claims Sent Not Remitted"/>
    <n v="70"/>
    <n v="0"/>
    <n v="70"/>
    <n v="70"/>
    <n v="0"/>
    <n v="0"/>
    <n v="0"/>
    <n v="0"/>
    <n v="0"/>
    <n v="0"/>
    <n v="70"/>
    <n v="0"/>
    <n v="0"/>
    <n v="0"/>
    <n v="0"/>
    <n v="0"/>
    <n v="0"/>
    <s v="02.0- Oral Hygiene 1"/>
    <s v="03- Waiting &gt; 10 minutes"/>
    <s v="Clinic Notes:                         exam, lingual retainer cementation                                                                  Next Clinic Notes:                         scaling next month---2 units"/>
    <s v="Choose                                             A1                                                 B1                                                 C1                                                 F1                                                 R1"/>
  </r>
  <r>
    <d v="2025-01-28T00:00:00"/>
    <s v="---"/>
    <s v="13th Floor"/>
    <s v="Kae"/>
    <x v="6"/>
    <n v="40067"/>
    <s v="Kae Sandra  llagan Gonzales"/>
    <x v="3"/>
    <n v="47383"/>
    <x v="0"/>
    <s v="02- Claims Sent Not Remitted"/>
    <n v="900"/>
    <n v="0"/>
    <n v="720"/>
    <n v="720"/>
    <n v="0"/>
    <n v="0"/>
    <n v="180"/>
    <n v="180"/>
    <n v="0"/>
    <n v="0"/>
    <n v="900"/>
    <n v="0"/>
    <n v="0"/>
    <n v="0"/>
    <n v="0"/>
    <n v="0"/>
    <n v="409.2"/>
    <s v="02.0- Oral Hygiene 1"/>
    <s v="04- Discharged"/>
    <s v="Clinic Notes:                         indirect onlay #14 and bracket placement #20                                                                  Next Clinic Notes:                         scaling after 2 months--2 units"/>
    <s v="Choose                                             A1                                                 B1                                                 C1                                                 F1                                                 R1"/>
  </r>
  <r>
    <d v="2025-01-12T00:00:00"/>
    <s v="---"/>
    <s v="13th Floor"/>
    <s v="Haya"/>
    <x v="4"/>
    <n v="40132"/>
    <s v="MOHAMED   SALIM MARZOUQ ALLOGHANI"/>
    <x v="2"/>
    <n v="47451"/>
    <x v="0"/>
    <s v="02- Claims Sent Not Remitted"/>
    <n v="2726.5"/>
    <n v="0"/>
    <n v="2726.5"/>
    <n v="2726.5"/>
    <n v="0"/>
    <n v="0"/>
    <n v="0"/>
    <n v="0"/>
    <n v="0"/>
    <n v="0"/>
    <n v="2726.5"/>
    <n v="0"/>
    <n v="0"/>
    <n v="0"/>
    <n v="0"/>
    <n v="0"/>
    <n v="0"/>
    <s v="06.3- Inlay / Crown Delivery - Simple (1-2)"/>
    <s v="03- Waiting &gt; 10 minutes"/>
    <s v="Clinic Notes:                         restorative #29, 31                                                                  Next Clinic Notes:                         crown delivery #29,30 (4 unit) ( with CBCT and New scan for referral for Implant )"/>
    <s v="Choose                                             A1                                                 B1                                                 C1                                                 F1                                                 R1"/>
  </r>
  <r>
    <d v="2025-01-12T00:00:00"/>
    <s v="---"/>
    <s v="13th Floor"/>
    <s v="Haya"/>
    <x v="4"/>
    <n v="40132"/>
    <s v="MOHAMED   SALIM MARZOUQ ALLOGHANI"/>
    <x v="0"/>
    <n v="47465"/>
    <x v="0"/>
    <s v="02- Claims Sent Not Remitted"/>
    <n v="623.70000000000005"/>
    <n v="623.70000000000005"/>
    <n v="0"/>
    <n v="0"/>
    <n v="0"/>
    <n v="0"/>
    <n v="623.70000000000005"/>
    <n v="0"/>
    <n v="0"/>
    <n v="0"/>
    <n v="0"/>
    <n v="0"/>
    <n v="0"/>
    <n v="0"/>
    <n v="0"/>
    <n v="0"/>
    <n v="0"/>
    <s v="06.3- Inlay / Crown Delivery - Simple (1-2)"/>
    <s v="03- Waiting &gt; 10 minutes"/>
    <s v="Clinic Notes:                         restorative #29, 31                                                                  Next Clinic Notes:                         crown delivery #29,30 (4 unit) ( with CBCT and New scan for referral for Implant )"/>
    <s v="Choose                                             A1                                                 B1                                                 C1                                                 F1                                                 R1"/>
  </r>
  <r>
    <d v="2025-01-22T00:00:00"/>
    <s v="---"/>
    <s v="13th Floor"/>
    <s v="Haya"/>
    <x v="4"/>
    <n v="40373"/>
    <s v="Hanan Ahmad H Mousa"/>
    <x v="0"/>
    <n v="47473"/>
    <x v="0"/>
    <s v="02- Claims Sent Not Remitted"/>
    <n v="0"/>
    <n v="0"/>
    <n v="0"/>
    <n v="0"/>
    <n v="0"/>
    <n v="0"/>
    <n v="0"/>
    <n v="0"/>
    <n v="0"/>
    <n v="0"/>
    <n v="0"/>
    <n v="0"/>
    <n v="0"/>
    <n v="0"/>
    <n v="0"/>
    <n v="0"/>
    <n v="30"/>
    <s v="06.M- IPR, Occlusal adj, Inlay repair"/>
    <s v="04- Discharged"/>
    <s v="Clinic Notes:                         crown delivery #6,7,8,9,10,11                                                                  Next Clinic Notes:                         1-ipr and occlusal check after 2 weeks (1 unit)  also 2- send back to continue treatment with Dr Hussien ( Kindly book as soon as possible )"/>
    <s v="Choose                                             A1                                                 B1                                                 C1                                                 F1                                                 R1"/>
  </r>
  <r>
    <d v="2025-01-23T00:00:00"/>
    <s v="---"/>
    <s v="13th Floor"/>
    <s v="Haya"/>
    <x v="4"/>
    <n v="40447"/>
    <s v="Syed Danial Hussain Syed Ishaq Hussain"/>
    <x v="3"/>
    <n v="47487"/>
    <x v="0"/>
    <s v="02- Claims Sent Not Remitted"/>
    <n v="540"/>
    <n v="0"/>
    <n v="432"/>
    <n v="432"/>
    <n v="0"/>
    <n v="0"/>
    <n v="108"/>
    <n v="108"/>
    <n v="0"/>
    <n v="0"/>
    <n v="540"/>
    <n v="0"/>
    <n v="0"/>
    <n v="0"/>
    <n v="0"/>
    <n v="0"/>
    <n v="30"/>
    <s v="01.4- New Diagnosis after 6 months"/>
    <s v="04- Discharged"/>
    <s v="Clinic Notes:                         post and restoration #9                                                                   Next Clinic Notes:                         new diagnosis"/>
    <s v="Choose                                             A1                                                 B1                                                 C1                                                 F1                                                 R1"/>
  </r>
  <r>
    <d v="2025-01-07T00:00:00"/>
    <s v="---"/>
    <s v="13th Floor"/>
    <s v="Haya"/>
    <x v="4"/>
    <n v="40482"/>
    <s v="Abdulla Ibrahim  Hassan Abdulla Almandoos"/>
    <x v="2"/>
    <n v="47525"/>
    <x v="0"/>
    <s v="02- Claims Sent Not Remitted"/>
    <n v="875"/>
    <n v="0"/>
    <n v="875"/>
    <n v="875"/>
    <n v="0"/>
    <n v="0"/>
    <n v="0"/>
    <n v="0"/>
    <n v="0"/>
    <n v="0"/>
    <n v="875"/>
    <n v="0"/>
    <n v="0"/>
    <n v="0"/>
    <n v="0"/>
    <n v="0"/>
    <n v="0"/>
    <s v="07.5- Crowns /Crown Delivery - Compound (3-5)"/>
    <s v="03- Waiting &gt; 10 minutes"/>
    <s v="Clinic Notes:                         RCT #2 and preparation #2,5                                                                  Next Clinic Notes:                         delivery #2,5 (4 unit) paitent want to come (monday, tuseday, wednesday after4 pm)"/>
    <s v="Choose                                             A1                                                 B1                                                 C1                                                 F1                                                 R1"/>
  </r>
  <r>
    <d v="2025-01-07T00:00:00"/>
    <s v="---"/>
    <s v="13th Floor"/>
    <s v="Haya"/>
    <x v="4"/>
    <n v="40482"/>
    <s v="Abdulla Ibrahim  Hassan Abdulla Almandoos"/>
    <x v="0"/>
    <n v="47529"/>
    <x v="0"/>
    <s v="02- Claims Sent Not Remitted"/>
    <n v="416.85"/>
    <n v="416.85"/>
    <n v="0"/>
    <n v="0"/>
    <n v="0"/>
    <n v="0"/>
    <n v="416.85"/>
    <n v="0"/>
    <n v="0"/>
    <n v="0"/>
    <n v="0"/>
    <n v="0"/>
    <n v="0"/>
    <n v="0"/>
    <n v="0"/>
    <n v="0"/>
    <n v="0"/>
    <s v="07.5- Crowns /Crown Delivery - Compound (3-5)"/>
    <s v="03- Waiting &gt; 10 minutes"/>
    <s v="Clinic Notes:                         RCT #2 and preparation #2,5                                                                  Next Clinic Notes:                         delivery #2,5 (4 unit) paitent want to come (monday, tuseday, wednesday after4 pm)"/>
    <s v="Choose                                             A1                                                 B1                                                 C1                                                 F1                                                 R1"/>
  </r>
  <r>
    <d v="2025-01-01T00:00:00"/>
    <s v="---"/>
    <s v="13th Floor"/>
    <s v="Hassan"/>
    <x v="4"/>
    <n v="40858"/>
    <s v="Abdulla Saif Saeed Rashed Almazrouei"/>
    <x v="0"/>
    <n v="47582"/>
    <x v="0"/>
    <s v="02- Claims Sent Not Remitted"/>
    <n v="311.85000000000002"/>
    <n v="311.85000000000002"/>
    <n v="0"/>
    <n v="0"/>
    <n v="0"/>
    <n v="0"/>
    <n v="311.85000000000002"/>
    <n v="0"/>
    <n v="0"/>
    <n v="0"/>
    <n v="0"/>
    <n v="0"/>
    <n v="0"/>
    <n v="0"/>
    <n v="0"/>
    <n v="0"/>
    <n v="0"/>
    <s v="06.3- Inlay / Crown Delivery - Simple (1-2)"/>
    <s v="04- Discharged"/>
    <s v="Clinic Notes:                         crown preparation #20                                                                   Next Clinic Notes:                         Crown delivery #20 and scaling ( 4 unit)"/>
    <s v="Choose                                             A1                                                 B1                                                 C1                                                 F1                                                 R1"/>
  </r>
  <r>
    <d v="2025-01-26T00:00:00"/>
    <s v="---"/>
    <s v="13th Floor"/>
    <s v="Haya"/>
    <x v="4"/>
    <n v="40028"/>
    <s v="Alhayef Rashed Mohamed Maqairiya Al Mansoori"/>
    <x v="0"/>
    <n v="47583"/>
    <x v="0"/>
    <s v="02- Claims Sent Not Remitted"/>
    <n v="51.98"/>
    <n v="51.98"/>
    <n v="0"/>
    <n v="0"/>
    <n v="0"/>
    <n v="0"/>
    <n v="51.98"/>
    <n v="0"/>
    <n v="0"/>
    <n v="0"/>
    <n v="0"/>
    <n v="0"/>
    <n v="0"/>
    <n v="0"/>
    <n v="0"/>
    <n v="0"/>
    <n v="0"/>
    <s v="07.6- Crowns /Crown Delivery - Complex (6 -10)"/>
    <s v="04- Discharged"/>
    <s v="Clinic Notes:                         follow up and photography                                                                  Next Clinic Notes:                         crown delivery #4-13 ( 6 unit)(URGENT) (before 4/2)"/>
    <s v="Choose                                             A1                                                 B1                                                 C1                                                 F1                                                 R1"/>
  </r>
  <r>
    <d v="2025-01-12T00:00:00"/>
    <s v="---"/>
    <s v="13th Floor"/>
    <s v="Kae"/>
    <x v="4"/>
    <n v="35142"/>
    <s v="Ameena  Ali Abdulla Jasim Alhammadi Alhammadi"/>
    <x v="0"/>
    <n v="47584"/>
    <x v="0"/>
    <s v="02- Claims Sent Not Remitted"/>
    <n v="105"/>
    <n v="105"/>
    <n v="0"/>
    <n v="0"/>
    <n v="0"/>
    <n v="0"/>
    <n v="105"/>
    <n v="0"/>
    <n v="0"/>
    <n v="0"/>
    <n v="0"/>
    <n v="0"/>
    <n v="0"/>
    <n v="0"/>
    <n v="0"/>
    <n v="0"/>
    <n v="0"/>
    <s v="07.4- Crowns /Crown Delivery - Simple (1-2)"/>
    <s v="04- Discharged"/>
    <s v="Clinic Notes:                         caries removal #31                                                                   Next Clinic Notes:                         onlay delivery (2 unit) ( before 4/2/2025"/>
    <s v="Choose                                             A1                                                 B1                                                 C1                                                 F1                                                 R1"/>
  </r>
  <r>
    <d v="2025-01-30T00:00:00"/>
    <s v="---"/>
    <s v="13th Floor"/>
    <s v="Haya"/>
    <x v="4"/>
    <n v="38770"/>
    <s v="Giea Marie Magpantay Espanola"/>
    <x v="0"/>
    <n v="47589"/>
    <x v="0"/>
    <s v="02- Claims Sent Not Remitted"/>
    <n v="311.85000000000002"/>
    <n v="311.85000000000002"/>
    <n v="0"/>
    <n v="0"/>
    <n v="0"/>
    <n v="0"/>
    <n v="311.85000000000002"/>
    <n v="0"/>
    <n v="0"/>
    <n v="0"/>
    <n v="0"/>
    <n v="0"/>
    <n v="0"/>
    <n v="0"/>
    <n v="0"/>
    <n v="0"/>
    <n v="180"/>
    <s v="X.0- Internal referral"/>
    <s v="04- Discharged"/>
    <s v="Clinic Notes:                         preparation #19                                                                  Next Clinic Notes:                         crown delivery under Dr Ammar  #19 (27206)"/>
    <s v="Choose                                             A1                                                 B1                                                 C1                                                 F1                                                 R1"/>
  </r>
  <r>
    <d v="2025-01-11T00:00:00"/>
    <s v="---"/>
    <s v="13th Floor"/>
    <s v="Kae"/>
    <x v="4"/>
    <n v="40935"/>
    <s v="Abdullah Mohamed Alnaser Alsayed Ahmed Shahata"/>
    <x v="3"/>
    <n v="47592"/>
    <x v="0"/>
    <s v="02- Claims Sent Not Remitted"/>
    <n v="1050"/>
    <n v="0"/>
    <n v="840"/>
    <n v="840"/>
    <n v="0"/>
    <n v="0"/>
    <n v="210"/>
    <n v="210"/>
    <n v="0"/>
    <n v="0"/>
    <n v="1050"/>
    <n v="0"/>
    <n v="0"/>
    <n v="0"/>
    <n v="0"/>
    <n v="0"/>
    <n v="0"/>
    <s v="03.1- Restorative / Compound"/>
    <s v="04- Discharged"/>
    <s v="Clinic Notes:                         restoration with post #6                                                                   Next Clinic Notes:                         restoration with post #8 ( 3 unit)"/>
    <s v="Choose                                             A1                                                 B1                                                 C1                                                 F1                                                 R1"/>
  </r>
  <r>
    <d v="2025-01-11T00:00:00"/>
    <s v="---"/>
    <s v="13th Floor"/>
    <s v="Kae"/>
    <x v="4"/>
    <n v="40935"/>
    <s v="Abdullah Mohamed Alnaser Alsayed Ahmed Shahata"/>
    <x v="0"/>
    <n v="47598"/>
    <x v="0"/>
    <s v="02- Claims Sent Not Remitted"/>
    <n v="51.98"/>
    <n v="51.98"/>
    <n v="0"/>
    <n v="0"/>
    <n v="0"/>
    <n v="0"/>
    <n v="51.98"/>
    <n v="0"/>
    <n v="0"/>
    <n v="0"/>
    <n v="0"/>
    <n v="0"/>
    <n v="0"/>
    <n v="0"/>
    <n v="0"/>
    <n v="0"/>
    <n v="0"/>
    <s v="X.0- Internal referral"/>
    <s v="04- Discharged"/>
    <s v="Clinic Notes:                         restoration #8                                                                  Next Clinic Notes:                         refer for apicectomy #9 and query #10"/>
    <s v="Choose                                             A1                                                 B1                                                 C1                                                 F1                                                 R1"/>
  </r>
  <r>
    <d v="2025-01-07T00:00:00"/>
    <s v="---"/>
    <s v="13th Floor"/>
    <s v="Kae"/>
    <x v="6"/>
    <n v="39613"/>
    <s v="Samuel Sebastian    Sukendro"/>
    <x v="0"/>
    <n v="47622"/>
    <x v="0"/>
    <s v="02- Claims Sent Not Remitted"/>
    <n v="2176.9299999999998"/>
    <n v="1287.94"/>
    <n v="0"/>
    <n v="0"/>
    <n v="0"/>
    <n v="0"/>
    <n v="2176.9299999999998"/>
    <n v="888.99"/>
    <n v="30"/>
    <n v="570"/>
    <n v="888.99"/>
    <n v="30"/>
    <n v="570"/>
    <n v="0"/>
    <n v="0"/>
    <n v="0"/>
    <n v="888.75"/>
    <s v="07.7- Bleaching (In-office)"/>
    <s v="04- Discharged"/>
    <s v="Clinic Notes:                         exam,opg, scaling polishing                                                                  Next Clinic Notes:                         whitening(zoom)--5 units"/>
    <s v="Choose                                             A1                                                 B1                                                 C1                                                 F1                                                 R1"/>
  </r>
  <r>
    <d v="2025-01-07T00:00:00"/>
    <s v="---"/>
    <s v="13th Floor"/>
    <s v="Kae"/>
    <x v="6"/>
    <n v="39613"/>
    <s v="Samuel Sebastian    Sukendro"/>
    <x v="0"/>
    <n v="47628"/>
    <x v="0"/>
    <s v="01- Generated / Not Paid / Not Claimed"/>
    <n v="51.98"/>
    <n v="51.98"/>
    <n v="0"/>
    <n v="0"/>
    <n v="0"/>
    <n v="0"/>
    <n v="51.98"/>
    <n v="0"/>
    <n v="0"/>
    <n v="0"/>
    <n v="0"/>
    <n v="0"/>
    <n v="0"/>
    <n v="0"/>
    <n v="0"/>
    <n v="0"/>
    <n v="888.75"/>
    <s v="01.4- New Diagnosis after 6 months"/>
    <s v="04- Discharged"/>
    <s v="Clinic Notes:                         tooth whitening                                                                  Next Clinic Notes:                         new diagnosis after 6 months--2 units"/>
    <s v="Choose                                             A1                                                 B1                                                 C1                                                 F1                                                 R1"/>
  </r>
  <r>
    <d v="2025-01-29T00:00:00"/>
    <d v="2025-01-29T00:00:00"/>
    <s v="13th Floor"/>
    <s v="Kae"/>
    <x v="6"/>
    <n v="39574"/>
    <s v="Maha  Majed Harb Abed Saleh"/>
    <x v="4"/>
    <n v="47644"/>
    <x v="1"/>
    <s v="02- Claims Sent Not Remitted"/>
    <n v="3115"/>
    <n v="0"/>
    <n v="2492"/>
    <n v="2492"/>
    <n v="0"/>
    <n v="0"/>
    <n v="623"/>
    <n v="623"/>
    <n v="0"/>
    <n v="0"/>
    <n v="3115"/>
    <n v="0"/>
    <n v="0"/>
    <n v="0"/>
    <n v="623"/>
    <n v="0"/>
    <n v="0"/>
    <s v="02.0- Oral Hygiene 1"/>
    <s v="04- Discharged"/>
    <s v="Clinic Notes:                         endo crown #14 and onlay delivery#15                                                                  Next Clinic Notes:                         occlusal adjustment after 3 days(pt will inform by phone if needed)--2 units scaling after 6 months--2 units"/>
    <s v="Choose                                             A1                                                 B1                                                 C1                                                 F1                                                 R1"/>
  </r>
  <r>
    <d v="2025-01-29T00:00:00"/>
    <d v="2025-01-29T00:00:00"/>
    <s v="13th Floor"/>
    <s v="Kae"/>
    <x v="6"/>
    <n v="39574"/>
    <s v="Maha  Majed Harb Abed Saleh"/>
    <x v="0"/>
    <n v="47649"/>
    <x v="1"/>
    <s v="02- Claims Sent Not Remitted"/>
    <n v="35"/>
    <n v="28"/>
    <n v="0"/>
    <n v="0"/>
    <n v="0"/>
    <n v="0"/>
    <n v="35"/>
    <n v="7"/>
    <n v="0"/>
    <n v="0"/>
    <n v="7"/>
    <n v="0"/>
    <n v="0"/>
    <n v="0"/>
    <n v="7"/>
    <n v="0"/>
    <n v="0"/>
    <s v="02.0- Oral Hygiene 1"/>
    <s v="04- Discharged"/>
    <s v="Clinic Notes:                         endo crown #14 and onlay delivery#15                                                                  Next Clinic Notes:                         occlusal adjustment after 3 days(pt will inform by phone if needed)--2 units scaling after 6 months--2 units"/>
    <s v="Choose                                             A1                                                 B1                                                 C1                                                 F1                                                 R1"/>
  </r>
  <r>
    <d v="2025-01-20T00:00:00"/>
    <d v="2025-01-20T00:00:00"/>
    <s v="13th Floor"/>
    <s v="Mona"/>
    <x v="6"/>
    <n v="39574"/>
    <s v="Maha  Majed Harb Abed Saleh"/>
    <x v="4"/>
    <n v="47650"/>
    <x v="1"/>
    <s v="02- Claims Sent Not Remitted"/>
    <n v="700"/>
    <n v="0"/>
    <n v="560"/>
    <n v="560"/>
    <n v="0"/>
    <n v="0"/>
    <n v="140"/>
    <n v="140"/>
    <n v="0"/>
    <n v="0"/>
    <n v="700"/>
    <n v="0"/>
    <n v="0"/>
    <n v="0"/>
    <n v="140"/>
    <n v="0"/>
    <n v="0"/>
    <s v="07.4- Crowns /Crown Delivery - Simple (1-2)"/>
    <s v="04- Discharged"/>
    <s v="Clinic Notes:                         rct#14 with endo crown prep and onlay prep #15                                                                  Next Clinic Notes:                         endo crown delivery#14 and onlay #15--4 units"/>
    <s v="Choose                                             A1                                                 B1                                                 C1                                                 F1                                                 R1"/>
  </r>
  <r>
    <d v="2025-01-20T00:00:00"/>
    <s v="---"/>
    <s v="13th Floor"/>
    <s v="Mona"/>
    <x v="6"/>
    <n v="39574"/>
    <s v="Maha  Majed Harb Abed Saleh"/>
    <x v="0"/>
    <n v="47652"/>
    <x v="0"/>
    <s v="02- Claims Sent Not Remitted"/>
    <n v="175"/>
    <n v="175"/>
    <n v="0"/>
    <n v="0"/>
    <n v="0"/>
    <n v="0"/>
    <n v="175"/>
    <n v="0"/>
    <n v="0"/>
    <n v="0"/>
    <n v="0"/>
    <n v="0"/>
    <n v="0"/>
    <n v="0"/>
    <n v="0"/>
    <n v="0"/>
    <n v="0"/>
    <s v="07.4- Crowns /Crown Delivery - Simple (1-2)"/>
    <s v="04- Discharged"/>
    <s v="Clinic Notes:                         rct#14 with endo crown prep and onlay prep #15                                                                  Next Clinic Notes:                         endo crown delivery#14 and onlay #15--4 units"/>
    <s v="Choose                                             A1                                                 B1                                                 C1                                                 F1                                                 R1"/>
  </r>
  <r>
    <d v="2025-01-26T00:00:00"/>
    <s v="---"/>
    <s v="12th Floor"/>
    <s v="Hassan"/>
    <x v="1"/>
    <n v="40946"/>
    <s v="Abdulaziz Ali Alhammadi"/>
    <x v="0"/>
    <n v="47654"/>
    <x v="0"/>
    <s v="02- Claims Sent Not Remitted"/>
    <n v="155.93"/>
    <n v="155.93"/>
    <n v="0"/>
    <n v="0"/>
    <n v="0"/>
    <n v="0"/>
    <n v="155.93"/>
    <n v="0"/>
    <n v="0"/>
    <n v="0"/>
    <n v="0"/>
    <n v="0"/>
    <n v="0"/>
    <n v="0"/>
    <n v="0"/>
    <n v="0"/>
    <n v="0"/>
    <s v="05.M- Surgical Miscellaneous (post surgery care,"/>
    <s v="04- Discharged"/>
    <s v="Clinic Notes:                         post surgical care with surgical denture delivery (upper arch)                                                                   Next Clinic Notes:                         After 10days from today  for suture removal  - VIP Clinic 1 - 1 unit"/>
    <s v="Choose                                             A1                                                 B1                                                 C1                                                 F1                                                 R1"/>
  </r>
  <r>
    <d v="2025-01-26T00:00:00"/>
    <s v="---"/>
    <s v="12th Floor"/>
    <s v="Hassan"/>
    <x v="0"/>
    <n v="35430"/>
    <s v="Abdulla Ali Saif Bin Yahmoor Alhebsi"/>
    <x v="0"/>
    <n v="47655"/>
    <x v="0"/>
    <s v="02- Claims Sent Not Remitted"/>
    <n v="155.93"/>
    <n v="155.93"/>
    <n v="0"/>
    <n v="0"/>
    <n v="0"/>
    <n v="0"/>
    <n v="155.93"/>
    <n v="0"/>
    <n v="0"/>
    <n v="0"/>
    <n v="0"/>
    <n v="0"/>
    <n v="0"/>
    <n v="0"/>
    <n v="0"/>
    <n v="0"/>
    <n v="0"/>
    <s v="09.M- Post surgical care, Occlusal adjustment, Implant Tightening,Repair"/>
    <s v="04- Discharged"/>
    <s v="Clinic Notes:                         post surgical care                                                                  Next Clinic Notes:                         suture removal with VIP 1"/>
    <s v="Choose                                             A1                                                 B1                                                 C1                                                 F1                                                 R1"/>
  </r>
  <r>
    <d v="2025-01-21T00:00:00"/>
    <s v="---"/>
    <s v="13th Floor"/>
    <s v="Kae"/>
    <x v="6"/>
    <n v="19151"/>
    <s v="Hanan Husain Mohamedshareef Alkhoori"/>
    <x v="2"/>
    <n v="47659"/>
    <x v="0"/>
    <s v="02- Claims Sent Not Remitted"/>
    <n v="175"/>
    <n v="0"/>
    <n v="175"/>
    <n v="175"/>
    <n v="0"/>
    <n v="0"/>
    <n v="0"/>
    <n v="0"/>
    <n v="0"/>
    <n v="0"/>
    <n v="175"/>
    <n v="0"/>
    <n v="0"/>
    <n v="0"/>
    <n v="0"/>
    <n v="0"/>
    <n v="0"/>
    <s v="02.0- Oral Hygiene 1"/>
    <s v="04- Discharged"/>
    <s v="Clinic Notes:                         exam,opg, palliative treatment                                                                  Next Clinic Notes:                         scaling--2 units 2) referal to dr amar"/>
    <s v="Choose                                             A1                                                 B1                                                 C1                                                 F1                                                 R1"/>
  </r>
  <r>
    <d v="2025-01-21T00:00:00"/>
    <s v="---"/>
    <s v="13th Floor"/>
    <s v="Kae"/>
    <x v="6"/>
    <n v="19151"/>
    <s v="Hanan Husain Mohamedshareef Alkhoori"/>
    <x v="0"/>
    <n v="47661"/>
    <x v="0"/>
    <s v="02- Claims Sent Not Remitted"/>
    <n v="140"/>
    <n v="140"/>
    <n v="0"/>
    <n v="0"/>
    <n v="0"/>
    <n v="0"/>
    <n v="140"/>
    <n v="0"/>
    <n v="0"/>
    <n v="0"/>
    <n v="0"/>
    <n v="0"/>
    <n v="0"/>
    <n v="0"/>
    <n v="0"/>
    <n v="0"/>
    <n v="0"/>
    <s v="02.0- Oral Hygiene 1"/>
    <s v="04- Discharged"/>
    <s v="Clinic Notes:                         exam,opg, palliative treatment                                                                  Next Clinic Notes:                         scaling--2 units 2) referal to dr amar"/>
    <s v="Choose                                             A1                                                 B1                                                 C1                                                 F1                                                 R1"/>
  </r>
  <r>
    <d v="2025-01-22T00:00:00"/>
    <s v="---"/>
    <s v="13th Floor"/>
    <s v="Haya"/>
    <x v="4"/>
    <n v="34758"/>
    <s v="MONA ALI MOHAMMED  SULAIMANI"/>
    <x v="0"/>
    <n v="47664"/>
    <x v="0"/>
    <s v="02- Claims Sent Not Remitted"/>
    <n v="51.98"/>
    <n v="51.98"/>
    <n v="0"/>
    <n v="0"/>
    <n v="0"/>
    <n v="0"/>
    <n v="51.98"/>
    <n v="0"/>
    <n v="0"/>
    <n v="0"/>
    <n v="0"/>
    <n v="0"/>
    <n v="0"/>
    <n v="0"/>
    <n v="0"/>
    <n v="0"/>
    <n v="0"/>
    <s v="06.3- Inlay / Crown Delivery - Simple (1-2)"/>
    <s v="04- Discharged"/>
    <s v="Clinic Notes:                         preparation and restoration #5                                                                  Next Clinic Notes:                         Crown delivery #5( 3 unit) (phobic patient )"/>
    <s v="Choose                                             A1                                                 B1                                                 C1                                                 F1                                                 R1"/>
  </r>
  <r>
    <d v="2025-01-26T00:00:00"/>
    <s v="---"/>
    <s v="12th Floor"/>
    <s v="Hassan"/>
    <x v="0"/>
    <n v="40978"/>
    <s v="Stefania   Tortora"/>
    <x v="4"/>
    <n v="47665"/>
    <x v="0"/>
    <s v="02- Claims Sent Not Remitted"/>
    <n v="700"/>
    <n v="0"/>
    <n v="560"/>
    <n v="560"/>
    <n v="0"/>
    <n v="0"/>
    <n v="140"/>
    <n v="140"/>
    <n v="0"/>
    <n v="0"/>
    <n v="700"/>
    <n v="0"/>
    <n v="0"/>
    <n v="0"/>
    <n v="0"/>
    <n v="0"/>
    <n v="154"/>
    <s v="03.0- Direct Restorative/ Simple"/>
    <s v="04- Discharged"/>
    <s v="Clinic Notes:                         rct#15                                                                  Next Clinic Notes:                         post and core + restoration #15"/>
    <s v="Choose                                             A1                                                 B1                                                 C1                                                 F1                                                 R1"/>
  </r>
  <r>
    <d v="2025-01-26T00:00:00"/>
    <s v="---"/>
    <s v="12th Floor"/>
    <s v="Hassan"/>
    <x v="0"/>
    <n v="40978"/>
    <s v="Stefania   Tortora"/>
    <x v="0"/>
    <n v="47670"/>
    <x v="0"/>
    <s v="02- Claims Sent Not Remitted"/>
    <n v="35"/>
    <n v="28"/>
    <n v="0"/>
    <n v="0"/>
    <n v="0"/>
    <n v="0"/>
    <n v="35"/>
    <n v="7"/>
    <n v="0"/>
    <n v="0"/>
    <n v="7"/>
    <n v="0"/>
    <n v="0"/>
    <n v="0"/>
    <n v="0"/>
    <n v="0"/>
    <n v="154"/>
    <s v="03.0- Direct Restorative/ Simple"/>
    <s v="04- Discharged"/>
    <s v="Clinic Notes:                         rct#15                                                                  Next Clinic Notes:                         post and core + restoration #15"/>
    <s v="Choose                                             A1                                                 B1                                                 C1                                                 F1                                                 R1"/>
  </r>
  <r>
    <d v="2025-01-22T00:00:00"/>
    <s v="---"/>
    <s v="12th Floor"/>
    <s v="Hassan"/>
    <x v="0"/>
    <n v="39260"/>
    <s v="Silin Chhov"/>
    <x v="3"/>
    <n v="47680"/>
    <x v="0"/>
    <s v="02- Claims Sent Not Remitted"/>
    <n v="480"/>
    <n v="0"/>
    <n v="384"/>
    <n v="384"/>
    <n v="0"/>
    <n v="0"/>
    <n v="96"/>
    <n v="96"/>
    <n v="0"/>
    <n v="0"/>
    <n v="480"/>
    <n v="0"/>
    <n v="0"/>
    <n v="0"/>
    <n v="0"/>
    <n v="0"/>
    <n v="24"/>
    <s v="09.M- Post surgical care, Occlusal adjustment, Implant Tightening,Repair"/>
    <s v="03- Waiting &gt; 10 minutes"/>
    <s v="Clinic Notes:                         extraction #16                                                                   Next Clinic Notes:                         post surgical care 1 unit"/>
    <s v="Choose                                             A1                                                 B1                                                 C1                                                 F1                                                 R1"/>
  </r>
  <r>
    <d v="2025-01-26T00:00:00"/>
    <s v="---"/>
    <s v="12th Floor"/>
    <s v="Hassan"/>
    <x v="0"/>
    <n v="40655"/>
    <s v="Mona Ahmad Mohamad Hassan"/>
    <x v="2"/>
    <n v="47694"/>
    <x v="0"/>
    <s v="02- Claims Sent Not Remitted"/>
    <n v="385"/>
    <n v="0"/>
    <n v="385"/>
    <n v="385"/>
    <n v="0"/>
    <n v="0"/>
    <n v="0"/>
    <n v="0"/>
    <n v="0"/>
    <n v="0"/>
    <n v="385"/>
    <n v="0"/>
    <n v="0"/>
    <n v="0"/>
    <n v="0"/>
    <n v="0"/>
    <n v="0"/>
    <s v="03.0- Direct Restorative/ Simple"/>
    <s v="04- Discharged"/>
    <s v="Clinic Notes:                         RCT #9                                                                   Next Clinic Notes:                         POST AND CROE #9 WITH REASTORATION #9,19"/>
    <s v="Choose                                             A1                                                 B1                                                 C1                                                 F1                                                 R1"/>
  </r>
  <r>
    <d v="2025-01-27T00:00:00"/>
    <s v="---"/>
    <s v="12th Floor"/>
    <s v="Hassan"/>
    <x v="0"/>
    <n v="39817"/>
    <s v="SAEED    JUMAA ATEEQ JUMAA ALSUWAIDI"/>
    <x v="0"/>
    <n v="47721"/>
    <x v="0"/>
    <s v="02- Claims Sent Not Remitted"/>
    <n v="195"/>
    <n v="195"/>
    <n v="0"/>
    <n v="0"/>
    <n v="0"/>
    <n v="0"/>
    <n v="195"/>
    <n v="0"/>
    <n v="0"/>
    <n v="0"/>
    <n v="0"/>
    <n v="0"/>
    <n v="0"/>
    <n v="0"/>
    <n v="0"/>
    <n v="0"/>
    <n v="0"/>
    <s v="05.M- Surgical Miscellaneous (post surgery care,"/>
    <s v="04- Discharged"/>
    <s v="Clinic Notes:                         2nd post surgical care#19                                                                  Next Clinic Notes:                         Suture Removal with vip_1 unit after 12 days from surgery day"/>
    <s v="Choose                                             A1                                                 B1                                                 C1                                                 F1                                                 R1"/>
  </r>
  <r>
    <d v="2025-01-29T00:00:00"/>
    <s v="---"/>
    <s v="12th Floor"/>
    <s v="Hassan"/>
    <x v="0"/>
    <n v="39817"/>
    <s v="SAEED    JUMAA ATEEQ JUMAA ALSUWAIDI"/>
    <x v="2"/>
    <n v="47733"/>
    <x v="0"/>
    <s v="02- Claims Sent Not Remitted"/>
    <n v="0"/>
    <n v="0"/>
    <n v="0"/>
    <n v="0"/>
    <n v="0"/>
    <n v="0"/>
    <n v="0"/>
    <n v="0"/>
    <n v="0"/>
    <n v="0"/>
    <n v="0"/>
    <n v="0"/>
    <n v="0"/>
    <n v="0"/>
    <n v="0"/>
    <n v="0"/>
    <n v="0"/>
    <s v="05.M- Surgical Miscellaneous (post surgery care,"/>
    <s v="04- Discharged"/>
    <s v="Clinic Notes:                         3rd Wound Irrigation #19                                                                  Next Clinic Notes:                         Suture Removal with VIP_1 UNITS"/>
    <s v="Choose                                             A1                                                 B1                                                 C1                                                 F1                                                 R1"/>
  </r>
  <r>
    <d v="2025-01-01T00:00:00"/>
    <s v="---"/>
    <s v="12th Floor"/>
    <s v="Hassan"/>
    <x v="1"/>
    <n v="39173"/>
    <s v="Naeema Awadh Hamad Almansoori"/>
    <x v="2"/>
    <n v="47734"/>
    <x v="0"/>
    <s v="02- Claims Sent Not Remitted"/>
    <n v="525"/>
    <n v="0"/>
    <n v="525"/>
    <n v="525"/>
    <n v="0"/>
    <n v="0"/>
    <n v="0"/>
    <n v="0"/>
    <n v="0"/>
    <n v="0"/>
    <n v="525"/>
    <n v="0"/>
    <n v="0"/>
    <n v="0"/>
    <n v="0"/>
    <n v="0"/>
    <n v="0"/>
    <s v="01.2- Consultation (Existing patient)"/>
    <s v="03- Waiting &gt; 10 minutes"/>
    <s v="Clinic Notes:                         Examination Direct repair #18,20                                                                  Next Clinic Notes:                         1.Scaling with Dr Salim today 2. New diagnosis after 6 months - VIP - 2 units"/>
    <s v="Choose                                             A1                                                 B1                                                 C1                                                 F1                                                 R1"/>
  </r>
  <r>
    <d v="2025-01-05T00:00:00"/>
    <s v="---"/>
    <s v="13th Floor"/>
    <s v="Hassan"/>
    <x v="4"/>
    <n v="40028"/>
    <s v="Alhayef Rashed Mohamed Maqairiya Al Mansoori"/>
    <x v="0"/>
    <n v="47783"/>
    <x v="0"/>
    <s v="02- Claims Sent Not Remitted"/>
    <n v="0"/>
    <n v="0"/>
    <n v="0"/>
    <n v="0"/>
    <n v="0"/>
    <n v="0"/>
    <n v="0"/>
    <n v="0"/>
    <n v="0"/>
    <n v="0"/>
    <n v="0"/>
    <n v="0"/>
    <n v="0"/>
    <n v="0"/>
    <n v="0"/>
    <n v="0"/>
    <n v="0"/>
    <s v="07.6- Crowns /Crown Delivery - Complex (6 -10)"/>
    <s v="04- Discharged"/>
    <s v="Clinic Notes:                         crown removal and prep #4,13                                                                  Next Clinic Notes:                         delivery crowns #4- 13 ( 8 unit) after 10 days"/>
    <s v="Choose                                             A1                                                 B1                                                 C1                                                 F1                                                 R1"/>
  </r>
  <r>
    <d v="2025-01-04T00:00:00"/>
    <s v="---"/>
    <s v="13th Floor"/>
    <s v="Kae"/>
    <x v="5"/>
    <n v="40952"/>
    <s v="Hamad Mohammed Alblooshi"/>
    <x v="2"/>
    <n v="47806"/>
    <x v="0"/>
    <s v="02- Claims Sent Not Remitted"/>
    <n v="420"/>
    <n v="0"/>
    <n v="420"/>
    <n v="420"/>
    <n v="0"/>
    <n v="0"/>
    <n v="0"/>
    <n v="0"/>
    <n v="0"/>
    <n v="0"/>
    <n v="420"/>
    <n v="0"/>
    <n v="0"/>
    <n v="0"/>
    <n v="0"/>
    <n v="0"/>
    <n v="0"/>
    <s v="04.3- RCT / 3-4 Molar Tooth + Endo Crown Prep."/>
    <s v="04- Discharged"/>
    <s v="Clinic Notes:                         Examination, OPG and palliative #31                                                                  Next Clinic Notes:                         RCT #31"/>
    <s v="Choose                                             A1                                                 B1                                                 C1                                                 F1                                                 R1"/>
  </r>
  <r>
    <d v="2025-01-11T00:00:00"/>
    <s v="---"/>
    <s v="12th Floor"/>
    <s v="Hassan"/>
    <x v="1"/>
    <n v="40642"/>
    <s v="Shaikha Rashed Alalawi"/>
    <x v="2"/>
    <n v="47844"/>
    <x v="0"/>
    <s v="02- Claims Sent Not Remitted"/>
    <n v="560"/>
    <n v="0"/>
    <n v="560"/>
    <n v="560"/>
    <n v="0"/>
    <n v="0"/>
    <n v="0"/>
    <n v="0"/>
    <n v="0"/>
    <n v="0"/>
    <n v="560"/>
    <n v="0"/>
    <n v="0"/>
    <n v="0"/>
    <n v="0"/>
    <n v="0"/>
    <n v="0"/>
    <s v="05.M- Surgical Miscellaneous (post surgery care,"/>
    <s v="04- Discharged"/>
    <s v="Clinic Notes:                         Implant crown delivery #3,4 , Surgical extraction #16 , OPG                                                                  Next Clinic Notes:                         1.Post surgical care after 5 days under GP ( patient can come only once as they are staying in al ain) 2. Suture removal after 12 days - VIP - 1 unit 3. Implant tightening #3,4 after 3 months - VIP - 2 units"/>
    <s v="Choose                                             A1                                                 B1                                                 C1                                                 F1                                                 R1"/>
  </r>
  <r>
    <d v="2025-01-06T00:00:00"/>
    <s v="---"/>
    <s v="12th Floor"/>
    <s v="Cherry"/>
    <x v="1"/>
    <n v="40252"/>
    <s v="Wesley  Mcgraw"/>
    <x v="0"/>
    <n v="47846"/>
    <x v="0"/>
    <s v="01- Generated / Not Paid / Not Claimed"/>
    <n v="0"/>
    <n v="0"/>
    <n v="0"/>
    <n v="0"/>
    <n v="0"/>
    <n v="0"/>
    <n v="0"/>
    <n v="0"/>
    <n v="0"/>
    <n v="0"/>
    <n v="0"/>
    <n v="0"/>
    <n v="0"/>
    <n v="0"/>
    <n v="0"/>
    <n v="0"/>
    <n v="0"/>
    <s v="09.M- Post surgical care, Occlusal adjustment, Implant Tightening,Repair"/>
    <s v="04- Discharged"/>
    <s v="Clinic Notes:                         Surgical Extraction and Implant Surgery #3,4 with sinus augmentation                                                                  Next Clinic Notes:                         1,Post surgical care with periopack removal after 2 days with full set of IV medication  2,Post surgical care after 5 days with full set of IV medication  3, Suture removal after 12 days - VIP - 1 unit"/>
    <s v="Choose                                             A1                                                 B1                                                 C1                                                 F1                                                 R1"/>
  </r>
  <r>
    <d v="2025-01-26T00:00:00"/>
    <s v="---"/>
    <s v="13th Floor"/>
    <s v="Mona"/>
    <x v="5"/>
    <n v="40872"/>
    <s v="Jarrah  Tareq Mohammed Murad  Alblooshi"/>
    <x v="2"/>
    <n v="47927"/>
    <x v="0"/>
    <s v="02- Claims Sent Not Remitted"/>
    <n v="231"/>
    <n v="0"/>
    <n v="231"/>
    <n v="231"/>
    <n v="0"/>
    <n v="0"/>
    <n v="0"/>
    <n v="0"/>
    <n v="0"/>
    <n v="0"/>
    <n v="231"/>
    <n v="0"/>
    <n v="0"/>
    <n v="0"/>
    <n v="0"/>
    <n v="0"/>
    <n v="0"/>
    <s v="03.2- Restorative / Complex"/>
    <s v="04- Discharged"/>
    <s v="Clinic Notes:                         Restoration (2 surfaces) #3 Deep and young age possible dentin deposition for follow up                                                                   Next Clinic Notes:                         Restoration #30 (2 surfaces)"/>
    <s v="Choose                                             A1                                                 B1                                                 C1                                                 F1                                                 R1"/>
  </r>
  <r>
    <d v="2025-01-31T00:00:00"/>
    <s v="---"/>
    <s v="13th Floor"/>
    <s v="Mona"/>
    <x v="5"/>
    <n v="39471"/>
    <s v="Saeed  Abdelrahman Aqeel Abdelrahman Al Ali"/>
    <x v="2"/>
    <n v="47934"/>
    <x v="0"/>
    <s v="02- Claims Sent Not Remitted"/>
    <n v="353.5"/>
    <n v="0"/>
    <n v="353.5"/>
    <n v="353.5"/>
    <n v="0"/>
    <n v="0"/>
    <n v="0"/>
    <n v="0"/>
    <n v="0"/>
    <n v="0"/>
    <n v="353.5"/>
    <n v="0"/>
    <n v="0"/>
    <n v="0"/>
    <n v="0"/>
    <n v="0"/>
    <n v="0"/>
    <s v="04.3- RCT / 3-4 Molar Tooth + Endo Crown Prep."/>
    <s v="03- Waiting &gt; 10 minutes"/>
    <s v="Clinic Notes:                         Examination, OPG and scaling and polishing                                                                   Next Clinic Notes:                         RCT #15 6 units"/>
    <s v="Choose                                             A1                                                 B1                                                 C1                                                 F1                                                 R1"/>
  </r>
  <r>
    <d v="2025-01-23T00:00:00"/>
    <s v="---"/>
    <s v="13th Floor"/>
    <s v="Kae"/>
    <x v="5"/>
    <n v="40890"/>
    <s v="Daniel John  Casey"/>
    <x v="0"/>
    <n v="47963"/>
    <x v="0"/>
    <s v="02- Claims Sent Not Remitted"/>
    <n v="220"/>
    <n v="0"/>
    <n v="0"/>
    <n v="0"/>
    <n v="0"/>
    <n v="0"/>
    <n v="0"/>
    <n v="0"/>
    <n v="0"/>
    <n v="0"/>
    <n v="0"/>
    <n v="0"/>
    <n v="0"/>
    <n v="0"/>
    <n v="0"/>
    <n v="0"/>
    <n v="220"/>
    <s v="06.4- Inlay / Crown Delivery - Compound (3-5)"/>
    <s v="04- Discharged"/>
    <s v="Clinic Notes:                         Endo crown prep #30, 31                                                                  Next Clinic Notes:                         Endo crown delivery #30,31"/>
    <s v="Choose                                             A1                                                 B1                                                 C1                                                 F1                                                 R1"/>
  </r>
  <r>
    <d v="2025-01-12T00:00:00"/>
    <s v="---"/>
    <s v="13th Floor"/>
    <s v="Kae"/>
    <x v="6"/>
    <n v="40620"/>
    <s v="Salah Eddien jebrin Taha"/>
    <x v="0"/>
    <n v="48007"/>
    <x v="0"/>
    <s v="02- Claims Sent Not Remitted"/>
    <n v="0"/>
    <n v="0"/>
    <n v="0"/>
    <n v="0"/>
    <n v="0"/>
    <n v="0"/>
    <n v="0"/>
    <n v="0"/>
    <n v="0"/>
    <n v="0"/>
    <n v="0"/>
    <n v="0"/>
    <n v="0"/>
    <n v="0"/>
    <n v="0"/>
    <n v="0"/>
    <n v="0"/>
    <s v="01.4- New Diagnosis after 6 months"/>
    <s v="04- Discharged"/>
    <s v="Clinic Notes:                         rct with post and core #11                                                                  Next Clinic Notes:                         referal to vip clinic for extraction and impant consultation 2) new diagnosis after 6 months--2 units"/>
    <s v="Choose                                             A1                                                 B1                                                 C1                                                 F1                                                 R1"/>
  </r>
  <r>
    <d v="2025-01-30T00:00:00"/>
    <s v="---"/>
    <s v="13th Floor"/>
    <s v="Mona"/>
    <x v="5"/>
    <n v="40766"/>
    <s v="Layal   Iyman El Hindi"/>
    <x v="0"/>
    <n v="48071"/>
    <x v="0"/>
    <s v="02- Claims Sent Not Remitted"/>
    <n v="293.02"/>
    <n v="85.5"/>
    <n v="0"/>
    <n v="0"/>
    <n v="0"/>
    <n v="0"/>
    <n v="293.02"/>
    <n v="207.52"/>
    <n v="0"/>
    <n v="0"/>
    <n v="207.52"/>
    <n v="0"/>
    <n v="0"/>
    <n v="0"/>
    <n v="0"/>
    <n v="0"/>
    <n v="0"/>
    <s v="07.7- Bleaching (In-office)"/>
    <s v="04- Discharged"/>
    <s v="Clinic Notes:                         Examination, Scaling and polishing                                                                   Next Clinic Notes:                         Bleaching 6 units"/>
    <s v="Choose                                             A1                                                 B1                                                 C1                                                 F1                                                 R1"/>
  </r>
  <r>
    <d v="2025-01-31T00:00:00"/>
    <s v="---"/>
    <s v="13th Floor"/>
    <s v="Kae"/>
    <x v="5"/>
    <n v="39326"/>
    <s v="Khalifa Jumaa Ateeq Jumaa Alsuwaidi"/>
    <x v="0"/>
    <n v="48143"/>
    <x v="0"/>
    <s v="02- Claims Sent Not Remitted"/>
    <n v="416"/>
    <n v="416"/>
    <n v="0"/>
    <n v="0"/>
    <n v="0"/>
    <n v="0"/>
    <n v="416"/>
    <n v="0"/>
    <n v="0"/>
    <n v="0"/>
    <n v="0"/>
    <n v="0"/>
    <n v="0"/>
    <n v="0"/>
    <n v="0"/>
    <n v="0"/>
    <n v="0"/>
    <s v="03.1- Restorative / Compound"/>
    <s v="04- Discharged"/>
    <s v="Clinic Notes:                         Scaling and polishing                                                                   Next Clinic Notes:                         Restoration (2 surfaces) #14        4 units"/>
    <s v="Choose                                             A1                                                 B1                                                 C1                                                 F1                                                 R1"/>
  </r>
  <r>
    <d v="2025-01-30T00:00:00"/>
    <s v="---"/>
    <s v="13th Floor"/>
    <s v="Haya"/>
    <x v="5"/>
    <n v="41057"/>
    <s v="Nawaf  Abdulraouf Mohamed Ali Almaazmi"/>
    <x v="0"/>
    <n v="48186"/>
    <x v="0"/>
    <s v="02- Claims Sent Not Remitted"/>
    <n v="611"/>
    <n v="322.08999999999997"/>
    <n v="0"/>
    <n v="0"/>
    <n v="0"/>
    <n v="0"/>
    <n v="611"/>
    <n v="288.91000000000003"/>
    <n v="0"/>
    <n v="0"/>
    <n v="288.91000000000003"/>
    <n v="0"/>
    <n v="0"/>
    <n v="0"/>
    <n v="0"/>
    <n v="0"/>
    <n v="0"/>
    <s v="01.4- New Diagnosis after 6 months"/>
    <s v="04- Discharged"/>
    <s v="Clinic Notes:                         Examination, scaling and polishing                                                                   Next Clinic Notes:                         Scaling after 6 months"/>
    <s v="Choose                                             A1                                                 B1                                                 C1                                                 F1                                                 R1"/>
  </r>
  <r>
    <d v="2025-01-15T00:00:00"/>
    <s v="---"/>
    <s v="12th Floor"/>
    <s v="Hassan"/>
    <x v="1"/>
    <n v="40056"/>
    <s v="Saif Faraj Musleh Haddad Alaryani"/>
    <x v="2"/>
    <n v="48239"/>
    <x v="0"/>
    <s v="02- Claims Sent Not Remitted"/>
    <n v="315"/>
    <n v="0"/>
    <n v="315"/>
    <n v="315"/>
    <n v="0"/>
    <n v="0"/>
    <n v="0"/>
    <n v="0"/>
    <n v="0"/>
    <n v="0"/>
    <n v="315"/>
    <n v="0"/>
    <n v="0"/>
    <n v="0"/>
    <n v="0"/>
    <n v="0"/>
    <n v="0"/>
    <s v="09.7- Implant Crown Delivery - Simple (1-2)"/>
    <s v="04- Discharged"/>
    <s v="Clinic Notes:                         implant impression #3                                                                  Next Clinic Notes:                         1.Implant crown delivery #3 , implant crown repair(tightening) #19 after 1 week - VIP - 2 units 2. Referred to Dr Ammar for changing crown #4 ( same day after implant crown delivery)"/>
    <s v="Choose                                             A1                                                 B1                                                 C1                                                 F1                                                 R1"/>
  </r>
  <r>
    <d v="2025-01-20T00:00:00"/>
    <s v="---"/>
    <s v="13th Floor"/>
    <s v="Mona"/>
    <x v="5"/>
    <n v="41010"/>
    <s v="Nasser  Alhamadi"/>
    <x v="2"/>
    <n v="48242"/>
    <x v="0"/>
    <s v="02- Claims Sent Not Remitted"/>
    <n v="280"/>
    <n v="0"/>
    <n v="280"/>
    <n v="280"/>
    <n v="0"/>
    <n v="0"/>
    <n v="0"/>
    <n v="0"/>
    <n v="0"/>
    <n v="0"/>
    <n v="280"/>
    <n v="0"/>
    <n v="0"/>
    <n v="0"/>
    <n v="0"/>
    <n v="0"/>
    <n v="0"/>
    <s v="04.3- RCT / 3-4 Molar Tooth + Endo Crown Prep."/>
    <s v="04- Discharged"/>
    <s v="Clinic Notes:                         Examination, OPG and pulpectomy #17                                                                  Next Clinic Notes:                         RCT #17"/>
    <s v="Choose                                             A1                                                 B1                                                 C1                                                 F1                                                 R1"/>
  </r>
  <r>
    <d v="2025-01-13T00:00:00"/>
    <s v="---"/>
    <s v="12th Floor"/>
    <s v="Hassan"/>
    <x v="0"/>
    <n v="39988"/>
    <s v="Mayada Mohamed Sani Baghdadi"/>
    <x v="0"/>
    <n v="48257"/>
    <x v="0"/>
    <s v="02- Claims Sent Not Remitted"/>
    <n v="51.98"/>
    <n v="51.98"/>
    <n v="0"/>
    <n v="0"/>
    <n v="0"/>
    <n v="0"/>
    <n v="51.98"/>
    <n v="0"/>
    <n v="0"/>
    <n v="0"/>
    <n v="0"/>
    <n v="0"/>
    <n v="0"/>
    <n v="0"/>
    <n v="0"/>
    <n v="0"/>
    <n v="540"/>
    <s v="07.4- Crowns /Crown Delivery - Simple (1-2)"/>
    <s v="04- Discharged"/>
    <s v="Clinic Notes:                         Temporary cementation #10 for trial                                                                   Next Clinic Notes:                         permanent cementation #10 with removal #11 4 units"/>
    <s v="Choose                                             A1                                                 B1                                                 C1                                                 F1                                                 R1"/>
  </r>
  <r>
    <d v="2025-01-15T00:00:00"/>
    <s v="---"/>
    <s v="13th Floor"/>
    <s v="Mona"/>
    <x v="5"/>
    <n v="38658"/>
    <s v="Malak Tamer Ebrahim Jaafar"/>
    <x v="0"/>
    <n v="48265"/>
    <x v="0"/>
    <s v="02- Claims Sent Not Remitted"/>
    <n v="230"/>
    <n v="230"/>
    <n v="0"/>
    <n v="0"/>
    <n v="0"/>
    <n v="0"/>
    <n v="230"/>
    <n v="0"/>
    <n v="0"/>
    <n v="0"/>
    <n v="0"/>
    <n v="0"/>
    <n v="0"/>
    <n v="0"/>
    <n v="0"/>
    <n v="0"/>
    <n v="0"/>
    <s v="01.4- New Diagnosis after 6 months"/>
    <s v="04- Discharged"/>
    <s v="Clinic Notes:                         Examination, IOPA #9                                                                  Next Clinic Notes:                         New diagnosis after 6 months"/>
    <s v="Choose                                             A1                                                 B1                                                 C1                                                 F1                                                 R1"/>
  </r>
  <r>
    <d v="2025-01-29T00:00:00"/>
    <s v="---"/>
    <s v="13th Floor"/>
    <s v="Kae"/>
    <x v="5"/>
    <n v="40949"/>
    <s v="Basil H H Madi"/>
    <x v="4"/>
    <n v="48267"/>
    <x v="0"/>
    <s v="02- Claims Sent Not Remitted"/>
    <n v="5810"/>
    <n v="0"/>
    <n v="4648"/>
    <n v="4648"/>
    <n v="0"/>
    <n v="0"/>
    <n v="1162"/>
    <n v="1162"/>
    <n v="0"/>
    <n v="0"/>
    <n v="5810"/>
    <n v="0"/>
    <n v="0"/>
    <n v="0"/>
    <n v="0"/>
    <n v="0"/>
    <n v="30"/>
    <s v="01.4- New Diagnosis after 6 months"/>
    <s v="04- Discharged"/>
    <s v="Clinic Notes:                         Endo crown delivery #29,31,19 IOPA #31, 19                                                                  Next Clinic Notes:                         New diagnosis after 6 months"/>
    <s v="Choose                                             A1                                                 B1                                                 C1                                                 F1                                                 R1"/>
  </r>
  <r>
    <d v="2025-01-29T00:00:00"/>
    <s v="---"/>
    <s v="13th Floor"/>
    <s v="Kae"/>
    <x v="5"/>
    <n v="40949"/>
    <s v="Basil H H Madi"/>
    <x v="0"/>
    <n v="48271"/>
    <x v="0"/>
    <s v="02- Claims Sent Not Remitted"/>
    <n v="17.5"/>
    <n v="10.5"/>
    <n v="0"/>
    <n v="0"/>
    <n v="0"/>
    <n v="0"/>
    <n v="17.5"/>
    <n v="7"/>
    <n v="0"/>
    <n v="0"/>
    <n v="7"/>
    <n v="0"/>
    <n v="0"/>
    <n v="0"/>
    <n v="0"/>
    <n v="0"/>
    <n v="30"/>
    <s v="01.4- New Diagnosis after 6 months"/>
    <s v="04- Discharged"/>
    <s v="Clinic Notes:                         Endo crown delivery #29,31,19 IOPA #31, 19                                                                  Next Clinic Notes:                         New diagnosis after 6 months"/>
    <s v="Choose                                             A1                                                 B1                                                 C1                                                 F1                                                 R1"/>
  </r>
  <r>
    <d v="2025-01-22T00:00:00"/>
    <s v="---"/>
    <s v="12th Floor"/>
    <s v="Hassan"/>
    <x v="0"/>
    <n v="17444"/>
    <s v="Mohamed  OMAR ABDULLA NASER BASLAIB"/>
    <x v="0"/>
    <n v="48272"/>
    <x v="0"/>
    <s v="02- Claims Sent Not Remitted"/>
    <n v="311.85000000000002"/>
    <n v="311.85000000000002"/>
    <n v="0"/>
    <n v="0"/>
    <n v="0"/>
    <n v="0"/>
    <n v="311.85000000000002"/>
    <n v="0"/>
    <n v="0"/>
    <n v="0"/>
    <n v="0"/>
    <n v="0"/>
    <n v="0"/>
    <n v="0"/>
    <n v="0"/>
    <n v="0"/>
    <n v="0"/>
    <s v="07.4- Crowns /Crown Delivery - Simple (1-2)"/>
    <s v="04- Discharged"/>
    <s v="Clinic Notes:                         impression #7                                                                   Next Clinic Notes:                         delivery #7"/>
    <s v="Choose                                             A1                                                 B1                                                 C1                                                 F1                                                 R1"/>
  </r>
  <r>
    <d v="2025-01-27T00:00:00"/>
    <s v="---"/>
    <s v="12th Floor"/>
    <s v="Hassan"/>
    <x v="0"/>
    <n v="17444"/>
    <s v="Mohamed  OMAR ABDULLA NASER BASLAIB"/>
    <x v="0"/>
    <n v="48273"/>
    <x v="0"/>
    <s v="02- Claims Sent Not Remitted"/>
    <n v="429.41"/>
    <n v="34.409999999999997"/>
    <n v="0"/>
    <n v="0"/>
    <n v="0"/>
    <n v="0"/>
    <n v="429.41"/>
    <n v="395"/>
    <n v="0"/>
    <n v="0"/>
    <n v="395"/>
    <n v="0"/>
    <n v="0"/>
    <n v="0"/>
    <n v="0"/>
    <n v="0"/>
    <n v="0"/>
    <s v="06.0- Inlay / Crown Preparation - Simple (1-2)"/>
    <s v="04- Discharged"/>
    <s v="Clinic Notes:                         Indirect Repair with IOPA#7                                                                  Next Clinic Notes:                         SCALING REMOVAL #6 AND IMPRESSION, SCALING AN DPOLISHING 5 UNITS"/>
    <s v="Choose                                             A1                                                 B1                                                 C1                                                 F1                                                 R1"/>
  </r>
  <r>
    <d v="2025-01-29T00:00:00"/>
    <s v="---"/>
    <s v="12th Floor"/>
    <s v="Hassan"/>
    <x v="0"/>
    <n v="40056"/>
    <s v="Saif Faraj Musleh Haddad Alaryani"/>
    <x v="2"/>
    <n v="48278"/>
    <x v="0"/>
    <s v="02- Claims Sent Not Remitted"/>
    <n v="770"/>
    <n v="0"/>
    <n v="770"/>
    <n v="770"/>
    <n v="0"/>
    <n v="0"/>
    <n v="0"/>
    <n v="0"/>
    <n v="0"/>
    <n v="0"/>
    <n v="770"/>
    <n v="0"/>
    <n v="0"/>
    <n v="0"/>
    <n v="0"/>
    <n v="0"/>
    <n v="0"/>
    <s v="07.4- Crowns /Crown Delivery - Simple (1-2)"/>
    <s v="04- Discharged"/>
    <s v="Clinic Notes:                         Post &amp; Core and Restoration with IOPA#4 and Crown Prep                                                                  Next Clinic Notes:                         Full crown Delivery#4 _ 3 units"/>
    <s v="Choose                                             A1                                                 B1                                                 C1                                                 F1                                                 R1"/>
  </r>
  <r>
    <d v="2025-01-29T00:00:00"/>
    <s v="---"/>
    <s v="12th Floor"/>
    <s v="Hassan"/>
    <x v="0"/>
    <n v="40056"/>
    <s v="Saif Faraj Musleh Haddad Alaryani"/>
    <x v="0"/>
    <n v="48282"/>
    <x v="0"/>
    <s v="02- Claims Sent Not Remitted"/>
    <n v="311.85000000000002"/>
    <n v="311.85000000000002"/>
    <n v="0"/>
    <n v="0"/>
    <n v="0"/>
    <n v="0"/>
    <n v="311.85000000000002"/>
    <n v="0"/>
    <n v="0"/>
    <n v="0"/>
    <n v="0"/>
    <n v="0"/>
    <n v="0"/>
    <n v="0"/>
    <n v="0"/>
    <n v="0"/>
    <n v="0"/>
    <s v="07.4- Crowns /Crown Delivery - Simple (1-2)"/>
    <s v="04- Discharged"/>
    <s v="Clinic Notes:                         Post &amp; Core and Restoration with IOPA#4 and Crown Prep                                                                  Next Clinic Notes:                         Full crown Delivery#4 _ 3 units"/>
    <s v="Choose                                             A1                                                 B1                                                 C1                                                 F1                                                 R1"/>
  </r>
  <r>
    <d v="2025-01-26T00:00:00"/>
    <s v="---"/>
    <s v="12th Floor"/>
    <s v="Hassan"/>
    <x v="0"/>
    <n v="40641"/>
    <s v="Zainab Murad  Ali Al Hashmi"/>
    <x v="0"/>
    <n v="48287"/>
    <x v="0"/>
    <s v="02- Claims Sent Not Remitted"/>
    <n v="195"/>
    <n v="195"/>
    <n v="0"/>
    <n v="0"/>
    <n v="0"/>
    <n v="0"/>
    <n v="195"/>
    <n v="0"/>
    <n v="0"/>
    <n v="0"/>
    <n v="0"/>
    <n v="0"/>
    <n v="0"/>
    <n v="0"/>
    <n v="0"/>
    <n v="0"/>
    <n v="0"/>
    <s v="09.1- Surgery / Implant - Simple (1-2)"/>
    <s v="04- Discharged"/>
    <s v="Clinic Notes:                         FULL MOUTH DIGITAL SCAN                                                                   Next Clinic Notes:                         implant surgery (8units)"/>
    <s v="Choose                                             A1                                                 B1                                                 C1                                                 F1                                                 R1"/>
  </r>
  <r>
    <d v="2025-01-04T00:00:00"/>
    <s v="---"/>
    <s v="13th Floor"/>
    <s v="Kae"/>
    <x v="6"/>
    <n v="40808"/>
    <s v="Samah  Tajalsir Hassan Ahmed"/>
    <x v="3"/>
    <n v="48512"/>
    <x v="0"/>
    <s v="02- Claims Sent Not Remitted"/>
    <n v="570"/>
    <n v="0"/>
    <n v="456"/>
    <n v="456"/>
    <n v="0"/>
    <n v="0"/>
    <n v="114"/>
    <n v="114"/>
    <n v="0"/>
    <n v="0"/>
    <n v="570"/>
    <n v="0"/>
    <n v="0"/>
    <n v="0"/>
    <n v="0"/>
    <n v="0"/>
    <n v="0"/>
    <s v="07.5- Crowns /Crown Delivery - Compound (3-5)"/>
    <s v="04- Discharged"/>
    <s v="Clinic Notes:                         onlay prep #18,19. post and core #21 and crown prep #20,21                                                                  Next Clinic Notes:                         onlay delivery #18,19. crown delivery #20,21"/>
    <s v="Choose                                             A1                                                 B1                                                 C1                                                 F1                                                 R1"/>
  </r>
  <r>
    <d v="2025-01-04T00:00:00"/>
    <s v="---"/>
    <s v="13th Floor"/>
    <s v="Kae"/>
    <x v="6"/>
    <n v="40808"/>
    <s v="Samah  Tajalsir Hassan Ahmed"/>
    <x v="0"/>
    <n v="48515"/>
    <x v="0"/>
    <s v="02- Claims Sent Not Remitted"/>
    <n v="461.85"/>
    <n v="461.85"/>
    <n v="0"/>
    <n v="0"/>
    <n v="0"/>
    <n v="0"/>
    <n v="431.85"/>
    <n v="0"/>
    <n v="0"/>
    <n v="0"/>
    <n v="0"/>
    <n v="0"/>
    <n v="0"/>
    <n v="0"/>
    <n v="0"/>
    <n v="0"/>
    <n v="0"/>
    <s v="07.5- Crowns /Crown Delivery - Compound (3-5)"/>
    <s v="04- Discharged"/>
    <s v="Clinic Notes:                         onlay prep #18,19. post and core #21 and crown prep #20,21                                                                  Next Clinic Notes:                         onlay delivery #18,19. crown delivery #20,21"/>
    <s v="Choose                                             A1                                                 B1                                                 C1                                                 F1                                                 R1"/>
  </r>
  <r>
    <d v="2025-01-22T00:00:00"/>
    <s v="---"/>
    <s v="13th Floor"/>
    <s v="Mona"/>
    <x v="6"/>
    <n v="39549"/>
    <s v="Lana Mutaz Mustafa Moatz Mustafa  Al Bayed"/>
    <x v="0"/>
    <n v="48602"/>
    <x v="0"/>
    <s v="02- Claims Sent Not Remitted"/>
    <n v="110"/>
    <n v="110"/>
    <n v="0"/>
    <n v="0"/>
    <n v="0"/>
    <n v="0"/>
    <n v="110"/>
    <n v="0"/>
    <n v="0"/>
    <n v="0"/>
    <n v="0"/>
    <n v="0"/>
    <n v="0"/>
    <n v="0"/>
    <n v="0"/>
    <n v="0"/>
    <n v="0"/>
    <s v="04.4- RCT/ Endo Retreatment (No Crown Prep)"/>
    <s v="04- Discharged"/>
    <s v="Clinic Notes:                         rct#14                                                                  Next Clinic Notes:                         rct#19--4 units"/>
    <s v="Choose                                             A1                                                 B1                                                 C1                                                 F1                                                 R1"/>
  </r>
  <r>
    <d v="2025-01-13T00:00:00"/>
    <s v="---"/>
    <s v="13th Floor"/>
    <s v="Kae"/>
    <x v="6"/>
    <n v="40809"/>
    <s v="Mehnaz  Shamsher"/>
    <x v="0"/>
    <n v="48605"/>
    <x v="0"/>
    <s v="02- Claims Sent Not Remitted"/>
    <n v="623.70000000000005"/>
    <n v="623.70000000000005"/>
    <n v="0"/>
    <n v="0"/>
    <n v="0"/>
    <n v="0"/>
    <n v="623.70000000000005"/>
    <n v="0"/>
    <n v="0"/>
    <n v="0"/>
    <n v="0"/>
    <n v="0"/>
    <n v="0"/>
    <n v="0"/>
    <n v="0"/>
    <n v="0"/>
    <n v="0"/>
    <s v="07.2- Crowns /Crown Preparation - Compound (3-5)"/>
    <s v="04- Discharged"/>
    <s v="Clinic Notes:                         post and cor#29, crown removal#31, tooth prep #31 and 29                                                                  Next Clinic Notes:                         bridge delivery--4 unit"/>
    <s v="Choose                                             A1                                                 B1                                                 C1                                                 F1                                                 R1"/>
  </r>
  <r>
    <d v="2025-01-13T00:00:00"/>
    <s v="---"/>
    <s v="13th Floor"/>
    <s v="Kae"/>
    <x v="6"/>
    <n v="34776"/>
    <s v="Noura Sultan Hamad Aldhelaia  Alzaabi"/>
    <x v="0"/>
    <n v="48614"/>
    <x v="0"/>
    <s v="02- Claims Sent Not Remitted"/>
    <n v="208"/>
    <n v="208"/>
    <n v="0"/>
    <n v="0"/>
    <n v="0"/>
    <n v="0"/>
    <n v="208"/>
    <n v="0"/>
    <n v="0"/>
    <n v="0"/>
    <n v="0"/>
    <n v="0"/>
    <n v="0"/>
    <n v="0"/>
    <n v="0"/>
    <n v="0"/>
    <n v="0"/>
    <s v="02.0- Oral Hygiene 1"/>
    <s v="04- Discharged"/>
    <s v="Clinic Notes:                         scaling polishing, Invisalign delivery #3 and 4                                                                   Next Clinic Notes:                         scaling after 6 month --2 unit  at clinic 4 Invisalign delivery #5 and 6 at vip clinic --1 unit"/>
    <s v="Choose                                             A1                                                 B1                                                 C1                                                 F1                                                 R1"/>
  </r>
  <r>
    <d v="2025-01-13T00:00:00"/>
    <s v="---"/>
    <s v="13th Floor"/>
    <s v="Kae"/>
    <x v="6"/>
    <n v="34776"/>
    <s v="Noura Sultan Hamad Aldhelaia  Alzaabi"/>
    <x v="2"/>
    <n v="48612"/>
    <x v="0"/>
    <s v="02- Claims Sent Not Remitted"/>
    <n v="122.5"/>
    <n v="0"/>
    <n v="122.5"/>
    <n v="122.5"/>
    <n v="0"/>
    <n v="0"/>
    <n v="0"/>
    <n v="0"/>
    <n v="0"/>
    <n v="0"/>
    <n v="122.5"/>
    <n v="0"/>
    <n v="0"/>
    <n v="0"/>
    <n v="0"/>
    <n v="0"/>
    <n v="0"/>
    <s v="02.0- Oral Hygiene 1"/>
    <s v="04- Discharged"/>
    <s v="Clinic Notes:                         scaling polishing, Invisalign delivery #3 and 4                                                                   Next Clinic Notes:                         scaling after 6 month --2 unit  at clinic 4 Invisalign delivery #5 and 6 at vip clinic --1 unit"/>
    <s v="Choose                                             A1                                                 B1                                                 C1                                                 F1                                                 R1"/>
  </r>
  <r>
    <d v="2025-01-13T00:00:00"/>
    <s v="---"/>
    <s v="13th Floor"/>
    <s v="Kae"/>
    <x v="5"/>
    <n v="34312"/>
    <s v="Khaled Ahmed Mohammed Rashed  Aldahmani"/>
    <x v="0"/>
    <n v="48870"/>
    <x v="0"/>
    <s v="02- Claims Sent Not Remitted"/>
    <n v="140"/>
    <n v="140"/>
    <n v="0"/>
    <n v="0"/>
    <n v="0"/>
    <n v="0"/>
    <n v="140"/>
    <n v="0"/>
    <n v="0"/>
    <n v="0"/>
    <n v="0"/>
    <n v="0"/>
    <n v="0"/>
    <n v="0"/>
    <n v="0"/>
    <n v="0"/>
    <n v="0"/>
    <s v="02.0- Oral Hygiene 1"/>
    <s v="04- Discharged"/>
    <s v="Clinic Notes:                         Pocket irrigation around #12                                                                  Next Clinic Notes:                         Scaling after one week 3 units"/>
    <s v="Choose                                             A1                                                 B1                                                 C1                                                 F1                                                 R1"/>
  </r>
  <r>
    <d v="2025-01-08T00:00:00"/>
    <s v="---"/>
    <s v="12th Floor"/>
    <s v="Kae"/>
    <x v="0"/>
    <n v="40785"/>
    <s v="Rami Yousef Abed Obaid"/>
    <x v="6"/>
    <n v="48877"/>
    <x v="0"/>
    <s v="02- Claims Sent Not Remitted"/>
    <n v="2633"/>
    <n v="0"/>
    <n v="1000"/>
    <n v="1000"/>
    <n v="0"/>
    <n v="0"/>
    <n v="1633"/>
    <n v="1633"/>
    <n v="0"/>
    <n v="0"/>
    <n v="2633"/>
    <n v="0"/>
    <n v="0"/>
    <n v="0"/>
    <n v="0"/>
    <n v="0"/>
    <n v="393"/>
    <s v="01.4- New Diagnosis after 6 months"/>
    <s v="03- Waiting &gt; 10 minutes"/>
    <s v="Clinic Notes:                         crown delivery #13,14                                                                  Next Clinic Notes:                         new diagnosis in 6 months"/>
    <s v="Choose                                             A1                                                 B1                                                 C1                                                 F1                                                 R1"/>
  </r>
  <r>
    <d v="2025-01-08T00:00:00"/>
    <s v="---"/>
    <s v="12th Floor"/>
    <s v="Kae"/>
    <x v="0"/>
    <n v="40785"/>
    <s v="Rami Yousef Abed Obaid"/>
    <x v="0"/>
    <n v="48878"/>
    <x v="0"/>
    <s v="02- Claims Sent Not Remitted"/>
    <n v="715.2"/>
    <n v="32.799999999999997"/>
    <n v="0"/>
    <n v="0"/>
    <n v="0"/>
    <n v="0"/>
    <n v="715.2"/>
    <n v="682.4"/>
    <n v="0"/>
    <n v="0"/>
    <n v="682.4"/>
    <n v="0"/>
    <n v="0"/>
    <n v="0"/>
    <n v="0"/>
    <n v="0"/>
    <n v="393"/>
    <s v="01.4- New Diagnosis after 6 months"/>
    <s v="03- Waiting &gt; 10 minutes"/>
    <s v="Clinic Notes:                         crown delivery #13,14                                                                  Next Clinic Notes:                         new diagnosis in 6 months"/>
    <s v="Choose                                             A1                                                 B1                                                 C1                                                 F1                                                 R1"/>
  </r>
  <r>
    <d v="2025-01-25T00:00:00"/>
    <s v="---"/>
    <s v="13th Floor"/>
    <s v="Haya"/>
    <x v="5"/>
    <n v="40769"/>
    <s v="Alneera Ibrahim Mohmmad Abdulla"/>
    <x v="0"/>
    <n v="48887"/>
    <x v="0"/>
    <s v="02- Claims Sent Not Remitted"/>
    <n v="105"/>
    <n v="105"/>
    <n v="0"/>
    <n v="0"/>
    <n v="0"/>
    <n v="0"/>
    <n v="105"/>
    <n v="0"/>
    <n v="0"/>
    <n v="0"/>
    <n v="0"/>
    <n v="0"/>
    <n v="0"/>
    <n v="0"/>
    <n v="0"/>
    <n v="0"/>
    <n v="0"/>
    <s v="06.4- Inlay / Crown Delivery - Compound (3-5)"/>
    <s v="04- Discharged"/>
    <s v="Clinic Notes:                         Onlay prep #32                                                                  Next Clinic Notes:                         Onlay delivery #32"/>
    <s v="Choose                                             A1                                                 B1                                                 C1                                                 F1                                                 R1"/>
  </r>
  <r>
    <d v="2025-01-01T00:00:00"/>
    <d v="2025-01-01T00:00:00"/>
    <s v="13th Floor"/>
    <s v="Rami"/>
    <x v="4"/>
    <n v="35536"/>
    <s v="Tarek Saad Alehbeili"/>
    <x v="3"/>
    <n v="43585"/>
    <x v="1"/>
    <s v="02- Claims Sent Not Remitted"/>
    <n v="0"/>
    <n v="0"/>
    <n v="0"/>
    <n v="0"/>
    <n v="0"/>
    <n v="0"/>
    <n v="0"/>
    <n v="0"/>
    <n v="0"/>
    <n v="0"/>
    <n v="0"/>
    <n v="0"/>
    <n v="0"/>
    <n v="144"/>
    <n v="0"/>
    <n v="0"/>
    <n v="0"/>
    <s v="01.2- Consultation (Existing patient)"/>
    <s v="04- Discharged"/>
    <s v="Clinic Notes:                         Restoration #28,29,27                                                                  Next Clinic Notes:                         follow up after 1 week"/>
    <s v="Choose                                             A1                                                 B1                                                 C1                                                 F1                                                 R1"/>
  </r>
  <r>
    <d v="2025-01-01T00:00:00"/>
    <d v="2025-01-01T00:00:00"/>
    <s v="13th Floor"/>
    <s v="Rami"/>
    <x v="4"/>
    <n v="35955"/>
    <s v="Nurciah Bt Dalim Tarmin"/>
    <x v="0"/>
    <n v="43782"/>
    <x v="1"/>
    <s v="02- Claims Sent Not Remitted"/>
    <n v="0"/>
    <n v="0"/>
    <n v="0"/>
    <n v="0"/>
    <n v="0"/>
    <n v="0"/>
    <n v="0"/>
    <n v="0"/>
    <n v="0"/>
    <n v="0"/>
    <n v="0"/>
    <n v="0"/>
    <n v="0"/>
    <n v="195.52"/>
    <n v="0"/>
    <n v="0"/>
    <n v="0"/>
    <s v="X.0- Internal referral"/>
    <s v="04- Discharged"/>
    <s v="Clinic Notes:                         scaling and polishing                                                                   Next Clinic Notes:                         refer to dr Ammar for extraction #30"/>
    <s v="Choose                                             A1                                                 B1                                                 C1                                                 F1                                                 R1"/>
  </r>
  <r>
    <d v="2025-01-02T00:00:00"/>
    <d v="2025-01-02T00:00:00"/>
    <s v="12th Floor"/>
    <s v="Kae"/>
    <x v="0"/>
    <n v="40930"/>
    <s v="Lubna Khaled Jamal Abdelqader"/>
    <x v="3"/>
    <n v="44002"/>
    <x v="3"/>
    <s v="02- Claims Sent Not Remitted"/>
    <n v="0"/>
    <n v="0"/>
    <n v="0"/>
    <n v="0"/>
    <n v="0"/>
    <n v="0"/>
    <n v="0"/>
    <n v="0"/>
    <n v="0"/>
    <n v="0"/>
    <n v="0"/>
    <n v="0"/>
    <n v="0"/>
    <n v="30"/>
    <n v="0"/>
    <n v="0"/>
    <n v="0"/>
    <s v="X.0- Internal referral"/>
    <s v="03- Waiting &gt; 10 minutes"/>
    <s v="Clinic Notes:                         consultation, opg                                                                  Next Clinic Notes:                         referral to ortho for consult; new diagnosis in 6 months"/>
    <s v="Choose                                             A1                                                 B1                                                 C1                                                 F1                                                 R1"/>
  </r>
  <r>
    <d v="2025-01-04T00:00:00"/>
    <d v="2025-01-04T00:00:00"/>
    <s v="13th Floor"/>
    <s v="Joel"/>
    <x v="4"/>
    <n v="36436"/>
    <s v="Joel Mula Aborita"/>
    <x v="0"/>
    <n v="43939"/>
    <x v="2"/>
    <s v="02- Claims Sent Not Remitted"/>
    <n v="0"/>
    <n v="0"/>
    <n v="0"/>
    <n v="0"/>
    <n v="0"/>
    <n v="0"/>
    <n v="0"/>
    <n v="0"/>
    <n v="0"/>
    <n v="0"/>
    <n v="0"/>
    <n v="0"/>
    <n v="0"/>
    <n v="0"/>
    <n v="0"/>
    <n v="0"/>
    <n v="0"/>
    <s v="03.1- Restorative / Compound"/>
    <s v="04- Discharged"/>
    <s v="Clinic Notes:                         restoration #3                                                                  Next Clinic Notes:                         restoration #3, 2 (4 unit)"/>
    <s v="Choose                                             A1                                                 B1                                                 C1                                                 F1                                                 R1"/>
  </r>
  <r>
    <d v="2025-01-04T00:00:00"/>
    <d v="2025-01-04T00:00:00"/>
    <s v="12th Floor"/>
    <s v="Cherry"/>
    <x v="1"/>
    <n v="39542"/>
    <s v="Mohammed Mahi Najeem Meera Sahib Mohammed Mahi"/>
    <x v="0"/>
    <n v="36620"/>
    <x v="1"/>
    <s v="04- Partially Paid / Old Collection"/>
    <n v="0"/>
    <n v="0"/>
    <n v="0"/>
    <n v="0"/>
    <n v="0"/>
    <n v="0"/>
    <n v="0"/>
    <n v="0"/>
    <n v="0"/>
    <n v="0"/>
    <n v="0"/>
    <n v="0"/>
    <n v="0"/>
    <n v="2366.7399999999998"/>
    <n v="0"/>
    <n v="0"/>
    <n v="0"/>
    <s v="05.M- Surgical Miscellaneous (post surgery care,"/>
    <s v="03- Waiting &gt; 10 minutes"/>
    <s v="Clinic Notes:                         Direct implant surgery #29,31 with Gingivoplasty under Nitrous oxide , OPG                                                                   Next Clinic Notes:                         1) Wound irrigation #29,31 after 3 days (IV will be based on the condition of the patient) - Clinic 4 - 1 unit  2) Wound irrigation #29,31 after 5 days - Clinic 4 - 1 unit  3) Suture removal #29,31 after 12 days - VIP Clinic - 1 unit"/>
    <s v="Choose                                             A1                                                 B1                                                 C1                                                 F1                                                 R1"/>
  </r>
  <r>
    <d v="2025-01-05T00:00:00"/>
    <d v="2025-01-05T00:00:00"/>
    <s v="13th Floor"/>
    <s v="Joel"/>
    <x v="4"/>
    <n v="37905"/>
    <s v="Sydney Rae  Buckley"/>
    <x v="0"/>
    <n v="43871"/>
    <x v="1"/>
    <s v="04- Partially Paid / Old Collection"/>
    <n v="0"/>
    <n v="0"/>
    <n v="0"/>
    <n v="0"/>
    <n v="0"/>
    <n v="0"/>
    <n v="0"/>
    <n v="0"/>
    <n v="0"/>
    <n v="0"/>
    <n v="0"/>
    <n v="0"/>
    <n v="0"/>
    <n v="397.52"/>
    <n v="0"/>
    <n v="0"/>
    <n v="0"/>
    <s v="07.0- Smile analysis, smile mock up"/>
    <s v="04- Discharged"/>
    <s v="Clinic Notes:                         consultation and scaling                                                                   Next Clinic Notes:                         smile analysis ( 3 units when patient comes back from travel )"/>
    <s v="Choose                                             A1                                                 B1                                                 C1                                                 F1                                                 R1"/>
  </r>
  <r>
    <d v="2025-01-05T00:00:00"/>
    <d v="2025-01-05T00:00:00"/>
    <s v="12th Floor"/>
    <s v="Joel"/>
    <x v="1"/>
    <n v="40921"/>
    <s v="Ahmed Ali Ahmed Ali Elnaggar"/>
    <x v="0"/>
    <n v="44163"/>
    <x v="3"/>
    <s v="02- Claims Sent Not Remitted"/>
    <n v="0"/>
    <n v="0"/>
    <n v="0"/>
    <n v="0"/>
    <n v="0"/>
    <n v="0"/>
    <n v="0"/>
    <n v="0"/>
    <n v="0"/>
    <n v="0"/>
    <n v="0"/>
    <n v="0"/>
    <n v="0"/>
    <n v="77.97"/>
    <n v="0"/>
    <n v="0"/>
    <n v="0"/>
    <s v="01.2- Consultation (Existing patient)"/>
    <s v="04- Discharged"/>
    <s v="Clinic Notes:                         Consultation and OPG                                                                  Next Clinic Notes:                         1. Deep phrophy on first visit 2. Scaling after 1 week 3. New diagnosis - VIP - after 6 months - (must have scaling with GP)"/>
    <s v="Choose                                             A1                                                 B1                                                 C1                                                 F1                                                 R1"/>
  </r>
  <r>
    <d v="2025-01-06T00:00:00"/>
    <d v="2025-01-06T00:00:00"/>
    <s v="12th Floor"/>
    <s v="Hassan"/>
    <x v="1"/>
    <n v="36269"/>
    <s v="Anna Spynka"/>
    <x v="0"/>
    <n v="38646"/>
    <x v="5"/>
    <s v="04- Partially Paid / Old Collection"/>
    <n v="0"/>
    <n v="0"/>
    <n v="0"/>
    <n v="0"/>
    <n v="0"/>
    <n v="0"/>
    <n v="0"/>
    <n v="0"/>
    <n v="0"/>
    <n v="0"/>
    <n v="0"/>
    <n v="0"/>
    <n v="0"/>
    <n v="500"/>
    <n v="0"/>
    <n v="0"/>
    <n v="0"/>
    <s v="09.M- Post surgical care, Occlusal adjustment, Implant Tightening,Repair"/>
    <s v="04- Discharged"/>
    <s v="Clinic Notes:                         Implant crown delivery #31                                                                   Next Clinic Notes:                         1) Refer to clinic 2 for CAD CAM restoration # 14  2) Implant crown tightening #19,31 after 1 month from today  (must have scaling visit with GP same day visit with VIP Clinic , scaling should be FOC ) - VIP Clinic - 2 units"/>
    <s v="Choose                                             A1                                                 B1                                                 C1                                                 F1                                                 R1"/>
  </r>
  <r>
    <d v="2025-01-06T00:00:00"/>
    <d v="2025-01-06T00:00:00"/>
    <s v="12th Floor"/>
    <s v="Cherry"/>
    <x v="1"/>
    <n v="12218"/>
    <s v="Haitham Fawzi Abdelmagied Mahmoud"/>
    <x v="5"/>
    <s v="43571  / FP40403"/>
    <x v="2"/>
    <s v="02- Claims Sent Not Remitted"/>
    <n v="0"/>
    <n v="0"/>
    <n v="0"/>
    <n v="0"/>
    <n v="0"/>
    <n v="0"/>
    <n v="0"/>
    <n v="0"/>
    <n v="0"/>
    <n v="0"/>
    <n v="0"/>
    <n v="0"/>
    <n v="0"/>
    <n v="0"/>
    <n v="0"/>
    <n v="0"/>
    <n v="0"/>
    <s v="09.1- Surgery / Implant - Simple (1-2)"/>
    <s v="04- Discharged"/>
    <s v="Clinic Notes:                         cbct and scan                                                                  Next Clinic Notes:                         1. Surgical extraction #12 with gtr/graft/immediae implant #12 under nitrous after pt accepts FP - 6 units  2. Referred back to Dr Ibrahim to restore  #13 (mesial) , #28 (cervical)  after surgery  ( since pt is traveling , he needs surgery first)"/>
    <s v="Choose                                             A1                                                 B1                                                 C1                                                 F1                                                 R1"/>
  </r>
  <r>
    <d v="2025-01-06T00:00:00"/>
    <d v="2025-01-06T00:00:00"/>
    <s v="NA"/>
    <s v="Dieryl"/>
    <x v="7"/>
    <n v="7000007"/>
    <s v="John Md Doe"/>
    <x v="3"/>
    <n v="44283"/>
    <x v="1"/>
    <s v="04- Partially Paid / Old Collection"/>
    <n v="0"/>
    <n v="0"/>
    <n v="0"/>
    <n v="0"/>
    <n v="0"/>
    <n v="0"/>
    <n v="0"/>
    <n v="0"/>
    <n v="0"/>
    <n v="0"/>
    <n v="0"/>
    <n v="0"/>
    <n v="0"/>
    <n v="14.4"/>
    <n v="0"/>
    <n v="0"/>
    <n v="0"/>
    <m/>
    <s v="01- Being Seen"/>
    <s v="Clinic Notes:                                                                                           Next Clinic Notes:"/>
    <s v="Choose                                             A1                                                 B1                                                 C1                                                 F1                                                 R1"/>
  </r>
  <r>
    <d v="2025-01-06T00:00:00"/>
    <d v="2025-01-06T00:00:00"/>
    <s v="12th Floor"/>
    <s v="Cherry"/>
    <x v="1"/>
    <n v="38562"/>
    <s v="Fatima Muneer Mohammad Ratrout"/>
    <x v="0"/>
    <n v="43648"/>
    <x v="2"/>
    <s v="02- Claims Sent Not Remitted"/>
    <n v="0"/>
    <n v="0"/>
    <n v="0"/>
    <n v="0"/>
    <n v="0"/>
    <n v="0"/>
    <n v="0"/>
    <n v="0"/>
    <n v="0"/>
    <n v="0"/>
    <n v="0"/>
    <n v="0"/>
    <n v="0"/>
    <n v="0"/>
    <n v="0"/>
    <n v="0"/>
    <n v="0"/>
    <s v="09.M- Post surgical care, Occlusal adjustment, Implant Tightening,Repair"/>
    <s v="04- Discharged"/>
    <s v="Clinic Notes:                         Implant tightening #18,19,30 and OPG                                                                   Next Clinic Notes:                         Implant tightening # 22,24,27 - 3 units after 4-6 weeks"/>
    <s v="Choose                                             A1                                                 B1                                                 C1                                                 F1                                                 R1"/>
  </r>
  <r>
    <d v="2025-01-06T00:00:00"/>
    <d v="2025-01-06T00:00:00"/>
    <s v="NA"/>
    <s v="Shaimaa"/>
    <x v="7"/>
    <n v="7000007"/>
    <s v="John Md Doe"/>
    <x v="0"/>
    <n v="44315"/>
    <x v="1"/>
    <s v="04- Partially Paid / Old Collection"/>
    <n v="0"/>
    <n v="0"/>
    <n v="0"/>
    <n v="0"/>
    <n v="0"/>
    <n v="0"/>
    <n v="0"/>
    <n v="0"/>
    <n v="0"/>
    <n v="0"/>
    <n v="0"/>
    <n v="0"/>
    <n v="0"/>
    <n v="416"/>
    <n v="0"/>
    <n v="0"/>
    <n v="0"/>
    <m/>
    <s v="01- Being Seen"/>
    <s v="Clinic Notes:                                                                                           Next Clinic Notes:"/>
    <s v="Choose                                             A1                                                 B1                                                 C1                                                 F1                                                 R1"/>
  </r>
  <r>
    <d v="2025-01-07T00:00:00"/>
    <d v="2025-01-07T00:00:00"/>
    <s v="13th Floor"/>
    <s v="Kae"/>
    <x v="4"/>
    <n v="39018"/>
    <s v="Mahmoud Ahmed Ali Hamouda"/>
    <x v="5"/>
    <s v="43823  / FP40372"/>
    <x v="1"/>
    <s v="02- Claims Sent Not Remitted"/>
    <n v="0"/>
    <n v="0"/>
    <n v="0"/>
    <n v="0"/>
    <n v="0"/>
    <n v="0"/>
    <n v="0"/>
    <n v="0"/>
    <n v="0"/>
    <n v="0"/>
    <n v="0"/>
    <n v="0"/>
    <n v="0"/>
    <n v="716.4"/>
    <n v="0"/>
    <n v="0"/>
    <n v="0"/>
    <s v="06.3- Inlay / Crown Delivery - Simple (1-2)"/>
    <s v="04- Discharged"/>
    <s v="Clinic Notes:                         preparation #30,31                                                                  Next Clinic Notes:                         delivery #30,31 (4 unit)"/>
    <s v="Choose                                             A1                                                 B1                                                 C1                                                 F1                                                 R1"/>
  </r>
  <r>
    <d v="2025-01-08T00:00:00"/>
    <d v="2025-01-08T00:00:00"/>
    <s v="12th Floor"/>
    <s v="Hassan"/>
    <x v="0"/>
    <n v="40693"/>
    <s v="Esam  El Makkawy"/>
    <x v="0"/>
    <n v="42064"/>
    <x v="3"/>
    <s v="04- Partially Paid / Old Collection"/>
    <n v="0"/>
    <n v="0"/>
    <n v="0"/>
    <n v="0"/>
    <n v="0"/>
    <n v="0"/>
    <n v="0"/>
    <n v="0"/>
    <n v="0"/>
    <n v="0"/>
    <n v="0"/>
    <n v="0"/>
    <n v="0"/>
    <n v="187.11"/>
    <n v="0"/>
    <n v="0"/>
    <n v="0"/>
    <s v="09.M- Post surgical care, Occlusal adjustment, Implant Tightening,Repair"/>
    <s v="04- Discharged"/>
    <s v="Clinic Notes:                         internal bleaching #8                                                                   Next Clinic Notes:                         follow up 2 units"/>
    <s v="Choose                                             A1                                                 B1                                                 C1                                                 F1                                                 R1"/>
  </r>
  <r>
    <d v="2025-01-11T00:00:00"/>
    <d v="2025-01-11T00:00:00"/>
    <s v="12th Floor"/>
    <s v="Aubrey"/>
    <x v="0"/>
    <n v="40697"/>
    <s v="Zayed Abdulla Eissa Helal Alhosani"/>
    <x v="2"/>
    <n v="44634"/>
    <x v="2"/>
    <s v="02- Claims Sent Not Remitted"/>
    <n v="0"/>
    <n v="0"/>
    <n v="0"/>
    <n v="0"/>
    <n v="0"/>
    <n v="0"/>
    <n v="0"/>
    <n v="0"/>
    <n v="0"/>
    <n v="0"/>
    <n v="0"/>
    <n v="0"/>
    <n v="0"/>
    <n v="0"/>
    <n v="0"/>
    <n v="0"/>
    <n v="0"/>
    <s v="09.M- Post surgical care, Occlusal adjustment, Implant Tightening,Repair"/>
    <s v="04- Discharged"/>
    <s v="Clinic Notes:                         surgical extraction with immediate implant #14                                                                  Next Clinic Notes:                         post surgical care 1"/>
    <s v="Choose                                             A1                                                 B1                                                 C1                                                 F1                                                 R1"/>
  </r>
  <r>
    <d v="2025-01-11T00:00:00"/>
    <d v="2025-01-11T00:00:00"/>
    <s v="13th Floor"/>
    <s v="Kae"/>
    <x v="4"/>
    <n v="37910"/>
    <s v="Ahmad Ismail Jumaa Ismail Aljineibi"/>
    <x v="2"/>
    <n v="44643"/>
    <x v="2"/>
    <s v="02- Claims Sent Not Remitted"/>
    <n v="0"/>
    <n v="0"/>
    <n v="0"/>
    <n v="0"/>
    <n v="0"/>
    <n v="0"/>
    <n v="0"/>
    <n v="0"/>
    <n v="0"/>
    <n v="0"/>
    <n v="0"/>
    <n v="0"/>
    <n v="0"/>
    <n v="0"/>
    <n v="0"/>
    <n v="0"/>
    <n v="0"/>
    <s v="X.0- Internal referral"/>
    <s v="04- Discharged"/>
    <s v="Clinic Notes:                         consultation and scaling                                                                   Next Clinic Notes:                         1- referral for consultation of impacted teeth removal #1,16,17,32 under VIP 2- scaling after 6 months under clinic 2"/>
    <s v="Choose                                             A1                                                 B1                                                 C1                                                 F1                                                 R1"/>
  </r>
  <r>
    <d v="2025-01-11T00:00:00"/>
    <d v="2025-01-11T00:00:00"/>
    <s v="13th Floor"/>
    <s v="Kae"/>
    <x v="4"/>
    <n v="37910"/>
    <s v="Ahmad Ismail Jumaa Ismail Aljineibi"/>
    <x v="0"/>
    <n v="44646"/>
    <x v="2"/>
    <s v="02- Claims Sent Not Remitted"/>
    <n v="0"/>
    <n v="0"/>
    <n v="0"/>
    <n v="0"/>
    <n v="0"/>
    <n v="0"/>
    <n v="0"/>
    <n v="0"/>
    <n v="0"/>
    <n v="0"/>
    <n v="0"/>
    <n v="0"/>
    <n v="0"/>
    <n v="0"/>
    <n v="0"/>
    <n v="0"/>
    <n v="0"/>
    <s v="X.0- Internal referral"/>
    <s v="04- Discharged"/>
    <s v="Clinic Notes:                         consultation and scaling                                                                   Next Clinic Notes:                         1- referral for consultation of impacted teeth removal #1,16,17,32 under VIP 2- scaling after 6 months under clinic 2"/>
    <s v="Choose                                             A1                                                 B1                                                 C1                                                 F1                                                 R1"/>
  </r>
  <r>
    <d v="2025-01-11T00:00:00"/>
    <d v="2025-01-11T00:00:00"/>
    <s v="12th Floor"/>
    <s v="Aubrey"/>
    <x v="0"/>
    <n v="35601"/>
    <s v="Madeya Omair Mohammed"/>
    <x v="2"/>
    <n v="44657"/>
    <x v="2"/>
    <s v="02- Claims Sent Not Remitted"/>
    <n v="0"/>
    <n v="0"/>
    <n v="0"/>
    <n v="0"/>
    <n v="0"/>
    <n v="0"/>
    <n v="0"/>
    <n v="0"/>
    <n v="0"/>
    <n v="0"/>
    <n v="0"/>
    <n v="0"/>
    <n v="0"/>
    <n v="0"/>
    <n v="0"/>
    <n v="0"/>
    <n v="0"/>
    <s v="05.M- Surgical Miscellaneous (post surgery care,"/>
    <s v="04- Discharged"/>
    <s v="Clinic Notes:                         Surgical extraction #9 , cyst removal #9 with Immediate Implant/GTR/GRAFT/STENT Under Nitrous Oxide , OPG                                                                  Next Clinic Notes:                         Post Surgical Care"/>
    <s v="Choose                                             A1                                                 B1                                                 C1                                                 F1                                                 R1"/>
  </r>
  <r>
    <d v="2025-01-13T00:00:00"/>
    <d v="2025-01-13T00:00:00"/>
    <s v="13th Floor"/>
    <s v="Mariyam"/>
    <x v="2"/>
    <n v="34470"/>
    <s v="Jameela  SALEH ABDULLA MOHAMMED ALBLOOSHI"/>
    <x v="0"/>
    <n v="44919"/>
    <x v="2"/>
    <s v="02- Claims Sent Not Remitted"/>
    <n v="0"/>
    <n v="0"/>
    <n v="0"/>
    <n v="0"/>
    <n v="0"/>
    <n v="0"/>
    <n v="0"/>
    <n v="0"/>
    <n v="0"/>
    <n v="0"/>
    <n v="0"/>
    <n v="0"/>
    <n v="0"/>
    <n v="0"/>
    <n v="0"/>
    <n v="0"/>
    <n v="0"/>
    <s v="08.2- Orthodontic Follow up /Wire Activation / Invisalign Delivery"/>
    <s v="02- Checked-out"/>
    <s v="Clinic Notes:                         Ortho monthly adjustment                                                                  Next Clinic Notes:                         -IPR with Dr Salim -Ortho monthly adjustment - 2 units"/>
    <s v="Choose                                             A1                                                 B1                                                 C1                                                 F1                                                 R1"/>
  </r>
  <r>
    <d v="2025-01-14T00:00:00"/>
    <d v="2025-01-14T00:00:00"/>
    <s v="13th Floor"/>
    <s v="Joel"/>
    <x v="2"/>
    <n v="34800"/>
    <s v="Khadija  Abdul Kareem Yousif Alhammadi"/>
    <x v="2"/>
    <n v="44961"/>
    <x v="2"/>
    <s v="02- Claims Sent Not Remitted"/>
    <n v="0"/>
    <n v="0"/>
    <n v="0"/>
    <n v="0"/>
    <n v="0"/>
    <n v="0"/>
    <n v="0"/>
    <n v="0"/>
    <n v="0"/>
    <n v="0"/>
    <n v="0"/>
    <n v="0"/>
    <n v="0"/>
    <n v="0"/>
    <n v="0"/>
    <n v="0"/>
    <n v="0"/>
    <s v="08.2- Orthodontic Follow up /Wire Activation / Invisalign Delivery"/>
    <s v="04- Discharged"/>
    <s v="Clinic Notes:                         Ortho consultation                                                                  Next Clinic Notes:                         Referred to Dr Ibrahim for restoration #10  Lingual retainer fixation- Ortho clinic  - 2 units (after restoration)"/>
    <s v="Choose                                             A1                                                 B1                                                 C1                                                 F1                                                 R1"/>
  </r>
  <r>
    <d v="2025-01-15T00:00:00"/>
    <d v="2025-01-15T00:00:00"/>
    <s v="12th Floor"/>
    <s v="Dieryl"/>
    <x v="1"/>
    <n v="37234"/>
    <s v="Mariam Obaid Salem Alzaabi"/>
    <x v="2"/>
    <n v="45008"/>
    <x v="2"/>
    <s v="02- Claims Sent Not Remitted"/>
    <n v="0"/>
    <n v="0"/>
    <n v="0"/>
    <n v="0"/>
    <n v="0"/>
    <n v="0"/>
    <n v="0"/>
    <n v="0"/>
    <n v="0"/>
    <n v="0"/>
    <n v="0"/>
    <n v="0"/>
    <n v="0"/>
    <n v="0"/>
    <n v="0"/>
    <n v="0"/>
    <n v="0"/>
    <s v="01.4- New Diagnosis after 6 months"/>
    <s v="04- Discharged"/>
    <s v="Clinic Notes:                         Follow for implant crown delivery # 18,19                                                                   Next Clinic Notes:                         1) Refer to clinic 1 for  CAD CAM restoration (with 3/4th crown) and also for tightening #18,19  2) New diagnosis after 6 months ( must have scaling visit with GP same day visit with VIP Clinic ) - VIP Clinic - 2 units"/>
    <s v="Choose                                             A1                                                 B1                                                 C1                                                 F1                                                 R1"/>
  </r>
  <r>
    <d v="2025-01-17T00:00:00"/>
    <d v="2025-01-17T00:00:00"/>
    <s v="12th Floor"/>
    <s v="Aubrey"/>
    <x v="1"/>
    <n v="722"/>
    <s v="SULTAN  HAMAD IBRAHIM ALDHELAIA AL ZAABI"/>
    <x v="2"/>
    <n v="45216"/>
    <x v="2"/>
    <s v="02- Claims Sent Not Remitted"/>
    <n v="0"/>
    <n v="0"/>
    <n v="0"/>
    <n v="0"/>
    <n v="0"/>
    <n v="0"/>
    <n v="0"/>
    <n v="0"/>
    <n v="0"/>
    <n v="0"/>
    <n v="0"/>
    <n v="0"/>
    <n v="0"/>
    <n v="0"/>
    <n v="0"/>
    <n v="0"/>
    <n v="0"/>
    <s v="09.8- Implant Crown Delivery - Compound (3-5)"/>
    <s v="04- Discharged"/>
    <s v="Clinic Notes:                         Implant bridge removal #23-26 and impression #23-27                                                                  Next Clinic Notes:                         Implant bridge delivery #23-27 after 2 weeks - VIP CLINIC - 3 UNITS"/>
    <s v="Choose                                             A1                                                 B1                                                 C1                                                 F1                                                 R1"/>
  </r>
  <r>
    <d v="2025-01-17T00:00:00"/>
    <d v="2025-01-17T00:00:00"/>
    <s v="12th Floor"/>
    <s v="Aubrey"/>
    <x v="0"/>
    <n v="34516"/>
    <s v="Wadhha Ibrahim Eisa Helal Alhosani"/>
    <x v="2"/>
    <n v="45223"/>
    <x v="2"/>
    <s v="02- Claims Sent Not Remitted"/>
    <n v="0"/>
    <n v="0"/>
    <n v="0"/>
    <n v="0"/>
    <n v="0"/>
    <n v="0"/>
    <n v="0"/>
    <n v="0"/>
    <n v="0"/>
    <n v="0"/>
    <n v="0"/>
    <n v="0"/>
    <n v="0"/>
    <n v="0"/>
    <n v="0"/>
    <n v="0"/>
    <n v="0"/>
    <s v="09.M- Post surgical care, Occlusal adjustment, Implant Tightening,Repair"/>
    <s v="04- Discharged"/>
    <s v="Clinic Notes:                         implant surgery #30,31                                                                  Next Clinic Notes:                         post surgical care 1 unit"/>
    <s v="Choose                                             A1                                                 B1                                                 C1                                                 F1                                                 R1"/>
  </r>
  <r>
    <d v="2025-01-17T00:00:00"/>
    <d v="2025-01-17T00:00:00"/>
    <s v="12th Floor"/>
    <s v="Aubrey"/>
    <x v="0"/>
    <n v="40875"/>
    <s v="Naglaa Abdelwahab Mohamed Barbar"/>
    <x v="0"/>
    <n v="45242"/>
    <x v="2"/>
    <s v="04- Partially Paid / Old Collection"/>
    <n v="0"/>
    <n v="0"/>
    <n v="0"/>
    <n v="0"/>
    <n v="0"/>
    <n v="0"/>
    <n v="0"/>
    <n v="0"/>
    <n v="0"/>
    <n v="0"/>
    <n v="0"/>
    <n v="0"/>
    <n v="0"/>
    <n v="0"/>
    <n v="0"/>
    <n v="0"/>
    <n v="0"/>
    <s v="03.0- Direct Restorative/ Simple"/>
    <s v="04- Discharged"/>
    <s v="Clinic Notes:                         rct #13                                                                  Next Clinic Notes:                         referred back to dr. ibrahim to continue treatment # 13 post and core + crown"/>
    <s v="Choose                                             A1                                                 B1                                                 C1                                                 F1                                                 R1"/>
  </r>
  <r>
    <d v="2025-01-18T00:00:00"/>
    <d v="2025-01-18T00:00:00"/>
    <s v="12th Floor"/>
    <s v="Hassan"/>
    <x v="1"/>
    <n v="34922"/>
    <s v="Lara  Ahmad Chahrour"/>
    <x v="0"/>
    <n v="31086"/>
    <x v="3"/>
    <s v="04- Partially Paid / Old Collection"/>
    <n v="0"/>
    <n v="0"/>
    <n v="0"/>
    <n v="0"/>
    <n v="0"/>
    <n v="0"/>
    <n v="0"/>
    <n v="0"/>
    <n v="0"/>
    <n v="0"/>
    <n v="0"/>
    <n v="0"/>
    <n v="0"/>
    <n v="3.55"/>
    <n v="0"/>
    <n v="0"/>
    <n v="0"/>
    <s v="05.M- Surgical Miscellaneous (post surgery care,"/>
    <s v="04- Discharged"/>
    <s v="Clinic Notes:                         Direct implant surgery #18 /STENT /GUIDE Under Nitrous oxide , OPG                                                                   Next Clinic Notes:                         1)Wound irrigation #18 after 3 days and 5 days ( IV will be based on the condition of the patient) - clinic 4 - 1 unit 2) Suture removal #18 after 12 days - VIP Clinic - 1 unit  3)  After 21 days from surgery Implant exposure #15 - VIP Clinic - 2 units 4) After 6 months from surgery , implant exposure #18 - VIP Clinic - 2 units"/>
    <s v="Choose                                             A1                                                 B1                                                 C1                                                 F1                                                 R1"/>
  </r>
  <r>
    <d v="2025-01-18T00:00:00"/>
    <d v="2025-01-18T00:00:00"/>
    <s v="12th Floor"/>
    <s v="Hassan"/>
    <x v="1"/>
    <n v="34922"/>
    <s v="Lara  Ahmad Chahrour"/>
    <x v="0"/>
    <n v="31086"/>
    <x v="1"/>
    <s v="04- Partially Paid / Old Collection"/>
    <n v="0"/>
    <n v="0"/>
    <n v="0"/>
    <n v="0"/>
    <n v="0"/>
    <n v="0"/>
    <n v="0"/>
    <n v="0"/>
    <n v="0"/>
    <n v="0"/>
    <n v="0"/>
    <n v="0"/>
    <n v="0"/>
    <n v="2127.64"/>
    <n v="0"/>
    <n v="0"/>
    <n v="0"/>
    <s v="05.M- Surgical Miscellaneous (post surgery care,"/>
    <s v="04- Discharged"/>
    <s v="Clinic Notes:                         Direct implant surgery #18 /STENT /GUIDE Under Nitrous oxide , OPG                                                                   Next Clinic Notes:                         1)Wound irrigation #18 after 3 days and 5 days ( IV will be based on the condition of the patient) - clinic 4 - 1 unit 2) Suture removal #18 after 12 days - VIP Clinic - 1 unit  3)  After 21 days from surgery Implant exposure #15 - VIP Clinic - 2 units 4) After 6 months from surgery , implant exposure #18 - VIP Clinic - 2 units"/>
    <s v="Choose                                             A1                                                 B1                                                 C1                                                 F1                                                 R1"/>
  </r>
  <r>
    <d v="2025-01-18T00:00:00"/>
    <d v="2025-01-18T00:00:00"/>
    <s v="12th Floor"/>
    <s v="Hassan"/>
    <x v="1"/>
    <n v="34875"/>
    <s v="Iman  El Abed"/>
    <x v="0"/>
    <n v="40915"/>
    <x v="1"/>
    <s v="02- Claims Sent Not Remitted"/>
    <n v="0"/>
    <n v="0"/>
    <n v="0"/>
    <n v="0"/>
    <n v="0"/>
    <n v="0"/>
    <n v="0"/>
    <n v="0"/>
    <n v="0"/>
    <n v="0"/>
    <n v="0"/>
    <n v="0"/>
    <n v="0"/>
    <n v="1000"/>
    <n v="0"/>
    <n v="0"/>
    <n v="0"/>
    <s v="05.M- Surgical Miscellaneous (post surgery care,"/>
    <s v="04- Discharged"/>
    <s v="Clinic Notes:                         Surgical extraction #12 implant crown removal #13,14 , removal of failed implant # 13/gtr/graft/gingivoplasty  under nitrous oxide , OPG   IOPA#12 ( kindly need to add this in the FP )                                                                   Next Clinic Notes:                         1) Wound irrigation #12,13 after 3 days with IV infusion of ceftriaxone , paracetamol and hydrocortisone (kindly add avalox 400mg for this patient on this visit) - Clinic 1 - 3 units  2) Wound irrigation #12,13 after 5 days - clinic 1 - 1 unit 3) suture removal #12,13 after 12 days - VIP Clinic - 1unit"/>
    <s v="Choose                                             A1                                                 B1                                                 C1                                                 F1                                                 R1"/>
  </r>
  <r>
    <d v="2025-01-18T00:00:00"/>
    <d v="2025-01-18T00:00:00"/>
    <s v="12th Floor"/>
    <s v="Joel"/>
    <x v="1"/>
    <n v="39167"/>
    <s v="Hamza Mortage"/>
    <x v="5"/>
    <s v="45283  / FP1690"/>
    <x v="3"/>
    <s v="02- Claims Sent Not Remitted"/>
    <n v="0"/>
    <n v="0"/>
    <n v="0"/>
    <n v="0"/>
    <n v="0"/>
    <n v="0"/>
    <n v="0"/>
    <n v="0"/>
    <n v="0"/>
    <n v="0"/>
    <n v="0"/>
    <n v="0"/>
    <n v="0"/>
    <n v="653.9"/>
    <n v="0"/>
    <n v="0"/>
    <n v="0"/>
    <s v="09.M- Post surgical care, Occlusal adjustment, Implant Tightening,Repair"/>
    <s v="04- Discharged"/>
    <s v="Clinic Notes:                         Implant crown #29 delivery with IOPA                                                                   Next Clinic Notes:                         Implant tightening after 3 months - 2 units (must have scaling with GP)"/>
    <s v="Choose                                             A1                                                 B1                                                 C1                                                 F1                                                 R1"/>
  </r>
  <r>
    <d v="2025-01-18T00:00:00"/>
    <d v="2025-01-18T00:00:00"/>
    <s v="12th Floor"/>
    <s v="Aubrey"/>
    <x v="0"/>
    <n v="40785"/>
    <s v="Rami Yousef Abed Obaid"/>
    <x v="0"/>
    <n v="45289"/>
    <x v="2"/>
    <s v="02- Claims Sent Not Remitted"/>
    <n v="0"/>
    <n v="0"/>
    <n v="0"/>
    <n v="0"/>
    <n v="0"/>
    <n v="0"/>
    <n v="0"/>
    <n v="0"/>
    <n v="0"/>
    <n v="0"/>
    <n v="0"/>
    <n v="0"/>
    <n v="0"/>
    <n v="0"/>
    <n v="0"/>
    <n v="0"/>
    <n v="0"/>
    <s v="06.3- Inlay / Crown Delivery - Simple (1-2)"/>
    <s v="04- Discharged"/>
    <s v="Clinic Notes:                         endocrown prep #13,14                                                                   Next Clinic Notes:                         endocrown delivery #13,14"/>
    <s v="Choose                                             A1                                                 B1                                                 C1                                                 F1                                                 R1"/>
  </r>
  <r>
    <d v="2025-01-20T00:00:00"/>
    <d v="2025-01-20T00:00:00"/>
    <s v="12th Floor"/>
    <s v="Aubrey"/>
    <x v="0"/>
    <n v="40311"/>
    <s v="Omar Saeed Ali Alshouz Almheiri"/>
    <x v="2"/>
    <n v="45460"/>
    <x v="2"/>
    <s v="02- Claims Sent Not Remitted"/>
    <n v="0"/>
    <n v="0"/>
    <n v="0"/>
    <n v="0"/>
    <n v="0"/>
    <n v="0"/>
    <n v="0"/>
    <n v="0"/>
    <n v="0"/>
    <n v="0"/>
    <n v="0"/>
    <n v="0"/>
    <n v="0"/>
    <n v="0"/>
    <n v="0"/>
    <n v="0"/>
    <n v="0"/>
    <s v="05.M- Surgical Miscellaneous (post surgery care,"/>
    <s v="03- Waiting &gt; 10 minutes"/>
    <s v="Clinic Notes:                          Bridge removal #4,5 with removal of retained root #5 and immediate implant surgery # 4,5,12,13/GTR/GRAFT/STENT Under Nitrous Oxide                                                                  Next Clinic Notes:                         Post Surgical Care"/>
    <s v="Choose                                             A1                                                 B1                                                 C1                                                 F1                                                 R1"/>
  </r>
  <r>
    <d v="2025-01-21T00:00:00"/>
    <d v="2025-01-21T00:00:00"/>
    <s v="13th Floor"/>
    <s v="Joel"/>
    <x v="6"/>
    <n v="36832"/>
    <s v="Tsungirirai Zimuto"/>
    <x v="0"/>
    <n v="45588"/>
    <x v="1"/>
    <s v="02- Claims Sent Not Remitted"/>
    <n v="0"/>
    <n v="0"/>
    <n v="0"/>
    <n v="0"/>
    <n v="0"/>
    <n v="0"/>
    <n v="0"/>
    <n v="0"/>
    <n v="0"/>
    <n v="0"/>
    <n v="0"/>
    <n v="0"/>
    <n v="0"/>
    <n v="598.9"/>
    <n v="0"/>
    <n v="0"/>
    <n v="0"/>
    <s v="03.1- Restorative / Compound"/>
    <s v="03- Waiting &gt; 10 minutes"/>
    <s v="Clinic Notes:                         RCT#25,6 WITH POST AND CORE BUILD UP                                                                  Next Clinic Notes:                         RESTORATION #29,28,30--5 UNITS"/>
    <s v="Choose                                             A1                                                 B1                                                 C1                                                 F1                                                 R1"/>
  </r>
  <r>
    <d v="2025-01-21T00:00:00"/>
    <d v="2025-01-21T00:00:00"/>
    <s v="13th Floor"/>
    <s v="Joel"/>
    <x v="4"/>
    <n v="40447"/>
    <s v="Syed Danial Hussain Syed Ishaq Hussain"/>
    <x v="3"/>
    <s v="45595  / FP40305"/>
    <x v="1"/>
    <s v="02- Claims Sent Not Remitted"/>
    <n v="0"/>
    <n v="0"/>
    <n v="0"/>
    <n v="0"/>
    <n v="0"/>
    <n v="0"/>
    <n v="0"/>
    <n v="0"/>
    <n v="0"/>
    <n v="0"/>
    <n v="0"/>
    <n v="0"/>
    <n v="0"/>
    <n v="72"/>
    <n v="0"/>
    <n v="0"/>
    <n v="0"/>
    <s v="07.8- Bleaching (Home)  impression / delivery"/>
    <s v="04- Discharged"/>
    <s v="Clinic Notes:                         ReRCT #9                                                                  Next Clinic Notes:                         internal bleaching (3 unit) after patient  comes back from travel"/>
    <s v="Choose                                             A1                                                 B1                                                 C1                                                 F1                                                 R1"/>
  </r>
  <r>
    <d v="2025-01-22T00:00:00"/>
    <d v="2025-01-22T00:00:00"/>
    <s v="12th Floor"/>
    <s v="Joel"/>
    <x v="0"/>
    <n v="40877"/>
    <s v="Alhamda Albani Untong"/>
    <x v="3"/>
    <n v="45724"/>
    <x v="1"/>
    <s v="02- Claims Sent Not Remitted"/>
    <n v="0"/>
    <n v="0"/>
    <n v="0"/>
    <n v="0"/>
    <n v="0"/>
    <n v="0"/>
    <n v="0"/>
    <n v="0"/>
    <n v="0"/>
    <n v="0"/>
    <n v="0"/>
    <n v="0"/>
    <n v="0"/>
    <n v="98.4"/>
    <n v="0"/>
    <n v="0"/>
    <n v="0"/>
    <s v="07.4- Crowns /Crown Delivery - Simple (1-2)"/>
    <s v="04- Discharged"/>
    <s v="Clinic Notes:                         post and core #13 with preparation , 29 prep.                                                                  Next Clinic Notes:                         delivery # 13,29 - 4 units"/>
    <s v="Choose                                             A1                                                 B1                                                 C1                                                 F1                                                 R1"/>
  </r>
  <r>
    <d v="2025-01-27T00:00:00"/>
    <d v="2025-01-27T00:00:00"/>
    <s v="12th Floor"/>
    <s v="Aubrey"/>
    <x v="0"/>
    <n v="7292"/>
    <s v="Mariam Ahmed Khaled"/>
    <x v="2"/>
    <n v="46243"/>
    <x v="2"/>
    <s v="04- Partially Paid / Old Collection"/>
    <n v="0"/>
    <n v="0"/>
    <n v="0"/>
    <n v="0"/>
    <n v="0"/>
    <n v="0"/>
    <n v="0"/>
    <n v="0"/>
    <n v="0"/>
    <n v="0"/>
    <n v="0"/>
    <n v="0"/>
    <n v="0"/>
    <n v="0"/>
    <n v="0"/>
    <n v="0"/>
    <n v="0"/>
    <s v="05.M- Surgical Miscellaneous (post surgery care,"/>
    <s v="04- Discharged"/>
    <s v="Clinic Notes:                         Surgical Extraction #31 with Immediate Implant Installation under Nitrous Oxide                                                                  Next Clinic Notes:                         Post Surgical Care Follow up - 2 units"/>
    <s v="Choose                                             A1                                                 B1                                                 C1                                                 F1                                                 R1"/>
  </r>
  <r>
    <d v="2025-01-27T00:00:00"/>
    <d v="2025-01-27T00:00:00"/>
    <s v="12th Floor"/>
    <s v="Aubrey"/>
    <x v="0"/>
    <n v="35762"/>
    <s v="Fawaghi Abdulla Fairooz Mohammed Alblooshi"/>
    <x v="2"/>
    <n v="46265"/>
    <x v="2"/>
    <s v="04- Partially Paid / Old Collection"/>
    <n v="0"/>
    <n v="0"/>
    <n v="0"/>
    <n v="0"/>
    <n v="0"/>
    <n v="0"/>
    <n v="0"/>
    <n v="0"/>
    <n v="0"/>
    <n v="0"/>
    <n v="0"/>
    <n v="0"/>
    <n v="0"/>
    <n v="0"/>
    <n v="0"/>
    <n v="0"/>
    <n v="0"/>
    <s v="09.M- Post surgical care, Occlusal adjustment, Implant Tightening,Repair"/>
    <s v="04- Discharged"/>
    <s v="Clinic Notes:                         Direct Implant Surgery #19,30 under Nitrous Oxide                                                                  Next Clinic Notes:                         Post Surgical Care- 2 units"/>
    <s v="Choose                                             A1                                                 B1                                                 C1                                                 F1                                                 R1"/>
  </r>
  <r>
    <d v="2025-01-27T00:00:00"/>
    <d v="2025-01-27T00:00:00"/>
    <s v="12th Floor"/>
    <s v="Aubrey"/>
    <x v="1"/>
    <n v="12270"/>
    <s v="Nida Khalil Ibrahim Al Kiswani"/>
    <x v="5"/>
    <s v="46317  / FP40329"/>
    <x v="2"/>
    <s v="02- Claims Sent Not Remitted"/>
    <n v="0"/>
    <n v="0"/>
    <n v="0"/>
    <n v="0"/>
    <n v="0"/>
    <n v="0"/>
    <n v="0"/>
    <n v="0"/>
    <n v="0"/>
    <n v="0"/>
    <n v="0"/>
    <n v="0"/>
    <n v="0"/>
    <n v="0"/>
    <n v="0"/>
    <n v="0"/>
    <n v="0"/>
    <s v="05.M- Surgical Miscellaneous (post surgery care,"/>
    <s v="04- Discharged"/>
    <s v="Clinic Notes:                         post surgical follow up examination + IV administration                                                                    Next Clinic Notes:                         after 5 days for evaluation of the surgical site # 4 - VIP Clinic ( if Doctor not available , kindly refer the patient to clinic 1) - 1 unit"/>
    <s v="Choose                                             A1                                                 B1                                                 C1                                                 F1                                                 R1"/>
  </r>
  <r>
    <d v="2025-01-27T00:00:00"/>
    <d v="2025-01-27T00:00:00"/>
    <s v="12th Floor"/>
    <s v="Aubrey"/>
    <x v="1"/>
    <n v="40250"/>
    <s v="AAMNA    MOHAMMED   ABDULLA ALLAY ALSHEHHI"/>
    <x v="5"/>
    <s v="46334  / FP40327"/>
    <x v="2"/>
    <s v="02- Claims Sent Not Remitted"/>
    <n v="0"/>
    <n v="0"/>
    <n v="0"/>
    <n v="0"/>
    <n v="0"/>
    <n v="0"/>
    <n v="0"/>
    <n v="0"/>
    <n v="0"/>
    <n v="0"/>
    <n v="0"/>
    <n v="0"/>
    <n v="0"/>
    <n v="0"/>
    <n v="0"/>
    <n v="0"/>
    <n v="0"/>
    <s v="09.8- Implant Crown Delivery - Compound (3-5)"/>
    <s v="04- Discharged"/>
    <s v="Clinic Notes:                         Implant impression #14,15,18,19                                                                  Next Clinic Notes:                         imlant crown delivery #14,15,18,19 before 7th dec - 4 units"/>
    <s v="Choose                                             A1                                                 B1                                                 C1                                                 F1                                                 R1"/>
  </r>
  <r>
    <d v="2025-01-29T00:00:00"/>
    <d v="2025-01-29T00:00:00"/>
    <s v="13th Floor"/>
    <s v="Mona"/>
    <x v="4"/>
    <n v="39988"/>
    <s v="Mayada Mohamed Sani Baghdadi"/>
    <x v="5"/>
    <s v="46514  / FP40342"/>
    <x v="2"/>
    <s v="04- Partially Paid / Old Collection"/>
    <n v="0"/>
    <n v="0"/>
    <n v="0"/>
    <n v="0"/>
    <n v="0"/>
    <n v="0"/>
    <n v="0"/>
    <n v="0"/>
    <n v="0"/>
    <n v="0"/>
    <n v="0"/>
    <n v="0"/>
    <n v="0"/>
    <n v="0"/>
    <n v="0"/>
    <n v="0"/>
    <n v="0"/>
    <s v="06.4- Inlay / Crown Delivery - Compound (3-5)"/>
    <s v="04- Discharged"/>
    <s v="Clinic Notes:                         crown removal #10,11                                                                   Next Clinic Notes:                         crown delivery #11,10 (4 unit)"/>
    <s v="Choose                                             A1                                                 B1                                                 C1                                                 F1                                                 R1"/>
  </r>
  <r>
    <d v="2025-01-29T00:00:00"/>
    <d v="2025-01-29T00:00:00"/>
    <s v="13th Floor"/>
    <s v="Mona"/>
    <x v="4"/>
    <n v="39988"/>
    <s v="Mayada Mohamed Sani Baghdadi"/>
    <x v="5"/>
    <s v="46516  / FP40342"/>
    <x v="2"/>
    <s v="04- Partially Paid / Old Collection"/>
    <n v="0"/>
    <n v="0"/>
    <n v="0"/>
    <n v="0"/>
    <n v="0"/>
    <n v="0"/>
    <n v="0"/>
    <n v="0"/>
    <n v="0"/>
    <n v="0"/>
    <n v="0"/>
    <n v="0"/>
    <n v="0"/>
    <n v="0"/>
    <n v="0"/>
    <n v="0"/>
    <n v="0"/>
    <s v="06.4- Inlay / Crown Delivery - Compound (3-5)"/>
    <s v="04- Discharged"/>
    <s v="Clinic Notes:                         crown removal #10,11                                                                   Next Clinic Notes:                         crown delivery #11,10 (4 unit)"/>
    <s v="Choose                                             A1                                                 B1                                                 C1                                                 F1                                                 R1"/>
  </r>
  <r>
    <d v="2025-01-30T00:00:00"/>
    <d v="2025-01-30T00:00:00"/>
    <s v="13th Floor"/>
    <s v="Joel"/>
    <x v="4"/>
    <n v="37668"/>
    <s v="Khaled Faisal Abboud Faraj Al Ameri"/>
    <x v="2"/>
    <n v="46626"/>
    <x v="2"/>
    <s v="02- Claims Sent Not Remitted"/>
    <n v="0"/>
    <n v="0"/>
    <n v="0"/>
    <n v="0"/>
    <n v="0"/>
    <n v="0"/>
    <n v="0"/>
    <n v="0"/>
    <n v="0"/>
    <n v="0"/>
    <n v="0"/>
    <n v="0"/>
    <n v="0"/>
    <n v="0"/>
    <n v="0"/>
    <n v="0"/>
    <n v="0"/>
    <s v="02.0- Oral Hygiene 1"/>
    <s v="04- Discharged"/>
    <s v="Clinic Notes:                         delivery #13,15                                                                  Next Clinic Notes:                         oral hygiene"/>
    <s v="Choose                                             A1                                                 B1                                                 C1                                                 F1                                                 R1"/>
  </r>
  <r>
    <d v="2025-01-31T00:00:00"/>
    <d v="2025-01-31T00:00:00"/>
    <s v="13th Floor"/>
    <s v="Kae"/>
    <x v="2"/>
    <n v="36260"/>
    <s v="Manal Fatima Haroon Haroon Zafar"/>
    <x v="5"/>
    <s v="33173  / FP1652"/>
    <x v="1"/>
    <s v="04- Partially Paid / Old Collection"/>
    <n v="0"/>
    <n v="0"/>
    <n v="0"/>
    <n v="0"/>
    <n v="0"/>
    <n v="0"/>
    <n v="0"/>
    <n v="0"/>
    <n v="0"/>
    <n v="0"/>
    <n v="0"/>
    <n v="0"/>
    <n v="0"/>
    <n v="600"/>
    <n v="0"/>
    <n v="0"/>
    <n v="0"/>
    <s v="08.2- Orthodontic Follow up /Wire Activation / Invisalign Delivery"/>
    <s v="04- Discharged"/>
    <s v="Clinic Notes:                         Braces installation                                                                  Next Clinic Notes:                         Monthly adjustment - 2 units"/>
    <s v="Choose                                             A1                                                 B1                                                 C1                                                 F1                                                 R1"/>
  </r>
  <r>
    <d v="2025-01-02T00:00:00"/>
    <s v="---"/>
    <s v="NA"/>
    <s v="Kae"/>
    <x v="3"/>
    <n v="37610"/>
    <s v="Adeel Yaseen Muhammad Yaseen Yaseen Muhammad Yaseen"/>
    <x v="1"/>
    <n v="44020"/>
    <x v="1"/>
    <s v="NA"/>
    <n v="0"/>
    <n v="0"/>
    <n v="0"/>
    <n v="0"/>
    <n v="0"/>
    <n v="0"/>
    <n v="0"/>
    <n v="0"/>
    <n v="0"/>
    <n v="0"/>
    <n v="0"/>
    <n v="0"/>
    <n v="0"/>
    <n v="0"/>
    <n v="0"/>
    <n v="1400"/>
    <n v="0"/>
    <s v="---"/>
    <s v="---"/>
    <s v="Clinic Notes:                         ---                                                                  Next Clinic Notes:                         ---"/>
    <s v="Choose                                             A1                                                 B1                                                 C1                                                 F1                                                 R1"/>
  </r>
  <r>
    <d v="2025-01-02T00:00:00"/>
    <s v="---"/>
    <s v="NA"/>
    <s v="Kae"/>
    <x v="3"/>
    <n v="40064"/>
    <s v="Fawzi Gamal Elmitwalli Abouzeid"/>
    <x v="1"/>
    <n v="44031"/>
    <x v="1"/>
    <s v="NA"/>
    <n v="0"/>
    <n v="0"/>
    <n v="0"/>
    <n v="0"/>
    <n v="0"/>
    <n v="0"/>
    <n v="0"/>
    <n v="0"/>
    <n v="0"/>
    <n v="0"/>
    <n v="0"/>
    <n v="0"/>
    <n v="0"/>
    <n v="0"/>
    <n v="0"/>
    <n v="426.5"/>
    <n v="378.39"/>
    <s v="---"/>
    <s v="---"/>
    <s v="Clinic Notes:                         ---                                                                  Next Clinic Notes:                         ---"/>
    <s v="Choose                                             A1                                                 B1                                                 C1                                                 F1                                                 R1"/>
  </r>
  <r>
    <d v="2025-01-04T00:00:00"/>
    <s v="---"/>
    <s v="NA"/>
    <s v="Kae"/>
    <x v="3"/>
    <n v="40808"/>
    <s v="Samah  Tajalsir Hassan Ahmed"/>
    <x v="1"/>
    <n v="44056"/>
    <x v="1"/>
    <s v="NA"/>
    <n v="0"/>
    <n v="0"/>
    <n v="0"/>
    <n v="0"/>
    <n v="0"/>
    <n v="0"/>
    <n v="0"/>
    <n v="0"/>
    <n v="0"/>
    <n v="0"/>
    <n v="0"/>
    <n v="0"/>
    <n v="0"/>
    <n v="0"/>
    <n v="0"/>
    <n v="1035"/>
    <n v="0"/>
    <s v="---"/>
    <s v="---"/>
    <s v="Clinic Notes:                         ---                                                                  Next Clinic Notes:                         ---"/>
    <s v="Choose                                             A1                                                 B1                                                 C1                                                 F1                                                 R1"/>
  </r>
  <r>
    <d v="2025-01-04T00:00:00"/>
    <s v="---"/>
    <s v="NA"/>
    <s v="Kae"/>
    <x v="3"/>
    <n v="40398"/>
    <s v="Nehad Mohamed Galal Said Ibrahim"/>
    <x v="1"/>
    <n v="44058"/>
    <x v="2"/>
    <s v="NA"/>
    <n v="0"/>
    <n v="0"/>
    <n v="0"/>
    <n v="0"/>
    <n v="0"/>
    <n v="0"/>
    <n v="0"/>
    <n v="0"/>
    <n v="0"/>
    <n v="0"/>
    <n v="0"/>
    <n v="0"/>
    <n v="0"/>
    <n v="0"/>
    <n v="0"/>
    <n v="3"/>
    <n v="0"/>
    <s v="---"/>
    <s v="---"/>
    <s v="Clinic Notes:                         ---                                                                  Next Clinic Notes:                         ---"/>
    <s v="Choose                                             A1                                                 B1                                                 C1                                                 F1                                                 R1"/>
  </r>
  <r>
    <d v="2025-01-04T00:00:00"/>
    <s v="---"/>
    <s v="NA"/>
    <s v="Hassan"/>
    <x v="3"/>
    <n v="39549"/>
    <s v="Lana Mutaz Mustafa Moatz Mustafa  Al Bayed"/>
    <x v="1"/>
    <n v="44079"/>
    <x v="1"/>
    <s v="NA"/>
    <n v="0"/>
    <n v="0"/>
    <n v="0"/>
    <n v="0"/>
    <n v="0"/>
    <n v="0"/>
    <n v="0"/>
    <n v="0"/>
    <n v="0"/>
    <n v="0"/>
    <n v="0"/>
    <n v="0"/>
    <n v="0"/>
    <n v="0"/>
    <n v="0"/>
    <n v="2414.9299999999998"/>
    <n v="0"/>
    <s v="---"/>
    <s v="---"/>
    <s v="Clinic Notes:                         ---                                                                  Next Clinic Notes:                         ---"/>
    <s v="Choose                                             A1                                                 B1                                                 C1                                                 F1                                                 R1"/>
  </r>
  <r>
    <d v="2025-01-04T00:00:00"/>
    <s v="---"/>
    <s v="NA"/>
    <s v="Cherry"/>
    <x v="3"/>
    <n v="39542"/>
    <s v="Mohammed Mahi Najeem Meera Sahib Mohammed Mahi"/>
    <x v="1"/>
    <n v="44082"/>
    <x v="1"/>
    <s v="NA"/>
    <n v="0"/>
    <n v="0"/>
    <n v="0"/>
    <n v="0"/>
    <n v="0"/>
    <n v="0"/>
    <n v="0"/>
    <n v="0"/>
    <n v="0"/>
    <n v="0"/>
    <n v="0"/>
    <n v="0"/>
    <n v="0"/>
    <n v="0"/>
    <n v="0"/>
    <n v="133.26"/>
    <n v="0"/>
    <s v="---"/>
    <s v="---"/>
    <s v="Clinic Notes:                         ---                                                                  Next Clinic Notes:                         ---"/>
    <s v="Choose                                             A1                                                 B1                                                 C1                                                 F1                                                 R1"/>
  </r>
  <r>
    <d v="2025-01-04T00:00:00"/>
    <s v="---"/>
    <s v="NA"/>
    <s v="Kae"/>
    <x v="3"/>
    <n v="40834"/>
    <s v="Hassham Ahmed Mansoor Ahmed"/>
    <x v="1"/>
    <n v="44116"/>
    <x v="2"/>
    <s v="NA"/>
    <n v="0"/>
    <n v="0"/>
    <n v="0"/>
    <n v="0"/>
    <n v="0"/>
    <n v="0"/>
    <n v="0"/>
    <n v="0"/>
    <n v="0"/>
    <n v="0"/>
    <n v="0"/>
    <n v="0"/>
    <n v="0"/>
    <n v="0"/>
    <n v="0"/>
    <n v="1100"/>
    <n v="0"/>
    <s v="---"/>
    <s v="---"/>
    <s v="Clinic Notes:                         ---                                                                  Next Clinic Notes:                         ---"/>
    <s v="Choose                                             A1                                                 B1                                                 C1                                                 F1                                                 R1"/>
  </r>
  <r>
    <d v="2025-01-04T00:00:00"/>
    <s v="---"/>
    <s v="NA"/>
    <s v="Kae"/>
    <x v="3"/>
    <n v="40952"/>
    <s v="Hamad Mohammed Alblooshi"/>
    <x v="1"/>
    <n v="44120"/>
    <x v="1"/>
    <s v="NA"/>
    <n v="0"/>
    <n v="0"/>
    <n v="0"/>
    <n v="0"/>
    <n v="0"/>
    <n v="0"/>
    <n v="0"/>
    <n v="0"/>
    <n v="0"/>
    <n v="0"/>
    <n v="0"/>
    <n v="0"/>
    <n v="0"/>
    <n v="0"/>
    <n v="0"/>
    <n v="30"/>
    <n v="0"/>
    <s v="---"/>
    <s v="---"/>
    <s v="Clinic Notes:                         ---                                                                  Next Clinic Notes:                         ---"/>
    <s v="Choose                                             A1                                                 B1                                                 C1                                                 F1                                                 R1"/>
  </r>
  <r>
    <d v="2025-01-05T00:00:00"/>
    <s v="---"/>
    <s v="NA"/>
    <s v="Joel"/>
    <x v="3"/>
    <n v="40921"/>
    <s v="Ahmed Ali Ahmed Ali Elnaggar"/>
    <x v="1"/>
    <n v="44125"/>
    <x v="1"/>
    <s v="NA"/>
    <n v="0"/>
    <n v="0"/>
    <n v="0"/>
    <n v="0"/>
    <n v="0"/>
    <n v="0"/>
    <n v="0"/>
    <n v="0"/>
    <n v="0"/>
    <n v="0"/>
    <n v="0"/>
    <n v="0"/>
    <n v="0"/>
    <n v="0"/>
    <n v="0"/>
    <n v="77.97"/>
    <n v="0"/>
    <s v="---"/>
    <s v="---"/>
    <s v="Clinic Notes:                         ---                                                                  Next Clinic Notes:                         ---"/>
    <s v="Choose                                             A1                                                 B1                                                 C1                                                 F1                                                 R1"/>
  </r>
  <r>
    <d v="2025-01-06T00:00:00"/>
    <s v="---"/>
    <s v="NA"/>
    <s v="Kae"/>
    <x v="3"/>
    <n v="40430"/>
    <s v="Novan Rifky Lutfhyansyah"/>
    <x v="1"/>
    <n v="44282"/>
    <x v="1"/>
    <s v="NA"/>
    <n v="0"/>
    <n v="0"/>
    <n v="0"/>
    <n v="0"/>
    <n v="0"/>
    <n v="0"/>
    <n v="0"/>
    <n v="0"/>
    <n v="0"/>
    <n v="0"/>
    <n v="0"/>
    <n v="0"/>
    <n v="0"/>
    <n v="0"/>
    <n v="0"/>
    <n v="331"/>
    <n v="36"/>
    <s v="---"/>
    <s v="---"/>
    <s v="Clinic Notes:                         ---                                                                  Next Clinic Notes:                         ---"/>
    <s v="Choose                                             A1                                                 B1                                                 C1                                                 F1                                                 R1"/>
  </r>
  <r>
    <d v="2025-01-06T00:00:00"/>
    <s v="---"/>
    <s v="NA"/>
    <s v="Kae"/>
    <x v="3"/>
    <n v="40896"/>
    <s v="Fatima Musa Nour Boush"/>
    <x v="1"/>
    <n v="44341"/>
    <x v="1"/>
    <s v="NA"/>
    <n v="0"/>
    <n v="0"/>
    <n v="0"/>
    <n v="0"/>
    <n v="0"/>
    <n v="0"/>
    <n v="0"/>
    <n v="0"/>
    <n v="0"/>
    <n v="0"/>
    <n v="0"/>
    <n v="0"/>
    <n v="0"/>
    <n v="0"/>
    <n v="0"/>
    <n v="354.25"/>
    <n v="0"/>
    <s v="---"/>
    <s v="---"/>
    <s v="Clinic Notes:                         ---                                                                  Next Clinic Notes:                         ---"/>
    <s v="Choose                                             A1                                                 B1                                                 C1                                                 F1                                                 R1"/>
  </r>
  <r>
    <d v="2025-01-07T00:00:00"/>
    <s v="---"/>
    <s v="NA"/>
    <s v="Kae"/>
    <x v="3"/>
    <n v="40916"/>
    <s v="Angela May Blair"/>
    <x v="1"/>
    <n v="44442"/>
    <x v="1"/>
    <s v="NA"/>
    <n v="0"/>
    <n v="0"/>
    <n v="0"/>
    <n v="0"/>
    <n v="0"/>
    <n v="0"/>
    <n v="0"/>
    <n v="0"/>
    <n v="0"/>
    <n v="0"/>
    <n v="0"/>
    <n v="0"/>
    <n v="0"/>
    <n v="0"/>
    <n v="0"/>
    <n v="2186"/>
    <n v="132"/>
    <s v="---"/>
    <s v="---"/>
    <s v="Clinic Notes:                         ---                                                                  Next Clinic Notes:                         ---"/>
    <s v="Choose                                             A1                                                 B1                                                 C1                                                 F1                                                 R1"/>
  </r>
  <r>
    <d v="2025-01-08T00:00:00"/>
    <s v="---"/>
    <s v="NA"/>
    <s v="Haya"/>
    <x v="3"/>
    <n v="40955"/>
    <s v="Kawtar   Loudghi"/>
    <x v="1"/>
    <n v="44494"/>
    <x v="1"/>
    <s v="NA"/>
    <n v="0"/>
    <n v="0"/>
    <n v="0"/>
    <n v="0"/>
    <n v="0"/>
    <n v="0"/>
    <n v="0"/>
    <n v="0"/>
    <n v="0"/>
    <n v="0"/>
    <n v="0"/>
    <n v="0"/>
    <n v="0"/>
    <n v="0"/>
    <n v="0"/>
    <n v="66.599999999999994"/>
    <n v="0"/>
    <s v="---"/>
    <s v="---"/>
    <s v="Clinic Notes:                         ---                                                                  Next Clinic Notes:                         ---"/>
    <s v="Choose                                             A1                                                 B1                                                 C1                                                 F1                                                 R1"/>
  </r>
  <r>
    <d v="2025-01-08T00:00:00"/>
    <s v="---"/>
    <s v="NA"/>
    <s v="Kae"/>
    <x v="3"/>
    <n v="40785"/>
    <s v="Rami Yousef Abed Obaid"/>
    <x v="1"/>
    <n v="44495"/>
    <x v="1"/>
    <s v="NA"/>
    <n v="0"/>
    <n v="0"/>
    <n v="0"/>
    <n v="0"/>
    <n v="0"/>
    <n v="0"/>
    <n v="0"/>
    <n v="0"/>
    <n v="0"/>
    <n v="0"/>
    <n v="0"/>
    <n v="0"/>
    <n v="0"/>
    <n v="0"/>
    <n v="0"/>
    <n v="816"/>
    <n v="393"/>
    <s v="---"/>
    <s v="---"/>
    <s v="Clinic Notes:                         ---                                                                  Next Clinic Notes:                         ---"/>
    <s v="Choose                                             A1                                                 B1                                                 C1                                                 F1                                                 R1"/>
  </r>
  <r>
    <d v="2025-01-08T00:00:00"/>
    <s v="---"/>
    <s v="NA"/>
    <s v="Kae"/>
    <x v="3"/>
    <n v="40144"/>
    <s v="Jovan  Ivanovic"/>
    <x v="1"/>
    <n v="44496"/>
    <x v="1"/>
    <s v="NA"/>
    <n v="0"/>
    <n v="0"/>
    <n v="0"/>
    <n v="0"/>
    <n v="0"/>
    <n v="0"/>
    <n v="0"/>
    <n v="0"/>
    <n v="0"/>
    <n v="0"/>
    <n v="0"/>
    <n v="0"/>
    <n v="0"/>
    <n v="0"/>
    <n v="0"/>
    <n v="580"/>
    <n v="0"/>
    <s v="---"/>
    <s v="---"/>
    <s v="Clinic Notes:                         ---                                                                  Next Clinic Notes:                         ---"/>
    <s v="Choose                                             A1                                                 B1                                                 C1                                                 F1                                                 R1"/>
  </r>
  <r>
    <d v="2025-01-09T00:00:00"/>
    <s v="---"/>
    <s v="NA"/>
    <s v="Kae"/>
    <x v="3"/>
    <n v="40064"/>
    <s v="Fawzi Gamal Elmitwalli Abouzeid"/>
    <x v="1"/>
    <n v="44570"/>
    <x v="1"/>
    <s v="NA"/>
    <n v="0"/>
    <n v="0"/>
    <n v="0"/>
    <n v="0"/>
    <n v="0"/>
    <n v="0"/>
    <n v="0"/>
    <n v="0"/>
    <n v="0"/>
    <n v="0"/>
    <n v="0"/>
    <n v="0"/>
    <n v="0"/>
    <n v="0"/>
    <n v="0"/>
    <n v="426.5"/>
    <n v="378.39"/>
    <s v="---"/>
    <s v="---"/>
    <s v="Clinic Notes:                         ---                                                                  Next Clinic Notes:                         ---"/>
    <s v="Choose                                             A1                                                 B1                                                 C1                                                 F1                                                 R1"/>
  </r>
  <r>
    <d v="2025-01-09T00:00:00"/>
    <s v="---"/>
    <s v="NA"/>
    <s v="Kae"/>
    <x v="3"/>
    <n v="38717"/>
    <s v="Roman Koifman"/>
    <x v="1"/>
    <n v="44581"/>
    <x v="1"/>
    <s v="NA"/>
    <n v="0"/>
    <n v="0"/>
    <n v="0"/>
    <n v="0"/>
    <n v="0"/>
    <n v="0"/>
    <n v="0"/>
    <n v="0"/>
    <n v="0"/>
    <n v="0"/>
    <n v="0"/>
    <n v="0"/>
    <n v="0"/>
    <n v="0"/>
    <n v="0"/>
    <n v="117.4"/>
    <n v="162.80000000000001"/>
    <s v="---"/>
    <s v="---"/>
    <s v="Clinic Notes:                         ---                                                                  Next Clinic Notes:                         ---"/>
    <s v="Choose                                             A1                                                 B1                                                 C1                                                 F1                                                 R1"/>
  </r>
  <r>
    <d v="2025-01-11T00:00:00"/>
    <s v="---"/>
    <s v="NA"/>
    <s v="Haya"/>
    <x v="3"/>
    <n v="40947"/>
    <s v="Malghalara  Sana Ullah"/>
    <x v="1"/>
    <n v="44623"/>
    <x v="1"/>
    <s v="NA"/>
    <n v="0"/>
    <n v="0"/>
    <n v="0"/>
    <n v="0"/>
    <n v="0"/>
    <n v="0"/>
    <n v="0"/>
    <n v="0"/>
    <n v="0"/>
    <n v="0"/>
    <n v="0"/>
    <n v="0"/>
    <n v="0"/>
    <n v="0"/>
    <n v="0"/>
    <n v="60.6"/>
    <n v="0"/>
    <s v="---"/>
    <s v="---"/>
    <s v="Clinic Notes:                         ---                                                                  Next Clinic Notes:                         ---"/>
    <s v="Choose                                             A1                                                 B1                                                 C1                                                 F1                                                 R1"/>
  </r>
  <r>
    <d v="2025-01-11T00:00:00"/>
    <s v="---"/>
    <s v="NA"/>
    <s v="Kae"/>
    <x v="3"/>
    <n v="40761"/>
    <s v="Youmna Adel Fouad Mohamed Youssef"/>
    <x v="1"/>
    <n v="44633"/>
    <x v="1"/>
    <s v="NA"/>
    <n v="0"/>
    <n v="0"/>
    <n v="0"/>
    <n v="0"/>
    <n v="0"/>
    <n v="0"/>
    <n v="0"/>
    <n v="0"/>
    <n v="0"/>
    <n v="0"/>
    <n v="0"/>
    <n v="0"/>
    <n v="0"/>
    <n v="0"/>
    <n v="0"/>
    <n v="118.8"/>
    <n v="0"/>
    <s v="---"/>
    <s v="---"/>
    <s v="Clinic Notes:                         ---                                                                  Next Clinic Notes:                         ---"/>
    <s v="Choose                                             A1                                                 B1                                                 C1                                                 F1                                                 R1"/>
  </r>
  <r>
    <d v="2025-01-12T00:00:00"/>
    <s v="---"/>
    <s v="NA"/>
    <s v="Kae"/>
    <x v="3"/>
    <n v="40620"/>
    <s v="Salah Eddien jebrin Taha"/>
    <x v="1"/>
    <n v="44778"/>
    <x v="1"/>
    <s v="NA"/>
    <n v="0"/>
    <n v="0"/>
    <n v="0"/>
    <n v="0"/>
    <n v="0"/>
    <n v="0"/>
    <n v="0"/>
    <n v="0"/>
    <n v="0"/>
    <n v="0"/>
    <n v="0"/>
    <n v="0"/>
    <n v="0"/>
    <n v="0"/>
    <n v="0"/>
    <n v="489.84"/>
    <n v="0"/>
    <s v="---"/>
    <s v="---"/>
    <s v="Clinic Notes:                         ---                                                                  Next Clinic Notes:                         ---"/>
    <s v="Choose                                             A1                                                 B1                                                 C1                                                 F1                                                 R1"/>
  </r>
  <r>
    <d v="2025-01-13T00:00:00"/>
    <s v="---"/>
    <s v="NA"/>
    <s v="Haya"/>
    <x v="3"/>
    <n v="34776"/>
    <s v="Noura Sultan Hamad Aldhelaia  Alzaabi"/>
    <x v="1"/>
    <n v="44909"/>
    <x v="1"/>
    <s v="NA"/>
    <n v="0"/>
    <n v="0"/>
    <n v="0"/>
    <n v="0"/>
    <n v="0"/>
    <n v="0"/>
    <n v="0"/>
    <n v="0"/>
    <n v="0"/>
    <n v="0"/>
    <n v="0"/>
    <n v="0"/>
    <n v="0"/>
    <n v="0"/>
    <n v="0"/>
    <n v="1000"/>
    <n v="0"/>
    <s v="---"/>
    <s v="---"/>
    <s v="Clinic Notes:                         ---                                                                  Next Clinic Notes:                         ---"/>
    <s v="Choose                                             A1                                                 B1                                                 C1                                                 F1                                                 R1"/>
  </r>
  <r>
    <d v="2025-01-13T00:00:00"/>
    <s v="---"/>
    <s v="NA"/>
    <s v="Kae"/>
    <x v="3"/>
    <n v="39552"/>
    <s v="Majed Abdulla Jassim Mohamed  Alhammadi"/>
    <x v="1"/>
    <n v="44927"/>
    <x v="1"/>
    <s v="NA"/>
    <n v="0"/>
    <n v="0"/>
    <n v="0"/>
    <n v="0"/>
    <n v="0"/>
    <n v="0"/>
    <n v="0"/>
    <n v="0"/>
    <n v="0"/>
    <n v="0"/>
    <n v="0"/>
    <n v="0"/>
    <n v="0"/>
    <n v="0"/>
    <n v="0"/>
    <n v="70.5"/>
    <n v="493.5"/>
    <s v="---"/>
    <s v="---"/>
    <s v="Clinic Notes:                         ---                                                                  Next Clinic Notes:                         ---"/>
    <s v="Choose                                             A1                                                 B1                                                 C1                                                 F1                                                 R1"/>
  </r>
  <r>
    <d v="2025-01-13T00:00:00"/>
    <s v="---"/>
    <s v="NA"/>
    <s v="Kae"/>
    <x v="3"/>
    <n v="40761"/>
    <s v="Youmna Adel Fouad Mohamed Youssef"/>
    <x v="1"/>
    <n v="44938"/>
    <x v="1"/>
    <s v="NA"/>
    <n v="0"/>
    <n v="0"/>
    <n v="0"/>
    <n v="0"/>
    <n v="0"/>
    <n v="0"/>
    <n v="0"/>
    <n v="0"/>
    <n v="0"/>
    <n v="0"/>
    <n v="0"/>
    <n v="0"/>
    <n v="0"/>
    <n v="0"/>
    <n v="0"/>
    <n v="654.41"/>
    <n v="0"/>
    <s v="---"/>
    <s v="---"/>
    <s v="Clinic Notes:                         ---                                                                  Next Clinic Notes:                         ---"/>
    <s v="Choose                                             A1                                                 B1                                                 C1                                                 F1                                                 R1"/>
  </r>
  <r>
    <d v="2025-01-14T00:00:00"/>
    <s v="---"/>
    <s v="NA"/>
    <s v="Hassan"/>
    <x v="3"/>
    <n v="40082"/>
    <s v="Edward Juul Roed Larsen"/>
    <x v="1"/>
    <n v="44947"/>
    <x v="1"/>
    <s v="NA"/>
    <n v="0"/>
    <n v="0"/>
    <n v="0"/>
    <n v="0"/>
    <n v="0"/>
    <n v="0"/>
    <n v="0"/>
    <n v="0"/>
    <n v="0"/>
    <n v="0"/>
    <n v="0"/>
    <n v="0"/>
    <n v="0"/>
    <n v="0"/>
    <n v="0"/>
    <n v="5"/>
    <n v="0"/>
    <s v="---"/>
    <s v="---"/>
    <s v="Clinic Notes:                         ---                                                                  Next Clinic Notes:                         ---"/>
    <s v="Choose                                             A1                                                 B1                                                 C1                                                 F1                                                 R1"/>
  </r>
  <r>
    <d v="2025-01-14T00:00:00"/>
    <s v="---"/>
    <s v="NA"/>
    <s v="Kae"/>
    <x v="3"/>
    <n v="36865"/>
    <s v="Tasnim Radwan Mahmoud Almomani"/>
    <x v="1"/>
    <n v="44949"/>
    <x v="1"/>
    <s v="NA"/>
    <n v="0"/>
    <n v="0"/>
    <n v="0"/>
    <n v="0"/>
    <n v="0"/>
    <n v="0"/>
    <n v="0"/>
    <n v="0"/>
    <n v="0"/>
    <n v="0"/>
    <n v="0"/>
    <n v="0"/>
    <n v="0"/>
    <n v="0"/>
    <n v="0"/>
    <n v="31.1"/>
    <n v="0"/>
    <s v="---"/>
    <s v="---"/>
    <s v="Clinic Notes:                         ---                                                                  Next Clinic Notes:                         ---"/>
    <s v="Choose                                             A1                                                 B1                                                 C1                                                 F1                                                 R1"/>
  </r>
  <r>
    <d v="2025-01-14T00:00:00"/>
    <s v="---"/>
    <s v="NA"/>
    <s v="Kae"/>
    <x v="3"/>
    <n v="36891"/>
    <s v="Mohamed Ahmed Mohamed Jumaa Alremeithi"/>
    <x v="1"/>
    <n v="44954"/>
    <x v="1"/>
    <s v="NA"/>
    <n v="0"/>
    <n v="0"/>
    <n v="0"/>
    <n v="0"/>
    <n v="0"/>
    <n v="0"/>
    <n v="0"/>
    <n v="0"/>
    <n v="0"/>
    <n v="0"/>
    <n v="0"/>
    <n v="0"/>
    <n v="0"/>
    <n v="0"/>
    <n v="0"/>
    <n v="564.42999999999995"/>
    <n v="0"/>
    <s v="---"/>
    <s v="---"/>
    <s v="Clinic Notes:                         ---                                                                  Next Clinic Notes:                         ---"/>
    <s v="Choose                                             A1                                                 B1                                                 C1                                                 F1                                                 R1"/>
  </r>
  <r>
    <d v="2025-01-15T00:00:00"/>
    <s v="---"/>
    <s v="NA"/>
    <s v="Hassan"/>
    <x v="3"/>
    <n v="40922"/>
    <s v="Wahaj Ahmed Waheed Ahmed"/>
    <x v="1"/>
    <n v="44997"/>
    <x v="1"/>
    <s v="NA"/>
    <n v="0"/>
    <n v="0"/>
    <n v="0"/>
    <n v="0"/>
    <n v="0"/>
    <n v="0"/>
    <n v="0"/>
    <n v="0"/>
    <n v="0"/>
    <n v="0"/>
    <n v="0"/>
    <n v="0"/>
    <n v="0"/>
    <n v="0"/>
    <n v="0"/>
    <n v="645.59"/>
    <n v="0"/>
    <s v="---"/>
    <s v="---"/>
    <s v="Clinic Notes:                         ---                                                                  Next Clinic Notes:                         ---"/>
    <s v="Choose                                             A1                                                 B1                                                 C1                                                 F1                                                 R1"/>
  </r>
  <r>
    <d v="2025-01-15T00:00:00"/>
    <s v="---"/>
    <s v="NA"/>
    <s v="Hassan"/>
    <x v="3"/>
    <n v="40971"/>
    <s v="Meliton Jr Zarandin Tizon"/>
    <x v="1"/>
    <n v="45057"/>
    <x v="2"/>
    <s v="NA"/>
    <n v="0"/>
    <n v="0"/>
    <n v="0"/>
    <n v="0"/>
    <n v="0"/>
    <n v="0"/>
    <n v="0"/>
    <n v="0"/>
    <n v="0"/>
    <n v="0"/>
    <n v="0"/>
    <n v="0"/>
    <n v="0"/>
    <n v="0"/>
    <n v="0"/>
    <n v="3"/>
    <n v="0"/>
    <s v="---"/>
    <s v="---"/>
    <s v="Clinic Notes:                         ---                                                                  Next Clinic Notes:                         ---"/>
    <s v="Choose                                             A1                                                 B1                                                 C1                                                 F1                                                 R1"/>
  </r>
  <r>
    <d v="2025-01-15T00:00:00"/>
    <s v="---"/>
    <s v="NA"/>
    <s v="Kae"/>
    <x v="3"/>
    <n v="36344"/>
    <s v="Maan Muneer Mohammed Dakdook"/>
    <x v="1"/>
    <n v="45067"/>
    <x v="1"/>
    <s v="NA"/>
    <n v="0"/>
    <n v="0"/>
    <n v="0"/>
    <n v="0"/>
    <n v="0"/>
    <n v="0"/>
    <n v="0"/>
    <n v="0"/>
    <n v="0"/>
    <n v="0"/>
    <n v="0"/>
    <n v="0"/>
    <n v="0"/>
    <n v="0"/>
    <n v="0"/>
    <n v="174.55"/>
    <n v="0"/>
    <s v="---"/>
    <s v="---"/>
    <s v="Clinic Notes:                         ---                                                                  Next Clinic Notes:                         ---"/>
    <s v="Choose                                             A1                                                 B1                                                 C1                                                 F1                                                 R1"/>
  </r>
  <r>
    <d v="2025-01-16T00:00:00"/>
    <s v="---"/>
    <s v="NA"/>
    <s v="Kae"/>
    <x v="3"/>
    <n v="35214"/>
    <s v="Osha  Abdullah Butti Almehairbi"/>
    <x v="1"/>
    <n v="45165"/>
    <x v="1"/>
    <s v="NA"/>
    <n v="0"/>
    <n v="0"/>
    <n v="0"/>
    <n v="0"/>
    <n v="0"/>
    <n v="0"/>
    <n v="0"/>
    <n v="0"/>
    <n v="0"/>
    <n v="0"/>
    <n v="0"/>
    <n v="0"/>
    <n v="0"/>
    <n v="0"/>
    <n v="0"/>
    <n v="50"/>
    <n v="0"/>
    <s v="---"/>
    <s v="---"/>
    <s v="Clinic Notes:                         ---                                                                  Next Clinic Notes:                         ---"/>
    <s v="Choose                                             A1                                                 B1                                                 C1                                                 F1                                                 R1"/>
  </r>
  <r>
    <d v="2025-01-16T00:00:00"/>
    <s v="---"/>
    <s v="NA"/>
    <s v="Mona"/>
    <x v="3"/>
    <n v="34246"/>
    <s v="Bedour Sultan Tareif Alyouh Alyammahi"/>
    <x v="1"/>
    <n v="45166"/>
    <x v="1"/>
    <s v="NA"/>
    <n v="0"/>
    <n v="0"/>
    <n v="0"/>
    <n v="0"/>
    <n v="0"/>
    <n v="0"/>
    <n v="0"/>
    <n v="0"/>
    <n v="0"/>
    <n v="0"/>
    <n v="0"/>
    <n v="0"/>
    <n v="0"/>
    <n v="0"/>
    <n v="0"/>
    <n v="24.68"/>
    <n v="0"/>
    <s v="---"/>
    <s v="---"/>
    <s v="Clinic Notes:                         ---                                                                  Next Clinic Notes:                         ---"/>
    <s v="Choose                                             A1                                                 B1                                                 C1                                                 F1                                                 R1"/>
  </r>
  <r>
    <d v="2025-01-18T00:00:00"/>
    <s v="---"/>
    <s v="NA"/>
    <s v="Haya"/>
    <x v="3"/>
    <n v="40921"/>
    <s v="Ahmed Ali Ahmed Ali Elnaggar"/>
    <x v="1"/>
    <n v="45277"/>
    <x v="1"/>
    <s v="NA"/>
    <n v="0"/>
    <n v="0"/>
    <n v="0"/>
    <n v="0"/>
    <n v="0"/>
    <n v="0"/>
    <n v="0"/>
    <n v="0"/>
    <n v="0"/>
    <n v="0"/>
    <n v="0"/>
    <n v="0"/>
    <n v="0"/>
    <n v="0"/>
    <n v="0"/>
    <n v="700"/>
    <n v="0"/>
    <s v="---"/>
    <s v="---"/>
    <s v="Clinic Notes:                         ---                                                                  Next Clinic Notes:                         ---"/>
    <s v="Choose                                             A1                                                 B1                                                 C1                                                 F1                                                 R1"/>
  </r>
  <r>
    <d v="2025-01-18T00:00:00"/>
    <s v="---"/>
    <s v="NA"/>
    <s v="Hassan"/>
    <x v="3"/>
    <n v="40027"/>
    <s v="Ensherah Sayed Aly Ataalla"/>
    <x v="1"/>
    <n v="45292"/>
    <x v="1"/>
    <s v="NA"/>
    <n v="0"/>
    <n v="0"/>
    <n v="0"/>
    <n v="0"/>
    <n v="0"/>
    <n v="0"/>
    <n v="0"/>
    <n v="0"/>
    <n v="0"/>
    <n v="0"/>
    <n v="0"/>
    <n v="0"/>
    <n v="0"/>
    <n v="0"/>
    <n v="0"/>
    <n v="542.79"/>
    <n v="0"/>
    <s v="---"/>
    <s v="---"/>
    <s v="Clinic Notes:                         ---                                                                  Next Clinic Notes:                         ---"/>
    <s v="Choose                                             A1                                                 B1                                                 C1                                                 F1                                                 R1"/>
  </r>
  <r>
    <d v="2025-01-18T00:00:00"/>
    <s v="---"/>
    <s v="NA"/>
    <s v="Mona"/>
    <x v="3"/>
    <n v="40993"/>
    <s v="Farah Jehad Khalil Abuhantash"/>
    <x v="1"/>
    <n v="45295"/>
    <x v="1"/>
    <s v="NA"/>
    <n v="0"/>
    <n v="0"/>
    <n v="0"/>
    <n v="0"/>
    <n v="0"/>
    <n v="0"/>
    <n v="0"/>
    <n v="0"/>
    <n v="0"/>
    <n v="0"/>
    <n v="0"/>
    <n v="0"/>
    <n v="0"/>
    <n v="0"/>
    <n v="0"/>
    <n v="35"/>
    <n v="0"/>
    <s v="---"/>
    <s v="---"/>
    <s v="Clinic Notes:                         ---                                                                  Next Clinic Notes:                         ---"/>
    <s v="Choose                                             A1                                                 B1                                                 C1                                                 F1                                                 R1"/>
  </r>
  <r>
    <d v="2025-01-19T00:00:00"/>
    <s v="---"/>
    <s v="NA"/>
    <s v="Mona"/>
    <x v="3"/>
    <n v="40907"/>
    <s v="Jawaher  Mohamaed Ali Mohamaed  Al Mansoori"/>
    <x v="1"/>
    <n v="45332"/>
    <x v="1"/>
    <s v="NA"/>
    <n v="0"/>
    <n v="0"/>
    <n v="0"/>
    <n v="0"/>
    <n v="0"/>
    <n v="0"/>
    <n v="0"/>
    <n v="0"/>
    <n v="0"/>
    <n v="0"/>
    <n v="0"/>
    <n v="0"/>
    <n v="0"/>
    <n v="0"/>
    <n v="0"/>
    <n v="24.68"/>
    <n v="0"/>
    <s v="---"/>
    <s v="---"/>
    <s v="Clinic Notes:                         ---                                                                  Next Clinic Notes:                         ---"/>
    <s v="Choose                                             A1                                                 B1                                                 C1                                                 F1                                                 R1"/>
  </r>
  <r>
    <d v="2025-01-19T00:00:00"/>
    <s v="---"/>
    <s v="NA"/>
    <s v="Hassan"/>
    <x v="3"/>
    <n v="41000"/>
    <s v="Petra   Schorr"/>
    <x v="1"/>
    <n v="45369"/>
    <x v="1"/>
    <s v="NA"/>
    <n v="0"/>
    <n v="0"/>
    <n v="0"/>
    <n v="0"/>
    <n v="0"/>
    <n v="0"/>
    <n v="0"/>
    <n v="0"/>
    <n v="0"/>
    <n v="0"/>
    <n v="0"/>
    <n v="0"/>
    <n v="0"/>
    <n v="0"/>
    <n v="0"/>
    <n v="902"/>
    <n v="0"/>
    <s v="---"/>
    <s v="---"/>
    <s v="Clinic Notes:                         ---                                                                  Next Clinic Notes:                         ---"/>
    <s v="Choose                                             A1                                                 B1                                                 C1                                                 F1                                                 R1"/>
  </r>
  <r>
    <d v="2025-01-19T00:00:00"/>
    <s v="---"/>
    <s v="NA"/>
    <s v="Mona"/>
    <x v="3"/>
    <n v="38318"/>
    <s v="Rosari Conway"/>
    <x v="1"/>
    <n v="45422"/>
    <x v="1"/>
    <s v="NA"/>
    <n v="0"/>
    <n v="0"/>
    <n v="0"/>
    <n v="0"/>
    <n v="0"/>
    <n v="0"/>
    <n v="0"/>
    <n v="0"/>
    <n v="0"/>
    <n v="0"/>
    <n v="0"/>
    <n v="0"/>
    <n v="0"/>
    <n v="0"/>
    <n v="0"/>
    <n v="810"/>
    <n v="0"/>
    <s v="---"/>
    <s v="---"/>
    <s v="Clinic Notes:                         ---                                                                  Next Clinic Notes:                         ---"/>
    <s v="Choose                                             A1                                                 B1                                                 C1                                                 F1                                                 R1"/>
  </r>
  <r>
    <d v="2025-01-20T00:00:00"/>
    <s v="---"/>
    <s v="NA"/>
    <s v="Mona"/>
    <x v="3"/>
    <n v="40231"/>
    <s v="Belinda Assibi Azas Aidoo"/>
    <x v="1"/>
    <n v="45438"/>
    <x v="1"/>
    <s v="NA"/>
    <n v="0"/>
    <n v="0"/>
    <n v="0"/>
    <n v="0"/>
    <n v="0"/>
    <n v="0"/>
    <n v="0"/>
    <n v="0"/>
    <n v="0"/>
    <n v="0"/>
    <n v="0"/>
    <n v="0"/>
    <n v="0"/>
    <n v="0"/>
    <n v="0"/>
    <n v="380"/>
    <n v="0"/>
    <s v="---"/>
    <s v="---"/>
    <s v="Clinic Notes:                         ---                                                                  Next Clinic Notes:                         ---"/>
    <s v="Choose                                             A1                                                 B1                                                 C1                                                 F1                                                 R1"/>
  </r>
  <r>
    <d v="2025-01-21T00:00:00"/>
    <s v="---"/>
    <s v="NA"/>
    <s v="Haya"/>
    <x v="3"/>
    <n v="40821"/>
    <s v="Mohamed  Mezaache"/>
    <x v="1"/>
    <n v="45557"/>
    <x v="1"/>
    <s v="NA"/>
    <n v="0"/>
    <n v="0"/>
    <n v="0"/>
    <n v="0"/>
    <n v="0"/>
    <n v="0"/>
    <n v="0"/>
    <n v="0"/>
    <n v="0"/>
    <n v="0"/>
    <n v="0"/>
    <n v="0"/>
    <n v="0"/>
    <n v="0"/>
    <n v="0"/>
    <n v="237.5"/>
    <n v="0"/>
    <s v="---"/>
    <s v="---"/>
    <s v="Clinic Notes:                         ---                                                                  Next Clinic Notes:                         ---"/>
    <s v="Choose                                             A1                                                 B1                                                 C1                                                 F1                                                 R1"/>
  </r>
  <r>
    <d v="2025-01-21T00:00:00"/>
    <s v="---"/>
    <s v="NA"/>
    <s v="Joel"/>
    <x v="3"/>
    <n v="40447"/>
    <s v="Syed Danial Hussain Syed Ishaq Hussain"/>
    <x v="1"/>
    <n v="45601"/>
    <x v="1"/>
    <s v="NA"/>
    <n v="0"/>
    <n v="0"/>
    <n v="0"/>
    <n v="0"/>
    <n v="0"/>
    <n v="0"/>
    <n v="0"/>
    <n v="0"/>
    <n v="0"/>
    <n v="0"/>
    <n v="0"/>
    <n v="0"/>
    <n v="0"/>
    <n v="0"/>
    <n v="0"/>
    <n v="72"/>
    <n v="30"/>
    <s v="---"/>
    <s v="---"/>
    <s v="Clinic Notes:                         ---                                                                  Next Clinic Notes:                         ---"/>
    <s v="Choose                                             A1                                                 B1                                                 C1                                                 F1                                                 R1"/>
  </r>
  <r>
    <d v="2025-01-21T00:00:00"/>
    <s v="---"/>
    <s v="NA"/>
    <s v="Haya"/>
    <x v="3"/>
    <n v="36344"/>
    <s v="Maan Muneer Mohammed Dakdook"/>
    <x v="1"/>
    <n v="45609"/>
    <x v="1"/>
    <s v="NA"/>
    <n v="0"/>
    <n v="0"/>
    <n v="0"/>
    <n v="0"/>
    <n v="0"/>
    <n v="0"/>
    <n v="0"/>
    <n v="0"/>
    <n v="0"/>
    <n v="0"/>
    <n v="0"/>
    <n v="0"/>
    <n v="0"/>
    <n v="0"/>
    <n v="0"/>
    <n v="365.27"/>
    <n v="0"/>
    <s v="---"/>
    <s v="---"/>
    <s v="Clinic Notes:                         ---                                                                  Next Clinic Notes:                         ---"/>
    <s v="Choose                                             A1                                                 B1                                                 C1                                                 F1                                                 R1"/>
  </r>
  <r>
    <d v="2025-01-21T00:00:00"/>
    <s v="---"/>
    <s v="NA"/>
    <s v="Mona"/>
    <x v="3"/>
    <n v="41004"/>
    <s v="Ioan Eugene   Ivan"/>
    <x v="1"/>
    <n v="45618"/>
    <x v="1"/>
    <s v="NA"/>
    <n v="0"/>
    <n v="0"/>
    <n v="0"/>
    <n v="0"/>
    <n v="0"/>
    <n v="0"/>
    <n v="0"/>
    <n v="0"/>
    <n v="0"/>
    <n v="0"/>
    <n v="0"/>
    <n v="0"/>
    <n v="0"/>
    <n v="0"/>
    <n v="0"/>
    <n v="525"/>
    <n v="0"/>
    <s v="---"/>
    <s v="---"/>
    <s v="Clinic Notes:                         ---                                                                  Next Clinic Notes:                         ---"/>
    <s v="Choose                                             A1                                                 B1                                                 C1                                                 F1                                                 R1"/>
  </r>
  <r>
    <d v="2025-01-22T00:00:00"/>
    <s v="---"/>
    <s v="NA"/>
    <s v="Mona"/>
    <x v="3"/>
    <n v="40761"/>
    <s v="Youmna Adel Fouad Mohamed Youssef"/>
    <x v="1"/>
    <n v="45870"/>
    <x v="1"/>
    <s v="NA"/>
    <n v="0"/>
    <n v="0"/>
    <n v="0"/>
    <n v="0"/>
    <n v="0"/>
    <n v="0"/>
    <n v="0"/>
    <n v="0"/>
    <n v="0"/>
    <n v="0"/>
    <n v="0"/>
    <n v="0"/>
    <n v="0"/>
    <n v="0"/>
    <n v="0"/>
    <n v="130.80000000000001"/>
    <n v="0"/>
    <s v="---"/>
    <s v="---"/>
    <s v="Clinic Notes:                         ---                                                                  Next Clinic Notes:                         ---"/>
    <s v="Choose                                             A1                                                 B1                                                 C1                                                 F1                                                 R1"/>
  </r>
  <r>
    <d v="2025-01-23T00:00:00"/>
    <s v="---"/>
    <s v="NA"/>
    <s v="Kae"/>
    <x v="3"/>
    <n v="39617"/>
    <s v="Khalid  Taher Salem Barbar"/>
    <x v="1"/>
    <n v="45892"/>
    <x v="1"/>
    <s v="NA"/>
    <n v="0"/>
    <n v="0"/>
    <n v="0"/>
    <n v="0"/>
    <n v="0"/>
    <n v="0"/>
    <n v="0"/>
    <n v="0"/>
    <n v="0"/>
    <n v="0"/>
    <n v="0"/>
    <n v="0"/>
    <n v="0"/>
    <n v="0"/>
    <n v="0"/>
    <n v="435.25"/>
    <n v="230"/>
    <s v="---"/>
    <s v="---"/>
    <s v="Clinic Notes:                         ---                                                                  Next Clinic Notes:                         ---"/>
    <s v="Choose                                             A1                                                 B1                                                 C1                                                 F1                                                 R1"/>
  </r>
  <r>
    <d v="2025-01-23T00:00:00"/>
    <s v="---"/>
    <s v="NA"/>
    <s v="Kae"/>
    <x v="3"/>
    <n v="34963"/>
    <s v="Abdelkader  Abdelhamid Hamed Elhafify"/>
    <x v="1"/>
    <n v="45898"/>
    <x v="1"/>
    <s v="NA"/>
    <n v="0"/>
    <n v="0"/>
    <n v="0"/>
    <n v="0"/>
    <n v="0"/>
    <n v="0"/>
    <n v="0"/>
    <n v="0"/>
    <n v="0"/>
    <n v="0"/>
    <n v="0"/>
    <n v="0"/>
    <n v="0"/>
    <n v="0"/>
    <n v="0"/>
    <n v="483.75"/>
    <n v="199.24"/>
    <s v="---"/>
    <s v="---"/>
    <s v="Clinic Notes:                         ---                                                                  Next Clinic Notes:                         ---"/>
    <s v="Choose                                             A1                                                 B1                                                 C1                                                 F1                                                 R1"/>
  </r>
  <r>
    <d v="2025-01-23T00:00:00"/>
    <s v="---"/>
    <s v="NA"/>
    <s v="Haya"/>
    <x v="3"/>
    <n v="41018"/>
    <s v="Rima Khaled Abdelmajid Mousa"/>
    <x v="1"/>
    <n v="45921"/>
    <x v="1"/>
    <s v="NA"/>
    <n v="0"/>
    <n v="0"/>
    <n v="0"/>
    <n v="0"/>
    <n v="0"/>
    <n v="0"/>
    <n v="0"/>
    <n v="0"/>
    <n v="0"/>
    <n v="0"/>
    <n v="0"/>
    <n v="0"/>
    <n v="0"/>
    <n v="0"/>
    <n v="0"/>
    <n v="372.75"/>
    <n v="0"/>
    <s v="---"/>
    <s v="---"/>
    <s v="Clinic Notes:                         ---                                                                  Next Clinic Notes:                         ---"/>
    <s v="Choose                                             A1                                                 B1                                                 C1                                                 F1                                                 R1"/>
  </r>
  <r>
    <d v="2025-01-23T00:00:00"/>
    <s v="---"/>
    <s v="NA"/>
    <s v="Mona"/>
    <x v="3"/>
    <n v="40890"/>
    <s v="Daniel John  Casey"/>
    <x v="1"/>
    <n v="45934"/>
    <x v="1"/>
    <s v="NA"/>
    <n v="0"/>
    <n v="0"/>
    <n v="0"/>
    <n v="0"/>
    <n v="0"/>
    <n v="0"/>
    <n v="0"/>
    <n v="0"/>
    <n v="0"/>
    <n v="0"/>
    <n v="0"/>
    <n v="0"/>
    <n v="0"/>
    <n v="0"/>
    <n v="0"/>
    <n v="852.99"/>
    <n v="220"/>
    <s v="---"/>
    <s v="---"/>
    <s v="Clinic Notes:                         ---                                                                  Next Clinic Notes:                         ---"/>
    <s v="Choose                                             A1                                                 B1                                                 C1                                                 F1                                                 R1"/>
  </r>
  <r>
    <d v="2025-01-25T00:00:00"/>
    <s v="---"/>
    <s v="NA"/>
    <s v="Kae"/>
    <x v="3"/>
    <n v="39728"/>
    <s v="Kritika Jaganathan Jaganathan Subbarayan Duraiswamy"/>
    <x v="1"/>
    <n v="46069"/>
    <x v="1"/>
    <s v="NA"/>
    <n v="0"/>
    <n v="0"/>
    <n v="0"/>
    <n v="0"/>
    <n v="0"/>
    <n v="0"/>
    <n v="0"/>
    <n v="0"/>
    <n v="0"/>
    <n v="0"/>
    <n v="0"/>
    <n v="0"/>
    <n v="0"/>
    <n v="0"/>
    <n v="0"/>
    <n v="1068.83"/>
    <n v="2600.0100000000002"/>
    <s v="---"/>
    <s v="---"/>
    <s v="Clinic Notes:                         ---                                                                  Next Clinic Notes:                         ---"/>
    <s v="Choose                                             A1                                                 B1                                                 C1                                                 F1                                                 R1"/>
  </r>
  <r>
    <d v="2025-01-26T00:00:00"/>
    <s v="---"/>
    <s v="NA"/>
    <s v="Kae"/>
    <x v="3"/>
    <n v="36057"/>
    <s v="Khalid Mohamed Husain Ali Al Omaira"/>
    <x v="1"/>
    <n v="46154"/>
    <x v="2"/>
    <s v="NA"/>
    <n v="0"/>
    <n v="0"/>
    <n v="0"/>
    <n v="0"/>
    <n v="0"/>
    <n v="0"/>
    <n v="0"/>
    <n v="0"/>
    <n v="0"/>
    <n v="0"/>
    <n v="0"/>
    <n v="0"/>
    <n v="0"/>
    <n v="0"/>
    <n v="0"/>
    <n v="310"/>
    <n v="0"/>
    <s v="---"/>
    <s v="---"/>
    <s v="Clinic Notes:                         ---                                                                  Next Clinic Notes:                         ---"/>
    <s v="Choose                                             A1                                                 B1                                                 C1                                                 F1                                                 R1"/>
  </r>
  <r>
    <d v="2025-01-27T00:00:00"/>
    <s v="---"/>
    <s v="NA"/>
    <s v="Kae"/>
    <x v="3"/>
    <n v="41051"/>
    <s v="Ibrahim Mahmoud Dermini"/>
    <x v="1"/>
    <n v="46196"/>
    <x v="1"/>
    <s v="NA"/>
    <n v="0"/>
    <n v="0"/>
    <n v="0"/>
    <n v="0"/>
    <n v="0"/>
    <n v="0"/>
    <n v="0"/>
    <n v="0"/>
    <n v="0"/>
    <n v="0"/>
    <n v="0"/>
    <n v="0"/>
    <n v="0"/>
    <n v="0"/>
    <n v="0"/>
    <n v="336.6"/>
    <n v="0"/>
    <s v="---"/>
    <s v="---"/>
    <s v="Clinic Notes:                         ---                                                                  Next Clinic Notes:                         ---"/>
    <s v="Choose                                             A1                                                 B1                                                 C1                                                 F1                                                 R1"/>
  </r>
  <r>
    <d v="2025-01-27T00:00:00"/>
    <s v="---"/>
    <s v="NA"/>
    <s v="Mona"/>
    <x v="3"/>
    <n v="41052"/>
    <s v="Emelia Encila Prado"/>
    <x v="1"/>
    <n v="46209"/>
    <x v="2"/>
    <s v="NA"/>
    <n v="0"/>
    <n v="0"/>
    <n v="0"/>
    <n v="0"/>
    <n v="0"/>
    <n v="0"/>
    <n v="0"/>
    <n v="0"/>
    <n v="0"/>
    <n v="0"/>
    <n v="0"/>
    <n v="0"/>
    <n v="0"/>
    <n v="0"/>
    <n v="0"/>
    <n v="100"/>
    <n v="0"/>
    <s v="---"/>
    <s v="---"/>
    <s v="Clinic Notes:                         ---                                                                  Next Clinic Notes:                         ---"/>
    <s v="Choose                                             A1                                                 B1                                                 C1                                                 F1                                                 R1"/>
  </r>
  <r>
    <d v="2025-01-27T00:00:00"/>
    <s v="---"/>
    <s v="NA"/>
    <s v="Haya"/>
    <x v="3"/>
    <n v="38506"/>
    <s v="Haya Jamal Mahmoud  Alsabi"/>
    <x v="1"/>
    <n v="46282"/>
    <x v="1"/>
    <s v="NA"/>
    <n v="0"/>
    <n v="0"/>
    <n v="0"/>
    <n v="0"/>
    <n v="0"/>
    <n v="0"/>
    <n v="0"/>
    <n v="0"/>
    <n v="0"/>
    <n v="0"/>
    <n v="0"/>
    <n v="0"/>
    <n v="0"/>
    <n v="0"/>
    <n v="0"/>
    <n v="570.47"/>
    <n v="77.959999999999994"/>
    <s v="---"/>
    <s v="---"/>
    <s v="Clinic Notes:                         ---                                                                  Next Clinic Notes:                         ---"/>
    <s v="Choose                                             A1                                                 B1                                                 C1                                                 F1                                                 R1"/>
  </r>
  <r>
    <d v="2025-01-28T00:00:00"/>
    <s v="---"/>
    <s v="NA"/>
    <s v="Kae"/>
    <x v="3"/>
    <n v="39617"/>
    <s v="Khalid  Taher Salem Barbar"/>
    <x v="1"/>
    <n v="46442"/>
    <x v="1"/>
    <s v="NA"/>
    <n v="0"/>
    <n v="0"/>
    <n v="0"/>
    <n v="0"/>
    <n v="0"/>
    <n v="0"/>
    <n v="0"/>
    <n v="0"/>
    <n v="0"/>
    <n v="0"/>
    <n v="0"/>
    <n v="0"/>
    <n v="0"/>
    <n v="0"/>
    <n v="0"/>
    <n v="225.75"/>
    <n v="230"/>
    <s v="---"/>
    <s v="---"/>
    <s v="Clinic Notes:                         ---                                                                  Next Clinic Notes:                         ---"/>
    <s v="Choose                                             A1                                                 B1                                                 C1                                                 F1                                                 R1"/>
  </r>
  <r>
    <d v="2025-01-29T00:00:00"/>
    <s v="---"/>
    <s v="NA"/>
    <s v="Haya"/>
    <x v="3"/>
    <n v="40821"/>
    <s v="Mohamed  Mezaache"/>
    <x v="1"/>
    <n v="46483"/>
    <x v="1"/>
    <s v="NA"/>
    <n v="0"/>
    <n v="0"/>
    <n v="0"/>
    <n v="0"/>
    <n v="0"/>
    <n v="0"/>
    <n v="0"/>
    <n v="0"/>
    <n v="0"/>
    <n v="0"/>
    <n v="0"/>
    <n v="0"/>
    <n v="0"/>
    <n v="0"/>
    <n v="0"/>
    <n v="21.5"/>
    <n v="0"/>
    <s v="---"/>
    <s v="---"/>
    <s v="Clinic Notes:                         ---                                                                  Next Clinic Notes:                         ---"/>
    <s v="Choose                                             A1                                                 B1                                                 C1                                                 F1                                                 R1"/>
  </r>
  <r>
    <d v="2025-01-29T00:00:00"/>
    <s v="---"/>
    <s v="NA"/>
    <s v="Mona"/>
    <x v="3"/>
    <n v="39813"/>
    <s v="Pantaleon Joseph Noble Fernandes"/>
    <x v="1"/>
    <n v="46497"/>
    <x v="1"/>
    <s v="NA"/>
    <n v="0"/>
    <n v="0"/>
    <n v="0"/>
    <n v="0"/>
    <n v="0"/>
    <n v="0"/>
    <n v="0"/>
    <n v="0"/>
    <n v="0"/>
    <n v="0"/>
    <n v="0"/>
    <n v="0"/>
    <n v="0"/>
    <n v="0"/>
    <n v="0"/>
    <n v="30"/>
    <n v="27"/>
    <s v="---"/>
    <s v="---"/>
    <s v="Clinic Notes:                         ---                                                                  Next Clinic Notes:                         ---"/>
    <s v="Choose                                             A1                                                 B1                                                 C1                                                 F1                                                 R1"/>
  </r>
  <r>
    <d v="2025-01-30T00:00:00"/>
    <s v="---"/>
    <s v="NA"/>
    <s v="Kae"/>
    <x v="3"/>
    <n v="41052"/>
    <s v="Emelia Encila Prado"/>
    <x v="1"/>
    <n v="46606"/>
    <x v="1"/>
    <s v="NA"/>
    <n v="0"/>
    <n v="0"/>
    <n v="0"/>
    <n v="0"/>
    <n v="0"/>
    <n v="0"/>
    <n v="0"/>
    <n v="0"/>
    <n v="0"/>
    <n v="0"/>
    <n v="0"/>
    <n v="0"/>
    <n v="0"/>
    <n v="0"/>
    <n v="0"/>
    <n v="797.59"/>
    <n v="0"/>
    <s v="---"/>
    <s v="---"/>
    <s v="Clinic Notes:                         ---                                                                  Next Clinic Notes:                         ---"/>
    <s v="Choose                                             A1                                                 B1                                                 C1                                                 F1                                                 R1"/>
  </r>
  <r>
    <d v="2025-01-30T00:00:00"/>
    <s v="---"/>
    <s v="NA"/>
    <s v="Kae"/>
    <x v="3"/>
    <n v="40414"/>
    <s v="EMAN   AWADALLA"/>
    <x v="1"/>
    <n v="46621"/>
    <x v="1"/>
    <s v="NA"/>
    <n v="0"/>
    <n v="0"/>
    <n v="0"/>
    <n v="0"/>
    <n v="0"/>
    <n v="0"/>
    <n v="0"/>
    <n v="0"/>
    <n v="0"/>
    <n v="0"/>
    <n v="0"/>
    <n v="0"/>
    <n v="0"/>
    <n v="0"/>
    <n v="0"/>
    <n v="12"/>
    <n v="0"/>
    <s v="---"/>
    <s v="---"/>
    <s v="Clinic Notes:                         ---                                                                  Next Clinic Notes:                         ---"/>
    <s v="Choose                                             A1                                                 B1                                                 C1                                                 F1                                                 R1"/>
  </r>
  <r>
    <d v="2025-01-30T00:00:00"/>
    <s v="---"/>
    <s v="NA"/>
    <s v="Mona"/>
    <x v="3"/>
    <n v="40766"/>
    <s v="Layal   Iyman El Hindi"/>
    <x v="1"/>
    <n v="46659"/>
    <x v="1"/>
    <s v="NA"/>
    <n v="0"/>
    <n v="0"/>
    <n v="0"/>
    <n v="0"/>
    <n v="0"/>
    <n v="0"/>
    <n v="0"/>
    <n v="0"/>
    <n v="0"/>
    <n v="0"/>
    <n v="0"/>
    <n v="0"/>
    <n v="0"/>
    <n v="0"/>
    <n v="0"/>
    <n v="81.48"/>
    <n v="0"/>
    <s v="---"/>
    <s v="---"/>
    <s v="Clinic Notes:                         ---                                                                  Next Clinic Notes:                         ---"/>
    <s v="Choose                                             A1                                                 B1                                                 C1                                                 F1                                                 R1"/>
  </r>
  <r>
    <d v="2025-01-30T00:00:00"/>
    <s v="---"/>
    <s v="NA"/>
    <s v="Mona"/>
    <x v="3"/>
    <n v="41055"/>
    <s v="Paul Wendell Elegino  Aranga"/>
    <x v="1"/>
    <n v="46671"/>
    <x v="1"/>
    <s v="NA"/>
    <n v="0"/>
    <n v="0"/>
    <n v="0"/>
    <n v="0"/>
    <n v="0"/>
    <n v="0"/>
    <n v="0"/>
    <n v="0"/>
    <n v="0"/>
    <n v="0"/>
    <n v="0"/>
    <n v="0"/>
    <n v="0"/>
    <n v="0"/>
    <n v="0"/>
    <n v="103.6"/>
    <n v="0"/>
    <s v="---"/>
    <s v="---"/>
    <s v="Clinic Notes:                         ---                                                                  Next Clinic Notes:                         ---"/>
    <s v="Choose                                             A1                                                 B1                                                 C1                                                 F1                                                 R1"/>
  </r>
  <r>
    <d v="2025-01-31T00:00:00"/>
    <s v="---"/>
    <s v="NA"/>
    <s v="Kae"/>
    <x v="3"/>
    <n v="37565"/>
    <s v="Yani Zhang"/>
    <x v="1"/>
    <n v="46713"/>
    <x v="1"/>
    <s v="NA"/>
    <n v="0"/>
    <n v="0"/>
    <n v="0"/>
    <n v="0"/>
    <n v="0"/>
    <n v="0"/>
    <n v="0"/>
    <n v="0"/>
    <n v="0"/>
    <n v="0"/>
    <n v="0"/>
    <n v="0"/>
    <n v="0"/>
    <n v="0"/>
    <n v="0"/>
    <n v="495"/>
    <n v="391.04"/>
    <s v="---"/>
    <s v="---"/>
    <s v="Clinic Notes:                         ---                                                                  Next Clinic Notes:                         ---"/>
    <s v="Choose                                             A1                                                 B1                                                 C1                                                 F1                                                 R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d v="2025-01-04T00:00:00"/>
    <x v="0"/>
    <x v="0"/>
    <x v="0"/>
    <s v="Burs"/>
    <s v="Straight Black Cylinder Round Tip"/>
    <s v="NA"/>
    <s v="Straight Black Cylinder Round Tip"/>
    <n v="4"/>
    <s v="Pkt"/>
    <s v="D881 SG 1.2"/>
    <n v="60"/>
    <s v="NA"/>
    <s v="NA"/>
    <s v="NA "/>
    <s v="NA "/>
    <s v="NA"/>
    <s v="08- FIN/INV"/>
    <s v="NA"/>
    <s v="NA"/>
    <s v="NA"/>
    <s v="32- Main Inventory 1"/>
    <s v="NA"/>
    <n v="7.4"/>
    <s v="NA"/>
    <s v="NA "/>
    <s v="NA"/>
    <s v="Bur - Diamond Bur #52 - Stoddard"/>
    <s v="Stoddard"/>
    <s v="Al Hana Medical Equipments"/>
    <x v="0"/>
    <s v="Mahamud"/>
    <s v="+971 50 219 8081"/>
    <s v="02- Reusable"/>
    <s v="7"/>
    <n v="1"/>
    <s v="LPO-7168"/>
    <n v="240"/>
    <s v="-"/>
    <n v="41750"/>
    <n v="240"/>
    <n v="12"/>
    <n v="252"/>
    <s v="-"/>
  </r>
  <r>
    <d v="2025-01-06T00:00:00"/>
    <x v="0"/>
    <x v="1"/>
    <x v="1"/>
    <s v="Pantry Supplies "/>
    <s v="Coffee Powder"/>
    <s v="NA"/>
    <s v="Coffee Powder"/>
    <n v="1"/>
    <s v="Pack"/>
    <s v="IGDE044"/>
    <n v="90"/>
    <s v="NA"/>
    <s v="NA"/>
    <s v="NA "/>
    <s v="NA "/>
    <d v="2025-09-01T00:00:00"/>
    <s v="08- FIN/INV"/>
    <s v="NA"/>
    <s v="NA"/>
    <s v="NA"/>
    <s v="30- Main Inventory 2"/>
    <s v="NA"/>
    <n v="8.1999999999999993"/>
    <s v="NA"/>
    <s v="NA "/>
    <s v="NA"/>
    <s v="Espresso Barista C&amp;B - 1Kg"/>
    <s v="DALLMAYR "/>
    <s v="Jackson Trading Co. LLC"/>
    <x v="1"/>
    <s v="Sales "/>
    <s v="+971 56 975 6706"/>
    <s v="01- Consumables"/>
    <n v="8"/>
    <n v="1"/>
    <s v="LPO-7166"/>
    <n v="90"/>
    <s v="-"/>
    <s v="AUH-32123"/>
    <n v="90"/>
    <n v="4.5"/>
    <n v="94.5"/>
    <s v="-"/>
  </r>
  <r>
    <d v="2025-01-06T00:00:00"/>
    <x v="0"/>
    <x v="0"/>
    <x v="2"/>
    <s v="Restorative Fillings"/>
    <s v="Ceramic Polisher "/>
    <s v="NA"/>
    <s v="Ceramic Polisher "/>
    <n v="1"/>
    <s v="Pcs"/>
    <s v="K0200-06"/>
    <n v="135"/>
    <s v="NA"/>
    <s v="NA"/>
    <s v="NA "/>
    <s v="NA "/>
    <s v="NA"/>
    <s v="08- FIN/INV"/>
    <s v="NA"/>
    <s v="NA"/>
    <s v="NA"/>
    <s v="32- Main Inventory 1"/>
    <s v="NA"/>
    <n v="8.3000000000000007"/>
    <s v="NA"/>
    <s v="NA "/>
    <s v="NA"/>
    <s v="Kenda 0200 All Ceramic 2-steps Set 6Pcs F Polish Com "/>
    <s v="KENDA"/>
    <s v="Hachem Dental Care LLC "/>
    <x v="2"/>
    <s v="Hadi "/>
    <s v="+971 52 824 3223"/>
    <s v="02- Reusable"/>
    <s v="8"/>
    <n v="1"/>
    <s v="LPO-7172"/>
    <n v="135"/>
    <s v="-"/>
    <n v="1000026"/>
    <n v="135"/>
    <n v="0"/>
    <n v="135"/>
    <n v="135"/>
  </r>
  <r>
    <d v="2025-01-06T00:00:00"/>
    <x v="0"/>
    <x v="1"/>
    <x v="1"/>
    <s v="Pantry Supplies "/>
    <s v="Milk Powder"/>
    <s v="NA"/>
    <s v="Milk Powder"/>
    <n v="2"/>
    <s v="Kilogram"/>
    <s v="IGDT002"/>
    <n v="60"/>
    <s v="NA"/>
    <s v="NA"/>
    <s v="NA "/>
    <s v="NA "/>
    <d v="2025-09-01T00:00:00"/>
    <s v="08- FIN/INV"/>
    <s v="NA"/>
    <s v="NA"/>
    <s v="NA"/>
    <s v="30- Main Inventory 2"/>
    <s v="NA"/>
    <n v="8.1999999999999993"/>
    <s v="NA"/>
    <s v="NA "/>
    <s v="NA"/>
    <s v="Dallmayr Topping"/>
    <s v="DALLMAYR "/>
    <s v="Jackson Trading Co. LLC"/>
    <x v="1"/>
    <s v="Sales "/>
    <s v="+971 56 975 6706"/>
    <s v="01- Consumables"/>
    <n v="8"/>
    <n v="1"/>
    <s v="LPO-7166"/>
    <n v="120"/>
    <s v="-"/>
    <s v="AUH-32123"/>
    <n v="120"/>
    <n v="6"/>
    <n v="126"/>
    <s v="-"/>
  </r>
  <r>
    <d v="2025-01-06T00:00:00"/>
    <x v="0"/>
    <x v="1"/>
    <x v="1"/>
    <s v="Pantry Supplies "/>
    <s v="Chocolate Powder"/>
    <s v="NA"/>
    <s v="Chocolate Powder"/>
    <n v="3"/>
    <s v="Kilogram"/>
    <s v="IGDC001"/>
    <n v="50"/>
    <s v="NA"/>
    <s v="NA"/>
    <s v="NA "/>
    <s v="NA "/>
    <d v="2025-09-01T00:00:00"/>
    <s v="08- FIN/INV"/>
    <s v="NA"/>
    <s v="NA"/>
    <s v="NA"/>
    <s v="30- Main Inventory 2"/>
    <s v="NA"/>
    <n v="8.1999999999999993"/>
    <s v="NA"/>
    <s v="NA "/>
    <s v="NA"/>
    <s v="Dallmayr Premium Chocolate"/>
    <s v="DALLMAYR "/>
    <s v="Jackson Trading Co. LLC"/>
    <x v="1"/>
    <s v="Sales "/>
    <s v="+971 56 975 6706"/>
    <s v="01- Consumables"/>
    <n v="8"/>
    <n v="1"/>
    <s v="LPO-7166"/>
    <n v="150"/>
    <s v="-"/>
    <s v="AUH-32123"/>
    <n v="150"/>
    <n v="7.5"/>
    <n v="157.5"/>
    <s v="-"/>
  </r>
  <r>
    <d v="2025-01-06T00:00:00"/>
    <x v="0"/>
    <x v="1"/>
    <x v="1"/>
    <s v="Pantry Supplies "/>
    <s v="Stirrer"/>
    <s v="NA"/>
    <s v="Stirrer"/>
    <n v="4"/>
    <s v="Bundle"/>
    <s v="IGDT001"/>
    <n v="8"/>
    <s v="NA"/>
    <s v="NA"/>
    <s v="NA "/>
    <s v="NA "/>
    <s v="NA"/>
    <s v="08- FIN/INV"/>
    <s v="NA"/>
    <s v="NA"/>
    <s v="NA"/>
    <s v="30- Main Inventory 2"/>
    <s v="NA"/>
    <n v="8.3000000000000007"/>
    <s v="NA"/>
    <s v="NA "/>
    <s v="NA"/>
    <s v="Automatic Stirrer 105mm"/>
    <s v="DALLMAYR "/>
    <s v="Jackson Trading Co. LLC"/>
    <x v="1"/>
    <s v="Sales "/>
    <s v="+971 56 975 6706"/>
    <s v="01- Consumables"/>
    <n v="8"/>
    <n v="1"/>
    <s v="LPO-7166"/>
    <n v="32"/>
    <s v="-"/>
    <s v="AUH-32123"/>
    <n v="32"/>
    <n v="1.6"/>
    <n v="33.6"/>
    <s v="-"/>
  </r>
  <r>
    <d v="2025-01-07T00:00:00"/>
    <x v="0"/>
    <x v="0"/>
    <x v="3"/>
    <s v="Endodontic Materials"/>
    <s v="Endo XP Finisher"/>
    <s v="NA"/>
    <s v="Endo XP Finisher"/>
    <n v="3"/>
    <s v="Pack of 3pcs "/>
    <s v="S1.XB0. 00.0AA .FKG"/>
    <n v="240"/>
    <s v="NA"/>
    <s v="NA"/>
    <s v="NA "/>
    <s v="NA "/>
    <s v="NA"/>
    <s v="08- FIN/INV"/>
    <s v="NA"/>
    <s v="NA"/>
    <s v="NA"/>
    <s v="32- Main Inventory 1"/>
    <s v="NA"/>
    <n v="8.4"/>
    <s v="NA"/>
    <s v="NA "/>
    <s v="NA"/>
    <s v="XP Endo Finisher 25mm - S1.XB0.00.0AA.FK G"/>
    <s v="FKG "/>
    <s v="Dubai Medical Equipment LLC"/>
    <x v="3"/>
    <s v="Mr.Islam "/>
    <s v="+971 55 167 3454"/>
    <s v="02- Reusable"/>
    <s v="8"/>
    <n v="1"/>
    <s v="LPO-7169"/>
    <n v="720"/>
    <s v="-"/>
    <s v="INV/2025/00092"/>
    <n v="720"/>
    <n v="0"/>
    <n v="720"/>
    <s v="-"/>
  </r>
  <r>
    <d v="2025-01-07T00:00:00"/>
    <x v="0"/>
    <x v="2"/>
    <x v="4"/>
    <s v="Milling  Tools"/>
    <s v="Lab Diamond Cutting Disc"/>
    <s v="NA"/>
    <s v="Diamond Cutting Disc"/>
    <n v="6"/>
    <s v="Pcs "/>
    <s v="Disc"/>
    <n v="25"/>
    <s v="NA"/>
    <s v="NA"/>
    <s v="NA "/>
    <s v="NA "/>
    <s v="NA"/>
    <s v="08- FIN/INV"/>
    <s v="NA"/>
    <s v="NA"/>
    <s v="NA"/>
    <s v="32- Main Inventory 1"/>
    <s v="NA"/>
    <n v="4.5"/>
    <s v="NA"/>
    <s v="NA "/>
    <s v="NA"/>
    <s v="Diamond Cutting Disc"/>
    <s v="NA"/>
    <s v="Fala Medical Trading"/>
    <x v="4"/>
    <s v="Peter"/>
    <s v="+971 56 9360381"/>
    <s v="02- Reusable"/>
    <s v="4"/>
    <n v="1"/>
    <s v="LPO-7193"/>
    <n v="150"/>
    <s v="-"/>
    <n v="1499"/>
    <n v="150"/>
    <n v="7.5"/>
    <n v="157.5"/>
    <s v="-"/>
  </r>
  <r>
    <d v="2025-01-07T00:00:00"/>
    <x v="0"/>
    <x v="2"/>
    <x v="4"/>
    <s v="Milling  Tools"/>
    <s v="Rubber Tornado"/>
    <s v="NA"/>
    <s v="Rubber Tornado"/>
    <n v="6"/>
    <s v="Pcs "/>
    <s v="TDR0601"/>
    <n v="20.833300000000001"/>
    <s v="NA"/>
    <s v="NA"/>
    <s v="NA "/>
    <s v="NA "/>
    <s v="NA"/>
    <s v="08- FIN/INV"/>
    <s v="NA"/>
    <s v="NA"/>
    <s v="NA"/>
    <s v="32- Main Inventory 1"/>
    <s v="NA"/>
    <n v="4.5"/>
    <s v="NA"/>
    <s v="NA "/>
    <s v="NA"/>
    <s v="Rubber Tornado"/>
    <s v="NA"/>
    <s v="Fala Medical Trading"/>
    <x v="4"/>
    <s v="Peter"/>
    <s v="+971 56 9360381"/>
    <s v="02- Reusable"/>
    <s v="4"/>
    <n v="1"/>
    <s v="LPO-7193"/>
    <n v="124.99980000000001"/>
    <s v="-"/>
    <n v="1499"/>
    <n v="124.99980000000001"/>
    <n v="6.2499900000000004"/>
    <n v="131.24979000000002"/>
    <s v="-"/>
  </r>
  <r>
    <d v="2025-01-07T00:00:00"/>
    <x v="0"/>
    <x v="3"/>
    <x v="5"/>
    <s v="General Materials"/>
    <s v="Z Fold Tissue"/>
    <s v="NA"/>
    <s v="Z Fold Tissue"/>
    <n v="60"/>
    <s v="Bundle"/>
    <s v="DIS142"/>
    <n v="1.6"/>
    <s v="NA"/>
    <s v="NA"/>
    <s v="NA "/>
    <s v="NA "/>
    <s v="NA "/>
    <s v="08- FIN/INV"/>
    <s v="NA"/>
    <s v="NA"/>
    <s v="NA"/>
    <s v="30- Main Inventory 2"/>
    <s v="NA"/>
    <n v="5.2"/>
    <s v="NA"/>
    <s v="NA "/>
    <s v="NA"/>
    <s v="Hand Towel - Z Fold Tissues - 2 Ply (150*16 Pkt)"/>
    <s v="NA"/>
    <s v="Breath General Trading"/>
    <x v="5"/>
    <s v="Mustaq"/>
    <s v="+971 54 745 6475"/>
    <s v="01- Consumables"/>
    <s v="5"/>
    <n v="1"/>
    <s v="LPO-7171"/>
    <n v="96"/>
    <s v="-"/>
    <s v="VDCL-01"/>
    <n v="96"/>
    <s v="-"/>
    <n v="96"/>
    <s v="-"/>
  </r>
  <r>
    <d v="2025-01-08T00:00:00"/>
    <x v="0"/>
    <x v="2"/>
    <x v="6"/>
    <s v="Dental Blanks"/>
    <s v="Blank - Cercon HT Disk 98mm A3 18"/>
    <s v="NA"/>
    <s v="Blank - Cercon HT Disk 98mm A3 18"/>
    <n v="1"/>
    <s v="Disc"/>
    <n v="5366091218"/>
    <n v="475"/>
    <s v="NA"/>
    <s v="NA"/>
    <s v="NA "/>
    <s v="NA "/>
    <d v="2026-06-01T00:00:00"/>
    <s v="08- FIN/INV"/>
    <s v="NA"/>
    <s v="NA"/>
    <s v="NA"/>
    <s v="32- Main Inventory 1"/>
    <s v="NA"/>
    <n v="3.4"/>
    <s v="NA"/>
    <s v="NA "/>
    <s v="NA"/>
    <s v="Blank - Cercon HT Disk 98mm A3 18"/>
    <s v="Dentsply Sirona "/>
    <s v="Sirona Dental Systems Trading LLC"/>
    <x v="6"/>
    <s v="Dr.Marwan "/>
    <s v="+971 56 415 6254"/>
    <s v="01- Consumables"/>
    <s v="3"/>
    <n v="1"/>
    <s v="LPO-7126"/>
    <n v="475"/>
    <s v="-"/>
    <s v="INV-00641"/>
    <n v="475"/>
    <n v="0"/>
    <n v="475"/>
    <s v="-"/>
  </r>
  <r>
    <d v="2025-01-08T00:00:00"/>
    <x v="0"/>
    <x v="4"/>
    <x v="7"/>
    <s v="Implant Impression Tools"/>
    <s v="Ostell Smartpeg Type 53"/>
    <s v="NA"/>
    <s v="Ostell Smartpeg Type 53"/>
    <n v="5"/>
    <s v="Pcs"/>
    <s v="NA"/>
    <n v="80"/>
    <s v="NA"/>
    <s v="NA"/>
    <s v="NA "/>
    <s v="NA "/>
    <s v="NA"/>
    <s v="08- FIN/INV"/>
    <s v="NA"/>
    <s v="NA"/>
    <s v="NA"/>
    <s v="32- Main Inventory 1"/>
    <s v="NA"/>
    <n v="1.3"/>
    <s v="NA"/>
    <s v="NA "/>
    <s v="NA"/>
    <s v="Ostell Smartpeg Type 53"/>
    <s v="Ostell"/>
    <s v="Prime Medical Supplies Est."/>
    <x v="7"/>
    <s v="Martin "/>
    <s v="+971 56 449 6039"/>
    <s v="02- Reusable"/>
    <s v="1"/>
    <n v="1"/>
    <s v="LPO-7184"/>
    <n v="400"/>
    <s v="-"/>
    <n v="33786"/>
    <n v="400"/>
    <n v="0"/>
    <n v="400"/>
    <s v="-"/>
  </r>
  <r>
    <d v="2025-01-09T00:00:00"/>
    <x v="0"/>
    <x v="2"/>
    <x v="8"/>
    <s v="Stains"/>
    <s v="Gum Composite GHB2"/>
    <s v="NA"/>
    <s v="Gum Composite GHB2"/>
    <n v="1"/>
    <s v="Pack"/>
    <s v="EEP901088"/>
    <n v="165"/>
    <s v="NA"/>
    <s v="NA"/>
    <s v="NA "/>
    <s v="NA "/>
    <d v="2026-12-01T00:00:00"/>
    <s v="08- FIN/INV"/>
    <s v="NA"/>
    <s v="NA"/>
    <s v="NA"/>
    <s v="32- Main Inventory 1"/>
    <s v="NA"/>
    <n v="3.6"/>
    <s v="NA"/>
    <s v="NA "/>
    <s v="NA"/>
    <s v="Gum Composite - Gradia Plus, Gum Paste  , GHB-2"/>
    <s v="NA"/>
    <s v="Dubai Medical Equipment LLC"/>
    <x v="3"/>
    <s v="Mr.Islam "/>
    <s v="+971 55 167 3454"/>
    <s v="01- Consumables"/>
    <s v="3"/>
    <n v="1"/>
    <s v="LPO-7194"/>
    <n v="165"/>
    <s v="-"/>
    <s v="INV/2025/00167"/>
    <n v="165"/>
    <n v="0"/>
    <n v="165"/>
    <s v="-"/>
  </r>
  <r>
    <d v="2025-01-09T00:00:00"/>
    <x v="0"/>
    <x v="5"/>
    <x v="9"/>
    <s v="PCI Devices"/>
    <s v="Biological Incubator"/>
    <s v="NA"/>
    <s v="Biological Incubator"/>
    <n v="1"/>
    <s v="Unit"/>
    <s v="SR-13-EMD-BI-02"/>
    <n v="1500"/>
    <n v="75"/>
    <s v="NA"/>
    <s v="NA "/>
    <s v="NA"/>
    <s v="NA"/>
    <s v="08- FIN/INV"/>
    <s v="NA"/>
    <s v="NA"/>
    <s v="NA"/>
    <s v="32- Main Inventory 1"/>
    <s v="NA"/>
    <n v="5.2"/>
    <s v="NA "/>
    <s v="NA "/>
    <s v="NA"/>
    <s v="Biological Incubator"/>
    <s v="Medley"/>
    <s v="City Pharmacy Co. WLL"/>
    <x v="8"/>
    <s v="Mr.Anas"/>
    <s v="+971 55 244 0493"/>
    <s v="03- Fixed Assets"/>
    <s v="5"/>
    <n v="1"/>
    <s v="LPO-7190"/>
    <n v="1500"/>
    <s v="-"/>
    <s v="1AINDCP-336343"/>
    <n v="1500"/>
    <n v="75"/>
    <n v="1575"/>
    <s v="-"/>
  </r>
  <r>
    <d v="2025-01-09T00:00:00"/>
    <x v="0"/>
    <x v="0"/>
    <x v="10"/>
    <s v="Gingiva Materials"/>
    <s v="Retraction Paste"/>
    <s v="NA"/>
    <s v="Retraction Paste"/>
    <n v="2"/>
    <s v="Box of 25 Pcs"/>
    <n v="56944"/>
    <n v="350"/>
    <s v="NA"/>
    <s v="NA"/>
    <s v="NA "/>
    <s v="NA "/>
    <d v="2025-09-25T00:00:00"/>
    <s v="08- FIN/INV"/>
    <s v="NA"/>
    <s v="NA"/>
    <s v="NA"/>
    <s v="32- Main Inventory 1"/>
    <s v="NA"/>
    <n v="7.2"/>
    <s v="NA"/>
    <s v="NA "/>
    <s v="NA"/>
    <s v="Retraction Paste - 3M ESPE Astringent"/>
    <s v="3M ESPE "/>
    <s v="Bright Gate Healthcare LLC"/>
    <x v="9"/>
    <s v="Sales "/>
    <s v="+971 50 622 5639"/>
    <s v="01- Consumables"/>
    <s v="7"/>
    <n v="1"/>
    <s v="LPO-7188"/>
    <n v="700"/>
    <s v="-"/>
    <n v="18257"/>
    <n v="700"/>
    <s v="-"/>
    <n v="700"/>
    <s v="-"/>
  </r>
  <r>
    <d v="2025-01-11T00:00:00"/>
    <x v="0"/>
    <x v="2"/>
    <x v="8"/>
    <s v="Stains"/>
    <s v="Gum Composite GHB3"/>
    <s v="NA"/>
    <s v="Gum Composite GHB3"/>
    <n v="1"/>
    <s v="Pack"/>
    <s v="NA"/>
    <n v="165"/>
    <s v="NA"/>
    <s v="NA"/>
    <s v="NA "/>
    <s v="NA "/>
    <d v="2026-12-01T00:00:00"/>
    <s v="08- FIN/INV"/>
    <s v="NA"/>
    <s v="NA"/>
    <s v="NA"/>
    <s v="32- Main Inventory 1"/>
    <s v="NA"/>
    <n v="3.6"/>
    <s v="NA"/>
    <s v="NA "/>
    <s v="NA"/>
    <s v="Gum Composite - Gradia Plus, Gum Paste  , GHB-3"/>
    <s v="NA"/>
    <s v="Dubai Medical Equipment LLC"/>
    <x v="3"/>
    <s v="Mr.Islam "/>
    <s v="+971 55 167 3454"/>
    <s v="01- Consumables"/>
    <s v="3"/>
    <n v="1"/>
    <s v="LPO-7194"/>
    <n v="165"/>
    <s v="-"/>
    <s v="INV/2025/00167"/>
    <n v="165"/>
    <n v="0"/>
    <n v="165"/>
    <s v="-"/>
  </r>
  <r>
    <d v="2025-01-11T00:00:00"/>
    <x v="0"/>
    <x v="0"/>
    <x v="11"/>
    <s v="Nitrous Sedation"/>
    <s v="Nitrous Oxide Refill"/>
    <s v="NA"/>
    <s v="Nitrous Oxide Refill"/>
    <n v="1"/>
    <s v="Cylinder"/>
    <s v="MI-DMS-NR-01"/>
    <n v="150"/>
    <s v="NA"/>
    <s v="NA"/>
    <s v="NA "/>
    <s v="NA "/>
    <s v="NA"/>
    <s v="08- FIN/INV"/>
    <s v="NA"/>
    <s v="NA"/>
    <s v="NA"/>
    <s v="32- Main Inventory 1"/>
    <s v="NA"/>
    <n v="2.5"/>
    <s v="NA"/>
    <s v="NA "/>
    <s v="NA"/>
    <s v="Nitrous Oxide Refill"/>
    <s v="NA"/>
    <s v="Panacea Synthetic Gas Trading LLC"/>
    <x v="10"/>
    <s v="Suresh "/>
    <s v="+971 52 850 2873"/>
    <s v="01- Consumables"/>
    <s v="2"/>
    <n v="1"/>
    <s v="LPO-7195"/>
    <n v="150"/>
    <s v="-"/>
    <s v="PSGT-0322025"/>
    <n v="150"/>
    <n v="7.5"/>
    <n v="157.5"/>
    <s v="-"/>
  </r>
  <r>
    <d v="2025-01-11T00:00:00"/>
    <x v="0"/>
    <x v="0"/>
    <x v="11"/>
    <s v="Oxygen Sedation"/>
    <s v="Oxygen Refill"/>
    <s v="NA"/>
    <s v="Oxygen Refill"/>
    <n v="2"/>
    <s v="Cylinder"/>
    <s v="MI-DMS-OR-01"/>
    <n v="30"/>
    <s v="NA"/>
    <s v="NA"/>
    <s v="NA "/>
    <s v="NA "/>
    <s v="NA"/>
    <s v="08- FIN/INV"/>
    <s v="NA"/>
    <s v="NA"/>
    <s v="NA"/>
    <s v="32- Main Inventory 1"/>
    <s v="NA"/>
    <n v="2.5"/>
    <s v="NA"/>
    <s v="NA "/>
    <s v="NA"/>
    <s v="Oxygen Refill"/>
    <s v="NA"/>
    <s v="Panacea Synthetic Gas Trading LLC"/>
    <x v="10"/>
    <s v="Suresh "/>
    <s v="+971 52 850 2873"/>
    <s v="01- Consumables"/>
    <s v="2"/>
    <n v="1"/>
    <s v="LPO-7195"/>
    <n v="60"/>
    <s v="-"/>
    <s v="PSGT-0322025"/>
    <n v="60"/>
    <n v="3"/>
    <n v="63"/>
    <s v="-"/>
  </r>
  <r>
    <d v="2025-01-11T00:00:00"/>
    <x v="0"/>
    <x v="0"/>
    <x v="3"/>
    <s v="Endodontic Materials "/>
    <s v="Rotary Files - Assorted 25mm"/>
    <s v="NA"/>
    <s v="Rotary Files - Assorted 25mm"/>
    <n v="10"/>
    <s v="Pack of 4Pcs"/>
    <s v="RFA-00025"/>
    <n v="125"/>
    <s v="NA"/>
    <s v="NA"/>
    <s v="NA "/>
    <s v="NA "/>
    <s v="NA"/>
    <s v="08- FIN/INV"/>
    <s v="NA"/>
    <s v="NA"/>
    <s v="NA"/>
    <s v="32- Main Inventory 1"/>
    <s v="NA"/>
    <n v="8.4"/>
    <s v="NA"/>
    <s v="NA "/>
    <s v="NA"/>
    <s v="Rotary  Files Assorted 25mm - Smart Carver Kit"/>
    <s v="Smart Files "/>
    <s v="Ora Tech Medical and Surgical Articles &amp; Requisites Trading LLC"/>
    <x v="11"/>
    <s v="Amer "/>
    <s v="+971 58 567 3445"/>
    <s v="02- Reusable"/>
    <s v="8"/>
    <n v="1"/>
    <s v="LPO-6989"/>
    <n v="1250"/>
    <s v="-"/>
    <s v="CS0S125000008"/>
    <n v="1250"/>
    <n v="0"/>
    <n v="1250"/>
    <s v="-"/>
  </r>
  <r>
    <d v="2025-01-11T00:00:00"/>
    <x v="0"/>
    <x v="0"/>
    <x v="3"/>
    <s v="Endodontic Materials "/>
    <s v="Rotary Files - Assorted 31mm"/>
    <s v="NA"/>
    <s v="Rotary Files - Assorted 31mm"/>
    <n v="10"/>
    <s v="Pack of 4Pcs"/>
    <s v="RFA-00031"/>
    <n v="125"/>
    <s v="NA"/>
    <s v="NA"/>
    <s v="NA "/>
    <s v="NA "/>
    <s v="NA"/>
    <s v="08- FIN/INV"/>
    <s v="NA"/>
    <s v="NA"/>
    <s v="NA"/>
    <s v="32- Main Inventory 1"/>
    <s v="NA"/>
    <n v="8.4"/>
    <s v="NA"/>
    <s v="NA "/>
    <s v="NA"/>
    <s v="Rotary  Files Assorted 31mm - Smart Carver Kit"/>
    <s v="Smart Files "/>
    <s v="Ora Tech Medical and Surgical Articles &amp; Requisites Trading LLC"/>
    <x v="11"/>
    <s v="Amer "/>
    <s v="+971 58 567 3445"/>
    <s v="02- Reusable"/>
    <s v="8"/>
    <n v="1"/>
    <s v="LPO-7189"/>
    <n v="1250"/>
    <s v="-"/>
    <s v="CS0S125000008"/>
    <n v="1250"/>
    <n v="0"/>
    <n v="1250"/>
    <s v="-"/>
  </r>
  <r>
    <d v="2025-01-13T00:00:00"/>
    <x v="0"/>
    <x v="6"/>
    <x v="12"/>
    <s v="Needles"/>
    <s v="STA Long"/>
    <s v="NA"/>
    <s v="STA Long"/>
    <n v="1"/>
    <s v="Box of 50 Pcs"/>
    <s v="MILESTA-5050-301"/>
    <n v="549"/>
    <s v="NA"/>
    <s v="NA"/>
    <s v="NA "/>
    <s v="NA "/>
    <d v="2026-11-24T00:00:00"/>
    <s v="08- FIN/INV"/>
    <s v="NA"/>
    <s v="NA"/>
    <s v="NA"/>
    <s v="32- Main Inventory 1"/>
    <s v="NA"/>
    <n v="5.6"/>
    <s v="NA"/>
    <s v="NA "/>
    <s v="NA"/>
    <s v="Wand STA Handpieces with Needle 30 gauge x 1&quot;"/>
    <s v="WAND STA"/>
    <s v="Al Hayat Pharmaceuticals"/>
    <x v="12"/>
    <s v="Dr.Noha "/>
    <s v="+971 56 367 4713"/>
    <s v="01- Consumables"/>
    <s v="5"/>
    <n v="1"/>
    <s v="LPO-7185"/>
    <n v="549"/>
    <s v="-"/>
    <s v="TCS-202501802"/>
    <n v="549"/>
    <n v="27.450000000000003"/>
    <n v="576.45000000000005"/>
    <s v="-"/>
  </r>
  <r>
    <d v="2025-01-13T00:00:00"/>
    <x v="0"/>
    <x v="6"/>
    <x v="12"/>
    <s v="Needles"/>
    <s v="STA Short"/>
    <s v="NA"/>
    <s v="STA Short"/>
    <n v="1"/>
    <s v="Box of 50 Pcs"/>
    <s v="MILESTA-5050-305"/>
    <n v="549"/>
    <s v="NA"/>
    <s v="NA"/>
    <s v="NA "/>
    <s v="NA "/>
    <d v="2027-11-24T00:00:00"/>
    <s v="08- FIN/INV"/>
    <s v="NA"/>
    <s v="NA"/>
    <s v="NA"/>
    <s v="32- Main Inventory 1"/>
    <s v="NA"/>
    <n v="5.6"/>
    <s v="NA"/>
    <s v="NA "/>
    <s v="NA"/>
    <s v="Wand STA Handpieces with Needle 30 gauge x 1/2&quot;"/>
    <s v="WAND STA"/>
    <s v="Al Hayat Pharmaceuticals"/>
    <x v="12"/>
    <s v="Dr.Noha "/>
    <s v="+971 56 367 4713"/>
    <s v="01- Consumables"/>
    <s v="5"/>
    <n v="1"/>
    <s v="LPO-7185"/>
    <n v="549"/>
    <s v="-"/>
    <s v="TCS-202501802"/>
    <n v="549"/>
    <n v="27.450000000000003"/>
    <n v="576.45000000000005"/>
    <s v="-"/>
  </r>
  <r>
    <d v="2025-01-13T00:00:00"/>
    <x v="0"/>
    <x v="4"/>
    <x v="13"/>
    <s v="Abutments"/>
    <s v="Titanium Abutments "/>
    <s v="NA"/>
    <s v="Titanium Abutment Unibase TBC-SV-RP"/>
    <n v="2"/>
    <s v="Pcs "/>
    <s v="NA"/>
    <n v="176"/>
    <s v="NA"/>
    <s v="NA"/>
    <s v="NA "/>
    <s v="NA "/>
    <s v="NA"/>
    <s v="08- FIN/INV"/>
    <s v="NA"/>
    <s v="NA"/>
    <s v="NA"/>
    <s v="30- Main Inventory 2"/>
    <s v="NA"/>
    <n v="2.4"/>
    <s v="NA"/>
    <s v="NA "/>
    <s v="NA"/>
    <s v="Titanium Abutment Unibase TBC-SV-RP"/>
    <s v="NA "/>
    <s v="Edison Medical "/>
    <x v="13"/>
    <s v="Dr. Hala Al Atieh"/>
    <s v="+971 56 587 8515"/>
    <s v="01- Consumables"/>
    <s v="2"/>
    <n v="4"/>
    <s v="LPO-7224"/>
    <n v="352"/>
    <s v="-"/>
    <s v="AE-25004013399"/>
    <n v="352"/>
    <s v="-"/>
    <n v="352"/>
    <s v="-"/>
  </r>
  <r>
    <d v="2025-01-13T00:00:00"/>
    <x v="0"/>
    <x v="0"/>
    <x v="2"/>
    <s v="Adhesives"/>
    <s v="Adhesive L-Pop 100"/>
    <s v="NA"/>
    <s v="Adhesive L-Pop 100"/>
    <n v="2"/>
    <s v="Box of 100 Pcs"/>
    <n v="41279"/>
    <n v="1030"/>
    <s v="NA"/>
    <s v="NA"/>
    <s v="NA "/>
    <s v="NA "/>
    <d v="2025-09-27T00:00:00"/>
    <s v="08- FIN/INV"/>
    <s v="NA"/>
    <s v="NA"/>
    <s v="NA"/>
    <s v="32- Main Inventory 1"/>
    <s v="NA"/>
    <n v="7.3"/>
    <s v="NA"/>
    <s v="NA "/>
    <s v="NA"/>
    <s v="Adhesive - L-Pop - Single Bond 100's - 3M ESPE"/>
    <s v="3M ESPE "/>
    <s v="Alphamed General Trading LLC"/>
    <x v="14"/>
    <s v="Dr.Lujian "/>
    <s v="+971 56 697 4909"/>
    <s v="01- Consumables"/>
    <s v="7"/>
    <n v="1"/>
    <s v="LPO-7186"/>
    <n v="2060"/>
    <s v="-"/>
    <s v="LB-DXB-6309591"/>
    <n v="2060"/>
    <s v="-"/>
    <n v="2060"/>
    <n v="2060"/>
  </r>
  <r>
    <d v="2025-01-14T00:00:00"/>
    <x v="0"/>
    <x v="6"/>
    <x v="12"/>
    <s v="Syringes "/>
    <s v="Insuline Syringe "/>
    <s v="NA"/>
    <s v="Insuline Syringe "/>
    <n v="1"/>
    <s v="Box of 10packs"/>
    <s v="INS01"/>
    <n v="22"/>
    <s v="NA"/>
    <s v="NA"/>
    <s v="NA "/>
    <s v="NA "/>
    <d v="2028-03-25T00:00:00"/>
    <s v="08- FIN/INV"/>
    <s v="NA"/>
    <s v="NA"/>
    <s v="NA"/>
    <s v="32- Main Inventory 1"/>
    <s v="NA"/>
    <n v="6.5"/>
    <s v="NA"/>
    <s v="NA "/>
    <s v="NA"/>
    <s v="Insuline Syringe "/>
    <s v="NA"/>
    <s v="Everest Medical &amp; Safety Trading"/>
    <x v="15"/>
    <s v="Mujeeb "/>
    <s v="+971 56 683 3107"/>
    <s v="01- Consumables"/>
    <s v="6"/>
    <n v="1"/>
    <s v="LPO-7191"/>
    <n v="22"/>
    <s v="-"/>
    <s v="MS-INV-28421"/>
    <n v="22"/>
    <n v="0"/>
    <n v="22"/>
    <s v="-"/>
  </r>
  <r>
    <d v="2025-01-14T00:00:00"/>
    <x v="0"/>
    <x v="0"/>
    <x v="10"/>
    <s v="Scaling "/>
    <s v="Prophy Cup"/>
    <s v="NA"/>
    <s v="Prophy Cup"/>
    <n v="1"/>
    <s v="Pack "/>
    <s v="PROPHYCUP-00001"/>
    <n v="25"/>
    <s v="NA"/>
    <s v="NA"/>
    <s v="NA "/>
    <s v="NA "/>
    <s v="NA"/>
    <s v="08- FIN/INV"/>
    <s v="NA"/>
    <s v="NA"/>
    <s v="NA"/>
    <s v="32- Main Inventory 1"/>
    <s v="NA"/>
    <n v="8.1999999999999993"/>
    <s v="NA"/>
    <s v="NA "/>
    <s v="NA"/>
    <s v="Prophylaxis Cup - Standard"/>
    <s v="ORO"/>
    <s v="Everest Medical &amp; Safety Trading"/>
    <x v="15"/>
    <s v="Mujeeb"/>
    <s v="+971 56 683 3107"/>
    <s v="01- Consumables"/>
    <s v="8"/>
    <n v="1"/>
    <s v="LPO-7191"/>
    <n v="25"/>
    <s v="-"/>
    <s v="MS-INV-28421"/>
    <n v="25"/>
    <n v="0"/>
    <n v="25"/>
    <s v="-"/>
  </r>
  <r>
    <d v="2025-01-14T00:00:00"/>
    <x v="0"/>
    <x v="3"/>
    <x v="14"/>
    <s v=" Wrapping"/>
    <s v="Sterilization Pouch 300"/>
    <s v="NA"/>
    <s v="Sterilization Pouch 300"/>
    <n v="1"/>
    <s v="Roll"/>
    <s v="STR-000300"/>
    <n v="130"/>
    <s v="NA"/>
    <s v="NA"/>
    <s v="NA "/>
    <s v="NA "/>
    <s v="NA"/>
    <s v="08- FIN/INV"/>
    <s v="NA"/>
    <s v="NA"/>
    <s v="NA"/>
    <s v="30- Main Inventory 2"/>
    <s v="NA"/>
    <n v="1.4"/>
    <s v="NA"/>
    <s v="NA "/>
    <s v="NA"/>
    <s v="Sterilization Reel - 300x200mt Plain  "/>
    <s v="MMC"/>
    <s v="Everest Medical &amp; Safety Trading"/>
    <x v="15"/>
    <s v="Mujeeb "/>
    <s v="+971 56 683 3107"/>
    <s v="01- Consumables"/>
    <s v="1"/>
    <n v="1"/>
    <s v="LPO-7191"/>
    <n v="130"/>
    <s v="-"/>
    <s v="MS-INV-28421"/>
    <n v="130"/>
    <n v="0"/>
    <n v="130"/>
    <s v="-"/>
  </r>
  <r>
    <d v="2025-01-14T00:00:00"/>
    <x v="0"/>
    <x v="0"/>
    <x v="2"/>
    <s v="Restorative Fillings"/>
    <s v="Composite Universal A2"/>
    <s v="NA"/>
    <s v="Composite Universal A2"/>
    <n v="1"/>
    <s v="Syringe"/>
    <s v="1370A2"/>
    <n v="128"/>
    <s v="NA"/>
    <s v="NA"/>
    <s v="NA "/>
    <s v="NA "/>
    <d v="2025-12-01T00:00:00"/>
    <s v="08- FIN/INV"/>
    <s v="NA"/>
    <s v="NA"/>
    <s v="NA"/>
    <s v="32- Main Inventory 1"/>
    <s v="NA"/>
    <n v="8.3000000000000007"/>
    <s v="NA"/>
    <s v="NA "/>
    <s v="NA"/>
    <s v="Universal Restorative - Filtek Z250 Universal Restorative A2 Shade - 3M ESPE"/>
    <s v="3M ESPE "/>
    <s v="Everest Medical &amp; Safety Trading"/>
    <x v="15"/>
    <s v="Mujeeb"/>
    <s v="+971 56 683 3107"/>
    <s v="01- Consumables"/>
    <s v="8"/>
    <n v="1"/>
    <s v="LPO-7191"/>
    <n v="128"/>
    <s v="-"/>
    <s v="MS-INV-28421"/>
    <n v="128"/>
    <n v="0"/>
    <n v="128"/>
    <s v="-"/>
  </r>
  <r>
    <d v="2025-01-14T00:00:00"/>
    <x v="0"/>
    <x v="3"/>
    <x v="14"/>
    <s v=" Wrapping"/>
    <s v="Sterilization Pouch 55"/>
    <s v="NA"/>
    <s v="Sterilization Pouch 55"/>
    <n v="1"/>
    <s v="Roll"/>
    <s v="STR-00055"/>
    <n v="28"/>
    <s v="NA"/>
    <s v="NA"/>
    <s v="NA "/>
    <s v="NA "/>
    <s v="NA"/>
    <s v="08- FIN/INV"/>
    <s v="NA"/>
    <s v="NA"/>
    <s v="NA"/>
    <s v="30- Main Inventory 2"/>
    <s v="NA"/>
    <n v="1.4"/>
    <s v="NA"/>
    <s v="NA "/>
    <s v="NA"/>
    <s v="Sterilization Reel - 55x200mt Plain  "/>
    <s v="MMC"/>
    <s v="Everest Medical &amp; Safety Trading"/>
    <x v="15"/>
    <s v="Mujeeb "/>
    <s v="+971 56 683 3107"/>
    <s v="01- Consumables"/>
    <s v="1"/>
    <n v="1"/>
    <s v="LPO-7191"/>
    <n v="28"/>
    <s v="-"/>
    <s v="MS-INV-28421"/>
    <n v="28"/>
    <n v="0"/>
    <n v="28"/>
    <s v="-"/>
  </r>
  <r>
    <d v="2025-01-14T00:00:00"/>
    <x v="0"/>
    <x v="0"/>
    <x v="3"/>
    <s v="Endodontic Materials "/>
    <s v="Rubber Dam Sheet"/>
    <s v="NA"/>
    <s v="Rubber Dam Sheet"/>
    <n v="1"/>
    <s v="Pack of 36 Sheets"/>
    <s v="DL622B-EBSH0"/>
    <n v="32"/>
    <s v="NA"/>
    <s v="NA"/>
    <s v="NA "/>
    <s v="NA "/>
    <d v="2027-07-04T00:00:00"/>
    <s v="08- FIN/INV"/>
    <s v="NA"/>
    <s v="NA"/>
    <s v="NA"/>
    <s v="32- Main Inventory 1"/>
    <s v="NA"/>
    <n v="8.4"/>
    <s v="NA"/>
    <s v="NA "/>
    <s v="NA"/>
    <s v="Rubber Dam Sheet"/>
    <s v="Sanctuary "/>
    <s v="Everest Medical &amp; Safety Trading"/>
    <x v="15"/>
    <s v="Mujeeb "/>
    <s v="+971 56 683 3107"/>
    <s v="01- Consumables"/>
    <s v="8"/>
    <n v="1"/>
    <s v="LPO-7191"/>
    <n v="32"/>
    <s v="-"/>
    <s v="MS-INV-28421"/>
    <n v="32"/>
    <n v="0"/>
    <n v="32"/>
    <s v="-"/>
  </r>
  <r>
    <d v="2025-01-14T00:00:00"/>
    <x v="0"/>
    <x v="0"/>
    <x v="2"/>
    <s v="Restorative Supplies"/>
    <s v="Supercap 6.3mm"/>
    <s v="NA"/>
    <s v="Supercap 6.3mm"/>
    <n v="1"/>
    <s v="Pack of 50 Pcs"/>
    <n v="2181"/>
    <n v="160"/>
    <s v="NA"/>
    <s v="NA"/>
    <s v="NA "/>
    <s v="NA "/>
    <s v="NA"/>
    <s v="08- FIN/INV"/>
    <s v="NA"/>
    <s v="NA"/>
    <s v="NA"/>
    <s v="32- Main Inventory 1"/>
    <s v="NA"/>
    <n v="7.3"/>
    <s v="NA"/>
    <s v="NA "/>
    <s v="NA"/>
    <s v="Matrix Supercap 6.3mm"/>
    <s v="KERR"/>
    <s v="Everest Medical &amp; Safety Trading"/>
    <x v="15"/>
    <s v="Mujeeb "/>
    <s v="+971 56 683 3107"/>
    <s v="01- Consumables"/>
    <s v="7"/>
    <n v="1"/>
    <s v="LPO-7191"/>
    <n v="160"/>
    <s v="-"/>
    <s v="MS-INV-28421"/>
    <n v="160"/>
    <n v="0"/>
    <n v="160"/>
    <s v="-"/>
  </r>
  <r>
    <d v="2025-01-14T00:00:00"/>
    <x v="0"/>
    <x v="0"/>
    <x v="15"/>
    <s v="Impression Materials"/>
    <s v="Mixing Tip - Light Green"/>
    <s v="NA"/>
    <s v="Mixing Tip - Light Green"/>
    <n v="1"/>
    <s v="Pack"/>
    <s v="MXTG-00001"/>
    <n v="25"/>
    <s v="NA"/>
    <s v="NA"/>
    <s v="NA "/>
    <s v="NA "/>
    <s v="NA"/>
    <s v="08- FIN/INV"/>
    <s v="NA"/>
    <s v="NA"/>
    <s v="NA"/>
    <s v="32- Main Inventory 1"/>
    <s v="NA"/>
    <n v="8.5"/>
    <s v="NA"/>
    <s v="NA "/>
    <s v="NA"/>
    <s v="Mixing Tip - Light Green"/>
    <s v="NEOPRO "/>
    <s v="Everest Medical &amp; Safety Trading"/>
    <x v="15"/>
    <s v="Mujeeb "/>
    <s v="+971 56 683 3107"/>
    <s v="01- Consumables"/>
    <n v="8"/>
    <n v="1"/>
    <s v="LPO-7191"/>
    <n v="25"/>
    <s v="-"/>
    <s v="MS-INV-28421"/>
    <n v="25"/>
    <n v="0"/>
    <n v="25"/>
    <s v="-"/>
  </r>
  <r>
    <d v="2025-01-14T00:00:00"/>
    <x v="0"/>
    <x v="0"/>
    <x v="3"/>
    <s v="Endodontic Materials"/>
    <s v="K Files"/>
    <s v="NA"/>
    <s v="K Files 31-15"/>
    <n v="1"/>
    <s v="Pkt"/>
    <s v="KF-003115"/>
    <n v="6"/>
    <s v="NA"/>
    <s v="NA"/>
    <s v="NA "/>
    <s v="NA "/>
    <s v="NA"/>
    <s v="08- FIN/INV"/>
    <s v="NA"/>
    <s v="NA"/>
    <s v="NA"/>
    <s v="32- Main Inventory 1"/>
    <s v="NA"/>
    <n v="8.4"/>
    <s v="NA"/>
    <s v="NA "/>
    <s v="NA"/>
    <s v="K Files - 31mm #15"/>
    <s v="Mani "/>
    <s v="Everest Medical &amp; Safety Trading"/>
    <x v="15"/>
    <s v="Mujeeb "/>
    <s v="+971 56 683 3107"/>
    <s v="02- Reusable"/>
    <s v="8"/>
    <n v="1"/>
    <s v="LPO-7191"/>
    <n v="6"/>
    <s v="-"/>
    <s v="MS-INV-28421"/>
    <n v="6"/>
    <s v="-"/>
    <n v="6"/>
    <s v="-"/>
  </r>
  <r>
    <d v="2025-01-14T00:00:00"/>
    <x v="0"/>
    <x v="0"/>
    <x v="16"/>
    <s v="Bleaching Material"/>
    <s v="Zoom Whitening in Office"/>
    <s v="NA"/>
    <s v="Chairside Dental Teeth Whitening "/>
    <n v="1"/>
    <s v="Pack for 2 Patients"/>
    <s v="DIC/ZME2665"/>
    <n v="800"/>
    <s v="NA"/>
    <s v="NA"/>
    <s v="NA "/>
    <s v="NA "/>
    <d v="2026-12-31T00:00:00"/>
    <s v="08- FIN/INV"/>
    <s v="NA"/>
    <s v="NA"/>
    <s v="NA"/>
    <s v="32- Main Inventory 1"/>
    <s v="NA"/>
    <n v="7.1"/>
    <s v="NA"/>
    <s v="NA "/>
    <s v="NA"/>
    <s v="Chairside Dental Teeth Whitening - 2 Complete Patient Kits - Philips Zoom"/>
    <s v="Philips Zoom"/>
    <s v="Al Hayat Pharmaceuticals"/>
    <x v="12"/>
    <s v="Dr.Noha "/>
    <s v="+971 56 367 4713"/>
    <s v="01- Consumables"/>
    <s v="7"/>
    <n v="1"/>
    <s v="LPO-7200"/>
    <n v="800"/>
    <s v="-"/>
    <s v="TCS-20252200"/>
    <n v="800"/>
    <n v="40"/>
    <n v="840"/>
    <s v="-"/>
  </r>
  <r>
    <d v="2025-01-14T00:00:00"/>
    <x v="0"/>
    <x v="5"/>
    <x v="17"/>
    <s v="Restorative"/>
    <s v="Mouth Mirror Head"/>
    <s v="NA"/>
    <s v="Mouth Mirror Head"/>
    <n v="2"/>
    <s v="Pack of 12 Pcs "/>
    <n v="5462"/>
    <n v="28"/>
    <s v="NA"/>
    <s v="NA"/>
    <s v="NA "/>
    <s v="NA"/>
    <s v="NA"/>
    <s v="08- FIN/INV"/>
    <s v="NA"/>
    <s v="NA"/>
    <s v="NA"/>
    <s v="32- Main Inventory 1"/>
    <s v="NA"/>
    <n v="5.3"/>
    <s v="NA"/>
    <s v="NA "/>
    <s v="NA"/>
    <s v="Mouth Mirror Head"/>
    <s v="NA"/>
    <s v="Everest Medical &amp; Safety Trading"/>
    <x v="15"/>
    <s v="Mujeeb"/>
    <s v="+971 56 683 3107"/>
    <s v="02- Reusable"/>
    <s v="5"/>
    <n v="1"/>
    <s v="LPO-7191"/>
    <n v="56"/>
    <s v="-"/>
    <s v="MS-INV-28421"/>
    <n v="56"/>
    <n v="0"/>
    <n v="56"/>
    <s v="-"/>
  </r>
  <r>
    <d v="2025-01-14T00:00:00"/>
    <x v="0"/>
    <x v="6"/>
    <x v="12"/>
    <s v="Syringes "/>
    <s v="Disposable Syringe 20cc"/>
    <s v="NA"/>
    <s v="Disposable Syringe 20cc"/>
    <n v="2"/>
    <s v="Box of 25pcs"/>
    <s v="DS20CC"/>
    <n v="15"/>
    <s v="NA"/>
    <s v="NA"/>
    <s v="NA "/>
    <s v="NA "/>
    <d v="2026-03-22T00:00:00"/>
    <s v="08- FIN/INV"/>
    <s v="NA"/>
    <s v="NA"/>
    <s v="NA"/>
    <s v="32- Main Inventory 1"/>
    <s v="NA"/>
    <n v="6.5"/>
    <s v="NA"/>
    <s v="NA "/>
    <s v="NA"/>
    <s v="Syringe 20cc"/>
    <s v="MEDISOFT"/>
    <s v="Everest Medical &amp; Safety Trading"/>
    <x v="15"/>
    <s v="Mujeeb "/>
    <s v="+971 56 683 3107"/>
    <s v="01- Consumables"/>
    <s v="6"/>
    <n v="1"/>
    <s v="LPO-7191"/>
    <n v="30"/>
    <s v="-"/>
    <s v="MS-INV-28421"/>
    <n v="30"/>
    <n v="0"/>
    <n v="30"/>
    <s v="-"/>
  </r>
  <r>
    <d v="2025-01-14T00:00:00"/>
    <x v="0"/>
    <x v="0"/>
    <x v="2"/>
    <s v="Restorative"/>
    <s v="Articulating Paper"/>
    <s v="NA"/>
    <s v="Articulating Paper"/>
    <n v="2"/>
    <s v="Pack of 12 Books"/>
    <s v="AP-00001"/>
    <n v="14"/>
    <s v="NA"/>
    <s v="NA"/>
    <s v="NA "/>
    <s v="NA "/>
    <s v="NA"/>
    <s v="08- FIN/INV"/>
    <s v="NA"/>
    <s v="NA"/>
    <s v="NA"/>
    <s v="32- Main Inventory 1"/>
    <s v="NA"/>
    <n v="7.3"/>
    <s v="NA"/>
    <s v="NA "/>
    <s v="NA"/>
    <s v="Articulating Paper - Ehros - 12 Books - 12 Sheets/Book"/>
    <s v="AP"/>
    <s v="Everest Medical &amp; Safety Trading"/>
    <x v="15"/>
    <s v="Mujeeb "/>
    <s v="+971 56 683 3107"/>
    <s v="01- Consumables"/>
    <s v="7"/>
    <n v="1"/>
    <s v="LPO-7191"/>
    <n v="28"/>
    <s v="-"/>
    <s v="MS-INV-28421"/>
    <n v="28"/>
    <n v="0"/>
    <n v="28"/>
    <s v="-"/>
  </r>
  <r>
    <d v="2025-01-14T00:00:00"/>
    <x v="0"/>
    <x v="0"/>
    <x v="3"/>
    <s v="Endodontic Materials "/>
    <s v="EDTA"/>
    <s v="NA"/>
    <s v="EDTA"/>
    <n v="2"/>
    <s v="Pack of 3 Syringe"/>
    <n v="6320002"/>
    <n v="50"/>
    <s v="NA"/>
    <s v="NA"/>
    <s v="NA "/>
    <s v="NA "/>
    <d v="2024-05-01T00:00:00"/>
    <s v="08- FIN/INV"/>
    <s v="NA"/>
    <s v="NA"/>
    <s v="NA"/>
    <s v="32- Main Inventory 1"/>
    <s v="NA"/>
    <n v="8.4"/>
    <s v="NA"/>
    <s v="NA "/>
    <s v="NA"/>
    <s v="Root Canal Cleanser - Charm EDTA Gel 1.5g"/>
    <s v="DENTKIST "/>
    <s v="Everest Medical &amp; Safety Trading"/>
    <x v="15"/>
    <s v="Mujeeb "/>
    <s v="+971 56 683 3107"/>
    <s v="01- Consumables"/>
    <s v="8"/>
    <n v="1"/>
    <s v="LPO-7191"/>
    <n v="100"/>
    <s v="-"/>
    <s v="MS-INV-28421"/>
    <n v="100"/>
    <n v="0"/>
    <n v="100"/>
    <s v="-"/>
  </r>
  <r>
    <d v="2025-01-14T00:00:00"/>
    <x v="0"/>
    <x v="0"/>
    <x v="2"/>
    <s v="Restorative Fillings"/>
    <s v="Micro Applicator -Regular"/>
    <s v="NA"/>
    <s v="Micro Applicator -Regular"/>
    <n v="2"/>
    <s v="Tube "/>
    <s v="MAB-00001"/>
    <n v="9"/>
    <s v="NA"/>
    <s v="NA"/>
    <s v="NA "/>
    <s v="NA "/>
    <s v="NA"/>
    <s v="08- FIN/INV"/>
    <s v="NA"/>
    <s v="NA"/>
    <s v="NA"/>
    <s v="32- Main Inventory 1"/>
    <s v="NA"/>
    <n v="7.3"/>
    <s v="NA"/>
    <s v="NA "/>
    <s v="NA"/>
    <s v="Micro Brush Applicator - Regular"/>
    <s v="MICRO-B"/>
    <s v="Everest Medical &amp; Safety Trading"/>
    <x v="15"/>
    <s v="Mujeeb "/>
    <s v="+971 56 683 3107"/>
    <s v="01- Consumables"/>
    <s v="7"/>
    <n v="1"/>
    <s v="LPO-7191"/>
    <n v="18"/>
    <s v="-"/>
    <s v="MS-INV-28421"/>
    <n v="18"/>
    <n v="0"/>
    <n v="18"/>
    <s v="-"/>
  </r>
  <r>
    <d v="2025-01-14T00:00:00"/>
    <x v="0"/>
    <x v="0"/>
    <x v="10"/>
    <s v="Scaling "/>
    <s v="Prophylaxis Paste"/>
    <s v="NA"/>
    <s v="Prophylaxis Paste"/>
    <n v="2"/>
    <s v="Box of 200pcs"/>
    <s v="58-00224"/>
    <n v="85"/>
    <s v="NA"/>
    <s v="NA"/>
    <s v="NA "/>
    <s v="NA "/>
    <d v="2027-03-31T00:00:00"/>
    <s v="08- FIN/INV"/>
    <s v="NA"/>
    <s v="NA"/>
    <s v="NA"/>
    <s v="32- Main Inventory 1"/>
    <s v="NA"/>
    <n v="7.2"/>
    <s v="NA"/>
    <s v="NA "/>
    <s v="NA"/>
    <s v="Prophylaxis Paste - Gelato"/>
    <s v="QUARTZ"/>
    <s v="Everest Medical &amp; Safety Trading"/>
    <x v="15"/>
    <s v="Mujeeb "/>
    <s v="+971 56 683 3107"/>
    <s v="01- Consumables"/>
    <n v="7"/>
    <n v="1"/>
    <s v="LPO-7191"/>
    <n v="170"/>
    <s v="-"/>
    <s v="MS-INV-28421"/>
    <n v="170"/>
    <n v="0"/>
    <n v="170"/>
    <s v="-"/>
  </r>
  <r>
    <d v="2025-01-14T00:00:00"/>
    <x v="0"/>
    <x v="0"/>
    <x v="2"/>
    <s v="Restorative Fillings"/>
    <s v="Matrix Band 6-0.2 C-4"/>
    <s v="NA"/>
    <s v="Matrix Band 6-0.2 C-4"/>
    <n v="2"/>
    <s v="Box of 50pcs"/>
    <s v="DIS4785"/>
    <n v="20"/>
    <s v="NA"/>
    <s v="NA"/>
    <s v="NA "/>
    <s v="NA "/>
    <s v="NA"/>
    <s v="08- FIN/INV"/>
    <s v="NA"/>
    <s v="NA"/>
    <s v="NA"/>
    <s v="32- Main Inventory 1"/>
    <s v="NA"/>
    <n v="7.3"/>
    <s v="NA"/>
    <s v="NA "/>
    <s v="NA"/>
    <s v="Matrix Band 6mm-0.2mm - C-4"/>
    <s v="NA"/>
    <s v="Everest Medical &amp; Safety Trading"/>
    <x v="15"/>
    <s v="Mujeeb "/>
    <s v="+971 56 683 3107"/>
    <s v="01- Consumables"/>
    <s v="7"/>
    <n v="1"/>
    <s v="LPO-7191"/>
    <n v="40"/>
    <s v="-"/>
    <s v="MS-INV-28421"/>
    <n v="40"/>
    <n v="0"/>
    <n v="40"/>
    <s v="-"/>
  </r>
  <r>
    <d v="2025-01-14T00:00:00"/>
    <x v="0"/>
    <x v="3"/>
    <x v="14"/>
    <s v=" Wrapping"/>
    <s v="Sterilization Pouch 100"/>
    <s v="NA"/>
    <s v="Sterilization Pouch 100"/>
    <n v="2"/>
    <s v="Roll"/>
    <s v="STR-000100"/>
    <n v="42"/>
    <s v="NA"/>
    <s v="NA"/>
    <s v="NA "/>
    <s v="NA "/>
    <s v="NA"/>
    <s v="08- FIN/INV"/>
    <s v="NA"/>
    <s v="NA"/>
    <s v="NA"/>
    <s v="30- Main Inventory 2"/>
    <s v="NA"/>
    <n v="1.4"/>
    <s v="NA"/>
    <s v="NA "/>
    <s v="NA"/>
    <s v="Sterilization Reel - 100x200mt Plain"/>
    <s v="MMC"/>
    <s v="Everest Medical &amp; Safety Trading"/>
    <x v="15"/>
    <s v="Mujeeb "/>
    <s v="+971 56 683 3107"/>
    <s v="01- Consumables"/>
    <s v="1"/>
    <n v="1"/>
    <s v="LPO-7191"/>
    <n v="84"/>
    <s v="-"/>
    <s v="MS-INV-28421"/>
    <n v="84"/>
    <n v="0"/>
    <n v="84"/>
    <s v="-"/>
  </r>
  <r>
    <d v="2025-01-14T00:00:00"/>
    <x v="0"/>
    <x v="6"/>
    <x v="18"/>
    <s v="Surgical Materials"/>
    <s v="Band Aid Long"/>
    <s v="NA"/>
    <s v="Band Aid Long 72x19mm"/>
    <n v="2"/>
    <s v="Box"/>
    <s v="NA"/>
    <n v="5"/>
    <s v="NA"/>
    <s v="NA"/>
    <s v="NA"/>
    <s v="NA"/>
    <s v="NA"/>
    <s v="08- FIN/INV"/>
    <s v="NA"/>
    <s v="NA"/>
    <s v="NA"/>
    <s v="32- Main Inventory 1"/>
    <s v="NA"/>
    <n v="5.5"/>
    <s v="NA"/>
    <s v="NA "/>
    <s v="NA"/>
    <s v="Band Aid Long 72x19mm"/>
    <s v="Medicure"/>
    <s v="Everest Medical &amp; Safety Trading"/>
    <x v="15"/>
    <s v="Mujeeb "/>
    <s v="+971 56 683 3107"/>
    <s v="01- Consumables"/>
    <s v="5"/>
    <n v="1"/>
    <s v="LPO-7191"/>
    <n v="10"/>
    <s v="-"/>
    <s v="MS-INV-28421"/>
    <n v="10"/>
    <n v="0"/>
    <n v="10"/>
    <s v="-"/>
  </r>
  <r>
    <d v="2025-01-14T00:00:00"/>
    <x v="0"/>
    <x v="3"/>
    <x v="19"/>
    <s v="Disinfectants "/>
    <s v="Instrument Solution 5 Ltr."/>
    <s v="NA"/>
    <s v="Instrument Solution 5 Ltr."/>
    <n v="3"/>
    <s v="Gallon "/>
    <s v="1111-607"/>
    <n v="130"/>
    <s v="NA"/>
    <s v="NA"/>
    <s v="NA "/>
    <s v="NA "/>
    <d v="2025-08-31T00:00:00"/>
    <s v="08- FIN/INV"/>
    <s v="NA"/>
    <s v="NA"/>
    <s v="NA"/>
    <s v="30- Main Inventory 2"/>
    <s v="NA"/>
    <n v="4.4000000000000004"/>
    <s v="NA"/>
    <s v="NA "/>
    <s v="NA"/>
    <s v="Instrument Disinfectant - 5 Ltr."/>
    <s v="Caviforte"/>
    <s v="Everest Medical &amp; Safety Trading"/>
    <x v="15"/>
    <s v="Mujeeb "/>
    <s v="+971 56 683 3107"/>
    <s v="01- Consumables"/>
    <s v="4"/>
    <n v="1"/>
    <s v="LPO-7191"/>
    <n v="390"/>
    <s v="-"/>
    <s v="MS-INV-28421"/>
    <n v="390"/>
    <n v="19.5"/>
    <n v="409.5"/>
    <s v="-"/>
  </r>
  <r>
    <d v="2025-01-14T00:00:00"/>
    <x v="0"/>
    <x v="3"/>
    <x v="20"/>
    <s v="Personal Protective Equipment"/>
    <s v="Shoe Cover"/>
    <s v="NA"/>
    <s v="Shoe Cover"/>
    <n v="4"/>
    <s v="Pack of 100 Pcs"/>
    <s v="SCNW-00001"/>
    <n v="12"/>
    <s v="NA"/>
    <s v="NA"/>
    <s v="NA "/>
    <s v="NA "/>
    <s v="NA"/>
    <s v="08- FIN/INV"/>
    <s v="NA"/>
    <s v="NA"/>
    <s v="NA"/>
    <s v="30- Main Inventory 2"/>
    <s v="NA"/>
    <n v="3.1"/>
    <s v="NA"/>
    <s v="NA "/>
    <s v="NA"/>
    <s v=" Shoe Cover Non-Woven"/>
    <s v="Medinorm "/>
    <s v="Everest Medical &amp; Safety Trading"/>
    <x v="15"/>
    <s v="Mujeeb "/>
    <s v="+971 56 683 3107"/>
    <s v="01- Consumables"/>
    <s v="2"/>
    <n v="1"/>
    <s v="LPO-7191"/>
    <n v="48"/>
    <s v="-"/>
    <s v="MS-INV-28421"/>
    <n v="48"/>
    <n v="0"/>
    <n v="48"/>
    <s v="-"/>
  </r>
  <r>
    <d v="2025-01-14T00:00:00"/>
    <x v="0"/>
    <x v="3"/>
    <x v="20"/>
    <s v="Personal Protective Equipment"/>
    <s v="High Suction Tip- White "/>
    <s v="NA"/>
    <s v="High Suction Tip- White "/>
    <n v="4"/>
    <s v="Pack of 100 Pcs"/>
    <s v="HST-00001"/>
    <n v="10"/>
    <s v="NA"/>
    <s v="NA"/>
    <s v="NA "/>
    <s v="NA "/>
    <s v="NA"/>
    <s v="08- FIN/INV"/>
    <s v="NA"/>
    <s v="NA"/>
    <s v="NA"/>
    <s v="30- Main Inventory 2"/>
    <s v="NA"/>
    <n v="4.3"/>
    <s v="NA"/>
    <s v="NA "/>
    <s v="NA"/>
    <s v="High Suction Tip- White "/>
    <s v="BMS "/>
    <s v="Everest Medical &amp; Safety Trading"/>
    <x v="15"/>
    <s v="Mujeeb "/>
    <s v="+971 56 683 3107"/>
    <s v="01- Consumables"/>
    <s v="5"/>
    <n v="1"/>
    <s v="LPO-7191"/>
    <n v="40"/>
    <s v="-"/>
    <s v="MS-INV-28421"/>
    <n v="40"/>
    <n v="0"/>
    <n v="40"/>
    <s v="-"/>
  </r>
  <r>
    <d v="2025-01-14T00:00:00"/>
    <x v="0"/>
    <x v="3"/>
    <x v="21"/>
    <s v="Sterilization Monitoring "/>
    <s v="Biological Indicator"/>
    <s v="NA"/>
    <s v="Biological Indicator"/>
    <n v="4"/>
    <s v="Pack of 10 Pcs"/>
    <n v="101039001"/>
    <n v="55"/>
    <s v="NA"/>
    <s v="NA"/>
    <s v="NA "/>
    <s v="NA "/>
    <d v="2025-08-01T00:00:00"/>
    <s v="08- FIN/INV"/>
    <s v="NA"/>
    <s v="NA"/>
    <s v="NA"/>
    <s v="30- Main Inventory 2"/>
    <s v="NA"/>
    <n v="2.4"/>
    <s v="NA"/>
    <s v="NA "/>
    <s v="NA"/>
    <s v="Biological Indicator"/>
    <s v="Euromed"/>
    <s v="Everest Medical &amp; Safety Trading"/>
    <x v="15"/>
    <s v="Mujeeb"/>
    <s v="+971 56 683 3107"/>
    <s v="01- Consumables"/>
    <n v="2"/>
    <n v="1"/>
    <s v="LPO-7191"/>
    <n v="220"/>
    <s v="-"/>
    <s v="MS-INV-28421"/>
    <n v="220"/>
    <n v="0"/>
    <n v="220"/>
    <m/>
  </r>
  <r>
    <d v="2025-01-14T00:00:00"/>
    <x v="0"/>
    <x v="3"/>
    <x v="20"/>
    <s v="Personal Protective Equipment"/>
    <s v="Saliva Ejector"/>
    <s v="NA"/>
    <s v="Saliva Ejector"/>
    <n v="5"/>
    <s v="Pack of 100 Pcs"/>
    <s v="SE-00001"/>
    <n v="9"/>
    <s v="NA"/>
    <s v="NA"/>
    <s v="NA "/>
    <s v="NA "/>
    <s v="NA"/>
    <s v="08- FIN/INV"/>
    <s v="NA"/>
    <s v="NA"/>
    <s v="NA"/>
    <s v="30- Main Inventory 2"/>
    <s v="NA"/>
    <n v="5.3"/>
    <s v="NA"/>
    <s v="NA "/>
    <s v="NA"/>
    <s v="Saliva Ejector"/>
    <s v="Euromed"/>
    <s v="Everest Medical &amp; Safety Trading"/>
    <x v="15"/>
    <s v="Mujeeb "/>
    <s v="+971 56 683 3107"/>
    <s v="01- Consumables"/>
    <s v="5"/>
    <n v="1"/>
    <s v="LPO-7191"/>
    <n v="45"/>
    <s v="-"/>
    <s v="MS-INV-28421"/>
    <n v="45"/>
    <n v="0"/>
    <n v="45"/>
    <s v="-"/>
  </r>
  <r>
    <d v="2025-01-14T00:00:00"/>
    <x v="0"/>
    <x v="3"/>
    <x v="14"/>
    <s v="Wrapping"/>
    <s v="Sterilization Pouch 75"/>
    <s v="NA"/>
    <s v="Sterilization Pouch 75"/>
    <n v="5"/>
    <s v="Roll"/>
    <s v="STR-00075"/>
    <n v="32"/>
    <s v="NA"/>
    <s v="NA"/>
    <s v="NA "/>
    <s v="NA "/>
    <s v="NA"/>
    <s v="08- FIN/INV"/>
    <s v="NA"/>
    <s v="NA"/>
    <s v="NA"/>
    <s v="30- Main Inventory 2"/>
    <s v="NA"/>
    <n v="1.4"/>
    <s v="NA"/>
    <s v="NA "/>
    <s v="NA"/>
    <s v="Sterilization Reel - 75x200mt Plain"/>
    <s v="MMC"/>
    <s v="Everest Medical &amp; Safety Trading"/>
    <x v="15"/>
    <s v="Mujeeb "/>
    <s v="+971 56 683 3107"/>
    <s v="01- Consumables"/>
    <s v="1"/>
    <n v="1"/>
    <s v="LPO-7191"/>
    <n v="160"/>
    <s v="-"/>
    <s v="MS-INV-28421"/>
    <n v="160"/>
    <n v="0"/>
    <n v="160"/>
    <s v="-"/>
  </r>
  <r>
    <d v="2025-01-14T00:00:00"/>
    <x v="0"/>
    <x v="0"/>
    <x v="3"/>
    <s v="Endodontic Materials"/>
    <s v="Paper Points"/>
    <s v="NA"/>
    <s v="Paper Points #35* .04"/>
    <n v="5"/>
    <s v="Pkt"/>
    <s v="APP-003504"/>
    <n v="14"/>
    <s v="NA"/>
    <s v="NA"/>
    <s v="NA "/>
    <s v="NA "/>
    <d v="2027-05-01T00:00:00"/>
    <s v="08- FIN/INV"/>
    <s v="NA"/>
    <s v="NA"/>
    <s v="NA"/>
    <s v="32- Main Inventory 1"/>
    <s v="NA"/>
    <n v="7.4"/>
    <s v="NA"/>
    <s v="NA "/>
    <s v="NA"/>
    <s v="Absorbent Paper Points - #35* .04"/>
    <s v="Meta Biomed "/>
    <s v="Everest Medical &amp; Safety Trading"/>
    <x v="15"/>
    <s v="Mujeeb "/>
    <s v="+971 56 683 3107"/>
    <s v="01- Consumables"/>
    <s v="7"/>
    <n v="1"/>
    <s v="LPO-7191"/>
    <n v="70"/>
    <s v="-"/>
    <s v="MS-INV-28421"/>
    <n v="70"/>
    <n v="0"/>
    <n v="70"/>
    <s v="-"/>
  </r>
  <r>
    <d v="2025-01-14T00:00:00"/>
    <x v="0"/>
    <x v="0"/>
    <x v="3"/>
    <s v="Endodontic Materials"/>
    <s v="K Files"/>
    <s v="NA"/>
    <s v="K Files 31-10"/>
    <n v="6"/>
    <s v="Pkt"/>
    <s v="KF-003110"/>
    <n v="6"/>
    <s v="NA"/>
    <s v="NA"/>
    <s v="NA "/>
    <s v="NA "/>
    <s v="NA"/>
    <s v="08- FIN/INV"/>
    <s v="NA"/>
    <s v="NA"/>
    <s v="NA"/>
    <s v="32- Main Inventory 1"/>
    <s v="NA"/>
    <n v="8.4"/>
    <s v="NA"/>
    <s v="NA "/>
    <s v="NA"/>
    <s v="K Files - 31mm #10"/>
    <s v="Mani "/>
    <s v="Everest Medical &amp; Safety Trading"/>
    <x v="15"/>
    <s v="Mujeeb "/>
    <s v="+971 56 683 3107"/>
    <s v="02- Reusable"/>
    <n v="8"/>
    <n v="1"/>
    <s v="LPO-7191"/>
    <n v="36"/>
    <s v="-"/>
    <s v="MS-INV-28421"/>
    <n v="36"/>
    <s v="-"/>
    <n v="36"/>
    <s v="-"/>
  </r>
  <r>
    <d v="2025-01-14T00:00:00"/>
    <x v="0"/>
    <x v="0"/>
    <x v="3"/>
    <s v="Endodontic Materials"/>
    <s v="Gutta Percha"/>
    <s v="NA"/>
    <s v="Gutta Percha #35* .04"/>
    <n v="7"/>
    <s v="Pkt"/>
    <s v="GPP-003504"/>
    <n v="14"/>
    <s v="NA"/>
    <s v="NA"/>
    <s v="NA "/>
    <s v="NA "/>
    <d v="2025-04-01T00:00:00"/>
    <s v="08- FIN/INV"/>
    <s v="NA"/>
    <s v="NA"/>
    <s v="NA"/>
    <s v="32- Main Inventory 1"/>
    <s v="NA"/>
    <n v="7.4"/>
    <s v="NA"/>
    <s v="NA "/>
    <s v="NA"/>
    <s v="Gutta Percha Points - GP #35* .04 (60s)"/>
    <s v="Meta Biomed "/>
    <s v="Everest Medical &amp; Safety Trading"/>
    <x v="15"/>
    <s v="Mujeeb "/>
    <s v="+971 56 683 3107"/>
    <s v="01- Consumables"/>
    <s v="7"/>
    <n v="1"/>
    <s v="LPO-7191"/>
    <n v="98"/>
    <s v="-"/>
    <s v="MS-INV-28421"/>
    <n v="98"/>
    <n v="0"/>
    <n v="98"/>
    <s v="-"/>
  </r>
  <r>
    <d v="2025-01-14T00:00:00"/>
    <x v="0"/>
    <x v="3"/>
    <x v="20"/>
    <s v="Personal Protective Equipment"/>
    <s v="Disposable Gown - 70 gsm"/>
    <s v="NA"/>
    <s v="Disposable Gown - 70 gsm"/>
    <n v="7"/>
    <s v="Pack of 10pcs"/>
    <s v="ISG70-00001"/>
    <n v="15"/>
    <s v="NA"/>
    <s v="NA"/>
    <s v="NA "/>
    <s v="NA "/>
    <s v="NA"/>
    <s v="08- FIN/INV"/>
    <s v="NA"/>
    <s v="NA"/>
    <s v="NA"/>
    <s v="30- Main Inventory 2"/>
    <s v="NA"/>
    <n v="6.1"/>
    <s v="NA"/>
    <s v="NA "/>
    <s v="NA"/>
    <s v="Disposable Isolation Gown - 70 GSM Blue"/>
    <s v="Novamed "/>
    <s v="Everest Medical &amp; Safety Trading"/>
    <x v="15"/>
    <s v="Mujeeb "/>
    <s v="+971 56 683 3107"/>
    <s v="01- Consumables"/>
    <s v="7"/>
    <n v="1"/>
    <s v="LPO-7191"/>
    <n v="105"/>
    <s v="-"/>
    <s v="MS-INV-28421"/>
    <n v="105"/>
    <n v="0"/>
    <n v="105"/>
    <s v="-"/>
  </r>
  <r>
    <d v="2025-01-14T00:00:00"/>
    <x v="0"/>
    <x v="3"/>
    <x v="20"/>
    <s v="Personal Protective Equipment"/>
    <s v="Disposable Gown - 50 gsm"/>
    <s v="NA"/>
    <s v="Disposable Gown - 50 gsm"/>
    <n v="10"/>
    <s v="Pack  of 10pcs"/>
    <s v="ISG50-00001"/>
    <n v="13"/>
    <s v="NA"/>
    <s v="NA"/>
    <s v="NA "/>
    <s v="NA "/>
    <s v="NA"/>
    <s v="08- FIN/INV"/>
    <s v="NA"/>
    <s v="NA"/>
    <s v="NA"/>
    <s v="30- Main Inventory 2"/>
    <s v="NA"/>
    <n v="6.2"/>
    <s v="NA"/>
    <s v="NA "/>
    <s v="NA"/>
    <s v="Disposable Isolation Gown - 50 GSM Blue"/>
    <s v="Novamed "/>
    <s v="Everest Medical &amp; Safety Trading"/>
    <x v="15"/>
    <s v="Mujeeb "/>
    <s v="+971 56 683 3107"/>
    <s v="01- Consumables"/>
    <s v="6"/>
    <n v="1"/>
    <s v="LPO-7191"/>
    <n v="130"/>
    <s v="-"/>
    <s v="MS-INV-28421"/>
    <n v="130"/>
    <n v="0"/>
    <n v="130"/>
    <s v="-"/>
  </r>
  <r>
    <d v="2025-01-14T00:00:00"/>
    <x v="0"/>
    <x v="6"/>
    <x v="18"/>
    <s v="Surgical Materials"/>
    <s v="Surgical Tape"/>
    <s v="NA"/>
    <s v="Surgical Tape Transpore 2.5cm x 10m"/>
    <n v="12"/>
    <s v="Pcs"/>
    <s v="V4"/>
    <n v="1.6667000000000001"/>
    <s v="NA"/>
    <s v="NA"/>
    <s v="NA"/>
    <s v="NA"/>
    <s v="NA"/>
    <s v="08- FIN/INV"/>
    <s v="NA"/>
    <s v="NA"/>
    <s v="NA"/>
    <s v="32- Main Inventory 1"/>
    <s v="NA"/>
    <n v="5.5"/>
    <s v="NA"/>
    <s v="NA "/>
    <s v="NA"/>
    <s v=" Surgical Tape Transpore 2.5cm x 10m"/>
    <s v="V4"/>
    <s v="Everest Medical &amp; Safety Trading"/>
    <x v="15"/>
    <s v="Mujeeb "/>
    <s v="+971 56 683 3107"/>
    <s v="01- Consumables"/>
    <s v="5"/>
    <n v="1"/>
    <s v="LPO-7191"/>
    <n v="20.000399999999999"/>
    <s v="-"/>
    <s v="MS-INV-28421"/>
    <n v="20.000399999999999"/>
    <n v="0"/>
    <n v="20.000399999999999"/>
    <s v="-"/>
  </r>
  <r>
    <d v="2025-01-14T00:00:00"/>
    <x v="0"/>
    <x v="3"/>
    <x v="20"/>
    <s v="Personal Protective Equipment"/>
    <s v="Gloves Powdered - Medium"/>
    <s v="NA"/>
    <s v="Gloves Powdered - Medium"/>
    <n v="20"/>
    <s v="Box"/>
    <s v="DIS26"/>
    <n v="9"/>
    <s v="NA"/>
    <s v="NA"/>
    <s v="NA "/>
    <s v="NA "/>
    <s v="NA"/>
    <s v="08- FIN/INV"/>
    <s v="NA"/>
    <s v="NA"/>
    <s v="NA"/>
    <s v="30- Main Inventory 2"/>
    <s v="NA"/>
    <n v="1.3"/>
    <s v="NA"/>
    <s v="NA "/>
    <s v="NA"/>
    <s v="Gloves Powdered - Medium"/>
    <s v="Gesalife"/>
    <s v="Everest Medical &amp; Safety Trading"/>
    <x v="15"/>
    <s v="Mujeeb "/>
    <s v="+971 56 683 3107"/>
    <s v="01- Consumables"/>
    <s v="1"/>
    <n v="1"/>
    <s v="LPO-7191"/>
    <n v="180"/>
    <s v="-"/>
    <s v="MS-INV-28421"/>
    <n v="180"/>
    <n v="0"/>
    <n v="180"/>
    <s v="-"/>
  </r>
  <r>
    <d v="2025-01-14T00:00:00"/>
    <x v="0"/>
    <x v="3"/>
    <x v="20"/>
    <s v="Personal Protective Equipment"/>
    <s v="Gloves Powdered - Small"/>
    <s v="NA"/>
    <s v="Gloves Powdered - Small"/>
    <n v="30"/>
    <s v="Box"/>
    <s v="DIS26"/>
    <n v="9"/>
    <s v="NA"/>
    <s v="NA"/>
    <s v="NA "/>
    <s v="NA "/>
    <s v="NA"/>
    <s v="08- FIN/INV"/>
    <s v="NA"/>
    <s v="NA"/>
    <s v="NA"/>
    <s v="30- Main Inventory 2"/>
    <s v="NA"/>
    <n v="2.2999999999999998"/>
    <s v="NA"/>
    <s v="NA "/>
    <s v="NA"/>
    <s v="Gloves Powdered - Small"/>
    <s v="Gesalife"/>
    <s v="Everest Medical &amp; Safety Trading"/>
    <x v="15"/>
    <s v="Mujeeb "/>
    <s v="+971 56 683 3107"/>
    <s v="01- Consumables"/>
    <s v="2"/>
    <n v="1"/>
    <s v="LPO-7191"/>
    <n v="270"/>
    <s v="-"/>
    <s v="MS-INV-28421"/>
    <n v="270"/>
    <s v="-"/>
    <n v="270"/>
    <s v="-"/>
  </r>
  <r>
    <d v="2025-01-14T00:00:00"/>
    <x v="0"/>
    <x v="3"/>
    <x v="5"/>
    <s v="General Materials"/>
    <s v="Z Fold Tissue"/>
    <s v="NA"/>
    <s v="Z Fold Tissue"/>
    <n v="32"/>
    <s v="Bundle"/>
    <s v="DIS142"/>
    <n v="3.04"/>
    <s v="NA"/>
    <s v="NA"/>
    <s v="NA "/>
    <s v="NA "/>
    <s v="NA "/>
    <s v="08- FIN/INV"/>
    <s v="NA"/>
    <s v="NA"/>
    <s v="NA"/>
    <s v="30- Main Inventory 2"/>
    <s v="NA"/>
    <n v="5.2"/>
    <s v="NA"/>
    <s v="NA "/>
    <s v="NA"/>
    <s v="Hand Towel - Z Fold Tissues - 2 Ply (150*16 Pkt)"/>
    <s v="NA"/>
    <s v="Everest Medical &amp; Safety Trading"/>
    <x v="15"/>
    <s v="Mujeeb "/>
    <s v="+971 56 683 3107"/>
    <s v="01- Consumables"/>
    <s v="5"/>
    <n v="1"/>
    <s v="LPO-7191"/>
    <n v="97.28"/>
    <s v="-"/>
    <s v="MS-INV-28421"/>
    <n v="97.28"/>
    <n v="4.8640000000000008"/>
    <n v="102.14400000000001"/>
    <s v="-"/>
  </r>
  <r>
    <d v="2025-01-14T00:00:00"/>
    <x v="0"/>
    <x v="3"/>
    <x v="20"/>
    <s v="Personal Protective Equipment"/>
    <s v="Dental Chair Cover"/>
    <s v="NA"/>
    <s v="Dental Chair Cover"/>
    <n v="40"/>
    <s v="Pc"/>
    <s v="DCC-002BLUE "/>
    <n v="6"/>
    <s v="NA"/>
    <s v="NA"/>
    <s v="NA "/>
    <s v="NA "/>
    <s v="NA"/>
    <s v="08- FIN/INV"/>
    <s v="NA"/>
    <s v="NA"/>
    <s v="NA"/>
    <s v="30- Main Inventory 2"/>
    <s v="NA"/>
    <n v="4.2"/>
    <s v="NA"/>
    <s v="NA "/>
    <s v="NA"/>
    <s v="Dental Full Chair Cover Non Woven Blue"/>
    <s v="NOVAMED "/>
    <s v="Everest Medical &amp; Safety Trading"/>
    <x v="15"/>
    <s v="Mujeeb "/>
    <s v="+971 56 683 3107"/>
    <s v="01- Consumables"/>
    <s v="4"/>
    <n v="1"/>
    <s v="LPO-7191"/>
    <n v="240"/>
    <s v="-"/>
    <s v="MS-INV-28421"/>
    <n v="240"/>
    <n v="0"/>
    <n v="240"/>
    <s v="-"/>
  </r>
  <r>
    <d v="2025-01-14T00:00:00"/>
    <x v="0"/>
    <x v="3"/>
    <x v="21"/>
    <s v="Sterilization Monitoring "/>
    <s v="Bowie Dick"/>
    <s v="NA"/>
    <s v="Bowie Dick"/>
    <n v="42"/>
    <s v="Pack"/>
    <s v="BD-200W"/>
    <n v="5.25"/>
    <s v="NA"/>
    <s v="NA"/>
    <s v="NA "/>
    <s v="NA "/>
    <d v="2026-08-01T00:00:00"/>
    <s v="08- FIN/INV"/>
    <s v="NA"/>
    <s v="NA"/>
    <s v="NA"/>
    <s v="30- Main Inventory 2"/>
    <s v="NA"/>
    <n v="2.4"/>
    <s v="NA"/>
    <s v="NA "/>
    <s v="NA"/>
    <s v="Bowiedick Test Pack"/>
    <s v="Steristar "/>
    <s v="Everest Medical &amp; Safety Trading"/>
    <x v="15"/>
    <s v="Mujeeb "/>
    <s v="+971 56 683 3107"/>
    <s v="01- Consumables"/>
    <s v="2"/>
    <n v="1"/>
    <s v="LPO-7191"/>
    <n v="220.5"/>
    <s v="-"/>
    <s v="MS-INV-28421"/>
    <n v="220.5"/>
    <n v="11.025"/>
    <n v="231.52500000000001"/>
    <s v="-"/>
  </r>
  <r>
    <d v="2025-01-14T00:00:00"/>
    <x v="0"/>
    <x v="0"/>
    <x v="22"/>
    <s v="Surgical Materials"/>
    <s v="Saline"/>
    <s v="NA"/>
    <s v="Saline "/>
    <n v="45"/>
    <s v="Bottle"/>
    <s v="SSC-000.09"/>
    <n v="2.75"/>
    <s v="NA"/>
    <s v="NA"/>
    <s v="NA "/>
    <s v="NA "/>
    <d v="2026-10-01T00:00:00"/>
    <s v="08- FIN/INV"/>
    <s v="NA"/>
    <s v="NA"/>
    <s v="NA"/>
    <s v="32- Main Inventory 1"/>
    <s v="NA"/>
    <n v="8.6"/>
    <s v="NA"/>
    <s v="NA "/>
    <s v="NA"/>
    <s v="Saline - Sodium Chloride 0.9%"/>
    <s v="KSP PHARMA "/>
    <s v="Everest Medical &amp; Safety Trading"/>
    <x v="15"/>
    <s v="Mujeeb "/>
    <s v="+971 56 683 3107"/>
    <s v="01- Consumables"/>
    <n v="8"/>
    <n v="1"/>
    <s v="LPO-7191"/>
    <n v="123.75"/>
    <s v="-"/>
    <s v="MS-INV-28421"/>
    <n v="123.75"/>
    <n v="0"/>
    <n v="123.75"/>
    <s v="-"/>
  </r>
  <r>
    <d v="2025-01-15T00:00:00"/>
    <x v="0"/>
    <x v="0"/>
    <x v="3"/>
    <s v="Endodontic Materials"/>
    <s v="Viopex - Temporary Filling"/>
    <s v="NA"/>
    <s v="Viopex - Temporary Filling"/>
    <n v="2"/>
    <s v="Pack"/>
    <s v="VPX21014"/>
    <n v="60"/>
    <s v="NA"/>
    <s v="NA"/>
    <s v="NA "/>
    <s v="NA "/>
    <d v="2025-12-30T00:00:00"/>
    <s v="08- FIN/INV"/>
    <s v="NA"/>
    <s v="NA"/>
    <s v="NA"/>
    <s v="32- Main Inventory 1"/>
    <s v="NA"/>
    <n v="7.4"/>
    <s v="NA"/>
    <s v="NA "/>
    <s v="NA"/>
    <s v="Viopex - Temporary Root Canal Filling Material"/>
    <s v="SPIDENT "/>
    <s v="IRA Medical Supplies"/>
    <x v="16"/>
    <s v="Mohammed Rashid"/>
    <s v="+971 56 272 8220"/>
    <s v="01- Consumables"/>
    <s v="7"/>
    <n v="1"/>
    <s v="LPO-7219"/>
    <n v="120"/>
    <s v="-"/>
    <s v="IRA/INV/25-02765"/>
    <n v="120"/>
    <n v="0"/>
    <n v="120"/>
    <s v="-"/>
  </r>
  <r>
    <d v="2025-01-15T00:00:00"/>
    <x v="0"/>
    <x v="0"/>
    <x v="15"/>
    <s v="Impression Materials"/>
    <s v="Core Build up material/Dentocore"/>
    <s v="NA"/>
    <s v="Core Build up material/Dentocore"/>
    <n v="2"/>
    <s v="Pack"/>
    <s v="1319006-A3"/>
    <n v="135"/>
    <s v="NA"/>
    <s v="NA"/>
    <s v="NA "/>
    <s v="NA "/>
    <d v="2024-05-19T00:00:00"/>
    <s v="08- FIN/INV"/>
    <s v="NA"/>
    <s v="NA"/>
    <s v="NA"/>
    <s v="32- Main Inventory 1"/>
    <s v="NA"/>
    <n v="7.5"/>
    <s v="NA"/>
    <s v="NA "/>
    <s v="NA"/>
    <s v="Automix/Dual Cured Core Build-Up Composite, Shade A3"/>
    <s v="DENTKIST "/>
    <s v="IRA Medical Supplies"/>
    <x v="16"/>
    <s v="Mohammed Rashid"/>
    <s v="+971 56 272 8220"/>
    <s v="01- Consumables"/>
    <s v="7"/>
    <n v="1"/>
    <s v="LPO-7219"/>
    <n v="270"/>
    <s v="-"/>
    <s v="IRA/INV/25-02765"/>
    <n v="270"/>
    <n v="0"/>
    <n v="270"/>
    <s v="-"/>
  </r>
  <r>
    <d v="2025-01-15T00:00:00"/>
    <x v="0"/>
    <x v="6"/>
    <x v="18"/>
    <s v="Emergency Supplies"/>
    <s v="Emergency Blanket"/>
    <s v="NA"/>
    <s v="Emergency Blanket"/>
    <n v="4"/>
    <s v="Pcs"/>
    <s v="NA"/>
    <n v="9"/>
    <s v="NA"/>
    <s v="NA"/>
    <s v="NA"/>
    <s v="NA"/>
    <s v="NA "/>
    <s v="08- FIN/INV"/>
    <s v="NA"/>
    <s v="NA"/>
    <s v="NA"/>
    <s v="32- Main Inventory 1"/>
    <s v="NA"/>
    <n v="5.2"/>
    <s v="NA"/>
    <s v="NA "/>
    <s v="NA"/>
    <s v="Emergency Blanket"/>
    <s v="NA"/>
    <s v="IRA Medical Supplies"/>
    <x v="16"/>
    <s v="Mohammed Rashid"/>
    <s v="+971 56 272 8220"/>
    <s v="01- Consumables"/>
    <s v="5"/>
    <n v="1"/>
    <s v="LPO-7219"/>
    <n v="36"/>
    <s v="-"/>
    <s v="IRA/INV/25-02765"/>
    <n v="36"/>
    <n v="1.8"/>
    <n v="37.799999999999997"/>
    <s v="-"/>
  </r>
  <r>
    <d v="2025-01-15T00:00:00"/>
    <x v="0"/>
    <x v="0"/>
    <x v="15"/>
    <s v="Impression Materials"/>
    <s v="Bite Registration"/>
    <s v="NA"/>
    <s v="Bite Registration"/>
    <n v="4"/>
    <s v="Pack of 2tube"/>
    <n v="387507"/>
    <n v="110"/>
    <s v="NA"/>
    <s v="NA"/>
    <s v="NA "/>
    <s v="NA "/>
    <d v="2025-02-28T00:00:00"/>
    <s v="08- FIN/INV"/>
    <s v="NA"/>
    <s v="NA"/>
    <s v="NA"/>
    <s v="32- Main Inventory 1"/>
    <s v="NA"/>
    <n v="7.5"/>
    <s v="NA"/>
    <s v="NA "/>
    <s v="NA"/>
    <s v="Bite Registration Material"/>
    <s v="R&amp;S"/>
    <s v="IRA Medical Supplies"/>
    <x v="16"/>
    <s v="Mohammed Rashid"/>
    <s v="+971 56 272 8220"/>
    <s v="01- Consumables"/>
    <s v="7"/>
    <n v="1"/>
    <s v="LPO-7219"/>
    <n v="440"/>
    <s v="-"/>
    <s v="IRA/INV/25-02765"/>
    <n v="440"/>
    <n v="0"/>
    <n v="440"/>
    <s v="-"/>
  </r>
  <r>
    <d v="2025-01-15T00:00:00"/>
    <x v="0"/>
    <x v="3"/>
    <x v="20"/>
    <s v="Personal Protective Equipment"/>
    <s v="Cam Covers"/>
    <s v="NA"/>
    <s v="Cam Covers"/>
    <n v="4"/>
    <s v="Pack"/>
    <s v="1A6410"/>
    <n v="40"/>
    <s v="NA"/>
    <s v="NA"/>
    <s v="NA "/>
    <s v="NA "/>
    <d v="2026-09-01T00:00:00"/>
    <s v="08- FIN/INV"/>
    <s v="NA"/>
    <s v="NA"/>
    <s v="NA"/>
    <s v="30- Main Inventory 2"/>
    <s v="NA"/>
    <n v="2.4"/>
    <s v="NA"/>
    <s v="NA "/>
    <s v="NA"/>
    <s v="Camera Covers/Intraoral Camera Sheath"/>
    <s v="DOCHEM "/>
    <s v="IRA Medical Supplies"/>
    <x v="16"/>
    <s v="Mohammed Rashid"/>
    <s v="+971 56 272 8220"/>
    <s v="01- Consumables"/>
    <s v="2"/>
    <n v="1"/>
    <s v="LPO-7219"/>
    <n v="160"/>
    <s v="-"/>
    <s v="IRA/INV/25-02765"/>
    <n v="160"/>
    <n v="0"/>
    <n v="160"/>
    <s v="-"/>
  </r>
  <r>
    <d v="2025-01-15T00:00:00"/>
    <x v="0"/>
    <x v="3"/>
    <x v="20"/>
    <s v="Personal Protective Equipment"/>
    <s v="Shoe Cover"/>
    <s v="NA"/>
    <s v="Shoe Cover"/>
    <n v="4"/>
    <s v="Pack of 100 Pcs"/>
    <s v="SCNW-00001"/>
    <n v="14"/>
    <s v="NA"/>
    <s v="NA"/>
    <s v="NA "/>
    <s v="NA "/>
    <s v="NA"/>
    <s v="08- FIN/INV"/>
    <s v="NA"/>
    <s v="NA"/>
    <s v="NA"/>
    <s v="30- Main Inventory 2"/>
    <s v="NA"/>
    <n v="3.1"/>
    <s v="NA"/>
    <s v="NA "/>
    <s v="NA"/>
    <s v=" Shoe Cover Non-Woven"/>
    <s v="Medinorm "/>
    <s v="IRA Medical Supplies"/>
    <x v="16"/>
    <s v="Mohammed Rashid"/>
    <s v="+971 56 272 8220"/>
    <s v="01- Consumables"/>
    <s v="2"/>
    <n v="1"/>
    <s v="LPO-7219"/>
    <n v="56"/>
    <s v="-"/>
    <s v="IRA/INV/25-02765"/>
    <n v="56"/>
    <n v="0"/>
    <n v="56"/>
    <s v="-"/>
  </r>
  <r>
    <d v="2025-01-15T00:00:00"/>
    <x v="0"/>
    <x v="0"/>
    <x v="2"/>
    <s v="Restorative Fillings"/>
    <s v="Micro Applicator -Regular"/>
    <s v="NA"/>
    <s v="Micro Applicator -Regular"/>
    <n v="4"/>
    <s v="Tube "/>
    <s v="MAB-00001"/>
    <n v="7.5"/>
    <s v="NA"/>
    <s v="NA"/>
    <s v="NA "/>
    <s v="NA "/>
    <s v="NA"/>
    <s v="08- FIN/INV"/>
    <s v="NA"/>
    <s v="NA"/>
    <s v="NA"/>
    <s v="32- Main Inventory 1"/>
    <s v="NA"/>
    <n v="7.3"/>
    <s v="NA"/>
    <s v="NA "/>
    <s v="NA"/>
    <s v="Micro Brush Applicator - Regular"/>
    <s v="MICRO-B"/>
    <s v="IRA Medical Supplies"/>
    <x v="16"/>
    <s v="Mohammed Rashid"/>
    <s v="+971 56 272 8220"/>
    <s v="01- Consumables"/>
    <s v="7"/>
    <n v="1"/>
    <s v="LPO-7219"/>
    <n v="30"/>
    <s v="-"/>
    <s v="IRA/INV/25-02765"/>
    <n v="30"/>
    <n v="0"/>
    <n v="30"/>
    <s v="-"/>
  </r>
  <r>
    <d v="2025-01-15T00:00:00"/>
    <x v="0"/>
    <x v="3"/>
    <x v="19"/>
    <s v="Disinfectants "/>
    <s v="Sanitizer Gel"/>
    <s v="NA"/>
    <s v="Hand Sanitizer Pouch - 1Ltr"/>
    <n v="4"/>
    <s v="Pouch"/>
    <s v="DIS336"/>
    <n v="18"/>
    <s v="NA"/>
    <s v="NA"/>
    <s v="NA "/>
    <s v="NA "/>
    <d v="2025-12-31T00:00:00"/>
    <s v="08- FIN/INV"/>
    <s v="NA"/>
    <s v="NA"/>
    <s v="NA"/>
    <s v="30- Main Inventory 2"/>
    <s v="NA"/>
    <n v="4.4000000000000004"/>
    <s v="NA"/>
    <s v="NA "/>
    <s v="NA"/>
    <s v="Hand Sanitizer Gel - 1 Ltr"/>
    <s v="NA"/>
    <s v="IRA Medical Supplies"/>
    <x v="16"/>
    <s v="Mohammed Rashid"/>
    <s v="+971 56 272 8220"/>
    <s v="01- Consumables"/>
    <s v="4"/>
    <n v="1"/>
    <s v="LPO-7219"/>
    <n v="72"/>
    <s v="-"/>
    <s v="IRA/INV/25-02765"/>
    <n v="72"/>
    <n v="3.6"/>
    <n v="75.599999999999994"/>
    <s v="-"/>
  </r>
  <r>
    <d v="2025-01-15T00:00:00"/>
    <x v="0"/>
    <x v="3"/>
    <x v="20"/>
    <s v="Personal Protective Equipment"/>
    <s v="Saliva Ejector"/>
    <s v="NA"/>
    <s v="Saliva Ejector"/>
    <n v="6"/>
    <s v="Pack of 100 Pcs"/>
    <s v="SE-00001"/>
    <n v="8"/>
    <s v="NA"/>
    <s v="NA"/>
    <s v="NA "/>
    <s v="NA "/>
    <s v="NA"/>
    <s v="08- FIN/INV"/>
    <s v="NA"/>
    <s v="NA"/>
    <s v="NA"/>
    <s v="30- Main Inventory 2"/>
    <s v="NA"/>
    <n v="5.3"/>
    <s v="NA"/>
    <s v="NA "/>
    <s v="NA"/>
    <s v="Saliva Ejector"/>
    <s v="EUROMED"/>
    <s v="IRA Medical Supplies"/>
    <x v="16"/>
    <s v="Mohammed Rashid"/>
    <s v="+971 56 272 8220"/>
    <s v="01- Consumables"/>
    <s v="5"/>
    <n v="1"/>
    <s v="LPO-7219"/>
    <n v="48"/>
    <s v="-"/>
    <s v="IRA/INV/25-02765"/>
    <n v="48"/>
    <n v="0"/>
    <n v="48"/>
    <s v="-"/>
  </r>
  <r>
    <d v="2025-01-15T00:00:00"/>
    <x v="0"/>
    <x v="3"/>
    <x v="20"/>
    <s v="Personal Protective Equipment "/>
    <s v="Dental Bibs"/>
    <s v="NA"/>
    <s v="Dental Bibs"/>
    <n v="12"/>
    <s v="Bundle"/>
    <s v="DB-3-00001"/>
    <n v="7.5"/>
    <s v="NA"/>
    <s v="NA"/>
    <s v="NA "/>
    <s v="NA "/>
    <s v="NA"/>
    <s v="08- FIN/INV"/>
    <s v="NA"/>
    <s v="NA"/>
    <s v="NA"/>
    <s v="30- Main Inventory 2"/>
    <s v="NA"/>
    <n v="4.0999999999999996"/>
    <s v="NA"/>
    <s v="NA "/>
    <s v="NA"/>
    <s v="Dental Bib (13*18) (4pcs)"/>
    <s v="LOMAR "/>
    <s v="IRA Medical Supplies"/>
    <x v="16"/>
    <s v="Mohammed Rashid"/>
    <s v="+971 56 272 8220"/>
    <s v="01- Consumables"/>
    <s v="4"/>
    <n v="1"/>
    <s v="LPO-7219"/>
    <n v="90"/>
    <s v="-"/>
    <s v="IRA/INV/25-02765"/>
    <n v="90"/>
    <n v="0"/>
    <n v="90"/>
    <s v="-"/>
  </r>
  <r>
    <d v="2025-01-15T00:00:00"/>
    <x v="0"/>
    <x v="3"/>
    <x v="20"/>
    <s v="Personal Protective Equipment"/>
    <s v="Gloves Powdered - Medium"/>
    <s v="NA"/>
    <s v="Gloves Powdered - Medium"/>
    <n v="20"/>
    <s v="Box"/>
    <s v="DIS24"/>
    <n v="9"/>
    <s v="NA"/>
    <s v="NA"/>
    <s v="NA "/>
    <s v="NA "/>
    <s v="NA"/>
    <s v="08- FIN/INV"/>
    <s v="NA"/>
    <s v="NA"/>
    <s v="NA"/>
    <s v="30- Main Inventory 2"/>
    <s v="NA"/>
    <n v="1.3"/>
    <s v="NA"/>
    <s v="NA "/>
    <s v="NA"/>
    <s v="Gloves Powdered - Medium"/>
    <s v="MaxGuard"/>
    <s v="IRA Medical Supplies"/>
    <x v="16"/>
    <s v="Mohammed Rashid"/>
    <s v="+971 56 272 8220"/>
    <s v="01- Consumables"/>
    <s v="1"/>
    <n v="1"/>
    <s v="LPO-7219"/>
    <n v="180"/>
    <s v="-"/>
    <s v="IRA/INV/25-02765"/>
    <n v="180"/>
    <n v="0"/>
    <n v="180"/>
    <s v="-"/>
  </r>
  <r>
    <d v="2025-01-15T00:00:00"/>
    <x v="0"/>
    <x v="3"/>
    <x v="20"/>
    <s v="Personal Protective Equipment"/>
    <s v="Gloves Powdered - Small"/>
    <s v="NA"/>
    <s v="Gloves Powdered - Small"/>
    <n v="30"/>
    <s v="Box"/>
    <s v="DIS26"/>
    <n v="9"/>
    <s v="NA"/>
    <s v="NA"/>
    <s v="NA "/>
    <s v="NA "/>
    <s v="NA"/>
    <s v="08- FIN/INV"/>
    <s v="NA"/>
    <s v="NA"/>
    <s v="NA"/>
    <s v="30- Main Inventory 2"/>
    <s v="NA"/>
    <n v="2.2999999999999998"/>
    <s v="NA"/>
    <s v="NA "/>
    <s v="NA"/>
    <s v="Gloves Powdered - Small"/>
    <s v="Gesalife"/>
    <s v="IRA Medical Supplies"/>
    <x v="16"/>
    <s v="Mohammed Rashid"/>
    <s v="+971 56 272 8220"/>
    <s v="01- Consumables"/>
    <s v="2"/>
    <n v="1"/>
    <s v="LPO-7219"/>
    <n v="270"/>
    <s v="-"/>
    <s v="IRA/INV/25-02765"/>
    <n v="270"/>
    <s v="-"/>
    <n v="270"/>
    <s v="-"/>
  </r>
  <r>
    <d v="2025-01-15T00:00:00"/>
    <x v="0"/>
    <x v="6"/>
    <x v="12"/>
    <s v="IV Set"/>
    <s v="IV Set"/>
    <s v="NA"/>
    <s v="IV Set"/>
    <n v="50"/>
    <s v="Pcs "/>
    <s v="NA"/>
    <n v="0.85"/>
    <s v="NA"/>
    <s v="NA"/>
    <s v="NA"/>
    <s v="NA "/>
    <s v="NA "/>
    <s v="08- FIN/INV"/>
    <s v="NA"/>
    <s v="NA"/>
    <s v="NA"/>
    <s v="32- Main Inventory 1"/>
    <s v="NA"/>
    <n v="5.2"/>
    <s v="NA"/>
    <s v="NA "/>
    <s v="NA"/>
    <s v="I.V Administration Set "/>
    <s v="NA"/>
    <s v="IRA Medical Supplies"/>
    <x v="16"/>
    <s v="Mohammed Rashid"/>
    <s v="+971 56 272 8220"/>
    <s v="01- Consumables"/>
    <s v="5"/>
    <n v="1"/>
    <s v="LPO-7219"/>
    <n v="42.5"/>
    <s v="-"/>
    <s v="IRA/INV/25-02765"/>
    <n v="42.5"/>
    <n v="0"/>
    <n v="42.5"/>
    <s v="-"/>
  </r>
  <r>
    <d v="2025-01-16T00:00:00"/>
    <x v="0"/>
    <x v="2"/>
    <x v="8"/>
    <s v="Stains"/>
    <s v="Ceramic Intensive Gingiva 2"/>
    <s v="NA"/>
    <s v="Ceramic Intensive Gingiva 2"/>
    <n v="1"/>
    <s v="Bottle"/>
    <s v="CIG02"/>
    <n v="190"/>
    <s v="NA"/>
    <s v="NA"/>
    <s v="NA "/>
    <s v="NA "/>
    <s v="NA"/>
    <s v="08- FIN/INV"/>
    <s v="NA"/>
    <s v="NA"/>
    <s v="NA"/>
    <s v="32- Main Inventory 1"/>
    <s v="NA"/>
    <n v="3.6"/>
    <s v="NA"/>
    <s v="NA "/>
    <s v="NA"/>
    <s v="IPS e.max Ceram Intensive Gingiva 20 g 2"/>
    <s v="IPS EMAX"/>
    <s v="Al Sawari Pharma &amp; Medical Equip. Store LLC"/>
    <x v="17"/>
    <s v="Amr"/>
    <s v="+971 50 809 7422"/>
    <s v="01- Consumables"/>
    <s v="3"/>
    <n v="1"/>
    <s v="LPO-7240"/>
    <n v="190"/>
    <s v="-"/>
    <n v="59459"/>
    <n v="190"/>
    <s v="-"/>
    <n v="190"/>
    <n v="190"/>
  </r>
  <r>
    <d v="2025-01-16T00:00:00"/>
    <x v="0"/>
    <x v="2"/>
    <x v="8"/>
    <s v="Stains"/>
    <s v="Ceramic Intensive Gingiva 1"/>
    <s v="NA"/>
    <s v="Ceramic Intensive Gingiva 1"/>
    <n v="1"/>
    <s v="Bottle"/>
    <s v="CIG01"/>
    <n v="190"/>
    <s v="NA"/>
    <s v="NA"/>
    <s v="NA "/>
    <s v="NA "/>
    <s v="NA"/>
    <s v="08- FIN/INV"/>
    <s v="NA"/>
    <s v="NA"/>
    <s v="NA"/>
    <s v="32- Main Inventory 1"/>
    <s v="NA"/>
    <n v="3.6"/>
    <s v="NA"/>
    <s v="NA "/>
    <s v="NA"/>
    <s v="IPS e.max Ceram Intensive Gingiva 20 g 1"/>
    <s v="IPS EMAX"/>
    <s v="Al Sawari Pharma &amp; Medical Equip. Store LLC"/>
    <x v="17"/>
    <s v="Amr"/>
    <s v="+971 50 809 7422"/>
    <s v="01- Consumables"/>
    <s v="3"/>
    <n v="1"/>
    <s v="LPO-7240"/>
    <n v="190"/>
    <s v="-"/>
    <n v="59459"/>
    <n v="190"/>
    <s v="-"/>
    <n v="190"/>
    <n v="190"/>
  </r>
  <r>
    <d v="2025-01-16T00:00:00"/>
    <x v="0"/>
    <x v="2"/>
    <x v="8"/>
    <s v="Stains"/>
    <s v="Ceramic Intensive Gingiva 3"/>
    <s v="NA"/>
    <s v="Ceramic Intensive Gingiva 3"/>
    <n v="1"/>
    <s v="Bottle"/>
    <s v="CIG03"/>
    <n v="190"/>
    <s v="NA"/>
    <s v="NA"/>
    <s v="NA "/>
    <s v="NA "/>
    <s v="NA"/>
    <s v="08- FIN/INV"/>
    <s v="NA"/>
    <s v="NA"/>
    <s v="NA"/>
    <s v="32- Main Inventory 1"/>
    <s v="NA"/>
    <n v="3.6"/>
    <s v="NA"/>
    <s v="NA "/>
    <s v="NA"/>
    <s v="IPS e.max Ceram Intensive Gingiva 20 g 3"/>
    <s v="IPS EMAX"/>
    <s v="Al Sawari Pharma &amp; Medical Equip. Store LLC"/>
    <x v="17"/>
    <s v="Amr"/>
    <s v="+971 50 809 7422"/>
    <s v="01- Consumables"/>
    <s v="3"/>
    <n v="1"/>
    <s v="LPO-7240"/>
    <n v="190"/>
    <s v="-"/>
    <n v="59459"/>
    <n v="190"/>
    <s v="-"/>
    <n v="190"/>
    <n v="190"/>
  </r>
  <r>
    <d v="2025-01-16T00:00:00"/>
    <x v="0"/>
    <x v="1"/>
    <x v="23"/>
    <s v=" Printing Supplies"/>
    <s v="VDC FORMS"/>
    <s v="NA"/>
    <s v="VDC - Bowie Dick/Helix Log"/>
    <n v="5"/>
    <s v="Pcs "/>
    <s v="VDC-BD/HL-01"/>
    <n v="40"/>
    <s v="NA"/>
    <s v="NA"/>
    <s v="NA "/>
    <s v="NA "/>
    <s v="NA"/>
    <s v="08- FIN/INV"/>
    <s v="NA"/>
    <s v="NA"/>
    <s v="NA"/>
    <s v="30- Main Inventory 2"/>
    <s v="NA"/>
    <n v="8.1"/>
    <s v="NA"/>
    <s v="NA "/>
    <s v="NA"/>
    <s v="VDC - Bowie Dick/Helix Log"/>
    <s v="NA"/>
    <s v="Green Line Printing Works"/>
    <x v="18"/>
    <s v="Najeeb "/>
    <s v="+971 50 546 2809"/>
    <s v="01- Consumables"/>
    <n v="2"/>
    <n v="1"/>
    <s v="LPO-7238"/>
    <n v="200"/>
    <s v="-"/>
    <s v="GL-4011"/>
    <n v="200"/>
    <n v="10"/>
    <n v="210"/>
    <m/>
  </r>
  <r>
    <d v="2025-01-16T00:00:00"/>
    <x v="0"/>
    <x v="1"/>
    <x v="23"/>
    <s v=" Printing Supplies"/>
    <s v="VDC FORMS"/>
    <s v="NA"/>
    <s v="VDC - Referral Form"/>
    <n v="5"/>
    <s v="Pcs "/>
    <s v="VDC-RF-01"/>
    <n v="40"/>
    <s v="NA"/>
    <s v="NA"/>
    <s v="NA "/>
    <s v="NA "/>
    <s v="NA"/>
    <s v="08- FIN/INV"/>
    <s v="NA"/>
    <s v="NA"/>
    <s v="NA"/>
    <s v="30- Main Inventory 2"/>
    <s v="NA"/>
    <n v="8.1"/>
    <s v="NA"/>
    <s v="NA "/>
    <s v="NA"/>
    <s v="VDC - Referral Form"/>
    <s v="NA"/>
    <s v="Green Line Printing Works"/>
    <x v="18"/>
    <s v="Najeeb "/>
    <s v="+971 50 546 2809"/>
    <s v="01- Consumables"/>
    <n v="8"/>
    <n v="1"/>
    <s v="LPO-7238"/>
    <n v="200"/>
    <s v="-"/>
    <s v="GL-4011"/>
    <n v="200"/>
    <n v="10"/>
    <n v="210"/>
    <m/>
  </r>
  <r>
    <d v="2025-01-16T00:00:00"/>
    <x v="0"/>
    <x v="1"/>
    <x v="23"/>
    <s v=" Printing Supplies"/>
    <s v="VDC FORMS"/>
    <s v="NA"/>
    <s v="VDC - Payment Voucher"/>
    <n v="10"/>
    <s v="Pcs "/>
    <s v="VDC-PV-01"/>
    <n v="27.5"/>
    <s v="NA"/>
    <s v="NA"/>
    <s v="NA "/>
    <s v="NA "/>
    <s v="NA"/>
    <s v="08- FIN/INV"/>
    <s v="NA"/>
    <s v="NA"/>
    <s v="NA"/>
    <s v="30- Main Inventory 2"/>
    <s v="NA"/>
    <n v="8.3000000000000007"/>
    <s v="NA"/>
    <s v="NA "/>
    <s v="NA"/>
    <s v="VDC - Payment Voucher"/>
    <s v="NA"/>
    <s v="Green Line Printing Works"/>
    <x v="18"/>
    <s v="Najeeb "/>
    <s v="+971 50 546 2809"/>
    <s v="01- Consumables"/>
    <n v="8"/>
    <n v="1"/>
    <s v="LPO-7238"/>
    <n v="275"/>
    <s v="-"/>
    <s v="GL-4011"/>
    <n v="275"/>
    <n v="13.75"/>
    <n v="288.75"/>
    <m/>
  </r>
  <r>
    <d v="2025-01-18T00:00:00"/>
    <x v="0"/>
    <x v="0"/>
    <x v="11"/>
    <s v="Nitrous Sedation"/>
    <s v="Nitrous Oxide Refill"/>
    <s v="NA"/>
    <s v="Nitrous Oxide Refill"/>
    <n v="1"/>
    <s v="Cylinder"/>
    <s v="MI-DMS-NR-01"/>
    <n v="150"/>
    <s v="NA"/>
    <s v="NA"/>
    <s v="NA "/>
    <s v="NA "/>
    <s v="NA"/>
    <s v="08- FIN/INV"/>
    <s v="NA"/>
    <s v="NA"/>
    <s v="NA"/>
    <s v="32- Main Inventory 1"/>
    <s v="NA"/>
    <n v="2.5"/>
    <s v="NA"/>
    <s v="NA "/>
    <s v="NA"/>
    <s v="Nitrous Oxide Refill"/>
    <s v="NA"/>
    <s v="Panacea Synthetic Gas Trading LLC"/>
    <x v="10"/>
    <s v="Suresh "/>
    <s v="+971 52 850 2873"/>
    <s v="01- Consumables"/>
    <s v="2"/>
    <n v="1"/>
    <s v="LPO-7250"/>
    <n v="150"/>
    <s v="-"/>
    <s v="PSGT-0502025"/>
    <n v="150"/>
    <n v="7.5"/>
    <n v="157.5"/>
    <s v="-"/>
  </r>
  <r>
    <d v="2025-01-18T00:00:00"/>
    <x v="0"/>
    <x v="0"/>
    <x v="11"/>
    <s v="Nitrous Sedation"/>
    <s v="Oxygen Refill"/>
    <s v="NA"/>
    <s v="Oxygen Refill"/>
    <n v="3"/>
    <s v="Cylinder"/>
    <s v="MI-DMS-OR-01"/>
    <n v="30"/>
    <s v="NA"/>
    <s v="NA"/>
    <s v="NA "/>
    <s v="NA "/>
    <s v="NA"/>
    <s v="08- FIN/INV"/>
    <s v="NA"/>
    <s v="NA"/>
    <s v="NA"/>
    <s v="32- Main Inventory 1"/>
    <s v="NA"/>
    <n v="2.5"/>
    <s v="NA"/>
    <s v="NA "/>
    <s v="NA"/>
    <s v="Oxygen Refill"/>
    <s v="NA"/>
    <s v="Panacea Synthetic Gas Trading LLC"/>
    <x v="10"/>
    <s v="Suresh "/>
    <s v="+971 52 850 2873"/>
    <s v="01- Consumables"/>
    <s v="2"/>
    <n v="1"/>
    <s v="LPO-7250"/>
    <n v="90"/>
    <s v="-"/>
    <s v="PSGT-0502025"/>
    <n v="90"/>
    <n v="4.5"/>
    <n v="94.5"/>
    <s v="-"/>
  </r>
  <r>
    <d v="2025-01-18T00:00:00"/>
    <x v="0"/>
    <x v="4"/>
    <x v="24"/>
    <s v="Bone Grafting Materials"/>
    <s v="Easy Graft 0.4ml"/>
    <s v="NA"/>
    <s v="Easy Graft 0.4ml"/>
    <n v="3"/>
    <s v="Syringe"/>
    <s v="C11-002"/>
    <n v="650"/>
    <s v="NA"/>
    <s v="NA"/>
    <s v="NA "/>
    <s v="NA "/>
    <d v="2026-06-01T00:00:00"/>
    <s v="08- FIN/INV"/>
    <s v="NA"/>
    <s v="NA"/>
    <s v="NA"/>
    <s v="32- Main Inventory 1"/>
    <s v="NA"/>
    <n v="2.1"/>
    <s v="NA"/>
    <s v="NA "/>
    <s v="NA"/>
    <s v="Easy Graft Classic 0.4ml"/>
    <s v="Easy Graft "/>
    <s v="Sapling Drug Store"/>
    <x v="19"/>
    <s v="Abdulkalim"/>
    <s v="+971 50 851 6101"/>
    <s v="01- Consumables"/>
    <s v="2"/>
    <n v="1"/>
    <s v="LPO-7239"/>
    <n v="1950"/>
    <s v="-"/>
    <n v="202528"/>
    <n v="1950"/>
    <n v="0"/>
    <n v="1950"/>
    <s v="-"/>
  </r>
  <r>
    <d v="2025-01-18T00:00:00"/>
    <x v="0"/>
    <x v="4"/>
    <x v="24"/>
    <s v="Bone Grafting Materials"/>
    <s v="Easy Graft 0.25ml"/>
    <s v="NA"/>
    <s v="Easy Graft 0.25ml"/>
    <n v="6"/>
    <s v="Syringe"/>
    <s v="C11-002"/>
    <n v="550"/>
    <s v="NA"/>
    <s v="NA"/>
    <s v="NA "/>
    <s v="NA "/>
    <d v="2027-04-01T00:00:00"/>
    <s v="08- FIN/INV"/>
    <s v="NA"/>
    <s v="NA"/>
    <s v="NA"/>
    <s v="32- Main Inventory 1"/>
    <s v="NA"/>
    <n v="2.1"/>
    <s v="NA"/>
    <s v="NA "/>
    <s v="NA"/>
    <s v="Easy Graft Classic 0.25ml"/>
    <s v="Easy Graft "/>
    <s v="Sapling Drug Store"/>
    <x v="19"/>
    <s v="Abdulkalim"/>
    <s v="+971 50 851 6101"/>
    <s v="01- Consumables"/>
    <s v="2"/>
    <n v="1"/>
    <s v="LPO-7239"/>
    <n v="3300"/>
    <s v="-"/>
    <n v="202528"/>
    <n v="3300"/>
    <s v="-"/>
    <n v="3300"/>
    <s v="-"/>
  </r>
  <r>
    <d v="2025-01-20T00:00:00"/>
    <x v="0"/>
    <x v="0"/>
    <x v="2"/>
    <s v="Restorative Fillings"/>
    <s v="Panavia Translucent"/>
    <s v="NA"/>
    <s v="Panavia Translucent"/>
    <n v="1"/>
    <s v="Pack of 3syringe"/>
    <s v="D000281387"/>
    <n v="596"/>
    <s v="NA"/>
    <s v="NA"/>
    <s v="NA "/>
    <s v="NA "/>
    <d v="2026-11-01T00:00:00"/>
    <s v="08- FIN/INV"/>
    <s v="NA"/>
    <s v="NA"/>
    <s v="NA"/>
    <s v="32- Main Inventory 1"/>
    <s v="NA"/>
    <n v="8.3000000000000007"/>
    <s v="NA"/>
    <s v="NA "/>
    <s v="NA"/>
    <s v="PNV SA Cement Plus Value (Translucent)"/>
    <s v="KURARAY"/>
    <s v="City Pharmacy Co. WLL"/>
    <x v="8"/>
    <s v="Mr.Anas"/>
    <s v="+971 55 244 0493"/>
    <s v="01- Consumables"/>
    <s v="8"/>
    <n v="1"/>
    <s v="LPO-7253"/>
    <n v="596"/>
    <s v="-"/>
    <s v="1AINDCP-338183"/>
    <n v="596"/>
    <n v="0"/>
    <n v="596"/>
    <s v="-"/>
  </r>
  <r>
    <d v="2025-01-20T00:00:00"/>
    <x v="0"/>
    <x v="3"/>
    <x v="20"/>
    <s v="Personal Protective Equipment"/>
    <s v="Roeko Steri Sleeve"/>
    <s v="NA"/>
    <s v="Roeko Steri Sleeve"/>
    <n v="1"/>
    <s v="Box"/>
    <n v="670101"/>
    <n v="190"/>
    <s v="NA"/>
    <s v="NA"/>
    <s v="NA "/>
    <s v="NA "/>
    <d v="2027-05-01T00:00:00"/>
    <s v="08- FIN/INV"/>
    <s v="NA"/>
    <s v="NA"/>
    <s v="NA"/>
    <s v="30- Main Inventory 2"/>
    <s v="NA"/>
    <n v="2.4"/>
    <s v="NA"/>
    <s v="NA "/>
    <s v="NA"/>
    <s v="Roeko Steri Sleeve"/>
    <s v="COLTENE "/>
    <s v="City Pharmacy Co. WLL"/>
    <x v="8"/>
    <s v="Mr.Anas"/>
    <s v="+971 55 244 0493"/>
    <s v="01- Consumables"/>
    <s v="2"/>
    <n v="1"/>
    <s v="LPO-7253"/>
    <n v="190"/>
    <s v="-"/>
    <s v="1AINDCP-338183"/>
    <n v="190"/>
    <n v="0"/>
    <n v="190"/>
    <s v="-"/>
  </r>
  <r>
    <d v="2025-01-20T00:00:00"/>
    <x v="0"/>
    <x v="1"/>
    <x v="1"/>
    <s v="Pantry Supplies "/>
    <s v="Milk Powder"/>
    <s v="NA"/>
    <s v="Milk Powder"/>
    <n v="2"/>
    <s v="Kilogram"/>
    <s v="IGDT002"/>
    <n v="60"/>
    <s v="NA"/>
    <s v="NA"/>
    <s v="NA "/>
    <s v="NA "/>
    <d v="2025-09-01T00:00:00"/>
    <s v="08- FIN/INV"/>
    <s v="NA"/>
    <s v="NA"/>
    <s v="NA"/>
    <s v="30- Main Inventory 2"/>
    <s v="NA"/>
    <n v="8.1999999999999993"/>
    <s v="NA"/>
    <s v="NA "/>
    <s v="NA"/>
    <s v="Dallmayr Topping"/>
    <s v="DALLMAYR "/>
    <s v="Jackson Trading Co. LLC"/>
    <x v="1"/>
    <s v="Sales "/>
    <s v="+971 56 975 6706"/>
    <s v="01- Consumables"/>
    <n v="8"/>
    <n v="1"/>
    <s v="LPO-7259"/>
    <n v="120"/>
    <s v="-"/>
    <s v="AUH-32442"/>
    <n v="120"/>
    <n v="6"/>
    <n v="126"/>
    <s v="-"/>
  </r>
  <r>
    <d v="2025-01-20T00:00:00"/>
    <x v="0"/>
    <x v="1"/>
    <x v="1"/>
    <s v="Pantry Supplies "/>
    <s v="Coffee Powder"/>
    <s v="NA"/>
    <s v="Coffee Powder"/>
    <n v="2"/>
    <s v="Pack"/>
    <s v="IGDE044"/>
    <n v="90"/>
    <s v="NA"/>
    <s v="NA"/>
    <s v="NA "/>
    <s v="NA "/>
    <d v="2025-09-01T00:00:00"/>
    <s v="08- FIN/INV"/>
    <s v="NA"/>
    <s v="NA"/>
    <s v="NA"/>
    <s v="30- Main Inventory 2"/>
    <s v="NA"/>
    <n v="8.1999999999999993"/>
    <s v="NA"/>
    <s v="NA "/>
    <s v="NA"/>
    <s v="Espresso Barista C&amp;B - 1Kg"/>
    <s v="DALLMAYR "/>
    <s v="Jackson Trading Co. LLC"/>
    <x v="1"/>
    <s v="Sales "/>
    <s v="+971 56 975 6706"/>
    <s v="01- Consumables"/>
    <n v="8"/>
    <n v="1"/>
    <s v="LPO-7259"/>
    <n v="180"/>
    <s v="-"/>
    <s v="AUH-32442"/>
    <n v="180"/>
    <n v="9"/>
    <n v="189"/>
    <s v="-"/>
  </r>
  <r>
    <d v="2025-01-20T00:00:00"/>
    <x v="0"/>
    <x v="3"/>
    <x v="19"/>
    <s v="Lubricants"/>
    <s v="Handpiece Oil"/>
    <s v="NA"/>
    <s v="Handpiece Oil"/>
    <n v="2"/>
    <s v="Can"/>
    <s v="D00Y900630"/>
    <n v="70"/>
    <s v="NA"/>
    <s v="NA"/>
    <s v="NA "/>
    <s v="NA "/>
    <d v="2025-12-31T00:00:00"/>
    <s v="08- FIN/INV"/>
    <s v="NA"/>
    <s v="NA"/>
    <s v="NA"/>
    <s v="30- Main Inventory 2"/>
    <s v="NA"/>
    <n v="5.5"/>
    <s v="NA"/>
    <s v="NA "/>
    <s v="NA"/>
    <s v="PANA SPRAY PLUS 480ML"/>
    <s v="NSK "/>
    <s v="City Pharmacy Co. WLL"/>
    <x v="8"/>
    <s v="Mr.Anas"/>
    <s v="+971 55 244 0493"/>
    <s v="01- Consumables"/>
    <s v="5"/>
    <n v="1"/>
    <s v="LPO-7253"/>
    <n v="140"/>
    <s v="-"/>
    <s v="1AINDCP-338183"/>
    <n v="140"/>
    <n v="7"/>
    <n v="147"/>
    <s v="-"/>
  </r>
  <r>
    <d v="2025-01-20T00:00:00"/>
    <x v="0"/>
    <x v="3"/>
    <x v="19"/>
    <s v="Lubricants"/>
    <s v="Handpiece Oil"/>
    <s v="NA"/>
    <s v="Handpiece Oil"/>
    <n v="2"/>
    <s v="Bottle"/>
    <s v="HP-OIL-00001"/>
    <n v="382.5"/>
    <s v="NA"/>
    <s v="NA"/>
    <s v="NA "/>
    <s v="NA "/>
    <d v="2025-10-01T00:00:00"/>
    <s v="08- FIN/INV"/>
    <s v="NA"/>
    <s v="NA"/>
    <s v="NA"/>
    <s v="30- Main Inventory 2"/>
    <s v="NA"/>
    <n v="5.5"/>
    <s v="NA"/>
    <s v="NA "/>
    <s v="NA"/>
    <s v="NSK Oil 1 Bottle (Maintenance Oil)I Care"/>
    <s v="NSK "/>
    <s v="City Pharmacy Co. WLL"/>
    <x v="8"/>
    <s v="Mr.Anas"/>
    <s v="+971 55 244 0493"/>
    <s v="01- Consumables"/>
    <s v="5"/>
    <n v="1"/>
    <s v="LPO-7253"/>
    <n v="765"/>
    <s v="-"/>
    <s v="1AINDCP-338183"/>
    <n v="765"/>
    <n v="0"/>
    <n v="765"/>
    <s v="-"/>
  </r>
  <r>
    <d v="2025-01-20T00:00:00"/>
    <x v="0"/>
    <x v="1"/>
    <x v="1"/>
    <s v="Pantry Supplies "/>
    <s v="Chocolate Powder"/>
    <s v="NA"/>
    <s v="Chocolate Powder"/>
    <n v="3"/>
    <s v="Kilogram"/>
    <s v="IGDC001"/>
    <n v="50"/>
    <s v="NA"/>
    <s v="NA"/>
    <s v="NA "/>
    <s v="NA "/>
    <d v="2025-09-01T00:00:00"/>
    <s v="08- FIN/INV"/>
    <s v="NA"/>
    <s v="NA"/>
    <s v="NA"/>
    <s v="30- Main Inventory 2"/>
    <s v="NA"/>
    <n v="8.1999999999999993"/>
    <s v="NA"/>
    <s v="NA "/>
    <s v="NA"/>
    <s v="Dallmayr Premium Chocolate"/>
    <s v="DALLMAYR "/>
    <s v="Jackson Trading Co. LLC"/>
    <x v="1"/>
    <s v="Sales "/>
    <s v="+971 56 975 6706"/>
    <s v="01- Consumables"/>
    <n v="8"/>
    <n v="1"/>
    <s v="LPO-7259"/>
    <n v="150"/>
    <s v="-"/>
    <s v="AUH-32442"/>
    <n v="150"/>
    <n v="7.5"/>
    <n v="157.5"/>
    <s v="-"/>
  </r>
  <r>
    <d v="2025-01-20T00:00:00"/>
    <x v="0"/>
    <x v="0"/>
    <x v="2"/>
    <s v="Restorative Fillings"/>
    <s v="Panavia White - Single Syringe"/>
    <s v="NA"/>
    <s v="Panavia White - Single Syringe"/>
    <n v="3"/>
    <s v="Syringe"/>
    <s v="D0004288-WD"/>
    <n v="279.5"/>
    <s v="NA"/>
    <s v="NA"/>
    <s v="NA "/>
    <s v="NA "/>
    <d v="2027-06-01T00:00:00"/>
    <s v="08- FIN/INV"/>
    <s v="NA"/>
    <s v="NA"/>
    <s v="NA"/>
    <s v="32- Main Inventory 1"/>
    <s v="NA"/>
    <n v="8.3000000000000007"/>
    <s v="NA"/>
    <s v="NA "/>
    <s v="NA"/>
    <s v="PNV SA Cement Plus Value (White)"/>
    <s v="KURARAY"/>
    <s v="City Pharmacy Co. WLL"/>
    <x v="8"/>
    <s v="Mr.Anas"/>
    <s v="+971 55 244 0493"/>
    <s v="01- Consumables"/>
    <s v="8"/>
    <n v="1"/>
    <s v="LPO-7253"/>
    <n v="838.5"/>
    <s v="-"/>
    <s v="1AINDCP-338183"/>
    <n v="838.5"/>
    <n v="0"/>
    <n v="838.5"/>
    <s v="-"/>
  </r>
  <r>
    <d v="2025-01-20T00:00:00"/>
    <x v="0"/>
    <x v="1"/>
    <x v="1"/>
    <s v="Pantry Supplies "/>
    <s v="Paper Cups"/>
    <s v="NA"/>
    <s v="Paper Cups"/>
    <n v="4"/>
    <s v="Tube of 50 Cups"/>
    <s v="IGDP013"/>
    <n v="18"/>
    <s v="NA"/>
    <s v="NA"/>
    <s v="NA "/>
    <s v="NA "/>
    <s v="NA"/>
    <s v="08- FIN/INV"/>
    <s v="NA"/>
    <s v="NA"/>
    <s v="NA"/>
    <s v="30- Main Inventory 2"/>
    <s v="NA"/>
    <n v="8.1999999999999993"/>
    <s v="NA"/>
    <s v="NA "/>
    <s v="NA"/>
    <s v="Dallmayr Paper Cups"/>
    <s v="DALLMAYR "/>
    <s v="Jackson Trading Co. LLC"/>
    <x v="1"/>
    <s v="Sales "/>
    <s v="+971 56 975 6706"/>
    <s v="01- Consumables"/>
    <n v="8"/>
    <n v="1"/>
    <s v="LPO-7259"/>
    <n v="72"/>
    <s v="-"/>
    <s v="AUH-32442"/>
    <n v="72"/>
    <n v="3.6"/>
    <n v="75.599999999999994"/>
    <s v="-"/>
  </r>
  <r>
    <d v="2025-01-20T00:00:00"/>
    <x v="0"/>
    <x v="0"/>
    <x v="2"/>
    <s v="Restorative Fillings"/>
    <s v="PNV Brown Tip"/>
    <s v="NA"/>
    <s v="PNV Brown Tip"/>
    <n v="4"/>
    <s v="Pack of 25 Pcs"/>
    <s v="PNVTIP-00001"/>
    <n v="110"/>
    <s v="NA"/>
    <s v="NA"/>
    <s v="NA "/>
    <s v="NA "/>
    <s v="NA"/>
    <s v="08- FIN/INV"/>
    <s v="NA"/>
    <s v="NA"/>
    <s v="NA"/>
    <s v="32- Main Inventory 1"/>
    <s v="NA"/>
    <n v="8.3000000000000007"/>
    <s v="NA"/>
    <s v="NA "/>
    <s v="NA"/>
    <s v="PNV Cement Mixing Tip- Brown"/>
    <s v="KURARAY"/>
    <s v="City Pharmacy Co. WLL"/>
    <x v="8"/>
    <s v="Mr.Anas"/>
    <s v="+971 55 244 0493"/>
    <s v="01- Consumables"/>
    <s v="8"/>
    <n v="1"/>
    <s v="LPO-7253"/>
    <n v="440"/>
    <s v="-"/>
    <s v="1AINDCP-338183"/>
    <n v="440"/>
    <n v="0"/>
    <n v="440"/>
    <s v="-"/>
  </r>
  <r>
    <d v="2025-01-20T00:00:00"/>
    <x v="0"/>
    <x v="3"/>
    <x v="20"/>
    <s v="Personal Protective Equipment"/>
    <s v="Face Mask - Medplus"/>
    <s v="NA"/>
    <s v="Face Mask - Medplus"/>
    <n v="5"/>
    <s v="Box of 50 Pcs"/>
    <s v="NA"/>
    <n v="25"/>
    <s v="NA"/>
    <s v="NA"/>
    <s v="NA "/>
    <s v="NA "/>
    <d v="2025-12-01T00:00:00"/>
    <s v="08- FIN/INV"/>
    <s v="NA"/>
    <s v="NA"/>
    <s v="NA"/>
    <s v="30- Main Inventory 2"/>
    <s v="NA"/>
    <n v="1.1000000000000001"/>
    <s v="NA"/>
    <s v="NA "/>
    <s v="NA"/>
    <s v="Face Mask - Earloop - 3 Ply - Medplus"/>
    <s v="MedPlus"/>
    <s v="City Pharmacy Co. WLL"/>
    <x v="8"/>
    <s v="Mr.Anas"/>
    <s v="+971 55 244 0493"/>
    <s v="01- Consumables"/>
    <s v="1"/>
    <n v="1"/>
    <s v="LPO-7253"/>
    <n v="125"/>
    <s v="-"/>
    <s v="1AINDCP-338183"/>
    <n v="125"/>
    <n v="6.25"/>
    <n v="131.25"/>
    <s v="-"/>
  </r>
  <r>
    <d v="2025-01-20T00:00:00"/>
    <x v="0"/>
    <x v="0"/>
    <x v="0"/>
    <s v="Burs"/>
    <s v="Depth Cutter Blue"/>
    <s v="NA"/>
    <s v="Depth Cutter Blue"/>
    <n v="5"/>
    <s v="Pkt"/>
    <s v="D834 2.1"/>
    <n v="70"/>
    <s v="NA"/>
    <s v="NA"/>
    <s v="NA"/>
    <s v="NA "/>
    <s v="NA"/>
    <s v="08- FIN/INV"/>
    <s v="NA"/>
    <s v="NA"/>
    <s v="NA"/>
    <s v="32- Main Inventory 1"/>
    <s v="NA"/>
    <n v="7.4"/>
    <s v="NA"/>
    <s v="NA "/>
    <s v="NA"/>
    <s v="Bur - Diamond Bur #122A - Stoddard"/>
    <s v="Stoddard"/>
    <s v="Al Hana Medical Equipments"/>
    <x v="0"/>
    <s v="Mahamud"/>
    <s v="+971 50 219 8081"/>
    <s v="02- Reusable"/>
    <s v="7"/>
    <n v="1"/>
    <s v="LPO-7278"/>
    <n v="350"/>
    <s v="-"/>
    <n v="41875"/>
    <n v="350"/>
    <n v="17.5"/>
    <n v="367.5"/>
    <s v="-"/>
  </r>
  <r>
    <d v="2025-01-20T00:00:00"/>
    <x v="0"/>
    <x v="0"/>
    <x v="0"/>
    <s v="Burs"/>
    <s v="Needle Straight Red Burs"/>
    <s v="NA"/>
    <s v="Needle Straight Red Burs"/>
    <n v="5"/>
    <s v="Pkt"/>
    <s v="D859 1.0"/>
    <n v="50"/>
    <s v="NA"/>
    <s v="NA"/>
    <s v="NA "/>
    <s v="NA "/>
    <s v="NA"/>
    <s v="08- FIN/INV"/>
    <s v="NA"/>
    <s v="NA"/>
    <s v="NA"/>
    <s v="32- Main Inventory 1"/>
    <s v="NA"/>
    <n v="7.4"/>
    <s v="NA"/>
    <s v="NA "/>
    <s v="NA"/>
    <s v="Bur - Diamond Bur #74 - Stoddard"/>
    <s v="Stoddard"/>
    <s v="Al Hana Medical Equipments"/>
    <x v="0"/>
    <s v="Mahamud"/>
    <s v="+971 50 219 8081"/>
    <s v="02- Reusable"/>
    <s v="7"/>
    <n v="1"/>
    <s v="LPO-7278"/>
    <n v="250"/>
    <s v="-"/>
    <n v="41875"/>
    <n v="250"/>
    <n v="12.5"/>
    <n v="262.5"/>
    <s v="-"/>
  </r>
  <r>
    <d v="2025-01-20T00:00:00"/>
    <x v="0"/>
    <x v="0"/>
    <x v="0"/>
    <s v="Burs"/>
    <s v="Straight Black Cylinder Round Tip"/>
    <s v="NA"/>
    <s v="Straight Black Cylinder Round Tip"/>
    <n v="5"/>
    <s v="Pkt"/>
    <s v="D881 SG 1.2"/>
    <n v="60"/>
    <s v="NA"/>
    <s v="NA"/>
    <s v="NA "/>
    <s v="NA "/>
    <s v="NA"/>
    <s v="08- FIN/INV"/>
    <s v="NA"/>
    <s v="NA"/>
    <s v="NA"/>
    <s v="32- Main Inventory 1"/>
    <s v="NA"/>
    <n v="7.4"/>
    <s v="NA"/>
    <s v="NA "/>
    <s v="NA"/>
    <s v="Bur - Diamond Bur #52 - Stoddard"/>
    <s v="Stoddard"/>
    <s v="Al Hana Medical Equipments"/>
    <x v="0"/>
    <s v="Mahamud"/>
    <s v="+971 50 219 8081"/>
    <s v="02- Reusable"/>
    <s v="7"/>
    <n v="1"/>
    <s v="LPO-7278"/>
    <n v="300"/>
    <s v="-"/>
    <n v="41875"/>
    <n v="300"/>
    <n v="15"/>
    <n v="315"/>
    <s v="-"/>
  </r>
  <r>
    <d v="2025-01-20T00:00:00"/>
    <x v="0"/>
    <x v="0"/>
    <x v="0"/>
    <s v="Burs"/>
    <s v="Thick Blue Tapered Diamond Bur"/>
    <s v="NA"/>
    <s v="Thick Blue Tapered Diamond Bur"/>
    <n v="5"/>
    <s v="Pkt"/>
    <s v="D856 2.3"/>
    <n v="55"/>
    <s v="NA"/>
    <s v="NA"/>
    <s v="NA "/>
    <s v="NA "/>
    <s v="NA"/>
    <s v="08- FIN/INV"/>
    <s v="NA"/>
    <s v="NA"/>
    <s v="NA"/>
    <s v="32- Main Inventory 1"/>
    <s v="NA"/>
    <n v="7.4"/>
    <s v="NA"/>
    <s v="NA "/>
    <s v="NA"/>
    <s v="Bur - Diamond Bur #63A - Stoddard"/>
    <s v="Stoddard"/>
    <s v="Al Hana Medical Equipments"/>
    <x v="0"/>
    <s v="Mahamud"/>
    <s v="+971 50 219 8081"/>
    <s v="02- Reusable"/>
    <s v="7"/>
    <n v="1"/>
    <s v="LPO-7278"/>
    <n v="275"/>
    <s v="-"/>
    <n v="41875"/>
    <n v="275"/>
    <n v="13.75"/>
    <n v="288.75"/>
    <s v="-"/>
  </r>
  <r>
    <d v="2025-01-20T00:00:00"/>
    <x v="0"/>
    <x v="0"/>
    <x v="0"/>
    <s v="Burs"/>
    <s v="Black Tapered Diamond Bur"/>
    <s v="NA"/>
    <s v="Black Tapered Diamond Bur"/>
    <n v="10"/>
    <s v="Pkt"/>
    <s v="D850 SG 1.6"/>
    <n v="60"/>
    <s v="NA"/>
    <s v="NA"/>
    <s v="NA "/>
    <s v="NA "/>
    <s v="NA"/>
    <s v="08- FIN/INV"/>
    <s v="NA"/>
    <s v="NA"/>
    <s v="NA"/>
    <s v="32- Main Inventory 1"/>
    <s v="NA"/>
    <n v="7.4"/>
    <s v="NA"/>
    <s v="NA "/>
    <s v="NA"/>
    <s v="Bur - Diamond Bur #69 - Stoddard"/>
    <s v="Stoddard"/>
    <s v="Al Hana Medical Equipments"/>
    <x v="0"/>
    <s v="Mahamud"/>
    <s v="+971 50 219 8081"/>
    <s v="02- Reusable"/>
    <s v="7"/>
    <n v="1"/>
    <s v="LPO-7278"/>
    <n v="600"/>
    <s v="-"/>
    <n v="41875"/>
    <n v="600"/>
    <n v="30"/>
    <n v="630"/>
    <s v="-"/>
  </r>
  <r>
    <d v="2025-01-20T00:00:00"/>
    <x v="0"/>
    <x v="0"/>
    <x v="0"/>
    <s v="Burs"/>
    <s v="Yellow Tapered Diamond Bur #  70"/>
    <s v="NA"/>
    <s v="Yellow Tapered Diamond Bur #  70"/>
    <n v="10"/>
    <s v="Pkt"/>
    <s v="D850 EF 1.6"/>
    <n v="60"/>
    <s v="NA"/>
    <s v="NA"/>
    <s v="NA "/>
    <s v="NA "/>
    <s v="NA"/>
    <s v="08- FIN/INV"/>
    <s v="NA"/>
    <s v="NA"/>
    <s v="NA"/>
    <s v="32- Main Inventory 1"/>
    <s v="NA"/>
    <n v="7.4"/>
    <s v="NA"/>
    <s v="NA "/>
    <s v="NA"/>
    <s v="Bur - Diamond Bur #70 - Stoddard"/>
    <s v="Stoddard"/>
    <s v="Al Hana Medical Equipments"/>
    <x v="0"/>
    <s v="Mahamud"/>
    <s v="+971 50 219 8081"/>
    <s v="02- Reusable"/>
    <s v="7"/>
    <n v="1"/>
    <s v="LPO-7278"/>
    <n v="600"/>
    <s v="-"/>
    <n v="41875"/>
    <n v="600"/>
    <n v="30"/>
    <n v="630"/>
    <s v="-"/>
  </r>
  <r>
    <d v="2025-01-22T00:00:00"/>
    <x v="0"/>
    <x v="6"/>
    <x v="12"/>
    <s v="Syringes "/>
    <s v="Disposable Syringe 20cc"/>
    <s v="NA"/>
    <s v="Disposable Syringe 20cc"/>
    <n v="1"/>
    <s v="Box of 25pcs"/>
    <s v="DS20CC"/>
    <n v="15"/>
    <s v="NA"/>
    <s v="NA"/>
    <s v="NA "/>
    <s v="NA "/>
    <d v="2026-03-22T00:00:00"/>
    <s v="08- FIN/INV"/>
    <s v="NA"/>
    <s v="NA"/>
    <s v="NA"/>
    <s v="32- Main Inventory 1"/>
    <s v="NA"/>
    <n v="6.5"/>
    <s v="NA"/>
    <s v="NA "/>
    <s v="NA"/>
    <s v="Syringe 20cc"/>
    <s v="MEDISOFT"/>
    <s v="Everest Medical &amp; Safety Trading"/>
    <x v="15"/>
    <s v="Mujeeb "/>
    <s v="+971 56 683 3107"/>
    <s v="01- Consumables"/>
    <s v="6"/>
    <n v="1"/>
    <s v="LPO-7254"/>
    <n v="15"/>
    <s v="-"/>
    <s v="MS-INV-28584"/>
    <n v="15"/>
    <n v="0"/>
    <n v="15"/>
    <s v="-"/>
  </r>
  <r>
    <d v="2025-01-22T00:00:00"/>
    <x v="0"/>
    <x v="0"/>
    <x v="2"/>
    <s v="Restorative Fillings"/>
    <s v="Composite Universal A2"/>
    <s v="NA"/>
    <s v="Composite Universal A2"/>
    <n v="1"/>
    <s v="Syringe"/>
    <s v="1370A2"/>
    <n v="128"/>
    <s v="NA"/>
    <s v="NA"/>
    <s v="NA "/>
    <s v="NA "/>
    <d v="2025-12-01T00:00:00"/>
    <s v="08- FIN/INV"/>
    <s v="NA"/>
    <s v="NA"/>
    <s v="NA"/>
    <s v="32- Main Inventory 1"/>
    <s v="NA"/>
    <n v="8.3000000000000007"/>
    <s v="NA"/>
    <s v="NA "/>
    <s v="NA"/>
    <s v="Universal Restorative - Filtek Z250 Universal Restorative A2 Shade - 3M ESPE"/>
    <s v="3M ESPE "/>
    <s v="Everest Medical &amp; Safety Trading"/>
    <x v="15"/>
    <s v="Mujeeb"/>
    <s v="+971 56 683 3107"/>
    <s v="01- Consumables"/>
    <s v="8"/>
    <n v="1"/>
    <s v="LPO-7254"/>
    <n v="128"/>
    <s v="-"/>
    <s v="MS-INV-28584"/>
    <n v="128"/>
    <n v="0"/>
    <n v="128"/>
    <s v="-"/>
  </r>
  <r>
    <d v="2025-01-22T00:00:00"/>
    <x v="0"/>
    <x v="6"/>
    <x v="12"/>
    <s v="Syringes "/>
    <s v="Disposable Syringe 3cc"/>
    <s v="NA"/>
    <s v="Disposable Syringe 3cc"/>
    <n v="1"/>
    <s v="Box of 100 Pcs"/>
    <s v="DS3CC"/>
    <n v="12"/>
    <s v="NA"/>
    <s v="NA"/>
    <s v="NA "/>
    <s v="NA "/>
    <d v="2027-04-30T00:00:00"/>
    <s v="08- FIN/INV"/>
    <s v="NA"/>
    <s v="NA"/>
    <s v="NA"/>
    <s v="32- Main Inventory 1"/>
    <s v="NA"/>
    <n v="5.5"/>
    <s v="NA"/>
    <s v="NA "/>
    <s v="NA"/>
    <s v="Syringe 3cc"/>
    <s v="Euromed"/>
    <s v="Everest Medical &amp; Safety Trading"/>
    <x v="15"/>
    <s v="Mujeeb "/>
    <s v="+971 56 683 3107"/>
    <s v="01- Consumables"/>
    <s v="5"/>
    <n v="1"/>
    <s v="LPO-7254"/>
    <n v="12"/>
    <s v="-"/>
    <s v="MS-INV-28584"/>
    <n v="12"/>
    <n v="0"/>
    <n v="12"/>
    <s v="-"/>
  </r>
  <r>
    <d v="2025-01-22T00:00:00"/>
    <x v="0"/>
    <x v="0"/>
    <x v="2"/>
    <s v="Restorative Fillings"/>
    <s v="Composite Universal A1"/>
    <s v="NA"/>
    <s v="Composite Universal A1"/>
    <n v="1"/>
    <s v="Syringe"/>
    <s v="1370A1"/>
    <n v="100"/>
    <s v="NA"/>
    <s v="NA"/>
    <s v="NA "/>
    <s v="NA "/>
    <d v="2025-03-01T00:00:00"/>
    <s v="08- FIN/INV"/>
    <s v="NA"/>
    <s v="NA"/>
    <s v="NA"/>
    <s v="32- Main Inventory 1"/>
    <s v="NA"/>
    <n v="8.3000000000000007"/>
    <s v="NA"/>
    <s v="NA "/>
    <s v="NA"/>
    <s v="Universal Restorative - Filtek Z250 Universal Restorative A1 Shade - 3M ESPE"/>
    <s v="3M ESPE "/>
    <s v="Everest Medical &amp; Safety Trading"/>
    <x v="15"/>
    <s v="Mujeeb"/>
    <s v="+971 56 683 3107"/>
    <s v="01- Consumables"/>
    <s v="8"/>
    <n v="1"/>
    <s v="LPO-7254"/>
    <n v="100"/>
    <s v="-"/>
    <s v="MS-INV-28584"/>
    <n v="100"/>
    <n v="0"/>
    <n v="100"/>
    <s v="-"/>
  </r>
  <r>
    <d v="2025-01-22T00:00:00"/>
    <x v="0"/>
    <x v="3"/>
    <x v="20"/>
    <s v="Personal Protective Equipment"/>
    <s v="X-Ray Sleeve"/>
    <s v="NA"/>
    <s v="X-Ray Sleeve"/>
    <n v="2"/>
    <s v="Box"/>
    <s v="JL2007760"/>
    <n v="23"/>
    <s v="NA"/>
    <s v="NA"/>
    <s v="NA "/>
    <s v="NA "/>
    <s v="NA"/>
    <s v="08- FIN/INV"/>
    <s v="NA"/>
    <s v="NA"/>
    <s v="NA"/>
    <s v="30- Main Inventory 2"/>
    <s v="NA"/>
    <n v="2.4"/>
    <s v="NA"/>
    <s v="NA "/>
    <s v="NA"/>
    <s v="X-Ray Sensor Sleeve Plastic"/>
    <s v="Neopro "/>
    <s v="Everest Medical &amp; Safety Trading"/>
    <x v="15"/>
    <s v="Mujeeb "/>
    <s v="+971 56 683 3107"/>
    <s v="01- Consumables"/>
    <s v="2"/>
    <n v="1"/>
    <s v="LPO-7254"/>
    <n v="46"/>
    <s v="-"/>
    <s v="MS-INV-28584"/>
    <n v="46"/>
    <n v="0"/>
    <n v="46"/>
    <s v="-"/>
  </r>
  <r>
    <d v="2025-01-22T00:00:00"/>
    <x v="0"/>
    <x v="3"/>
    <x v="14"/>
    <s v=" Wrapping"/>
    <s v="Sterilization Pouch 55"/>
    <s v="NA"/>
    <s v="Sterilization Pouch 55"/>
    <n v="2"/>
    <s v="Roll"/>
    <s v="STR-00055"/>
    <n v="28"/>
    <s v="NA"/>
    <s v="NA"/>
    <s v="NA "/>
    <s v="NA "/>
    <s v="NA"/>
    <s v="08- FIN/INV"/>
    <s v="NA"/>
    <s v="NA"/>
    <s v="NA"/>
    <s v="30- Main Inventory 2"/>
    <s v="NA"/>
    <n v="1.4"/>
    <s v="NA"/>
    <s v="NA "/>
    <s v="NA"/>
    <s v="Sterilization Reel - 55x200mt Plain  "/>
    <s v="MMC"/>
    <s v="Everest Medical &amp; Safety Trading"/>
    <x v="15"/>
    <s v="Mujeeb "/>
    <s v="+971 56 683 3107"/>
    <s v="01- Consumables"/>
    <s v="1"/>
    <n v="1"/>
    <s v="LPO-7254"/>
    <n v="56"/>
    <s v="-"/>
    <s v="MS-INV-28584"/>
    <n v="56"/>
    <n v="0"/>
    <n v="56"/>
    <s v="-"/>
  </r>
  <r>
    <d v="2025-01-22T00:00:00"/>
    <x v="0"/>
    <x v="3"/>
    <x v="14"/>
    <s v=" Wrapping"/>
    <s v="Sterilization Pouch 100"/>
    <s v="NA"/>
    <s v="Sterilization Pouch 100"/>
    <n v="2"/>
    <s v="Roll"/>
    <s v="STR-000100"/>
    <n v="42"/>
    <s v="NA"/>
    <s v="NA"/>
    <s v="NA "/>
    <s v="NA "/>
    <s v="NA"/>
    <s v="08- FIN/INV"/>
    <s v="NA"/>
    <s v="NA"/>
    <s v="NA"/>
    <s v="30- Main Inventory 2"/>
    <s v="NA"/>
    <n v="1.4"/>
    <s v="NA"/>
    <s v="NA "/>
    <s v="NA"/>
    <s v="Sterilization Reel - 100x200mt Plain"/>
    <s v="MMC"/>
    <s v="Everest Medical &amp; Safety Trading"/>
    <x v="15"/>
    <s v="Mujeeb "/>
    <s v="+971 56 683 3107"/>
    <s v="01- Consumables"/>
    <s v="1"/>
    <n v="1"/>
    <s v="LPO-7254"/>
    <n v="84"/>
    <s v="-"/>
    <s v="MS-INV-28584"/>
    <n v="84"/>
    <n v="0"/>
    <n v="84"/>
    <s v="-"/>
  </r>
  <r>
    <d v="2025-01-22T00:00:00"/>
    <x v="0"/>
    <x v="0"/>
    <x v="3"/>
    <s v="Endodontic Materials "/>
    <s v="Pulp Tester Spray"/>
    <s v="NA"/>
    <s v="Pulp Tester Spray"/>
    <n v="2"/>
    <s v="Bottle"/>
    <n v="3127319"/>
    <n v="40"/>
    <s v="NA"/>
    <s v="NA"/>
    <s v="NA "/>
    <s v="NA "/>
    <d v="2027-08-01T00:00:00"/>
    <s v="08- FIN/INV"/>
    <s v="NA"/>
    <s v="NA"/>
    <s v="NA"/>
    <s v="32- Main Inventory 1"/>
    <s v="NA"/>
    <n v="8.4"/>
    <s v="NA"/>
    <s v="NA "/>
    <s v="NA"/>
    <s v="Endo Ice Spray"/>
    <s v="R&amp;S"/>
    <s v="Everest Medical &amp; Safety Trading"/>
    <x v="15"/>
    <s v="Mujeeb "/>
    <s v="+971 56 683 3107"/>
    <s v="01- Consumables"/>
    <s v="8"/>
    <n v="1"/>
    <s v="LPO-7254"/>
    <n v="80"/>
    <s v="-"/>
    <s v="MS-INV-28584"/>
    <n v="80"/>
    <n v="0"/>
    <n v="80"/>
    <s v="-"/>
  </r>
  <r>
    <d v="2025-01-22T00:00:00"/>
    <x v="0"/>
    <x v="0"/>
    <x v="3"/>
    <s v="Endodontic Materials "/>
    <s v="Rubber Dam Sheet"/>
    <s v="NA"/>
    <s v="Rubber Dam Sheet"/>
    <n v="2"/>
    <s v="Pack of 36 Sheets"/>
    <s v="DL622B-EBSH0"/>
    <n v="32"/>
    <s v="NA"/>
    <s v="NA"/>
    <s v="NA "/>
    <s v="NA "/>
    <d v="2027-07-04T00:00:00"/>
    <s v="08- FIN/INV"/>
    <s v="NA"/>
    <s v="NA"/>
    <s v="NA"/>
    <s v="32- Main Inventory 1"/>
    <s v="NA"/>
    <n v="8.4"/>
    <s v="NA"/>
    <s v="NA "/>
    <s v="NA"/>
    <s v="Rubber Dam Sheet"/>
    <s v="Sanctuary "/>
    <s v="Everest Medical &amp; Safety Trading"/>
    <x v="15"/>
    <s v="Mujeeb "/>
    <s v="+971 56 683 3107"/>
    <s v="01- Consumables"/>
    <s v="8"/>
    <n v="1"/>
    <s v="LPO-7254"/>
    <n v="64"/>
    <s v="-"/>
    <s v="MS-INV-28584"/>
    <n v="64"/>
    <n v="0"/>
    <n v="64"/>
    <s v="-"/>
  </r>
  <r>
    <d v="2025-01-22T00:00:00"/>
    <x v="0"/>
    <x v="3"/>
    <x v="21"/>
    <s v="Sterilization Monitoring "/>
    <s v="Biological Indicator"/>
    <s v="NA"/>
    <s v="Biological Indicator"/>
    <n v="3"/>
    <s v="Pack of 10 Pcs"/>
    <n v="101039001"/>
    <n v="55"/>
    <s v="NA"/>
    <s v="NA"/>
    <s v="NA "/>
    <s v="NA "/>
    <d v="2025-08-01T00:00:00"/>
    <s v="08- FIN/INV"/>
    <s v="NA"/>
    <s v="NA"/>
    <s v="NA"/>
    <s v="30- Main Inventory 2"/>
    <s v="NA"/>
    <n v="2.4"/>
    <s v="NA"/>
    <s v="NA "/>
    <s v="NA"/>
    <s v="Biological Indicator"/>
    <s v="Euromed"/>
    <s v="Everest Medical &amp; Safety Trading"/>
    <x v="15"/>
    <s v="Mujeeb "/>
    <s v="+971 56 683 3107"/>
    <s v="01- Consumables"/>
    <s v="2"/>
    <n v="1"/>
    <s v="LPO-7254"/>
    <n v="165"/>
    <s v="-"/>
    <s v="MS-INV-28584"/>
    <n v="165"/>
    <n v="0"/>
    <n v="165"/>
    <s v="-"/>
  </r>
  <r>
    <d v="2025-01-22T00:00:00"/>
    <x v="0"/>
    <x v="0"/>
    <x v="22"/>
    <s v="Surgical Materials "/>
    <s v="Sodium Hypochloride"/>
    <s v="NA"/>
    <s v="Sodium Hypochloride"/>
    <n v="3"/>
    <s v="Bottle"/>
    <s v="SH3S-00001"/>
    <n v="28"/>
    <s v="NA"/>
    <s v="NA"/>
    <s v="NA "/>
    <s v="NA "/>
    <d v="2027-07-01T00:00:00"/>
    <s v="08- FIN/INV"/>
    <s v="NA"/>
    <s v="NA"/>
    <s v="NA"/>
    <s v="32- Main Inventory 1"/>
    <s v="NA"/>
    <n v="8.6"/>
    <s v="NA"/>
    <s v="NA "/>
    <s v="NA"/>
    <s v="Sodium Hypochloride - 3% - 500mL"/>
    <s v="AMECLEAN "/>
    <s v="Everest Medical &amp; Safety Trading"/>
    <x v="15"/>
    <s v="Mujeeb "/>
    <s v="+971 56 683 3107"/>
    <s v="01- Consumables"/>
    <s v="8"/>
    <n v="1"/>
    <s v="LPO-7254"/>
    <n v="84"/>
    <s v="-"/>
    <s v="MS-INV-28584"/>
    <n v="84"/>
    <n v="0"/>
    <n v="84"/>
    <s v="-"/>
  </r>
  <r>
    <d v="2025-01-22T00:00:00"/>
    <x v="0"/>
    <x v="0"/>
    <x v="10"/>
    <s v="Scaling "/>
    <s v="Prophy Brush"/>
    <s v="NA"/>
    <s v="Prophy Brush"/>
    <n v="3"/>
    <s v="Pack"/>
    <s v="PBN-00001"/>
    <n v="25"/>
    <s v="NA"/>
    <s v="NA"/>
    <s v="NA "/>
    <s v="NA "/>
    <s v="NA"/>
    <s v="08- FIN/INV"/>
    <s v="NA"/>
    <s v="NA"/>
    <s v="NA"/>
    <s v="32- Main Inventory 1"/>
    <s v="NA"/>
    <n v="8.1999999999999993"/>
    <s v="NA"/>
    <s v="NA "/>
    <s v="NA"/>
    <s v="Prophy Brushes - Pencil Brush Flat (Nylon)"/>
    <s v="ORO"/>
    <s v="Everest Medical &amp; Safety Trading"/>
    <x v="15"/>
    <s v="Mujeeb "/>
    <s v="+971 56 683 3107"/>
    <s v="01- Consumables"/>
    <s v="8"/>
    <n v="1"/>
    <s v="LPO-7254"/>
    <n v="75"/>
    <s v="-"/>
    <s v="MS-INV-28584"/>
    <n v="75"/>
    <n v="0"/>
    <n v="75"/>
    <s v="-"/>
  </r>
  <r>
    <d v="2025-01-22T00:00:00"/>
    <x v="0"/>
    <x v="0"/>
    <x v="2"/>
    <s v="Restorative Fillings"/>
    <s v="Quick Flowable yellow Syringe"/>
    <s v="NA"/>
    <s v="Quick Flowable yellow Syringe"/>
    <n v="3"/>
    <s v="Pack of 5 syringes"/>
    <s v="D00CQF1014"/>
    <n v="95"/>
    <s v="NA"/>
    <s v="NA"/>
    <s v="NA "/>
    <s v="NA "/>
    <d v="2026-03-01T00:00:00"/>
    <s v="08- FIN/INV"/>
    <s v="NA"/>
    <s v="NA"/>
    <s v="NA"/>
    <s v="32- Main Inventory 1"/>
    <s v="NA"/>
    <n v="8.3000000000000007"/>
    <s v="NA"/>
    <s v="NA "/>
    <s v="NA"/>
    <s v="Quick Flowable yellow 5 Syringe"/>
    <s v="DENTKIST "/>
    <s v="Everest Medical &amp; Safety Trading"/>
    <x v="15"/>
    <s v="Mujeeb "/>
    <s v="+971 56 683 3107"/>
    <s v="01- Consumables"/>
    <s v="8"/>
    <n v="1"/>
    <s v="LPO-7254"/>
    <n v="285"/>
    <s v="-"/>
    <s v="MS-INV-28584"/>
    <n v="285"/>
    <n v="0"/>
    <n v="285"/>
    <s v="-"/>
  </r>
  <r>
    <d v="2025-01-22T00:00:00"/>
    <x v="0"/>
    <x v="3"/>
    <x v="22"/>
    <s v="Surgical Materials"/>
    <s v="Dental Cotton Rolls"/>
    <s v="NA"/>
    <s v="Dental Cotton Rolls"/>
    <n v="3"/>
    <s v="Box of 40Pcs"/>
    <s v="DIS656"/>
    <n v="32"/>
    <s v="NA"/>
    <s v="NA"/>
    <s v="NA "/>
    <s v="NA "/>
    <s v="NA"/>
    <s v="08- FIN/INV"/>
    <s v="NA"/>
    <s v="NA"/>
    <s v="NA"/>
    <s v="32- Main Inventory 1"/>
    <s v="NA"/>
    <n v="7.6"/>
    <s v="NA"/>
    <s v="NA "/>
    <s v="NA"/>
    <s v="Dental Cotton Rolls"/>
    <s v="NEOPRO"/>
    <s v="Everest Medical &amp; Safety Trading"/>
    <x v="15"/>
    <s v="Mujeeb "/>
    <s v="+971 56 683 3107"/>
    <s v="01- Consumables"/>
    <s v="7"/>
    <n v="1"/>
    <s v="LPO-7254"/>
    <n v="96"/>
    <s v="-"/>
    <s v="MS-INV-28584"/>
    <n v="96"/>
    <n v="0"/>
    <n v="96"/>
    <s v="-"/>
  </r>
  <r>
    <d v="2025-01-22T00:00:00"/>
    <x v="0"/>
    <x v="0"/>
    <x v="2"/>
    <s v="Restorative Fillings"/>
    <s v="Etching Tip"/>
    <s v="NA"/>
    <s v="Etching Tip 22g - Blue"/>
    <n v="3"/>
    <s v="Pack of 100 Pcs"/>
    <s v="ETB-00001"/>
    <n v="15"/>
    <s v="NA"/>
    <s v="NA"/>
    <s v="NA "/>
    <s v="NA "/>
    <s v="NA"/>
    <s v="08- FIN/INV"/>
    <s v="NA"/>
    <s v="NA"/>
    <s v="NA"/>
    <s v="32- Main Inventory 1"/>
    <s v="NA"/>
    <n v="8.3000000000000007"/>
    <s v="NA"/>
    <s v="NA "/>
    <s v="NA"/>
    <s v="Etching Tip 22g - Blue"/>
    <s v="NEOPRO "/>
    <s v="Everest Medical &amp; Safety Trading"/>
    <x v="15"/>
    <s v="Mujeeb "/>
    <s v="+971 56 683 3107"/>
    <s v="01- Consumables"/>
    <n v="8"/>
    <n v="1"/>
    <s v="LPO-7254"/>
    <n v="45"/>
    <s v="-"/>
    <s v="MS-INV-28584"/>
    <n v="45"/>
    <n v="0"/>
    <n v="45"/>
    <s v="-"/>
  </r>
  <r>
    <d v="2025-01-22T00:00:00"/>
    <x v="0"/>
    <x v="3"/>
    <x v="20"/>
    <s v="Personal Protective Equipment"/>
    <s v="Shoe Cover"/>
    <s v="NA"/>
    <s v="Shoe Cover"/>
    <n v="4"/>
    <s v="Pack of 100 Pcs"/>
    <s v="SCNW-00001"/>
    <n v="12"/>
    <s v="NA"/>
    <s v="NA"/>
    <s v="NA "/>
    <s v="NA "/>
    <s v="NA"/>
    <s v="08- FIN/INV"/>
    <s v="NA"/>
    <s v="NA"/>
    <s v="NA"/>
    <s v="30- Main Inventory 2"/>
    <s v="NA"/>
    <n v="3.1"/>
    <s v="NA"/>
    <s v="NA "/>
    <s v="NA"/>
    <s v=" Shoe Cover Non-Woven"/>
    <s v="Medinorm "/>
    <s v="Everest Medical &amp; Safety Trading"/>
    <x v="15"/>
    <s v="Mujeeb "/>
    <s v="+971 56 683 3107"/>
    <s v="01- Consumables"/>
    <s v="2"/>
    <n v="1"/>
    <s v="LPO-7254"/>
    <n v="48"/>
    <s v="-"/>
    <s v="MS-INV-28584"/>
    <n v="48"/>
    <n v="0"/>
    <n v="48"/>
    <s v="-"/>
  </r>
  <r>
    <d v="2025-01-22T00:00:00"/>
    <x v="0"/>
    <x v="3"/>
    <x v="20"/>
    <s v="Personal Protective Equipment"/>
    <s v="Plastic Shoe Cover"/>
    <s v="NA"/>
    <s v="Plastic Shoe Cover"/>
    <n v="4"/>
    <s v="Pack of 100 Pcs"/>
    <s v="4MSSCP36"/>
    <n v="8"/>
    <s v="NA"/>
    <s v="NA"/>
    <s v="NA "/>
    <s v="NA "/>
    <s v="NA"/>
    <s v="08- FIN/INV"/>
    <s v="NA"/>
    <s v="NA"/>
    <s v="NA"/>
    <s v="30- Main Inventory 2"/>
    <s v="NA"/>
    <n v="3.4"/>
    <s v="NA"/>
    <s v="NA "/>
    <s v="NA"/>
    <s v="Plastic Shoe Cover"/>
    <s v="V4  Health "/>
    <s v="Everest Medical &amp; Safety Trading"/>
    <x v="15"/>
    <s v="Mujeeb "/>
    <s v="+971 56 683 3107"/>
    <s v="01- Consumables"/>
    <s v="3"/>
    <n v="1"/>
    <s v="LPO-7254"/>
    <n v="32"/>
    <s v="-"/>
    <s v="MS-INV-28584"/>
    <n v="32"/>
    <n v="0"/>
    <n v="32"/>
    <s v="-"/>
  </r>
  <r>
    <d v="2025-01-22T00:00:00"/>
    <x v="0"/>
    <x v="3"/>
    <x v="20"/>
    <s v="Personal Protective Equipment"/>
    <s v="Barrier Film "/>
    <s v="NA"/>
    <s v="Barrier Film "/>
    <n v="5"/>
    <s v="Roll "/>
    <s v="BF-00001"/>
    <n v="38"/>
    <s v="NA"/>
    <s v="NA"/>
    <s v="NA "/>
    <s v="NA "/>
    <s v="NA"/>
    <s v="08- FIN/INV"/>
    <s v="NA"/>
    <s v="NA"/>
    <s v="NA"/>
    <s v="30- Main Inventory 2"/>
    <s v="NA"/>
    <n v="2.5"/>
    <s v="NA"/>
    <s v="NA "/>
    <s v="NA"/>
    <s v="Barrier Film - Blue"/>
    <s v="Novamed "/>
    <s v="Everest Medical &amp; Safety Trading"/>
    <x v="15"/>
    <s v="Mujeeb "/>
    <s v="+971 56 683 3107"/>
    <s v="01- Consumables"/>
    <s v="2"/>
    <n v="1"/>
    <s v="LPO-7254"/>
    <n v="190"/>
    <s v="-"/>
    <s v="MS-INV-28584"/>
    <n v="190"/>
    <n v="0"/>
    <n v="190"/>
    <s v="-"/>
  </r>
  <r>
    <d v="2025-01-22T00:00:00"/>
    <x v="0"/>
    <x v="3"/>
    <x v="20"/>
    <s v="Personal Protective Equipment"/>
    <s v="Cam Covers"/>
    <s v="NA"/>
    <s v="Cam Covers"/>
    <n v="5"/>
    <s v="Pack"/>
    <s v="1A6410"/>
    <n v="35"/>
    <s v="NA"/>
    <s v="NA"/>
    <s v="NA "/>
    <s v="NA "/>
    <d v="2026-09-01T00:00:00"/>
    <s v="08- FIN/INV"/>
    <s v="NA"/>
    <s v="NA"/>
    <s v="NA"/>
    <s v="30- Main Inventory 2"/>
    <s v="NA"/>
    <n v="2.4"/>
    <s v="NA"/>
    <s v="NA "/>
    <s v="NA"/>
    <s v="Camera Covers/Intraoral Camera Sheath"/>
    <s v="DOCHEM "/>
    <s v="Everest Medical &amp; Safety Trading"/>
    <x v="15"/>
    <s v="Mujeeb "/>
    <s v="+971 56 683 3107"/>
    <s v="01- Consumables"/>
    <s v="2"/>
    <n v="1"/>
    <s v="LPO-7254"/>
    <n v="175"/>
    <s v="-"/>
    <s v="MS-INV-28584"/>
    <n v="175"/>
    <n v="0"/>
    <n v="175"/>
    <s v="-"/>
  </r>
  <r>
    <d v="2025-01-22T00:00:00"/>
    <x v="0"/>
    <x v="3"/>
    <x v="20"/>
    <s v="Personal Protective Equipment"/>
    <s v="Nurse Cap"/>
    <s v="NA"/>
    <s v="Nurse Cap"/>
    <n v="5"/>
    <s v="Pack "/>
    <s v="GENC-1112"/>
    <n v="7"/>
    <s v="NA"/>
    <s v="NA"/>
    <s v="NA "/>
    <s v="NA "/>
    <d v="2027-08-01T00:00:00"/>
    <s v="08- FIN/INV"/>
    <s v="NA"/>
    <s v="NA"/>
    <s v="NA"/>
    <s v="30- Main Inventory 2"/>
    <s v="NA"/>
    <n v="3.5"/>
    <s v="NA"/>
    <s v="NA "/>
    <s v="NA"/>
    <s v="Nurse Cap"/>
    <s v="MMC "/>
    <s v="Everest Medical &amp; Safety Trading"/>
    <x v="15"/>
    <s v="Mujeeb "/>
    <s v="+971 56 683 3107"/>
    <s v="01- Consumables"/>
    <s v="3"/>
    <n v="1"/>
    <s v="LPO-7254"/>
    <n v="35"/>
    <s v="-"/>
    <s v="MS-INV-28584"/>
    <n v="35"/>
    <n v="0"/>
    <n v="35"/>
    <s v="-"/>
  </r>
  <r>
    <d v="2025-01-22T00:00:00"/>
    <x v="0"/>
    <x v="0"/>
    <x v="3"/>
    <s v="Endodontic Materials"/>
    <s v="Paper Points"/>
    <s v="NA"/>
    <s v="Paper Points #35* .04"/>
    <n v="5"/>
    <s v="Pkt"/>
    <s v="APP-003504"/>
    <n v="14"/>
    <s v="NA"/>
    <s v="NA"/>
    <s v="NA "/>
    <s v="NA "/>
    <d v="2027-05-01T00:00:00"/>
    <s v="08- FIN/INV"/>
    <s v="NA"/>
    <s v="NA"/>
    <s v="NA"/>
    <s v="32- Main Inventory 1"/>
    <s v="NA"/>
    <n v="7.4"/>
    <s v="NA"/>
    <s v="NA "/>
    <s v="NA"/>
    <s v="Absorbent Paper Points - #35* .04"/>
    <s v="Meta Biomed "/>
    <s v="Everest Medical &amp; Safety Trading"/>
    <x v="15"/>
    <s v="Mujeeb "/>
    <s v="+971 56 683 3107"/>
    <s v="01- Consumables"/>
    <s v="7"/>
    <n v="1"/>
    <s v="LPO-7254"/>
    <n v="70"/>
    <s v="-"/>
    <s v="MS-INV-28584"/>
    <n v="70"/>
    <n v="0"/>
    <n v="70"/>
    <s v="-"/>
  </r>
  <r>
    <d v="2025-01-22T00:00:00"/>
    <x v="0"/>
    <x v="0"/>
    <x v="15"/>
    <s v="Impression Materials"/>
    <s v="Alginate"/>
    <s v="NA"/>
    <s v="Alginate Fast"/>
    <n v="6"/>
    <s v="Pack"/>
    <s v="ALGIN-00002"/>
    <n v="33"/>
    <s v="NA"/>
    <s v="NA"/>
    <s v="NA "/>
    <s v="NA "/>
    <d v="2028-04-30T00:00:00"/>
    <s v="08- FIN/INV"/>
    <s v="NA"/>
    <s v="NA"/>
    <s v="NA"/>
    <s v="32- Main Inventory 1"/>
    <s v="NA"/>
    <n v="8.5"/>
    <s v="NA"/>
    <s v="NA "/>
    <s v="NA"/>
    <s v="Alginate Impression Material- Fast Setting"/>
    <s v="Zhermack"/>
    <s v="Everest Medical &amp; Safety Trading"/>
    <x v="15"/>
    <s v="Mujeeb"/>
    <s v="+971 56 683 3107"/>
    <s v="01- Consumables"/>
    <s v="8"/>
    <n v="2"/>
    <s v="LPO-7254"/>
    <n v="198"/>
    <s v="-"/>
    <s v="MS-INV-28584"/>
    <n v="198"/>
    <n v="0"/>
    <n v="198"/>
    <s v="-"/>
  </r>
  <r>
    <d v="2025-01-22T00:00:00"/>
    <x v="0"/>
    <x v="0"/>
    <x v="25"/>
    <s v="Giveaways"/>
    <s v="Denture Box"/>
    <s v="NA"/>
    <s v="Denture Box"/>
    <n v="10"/>
    <s v="Pcs"/>
    <s v="DB-00001"/>
    <n v="2"/>
    <s v="NA"/>
    <s v="NA"/>
    <s v="NA "/>
    <s v="NA "/>
    <s v="NA"/>
    <s v="08- FIN/INV"/>
    <s v="NA"/>
    <s v="NA"/>
    <s v="NA"/>
    <s v="32- Main Inventory 1"/>
    <s v="NA"/>
    <n v="7.2"/>
    <s v="NA"/>
    <s v="NA "/>
    <s v="NA"/>
    <s v="Denture Box - Blue"/>
    <s v="Dispomate"/>
    <s v="Everest Medical &amp; Safety Trading"/>
    <x v="15"/>
    <s v="Mujeeb "/>
    <s v="+971 56 683 3107"/>
    <s v="01- Consumables"/>
    <s v="7"/>
    <n v="1"/>
    <s v="LPO-7254"/>
    <n v="20"/>
    <s v="-"/>
    <s v="MS-INV-28584"/>
    <n v="20"/>
    <n v="0"/>
    <n v="20"/>
    <s v="-"/>
  </r>
  <r>
    <d v="2025-01-22T00:00:00"/>
    <x v="0"/>
    <x v="3"/>
    <x v="20"/>
    <s v="Personal Protective Equipment"/>
    <s v="Face Mask - Regular"/>
    <s v="NA"/>
    <s v="Face Mask - Regular"/>
    <n v="10"/>
    <s v="Box of 50 Pcs"/>
    <s v="NA"/>
    <n v="4"/>
    <s v="NA"/>
    <s v="NA"/>
    <s v="NA "/>
    <s v="NA "/>
    <d v="2026-07-24T00:00:00"/>
    <s v="08- FIN/INV"/>
    <s v="NA"/>
    <s v="NA"/>
    <s v="NA"/>
    <s v="30- Main Inventory 2"/>
    <s v="NA"/>
    <n v="2.1"/>
    <s v="NA"/>
    <s v="NA "/>
    <s v="NA"/>
    <s v="Face Mask - Earloop - 3 Ply - Regular"/>
    <s v="Gesalife"/>
    <s v="Everest Medical &amp; Safety Trading"/>
    <x v="15"/>
    <s v="Mujeeb "/>
    <s v="+971 56 683 3107"/>
    <s v="01- Consumables"/>
    <s v="7"/>
    <n v="1"/>
    <s v="LPO-7254"/>
    <n v="40"/>
    <s v="-"/>
    <s v="MS-INV-28584"/>
    <n v="40"/>
    <s v="-"/>
    <n v="40"/>
    <s v="-"/>
  </r>
  <r>
    <d v="2025-01-22T00:00:00"/>
    <x v="0"/>
    <x v="3"/>
    <x v="21"/>
    <s v="Sterilization Monitoring "/>
    <s v="Bowie Dick"/>
    <s v="NA"/>
    <s v="Bowie Dick"/>
    <n v="12"/>
    <s v="Pack"/>
    <s v="BD-200W"/>
    <n v="5.25"/>
    <s v="NA"/>
    <s v="NA"/>
    <s v="NA "/>
    <s v="NA "/>
    <d v="2026-08-01T00:00:00"/>
    <s v="08- FIN/INV"/>
    <s v="NA"/>
    <s v="NA"/>
    <s v="NA"/>
    <s v="30- Main Inventory 2"/>
    <s v="NA"/>
    <n v="2.4"/>
    <s v="NA"/>
    <s v="NA "/>
    <s v="NA"/>
    <s v="Bowiedick Test Pack"/>
    <s v="Steristar "/>
    <s v="Everest Medical &amp; Safety Trading"/>
    <x v="15"/>
    <s v="Mujeeb "/>
    <s v="+971 56 683 3107"/>
    <s v="01- Consumables"/>
    <s v="2"/>
    <n v="1"/>
    <s v="LPO-7254"/>
    <n v="63"/>
    <s v="-"/>
    <s v="MS-INV-28584"/>
    <n v="63"/>
    <n v="0"/>
    <n v="63"/>
    <s v="-"/>
  </r>
  <r>
    <d v="2025-01-22T00:00:00"/>
    <x v="0"/>
    <x v="3"/>
    <x v="21"/>
    <s v="Sterilization Monitoring "/>
    <s v="Steam Indicator"/>
    <s v="NA"/>
    <s v="Steam Indicator"/>
    <n v="15"/>
    <s v="Pack"/>
    <s v="DB-3-00001"/>
    <n v="30"/>
    <s v="NA"/>
    <s v="NA"/>
    <s v="NA "/>
    <s v="NA "/>
    <d v="2028-12-01T00:00:00"/>
    <s v="08- FIN/INV"/>
    <s v="NA"/>
    <s v="NA"/>
    <s v="NA"/>
    <s v="30- Main Inventory 2"/>
    <s v="NA"/>
    <n v="2.4"/>
    <s v="NA"/>
    <s v="NA "/>
    <s v="NA"/>
    <s v="Steam Indicator"/>
    <s v="Euromed"/>
    <s v="Everest Medical &amp; Safety Trading"/>
    <x v="15"/>
    <s v="Mujeeb "/>
    <s v="+971 56 683 3107"/>
    <s v="01- Consumables"/>
    <s v="2"/>
    <n v="1"/>
    <s v="LPO-7254"/>
    <n v="450"/>
    <s v="-"/>
    <s v="MS-INV-28584"/>
    <n v="450"/>
    <n v="0"/>
    <n v="450"/>
    <s v="-"/>
  </r>
  <r>
    <d v="2025-01-22T00:00:00"/>
    <x v="0"/>
    <x v="3"/>
    <x v="20"/>
    <s v="Personal Protective Equipment"/>
    <s v="Gloves Powdered - Small"/>
    <s v="NA"/>
    <s v="Gloves Powdered - Small"/>
    <n v="20"/>
    <s v="Box"/>
    <s v="DIS26"/>
    <n v="9"/>
    <s v="NA"/>
    <s v="NA"/>
    <s v="NA "/>
    <s v="NA "/>
    <s v="NA"/>
    <s v="08- FIN/INV"/>
    <s v="NA"/>
    <s v="NA"/>
    <s v="NA"/>
    <s v="30- Main Inventory 2"/>
    <s v="NA"/>
    <n v="2.2999999999999998"/>
    <s v="NA"/>
    <s v="NA "/>
    <s v="NA"/>
    <s v="Gloves Powdered - Small"/>
    <s v="Gesalife"/>
    <s v="Everest Medical &amp; Safety Trading"/>
    <x v="15"/>
    <s v="Mujeeb "/>
    <s v="+971 56 683 3107"/>
    <s v="01- Consumables"/>
    <s v="2"/>
    <n v="1"/>
    <s v="LPO-7254"/>
    <n v="180"/>
    <s v="-"/>
    <s v="MS-INV-28584"/>
    <n v="180"/>
    <s v="-"/>
    <n v="180"/>
    <s v="-"/>
  </r>
  <r>
    <d v="2025-01-22T00:00:00"/>
    <x v="0"/>
    <x v="3"/>
    <x v="20"/>
    <s v="Personal Protective Equipment"/>
    <s v="Gloves Powdered - Medium"/>
    <s v="NA"/>
    <s v="Gloves Powdered - Medium"/>
    <n v="20"/>
    <s v="Box"/>
    <s v="DIS26"/>
    <n v="9"/>
    <s v="NA"/>
    <s v="NA"/>
    <s v="NA "/>
    <s v="NA "/>
    <s v="NA"/>
    <s v="08- FIN/INV"/>
    <s v="NA"/>
    <s v="NA"/>
    <s v="NA"/>
    <s v="30- Main Inventory 2"/>
    <s v="NA"/>
    <n v="1.3"/>
    <s v="NA"/>
    <s v="NA "/>
    <s v="NA"/>
    <s v="Gloves Powdered - Medium"/>
    <s v="Gesalife"/>
    <s v="Everest Medical &amp; Safety Trading"/>
    <x v="15"/>
    <s v="Mujeeb "/>
    <s v="+971 56 683 3107"/>
    <s v="01- Consumables"/>
    <s v="1"/>
    <n v="1"/>
    <s v="LPO-7254"/>
    <n v="180"/>
    <s v="-"/>
    <s v="MS-INV-28584"/>
    <n v="180"/>
    <n v="0"/>
    <n v="180"/>
    <s v="-"/>
  </r>
  <r>
    <d v="2025-01-22T00:00:00"/>
    <x v="0"/>
    <x v="3"/>
    <x v="20"/>
    <s v="Personal Protective Equipment"/>
    <s v="Gloves Powdered - Extra Small"/>
    <s v="NA"/>
    <s v="Gloves Powdered - Extra Small"/>
    <n v="20"/>
    <s v="Box"/>
    <s v="GLOVESXS-00001"/>
    <n v="9"/>
    <s v="NA"/>
    <s v="NA"/>
    <s v="NA "/>
    <s v="NA "/>
    <d v="2026-07-31T00:00:00"/>
    <s v="08- FIN/INV"/>
    <s v="NA"/>
    <s v="NA"/>
    <s v="NA"/>
    <s v="30- Main Inventory 2"/>
    <s v="NA"/>
    <n v="2.2000000000000002"/>
    <s v="NA"/>
    <s v="NA "/>
    <s v="NA"/>
    <s v="Gloves Powdered - Extra Small"/>
    <s v="Falcon "/>
    <s v="Everest Medical &amp; Safety Trading"/>
    <x v="15"/>
    <s v="Mujeeb "/>
    <s v="+971 56 683 3107"/>
    <s v="01- Consumables"/>
    <s v="2"/>
    <n v="1"/>
    <s v="LPO-7254"/>
    <n v="180"/>
    <s v="-"/>
    <s v="MS-INV-28584"/>
    <n v="180"/>
    <n v="0"/>
    <n v="180"/>
    <s v="-"/>
  </r>
  <r>
    <d v="2025-01-22T00:00:00"/>
    <x v="0"/>
    <x v="3"/>
    <x v="20"/>
    <s v="Personal Protective Equipment"/>
    <s v="Disposable Gown - 50 gsm"/>
    <s v="NA"/>
    <s v="Disposable Gown - 50 gsm"/>
    <n v="23"/>
    <s v="Pack  of 10pcs"/>
    <s v="ISG50-00001"/>
    <n v="13"/>
    <s v="NA"/>
    <s v="NA"/>
    <s v="NA "/>
    <s v="NA "/>
    <s v="NA"/>
    <s v="08- FIN/INV"/>
    <s v="NA"/>
    <s v="NA"/>
    <s v="NA"/>
    <s v="30- Main Inventory 2"/>
    <s v="NA"/>
    <n v="6.2"/>
    <s v="NA"/>
    <s v="NA "/>
    <s v="NA"/>
    <s v="Disposable Isolation Gown - 50 GSM Blue"/>
    <s v="Novamed "/>
    <s v="Everest Medical &amp; Safety Trading"/>
    <x v="15"/>
    <s v="Mujeeb "/>
    <s v="+971 56 683 3107"/>
    <s v="01- Consumables"/>
    <s v="6"/>
    <n v="1"/>
    <s v="LPO-7254"/>
    <n v="299"/>
    <s v="-"/>
    <s v="MS-INV-28584"/>
    <n v="299"/>
    <n v="0"/>
    <n v="299"/>
    <s v="-"/>
  </r>
  <r>
    <d v="2025-01-22T00:00:00"/>
    <x v="0"/>
    <x v="0"/>
    <x v="22"/>
    <s v="Surgical Materials"/>
    <s v="Saline"/>
    <s v="NA"/>
    <s v="Saline (100ml)"/>
    <n v="30"/>
    <s v="Bottle"/>
    <s v="SSC-001.09"/>
    <n v="3"/>
    <s v="NA"/>
    <s v="NA"/>
    <s v="NA "/>
    <s v="NA "/>
    <s v="NA "/>
    <s v="08- FIN/INV"/>
    <s v="NA"/>
    <s v="NA"/>
    <s v="NA"/>
    <s v="32- Main Inventory 1"/>
    <s v="NA"/>
    <n v="5.5"/>
    <s v="NA"/>
    <s v="NA "/>
    <s v="NA"/>
    <s v="Normal Saline 100ml bottle (0.9%Nacl)"/>
    <s v="NA"/>
    <s v="Everest Medical &amp; Safety Trading"/>
    <x v="15"/>
    <s v="Mujeeb "/>
    <s v="+971 54 705 1204"/>
    <s v="01- Consumables"/>
    <s v="5"/>
    <n v="1"/>
    <s v="LPO-7254"/>
    <n v="90"/>
    <s v="-"/>
    <s v="MS-INV-28584"/>
    <n v="90"/>
    <n v="0"/>
    <n v="90"/>
    <s v="-"/>
  </r>
  <r>
    <d v="2025-01-22T00:00:00"/>
    <x v="0"/>
    <x v="3"/>
    <x v="5"/>
    <s v="General Materials"/>
    <s v="Z Fold Tissue"/>
    <s v="NA"/>
    <s v="Z Fold Tissue"/>
    <n v="32"/>
    <s v="Bundle"/>
    <s v="DIS142"/>
    <n v="4.125"/>
    <s v="NA"/>
    <s v="NA"/>
    <s v="NA "/>
    <s v="NA "/>
    <s v="NA "/>
    <s v="08- FIN/INV"/>
    <s v="NA"/>
    <s v="NA"/>
    <s v="NA"/>
    <s v="30- Main Inventory 2"/>
    <s v="NA"/>
    <n v="5.2"/>
    <s v="NA"/>
    <s v="NA "/>
    <s v="NA"/>
    <s v="Hand Towel - Z Fold Tissues - 2 Ply (150*16 Pkt)"/>
    <s v="NA"/>
    <s v="Everest Medical &amp; Safety Trading"/>
    <x v="15"/>
    <s v="Mujeeb "/>
    <s v="+971 56 683 3107"/>
    <s v="01- Consumables"/>
    <s v="5"/>
    <n v="1"/>
    <s v="LPO-7254"/>
    <n v="132"/>
    <s v="-"/>
    <s v="MS-INV-28584"/>
    <n v="132"/>
    <n v="6.6000000000000005"/>
    <n v="138.6"/>
    <s v="-"/>
  </r>
  <r>
    <d v="2025-01-22T00:00:00"/>
    <x v="0"/>
    <x v="0"/>
    <x v="22"/>
    <s v="Surgical Materials "/>
    <s v="Gauze"/>
    <s v="NA"/>
    <s v="Gauze"/>
    <n v="50"/>
    <s v="Pack"/>
    <n v="21090604"/>
    <n v="2"/>
    <s v="NA"/>
    <s v="NA"/>
    <s v="NA "/>
    <s v="NA "/>
    <d v="2026-08-01T00:00:00"/>
    <s v="08- FIN/INV"/>
    <s v="NA"/>
    <s v="NA"/>
    <s v="NA"/>
    <s v="32- Main Inventory 1"/>
    <s v="NA"/>
    <n v="7.6"/>
    <s v="NA"/>
    <s v="NA "/>
    <s v="NA"/>
    <s v="Gauze - Surgical Sponges 2&quot;x2&quot; 8 ply (100pcs)"/>
    <s v="Medix"/>
    <s v="Everest Medical &amp; Safety Trading"/>
    <x v="15"/>
    <s v="Mujeeb "/>
    <s v="+971 56 683 3107"/>
    <s v="01- Consumables"/>
    <s v="7"/>
    <n v="1"/>
    <s v="LPO-7254"/>
    <n v="100"/>
    <s v="-"/>
    <s v="MS-INV-28584"/>
    <n v="100"/>
    <n v="0"/>
    <n v="100"/>
    <s v="-"/>
  </r>
  <r>
    <d v="2025-01-23T00:00:00"/>
    <x v="0"/>
    <x v="6"/>
    <x v="12"/>
    <s v="Needles"/>
    <s v="STA Long"/>
    <s v="NA"/>
    <s v="STA Long"/>
    <n v="1"/>
    <s v="Box of 50 Pcs"/>
    <s v="MILESTA-5050-301"/>
    <n v="549"/>
    <s v="NA"/>
    <s v="NA"/>
    <s v="NA "/>
    <s v="NA "/>
    <d v="2026-11-24T00:00:00"/>
    <s v="08- FIN/INV"/>
    <s v="NA"/>
    <s v="NA"/>
    <s v="NA"/>
    <s v="32- Main Inventory 1"/>
    <s v="NA"/>
    <n v="5.6"/>
    <s v="NA"/>
    <s v="NA "/>
    <s v="NA"/>
    <s v="Wand STA Handpieces with Needle 30 gauge x 1&quot;"/>
    <s v="WAND STA"/>
    <s v="Al Hayat Pharmaceuticals"/>
    <x v="12"/>
    <s v="Dr.Noha "/>
    <s v="+971 56 367 4713"/>
    <s v="01- Consumables"/>
    <s v="5"/>
    <n v="1"/>
    <s v="LPO-7271"/>
    <n v="549"/>
    <s v="-"/>
    <s v="TCS-202503857"/>
    <n v="549"/>
    <n v="27.450000000000003"/>
    <n v="576.45000000000005"/>
    <s v="-"/>
  </r>
  <r>
    <d v="2025-01-23T00:00:00"/>
    <x v="0"/>
    <x v="6"/>
    <x v="12"/>
    <s v="Needles"/>
    <s v="STA Short"/>
    <s v="NA"/>
    <s v="STA Short"/>
    <n v="2"/>
    <s v="Box of 50 Pcs"/>
    <s v="MILESTA-5050-305"/>
    <n v="549"/>
    <s v="NA"/>
    <s v="NA"/>
    <s v="NA "/>
    <s v="NA "/>
    <d v="2027-11-24T00:00:00"/>
    <s v="08- FIN/INV"/>
    <s v="NA"/>
    <s v="NA"/>
    <s v="NA"/>
    <s v="32- Main Inventory 1"/>
    <s v="NA"/>
    <n v="5.6"/>
    <s v="NA"/>
    <s v="NA "/>
    <s v="NA"/>
    <s v="Wand STA Handpieces with Needle 30 gauge x 1/2&quot;"/>
    <s v="WAND STA"/>
    <s v="Al Hayat Pharmaceuticals"/>
    <x v="12"/>
    <s v="Dr.Noha "/>
    <s v="+971 56 367 4713"/>
    <s v="01- Consumables"/>
    <s v="5"/>
    <n v="1"/>
    <s v="LPO-7271"/>
    <n v="1098"/>
    <s v="-"/>
    <s v="TCS-202503857"/>
    <n v="1098"/>
    <n v="54.900000000000006"/>
    <n v="1152.9000000000001"/>
    <s v="-"/>
  </r>
  <r>
    <d v="2025-01-24T00:00:00"/>
    <x v="0"/>
    <x v="0"/>
    <x v="16"/>
    <s v="Bleaching Material"/>
    <s v=" Whitening Gel"/>
    <s v="NA"/>
    <s v="Endo Whitening Gel"/>
    <n v="2"/>
    <s v="Pack of 2 Syringe"/>
    <n v="1323"/>
    <n v="200"/>
    <s v="NA"/>
    <s v="NA"/>
    <s v="NA "/>
    <s v="NA "/>
    <d v="2024-11-01T00:00:00"/>
    <s v="08- FIN/INV"/>
    <s v="NA"/>
    <s v="NA"/>
    <s v="NA"/>
    <s v="32- Main Inventory 1"/>
    <s v="NA"/>
    <n v="7.1"/>
    <s v="NA"/>
    <s v="NA "/>
    <s v="NA"/>
    <s v="Opalescense Endo Mini Refill"/>
    <s v="Ultradent "/>
    <s v="Saber Mohammed/Elwan Technical Supplies"/>
    <x v="20"/>
    <s v="Saber"/>
    <s v="+971 50 170 2676"/>
    <s v="01- Consumables"/>
    <s v="8"/>
    <n v="1"/>
    <s v="LPO-7265"/>
    <n v="400"/>
    <s v="-"/>
    <n v="31833"/>
    <n v="400"/>
    <n v="0"/>
    <n v="400"/>
    <s v="-"/>
  </r>
  <r>
    <d v="2025-01-24T00:00:00"/>
    <x v="0"/>
    <x v="0"/>
    <x v="2"/>
    <s v="Restorative Fillings"/>
    <s v="Yellow Etch"/>
    <s v="NA"/>
    <s v="Yellow Etch"/>
    <n v="10"/>
    <s v="Pack of 1Syringe"/>
    <s v="UP-407"/>
    <n v="45"/>
    <s v="NA"/>
    <s v="NA"/>
    <s v="NA "/>
    <s v="NA "/>
    <d v="2029-03-31T00:00:00"/>
    <s v="08- FIN/INV"/>
    <s v="NA"/>
    <s v="NA"/>
    <s v="NA"/>
    <s v="32- Main Inventory 1"/>
    <s v="NA"/>
    <n v="7.3"/>
    <s v="NA"/>
    <s v="NA "/>
    <s v="NA"/>
    <s v="Porcelain Etch - 9% Hydrofluoric acid (1.2ml) x 1Syringe"/>
    <s v="Ultradent "/>
    <s v="Saber Mohammed/Elwan Technical Supplies"/>
    <x v="20"/>
    <s v="Saber"/>
    <s v="+971 56 683 3107"/>
    <s v="01- Consumables"/>
    <s v="7"/>
    <n v="1"/>
    <s v="LPO-7265"/>
    <n v="450"/>
    <s v="-"/>
    <n v="31833"/>
    <n v="450"/>
    <n v="0"/>
    <n v="450"/>
    <s v="-"/>
  </r>
  <r>
    <d v="2025-01-27T00:00:00"/>
    <x v="0"/>
    <x v="2"/>
    <x v="4"/>
    <s v="Milling  Tools"/>
    <s v="Bur 1.0mm - T14/41/51"/>
    <s v="NA"/>
    <s v="Bur 1.0mm - T14/41/51"/>
    <n v="1"/>
    <s v="Pcs"/>
    <s v="526013 1003"/>
    <n v="310"/>
    <s v="NA"/>
    <s v="NA"/>
    <s v="NA "/>
    <s v="NA "/>
    <s v="NA"/>
    <s v="08- FIN/INV"/>
    <s v="NA"/>
    <s v="NA"/>
    <s v="NA"/>
    <s v="32- Main Inventory 1"/>
    <s v="NA"/>
    <n v="4.5"/>
    <s v="NA"/>
    <s v="NA "/>
    <s v="NA"/>
    <s v="Milling Tools - T14/T41/T51, Zr/Sinter Metal/Composite; Size 1.0mm; Shank 3.0mm; Diamond Coating"/>
    <s v="Imes-Icore"/>
    <s v="Bio Link Medical Surgical Equipment &amp; Intruments Trading LLC"/>
    <x v="21"/>
    <s v="Dr.Shadi"/>
    <s v="+971 56 525 1319"/>
    <s v="02- Reusable"/>
    <s v="4"/>
    <n v="1"/>
    <s v="LPO-3701"/>
    <n v="310"/>
    <s v="-"/>
    <n v="202551357"/>
    <n v="310"/>
    <s v="-"/>
    <n v="310"/>
    <s v="-"/>
  </r>
  <r>
    <d v="2025-01-27T00:00:00"/>
    <x v="0"/>
    <x v="2"/>
    <x v="4"/>
    <s v="Milling  Tools"/>
    <s v="Bur 2.5mm - T11/13"/>
    <s v="NA"/>
    <s v="Bur 2.5mm - T11/13"/>
    <n v="1"/>
    <s v="Pcs"/>
    <s v="526016-2503"/>
    <n v="130"/>
    <s v="NA"/>
    <s v="NA"/>
    <s v="NA "/>
    <s v="NA "/>
    <s v="NA"/>
    <s v="08- FIN/INV"/>
    <s v="NA"/>
    <s v="NA"/>
    <s v="NA"/>
    <s v="32- Main Inventory 1"/>
    <s v="NA"/>
    <n v="4.5"/>
    <s v="NA"/>
    <s v="NA "/>
    <s v="NA"/>
    <s v="Milling Tools Compatible with Imes-Icore; Size 2.5mm PMMA wax Radius, T11/13, Imes-Icore"/>
    <s v="Imes-Icore"/>
    <s v="Bio Link Medical Surgical Equipment &amp; Intruments Trading LLC"/>
    <x v="21"/>
    <s v="Dr.Shadi"/>
    <s v="+971 56 525 1319"/>
    <s v="02- Reusable"/>
    <s v="4"/>
    <n v="1"/>
    <s v="LPO-3701"/>
    <n v="130"/>
    <s v="-"/>
    <s v="202551357- Discounted"/>
    <n v="130"/>
    <s v="-"/>
    <n v="130"/>
    <s v="-"/>
  </r>
  <r>
    <d v="2025-01-27T00:00:00"/>
    <x v="0"/>
    <x v="2"/>
    <x v="4"/>
    <s v="Milling  Tools"/>
    <s v="Bur 2.5mm - T11/13"/>
    <s v="NA"/>
    <s v="Bur 2.5mm - T11/13"/>
    <n v="1"/>
    <s v="Pcs"/>
    <s v="526016-2503"/>
    <n v="175"/>
    <s v="NA"/>
    <s v="NA"/>
    <s v="NA "/>
    <s v="NA "/>
    <s v="NA"/>
    <s v="08- FIN/INV"/>
    <s v="NA"/>
    <s v="NA"/>
    <s v="NA"/>
    <s v="32- Main Inventory 1"/>
    <s v="NA"/>
    <n v="4.5"/>
    <s v="NA"/>
    <s v="NA "/>
    <s v="NA"/>
    <s v="Milling Tools Compatible with Imes-Icore; Size 2.5mm PMMA wax Radius, T11/13, Imes-Icore"/>
    <s v="Imes-Icore"/>
    <s v="Bio Link Medical Surgical Equipment &amp; Intruments Trading LLC"/>
    <x v="21"/>
    <s v="Dr.Shadi"/>
    <s v="+971 56 525 1319"/>
    <s v="02- Reusable"/>
    <s v="4"/>
    <n v="1"/>
    <s v="LPO-3701"/>
    <n v="175"/>
    <s v="-"/>
    <n v="202551357"/>
    <n v="175"/>
    <s v="-"/>
    <n v="175"/>
    <s v="-"/>
  </r>
  <r>
    <d v="2025-01-27T00:00:00"/>
    <x v="0"/>
    <x v="2"/>
    <x v="4"/>
    <s v="Milling  Tools"/>
    <s v="Bur 2.5mm - T13/40/50"/>
    <s v="NA"/>
    <s v="Bur 2.5mm - T13/40/50"/>
    <n v="1"/>
    <s v="Pcs"/>
    <s v="526013-2503"/>
    <n v="310"/>
    <s v="NA"/>
    <s v="NA"/>
    <s v="NA "/>
    <s v="NA "/>
    <s v="NA"/>
    <s v="08- FIN/INV"/>
    <s v="NA"/>
    <s v="NA"/>
    <s v="NA"/>
    <s v="32- Main Inventory 1"/>
    <s v="NA"/>
    <n v="4.5"/>
    <s v="NA"/>
    <s v="NA "/>
    <s v="NA"/>
    <s v="Milling Tools - T13/T40/T50, Zr/Sinter Metal/Composite; Size 2.0mm; Shank 3.0mm; Diamond Coating"/>
    <s v="Imes-Icore"/>
    <s v="Bio Link Medical Surgical Equipment &amp; Intruments Trading LLC"/>
    <x v="21"/>
    <s v="Dr.Shadi"/>
    <s v="+971 56 525 1319"/>
    <s v="02- Reusable"/>
    <s v="4"/>
    <n v="1"/>
    <s v="LPO-3701"/>
    <n v="310"/>
    <s v="-"/>
    <n v="202551357"/>
    <n v="310"/>
    <s v="-"/>
    <n v="310"/>
    <s v="-"/>
  </r>
  <r>
    <d v="2025-01-27T00:00:00"/>
    <x v="0"/>
    <x v="0"/>
    <x v="11"/>
    <s v="Nitrous Sedation"/>
    <s v="Nitrous Oxide Refill"/>
    <s v="NA"/>
    <s v="Nitrous Oxide Refill"/>
    <n v="1"/>
    <s v="Cylinder"/>
    <s v="MI-DMS-NR-01"/>
    <n v="150"/>
    <s v="NA"/>
    <s v="NA"/>
    <s v="NA "/>
    <s v="NA "/>
    <s v="NA"/>
    <s v="08- FIN/INV"/>
    <s v="NA"/>
    <s v="NA"/>
    <s v="NA"/>
    <s v="32- Main Inventory 1"/>
    <s v="NA"/>
    <n v="2.5"/>
    <s v="NA"/>
    <s v="NA "/>
    <s v="NA"/>
    <s v="Nitrous Oxide Refill"/>
    <s v="NA"/>
    <s v="Panacea Synthetic Gas Trading LLC"/>
    <x v="10"/>
    <s v="Suresh "/>
    <s v="+971 52 850 2873"/>
    <s v="01- Consumables"/>
    <s v="2"/>
    <n v="1"/>
    <s v="LPO-7302"/>
    <n v="150"/>
    <s v="-"/>
    <s v="PSGT-0732025"/>
    <n v="150"/>
    <n v="7.5"/>
    <n v="157.5"/>
    <s v="-"/>
  </r>
  <r>
    <d v="2025-01-27T00:00:00"/>
    <x v="0"/>
    <x v="0"/>
    <x v="2"/>
    <s v="Restorative Fillings"/>
    <s v="Composite Universal A1"/>
    <s v="NA"/>
    <s v="Composite Universal A1"/>
    <n v="2"/>
    <s v="Syringe"/>
    <s v="1370A1"/>
    <n v="128"/>
    <s v="NA"/>
    <s v="NA"/>
    <s v="NA "/>
    <s v="NA "/>
    <d v="2025-03-01T00:00:00"/>
    <s v="08- FIN/INV"/>
    <s v="NA"/>
    <s v="NA"/>
    <s v="NA"/>
    <s v="32- Main Inventory 1"/>
    <s v="NA"/>
    <n v="8.3000000000000007"/>
    <s v="NA"/>
    <s v="NA "/>
    <s v="NA"/>
    <s v="Universal Restorative - Filtek Z250 Universal Restorative A1 Shade - 3M ESPE"/>
    <s v="3M ESPE "/>
    <s v="Alpha Medical LLC"/>
    <x v="22"/>
    <s v="Ms.Liju"/>
    <s v="+971 56 657 1469"/>
    <s v="01- Consumables"/>
    <s v="8"/>
    <n v="1"/>
    <s v="LPO-7276"/>
    <n v="256"/>
    <s v="-"/>
    <s v="LB-DXB-6311257"/>
    <n v="256"/>
    <s v="-"/>
    <n v="256"/>
    <s v="-"/>
  </r>
  <r>
    <d v="2025-01-27T00:00:00"/>
    <x v="0"/>
    <x v="0"/>
    <x v="2"/>
    <s v="Restorative Fillings"/>
    <s v="Composite Universal A3"/>
    <s v="NA"/>
    <s v="Composite Universal A3"/>
    <n v="2"/>
    <s v="Syringe"/>
    <s v="1370A3"/>
    <n v="128"/>
    <s v="NA"/>
    <s v="NA"/>
    <s v="NA "/>
    <s v="NA "/>
    <d v="2025-10-01T00:00:00"/>
    <s v="08- FIN/INV"/>
    <s v="NA"/>
    <s v="NA"/>
    <s v="NA"/>
    <s v="32- Main Inventory 1"/>
    <s v="NA"/>
    <n v="8.3000000000000007"/>
    <s v="NA"/>
    <s v="NA "/>
    <s v="NA"/>
    <s v="Universal Restorative - Filtek Z250 Universal Restorative A3 Shade - 3M ESPE"/>
    <s v="3M ESPE "/>
    <s v="Alpha Medical General Trading  LLC"/>
    <x v="23"/>
    <s v="Lyn"/>
    <s v="+971 56 657 1469"/>
    <s v="01- Consumables"/>
    <s v="8"/>
    <n v="1"/>
    <s v="LPO-7276"/>
    <n v="256"/>
    <s v="-"/>
    <s v="LB-DXB-6311257"/>
    <n v="256"/>
    <n v="0"/>
    <n v="256"/>
    <n v="0"/>
  </r>
  <r>
    <d v="2025-01-27T00:00:00"/>
    <x v="0"/>
    <x v="2"/>
    <x v="8"/>
    <s v="Stains"/>
    <s v="High Flu Overglaze"/>
    <s v="NA"/>
    <s v="High Flu Overglaze"/>
    <n v="2"/>
    <s v="Bottle"/>
    <n v="21001047"/>
    <n v="85"/>
    <s v="NA"/>
    <s v="NA"/>
    <s v="NA "/>
    <s v="NA "/>
    <d v="2025-01-14T00:00:00"/>
    <s v="08- FIN/INV"/>
    <s v="NA"/>
    <s v="NA"/>
    <s v="NA"/>
    <s v="32- Main Inventory 1"/>
    <s v="NA"/>
    <n v="3.6"/>
    <s v="NA"/>
    <s v="NA "/>
    <s v="NA"/>
    <s v="High Flu - Dentsply Universal Overglaze"/>
    <s v="Dentsply Sirona "/>
    <s v="Sirona Dental Systems Trading LLC"/>
    <x v="6"/>
    <s v="Dr.Marwan "/>
    <s v="+971 56 415 6254"/>
    <s v="01- Consumables"/>
    <s v="3"/>
    <n v="1"/>
    <s v="LPO-7272"/>
    <n v="170"/>
    <s v="-"/>
    <s v="INV-00711"/>
    <n v="170"/>
    <n v="0"/>
    <n v="170"/>
    <s v="-"/>
  </r>
  <r>
    <d v="2025-01-27T00:00:00"/>
    <x v="0"/>
    <x v="3"/>
    <x v="19"/>
    <s v="Disinfectants "/>
    <s v="Instrument Solution 5 Ltr."/>
    <s v="NA"/>
    <s v="Steranios 2%"/>
    <n v="2"/>
    <s v="Gallon"/>
    <s v="E11904S"/>
    <n v="110"/>
    <s v="NA"/>
    <s v="NA"/>
    <s v="NA "/>
    <s v="NA "/>
    <d v="2025-03-01T00:00:00"/>
    <s v="08- FIN/INV"/>
    <s v="NA"/>
    <s v="NA"/>
    <s v="NA"/>
    <s v="30- Main Inventory 2"/>
    <s v="NA"/>
    <n v="5.4"/>
    <s v="NA"/>
    <s v="NA "/>
    <s v="NA"/>
    <s v="Surface Disinfectant - Steranios 2%"/>
    <s v="ECOLAB ANIOS"/>
    <s v="Al Saadah Medical &amp; Surgical Supplies"/>
    <x v="24"/>
    <s v="Mr.Manu "/>
    <s v="+971 50 415 3984"/>
    <s v="01- Consumables"/>
    <s v="5"/>
    <n v="1"/>
    <s v="LPO-7317"/>
    <n v="220"/>
    <s v="-"/>
    <n v="185435"/>
    <n v="220"/>
    <s v="-"/>
    <n v="220"/>
    <s v="-"/>
  </r>
  <r>
    <d v="2025-01-27T00:00:00"/>
    <x v="0"/>
    <x v="4"/>
    <x v="24"/>
    <s v="Bone Grafting Materials"/>
    <s v="Easy Graft 0.4ml"/>
    <s v="NA"/>
    <s v="Easy Graft 0.4ml"/>
    <n v="3"/>
    <s v="Syringe"/>
    <s v="C11-002"/>
    <n v="650"/>
    <s v="NA"/>
    <s v="NA"/>
    <s v="NA "/>
    <s v="NA "/>
    <d v="2026-06-01T00:00:00"/>
    <s v="08- FIN/INV"/>
    <s v="NA"/>
    <s v="NA"/>
    <s v="NA"/>
    <s v="32- Main Inventory 1"/>
    <s v="NA"/>
    <n v="2.1"/>
    <s v="NA"/>
    <s v="NA "/>
    <s v="NA"/>
    <s v="Easy Graft Classic 0.4ml"/>
    <s v="Easy Graft "/>
    <s v="Sapling Drug Store"/>
    <x v="19"/>
    <s v="Abdulkalim"/>
    <s v="+971 50 851 6101"/>
    <s v="01- Consumables"/>
    <s v="2"/>
    <n v="1"/>
    <s v="LPO-7300"/>
    <n v="1950"/>
    <s v="-"/>
    <n v="202559"/>
    <n v="1950"/>
    <n v="0"/>
    <n v="1950"/>
    <s v="-"/>
  </r>
  <r>
    <d v="2025-01-27T00:00:00"/>
    <x v="0"/>
    <x v="0"/>
    <x v="11"/>
    <s v="Nitrous Sedation"/>
    <s v="Oxygen Refill"/>
    <s v="NA"/>
    <s v="Oxygen Refill"/>
    <n v="3"/>
    <s v="Cylinder"/>
    <s v="MI-DMS-OR-01"/>
    <n v="30"/>
    <s v="NA"/>
    <s v="NA"/>
    <s v="NA "/>
    <s v="NA "/>
    <s v="NA"/>
    <s v="08- FIN/INV"/>
    <s v="NA"/>
    <s v="NA"/>
    <s v="NA"/>
    <s v="32- Main Inventory 1"/>
    <s v="NA"/>
    <n v="2.5"/>
    <s v="NA"/>
    <s v="NA "/>
    <s v="NA"/>
    <s v="Oxygen Refill"/>
    <s v="NA"/>
    <s v="Panacea Synthetic Gas Trading LLC"/>
    <x v="10"/>
    <s v="Suresh "/>
    <s v="+971 52 850 2873"/>
    <s v="01- Consumables"/>
    <s v="2"/>
    <n v="1"/>
    <s v="LPO-7302"/>
    <n v="90"/>
    <s v="-"/>
    <s v="PSGT-0732025"/>
    <n v="90"/>
    <n v="4.5"/>
    <n v="94.5"/>
    <s v="-"/>
  </r>
  <r>
    <d v="2025-01-27T00:00:00"/>
    <x v="0"/>
    <x v="4"/>
    <x v="7"/>
    <s v="Implant Impression Tools"/>
    <s v="Ostell Smartpeg Type 04"/>
    <s v="NA"/>
    <s v="Ostell Smartpeg Type 04"/>
    <n v="5"/>
    <s v="Pcs"/>
    <n v="100350"/>
    <n v="80"/>
    <s v="NA"/>
    <s v="NA"/>
    <s v="NA "/>
    <s v="NA "/>
    <s v="NA"/>
    <s v="08- FIN/INV"/>
    <s v="NA"/>
    <s v="NA"/>
    <s v="NA"/>
    <s v="32- Main Inventory 1"/>
    <s v="NA"/>
    <n v="2.2000000000000002"/>
    <s v="NA"/>
    <s v="NA "/>
    <s v="NA"/>
    <s v="Ostell Smartpeg Type 04"/>
    <s v="Ostell"/>
    <s v="Prime Medical Supplies Est."/>
    <x v="7"/>
    <s v="Martin "/>
    <s v="+971 56 449 6039"/>
    <s v="02- Reusable"/>
    <s v="2"/>
    <n v="1"/>
    <s v="LPO-7280"/>
    <n v="400"/>
    <s v="-"/>
    <n v="33855"/>
    <n v="400"/>
    <s v="-"/>
    <n v="400"/>
    <s v="-"/>
  </r>
  <r>
    <d v="2025-01-27T00:00:00"/>
    <x v="0"/>
    <x v="4"/>
    <x v="7"/>
    <s v="Implant Impression Tools"/>
    <s v="Ostell Smartpeg Type 54"/>
    <s v="NA"/>
    <s v="Ostell Smartpeg Type 54"/>
    <n v="5"/>
    <s v="Pcs"/>
    <s v="NA"/>
    <n v="80"/>
    <s v="NA"/>
    <s v="NA"/>
    <s v="NA "/>
    <s v="NA "/>
    <s v="NA"/>
    <s v="08- FIN/INV"/>
    <s v="NA"/>
    <s v="NA"/>
    <s v="NA"/>
    <s v="32- Main Inventory 1"/>
    <s v="NA"/>
    <n v="1.3"/>
    <s v="NA"/>
    <s v="NA "/>
    <s v="NA"/>
    <s v="Ostell Smartpeg Type 54"/>
    <s v="Ostell"/>
    <s v="Prime Medical Supplies Est."/>
    <x v="7"/>
    <s v="Martin "/>
    <s v="+971 56 449 6039"/>
    <s v="02- Reusable"/>
    <s v="1"/>
    <n v="1"/>
    <s v="LPO-7280"/>
    <n v="400"/>
    <s v="-"/>
    <n v="33855"/>
    <n v="400"/>
    <n v="0"/>
    <n v="400"/>
    <s v="-"/>
  </r>
  <r>
    <d v="2025-01-27T00:00:00"/>
    <x v="0"/>
    <x v="2"/>
    <x v="4"/>
    <s v="Milling  Tools"/>
    <s v="Bur 2.2mm"/>
    <s v="NA"/>
    <s v="Bur 2.2mm"/>
    <n v="6"/>
    <s v="Pcs"/>
    <n v="6478007"/>
    <n v="161"/>
    <s v="NA"/>
    <s v="NA"/>
    <s v="NA "/>
    <s v="NA "/>
    <s v="NA "/>
    <s v="08- FIN/INV"/>
    <s v="NA"/>
    <s v="NA"/>
    <s v="NA"/>
    <s v="32- Main Inventory 1"/>
    <s v="NA"/>
    <n v="4.5"/>
    <s v="NA"/>
    <s v="NA "/>
    <s v="NA"/>
    <s v="Diamond Bur 2.2"/>
    <s v="Dentsply Sirona "/>
    <s v="Sirona Dental Systems Trading LLC"/>
    <x v="6"/>
    <s v="Dr.Marwan "/>
    <s v="+971 56 415 6254"/>
    <s v="01- Consumables"/>
    <s v="4"/>
    <n v="1"/>
    <s v="LPO-7251"/>
    <n v="966"/>
    <s v="-"/>
    <s v="2025-013272"/>
    <n v="966"/>
    <n v="48.300000000000004"/>
    <n v="1014.3"/>
    <m/>
  </r>
  <r>
    <d v="2025-01-27T00:00:00"/>
    <x v="0"/>
    <x v="4"/>
    <x v="24"/>
    <s v="Bone Grafting Materials"/>
    <s v="Easy Graft 0.25ml"/>
    <s v="NA"/>
    <s v="Easy Graft 0.25ml"/>
    <n v="6"/>
    <s v="Syringe"/>
    <s v="C11-002"/>
    <n v="550"/>
    <s v="NA"/>
    <s v="NA"/>
    <s v="NA "/>
    <s v="NA "/>
    <d v="2027-04-01T00:00:00"/>
    <s v="08- FIN/INV"/>
    <s v="NA"/>
    <s v="NA"/>
    <s v="NA"/>
    <s v="32- Main Inventory 1"/>
    <s v="NA"/>
    <n v="2.1"/>
    <s v="NA"/>
    <s v="NA "/>
    <s v="NA"/>
    <s v="Easy Graft Classic 0.25ml"/>
    <s v="Easy Graft "/>
    <s v="Sapling Drug Store"/>
    <x v="19"/>
    <s v="Abdulkalim"/>
    <s v="+971 50 851 6101"/>
    <s v="01- Consumables"/>
    <s v="2"/>
    <n v="1"/>
    <s v="LPO-7300"/>
    <n v="3300"/>
    <s v="-"/>
    <n v="202559"/>
    <n v="3300"/>
    <n v="0"/>
    <n v="3300"/>
    <n v="0"/>
  </r>
  <r>
    <d v="2025-01-28T00:00:00"/>
    <x v="0"/>
    <x v="0"/>
    <x v="2"/>
    <s v="Restorative Fillings"/>
    <s v="PNV Try in Paste - Translucent"/>
    <s v="NA"/>
    <s v="PNV Try in Paste - Translucent"/>
    <n v="2"/>
    <s v="Syringe"/>
    <s v="D0003622WD"/>
    <n v="123.25"/>
    <s v="NA"/>
    <s v="NA"/>
    <s v="NA "/>
    <s v="NA "/>
    <d v="2025-03-01T00:00:00"/>
    <s v="08- FIN/INV"/>
    <s v="NA"/>
    <s v="NA"/>
    <s v="NA"/>
    <s v="32- Main Inventory 1"/>
    <s v="NA"/>
    <n v="8.3000000000000007"/>
    <s v="NA"/>
    <s v="NA "/>
    <s v="NA"/>
    <s v="PNV V5 - Translucent"/>
    <s v="KURARAY"/>
    <s v="City Pharmacy Co. WLL"/>
    <x v="8"/>
    <s v="Mr.Anas"/>
    <s v="+971 55 244 0493"/>
    <s v="01- Consumables"/>
    <s v="8"/>
    <n v="1"/>
    <s v="LPO-7273"/>
    <n v="246.5"/>
    <s v="-"/>
    <s v="1AINDCP-339662"/>
    <n v="246.5"/>
    <s v="-"/>
    <n v="246.5"/>
    <s v="-"/>
  </r>
  <r>
    <d v="2025-01-28T00:00:00"/>
    <x v="0"/>
    <x v="0"/>
    <x v="2"/>
    <s v="Restorative Fillings"/>
    <s v="PNV Try in Paste - White"/>
    <s v="NA"/>
    <s v="PNV Try in Paste - White"/>
    <n v="2"/>
    <s v="Syringe"/>
    <s v="D0003624WD"/>
    <n v="123.25"/>
    <s v="NA"/>
    <s v="NA"/>
    <s v="NA "/>
    <s v="NA "/>
    <d v="2025-03-01T00:00:00"/>
    <s v="08- FIN/INV"/>
    <s v="NA"/>
    <s v="NA"/>
    <s v="NA"/>
    <s v="32- Main Inventory 1"/>
    <s v="NA"/>
    <n v="8.3000000000000007"/>
    <s v="NA"/>
    <s v="NA "/>
    <s v="NA"/>
    <s v="PNV V5 - White"/>
    <s v="KURARAY"/>
    <s v="City Pharmacy Co. WLL"/>
    <x v="8"/>
    <s v="Mr.Anas"/>
    <s v="+971 55 244 0493"/>
    <s v="01- Consumables"/>
    <s v="8"/>
    <n v="1"/>
    <s v="LPO-7273"/>
    <n v="246.5"/>
    <s v="-"/>
    <s v="1AINDCP-339662"/>
    <n v="246.5"/>
    <n v="0"/>
    <n v="246.5"/>
    <s v="-"/>
  </r>
  <r>
    <d v="2025-01-28T00:00:00"/>
    <x v="0"/>
    <x v="0"/>
    <x v="22"/>
    <s v="Surgical Materials"/>
    <s v="Clinisorb Sutures 3/0 - Absorbable - Clinisut"/>
    <s v="NA"/>
    <s v="Clinisorb Sutures 3/0 - Absorbable - Clinisut"/>
    <n v="6"/>
    <s v="Pack"/>
    <n v="63609"/>
    <n v="65"/>
    <s v="NA"/>
    <s v="NA"/>
    <s v="NA "/>
    <s v="NA "/>
    <d v="2026-09-01T00:00:00"/>
    <s v="08- FIN/INV"/>
    <s v="NA"/>
    <s v="NA"/>
    <s v="NA"/>
    <s v="32- Main Inventory 1"/>
    <s v="NA"/>
    <n v="7.6"/>
    <s v="NA"/>
    <s v="NA "/>
    <s v="NA"/>
    <s v="Clinisorb Sutures 3/0 - Absorbable - Clinisut"/>
    <s v="Clinisorb "/>
    <s v="World Dento Medical Equipments LLC"/>
    <x v="25"/>
    <s v="Mansoor "/>
    <s v="+971 56 367 9301"/>
    <s v="01- Consumables"/>
    <s v="7"/>
    <n v="1"/>
    <s v="LPO-7277"/>
    <n v="390"/>
    <s v="-"/>
    <s v="WD-69533"/>
    <n v="390"/>
    <n v="0"/>
    <n v="390"/>
    <s v="-"/>
  </r>
  <r>
    <d v="2025-01-28T00:00:00"/>
    <x v="0"/>
    <x v="0"/>
    <x v="2"/>
    <s v="Restorative Fillings"/>
    <s v="Proximal Saw 6mm"/>
    <s v="NA"/>
    <s v="Proximal Saw 6mm"/>
    <n v="7"/>
    <s v="Pack"/>
    <n v="3033"/>
    <n v="95"/>
    <s v="NA"/>
    <s v="NA"/>
    <s v="NA "/>
    <s v="NA "/>
    <d v="2025-10-15T00:00:00"/>
    <s v="08- FIN/INV"/>
    <s v="NA"/>
    <s v="NA"/>
    <s v="NA"/>
    <s v="32- Main Inventory 1"/>
    <s v="NA"/>
    <n v="7.3"/>
    <s v="NA"/>
    <s v="NA "/>
    <s v="NA"/>
    <s v="Microcut Manual - Serrated Steel Blade 6mm - TDV"/>
    <s v="TDV"/>
    <s v="World Dento Medical Equipments LLC"/>
    <x v="25"/>
    <s v="Mansoor "/>
    <s v="+971 56 367 9301"/>
    <s v="01- Consumables"/>
    <s v="7"/>
    <n v="1"/>
    <s v="LPO-7277"/>
    <n v="665"/>
    <s v="-"/>
    <s v="WD-69533"/>
    <n v="665"/>
    <s v="-"/>
    <n v="665"/>
    <s v="-"/>
  </r>
  <r>
    <d v="2025-01-28T00:00:00"/>
    <x v="0"/>
    <x v="0"/>
    <x v="25"/>
    <s v="Giveaways"/>
    <s v="Ortho Kit"/>
    <s v="NA"/>
    <s v="Ortho Kit - VDC "/>
    <n v="50"/>
    <s v="Pack"/>
    <s v="ORTKIT-00003"/>
    <n v="16"/>
    <s v="NA"/>
    <s v="NA"/>
    <s v="NA "/>
    <s v="NA "/>
    <s v="NA"/>
    <s v="08- FIN/INV"/>
    <s v="NA"/>
    <s v="NA"/>
    <s v="NA"/>
    <s v="32- Main Inventory 1"/>
    <s v="NA"/>
    <n v="7.2"/>
    <s v="NA"/>
    <s v="NA "/>
    <s v="NA"/>
    <s v="Astera Orthodontic Kit with VDC Logo"/>
    <s v="Astera"/>
    <s v="AstraCare Medical Supplies Trading"/>
    <x v="26"/>
    <s v="Dr. Joud Al Jammal"/>
    <s v="+971 56 292 6737"/>
    <s v="01- Consumables"/>
    <s v="7"/>
    <n v="1"/>
    <s v="LPO-7288"/>
    <n v="800"/>
    <s v="-"/>
    <s v="AST/25/156"/>
    <n v="800"/>
    <n v="40"/>
    <n v="840"/>
    <n v="840"/>
  </r>
  <r>
    <d v="2025-01-28T00:00:00"/>
    <x v="0"/>
    <x v="1"/>
    <x v="1"/>
    <s v="Pantry Supplies "/>
    <s v="White Plastic Cups"/>
    <s v="NA"/>
    <s v="White Plastic Cups"/>
    <n v="60"/>
    <s v="Tube of 50 Cups"/>
    <s v="DSCP-00001"/>
    <n v="1.2"/>
    <s v="NA"/>
    <s v="NA"/>
    <s v="NA "/>
    <s v="NA "/>
    <s v="NA"/>
    <s v="08- FIN/INV"/>
    <s v="NA"/>
    <s v="NA"/>
    <s v="NA"/>
    <s v="30- Main Inventory 2"/>
    <s v="NA"/>
    <n v="8.3000000000000007"/>
    <s v="NA"/>
    <s v="NA "/>
    <s v="NA"/>
    <s v="Disposable Plastic Cups"/>
    <s v="NA "/>
    <s v="Baqala"/>
    <x v="24"/>
    <s v="Alam "/>
    <s v="+971 56 766 1807"/>
    <s v="01- Consumables"/>
    <n v="8"/>
    <n v="1"/>
    <s v="LPO-7317"/>
    <n v="72"/>
    <s v="-"/>
    <n v="185435"/>
    <n v="72"/>
    <n v="3.6"/>
    <n v="75.599999999999994"/>
    <m/>
  </r>
  <r>
    <d v="2025-01-28T00:00:00"/>
    <x v="0"/>
    <x v="3"/>
    <x v="5"/>
    <s v="General Materials"/>
    <s v="Tissue Box"/>
    <s v="NA"/>
    <s v="Tissue Box"/>
    <n v="90"/>
    <s v="Box"/>
    <s v="DIS142"/>
    <n v="1.8332999999999999"/>
    <s v="NA"/>
    <s v="NA"/>
    <s v="NA "/>
    <s v="NA "/>
    <s v="NA"/>
    <s v="08- FIN/INV"/>
    <s v="NA"/>
    <s v="NA"/>
    <s v="NA"/>
    <s v="30- Main Inventory 2"/>
    <s v="NA"/>
    <n v="2.4"/>
    <s v="NA"/>
    <s v="NA "/>
    <s v="NA"/>
    <s v="Tissue Facial - 150*30 (2 Ply)"/>
    <s v="Reliance "/>
    <s v="Al Saadah Medical &amp; Surgical Supplies"/>
    <x v="24"/>
    <s v="Bretty"/>
    <s v="+971507718287"/>
    <s v="01- Consumables"/>
    <s v="5"/>
    <n v="1"/>
    <s v="LPO-7317"/>
    <n v="164.99699999999999"/>
    <s v="-"/>
    <n v="185435"/>
    <n v="164.99699999999999"/>
    <n v="8.2498500000000003"/>
    <n v="173.24684999999999"/>
    <m/>
  </r>
  <r>
    <d v="2025-01-28T00:00:00"/>
    <x v="0"/>
    <x v="2"/>
    <x v="26"/>
    <s v="Dental Blocks"/>
    <s v="Blocks - LT A2/C14"/>
    <s v="NA"/>
    <s v="Blocks - A2-C14 - Dentrics"/>
    <n v="100"/>
    <s v="Pcs"/>
    <s v="NA"/>
    <n v="40"/>
    <s v="NA"/>
    <s v="NA"/>
    <s v="NA "/>
    <s v="NA"/>
    <s v="NA"/>
    <s v="08- FIN/INV"/>
    <s v="NA"/>
    <s v="NA"/>
    <s v="NA"/>
    <s v="32- Main Inventory 1"/>
    <s v="NA"/>
    <n v="5.2"/>
    <s v="NA"/>
    <s v="NA "/>
    <s v="NA"/>
    <s v="Blocks - LT A2/C14 - Dentrics Lithium  Disilicate Glass Ceramic Cerec Block LT A2,14mm"/>
    <s v="Dentrics "/>
    <s v="Delta Vision Trading"/>
    <x v="27"/>
    <s v="Sales"/>
    <s v="+971 55 361 4188"/>
    <s v="01- Consumables"/>
    <s v="4"/>
    <n v="1"/>
    <s v="LPO-7283"/>
    <n v="4000"/>
    <s v="-"/>
    <n v="8195"/>
    <n v="4000"/>
    <n v="0"/>
    <n v="4000"/>
    <s v="-"/>
  </r>
  <r>
    <d v="2025-01-29T00:00:00"/>
    <x v="0"/>
    <x v="0"/>
    <x v="27"/>
    <s v="Orthodontic Materials"/>
    <s v="Elastic WildLife Shaheen Heavy 6.5oz Diameter=3/16''"/>
    <s v="NA"/>
    <s v="Elastic WildLife Shaheen Heavy 6.5oz Diameter=3/16''"/>
    <n v="1"/>
    <s v="Pack"/>
    <s v="ORL-00221"/>
    <n v="140"/>
    <s v="NA"/>
    <s v="NA"/>
    <s v="NA "/>
    <s v="NA "/>
    <s v="NA"/>
    <s v="08- FIN/INV"/>
    <s v="NA"/>
    <s v="NA"/>
    <s v="NA"/>
    <s v="32- Main Inventory 1"/>
    <s v="NA"/>
    <n v="5.3"/>
    <s v="NA"/>
    <s v="NA "/>
    <s v="NA"/>
    <s v="Elastic WildLife Shaheen Heavy 6.5oz Diameter=3/16''"/>
    <s v="Ortho Smiles "/>
    <s v="Itqan Dental Supply LLC"/>
    <x v="28"/>
    <s v="Mr.Loai"/>
    <s v="+971 56 681 5720"/>
    <s v="01- Consumables"/>
    <s v="5"/>
    <n v="1"/>
    <s v="LPO-7318"/>
    <n v="140"/>
    <s v="-"/>
    <s v="8135-25"/>
    <n v="140"/>
    <s v="-"/>
    <n v="140"/>
    <s v="-"/>
  </r>
  <r>
    <d v="2025-01-29T00:00:00"/>
    <x v="0"/>
    <x v="0"/>
    <x v="27"/>
    <s v="Orthodontic Materials"/>
    <s v="Lingual Fixed Retainer"/>
    <s v="NA"/>
    <s v="Lingual Fixed Retainer"/>
    <n v="1"/>
    <s v="Pack"/>
    <s v="BAB2"/>
    <n v="200"/>
    <s v="NA"/>
    <s v="NA"/>
    <s v="NA "/>
    <s v="NA "/>
    <s v="NA"/>
    <s v="08- FIN/INV"/>
    <s v="NA"/>
    <s v="NA"/>
    <s v="NA"/>
    <s v="32- Main Inventory 1"/>
    <s v="NA"/>
    <n v="5.3"/>
    <s v="NA"/>
    <s v="NA "/>
    <s v="NA"/>
    <s v="BAB2-BOND-A-BRAID"/>
    <s v="American Orthodontics"/>
    <s v="IBDAA Medical &amp; Dental Supply LLC"/>
    <x v="29"/>
    <s v="Dr.Waleed "/>
    <s v="+971 56 506 0636"/>
    <s v="01- Consumables"/>
    <s v="5"/>
    <n v="1"/>
    <s v="LPO-7326"/>
    <n v="200"/>
    <s v="-"/>
    <s v="8148-25"/>
    <n v="200"/>
    <s v="-"/>
    <n v="200"/>
    <n v="200"/>
  </r>
  <r>
    <d v="2025-01-29T00:00:00"/>
    <x v="0"/>
    <x v="0"/>
    <x v="27"/>
    <s v="Orthodontic Materials"/>
    <s v="Elastic Arch Niti Wire - 0.16x22 Upper"/>
    <s v="NA"/>
    <s v="Elastic Arch Niti Wire - 0.16x22 Lower -142N"/>
    <n v="2"/>
    <s v="Pack"/>
    <s v="OR-142N"/>
    <n v="35"/>
    <s v="NA"/>
    <s v="NA"/>
    <s v="NA "/>
    <s v="YES "/>
    <d v="2025-02-16T00:00:00"/>
    <s v="08- FIN/INV"/>
    <s v="NA"/>
    <s v="NA"/>
    <s v="NA"/>
    <s v="32- Main Inventory 1"/>
    <s v="NA"/>
    <n v="5.3"/>
    <s v="NA"/>
    <s v="NA "/>
    <s v="NA"/>
    <s v="WIRE SUPER ELASTIC NITI UPPER 016x022 NATURAL FORM 10/PKG"/>
    <s v="Lancer Orthodontics "/>
    <s v="Itqan Dental Supply LLC"/>
    <x v="28"/>
    <s v="Mr.Loai"/>
    <s v="+971 56 681 5720"/>
    <s v="01- Consumables"/>
    <s v="5"/>
    <n v="1"/>
    <s v="LPO-7318"/>
    <n v="70"/>
    <s v="-"/>
    <s v="8135-25"/>
    <n v="70"/>
    <s v="-"/>
    <n v="70"/>
    <s v="-"/>
  </r>
  <r>
    <d v="2025-01-29T00:00:00"/>
    <x v="0"/>
    <x v="0"/>
    <x v="27"/>
    <s v="Orthodontic Materials"/>
    <s v="Elastic Arch Niti Wire - 0.16x22 Upper"/>
    <s v="NA"/>
    <s v="Elastic Arch Niti Wire - 0.16x22 Upper -132N"/>
    <n v="2"/>
    <s v="Pack"/>
    <s v="OR-132N"/>
    <n v="35"/>
    <s v="NA"/>
    <s v="NA"/>
    <s v="NA "/>
    <s v="NA "/>
    <s v="NA"/>
    <s v="08- FIN/INV"/>
    <s v="NA"/>
    <s v="NA"/>
    <s v="NA"/>
    <s v="32- Main Inventory 1"/>
    <s v="NA"/>
    <n v="5.3"/>
    <s v="NA"/>
    <s v="NA "/>
    <s v="NA"/>
    <s v="WIRE SUPER ELASTIC NITI UPPER 016x022 NATURAL FORM 10/PKG- 132N"/>
    <s v="Lancer Orthodontics "/>
    <s v="Itqan Dental Supply LLC"/>
    <x v="28"/>
    <s v="Mr.Loai"/>
    <s v="+971 56 681 5720"/>
    <s v="01- Consumables"/>
    <s v="5"/>
    <n v="1"/>
    <s v="LPO-7318"/>
    <n v="70"/>
    <s v="-"/>
    <s v="8135-25"/>
    <n v="70"/>
    <s v="-"/>
    <n v="70"/>
    <s v="-"/>
  </r>
  <r>
    <d v="2025-01-29T00:00:00"/>
    <x v="0"/>
    <x v="5"/>
    <x v="28"/>
    <s v="Hand Pieces"/>
    <s v="Handpiece for Implant W&amp;H Angle ( Optic )"/>
    <s v="NA"/>
    <s v="Handpiece for  Implant W &amp; H Typle  Angle ( Optic )"/>
    <n v="2"/>
    <s v="Pcs"/>
    <s v="CA-PL30"/>
    <n v="2000"/>
    <s v="NA"/>
    <s v="NA"/>
    <s v="NA "/>
    <s v="NA"/>
    <s v="NA"/>
    <s v="08- FIN/INV"/>
    <s v="NA"/>
    <s v="NA"/>
    <s v="NA"/>
    <s v="32- Main Inventory 1"/>
    <s v="F-INV-HPSG20-12"/>
    <n v="5.0999999999999996"/>
    <s v="NA "/>
    <s v="NA "/>
    <s v="NA"/>
    <s v="Handpiece for Implant W &amp; H Typle Implant Angle ( Optic )"/>
    <s v="MDK"/>
    <s v="Three Q Dental and Medical Supplies  LLC"/>
    <x v="30"/>
    <s v="Mr.Faizan"/>
    <s v="+971 55 244 0493"/>
    <s v="03- Fixed Assets"/>
    <s v="5"/>
    <n v="1"/>
    <s v="LPO-7321"/>
    <n v="4000"/>
    <s v="-"/>
    <s v="TQDMS-00315"/>
    <n v="4000"/>
    <s v="-"/>
    <n v="4000"/>
    <s v="-"/>
  </r>
  <r>
    <d v="2025-01-29T00:00:00"/>
    <x v="0"/>
    <x v="0"/>
    <x v="27"/>
    <s v="Orthodontic Materials"/>
    <s v="Plastic Ligature - (Silver Grey) "/>
    <s v="NA"/>
    <s v="Plastic Ligature - (Silver Grey) "/>
    <n v="2"/>
    <s v="Pack"/>
    <s v="OR-00006"/>
    <n v="40"/>
    <s v="NA"/>
    <s v="NA"/>
    <s v="NA "/>
    <s v="NA "/>
    <s v="NA"/>
    <s v="08- FIN/INV"/>
    <s v="NA"/>
    <s v="NA"/>
    <s v="NA"/>
    <s v="32- Main Inventory 1"/>
    <s v="NA"/>
    <n v="5.3"/>
    <s v="NA"/>
    <s v="NA "/>
    <s v="NA"/>
    <s v="Plactic Ligature - (Silver Grey) "/>
    <s v="Ortho Smiles "/>
    <s v="Itqan Dental Supply LLC"/>
    <x v="28"/>
    <s v="Mr.Loai"/>
    <s v="+971 56 681 5720"/>
    <s v="01- Consumables"/>
    <s v="5"/>
    <n v="1"/>
    <s v="LPO-7318"/>
    <n v="80"/>
    <s v="-"/>
    <s v="8135-25"/>
    <n v="80"/>
    <s v="-"/>
    <n v="80"/>
    <s v="-"/>
  </r>
  <r>
    <d v="2025-01-29T00:00:00"/>
    <x v="0"/>
    <x v="0"/>
    <x v="27"/>
    <s v="Orthodontic Materials"/>
    <s v="Bondable Tube 022 LL "/>
    <s v="NA"/>
    <s v="Bondable Tube 022 LL "/>
    <n v="10"/>
    <s v="Pcs"/>
    <s v="BT022LL-00001"/>
    <n v="6.3"/>
    <s v="NA"/>
    <s v="NA"/>
    <s v="NA "/>
    <s v="NA "/>
    <s v="NA"/>
    <s v="08- FIN/INV"/>
    <s v="NA"/>
    <s v="NA"/>
    <s v="NA"/>
    <s v="32- Main Inventory 1"/>
    <s v="NA"/>
    <n v="5.3"/>
    <s v="NA"/>
    <s v="NA "/>
    <s v="NA"/>
    <s v="Bondable Tube 022 LL -Ortho Smiles"/>
    <s v="Ortho Smiles "/>
    <s v="Itqan Dental Supply LLC"/>
    <x v="28"/>
    <s v="Mr.Loai"/>
    <s v="+971 56 681 5720"/>
    <s v="01- Consumables"/>
    <s v="5"/>
    <n v="1"/>
    <s v="LPO-7318"/>
    <n v="63"/>
    <s v="-"/>
    <s v="8135-25"/>
    <n v="63"/>
    <s v="-"/>
    <n v="63"/>
    <s v="-"/>
  </r>
  <r>
    <d v="2025-01-29T00:00:00"/>
    <x v="0"/>
    <x v="0"/>
    <x v="27"/>
    <s v="Orthodontic Materials"/>
    <s v="Molar Bands Lower"/>
    <s v="NA"/>
    <s v="022 1st Molar Bands,MIM Upper/Lower"/>
    <n v="14"/>
    <s v="Pcs "/>
    <s v="SH022-002-2"/>
    <n v="12"/>
    <s v="NA"/>
    <s v="NA"/>
    <s v="NA "/>
    <s v="NA "/>
    <s v="NA"/>
    <s v="08- FIN/INV"/>
    <s v="NA"/>
    <s v="NA"/>
    <s v="NA"/>
    <s v="32- Main Inventory 1"/>
    <s v="NA"/>
    <n v="5.3"/>
    <s v="NA"/>
    <s v="NA "/>
    <s v="NA"/>
    <s v="022 1st Molar Bands,MIM Upper/Lower Single  non-convertible with lingual cleats "/>
    <s v="NA"/>
    <s v="Itqan Dental Supply LLC"/>
    <x v="28"/>
    <s v="Mr.Loai"/>
    <s v="+971 56 681 5720"/>
    <s v="01- Consumables"/>
    <s v="5"/>
    <n v="1"/>
    <s v="LPO-7318"/>
    <n v="168"/>
    <s v="-"/>
    <s v="8135-25"/>
    <n v="168"/>
    <n v="0"/>
    <n v="168"/>
    <n v="0"/>
  </r>
  <r>
    <d v="2025-01-30T00:00:00"/>
    <x v="0"/>
    <x v="5"/>
    <x v="17"/>
    <s v="Restorative"/>
    <s v="Bone Rongeur"/>
    <s v="NA"/>
    <s v="Bone Rongeur"/>
    <n v="1"/>
    <s v="Pcs"/>
    <s v="NA"/>
    <n v="125"/>
    <s v="NA"/>
    <s v="NA"/>
    <s v="NA "/>
    <s v="NA"/>
    <s v="NA"/>
    <s v="08- FIN/INV"/>
    <s v="NA"/>
    <s v="NA"/>
    <s v="NA"/>
    <s v="32- Main Inventory 1"/>
    <s v="F-INV-BR-02"/>
    <n v="5.2"/>
    <s v="NA "/>
    <s v="NA "/>
    <s v="NA"/>
    <s v="Bone Rongeur"/>
    <s v="NA"/>
    <s v="IKON Instruments"/>
    <x v="31"/>
    <s v="Sales"/>
    <s v="+971 50 6634985"/>
    <s v="03- Fixed Assets"/>
    <s v="5"/>
    <n v="1"/>
    <s v="LPO-7279"/>
    <n v="125"/>
    <s v="-"/>
    <s v="P01-01-140125"/>
    <n v="125"/>
    <s v="-"/>
    <n v="125"/>
    <s v="-"/>
  </r>
  <r>
    <d v="2025-01-30T00:00:00"/>
    <x v="0"/>
    <x v="5"/>
    <x v="17"/>
    <s v="Restorative"/>
    <s v="Dental mallet"/>
    <s v="NA"/>
    <s v="Dental mallet"/>
    <n v="1"/>
    <s v="Pcs"/>
    <s v="NA"/>
    <n v="200"/>
    <s v="NA"/>
    <s v="NA"/>
    <s v="NA "/>
    <s v="NA"/>
    <s v="NA"/>
    <s v="08- FIN/INV"/>
    <s v="NA"/>
    <s v="NA"/>
    <s v="NA"/>
    <s v="32- Main Inventory 1"/>
    <s v="NA"/>
    <n v="5.2"/>
    <s v="NA"/>
    <s v="NA "/>
    <s v="NA"/>
    <s v="Dental mallet"/>
    <s v="NA"/>
    <s v="IKON Instruments"/>
    <x v="31"/>
    <s v="Sales"/>
    <s v="+971 50 6634985"/>
    <s v="03- Fixed Assets"/>
    <s v="5"/>
    <n v="1"/>
    <s v="LPO-7279"/>
    <n v="200"/>
    <s v="-"/>
    <s v="P01-01-140125"/>
    <n v="200"/>
    <s v="-"/>
    <n v="200"/>
    <s v="-"/>
  </r>
  <r>
    <d v="2025-01-30T00:00:00"/>
    <x v="0"/>
    <x v="5"/>
    <x v="17"/>
    <s v="Restorative"/>
    <s v="Extraction forceps"/>
    <s v="NA"/>
    <s v="Extraction forceps Kit"/>
    <n v="1"/>
    <s v="Kit of 10pcs"/>
    <s v="NA"/>
    <n v="800"/>
    <s v="NA"/>
    <s v="NA"/>
    <s v="NA "/>
    <s v="NA"/>
    <s v="NA"/>
    <s v="08- FIN/INV"/>
    <s v="NA"/>
    <s v="NA"/>
    <s v="NA"/>
    <s v="32- Main Inventory 1"/>
    <s v="NA"/>
    <n v="5.2"/>
    <s v="NA"/>
    <s v="NA "/>
    <s v="NA"/>
    <s v="Extraction forceps Kit"/>
    <s v="NA"/>
    <s v="IKON Instruments"/>
    <x v="31"/>
    <s v="Sales"/>
    <s v="+971 50 6634985"/>
    <s v="03- Fixed Assets"/>
    <s v="5"/>
    <n v="1"/>
    <s v="LPO-7279"/>
    <n v="800"/>
    <s v="-"/>
    <s v="P01-01-140125"/>
    <n v="800"/>
    <s v="-"/>
    <n v="800"/>
    <s v="-"/>
  </r>
  <r>
    <d v="2025-01-30T00:00:00"/>
    <x v="0"/>
    <x v="5"/>
    <x v="17"/>
    <s v="Restorative"/>
    <s v="Surgical Bowl"/>
    <s v="NA"/>
    <s v="Surgical Bowl"/>
    <n v="1"/>
    <s v="Pcs"/>
    <s v="SBOWL-00001"/>
    <n v="30"/>
    <s v="NA"/>
    <s v="NA"/>
    <s v="NA "/>
    <s v="NA"/>
    <s v="NA"/>
    <s v="08- FIN/INV"/>
    <s v="NA"/>
    <s v="NA"/>
    <s v="NA"/>
    <s v="32- Main Inventory 1"/>
    <s v="NA"/>
    <n v="5.2"/>
    <s v="NA"/>
    <s v="NA "/>
    <s v="NA"/>
    <s v="Steel Basin Small"/>
    <s v="NA"/>
    <s v="IKON Instruments"/>
    <x v="31"/>
    <s v="Sales"/>
    <s v="+971 50 6634985"/>
    <s v="03- Fixed Assets"/>
    <s v="5"/>
    <n v="1"/>
    <s v="LPO-7279"/>
    <n v="30"/>
    <s v="-"/>
    <s v="P01-01-140125"/>
    <n v="30"/>
    <s v="-"/>
    <n v="30"/>
    <s v="-"/>
  </r>
  <r>
    <d v="2025-01-30T00:00:00"/>
    <x v="0"/>
    <x v="5"/>
    <x v="17"/>
    <s v="Restorative"/>
    <s v="Lower Left  Forceps"/>
    <s v="NA"/>
    <s v="Extraction forceps - Lower Left molar"/>
    <n v="2"/>
    <s v="Pcs"/>
    <s v="NA"/>
    <n v="80"/>
    <s v="NA"/>
    <s v="NA"/>
    <s v="NA "/>
    <s v="NA"/>
    <s v="NA"/>
    <s v="08- FIN/INV"/>
    <s v="NA"/>
    <s v="NA"/>
    <s v="NA"/>
    <s v="32- Main Inventory 1"/>
    <s v="NA"/>
    <n v="5.2"/>
    <s v="NA"/>
    <s v="NA "/>
    <s v="NA"/>
    <s v="Extraction forceps - Lower Left molar"/>
    <s v="NA"/>
    <s v="IKON Instruments"/>
    <x v="31"/>
    <s v="Sales"/>
    <s v="+971 50 6634985"/>
    <s v="03- Fixed Assets"/>
    <s v="5"/>
    <n v="1"/>
    <s v="LPO-7279"/>
    <n v="160"/>
    <s v="-"/>
    <s v="P01-01-140125"/>
    <n v="160"/>
    <s v="-"/>
    <n v="160"/>
    <s v="-"/>
  </r>
  <r>
    <d v="2025-01-30T00:00:00"/>
    <x v="0"/>
    <x v="5"/>
    <x v="17"/>
    <s v="Restorative"/>
    <s v="Upper Forceps"/>
    <s v="NA"/>
    <s v="Extraction forceps - upper right molar"/>
    <n v="2"/>
    <s v="Pcs"/>
    <s v="NA"/>
    <n v="80"/>
    <s v="NA"/>
    <s v="NA"/>
    <s v="NA "/>
    <s v="NA"/>
    <s v="NA"/>
    <s v="08- FIN/INV"/>
    <s v="NA"/>
    <s v="NA"/>
    <s v="NA"/>
    <s v="32- Main Inventory 1"/>
    <s v="NA"/>
    <n v="5.2"/>
    <s v="NA"/>
    <s v="NA "/>
    <s v="NA"/>
    <s v="Extraction forceps - upper right molar"/>
    <s v="NA"/>
    <s v="IKON Instruments"/>
    <x v="31"/>
    <s v="Sales"/>
    <s v="+971 50 6634985"/>
    <s v="03- Fixed Assets"/>
    <s v="5"/>
    <n v="1"/>
    <s v="LPO-7279"/>
    <n v="160"/>
    <s v="-"/>
    <s v="P01-01-140125"/>
    <n v="160"/>
    <s v="-"/>
    <n v="160"/>
    <s v="-"/>
  </r>
  <r>
    <d v="2025-01-30T00:00:00"/>
    <x v="0"/>
    <x v="5"/>
    <x v="17"/>
    <s v="Perio"/>
    <s v="Periosteal Elevator"/>
    <s v="NA"/>
    <s v="Periosteal Elevator"/>
    <n v="2"/>
    <s v="Pcs"/>
    <s v="NA"/>
    <n v="45"/>
    <s v="NA"/>
    <s v="NA"/>
    <s v="NA "/>
    <s v="NA"/>
    <s v="NA"/>
    <s v="08- FIN/INV"/>
    <s v="NA"/>
    <s v="NA"/>
    <s v="NA"/>
    <s v="32- Main Inventory 1"/>
    <s v="NA"/>
    <n v="5.2"/>
    <s v="NA"/>
    <s v="NA "/>
    <s v="NA"/>
    <s v="Periosteal Elevator"/>
    <s v="NA"/>
    <s v="IKON Instruments"/>
    <x v="31"/>
    <s v="Sales"/>
    <s v="+971 50 6634985"/>
    <s v="03- Fixed Assets"/>
    <s v="5"/>
    <n v="1"/>
    <s v="LPO-7279"/>
    <n v="90"/>
    <s v="-"/>
    <s v="P01-01-140125"/>
    <n v="90"/>
    <s v="-"/>
    <n v="90"/>
    <s v="-"/>
  </r>
  <r>
    <d v="2025-01-30T00:00:00"/>
    <x v="0"/>
    <x v="5"/>
    <x v="17"/>
    <s v="Restorative"/>
    <s v="Upper Canine Premolar"/>
    <s v="NA"/>
    <s v="Upper Central Canine Premolar"/>
    <n v="2"/>
    <s v="Pcs"/>
    <s v="UCF-00001"/>
    <n v="80"/>
    <s v="NA"/>
    <s v="NA"/>
    <s v="NA "/>
    <s v="NA"/>
    <s v="NA"/>
    <s v="08- FIN/INV"/>
    <s v="NA"/>
    <s v="NA"/>
    <s v="NA"/>
    <s v="32- Main Inventory 1"/>
    <s v="NA"/>
    <n v="5.2"/>
    <s v="NA"/>
    <s v="NA "/>
    <s v="NA"/>
    <s v="Upper Central Canine Premolar"/>
    <s v="NA"/>
    <s v="IKON Instruments"/>
    <x v="31"/>
    <s v="Sales"/>
    <s v="+971 50 6634985"/>
    <s v="03- Fixed Assets"/>
    <s v="5"/>
    <n v="1"/>
    <s v="LPO-7279"/>
    <n v="160"/>
    <s v="-"/>
    <s v="P01-01-140125"/>
    <n v="160"/>
    <s v="-"/>
    <n v="160"/>
    <s v="-"/>
  </r>
  <r>
    <d v="2025-01-30T00:00:00"/>
    <x v="0"/>
    <x v="5"/>
    <x v="17"/>
    <s v="Restorative"/>
    <s v="Elevator, Apexo  ( L/R)"/>
    <s v="NA"/>
    <s v="Apexo  Elevator ( L/R)"/>
    <n v="4"/>
    <s v="Pcs"/>
    <s v="NA"/>
    <n v="50"/>
    <s v="NA"/>
    <s v="NA"/>
    <s v="NA "/>
    <s v="NA"/>
    <s v="NA"/>
    <s v="08- FIN/INV"/>
    <s v="NA"/>
    <s v="NA"/>
    <s v="NA"/>
    <s v="32- Main Inventory 1"/>
    <s v="NA"/>
    <n v="5.2"/>
    <s v="NA"/>
    <s v="NA "/>
    <s v="NA"/>
    <s v="Elevator, Apexo Curve ( L/R)"/>
    <s v="NA"/>
    <s v="IKON Instruments"/>
    <x v="31"/>
    <s v="Sales"/>
    <s v="+971 50 6634985"/>
    <s v="03- Fixed Assets"/>
    <s v="5"/>
    <n v="1"/>
    <s v="LPO-7279"/>
    <n v="200"/>
    <s v="-"/>
    <s v="P01-01-140125"/>
    <n v="200"/>
    <s v="-"/>
    <n v="200"/>
    <s v="-"/>
  </r>
  <r>
    <d v="2025-01-30T00:00:00"/>
    <x v="0"/>
    <x v="5"/>
    <x v="17"/>
    <s v="Restorative"/>
    <s v="Elevator, Apexo Straight"/>
    <s v="NA"/>
    <s v="Apexo  Elevator Straight"/>
    <n v="4"/>
    <s v="Pcs"/>
    <s v="NA"/>
    <n v="50"/>
    <s v="NA"/>
    <s v="NA"/>
    <s v="NA "/>
    <s v="NA"/>
    <s v="NA"/>
    <s v="08- FIN/INV"/>
    <s v="NA"/>
    <s v="NA"/>
    <s v="NA"/>
    <s v="32- Main Inventory 1"/>
    <s v="NA"/>
    <n v="5.2"/>
    <s v="NA"/>
    <s v="NA "/>
    <s v="NA"/>
    <s v="Apexo  Elevator Straight"/>
    <s v="NA"/>
    <s v="IKON Instruments"/>
    <x v="31"/>
    <s v="Sales"/>
    <s v="+971 50 6634985"/>
    <s v="03- Fixed Assets"/>
    <s v="5"/>
    <n v="1"/>
    <s v="LPO-7279"/>
    <n v="200"/>
    <s v="-"/>
    <s v="P01-01-140125"/>
    <n v="200"/>
    <s v="-"/>
    <n v="200"/>
    <s v="-"/>
  </r>
  <r>
    <d v="2025-01-30T00:00:00"/>
    <x v="0"/>
    <x v="5"/>
    <x v="17"/>
    <s v="Restorative"/>
    <s v="Bone curette"/>
    <s v="NA"/>
    <s v="Bone curette -surgical"/>
    <n v="4"/>
    <s v="Pcs"/>
    <s v="BC-01-1523"/>
    <n v="45"/>
    <s v="NA"/>
    <s v="NA"/>
    <s v="NA "/>
    <s v="NA"/>
    <s v="NA"/>
    <s v="08- FIN/INV"/>
    <s v="NA"/>
    <s v="NA"/>
    <s v="NA"/>
    <s v="32- Main Inventory 1"/>
    <s v="F-INV-BC-01"/>
    <n v="5.2"/>
    <s v="NA "/>
    <s v="NA "/>
    <s v="NA"/>
    <s v="Bone curette"/>
    <s v="NA"/>
    <s v="IKON Instruments"/>
    <x v="31"/>
    <s v="Sales"/>
    <s v="+971 50 6634985"/>
    <s v="03- Fixed Assets"/>
    <s v="5"/>
    <n v="1"/>
    <s v="LPO-7279"/>
    <n v="180"/>
    <s v="-"/>
    <s v="P01-01-140125"/>
    <n v="180"/>
    <s v="-"/>
    <n v="180"/>
    <s v="-"/>
  </r>
  <r>
    <d v="2025-01-30T00:00:00"/>
    <x v="0"/>
    <x v="5"/>
    <x v="17"/>
    <s v="Restorative"/>
    <s v="Bone File"/>
    <s v="NA"/>
    <s v="Bone File"/>
    <n v="4"/>
    <s v="Pcs"/>
    <s v="BF-01"/>
    <n v="45"/>
    <s v="NA"/>
    <s v="NA"/>
    <s v="NA "/>
    <s v="NA"/>
    <s v="NA"/>
    <s v="08- FIN/INV"/>
    <s v="NA"/>
    <s v="NA"/>
    <s v="NA"/>
    <s v="32- Main Inventory 1"/>
    <s v="F-INV-BF-01"/>
    <n v="5.2"/>
    <s v="NA "/>
    <s v="NA "/>
    <s v="NA"/>
    <s v="Bone File"/>
    <s v="NA"/>
    <s v="IKON Instruments"/>
    <x v="31"/>
    <s v="Sales"/>
    <s v="+971 50 6634985"/>
    <s v="03- Fixed Assets"/>
    <s v="5"/>
    <n v="1"/>
    <s v="LPO-7279"/>
    <n v="180"/>
    <s v="-"/>
    <s v="P01-01-140125"/>
    <n v="180"/>
    <s v="-"/>
    <n v="180"/>
    <s v="-"/>
  </r>
  <r>
    <d v="2025-01-30T00:00:00"/>
    <x v="0"/>
    <x v="5"/>
    <x v="17"/>
    <s v="Restorative"/>
    <s v="Elevator, Warwick-James (James Forward L/R)"/>
    <s v="NA"/>
    <s v="Elevator, Warwick-James (James Forward L/R)"/>
    <n v="4"/>
    <s v="Pcs"/>
    <s v="NA"/>
    <n v="50"/>
    <s v="NA"/>
    <s v="NA"/>
    <s v="NA "/>
    <s v="NA"/>
    <s v="NA"/>
    <s v="08- FIN/INV"/>
    <s v="NA"/>
    <s v="NA"/>
    <s v="NA"/>
    <s v="32- Main Inventory 1"/>
    <s v="NA"/>
    <n v="5.2"/>
    <s v="NA"/>
    <s v="NA "/>
    <s v="NA"/>
    <s v="Elevator, Warwick-James  (James Forward L/R)"/>
    <s v="NA"/>
    <s v="IKON Instruments"/>
    <x v="31"/>
    <s v="Sales"/>
    <s v="+971 50 6634985"/>
    <s v="03- Fixed Assets"/>
    <s v="5"/>
    <n v="1"/>
    <s v="LPO-7279"/>
    <n v="200"/>
    <s v="-"/>
    <s v="P01-01-140125"/>
    <n v="200"/>
    <s v="-"/>
    <n v="200"/>
    <s v="-"/>
  </r>
  <r>
    <d v="2025-01-30T00:00:00"/>
    <x v="0"/>
    <x v="5"/>
    <x v="17"/>
    <s v="Restorative"/>
    <s v="Extraction Upper 3rd Forceps"/>
    <s v="NA"/>
    <s v="Extraction Forcep Upper 3rd Molar  Left &amp; Right"/>
    <n v="4"/>
    <s v="Pcs"/>
    <s v="NA"/>
    <n v="80"/>
    <s v="NA"/>
    <s v="NA"/>
    <s v="NA "/>
    <s v="NA"/>
    <s v="NA"/>
    <s v="08- FIN/INV"/>
    <s v="NA"/>
    <s v="NA"/>
    <s v="NA"/>
    <s v="32- Main Inventory 1"/>
    <s v="NA"/>
    <n v="5.2"/>
    <s v="NA"/>
    <s v="NA "/>
    <s v="NA"/>
    <s v="Extraction Forcep Upper 3rd Molar  Left &amp; Right"/>
    <s v="NA"/>
    <s v="IKON Instruments"/>
    <x v="31"/>
    <s v="Sales"/>
    <s v="+971 50 6634985"/>
    <s v="03- Fixed Assets"/>
    <s v="5"/>
    <n v="1"/>
    <s v="LPO-7279"/>
    <n v="320"/>
    <s v="-"/>
    <s v="P01-01-140125"/>
    <n v="320"/>
    <s v="-"/>
    <n v="320"/>
    <s v="-"/>
  </r>
  <r>
    <d v="2025-01-30T00:00:00"/>
    <x v="0"/>
    <x v="5"/>
    <x v="17"/>
    <s v="Restorative"/>
    <s v="Extraction Upper-Lower  forceps"/>
    <s v="NA"/>
    <s v="Extraction Forcep Upper-Lower  Molar Forcep left &amp; right"/>
    <n v="4"/>
    <s v="Pcs"/>
    <s v="NA"/>
    <n v="80"/>
    <s v="NA"/>
    <s v="NA"/>
    <s v="NA "/>
    <s v="NA"/>
    <s v="NA"/>
    <s v="08- FIN/INV"/>
    <s v="NA"/>
    <s v="NA"/>
    <s v="NA"/>
    <s v="32- Main Inventory 1"/>
    <s v="NA"/>
    <n v="5.2"/>
    <s v="NA"/>
    <s v="NA "/>
    <s v="NA"/>
    <s v="Extraction Forcep Upper- Lower Molar Forcep left &amp; right"/>
    <s v="NA"/>
    <s v="IKON Instruments"/>
    <x v="31"/>
    <s v="Sales"/>
    <s v="+971 50 6634985"/>
    <s v="03- Fixed Assets"/>
    <s v="5"/>
    <n v="1"/>
    <s v="LPO-7279"/>
    <n v="320"/>
    <s v="-"/>
    <s v="P01-01-140125"/>
    <n v="320"/>
    <s v="-"/>
    <n v="320"/>
    <s v="-"/>
  </r>
  <r>
    <d v="2025-01-30T00:00:00"/>
    <x v="0"/>
    <x v="5"/>
    <x v="17"/>
    <s v="Restorative"/>
    <s v="Mosquito Curve Forcep"/>
    <s v="NA"/>
    <s v="Mosquito Curve Forcep"/>
    <n v="4"/>
    <s v="Pcs"/>
    <s v="NA"/>
    <n v="40"/>
    <s v="NA"/>
    <s v="NA"/>
    <s v="NA "/>
    <s v="NA"/>
    <s v="NA"/>
    <s v="08- FIN/INV"/>
    <s v="NA"/>
    <s v="NA"/>
    <s v="NA"/>
    <s v="32- Main Inventory 1"/>
    <s v="NA"/>
    <n v="5.2"/>
    <s v="NA"/>
    <s v="NA "/>
    <s v="NA"/>
    <s v="Mosquito Curve Forcep"/>
    <s v="NA"/>
    <s v="IKON Instruments"/>
    <x v="31"/>
    <s v="Sales"/>
    <s v="+971 50 6634985"/>
    <s v="03- Fixed Assets"/>
    <s v="5"/>
    <n v="1"/>
    <s v="LPO-7279"/>
    <n v="160"/>
    <s v="-"/>
    <s v="P01-01-140125"/>
    <n v="160"/>
    <s v="-"/>
    <n v="160"/>
    <s v="-"/>
  </r>
  <r>
    <d v="2025-01-30T00:00:00"/>
    <x v="0"/>
    <x v="5"/>
    <x v="17"/>
    <s v="Restorative"/>
    <s v="Needle Holder - Long"/>
    <s v="NA"/>
    <s v="Needle Holder  Long Surgical"/>
    <n v="4"/>
    <s v="Pcs"/>
    <s v="NA"/>
    <n v="115"/>
    <s v="NA"/>
    <s v="NA"/>
    <s v="NA "/>
    <s v="NA"/>
    <s v="NA"/>
    <s v="08- FIN/INV"/>
    <s v="NA"/>
    <s v="NA"/>
    <s v="NA"/>
    <s v="32- Main Inventory 1"/>
    <s v="NA"/>
    <n v="5.2"/>
    <s v="NA"/>
    <s v="NA "/>
    <s v="NA"/>
    <s v="Needle Holder Long Surgical "/>
    <s v="NA"/>
    <s v="IKON Instruments"/>
    <x v="31"/>
    <s v="Sales"/>
    <s v="+971 50 6634985"/>
    <s v="03- Fixed Assets"/>
    <s v="5"/>
    <n v="1"/>
    <s v="LPO-7279"/>
    <n v="460"/>
    <s v="-"/>
    <s v="P01-01-140125"/>
    <n v="460"/>
    <s v="-"/>
    <n v="460"/>
    <s v="-"/>
  </r>
  <r>
    <d v="2025-01-30T00:00:00"/>
    <x v="0"/>
    <x v="5"/>
    <x v="17"/>
    <s v="Perio"/>
    <s v="Periosteal Elevator"/>
    <m/>
    <s v="Periosteal Elevator- Titanium Nitride Coated"/>
    <n v="4"/>
    <s v="Pcs"/>
    <s v="NA"/>
    <n v="55"/>
    <s v="NA"/>
    <s v="NA"/>
    <s v="NA "/>
    <s v="NA"/>
    <s v="NA"/>
    <s v="08- FIN/INV"/>
    <s v="NA"/>
    <s v="NA"/>
    <s v="NA"/>
    <s v="32- Main Inventory 1"/>
    <s v="NA"/>
    <n v="5.2"/>
    <s v="NA"/>
    <s v="NA "/>
    <s v="NA"/>
    <s v="Periosteal Elevator- Titanium Nitride Coated"/>
    <s v="NA"/>
    <s v="IKON Instruments"/>
    <x v="31"/>
    <s v="Sales"/>
    <s v="+971 50 6634985"/>
    <s v="03- Fixed Assets"/>
    <s v="5"/>
    <n v="1"/>
    <s v="LPO-7382"/>
    <n v="220"/>
    <s v="-"/>
    <s v="P02-02-150125"/>
    <n v="220"/>
    <s v="-"/>
    <n v="220"/>
    <s v="-"/>
  </r>
  <r>
    <d v="2025-01-30T00:00:00"/>
    <x v="0"/>
    <x v="5"/>
    <x v="17"/>
    <s v="Restorative"/>
    <s v=" Surgical Scissors- Curved-La Grange"/>
    <s v="NA"/>
    <s v=" Surgical Scissors- Curved-La Grange"/>
    <n v="6"/>
    <s v="Pcs"/>
    <s v="NA"/>
    <n v="40"/>
    <s v="NA"/>
    <s v="NA"/>
    <s v="NA "/>
    <s v="NA"/>
    <s v="NA"/>
    <s v="08- FIN/INV"/>
    <s v="NA"/>
    <s v="NA"/>
    <s v="NA"/>
    <s v="32- Main Inventory 1"/>
    <s v="NA"/>
    <n v="5.2"/>
    <s v="NA"/>
    <s v="NA "/>
    <s v="NA"/>
    <s v=" Surgical Scissors- Curved-La Grange"/>
    <s v="NA"/>
    <s v="IKON Instruments"/>
    <x v="31"/>
    <s v="Sales"/>
    <s v="+971 50 6634985"/>
    <s v="03- Fixed Assets"/>
    <s v="5"/>
    <n v="1"/>
    <s v="LPO-7279"/>
    <n v="240"/>
    <s v="-"/>
    <s v="P01-01-140125"/>
    <n v="240"/>
    <s v="-"/>
    <n v="240"/>
    <s v="-"/>
  </r>
  <r>
    <d v="2025-01-30T00:00:00"/>
    <x v="0"/>
    <x v="5"/>
    <x v="17"/>
    <s v="Restorative"/>
    <s v="Straight elevator "/>
    <s v="NA"/>
    <s v="Straight elevator -2,3,4,5mm"/>
    <n v="8"/>
    <s v="Pcs"/>
    <s v="NA"/>
    <n v="45"/>
    <s v="NA"/>
    <s v="NA"/>
    <s v="NA "/>
    <s v="NA"/>
    <s v="NA"/>
    <s v="08- FIN/INV"/>
    <s v="NA"/>
    <s v="NA"/>
    <s v="NA"/>
    <s v="32- Main Inventory 1"/>
    <s v="NA"/>
    <n v="5.2"/>
    <s v="NA"/>
    <s v="NA "/>
    <s v="NA"/>
    <s v="Straight elevator -2,3,4,5mm"/>
    <s v="NA"/>
    <s v="IKON Instruments"/>
    <x v="31"/>
    <s v="Sales"/>
    <s v="+971 50 6634985"/>
    <s v="03- Fixed Assets"/>
    <s v="5"/>
    <n v="1"/>
    <s v="LPO-7279"/>
    <n v="360"/>
    <s v="-"/>
    <s v="P01-01-140125"/>
    <n v="360"/>
    <s v="-"/>
    <n v="360"/>
    <s v="-"/>
  </r>
  <r>
    <d v="2025-01-27T00:00:00"/>
    <x v="0"/>
    <x v="0"/>
    <x v="2"/>
    <s v="Restorative Fillings"/>
    <s v="Composite Universal A3"/>
    <s v="NA"/>
    <s v="Composite Universal A3"/>
    <n v="2"/>
    <s v="Syringe"/>
    <s v="1370A3"/>
    <n v="128"/>
    <s v="NA"/>
    <s v="NA"/>
    <s v="NA "/>
    <s v="NA "/>
    <d v="2025-10-01T00:00:00"/>
    <s v="08- FIN/INV"/>
    <s v="NA"/>
    <s v="NA"/>
    <s v="NA"/>
    <s v="32- Main Inventory 1"/>
    <s v="NA"/>
    <n v="8.3000000000000007"/>
    <s v="NA"/>
    <s v="NA "/>
    <s v="NA"/>
    <s v="Universal Restorative - Filtek Z250 Universal Restorative A3 Shade - 3M ESPE"/>
    <s v="3M ESPE "/>
    <s v="Alpha Medical General Trading  LLC"/>
    <x v="23"/>
    <s v="Lyn"/>
    <s v="+971 56 657 1469"/>
    <s v="01- Consumables"/>
    <s v="8"/>
    <n v="1"/>
    <s v="LPO-7397"/>
    <n v="256"/>
    <s v="-"/>
    <s v="LB-DXB-6313638"/>
    <n v="256"/>
    <n v="0"/>
    <n v="256"/>
    <n v="0"/>
  </r>
  <r>
    <d v="2025-01-01T00:00:00"/>
    <x v="1"/>
    <x v="2"/>
    <x v="26"/>
    <s v="Dental Blocks"/>
    <s v="Blocks - LT A2/C14"/>
    <s v="NA"/>
    <s v="Blocks - A2-C14 - Dentrics"/>
    <n v="-10"/>
    <s v="Pcs"/>
    <s v="NA"/>
    <n v="40"/>
    <s v="NA"/>
    <s v="NA"/>
    <s v="NA "/>
    <s v="NA "/>
    <s v="NA"/>
    <s v="08- FIN/INV"/>
    <s v="Omar Alzarkan"/>
    <s v="MIT008"/>
    <s v="NA"/>
    <s v="32- Main Inventory 1"/>
    <s v="NA"/>
    <n v="4.3"/>
    <s v="NA"/>
    <s v="NA "/>
    <s v="NA"/>
    <s v="Blocks - LT A2/C14 - Dentrics Lithium  Disilicate Glass Ceramic Cerec Block LT A2,14mm"/>
    <s v="Dentrics"/>
    <s v="Delta Vision Trading"/>
    <x v="32"/>
    <s v="Sales"/>
    <s v="+971 55 361 4188"/>
    <s v="01- Consumables"/>
    <s v="4"/>
    <n v="1"/>
    <s v="IPO-54482"/>
    <n v="-400"/>
    <s v="NA"/>
    <s v="NA"/>
    <s v="NA"/>
    <s v="NA"/>
    <s v="NA"/>
    <s v="NA"/>
  </r>
  <r>
    <d v="2025-01-01T00:00:00"/>
    <x v="1"/>
    <x v="6"/>
    <x v="12"/>
    <s v="IV Set"/>
    <s v="IV Set"/>
    <s v="NA"/>
    <s v="IV Set"/>
    <n v="-5"/>
    <s v="Pcs "/>
    <s v="NA"/>
    <n v="0.85"/>
    <s v="NA"/>
    <s v="NA"/>
    <s v="NA"/>
    <s v="NA "/>
    <s v="NA "/>
    <s v="08- FIN/INV"/>
    <s v="Dr. Asma Butt Haroon Zafar"/>
    <s v="VDC040"/>
    <s v="NA"/>
    <s v="32- Main Inventory 1"/>
    <s v="NA"/>
    <n v="5.2"/>
    <s v="NA"/>
    <s v="NA "/>
    <s v="NA"/>
    <s v="I.V Administration Set "/>
    <s v="NA"/>
    <s v="IRA Medical Supplies"/>
    <x v="33"/>
    <s v="Mohammed Rashid"/>
    <s v="+971 56 272 8220"/>
    <s v="01- Consumables"/>
    <s v="5"/>
    <n v="1"/>
    <s v="IPO-93556"/>
    <n v="-4.25"/>
    <s v="NA"/>
    <s v="NA"/>
    <s v="NA"/>
    <s v="NA"/>
    <s v="NA"/>
    <s v="NA"/>
  </r>
  <r>
    <d v="2025-01-01T00:00:00"/>
    <x v="1"/>
    <x v="6"/>
    <x v="18"/>
    <s v="Surgical Materials"/>
    <s v="Instant Cold Pack"/>
    <s v="NA"/>
    <s v="Instant Cold Pack"/>
    <n v="-2"/>
    <s v="Pcs"/>
    <s v="COLDPACK-01"/>
    <n v="2.5"/>
    <s v="NA"/>
    <s v="NA"/>
    <s v="NA "/>
    <s v="NA "/>
    <d v="2026-10-01T00:00:00"/>
    <s v="08- FIN/INV"/>
    <s v="Dr. Ibrahim Moussa"/>
    <s v="VDC175"/>
    <s v="NA"/>
    <s v="32- Main Inventory 1"/>
    <s v="NA"/>
    <n v="5.5"/>
    <s v="NA"/>
    <s v="NA "/>
    <s v="NA"/>
    <s v="Instant Cold Pack"/>
    <s v="KSP PHARMA "/>
    <s v="Everest Medical &amp; Safety Trading"/>
    <x v="34"/>
    <s v="Mujeeb "/>
    <s v="+971 56 683 3107"/>
    <s v="01- Consumables"/>
    <s v="5"/>
    <n v="1"/>
    <s v="IPO-84847"/>
    <n v="-5"/>
    <s v="NA"/>
    <s v="NA"/>
    <s v="NA"/>
    <s v="NA"/>
    <s v="NA"/>
    <s v="NA"/>
  </r>
  <r>
    <d v="2025-01-01T00:00:00"/>
    <x v="1"/>
    <x v="0"/>
    <x v="22"/>
    <s v="Surgical Materials"/>
    <s v="Saline"/>
    <s v="NA"/>
    <s v="Saline (100ml)"/>
    <n v="-2"/>
    <s v="Bottle"/>
    <s v="SSC-001.09"/>
    <n v="3"/>
    <s v="NA"/>
    <s v="NA"/>
    <s v="NA "/>
    <s v="NA "/>
    <s v="NA "/>
    <s v="08- FIN/INV"/>
    <s v="Dr. Ibrahim Moussa"/>
    <s v="VDC175"/>
    <s v="NA"/>
    <s v="32- Main Inventory 1"/>
    <s v="NA"/>
    <n v="5.5"/>
    <s v="NA"/>
    <s v="NA "/>
    <s v="NA"/>
    <s v="Normal Saline 100ml bottle (0.9%Nacl)"/>
    <s v="NA"/>
    <s v="Everest Medical &amp; Safety Trading"/>
    <x v="34"/>
    <s v="Mujeeb "/>
    <s v="+971 54 705 1204"/>
    <s v="01- Consumables"/>
    <s v="5"/>
    <n v="1"/>
    <s v="IPO-84847"/>
    <n v="-6"/>
    <s v="NA"/>
    <s v="NA"/>
    <s v="NA"/>
    <s v="NA"/>
    <s v="NA"/>
    <s v="NA"/>
  </r>
  <r>
    <d v="2025-01-01T00:00:00"/>
    <x v="1"/>
    <x v="0"/>
    <x v="22"/>
    <s v="Surgical Materials "/>
    <s v="Alcohol Swab"/>
    <s v="NA"/>
    <s v="Alcohol Swab"/>
    <n v="-0.38"/>
    <s v="Box of 200pcs"/>
    <s v="KM211207"/>
    <n v="6"/>
    <s v="NA"/>
    <s v="NA"/>
    <s v="NA "/>
    <s v="NA "/>
    <d v="2026-06-09T00:00:00"/>
    <s v="08- FIN/INV"/>
    <s v="Dr. Ibrahim Moussa"/>
    <s v="VDC175"/>
    <s v="NA"/>
    <s v="32- Main Inventory 1"/>
    <s v="NA"/>
    <n v="7.6"/>
    <s v="NA"/>
    <s v="NA "/>
    <s v="NA"/>
    <s v="Alcohol Swab"/>
    <s v="V4  Health "/>
    <s v="Everest Medical &amp; Safety Trading"/>
    <x v="34"/>
    <s v="Mujeeb "/>
    <s v="+971 56 683 3107"/>
    <s v="01- Consumables"/>
    <s v="7"/>
    <n v="1"/>
    <s v="IPO-84847"/>
    <n v="-2.2800000000000002"/>
    <s v="NA"/>
    <s v="NA"/>
    <s v="NA"/>
    <s v="NA"/>
    <s v="NA"/>
    <s v="NA"/>
  </r>
  <r>
    <d v="2025-01-01T00:00:00"/>
    <x v="1"/>
    <x v="6"/>
    <x v="12"/>
    <s v="Syringes "/>
    <s v="Insuline Syringe "/>
    <s v="NA"/>
    <s v="Insuline Syringe "/>
    <n v="-0.1"/>
    <s v="Box of 10packs"/>
    <s v="INS01"/>
    <n v="24"/>
    <s v="NA"/>
    <s v="NA"/>
    <s v="NA "/>
    <s v="NA "/>
    <d v="2028-03-25T00:00:00"/>
    <s v="08- FIN/INV"/>
    <s v="Dr. Ibrahim Moussa"/>
    <s v="VDC175"/>
    <s v="NA"/>
    <s v="32- Main Inventory 1"/>
    <s v="NA"/>
    <n v="6.5"/>
    <s v="NA"/>
    <s v="NA "/>
    <s v="NA"/>
    <s v="Insuline Syringe "/>
    <s v="NA"/>
    <s v="Everest Medical &amp; Safety Trading"/>
    <x v="34"/>
    <s v="Mujeeb "/>
    <s v="+971 56 683 3107"/>
    <s v="01- Consumables"/>
    <s v="6"/>
    <n v="1"/>
    <s v="IPO-84847"/>
    <n v="-2.4000000000000004"/>
    <s v="NA"/>
    <s v="NA"/>
    <s v="NA"/>
    <s v="NA"/>
    <s v="NA"/>
    <s v="NA"/>
  </r>
  <r>
    <d v="2025-01-01T00:00:00"/>
    <x v="1"/>
    <x v="6"/>
    <x v="12"/>
    <s v="Syringes "/>
    <s v="Disposable Syringe 10cc"/>
    <s v="NA"/>
    <s v="Disposable Syringe 10cc"/>
    <n v="-0.1"/>
    <s v="Box of 100pcs"/>
    <s v="DS10CC"/>
    <n v="10"/>
    <s v="NA"/>
    <s v="NA"/>
    <s v="NA "/>
    <s v="NA "/>
    <s v="NA"/>
    <s v="08- FIN/INV"/>
    <s v="Dr. Ibrahim Moussa"/>
    <s v="VDC175"/>
    <s v="NA"/>
    <s v="32- Main Inventory 1"/>
    <s v="NA"/>
    <n v="6.5"/>
    <s v="NA"/>
    <s v="NA "/>
    <s v="NA"/>
    <s v="Syringe 10cc"/>
    <s v="Euromed"/>
    <s v="Everest Medical &amp; Safety Trading"/>
    <x v="34"/>
    <s v="Mujeeb "/>
    <s v="+971 56 683 3107"/>
    <s v="01- Consumables"/>
    <s v="6"/>
    <n v="1"/>
    <s v="IPO-84847"/>
    <n v="-1"/>
    <s v="NA"/>
    <s v="NA"/>
    <s v="NA"/>
    <s v="NA"/>
    <s v="NA"/>
    <s v="NA"/>
  </r>
  <r>
    <d v="2025-01-01T00:00:00"/>
    <x v="1"/>
    <x v="6"/>
    <x v="18"/>
    <s v="Emergency Supplies "/>
    <s v="Surgical Tape"/>
    <s v="NA"/>
    <s v="Surgical Tape Transpore 2.5cm x 10m"/>
    <n v="-8.3333333333333329E-2"/>
    <s v="Pcs "/>
    <s v="NA"/>
    <n v="1.6667000000000001"/>
    <s v="NA"/>
    <s v="NA"/>
    <s v="NA"/>
    <s v="NA "/>
    <s v="NA "/>
    <s v="08- FIN/INV"/>
    <s v="Dr. Ibrahim Moussa"/>
    <s v="VDC175"/>
    <s v="NA"/>
    <s v="32- Main Inventory 1"/>
    <s v="NA"/>
    <n v="5.2"/>
    <s v="NA"/>
    <s v="NA "/>
    <s v="NA"/>
    <s v=" Surgical Tape Transpore 2.5cm x 10m"/>
    <s v="V4"/>
    <s v="Everest Medical &amp; Safety Trading"/>
    <x v="34"/>
    <s v="Mujeeb "/>
    <s v="+971 56 683 3107"/>
    <s v="01- Consumables"/>
    <s v="5"/>
    <n v="1"/>
    <s v="IPO-84847"/>
    <n v="-0.13889166666666666"/>
    <s v="NA"/>
    <s v="NA"/>
    <s v="NA"/>
    <s v="NA"/>
    <s v="NA"/>
    <s v="NA"/>
  </r>
  <r>
    <d v="2025-01-02T00:00:00"/>
    <x v="1"/>
    <x v="3"/>
    <x v="20"/>
    <s v="Personal Protective Equipment"/>
    <s v="Dental Chair Cover"/>
    <s v="NA"/>
    <s v="Dental Chair Cover"/>
    <n v="-20"/>
    <s v="Pc"/>
    <s v="DCC-002BLUE "/>
    <n v="6"/>
    <s v="NA"/>
    <s v="NA"/>
    <s v="NA "/>
    <s v="NA "/>
    <s v="NA"/>
    <s v="08- FIN/INV"/>
    <s v="Dr. Hussein Salah Ahmed Tahoun"/>
    <s v="VDC001"/>
    <s v="NA"/>
    <s v="30- Main Inventory 2"/>
    <s v="NA"/>
    <n v="4.2"/>
    <s v="NA"/>
    <s v="NA "/>
    <s v="NA"/>
    <s v="Dental Full Chair Cover Non Woven Blue"/>
    <s v="NOVAMED "/>
    <s v="Everest Medical &amp; Safety Trading"/>
    <x v="35"/>
    <s v="Mujeeb "/>
    <s v="+971 56 683 3107"/>
    <s v="01- Consumables"/>
    <s v="4"/>
    <n v="1"/>
    <s v="IPO-29552"/>
    <n v="-120"/>
    <s v="NA"/>
    <s v="NA"/>
    <s v="NA"/>
    <s v="NA"/>
    <s v="NA"/>
    <s v="NA"/>
  </r>
  <r>
    <d v="2025-01-02T00:00:00"/>
    <x v="1"/>
    <x v="0"/>
    <x v="22"/>
    <s v="Surgical Materials "/>
    <s v="Gauze"/>
    <s v="NA"/>
    <s v="Gauze"/>
    <n v="-6"/>
    <s v="Pack"/>
    <n v="21090604"/>
    <n v="2"/>
    <s v="NA"/>
    <s v="NA"/>
    <s v="NA "/>
    <s v="NA "/>
    <d v="2026-08-01T00:00:00"/>
    <s v="08- FIN/INV"/>
    <s v="Dr. Hussein Salah Ahmed Tahoun"/>
    <s v="VDC001"/>
    <s v="NA"/>
    <s v="32- Main Inventory 1"/>
    <s v="NA"/>
    <n v="7.6"/>
    <s v="NA"/>
    <s v="NA "/>
    <s v="NA"/>
    <s v="Gauze - Surgical Sponges 2&quot;x2&quot; 8 ply (100pcs)"/>
    <s v="Medix"/>
    <s v="Everest Medical &amp; Safety Trading"/>
    <x v="35"/>
    <s v="Mujeeb "/>
    <s v="+971 56 683 3107"/>
    <s v="01- Consumables"/>
    <s v="7"/>
    <n v="1"/>
    <s v="IPO-29552"/>
    <n v="-12"/>
    <s v="NA"/>
    <s v="NA"/>
    <s v="NA"/>
    <s v="NA"/>
    <s v="NA"/>
    <s v="NA"/>
  </r>
  <r>
    <d v="2025-01-02T00:00:00"/>
    <x v="1"/>
    <x v="6"/>
    <x v="18"/>
    <s v="Surgical Materials"/>
    <s v="Instant Cold Pack"/>
    <s v="NA"/>
    <s v="Instant Cold Pack"/>
    <n v="-5"/>
    <s v="Pcs"/>
    <s v="COLDPACK-01"/>
    <n v="2.5"/>
    <s v="NA"/>
    <s v="NA"/>
    <s v="NA "/>
    <s v="NA "/>
    <d v="2026-10-01T00:00:00"/>
    <s v="08- FIN/INV"/>
    <s v="Dr. Hussein Salah Ahmed Tahoun"/>
    <s v="VDC001"/>
    <s v="NA"/>
    <s v="32- Main Inventory 1"/>
    <s v="NA"/>
    <n v="5.5"/>
    <s v="NA"/>
    <s v="NA "/>
    <s v="NA"/>
    <s v="Instant Cold Pack"/>
    <s v="KSP PHARMA "/>
    <s v="Everest Medical &amp; Safety Trading"/>
    <x v="35"/>
    <s v="Mujeeb "/>
    <s v="+971 56 683 3107"/>
    <s v="01- Consumables"/>
    <s v="5"/>
    <n v="1"/>
    <s v="IPO-29552"/>
    <n v="-12.5"/>
    <s v="NA"/>
    <s v="NA"/>
    <s v="NA"/>
    <s v="NA"/>
    <s v="NA"/>
    <s v="NA"/>
  </r>
  <r>
    <d v="2025-01-02T00:00:00"/>
    <x v="1"/>
    <x v="5"/>
    <x v="17"/>
    <s v="Restorative"/>
    <s v="Mouth Guard"/>
    <s v="NA"/>
    <s v="Mouth Guard Violet (Small )"/>
    <n v="-4"/>
    <s v="Pcs"/>
    <s v="NA"/>
    <n v="15"/>
    <s v="NA"/>
    <s v="NA"/>
    <s v="NA "/>
    <s v="NA"/>
    <s v="NA"/>
    <s v="08- FIN/INV"/>
    <s v="Dr. Hussein Salah Ahmed Tahoun"/>
    <s v="VDC001"/>
    <s v="NA"/>
    <s v="32- Main Inventory 1"/>
    <s v="NA"/>
    <n v="6.3"/>
    <s v="NA"/>
    <s v="NA "/>
    <s v="NA"/>
    <s v="Mouth Guard Violet (Small )"/>
    <s v="NA"/>
    <s v="Everest Medical &amp; Safety Trading"/>
    <x v="35"/>
    <s v="Mujeeb "/>
    <s v="+971 56 683 3107"/>
    <s v="02- Reusable"/>
    <s v="6"/>
    <n v="1"/>
    <s v="IPO-29552"/>
    <n v="-60"/>
    <s v="NA"/>
    <s v="NA"/>
    <s v="NA"/>
    <s v="NA"/>
    <s v="NA"/>
    <s v="NA"/>
  </r>
  <r>
    <d v="2025-01-02T00:00:00"/>
    <x v="1"/>
    <x v="3"/>
    <x v="20"/>
    <s v="Personal Protective Equipment"/>
    <s v="Gloves Powdered - Small"/>
    <s v="NA"/>
    <s v="Gloves Powdered - Small"/>
    <n v="-3"/>
    <s v="Box"/>
    <s v="DIS26"/>
    <n v="9"/>
    <s v="NA"/>
    <s v="NA"/>
    <s v="NA "/>
    <s v="NA "/>
    <s v="NA"/>
    <s v="08- FIN/INV"/>
    <s v="Dr. Hussein Salah Ahmed Tahoun"/>
    <s v="VDC001"/>
    <s v="NA"/>
    <s v="30- Main Inventory 2"/>
    <s v="NA"/>
    <n v="2.2999999999999998"/>
    <s v="NA"/>
    <s v="NA "/>
    <s v="NA"/>
    <s v="Gloves Powdered - Small"/>
    <s v="MaxGuard"/>
    <s v="IRA Medical Supplies"/>
    <x v="35"/>
    <s v="Mohammed Rashid"/>
    <s v="+971 56 272 8220"/>
    <s v="01- Consumables"/>
    <s v="2"/>
    <n v="1"/>
    <s v="IPO-29552"/>
    <n v="-27"/>
    <s v="NA"/>
    <s v="NA"/>
    <s v="NA"/>
    <s v="NA"/>
    <s v="NA"/>
    <s v="NA"/>
  </r>
  <r>
    <d v="2025-01-02T00:00:00"/>
    <x v="1"/>
    <x v="3"/>
    <x v="5"/>
    <s v="General Materials"/>
    <s v="Z Fold Tissue"/>
    <s v="NA"/>
    <s v="Z Fold Tissue"/>
    <n v="-3"/>
    <s v="Bundle"/>
    <s v="DIS142"/>
    <n v="4.125"/>
    <s v="NA"/>
    <s v="NA"/>
    <s v="NA "/>
    <s v="NA "/>
    <s v="NA "/>
    <s v="08- FIN/INV"/>
    <s v="Dr. Hussein Salah Ahmed Tahoun"/>
    <s v="VDC001"/>
    <s v="NA"/>
    <s v="30- Main Inventory 2"/>
    <s v="NA"/>
    <n v="5.2"/>
    <s v="NA"/>
    <s v="NA "/>
    <s v="NA"/>
    <s v="Hand Towel - Z Fold Tissues - 2 Ply (150*16 Pkt)"/>
    <s v="NA"/>
    <s v="Everest Medical &amp; Safety Trading"/>
    <x v="35"/>
    <s v="Mujeeb "/>
    <s v="+971 56 683 3107"/>
    <s v="01- Consumables"/>
    <s v="5"/>
    <n v="1"/>
    <s v="IPO-29552"/>
    <n v="-12.375"/>
    <s v="NA"/>
    <s v="NA"/>
    <s v="NA"/>
    <s v="NA"/>
    <s v="NA"/>
    <s v="NA"/>
  </r>
  <r>
    <d v="2025-01-02T00:00:00"/>
    <x v="1"/>
    <x v="4"/>
    <x v="24"/>
    <s v="Bone Grafting Materials"/>
    <s v="Easy Graft 0.4ml"/>
    <s v="NA"/>
    <s v="Easy Graft 0.4ml"/>
    <n v="-2"/>
    <s v="Syringe"/>
    <s v="C11-002"/>
    <n v="650"/>
    <s v="NA"/>
    <s v="NA"/>
    <s v="NA "/>
    <s v="NA "/>
    <d v="2026-06-01T00:00:00"/>
    <s v="08- FIN/INV"/>
    <s v="Dr. Hussein Salah Ahmed Tahoun"/>
    <s v="VDC001"/>
    <s v="NA"/>
    <s v="32- Main Inventory 1"/>
    <s v="NA"/>
    <n v="2.1"/>
    <s v="NA"/>
    <s v="NA "/>
    <s v="NA"/>
    <s v="Easy Graft Classic 0.4ml"/>
    <s v="Easy Graft "/>
    <s v="Sapling Drug Store"/>
    <x v="36"/>
    <s v="Abdulkalim"/>
    <s v="+971 50 851 6101"/>
    <s v="01- Consumables"/>
    <s v="2"/>
    <n v="1"/>
    <s v="IPO-81780"/>
    <n v="-1300"/>
    <s v="NA"/>
    <s v="NA"/>
    <s v="NA"/>
    <s v="NA"/>
    <s v="NA"/>
    <s v="NA"/>
  </r>
  <r>
    <d v="2025-01-02T00:00:00"/>
    <x v="1"/>
    <x v="3"/>
    <x v="20"/>
    <s v="Personal Protective Equipment "/>
    <s v="Dental Bibs"/>
    <s v="NA"/>
    <s v="Dental Bibs"/>
    <n v="-2"/>
    <s v="Bundle"/>
    <s v="DB-3-00001"/>
    <n v="7.5"/>
    <s v="NA"/>
    <s v="NA"/>
    <s v="NA "/>
    <s v="NA "/>
    <s v="NA"/>
    <s v="08- FIN/INV"/>
    <s v="Dr. Hussein Salah Ahmed Tahoun"/>
    <s v="VDC001"/>
    <s v="NA"/>
    <s v="30- Main Inventory 2"/>
    <s v="NA"/>
    <n v="4.0999999999999996"/>
    <s v="NA"/>
    <s v="NA "/>
    <s v="NA"/>
    <s v="Dental Bib (13*18) (4pcs)"/>
    <s v="LOMAR "/>
    <s v="Medi Chain Medical Instrument"/>
    <x v="35"/>
    <s v="Ajir"/>
    <s v="+971 55 131 2589"/>
    <s v="01- Consumables"/>
    <s v="4"/>
    <n v="1"/>
    <s v="IPO-29552"/>
    <n v="-15"/>
    <s v="NA"/>
    <s v="NA"/>
    <s v="NA"/>
    <s v="NA"/>
    <s v="NA"/>
    <s v="NA"/>
  </r>
  <r>
    <d v="2025-01-02T00:00:00"/>
    <x v="1"/>
    <x v="3"/>
    <x v="20"/>
    <s v="Personal Protective Equipment"/>
    <s v="Gloves Powdered - Medium"/>
    <s v="NA"/>
    <s v="Gloves Powdered - Medium"/>
    <n v="-2"/>
    <s v="Box"/>
    <s v="DIS24"/>
    <n v="9"/>
    <s v="NA"/>
    <s v="NA"/>
    <s v="NA "/>
    <s v="NA "/>
    <s v="NA"/>
    <s v="08- FIN/INV"/>
    <s v="Dr. Hussein Salah Ahmed Tahoun"/>
    <s v="VDC001"/>
    <s v="NA"/>
    <s v="30- Main Inventory 2"/>
    <s v="NA"/>
    <n v="1.3"/>
    <s v="NA"/>
    <s v="NA "/>
    <s v="NA"/>
    <s v="Gloves Powdered - Medium"/>
    <s v="MaxGuard"/>
    <s v="IRA Medical Supplies"/>
    <x v="35"/>
    <s v="Mohammed Rashid"/>
    <s v="+971 56 272 8220"/>
    <s v="01- Consumables"/>
    <s v="1"/>
    <n v="1"/>
    <s v="IPO-29552"/>
    <n v="-18"/>
    <s v="NA"/>
    <s v="NA"/>
    <s v="NA"/>
    <s v="NA"/>
    <s v="NA"/>
    <s v="NA"/>
  </r>
  <r>
    <d v="2025-01-02T00:00:00"/>
    <x v="1"/>
    <x v="3"/>
    <x v="20"/>
    <s v="Personal Protective Equipment "/>
    <s v="Disposable Gown - 50 gsm"/>
    <s v="NA"/>
    <s v="Disposable Gown - 50 gsm"/>
    <n v="-2"/>
    <s v="Pack  of 10pcs"/>
    <s v="ISG50-00001"/>
    <n v="13"/>
    <s v="NA"/>
    <s v="NA"/>
    <s v="NA "/>
    <s v="NA "/>
    <s v="NA"/>
    <s v="08- FIN/INV"/>
    <s v="Dr. Hussein Salah Ahmed Tahoun"/>
    <s v="VDC001"/>
    <s v="NA"/>
    <s v="30- Main Inventory 2"/>
    <s v="NA"/>
    <n v="2.2999999999999998"/>
    <s v="NA"/>
    <s v="NA "/>
    <s v="NA"/>
    <s v="Disposable Isolation Gown - 50 GSM Blue"/>
    <s v="Novamed "/>
    <s v="Everest Medical &amp; Safety Trading"/>
    <x v="35"/>
    <s v="Mujeeb "/>
    <s v="+971 56 683 3107"/>
    <s v="01- Consumables"/>
    <s v="6"/>
    <n v="1"/>
    <s v="IPO-29552"/>
    <n v="-26"/>
    <s v="NA"/>
    <s v="NA"/>
    <s v="NA"/>
    <s v="NA"/>
    <s v="NA"/>
    <s v="NA"/>
  </r>
  <r>
    <d v="2025-01-02T00:00:00"/>
    <x v="1"/>
    <x v="3"/>
    <x v="20"/>
    <s v="Personal Protective Equipment"/>
    <s v="Disposable Gown - 70 gsm"/>
    <s v="NA"/>
    <s v="Disposable Gown - 70 gsm"/>
    <n v="-2"/>
    <s v="Pack of 10pcs"/>
    <s v="ISG70-00001"/>
    <n v="15"/>
    <s v="NA"/>
    <s v="NA"/>
    <s v="NA "/>
    <s v="NA "/>
    <s v="NA"/>
    <s v="08- FIN/INV"/>
    <s v="Dr. Hussein Salah Ahmed Tahoun"/>
    <s v="VDC001"/>
    <s v="NA"/>
    <s v="30- Main Inventory 2"/>
    <s v="NA"/>
    <n v="6.1"/>
    <s v="NA"/>
    <s v="NA "/>
    <s v="NA"/>
    <s v="Disposable Isolation Gown - 70 GSM Blue"/>
    <s v="Novamed "/>
    <s v="Everest Medical &amp; Safety Trading"/>
    <x v="35"/>
    <s v="Mujeeb "/>
    <s v="+971 56 683 3107"/>
    <s v="01- Consumables"/>
    <s v="7"/>
    <n v="1"/>
    <s v="IPO-29552"/>
    <n v="-30"/>
    <s v="NA"/>
    <s v="NA"/>
    <s v="NA"/>
    <s v="NA"/>
    <s v="NA"/>
    <s v="NA"/>
  </r>
  <r>
    <d v="2025-01-02T00:00:00"/>
    <x v="1"/>
    <x v="3"/>
    <x v="5"/>
    <s v="General Materials"/>
    <s v="Tissue Box"/>
    <s v="NA"/>
    <s v="Tissue Box"/>
    <n v="-2"/>
    <s v="Box"/>
    <s v="DIS142"/>
    <n v="2.63"/>
    <s v="NA"/>
    <s v="NA"/>
    <s v="NA "/>
    <s v="NA "/>
    <s v="NA"/>
    <s v="08- FIN/INV"/>
    <s v="Dr. Hussein Salah Ahmed Tahoun"/>
    <s v="VDC001"/>
    <s v="NA"/>
    <s v="30- Main Inventory 2"/>
    <s v="NA"/>
    <n v="2.4"/>
    <s v="NA"/>
    <s v="NA "/>
    <s v="NA"/>
    <s v="Tissue Facial - 150*30 (2 Ply)"/>
    <s v="Reliance "/>
    <s v="Gulf Center for Cleaning Equipment"/>
    <x v="35"/>
    <s v="Charibel"/>
    <s v="+971 56 683 3107"/>
    <s v="01- Consumables"/>
    <s v="5"/>
    <n v="1"/>
    <s v="IPO-29552"/>
    <n v="-5.26"/>
    <s v="NA"/>
    <s v="NA"/>
    <s v="NA"/>
    <s v="NA"/>
    <s v="NA"/>
    <s v="NA"/>
  </r>
  <r>
    <d v="2025-01-02T00:00:00"/>
    <x v="1"/>
    <x v="0"/>
    <x v="11"/>
    <s v="Oxygen Sedation"/>
    <s v="Oxygen Refill"/>
    <s v="NA"/>
    <s v="Oxygen Refill"/>
    <n v="-2"/>
    <s v="Cylinder"/>
    <s v="MI-DMS-OR-01"/>
    <n v="30"/>
    <s v="NA"/>
    <s v="NA"/>
    <s v="NA "/>
    <s v="NA "/>
    <s v="NA"/>
    <s v="08- FIN/INV"/>
    <s v="Dr. Hussein Salah Ahmed Tahoun"/>
    <s v="VDC001"/>
    <s v="NA"/>
    <s v="32- Main Inventory 1"/>
    <s v="NA"/>
    <n v="2.5"/>
    <s v="NA"/>
    <s v="NA "/>
    <s v="NA"/>
    <s v="Oxygen Refill"/>
    <s v="NA"/>
    <s v="Panacea Synthetic Gas Trading LLC"/>
    <x v="35"/>
    <s v="Suresh "/>
    <s v="+971 52 850 2873"/>
    <s v="01- Consumables"/>
    <s v="2"/>
    <n v="1"/>
    <s v="IPO-29552"/>
    <n v="-60"/>
    <s v="NA"/>
    <s v="NA"/>
    <s v="NA"/>
    <s v="NA"/>
    <s v="NA"/>
    <s v="NA"/>
  </r>
  <r>
    <d v="2025-01-02T00:00:00"/>
    <x v="1"/>
    <x v="1"/>
    <x v="1"/>
    <s v="Pantry Supplies "/>
    <s v="White Plastic Cups"/>
    <s v="NA"/>
    <s v="White Plastic Cups"/>
    <n v="-2"/>
    <s v="Tube of 50 Cups"/>
    <s v="DSCP-00001"/>
    <n v="2"/>
    <s v="NA"/>
    <s v="NA"/>
    <s v="NA "/>
    <s v="NA "/>
    <s v="NA"/>
    <s v="08- FIN/INV"/>
    <s v="Dr. Hussein Salah Ahmed Tahoun"/>
    <s v="VDC001"/>
    <s v="NA"/>
    <s v="32- Main Inventory 1"/>
    <s v="NA"/>
    <n v="8.3000000000000007"/>
    <s v="NA"/>
    <s v="NA "/>
    <s v="NA"/>
    <s v="Disposable Plastic Cups"/>
    <s v="NA "/>
    <s v="Baqala"/>
    <x v="35"/>
    <s v="Alam "/>
    <s v="+971 56 766 1807"/>
    <s v="01- Consumables"/>
    <s v="8"/>
    <n v="1"/>
    <s v="IPO-29552"/>
    <n v="-4"/>
    <s v="NA"/>
    <s v="NA"/>
    <s v="NA"/>
    <s v="NA"/>
    <s v="NA"/>
    <s v="NA"/>
  </r>
  <r>
    <d v="2025-01-02T00:00:00"/>
    <x v="1"/>
    <x v="0"/>
    <x v="22"/>
    <s v="Surgical Materials"/>
    <s v="Saline"/>
    <s v="NA"/>
    <s v="Saline "/>
    <n v="-2"/>
    <s v="Bottle"/>
    <s v="SSC-000.09"/>
    <n v="2.75"/>
    <s v="NA"/>
    <s v="NA"/>
    <s v="NA "/>
    <s v="NA "/>
    <d v="2026-10-01T00:00:00"/>
    <s v="08- FIN/INV"/>
    <s v="Dr. Hussein Salah Ahmed Tahoun"/>
    <s v="VDC001"/>
    <s v="NA"/>
    <s v="32- Main Inventory 1"/>
    <s v="NA"/>
    <n v="8.6"/>
    <s v="NA"/>
    <s v="NA "/>
    <s v="NA"/>
    <s v="Saline - Sodium Chloride 0.9%"/>
    <s v="KSP PHARMA "/>
    <s v="Everest Medical &amp; Safety Trading"/>
    <x v="35"/>
    <s v="Mujeeb "/>
    <s v="+971 56 683 3107"/>
    <s v="01- Consumables"/>
    <n v="8"/>
    <n v="1"/>
    <s v="IPO-29552"/>
    <n v="-5.5"/>
    <s v="NA"/>
    <s v="NA"/>
    <s v="NA"/>
    <s v="NA"/>
    <s v="NA"/>
    <s v="NA"/>
  </r>
  <r>
    <d v="2025-01-02T00:00:00"/>
    <x v="1"/>
    <x v="4"/>
    <x v="29"/>
    <s v="Implant Fixtures"/>
    <s v="Straumann - BLT IMPLANT"/>
    <s v="NA"/>
    <s v="Straumann - BLT RC 4.8x10"/>
    <n v="-1"/>
    <s v="Pcs"/>
    <s v="STR021.7510"/>
    <n v="1250"/>
    <s v="NA"/>
    <s v="NA"/>
    <s v="NA "/>
    <s v="NA "/>
    <d v="2026-02-01T00:00:00"/>
    <s v="08- FIN/INV"/>
    <s v="Dr. Hussein Salah Ahmed Tahoun"/>
    <s v="VDC001"/>
    <s v="NA"/>
    <s v="32- Main Inventory 1"/>
    <s v="NA"/>
    <n v="1.3"/>
    <s v="NA"/>
    <s v="NA "/>
    <s v="NA"/>
    <s v="Implant - BLT RC 4.8x10, Straumann"/>
    <s v="Straumann "/>
    <s v="Al Hayat Pharmaceuticals"/>
    <x v="36"/>
    <s v="Dr.Ayman "/>
    <s v="+971 50 782 0978"/>
    <s v="01- Consumables"/>
    <s v="1"/>
    <n v="5"/>
    <s v="IPO-81780"/>
    <n v="-1250"/>
    <s v="NA"/>
    <s v="36081- RALUCA LOANA SPILCA"/>
    <s v="NA"/>
    <s v="NA"/>
    <s v="NA"/>
    <s v="NA"/>
  </r>
  <r>
    <d v="2025-01-02T00:00:00"/>
    <x v="1"/>
    <x v="3"/>
    <x v="20"/>
    <s v="Personal Protective Equipment"/>
    <s v="Saliva Ejector"/>
    <s v="NA"/>
    <s v="Saliva Ejector"/>
    <n v="-1"/>
    <s v="Pack of 100 Pcs"/>
    <s v="SE-00001"/>
    <n v="9"/>
    <s v="NA"/>
    <s v="NA"/>
    <s v="NA "/>
    <s v="NA "/>
    <s v="NA"/>
    <s v="08- FIN/INV"/>
    <s v="Dr. Hussein Salah Ahmed Tahoun"/>
    <s v="VDC001"/>
    <s v="NA"/>
    <s v="30- Main Inventory 2"/>
    <s v="NA"/>
    <n v="5.3"/>
    <s v="NA"/>
    <s v="NA "/>
    <s v="NA"/>
    <s v="Saliva Ejector"/>
    <s v="EUROMED"/>
    <s v="IRA Medical Supplies"/>
    <x v="35"/>
    <s v="Mohammed Rashid"/>
    <s v="+971 56 272 8220"/>
    <s v="01- Consumables"/>
    <s v="5"/>
    <n v="1"/>
    <s v="IPO-29552"/>
    <n v="-9"/>
    <s v="NA"/>
    <s v="NA"/>
    <s v="NA"/>
    <s v="NA"/>
    <s v="NA"/>
    <s v="NA"/>
  </r>
  <r>
    <d v="2025-01-02T00:00:00"/>
    <x v="1"/>
    <x v="3"/>
    <x v="20"/>
    <s v="Personal Protective Equipment"/>
    <s v="Face Mask - Regular"/>
    <s v="NA"/>
    <s v="Face Mask - Regular"/>
    <n v="-1"/>
    <s v="Box of 50 Pcs"/>
    <s v="NA"/>
    <n v="4"/>
    <s v="NA"/>
    <s v="NA"/>
    <s v="NA "/>
    <s v="NA "/>
    <d v="2026-07-24T00:00:00"/>
    <s v="08- FIN/INV"/>
    <s v="Dr. Hussein Salah Ahmed Tahoun"/>
    <s v="VDC001"/>
    <s v="NA"/>
    <s v="32- Main Inventory 1"/>
    <s v="NA"/>
    <n v="7.6"/>
    <s v="NA"/>
    <s v="NA "/>
    <s v="NA"/>
    <s v="Face Mask - Earloop - 3 Ply - Regular"/>
    <s v="Gesalife"/>
    <s v="Medi Chain Medical Instrument"/>
    <x v="35"/>
    <s v="Ajir"/>
    <s v="+971 55 131 2589"/>
    <s v="01- Consumables"/>
    <s v="7"/>
    <n v="1"/>
    <s v="IPO-29552"/>
    <n v="-4"/>
    <s v="NA"/>
    <s v="NA"/>
    <s v="NA"/>
    <s v="NA"/>
    <s v="NA"/>
    <s v="NA"/>
  </r>
  <r>
    <d v="2025-01-02T00:00:00"/>
    <x v="1"/>
    <x v="0"/>
    <x v="22"/>
    <s v="Surgical Materials "/>
    <s v="Disposable Scalpel #15C"/>
    <s v="NA"/>
    <s v="Disposable Scalpel #15C"/>
    <n v="-1"/>
    <s v="Pack"/>
    <s v="DSB-00015C"/>
    <n v="12"/>
    <s v="NA"/>
    <s v="NA"/>
    <s v="NA "/>
    <s v="NA "/>
    <d v="2026-09-25T00:00:00"/>
    <s v="08- FIN/INV"/>
    <s v="Dr. Hussein Salah Ahmed Tahoun"/>
    <s v="VDC001"/>
    <s v="NA"/>
    <s v="32- Main Inventory 1"/>
    <s v="NA"/>
    <n v="8.6"/>
    <s v="NA"/>
    <s v="NA "/>
    <s v="NA"/>
    <s v="Scalpel - Disposable Scalpel #15C"/>
    <s v="BROMED "/>
    <s v="Everest Medical &amp; Safety Trading"/>
    <x v="35"/>
    <s v="Mujeeb "/>
    <s v="+971 56 683 3107"/>
    <s v="01- Consumables"/>
    <n v="8"/>
    <n v="1"/>
    <s v="IPO-29552"/>
    <n v="-12"/>
    <s v="NA"/>
    <s v="NA"/>
    <s v="NA"/>
    <s v="NA"/>
    <s v="NA"/>
    <s v="NA"/>
  </r>
  <r>
    <d v="2025-01-02T00:00:00"/>
    <x v="1"/>
    <x v="6"/>
    <x v="30"/>
    <s v="Local Anaesthetics "/>
    <s v="Anesthesia 4% "/>
    <s v="NA"/>
    <s v="Anesthesia 4% - Artinibsa "/>
    <n v="-1"/>
    <s v="Pkt"/>
    <n v="4859"/>
    <n v="95"/>
    <s v="NA"/>
    <s v="NA"/>
    <s v="YES "/>
    <s v="NA "/>
    <d v="2026-02-16T00:00:00"/>
    <s v="08- FIN/INV"/>
    <s v="Dr. Hussein Salah Ahmed Tahoun"/>
    <s v="VDC001"/>
    <s v="NA"/>
    <s v="32- Main Inventory 1"/>
    <s v="NA"/>
    <n v="5.4"/>
    <s v="NA"/>
    <s v="NA "/>
    <s v="NA"/>
    <s v="Artinibsa 4% Avec Epinephrine 1:100,000"/>
    <s v="Artinibsa"/>
    <s v="Saber Mohammed/Elwan Technical Supplies"/>
    <x v="35"/>
    <s v="Saber"/>
    <s v="+971 50 170 2676"/>
    <s v="01- Consumables"/>
    <s v="5"/>
    <n v="1"/>
    <s v="IPO-29552"/>
    <n v="-95"/>
    <s v="NA"/>
    <s v="NA"/>
    <s v="NA"/>
    <s v="NA"/>
    <s v="NA"/>
    <s v="NA"/>
  </r>
  <r>
    <d v="2025-01-02T00:00:00"/>
    <x v="1"/>
    <x v="4"/>
    <x v="24"/>
    <s v="Bone Grafting Materials"/>
    <s v="Bone Graft Membrane"/>
    <s v="NA"/>
    <s v="Bone Graft Membrane"/>
    <n v="-1"/>
    <s v="Pack"/>
    <s v="EV03HHE "/>
    <n v="510"/>
    <s v="NA"/>
    <s v="NA"/>
    <s v="NA "/>
    <s v="NA "/>
    <d v="2024-12-31T00:00:00"/>
    <s v="08- FIN/INV"/>
    <s v="Dr. Hussein Salah Ahmed Tahoun"/>
    <s v="VDC001"/>
    <s v="NA"/>
    <s v="32- Main Inventory 1"/>
    <s v="NA"/>
    <n v="1.1000000000000001"/>
    <s v="NA"/>
    <s v="NA "/>
    <s v="NA"/>
    <s v="Bone Graft - OsteoBiol - Evolution, Standard, 30x30mm"/>
    <s v="OsteoBiol"/>
    <s v="City Pharmacy Co. WLL"/>
    <x v="35"/>
    <s v="Anas"/>
    <s v="+971 50 133 0150"/>
    <s v="01- Consumables"/>
    <s v="1"/>
    <n v="1"/>
    <s v="IPO-29552"/>
    <n v="-510"/>
    <s v="NA"/>
    <s v="NA"/>
    <s v="NA"/>
    <s v="NA"/>
    <s v="NA"/>
    <s v="NA"/>
  </r>
  <r>
    <d v="2025-01-02T00:00:00"/>
    <x v="1"/>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6"/>
    <s v="Dr.Ayman "/>
    <s v="+971 50 782 0978"/>
    <s v="01- Consumables"/>
    <s v="1"/>
    <n v="5"/>
    <s v="IPO-81780"/>
    <n v="-1250"/>
    <s v="NA"/>
    <s v="36081- RALUCA LOANA SPILCA"/>
    <s v="NA"/>
    <s v="NA"/>
    <s v="NA"/>
    <s v="NA"/>
  </r>
  <r>
    <d v="2025-01-02T00:00:00"/>
    <x v="1"/>
    <x v="0"/>
    <x v="22"/>
    <s v="Surgical Materials"/>
    <s v="Dental Cotton Rolls"/>
    <s v="NA"/>
    <s v="Dental Cotton Rolls"/>
    <n v="-0.15"/>
    <s v="Box of 40Pcs"/>
    <s v="DIS656"/>
    <n v="32"/>
    <s v="NA"/>
    <s v="NA"/>
    <s v="NA "/>
    <s v="NA "/>
    <s v="NA"/>
    <s v="08- FIN/INV"/>
    <s v="Dr. Hussein Salah Ahmed Tahoun"/>
    <s v="VDC001"/>
    <s v="NA"/>
    <s v="32- Main Inventory 1"/>
    <s v="NA"/>
    <n v="7.6"/>
    <s v="NA"/>
    <s v="NA "/>
    <s v="NA"/>
    <s v="Dental Cotton Rolls"/>
    <s v="NEOPRO"/>
    <s v="Everest Medical &amp; Safety Trading"/>
    <x v="35"/>
    <s v="Mujeeb "/>
    <s v="+971 56 683 3107"/>
    <s v="01- Consumables"/>
    <s v="7"/>
    <n v="1"/>
    <s v="IPO-29552"/>
    <n v="-4.8"/>
    <s v="NA"/>
    <s v="NA"/>
    <s v="NA"/>
    <s v="NA"/>
    <s v="NA"/>
    <s v="NA"/>
  </r>
  <r>
    <d v="2025-01-04T00:00:00"/>
    <x v="1"/>
    <x v="3"/>
    <x v="5"/>
    <s v="General Materials"/>
    <s v="Z Fold Tissue"/>
    <s v="NA"/>
    <s v="Z Fold Tissue"/>
    <n v="-14"/>
    <s v="Bundle"/>
    <s v="DIS142"/>
    <n v="1.6"/>
    <s v="NA"/>
    <s v="NA"/>
    <s v="NA "/>
    <s v="NA "/>
    <s v="NA "/>
    <s v="08- FIN/INV"/>
    <s v="Kimberly Natuel "/>
    <s v="VDC153"/>
    <s v="NA"/>
    <s v="30- Main Inventory 2"/>
    <s v="NA"/>
    <n v="5.2"/>
    <s v="NA"/>
    <s v="NA "/>
    <s v="NA"/>
    <s v="Hand Towel - Z Fold Tissues - 2 Ply (150*16 Pkt)"/>
    <s v="NA"/>
    <s v="Breath General Trading"/>
    <x v="37"/>
    <s v="Mustaq"/>
    <s v="+971 54 745 6475"/>
    <s v="01- Consumables"/>
    <s v="5"/>
    <n v="1"/>
    <s v="IPO-71586"/>
    <n v="-22.400000000000002"/>
    <s v="NA"/>
    <s v="NA"/>
    <s v="NA"/>
    <s v="NA"/>
    <s v="NA"/>
    <s v="NA"/>
  </r>
  <r>
    <d v="2025-01-04T00:00:00"/>
    <x v="1"/>
    <x v="3"/>
    <x v="21"/>
    <s v="Sterilization Monitoring "/>
    <s v="Bowie Dick"/>
    <s v="NA"/>
    <s v="Bowie Dick"/>
    <n v="-12"/>
    <s v="Pack"/>
    <s v="BD-200W"/>
    <n v="5.25"/>
    <s v="NA"/>
    <s v="NA"/>
    <s v="NA "/>
    <s v="NA "/>
    <d v="2026-08-01T00:00:00"/>
    <s v="08- FIN/INV"/>
    <s v="Kimberly Natuel "/>
    <s v="VDC153"/>
    <s v="NA"/>
    <s v="30- Main Inventory 2"/>
    <s v="NA"/>
    <n v="2.4"/>
    <s v="NA"/>
    <s v="NA "/>
    <s v="NA"/>
    <s v="Bowiedick Test Pack"/>
    <s v="Steristar "/>
    <s v="Everest Medical &amp; Safety Trading"/>
    <x v="37"/>
    <s v="Mujeeb "/>
    <s v="+971 56 683 3107"/>
    <s v="01- Consumables"/>
    <s v="2"/>
    <n v="1"/>
    <s v="IPO-71586"/>
    <n v="-63"/>
    <s v="NA"/>
    <s v="NA"/>
    <s v="NA"/>
    <s v="NA"/>
    <s v="NA"/>
    <s v="NA"/>
  </r>
  <r>
    <d v="2025-01-04T00:00:00"/>
    <x v="1"/>
    <x v="3"/>
    <x v="5"/>
    <s v="General Materials"/>
    <s v="Tissue Box"/>
    <s v="NA"/>
    <s v="Tissue Box"/>
    <n v="-6"/>
    <s v="Box"/>
    <s v="DIS142"/>
    <n v="2.63"/>
    <s v="NA"/>
    <s v="NA"/>
    <s v="NA "/>
    <s v="NA "/>
    <s v="NA"/>
    <s v="08- FIN/INV"/>
    <s v="Kimberly Natuel "/>
    <s v="VDC153"/>
    <s v="NA"/>
    <s v="30- Main Inventory 2"/>
    <s v="NA"/>
    <n v="2.4"/>
    <s v="NA"/>
    <s v="NA "/>
    <s v="NA"/>
    <s v="Tissue Facial - 150*30 (2 Ply)"/>
    <s v="Reliance "/>
    <s v="Gulf Center for Cleaning Equipment"/>
    <x v="38"/>
    <s v="Charibel"/>
    <s v="+971 56 683 3107"/>
    <s v="01- Consumables"/>
    <s v="5"/>
    <n v="1"/>
    <s v="IPO-59580"/>
    <n v="-15.78"/>
    <s v="NA"/>
    <s v="NA"/>
    <s v="NA"/>
    <s v="NA"/>
    <s v="NA"/>
    <s v="NA"/>
  </r>
  <r>
    <d v="2025-01-04T00:00:00"/>
    <x v="1"/>
    <x v="3"/>
    <x v="5"/>
    <s v="General Materials"/>
    <s v="Z Fold Tissue"/>
    <s v="NA"/>
    <s v="Z Fold Tissue"/>
    <n v="-5"/>
    <s v="Bundle"/>
    <s v="DIS142"/>
    <n v="1.6"/>
    <s v="NA"/>
    <s v="NA"/>
    <s v="NA "/>
    <s v="NA "/>
    <s v="NA "/>
    <s v="08- FIN/INV"/>
    <s v="Dr. Asma Butt Haroon Zafar"/>
    <s v="VDC040"/>
    <s v="NA"/>
    <s v="30- Main Inventory 2"/>
    <s v="NA"/>
    <n v="5.2"/>
    <s v="NA"/>
    <s v="NA "/>
    <s v="NA"/>
    <s v="Hand Towel - Z Fold Tissues - 2 Ply (150*16 Pkt)"/>
    <s v="NA"/>
    <s v="Breath General Trading"/>
    <x v="33"/>
    <s v="Mustaq"/>
    <s v="+971 54 745 6475"/>
    <s v="01- Consumables"/>
    <s v="5"/>
    <n v="1"/>
    <s v="IPO-15997"/>
    <n v="-8"/>
    <s v="NA"/>
    <s v="NA"/>
    <s v="NA"/>
    <s v="NA"/>
    <s v="NA"/>
    <s v="NA"/>
  </r>
  <r>
    <d v="2025-01-04T00:00:00"/>
    <x v="1"/>
    <x v="0"/>
    <x v="22"/>
    <s v="Surgical Materials "/>
    <s v="Gauze"/>
    <s v="NA"/>
    <s v="Gauze"/>
    <n v="-4"/>
    <s v="Pack"/>
    <n v="21090604"/>
    <n v="2"/>
    <s v="NA"/>
    <s v="NA"/>
    <s v="NA "/>
    <s v="NA "/>
    <d v="2026-08-01T00:00:00"/>
    <s v="08- FIN/INV"/>
    <s v="Dr. Asma Butt Haroon Zafar"/>
    <s v="VDC040"/>
    <s v="NA"/>
    <s v="32- Main Inventory 1"/>
    <s v="NA"/>
    <n v="7.6"/>
    <s v="NA"/>
    <s v="NA "/>
    <s v="NA"/>
    <s v="Gauze - Surgical Sponges 2&quot;x2&quot; 8 ply (100pcs)"/>
    <s v="Medix"/>
    <s v="Everest Medical &amp; Safety Trading"/>
    <x v="33"/>
    <s v="Mujeeb "/>
    <s v="+971 56 683 3107"/>
    <s v="01- Consumables"/>
    <s v="7"/>
    <n v="1"/>
    <s v="IPO-15997"/>
    <n v="-8"/>
    <s v="NA"/>
    <s v="NA"/>
    <s v="NA"/>
    <s v="NA"/>
    <s v="NA"/>
    <s v="NA"/>
  </r>
  <r>
    <d v="2025-01-04T00:00:00"/>
    <x v="1"/>
    <x v="3"/>
    <x v="20"/>
    <s v="Personal Protective Equipment"/>
    <s v="Gloves Powdered - Medium"/>
    <s v="NA"/>
    <s v="Gloves Powdered - Medium"/>
    <n v="-3"/>
    <s v="Box"/>
    <s v="DIS24"/>
    <n v="9"/>
    <s v="NA"/>
    <s v="NA"/>
    <s v="NA "/>
    <s v="NA "/>
    <s v="NA"/>
    <s v="08- FIN/INV"/>
    <s v="Kimberly Natuel "/>
    <s v="VDC153"/>
    <s v="NA"/>
    <s v="30- Main Inventory 2"/>
    <s v="NA"/>
    <n v="1.3"/>
    <s v="NA"/>
    <s v="NA "/>
    <s v="NA"/>
    <s v="Gloves Powdered - Medium"/>
    <s v="Gesalife"/>
    <s v="Everest Medical &amp; Safety Trading"/>
    <x v="37"/>
    <s v="Mujeeb "/>
    <s v="+971 56 683 3107"/>
    <s v="01- Consumables"/>
    <s v="1"/>
    <n v="1"/>
    <s v="IPO-71586"/>
    <n v="-27"/>
    <s v="NA"/>
    <s v="NA"/>
    <s v="NA"/>
    <s v="NA"/>
    <s v="NA"/>
    <s v="NA"/>
  </r>
  <r>
    <d v="2025-01-04T00:00:00"/>
    <x v="1"/>
    <x v="0"/>
    <x v="22"/>
    <s v="Surgical Materials"/>
    <s v="Saline"/>
    <s v="NA"/>
    <s v="Saline (100ml)"/>
    <n v="-3"/>
    <s v="Bottle"/>
    <s v="SSC-001.09"/>
    <n v="3"/>
    <s v="NA"/>
    <s v="NA"/>
    <s v="NA "/>
    <s v="NA "/>
    <s v="NA "/>
    <s v="08- FIN/INV"/>
    <s v="Dr. Asma Butt Haroon Zafar"/>
    <s v="VDC040"/>
    <s v="NA"/>
    <s v="32- Main Inventory 1"/>
    <s v="NA"/>
    <n v="5.5"/>
    <s v="NA"/>
    <s v="NA "/>
    <s v="NA"/>
    <s v="Normal Saline 100ml bottle (0.9%Nacl)"/>
    <s v="NA"/>
    <s v="Everest Medical &amp; Safety Trading"/>
    <x v="33"/>
    <s v="Mujeeb "/>
    <s v="+971 54 705 1204"/>
    <s v="01- Consumables"/>
    <s v="5"/>
    <n v="1"/>
    <s v="IPO-93556"/>
    <n v="-9"/>
    <s v="NA"/>
    <s v="NA"/>
    <s v="NA"/>
    <s v="NA"/>
    <s v="NA"/>
    <s v="NA"/>
  </r>
  <r>
    <d v="2025-01-04T00:00:00"/>
    <x v="1"/>
    <x v="3"/>
    <x v="20"/>
    <s v="Personal Protective Equipment"/>
    <s v="Gloves Powdered - Medium"/>
    <s v="NA"/>
    <s v="Gloves Powdered - Medium"/>
    <n v="-2"/>
    <s v="Box"/>
    <s v="DIS24"/>
    <n v="9"/>
    <s v="NA"/>
    <s v="NA"/>
    <s v="NA "/>
    <s v="NA "/>
    <s v="NA"/>
    <s v="08- FIN/INV"/>
    <s v="Kimberly Natuel "/>
    <s v="VDC153"/>
    <s v="NA"/>
    <s v="30- Main Inventory 2"/>
    <s v="NA"/>
    <n v="1.3"/>
    <s v="NA"/>
    <s v="NA "/>
    <s v="NA"/>
    <s v="Gloves Powdered - Medium"/>
    <s v="Gesalife"/>
    <s v="Everest Medical &amp; Safety Trading"/>
    <x v="38"/>
    <s v="Mujeeb "/>
    <s v="+971 56 683 3107"/>
    <s v="01- Consumables"/>
    <s v="1"/>
    <n v="1"/>
    <s v="IPO-59580"/>
    <n v="-18"/>
    <s v="NA"/>
    <s v="NA"/>
    <s v="NA"/>
    <s v="NA"/>
    <s v="NA"/>
    <s v="NA"/>
  </r>
  <r>
    <d v="2025-01-04T00:00:00"/>
    <x v="1"/>
    <x v="3"/>
    <x v="20"/>
    <s v="Personal Protective Equipment"/>
    <s v="Gloves Powdered - Small"/>
    <s v="NA"/>
    <s v="Gloves Powdered - Small"/>
    <n v="-2"/>
    <s v="Box"/>
    <s v="DIS26"/>
    <n v="9"/>
    <s v="NA"/>
    <s v="NA"/>
    <s v="NA "/>
    <s v="NA "/>
    <s v="NA"/>
    <s v="08- FIN/INV"/>
    <s v="Dr. Asma Butt Haroon Zafar"/>
    <s v="VDC040"/>
    <s v="NA"/>
    <s v="30- Main Inventory 2"/>
    <s v="NA"/>
    <n v="2.2999999999999998"/>
    <s v="NA"/>
    <s v="NA "/>
    <s v="NA"/>
    <s v="Gloves Powdered - Small"/>
    <s v="MaxGuard"/>
    <s v="IRA Medical Supplies"/>
    <x v="33"/>
    <s v="Mohammed Rashid"/>
    <s v="+971 56 272 8220"/>
    <s v="01- Consumables"/>
    <s v="2"/>
    <n v="1"/>
    <s v="IPO-15997"/>
    <n v="-18"/>
    <s v="NA"/>
    <s v="NA"/>
    <s v="NA"/>
    <s v="NA"/>
    <s v="NA"/>
    <s v="NA"/>
  </r>
  <r>
    <d v="2025-01-04T00:00:00"/>
    <x v="1"/>
    <x v="3"/>
    <x v="20"/>
    <s v="Personal Protective Equipment"/>
    <s v="Gloves Powdered - Extra Small"/>
    <s v="NA"/>
    <s v="Gloves Powdered - Extra Small"/>
    <n v="-2"/>
    <s v="Box"/>
    <s v="GLOVESXS-00001"/>
    <n v="9"/>
    <s v="NA"/>
    <s v="NA"/>
    <s v="NA "/>
    <s v="NA "/>
    <d v="2026-07-31T00:00:00"/>
    <s v="08- FIN/INV"/>
    <s v="Dr. Asma Butt Haroon Zafar"/>
    <s v="VDC040"/>
    <s v="NA"/>
    <s v="30- Main Inventory 2"/>
    <s v="NA"/>
    <n v="2.2000000000000002"/>
    <s v="NA"/>
    <s v="NA "/>
    <s v="NA"/>
    <s v="Gloves Powdered - Extra Small"/>
    <s v="Falcon "/>
    <s v="Everest Medical &amp; Safety Trading"/>
    <x v="33"/>
    <s v="Mujeeb "/>
    <s v="+971 56 683 3107"/>
    <s v="01- Consumables"/>
    <s v="2"/>
    <n v="1"/>
    <s v="IPO-15997"/>
    <n v="-18"/>
    <s v="NA"/>
    <s v="NA"/>
    <s v="NA"/>
    <s v="NA"/>
    <s v="NA"/>
    <s v="NA"/>
  </r>
  <r>
    <d v="2025-01-04T00:00:00"/>
    <x v="1"/>
    <x v="0"/>
    <x v="25"/>
    <s v="Giveaways"/>
    <s v="Denture Box"/>
    <s v="NA"/>
    <s v="Denture Box"/>
    <n v="-2"/>
    <s v="Pcs"/>
    <s v="DB-00001"/>
    <n v="2"/>
    <s v="NA"/>
    <s v="NA"/>
    <s v="NA "/>
    <s v="NA "/>
    <s v="NA"/>
    <s v="08- FIN/INV"/>
    <s v="Dr. Asma Butt Haroon Zafar"/>
    <s v="VDC040"/>
    <s v="NA"/>
    <s v="32- Main Inventory 1"/>
    <s v="NA"/>
    <n v="7.2"/>
    <s v="NA"/>
    <s v="NA "/>
    <s v="NA"/>
    <s v="Denture Box - Blue"/>
    <s v="Dispomate"/>
    <s v="Everest Medical &amp; Safety Trading"/>
    <x v="33"/>
    <s v="Mujeeb "/>
    <s v="+971 56 683 3107"/>
    <s v="01- Consumables"/>
    <s v="7"/>
    <n v="1"/>
    <s v="IPO-15997"/>
    <n v="-4"/>
    <s v="NA"/>
    <s v="NA"/>
    <s v="NA"/>
    <s v="NA"/>
    <s v="NA"/>
    <s v="NA"/>
  </r>
  <r>
    <d v="2025-01-04T00:00:00"/>
    <x v="1"/>
    <x v="3"/>
    <x v="5"/>
    <s v="General Materials"/>
    <s v="Tissue Box"/>
    <s v="NA"/>
    <s v="Tissue Box"/>
    <n v="-2"/>
    <s v="Box"/>
    <s v="DIS142"/>
    <n v="2.63"/>
    <s v="NA"/>
    <s v="NA"/>
    <s v="NA "/>
    <s v="NA "/>
    <s v="NA"/>
    <s v="08- FIN/INV"/>
    <s v="Dr. Asma Butt Haroon Zafar"/>
    <s v="VDC040"/>
    <s v="NA"/>
    <s v="30- Main Inventory 2"/>
    <s v="NA"/>
    <n v="2.4"/>
    <s v="NA"/>
    <s v="NA "/>
    <s v="NA"/>
    <s v="Tissue Facial - 150*30 (2 Ply)"/>
    <s v="Reliance "/>
    <s v="Gulf Center for Cleaning Equipment"/>
    <x v="33"/>
    <s v="Charibel"/>
    <s v="+971 56 683 3107"/>
    <s v="01- Consumables"/>
    <s v="5"/>
    <n v="1"/>
    <s v="IPO-15997"/>
    <n v="-5.26"/>
    <s v="NA"/>
    <s v="NA"/>
    <s v="NA"/>
    <s v="NA"/>
    <s v="NA"/>
    <s v="NA"/>
  </r>
  <r>
    <d v="2025-01-04T00:00:00"/>
    <x v="1"/>
    <x v="6"/>
    <x v="18"/>
    <s v="Surgical Materials"/>
    <s v="Instant Cold Pack"/>
    <s v="NA"/>
    <s v="Instant Cold Pack"/>
    <n v="-2"/>
    <s v="Pcs"/>
    <s v="COLDPACK-01"/>
    <n v="2.5"/>
    <s v="NA"/>
    <s v="NA"/>
    <s v="NA "/>
    <s v="NA "/>
    <d v="2026-10-01T00:00:00"/>
    <s v="08- FIN/INV"/>
    <s v="Dr. Asma Butt Haroon Zafar"/>
    <s v="VDC040"/>
    <s v="NA"/>
    <s v="32- Main Inventory 1"/>
    <s v="NA"/>
    <n v="5.5"/>
    <s v="NA"/>
    <s v="NA "/>
    <s v="NA"/>
    <s v="Instant Cold Pack"/>
    <s v="KSP PHARMA "/>
    <s v="Everest Medical &amp; Safety Trading"/>
    <x v="33"/>
    <s v="Mujeeb "/>
    <s v="+971 56 683 3107"/>
    <s v="01- Consumables"/>
    <s v="5"/>
    <n v="1"/>
    <s v="IPO-93556"/>
    <n v="-5"/>
    <s v="NA"/>
    <s v="NA"/>
    <s v="NA"/>
    <s v="NA"/>
    <s v="NA"/>
    <s v="NA"/>
  </r>
  <r>
    <d v="2025-01-04T00:00:00"/>
    <x v="1"/>
    <x v="5"/>
    <x v="31"/>
    <s v="Dental Devices"/>
    <s v="Intra Oral Camera"/>
    <s v="NA"/>
    <s v="Intra Oral Camera"/>
    <n v="-1"/>
    <s v="Nos"/>
    <s v="S617-33506-P"/>
    <n v="5500"/>
    <s v="NA"/>
    <s v="NA"/>
    <s v="NA "/>
    <s v="NA"/>
    <s v="NA"/>
    <s v="08- FIN/INV"/>
    <s v="Dr. Asma Butt Haroon Zafar"/>
    <s v="VDC040"/>
    <s v="NA"/>
    <s v="32- Main Inventory 1"/>
    <s v="NA"/>
    <n v="5.0999999999999996"/>
    <s v="NA"/>
    <s v="NA "/>
    <s v="NA"/>
    <s v="Sopro 617 Cam "/>
    <s v="Acteon "/>
    <s v="City Pharmacy Co. WLL"/>
    <x v="33"/>
    <s v="Mr.Anas"/>
    <s v="+971 55 244 0493"/>
    <s v="03- Fixed Assets"/>
    <s v="5"/>
    <n v="1"/>
    <s v="IPO-44444"/>
    <n v="-5500"/>
    <s v="NA"/>
    <s v="NA"/>
    <s v="NA"/>
    <s v="NA"/>
    <s v="NA"/>
    <s v="NA"/>
  </r>
  <r>
    <d v="2025-01-04T00:00:00"/>
    <x v="1"/>
    <x v="1"/>
    <x v="1"/>
    <s v="Pantry Supplies "/>
    <s v="Chocolate Powder"/>
    <s v="NA"/>
    <s v="Chocolate Powder"/>
    <n v="-1"/>
    <s v="Kilogram"/>
    <s v="IGDC001"/>
    <n v="50"/>
    <s v="NA"/>
    <s v="NA"/>
    <s v="NA "/>
    <s v="NA "/>
    <d v="2025-09-01T00:00:00"/>
    <s v="08- FIN/INV"/>
    <s v="Myrna Villegas"/>
    <s v="VDC105"/>
    <s v="NA"/>
    <s v="30- Main Inventory 2"/>
    <s v="NA"/>
    <n v="8.1999999999999993"/>
    <s v="NA"/>
    <s v="NA "/>
    <s v="NA"/>
    <s v="Dallmayr Premium Chocolate"/>
    <s v="DALLMAYR "/>
    <s v="Jackson Trading Co. LLC"/>
    <x v="39"/>
    <s v="Sales "/>
    <s v="+971 56 975 6706"/>
    <s v="01- Consumables"/>
    <n v="8"/>
    <n v="1"/>
    <s v="IPO-92915"/>
    <n v="-50"/>
    <s v="NA"/>
    <s v="NA"/>
    <s v="NA"/>
    <s v="NA"/>
    <s v="NA"/>
    <s v="NA"/>
  </r>
  <r>
    <d v="2025-01-04T00:00:00"/>
    <x v="1"/>
    <x v="1"/>
    <x v="1"/>
    <s v="Pantry Supplies "/>
    <s v="Stirrer"/>
    <s v="NA"/>
    <s v="Stirrer"/>
    <n v="-1"/>
    <s v="Bundle"/>
    <s v="IGDT001"/>
    <n v="9"/>
    <s v="NA"/>
    <s v="NA"/>
    <s v="NA "/>
    <s v="NA "/>
    <s v="NA"/>
    <s v="08- FIN/INV"/>
    <s v="Myrna Villegas"/>
    <s v="VDC105"/>
    <s v="NA"/>
    <s v="30- Main Inventory 2"/>
    <s v="NA"/>
    <n v="8.3000000000000007"/>
    <s v="NA"/>
    <s v="NA "/>
    <s v="NA"/>
    <s v="Automatic Stirrer 105mm"/>
    <s v="DALLMAYR "/>
    <s v="Jackson Trading Co. LLC"/>
    <x v="39"/>
    <s v="Sales "/>
    <s v="+971 56 975 6706"/>
    <s v="01- Consumables"/>
    <n v="8"/>
    <n v="1"/>
    <s v="IPO-92915"/>
    <n v="-9"/>
    <s v="NA"/>
    <s v="NA"/>
    <s v="NA"/>
    <s v="NA"/>
    <s v="NA"/>
    <s v="NA"/>
  </r>
  <r>
    <d v="2025-01-04T00:00:00"/>
    <x v="1"/>
    <x v="2"/>
    <x v="6"/>
    <s v="Dental Blanks"/>
    <s v="Blank - Cercon XT ML Disk 98mm A1 18"/>
    <s v="NA"/>
    <s v="Blank - Cercon XT ML Disk 98mm A1 18"/>
    <n v="-1"/>
    <s v="Disc"/>
    <n v="5366115018"/>
    <n v="525"/>
    <s v="NA"/>
    <s v="NA"/>
    <s v="NA "/>
    <s v="NA "/>
    <d v="2026-12-01T00:00:00"/>
    <s v="08- FIN/INV"/>
    <s v="Omar Alzarkan"/>
    <s v="MIT008"/>
    <s v="NA"/>
    <s v="32- Main Inventory 1"/>
    <s v="NA"/>
    <n v="3.4"/>
    <s v="NA"/>
    <s v="NA "/>
    <s v="NA"/>
    <s v="Blank - Cercon XT ML Disk 98mm A1 18"/>
    <s v="Dentsply Sirona "/>
    <s v="UNIMED MEDICAL SUPPLIES CO.L.L.C"/>
    <x v="32"/>
    <s v="Dr.Awad"/>
    <s v="+971 56 765 4185"/>
    <s v="01- Consumables"/>
    <s v="3"/>
    <n v="1"/>
    <s v="IPO-13379"/>
    <n v="-525"/>
    <s v="NA"/>
    <s v="NA"/>
    <s v="NA"/>
    <s v="NA"/>
    <s v="NA"/>
    <s v="NA"/>
  </r>
  <r>
    <d v="2025-01-04T00:00:00"/>
    <x v="1"/>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6"/>
    <s v="Dr.Ayman "/>
    <s v="+971 50 782 0978"/>
    <s v="01- Consumables"/>
    <s v="1"/>
    <n v="5"/>
    <s v="IPO-51768"/>
    <n v="-1250"/>
    <s v="NA"/>
    <s v="35486- ERIKA LASSMANN"/>
    <s v="NA"/>
    <s v="NA"/>
    <s v="NA"/>
    <s v="NA"/>
  </r>
  <r>
    <d v="2025-01-04T00:00:00"/>
    <x v="1"/>
    <x v="4"/>
    <x v="29"/>
    <s v="Implant Fixtures"/>
    <s v="Straumann - BLT IMPLANT"/>
    <s v="NA"/>
    <s v="Straumann - BLT RC 4.8x12"/>
    <n v="-1"/>
    <s v="Pcs"/>
    <s v="STR021.7512"/>
    <n v="1250"/>
    <s v="NA"/>
    <s v="NA"/>
    <s v="NA "/>
    <s v="NA "/>
    <d v="2027-03-03T00:00:00"/>
    <s v="08- FIN/INV"/>
    <s v="Dr. Hussein Salah Ahmed Tahoun"/>
    <s v="VDC001"/>
    <s v="NA"/>
    <s v="32- Main Inventory 1"/>
    <s v="NA"/>
    <n v="1.3"/>
    <s v="NA"/>
    <s v="NA "/>
    <s v="NA"/>
    <s v="Implant - BLT RC 4.8X12, Straumann"/>
    <s v="Straumann "/>
    <s v="Al Hayat Pharmaceuticals"/>
    <x v="36"/>
    <s v="Dr.Ayman "/>
    <s v="+971 50 782 0978"/>
    <s v="01- Consumables"/>
    <s v="1"/>
    <n v="5"/>
    <s v="IPO-51768"/>
    <n v="-1250"/>
    <s v="NA"/>
    <s v="35486- ERIKA LASSMANN"/>
    <s v="NA"/>
    <s v="NA"/>
    <s v="NA"/>
    <s v="NA"/>
  </r>
  <r>
    <d v="2025-01-04T00:00:00"/>
    <x v="1"/>
    <x v="4"/>
    <x v="24"/>
    <s v="Bone Grafting Materials"/>
    <s v="Easy Graft 0.4ml"/>
    <s v="NA"/>
    <s v="Easy Graft 0.4ml"/>
    <n v="-1"/>
    <s v="Syringe"/>
    <s v="C11-002"/>
    <n v="650"/>
    <s v="NA"/>
    <s v="NA"/>
    <s v="NA "/>
    <s v="NA "/>
    <d v="2026-06-01T00:00:00"/>
    <s v="08- FIN/INV"/>
    <s v="Dr. Hussein Salah Ahmed Tahoun"/>
    <s v="VDC001"/>
    <s v="NA"/>
    <s v="32- Main Inventory 1"/>
    <s v="NA"/>
    <n v="2.1"/>
    <s v="NA"/>
    <s v="NA "/>
    <s v="NA"/>
    <s v="Easy Graft Classic 0.4ml"/>
    <s v="Easy Graft "/>
    <s v="Sapling Drug Store"/>
    <x v="36"/>
    <s v="Abdulkalim"/>
    <s v="+971 50 851 6101"/>
    <s v="01- Consumables"/>
    <s v="2"/>
    <n v="1"/>
    <s v="IPO-51768"/>
    <n v="-650"/>
    <s v="NA"/>
    <s v="NA"/>
    <s v="NA"/>
    <s v="NA"/>
    <s v="NA"/>
    <s v="NA"/>
  </r>
  <r>
    <d v="2025-01-04T00:00:00"/>
    <x v="1"/>
    <x v="3"/>
    <x v="20"/>
    <s v="Personal Protective Equipment"/>
    <s v="Face Mask - Regular"/>
    <s v="NA"/>
    <s v="Face Mask - Regular"/>
    <n v="-1"/>
    <s v="Box of 50 Pcs"/>
    <s v="NA"/>
    <n v="4"/>
    <s v="NA"/>
    <s v="NA"/>
    <s v="NA "/>
    <s v="NA "/>
    <d v="2026-07-24T00:00:00"/>
    <s v="08- FIN/INV"/>
    <s v="Kimberly Natuel "/>
    <s v="VDC153"/>
    <s v="NA"/>
    <s v="32- Main Inventory 1"/>
    <s v="NA"/>
    <n v="7.6"/>
    <s v="NA"/>
    <s v="NA "/>
    <s v="NA"/>
    <s v="Face Mask - Earloop - 3 Ply - Regular"/>
    <s v="Gesalife"/>
    <s v="Medi Chain Medical Instrument"/>
    <x v="37"/>
    <s v="Ajir"/>
    <s v="+971 55 131 2589"/>
    <s v="01- Consumables"/>
    <s v="7"/>
    <n v="1"/>
    <s v="IPO-71586"/>
    <n v="-4"/>
    <s v="NA"/>
    <s v="NA"/>
    <s v="NA"/>
    <s v="NA"/>
    <s v="NA"/>
    <s v="NA"/>
  </r>
  <r>
    <d v="2025-01-04T00:00:00"/>
    <x v="1"/>
    <x v="3"/>
    <x v="20"/>
    <s v="Personal Protective Equipment"/>
    <s v="Shoe Cover"/>
    <s v="NA"/>
    <s v="Shoe Cover"/>
    <n v="-1"/>
    <s v="Pack of 100 Pcs"/>
    <s v="SCNW-00001"/>
    <n v="14"/>
    <s v="NA"/>
    <s v="NA"/>
    <s v="NA "/>
    <s v="NA "/>
    <s v="NA"/>
    <s v="08- FIN/INV"/>
    <s v="Kimberly Natuel "/>
    <s v="VDC153"/>
    <s v="NA"/>
    <s v="30- Main Inventory 2"/>
    <s v="NA"/>
    <n v="3.1"/>
    <s v="NA"/>
    <s v="NA "/>
    <s v="NA"/>
    <s v=" Shoe Cover Non-Woven"/>
    <s v="Medinorm "/>
    <s v="IRA Medical Supplies"/>
    <x v="37"/>
    <s v="Mohammed Rashid"/>
    <s v="+971 56 272 8220"/>
    <s v="01- Consumables"/>
    <s v="2"/>
    <n v="1"/>
    <s v="IPO-71586"/>
    <n v="-14"/>
    <s v="NA"/>
    <s v="NA"/>
    <s v="NA"/>
    <s v="NA"/>
    <s v="NA"/>
    <s v="NA"/>
  </r>
  <r>
    <d v="2025-01-04T00:00:00"/>
    <x v="1"/>
    <x v="3"/>
    <x v="19"/>
    <s v="Disinfectants "/>
    <s v="Surface Disinfectant "/>
    <s v="NA"/>
    <s v="Surface Disinfectant "/>
    <n v="-1"/>
    <s v="Gallon "/>
    <s v="13-5000"/>
    <n v="140"/>
    <s v="NA"/>
    <s v="NA"/>
    <s v="NA "/>
    <s v="NA "/>
    <d v="2025-08-01T00:00:00"/>
    <s v="08- FIN/INV"/>
    <s v="Kimberly Natuel "/>
    <s v="VDC153"/>
    <s v="NA"/>
    <s v="30- Main Inventory 2"/>
    <s v="NA"/>
    <n v="5.4"/>
    <s v="NA"/>
    <s v="NA "/>
    <s v="NA"/>
    <s v="Cavicide -1 Gallon 13-5000"/>
    <s v="Metrex"/>
    <s v="Bin Ali Medical Supplies LLC"/>
    <x v="37"/>
    <s v="Shihabudheen"/>
    <s v="+971 55 798 8038"/>
    <s v="01- Consumables"/>
    <s v="8"/>
    <n v="1"/>
    <s v="IPO-71586"/>
    <n v="-140"/>
    <s v="NA"/>
    <s v="NA"/>
    <s v="NA"/>
    <s v="NA"/>
    <s v="NA"/>
    <s v="NA"/>
  </r>
  <r>
    <d v="2025-01-04T00:00:00"/>
    <x v="1"/>
    <x v="3"/>
    <x v="21"/>
    <s v="Sterilization Monitoring "/>
    <s v="Steam Indicator"/>
    <s v="NA"/>
    <s v="Steam Indicator"/>
    <n v="-1"/>
    <s v="Pack"/>
    <s v="DB-3-00001"/>
    <n v="30"/>
    <s v="NA"/>
    <s v="NA"/>
    <s v="NA "/>
    <s v="NA "/>
    <d v="2028-12-01T00:00:00"/>
    <s v="08- FIN/INV"/>
    <s v="Kimberly Natuel "/>
    <s v="VDC153"/>
    <s v="NA"/>
    <s v="30- Main Inventory 2"/>
    <s v="NA"/>
    <n v="2.4"/>
    <s v="NA"/>
    <s v="NA "/>
    <s v="NA"/>
    <s v="Steam Indicator"/>
    <s v="Euromed"/>
    <s v="Everest Medical &amp; Safety Trading"/>
    <x v="37"/>
    <s v="Mujeeb "/>
    <s v="+971 56 683 3107"/>
    <s v="01- Consumables"/>
    <s v="2"/>
    <n v="1"/>
    <s v="IPO-71586"/>
    <n v="-30"/>
    <s v="NA"/>
    <s v="NA"/>
    <s v="NA"/>
    <s v="NA"/>
    <s v="NA"/>
    <s v="NA"/>
  </r>
  <r>
    <d v="2025-01-04T00:00:00"/>
    <x v="1"/>
    <x v="3"/>
    <x v="5"/>
    <s v="General Supplies"/>
    <s v="Cleaning Brush"/>
    <s v="NA"/>
    <s v="Mini Wire Brush"/>
    <n v="-1"/>
    <s v="Set of 3Pcs"/>
    <s v="LT015S"/>
    <n v="17.989999999999998"/>
    <s v="NA"/>
    <s v="NA"/>
    <s v="NA "/>
    <s v="NA "/>
    <s v="NA"/>
    <s v="08- FIN/INV"/>
    <s v="Kimberly Natuel "/>
    <s v="VDC153"/>
    <s v="NA"/>
    <s v="30- Main Inventory 2"/>
    <s v="NA"/>
    <n v="4.5"/>
    <s v="NA"/>
    <s v="NA "/>
    <s v="NA"/>
    <s v="Mini Wire Brush"/>
    <s v="Amazon "/>
    <s v="Amazon.ae"/>
    <x v="37"/>
    <s v="Sales "/>
    <s v="+97145732000 "/>
    <s v="01- Consumables"/>
    <s v="4"/>
    <n v="1"/>
    <s v="IPO-71586"/>
    <n v="-17.989999999999998"/>
    <s v="NA"/>
    <s v="NA"/>
    <s v="NA"/>
    <s v="NA"/>
    <s v="NA"/>
    <s v="NA"/>
  </r>
  <r>
    <d v="2025-01-04T00:00:00"/>
    <x v="1"/>
    <x v="3"/>
    <x v="19"/>
    <s v="Lubricants"/>
    <s v="Handpiece Oil"/>
    <s v="NA"/>
    <s v="Handpiece Oil"/>
    <n v="-1"/>
    <s v="Bottle"/>
    <s v="HP-OIL-00001"/>
    <n v="382.5"/>
    <s v="NA"/>
    <s v="NA"/>
    <s v="NA "/>
    <s v="NA "/>
    <d v="2025-10-01T00:00:00"/>
    <s v="08- FIN/INV"/>
    <s v="Kimberly Natuel "/>
    <s v="VDC153"/>
    <s v="NA"/>
    <s v="30- Main Inventory 2"/>
    <s v="NA"/>
    <n v="5.2"/>
    <s v="NA"/>
    <s v="NA "/>
    <s v="NA"/>
    <s v="NSK Oil 1 Bottle (Maintenance Oil)I Care"/>
    <s v="NSK "/>
    <s v="City Pharmacy Co. WLL"/>
    <x v="37"/>
    <s v="Mr.Anas"/>
    <s v="+971 55 244 0493"/>
    <s v="01- Consumables"/>
    <s v="5"/>
    <n v="1"/>
    <s v="IPO-71586"/>
    <n v="-382.5"/>
    <s v="NA"/>
    <s v="NA"/>
    <s v="NA"/>
    <s v="NA"/>
    <s v="NA"/>
    <s v="NA"/>
  </r>
  <r>
    <d v="2025-01-04T00:00:00"/>
    <x v="1"/>
    <x v="3"/>
    <x v="19"/>
    <s v="Lubricants"/>
    <s v="Handpiece Oil"/>
    <s v="NA"/>
    <s v="Handpiece Oil"/>
    <n v="-1"/>
    <s v="Can"/>
    <s v="D00Y900630"/>
    <n v="70"/>
    <s v="NA"/>
    <s v="NA"/>
    <s v="NA "/>
    <s v="NA "/>
    <d v="2025-12-31T00:00:00"/>
    <s v="08- FIN/INV"/>
    <s v="Kimberly Natuel "/>
    <s v="VDC153"/>
    <s v="NA"/>
    <s v="30- Main Inventory 2"/>
    <s v="NA"/>
    <n v="5.5"/>
    <s v="NA"/>
    <s v="NA "/>
    <s v="NA"/>
    <s v="PANA SPRAY PLUS 480ML"/>
    <s v="NSK "/>
    <s v="City Pharmacy Co. WLL"/>
    <x v="37"/>
    <s v="Mr.Anas"/>
    <s v="+971 55 244 0493"/>
    <s v="01- Consumables"/>
    <s v="5"/>
    <n v="1"/>
    <s v="IPO-71586"/>
    <n v="-70"/>
    <s v="NA"/>
    <s v="NA"/>
    <s v="NA"/>
    <s v="NA"/>
    <s v="NA"/>
    <s v="NA"/>
  </r>
  <r>
    <d v="2025-01-04T00:00:00"/>
    <x v="1"/>
    <x v="3"/>
    <x v="14"/>
    <s v="Wrapping"/>
    <s v="Sterilization Pouch 75"/>
    <s v="NA"/>
    <s v="Sterilization Pouch 75"/>
    <n v="-1"/>
    <s v="Roll"/>
    <s v="STR-00075"/>
    <n v="32"/>
    <s v="NA"/>
    <s v="NA"/>
    <s v="NA "/>
    <s v="NA "/>
    <s v="NA"/>
    <s v="08- FIN/INV"/>
    <s v="Kimberly Natuel "/>
    <s v="VDC153"/>
    <s v="NA"/>
    <s v="30- Main Inventory 2"/>
    <s v="NA"/>
    <n v="1.4"/>
    <s v="NA"/>
    <s v="NA "/>
    <s v="NA"/>
    <s v="Sterilization Reel - 75x200mt Plain"/>
    <s v="MMC"/>
    <s v="Everest Medical &amp; Safety Trading"/>
    <x v="37"/>
    <s v="Mujeeb "/>
    <s v="+971 56 683 3107"/>
    <s v="01- Consumables"/>
    <s v="1"/>
    <n v="1"/>
    <s v="IPO-71586"/>
    <n v="-32"/>
    <s v="NA"/>
    <s v="NA"/>
    <s v="NA"/>
    <s v="NA"/>
    <s v="NA"/>
    <s v="NA"/>
  </r>
  <r>
    <d v="2025-01-04T00:00:00"/>
    <x v="1"/>
    <x v="3"/>
    <x v="14"/>
    <s v=" Wrapping"/>
    <s v="Sterilization Pouch 55"/>
    <s v="NA"/>
    <s v="Sterilization Pouch 55"/>
    <n v="-1"/>
    <s v="Roll"/>
    <s v="STR-00055"/>
    <n v="28"/>
    <s v="NA"/>
    <s v="NA"/>
    <s v="NA "/>
    <s v="NA "/>
    <s v="NA"/>
    <s v="08- FIN/INV"/>
    <s v="Kimberly Natuel "/>
    <s v="VDC153"/>
    <s v="NA"/>
    <s v="30- Main Inventory 2"/>
    <s v="NA"/>
    <n v="2.1"/>
    <s v="NA"/>
    <s v="NA "/>
    <s v="NA"/>
    <s v="Sterilization Reel - 55x200mt Plain  "/>
    <s v="MMC"/>
    <s v="Everest Medical &amp; Safety Trading"/>
    <x v="37"/>
    <s v="Mujeeb "/>
    <s v="+971 56 683 3107"/>
    <s v="01- Consumables"/>
    <s v="1"/>
    <n v="1"/>
    <s v="IPO-71586"/>
    <n v="-28"/>
    <s v="NA"/>
    <s v="NA"/>
    <s v="NA"/>
    <s v="NA"/>
    <s v="NA"/>
    <s v="NA"/>
  </r>
  <r>
    <d v="2025-01-04T00:00:00"/>
    <x v="1"/>
    <x v="3"/>
    <x v="14"/>
    <s v=" Wrapping"/>
    <s v="Sterilization Pouch 100"/>
    <s v="NA"/>
    <s v="Sterilization Pouch 100"/>
    <n v="-1"/>
    <s v="Roll"/>
    <s v="STR-000100"/>
    <n v="42"/>
    <s v="NA"/>
    <s v="NA"/>
    <s v="NA "/>
    <s v="NA "/>
    <s v="NA"/>
    <s v="08- FIN/INV"/>
    <s v="Kimberly Natuel "/>
    <s v="VDC153"/>
    <s v="NA"/>
    <s v="30- Main Inventory 2"/>
    <s v="NA"/>
    <n v="1.4"/>
    <s v="NA"/>
    <s v="NA "/>
    <s v="NA"/>
    <s v="Sterilization Reel - 100x200mt Plain"/>
    <s v="MMC"/>
    <s v="Everest Medical &amp; Safety Trading"/>
    <x v="37"/>
    <s v="Mujeeb "/>
    <s v="+971 56 683 3107"/>
    <s v="01- Consumables"/>
    <s v="1"/>
    <n v="1"/>
    <s v="IPO-71586"/>
    <n v="-42"/>
    <s v="NA"/>
    <s v="NA"/>
    <s v="NA"/>
    <s v="NA"/>
    <s v="NA"/>
    <s v="NA"/>
  </r>
  <r>
    <d v="2025-01-04T00:00:00"/>
    <x v="1"/>
    <x v="6"/>
    <x v="18"/>
    <s v="Vital Signs"/>
    <s v="RBS Strips"/>
    <s v="NA"/>
    <s v="RBS Strips"/>
    <n v="-1"/>
    <s v="Pack of 50 Strips"/>
    <s v="TSTRIP-00001"/>
    <n v="84"/>
    <s v="NA"/>
    <s v="NA"/>
    <s v="NA"/>
    <s v="NA"/>
    <d v="2025-10-22T00:00:00"/>
    <s v="08- FIN/INV"/>
    <s v="Kimberly Natuel "/>
    <s v="VDC153"/>
    <s v="NA"/>
    <s v="32- Main Inventory 1"/>
    <s v="NA"/>
    <n v="6.4"/>
    <s v="NA"/>
    <s v="NA "/>
    <s v="NA"/>
    <s v="Test Strips - One Touch Select Plus Strip 50's"/>
    <s v="ONETOUCH"/>
    <s v="Aster Pharmacy"/>
    <x v="38"/>
    <s v="Sales "/>
    <s v="+971 54 307 7967"/>
    <s v="01- Consumables"/>
    <s v="6"/>
    <n v="1"/>
    <s v="IPO-59580"/>
    <n v="-84"/>
    <s v="NA"/>
    <s v="NA"/>
    <s v="NA"/>
    <s v="NA"/>
    <s v="NA"/>
    <s v="NA"/>
  </r>
  <r>
    <d v="2025-01-04T00:00:00"/>
    <x v="1"/>
    <x v="6"/>
    <x v="18"/>
    <s v="Vital Signs"/>
    <s v="RBS Lancet"/>
    <s v="NA"/>
    <s v="RBS Lancet"/>
    <n v="-1"/>
    <s v="Pack of 100 Pcs"/>
    <s v="LANCET-00001"/>
    <n v="38"/>
    <s v="NA"/>
    <s v="NA"/>
    <s v="NA"/>
    <s v="NA "/>
    <d v="2025-10-22T00:00:00"/>
    <s v="08- FIN/INV"/>
    <s v="Kimberly Natuel "/>
    <s v="VDC153"/>
    <s v="NA"/>
    <s v="32- Main Inventory 1"/>
    <s v="NA"/>
    <n v="6.4"/>
    <s v="NA"/>
    <s v="NA "/>
    <s v="NA"/>
    <s v="Lancet - One Touch Delica"/>
    <s v="ONETOUCH"/>
    <s v="Aster Pharmacy"/>
    <x v="38"/>
    <s v="Sales "/>
    <s v="+971 54 307 7967"/>
    <s v="01- Consumables"/>
    <s v="6"/>
    <n v="1"/>
    <s v="IPO-59580"/>
    <n v="-38"/>
    <s v="NA"/>
    <s v="NA"/>
    <s v="NA"/>
    <s v="NA"/>
    <s v="NA"/>
    <s v="NA"/>
  </r>
  <r>
    <d v="2025-01-04T00:00:00"/>
    <x v="1"/>
    <x v="0"/>
    <x v="25"/>
    <s v="Giveaways"/>
    <s v="Denta Floss"/>
    <s v="NA"/>
    <s v="Dental Floss"/>
    <n v="-1"/>
    <s v="Pcs"/>
    <s v="DFLOSS-00001"/>
    <n v="12"/>
    <s v="NA"/>
    <s v="NA"/>
    <s v="NA "/>
    <s v="NA "/>
    <s v="NA"/>
    <s v="08- FIN/INV"/>
    <s v="Dr. Asma Butt Haroon Zafar"/>
    <s v="VDC040"/>
    <s v="NA"/>
    <s v="32- Main Inventory 1"/>
    <s v="NA"/>
    <n v="6.3"/>
    <s v="NA"/>
    <s v="NA "/>
    <s v="NA"/>
    <s v="Dental Floss"/>
    <s v="ORAL B "/>
    <s v="Everest Medical &amp; Safety Trading"/>
    <x v="33"/>
    <s v="Mujeeb "/>
    <s v="+971 56 683 3107"/>
    <s v="01- Consumables"/>
    <s v="6"/>
    <n v="1"/>
    <s v="IPO-15997"/>
    <n v="-12"/>
    <s v="NA"/>
    <s v="NA"/>
    <s v="NA"/>
    <s v="NA"/>
    <s v="NA"/>
    <s v="NA"/>
  </r>
  <r>
    <d v="2025-01-04T00:00:00"/>
    <x v="1"/>
    <x v="3"/>
    <x v="20"/>
    <s v="Personal Protective Equipment "/>
    <s v="Disposable Gown - 50 gsm"/>
    <s v="NA"/>
    <s v="Disposable Gown - 50 gsm"/>
    <n v="-1"/>
    <s v="Pack  of 10pcs"/>
    <s v="ISG50-00001"/>
    <n v="13"/>
    <s v="NA"/>
    <s v="NA"/>
    <s v="NA "/>
    <s v="NA "/>
    <s v="NA"/>
    <s v="08- FIN/INV"/>
    <s v="Dr. Asma Butt Haroon Zafar"/>
    <s v="VDC040"/>
    <s v="NA"/>
    <s v="30- Main Inventory 2"/>
    <s v="NA"/>
    <n v="2.2999999999999998"/>
    <s v="NA"/>
    <s v="NA "/>
    <s v="NA"/>
    <s v="Disposable Isolation Gown - 50 GSM Blue"/>
    <s v="Novamed "/>
    <s v="Everest Medical &amp; Safety Trading"/>
    <x v="33"/>
    <s v="Mujeeb "/>
    <s v="+971 56 683 3107"/>
    <s v="01- Consumables"/>
    <s v="6"/>
    <n v="1"/>
    <s v="IPO-15997"/>
    <n v="-13"/>
    <s v="NA"/>
    <s v="NA"/>
    <s v="NA"/>
    <s v="NA"/>
    <s v="NA"/>
    <s v="NA"/>
  </r>
  <r>
    <d v="2025-01-04T00:00:00"/>
    <x v="1"/>
    <x v="3"/>
    <x v="20"/>
    <s v="Personal Protective Equipment"/>
    <s v="Face Mask - Regular"/>
    <s v="NA"/>
    <s v="Face Mask - Regular"/>
    <n v="-1"/>
    <s v="Box of 50 Pcs"/>
    <s v="NA"/>
    <n v="4"/>
    <s v="NA"/>
    <s v="NA"/>
    <s v="NA "/>
    <s v="NA "/>
    <d v="2026-07-24T00:00:00"/>
    <s v="08- FIN/INV"/>
    <s v="Dr. Asma Butt Haroon Zafar"/>
    <s v="VDC040"/>
    <s v="NA"/>
    <s v="30- Main Inventory 2"/>
    <s v="NA"/>
    <n v="7.6"/>
    <s v="NA"/>
    <s v="NA "/>
    <s v="NA"/>
    <s v="Face Mask - Earloop - 3 Ply - Regular"/>
    <s v="Gesalife"/>
    <s v="Medi Chain Medical Instrument"/>
    <x v="33"/>
    <s v="Ajir"/>
    <s v="+971 55 131 2589"/>
    <s v="01- Consumables"/>
    <s v="7"/>
    <n v="1"/>
    <s v="IPO-15997"/>
    <n v="-4"/>
    <s v="NA"/>
    <s v="NA"/>
    <s v="NA"/>
    <s v="NA"/>
    <s v="NA"/>
    <s v="NA"/>
  </r>
  <r>
    <d v="2025-01-04T00:00:00"/>
    <x v="1"/>
    <x v="3"/>
    <x v="20"/>
    <s v="Personal Protective Equipment"/>
    <s v="Nurse Cap"/>
    <s v="NA"/>
    <s v="Nurse Cap"/>
    <n v="-1"/>
    <s v="Pack "/>
    <s v="GENC-1112"/>
    <n v="7"/>
    <s v="NA"/>
    <s v="NA"/>
    <s v="NA "/>
    <s v="NA "/>
    <d v="2027-08-01T00:00:00"/>
    <s v="08- FIN/INV"/>
    <s v="Dr. Asma Butt Haroon Zafar"/>
    <s v="VDC040"/>
    <s v="NA"/>
    <s v="30- Main Inventory 2"/>
    <s v="NA"/>
    <n v="8.4"/>
    <s v="NA"/>
    <s v="NA "/>
    <s v="NA"/>
    <s v="Nurse Cap"/>
    <s v="MMC "/>
    <s v="Medi Chain Medical Instrument"/>
    <x v="33"/>
    <s v="Ajir"/>
    <s v="+971 55 131 2589"/>
    <s v="01- Consumables"/>
    <s v="3"/>
    <n v="1"/>
    <s v="IPO-15997"/>
    <n v="-7"/>
    <s v="NA"/>
    <s v="NA"/>
    <s v="NA"/>
    <s v="NA"/>
    <s v="NA"/>
    <s v="NA"/>
  </r>
  <r>
    <d v="2025-01-04T00:00:00"/>
    <x v="1"/>
    <x v="3"/>
    <x v="20"/>
    <s v="Personal Protective Equipment"/>
    <s v="Saliva Ejector"/>
    <s v="NA"/>
    <s v="Saliva Ejector"/>
    <n v="-1"/>
    <s v="Pack of 100 Pcs"/>
    <s v="SE-00001"/>
    <n v="9"/>
    <s v="NA"/>
    <s v="NA"/>
    <s v="NA "/>
    <s v="NA "/>
    <s v="NA"/>
    <s v="08- FIN/INV"/>
    <s v="Dr. Asma Butt Haroon Zafar"/>
    <s v="VDC040"/>
    <s v="NA"/>
    <s v="30- Main Inventory 2"/>
    <s v="NA"/>
    <n v="5.3"/>
    <s v="NA"/>
    <s v="NA "/>
    <s v="NA"/>
    <s v="Saliva Ejector"/>
    <s v="EUROMED"/>
    <s v="IRA Medical Supplies"/>
    <x v="33"/>
    <s v="Mohammed Rashid"/>
    <s v="+971 56 272 8220"/>
    <s v="01- Consumables"/>
    <s v="5"/>
    <n v="1"/>
    <s v="IPO-15997"/>
    <n v="-9"/>
    <s v="NA"/>
    <s v="NA"/>
    <s v="NA"/>
    <s v="NA"/>
    <s v="NA"/>
    <s v="NA"/>
  </r>
  <r>
    <d v="2025-01-04T00:00:00"/>
    <x v="1"/>
    <x v="3"/>
    <x v="5"/>
    <s v="Waste Management"/>
    <s v="Sharp Container"/>
    <s v="NA"/>
    <s v="Sharp Container"/>
    <n v="-1"/>
    <s v="Pcs"/>
    <s v="SC5L-00001"/>
    <n v="8"/>
    <s v="NA"/>
    <s v="NA"/>
    <s v="NA "/>
    <s v="NA "/>
    <s v="NA"/>
    <s v="08- FIN/INV"/>
    <s v="Dr. Asma Butt Haroon Zafar"/>
    <s v="VDC040"/>
    <s v="NA"/>
    <s v="30- Main Inventory 2"/>
    <s v="NA"/>
    <n v="4.2"/>
    <s v="NA"/>
    <s v="NA "/>
    <s v="NA"/>
    <s v="Sharp Container - 5 Ltr."/>
    <s v="NA "/>
    <s v="Bin Ali Medical Supplies LLC"/>
    <x v="33"/>
    <s v="Shihabudheen"/>
    <s v="+971 55 432 8043"/>
    <s v="01- Consumables"/>
    <s v="4"/>
    <n v="1"/>
    <s v="IPO-15997"/>
    <n v="-8"/>
    <s v="NA"/>
    <s v="NA"/>
    <s v="NA"/>
    <s v="NA"/>
    <s v="NA"/>
    <s v="NA"/>
  </r>
  <r>
    <d v="2025-01-04T00:00:00"/>
    <x v="1"/>
    <x v="3"/>
    <x v="20"/>
    <s v="Personal Protective Equipment"/>
    <s v="High Suction Tip- White "/>
    <s v="NA"/>
    <s v="High Suction Tip- White "/>
    <n v="-1"/>
    <s v="Pack of 100 Pcs"/>
    <s v="HST-00001"/>
    <n v="10"/>
    <s v="NA"/>
    <s v="NA"/>
    <s v="NA "/>
    <s v="NA "/>
    <s v="NA"/>
    <s v="08- FIN/INV"/>
    <s v="Dr. Asma Butt Haroon Zafar"/>
    <s v="VDC040"/>
    <s v="NA"/>
    <s v="30- Main Inventory 2"/>
    <s v="NA"/>
    <n v="4.3"/>
    <s v="NA"/>
    <s v="NA "/>
    <s v="NA"/>
    <s v="High Suction Tip- White "/>
    <s v="BMS "/>
    <s v="Everest Medical &amp; Safety Trading"/>
    <x v="33"/>
    <s v="Mujeeb "/>
    <s v="+971 56 683 3107"/>
    <s v="01- Consumables"/>
    <s v="5"/>
    <n v="1"/>
    <s v="IPO-15997"/>
    <n v="-10"/>
    <s v="NA"/>
    <s v="NA"/>
    <s v="NA"/>
    <s v="NA"/>
    <s v="NA"/>
    <s v="NA"/>
  </r>
  <r>
    <d v="2025-01-04T00:00:00"/>
    <x v="1"/>
    <x v="3"/>
    <x v="19"/>
    <s v="Disinfectants "/>
    <s v="Disinfectant Wipes"/>
    <s v="NA"/>
    <s v="Cavi Wipes"/>
    <n v="-1"/>
    <s v="Bottle"/>
    <s v="21-229IPA"/>
    <n v="29"/>
    <s v="NA"/>
    <s v="NA"/>
    <s v="NA "/>
    <s v="NA "/>
    <d v="2025-10-01T00:00:00"/>
    <s v="08- FIN/INV"/>
    <s v="Dr. Asma Butt Haroon Zafar"/>
    <s v="VDC040"/>
    <s v="NA"/>
    <s v="30- Main Inventory 2"/>
    <s v="NA"/>
    <n v="1.5"/>
    <s v="NA"/>
    <s v="NA "/>
    <s v="NA"/>
    <s v="Surface Disinfectant - Cavi wipes (160 towels/bot)"/>
    <s v="Metrex"/>
    <s v="Bin Ali Medical Supplies LLC"/>
    <x v="33"/>
    <s v="Shihabudheen"/>
    <s v="+971 55 798 8038"/>
    <s v="01- Consumables"/>
    <s v="1"/>
    <n v="1"/>
    <s v="IPO-15997"/>
    <n v="-29"/>
    <s v="NA"/>
    <s v="NA"/>
    <s v="NA"/>
    <s v="NA"/>
    <s v="NA"/>
    <s v="NA"/>
  </r>
  <r>
    <d v="2025-01-04T00:00:00"/>
    <x v="1"/>
    <x v="0"/>
    <x v="0"/>
    <s v="Burs"/>
    <s v="Yellow Tapered Diamond Bur #  70"/>
    <s v="NA"/>
    <s v="Yellow Tapered Diamond Bur #  70"/>
    <n v="-1"/>
    <s v="Pkt"/>
    <s v="D850 EF 1.6"/>
    <n v="60"/>
    <s v="NA"/>
    <s v="NA"/>
    <s v="NA "/>
    <s v="NA "/>
    <s v="NA"/>
    <s v="08- FIN/INV"/>
    <s v="Dr. Asma Butt Haroon Zafar"/>
    <s v="VDC040"/>
    <s v="NA"/>
    <s v="32- Main Inventory 1"/>
    <s v="NA"/>
    <n v="7.4"/>
    <s v="NA"/>
    <s v="NA "/>
    <s v="NA"/>
    <s v="Bur - Diamond Bur #70 - Stoddard"/>
    <s v="Stoddard"/>
    <s v="Al Hana Medical Equipments"/>
    <x v="33"/>
    <s v="Mahamud"/>
    <s v="+971 50 219 8081"/>
    <s v="02- Reusable"/>
    <s v="7"/>
    <n v="1"/>
    <s v="IPO-15997"/>
    <n v="-60"/>
    <s v="NA"/>
    <s v="NA"/>
    <s v="NA"/>
    <s v="NA"/>
    <s v="NA"/>
    <s v="NA"/>
  </r>
  <r>
    <d v="2025-01-04T00:00:00"/>
    <x v="1"/>
    <x v="0"/>
    <x v="0"/>
    <s v="Burs"/>
    <s v="Red Football Big "/>
    <s v="NA"/>
    <s v="Red Football Big "/>
    <n v="-1"/>
    <s v="Pkt"/>
    <s v="D379 F 2.3"/>
    <n v="60"/>
    <s v="NA"/>
    <s v="NA"/>
    <s v="NA "/>
    <s v="NA "/>
    <s v="NA"/>
    <s v="08- FIN/INV"/>
    <s v="Dr. Asma Butt Haroon Zafar"/>
    <s v="VDC040"/>
    <s v="NA"/>
    <s v="32- Main Inventory 1"/>
    <s v="NA"/>
    <n v="7.4"/>
    <s v="NA"/>
    <s v="NA "/>
    <s v="NA"/>
    <s v="Bur - Diamond Bur #117 - Stoddard"/>
    <s v="Stoddard"/>
    <s v="Al Hana Medical Equipments"/>
    <x v="33"/>
    <s v="Mahamud"/>
    <s v="+971 50 219 8081"/>
    <s v="02- Reusable"/>
    <s v="7"/>
    <n v="1"/>
    <s v="IPO-15997"/>
    <n v="-60"/>
    <s v="NA"/>
    <s v="NA"/>
    <s v="NA"/>
    <s v="NA"/>
    <s v="NA"/>
    <s v="NA"/>
  </r>
  <r>
    <d v="2025-01-04T00:00:00"/>
    <x v="1"/>
    <x v="0"/>
    <x v="10"/>
    <s v="Scaling "/>
    <s v="Prophy Brush"/>
    <s v="NA"/>
    <s v="Prophy Brush"/>
    <n v="-1"/>
    <s v="Pack"/>
    <s v="PBN-00001"/>
    <n v="25"/>
    <s v="NA"/>
    <s v="NA"/>
    <s v="NA "/>
    <s v="NA "/>
    <s v="NA"/>
    <s v="08- FIN/INV"/>
    <s v="Dr. Asma Butt Haroon Zafar"/>
    <s v="VDC040"/>
    <s v="NA"/>
    <s v="32- Main Inventory 1"/>
    <s v="NA"/>
    <n v="8.1999999999999993"/>
    <s v="NA"/>
    <s v="NA "/>
    <s v="NA"/>
    <s v="Prophy Brushes - Pencil Brush Flat (Nylon)"/>
    <s v="ORO"/>
    <s v="Everest Medical &amp; Safety Trading"/>
    <x v="33"/>
    <s v="Mujeeb "/>
    <s v="+971 56 683 3107"/>
    <s v="01- Consumables"/>
    <s v="8"/>
    <n v="1"/>
    <s v="IPO-15997"/>
    <n v="-25"/>
    <s v="NA"/>
    <s v="NA"/>
    <s v="NA"/>
    <s v="NA"/>
    <s v="NA"/>
    <s v="NA"/>
  </r>
  <r>
    <d v="2025-01-04T00:00:00"/>
    <x v="1"/>
    <x v="0"/>
    <x v="10"/>
    <s v="Scaling "/>
    <s v="Prophy Powder - NSK"/>
    <s v="NA"/>
    <s v="Prophy Powder - NSK"/>
    <n v="-1"/>
    <s v="Bottle"/>
    <s v="D00Y900698"/>
    <n v="127.5"/>
    <s v="NA"/>
    <s v="NA"/>
    <s v="NA "/>
    <s v="NA "/>
    <d v="2028-12-09T00:00:00"/>
    <s v="08- FIN/INV"/>
    <s v="Dr. Asma Butt Haroon Zafar"/>
    <s v="VDC040"/>
    <s v="NA"/>
    <s v="32- Main Inventory 1"/>
    <s v="NA"/>
    <n v="8.1999999999999993"/>
    <s v="NA"/>
    <s v="NA "/>
    <s v="NA"/>
    <s v="NSK Powder - Flash Pearl  Bottle"/>
    <s v="NSK "/>
    <s v="City Pharmacy Co. WLL"/>
    <x v="33"/>
    <s v="Mr.Anas"/>
    <s v="+971 55 244 0493"/>
    <s v="01- Consumables"/>
    <s v="8"/>
    <n v="1"/>
    <s v="IPO-15997"/>
    <n v="-127.5"/>
    <s v="NA"/>
    <s v="NA"/>
    <s v="NA"/>
    <s v="NA"/>
    <s v="NA"/>
    <s v="NA"/>
  </r>
  <r>
    <d v="2025-01-04T00:00:00"/>
    <x v="1"/>
    <x v="0"/>
    <x v="10"/>
    <s v="Scaling "/>
    <s v="Prophy Cup"/>
    <s v="NA"/>
    <s v="Prophy Cup"/>
    <n v="-1"/>
    <s v="Pack"/>
    <s v="PROPHYCUP-00001"/>
    <n v="35"/>
    <s v="NA"/>
    <s v="NA"/>
    <s v="NA "/>
    <s v="NA "/>
    <s v="NA"/>
    <s v="08- FIN/INV"/>
    <s v="Dr. Asma Butt Haroon Zafar"/>
    <s v="VDC040"/>
    <s v="NA"/>
    <s v="32- Main Inventory 1"/>
    <s v="NA"/>
    <n v="8.1999999999999993"/>
    <s v="NA"/>
    <s v="NA "/>
    <s v="NA"/>
    <s v="Prophylaxis Cup - Standard"/>
    <s v="ORO"/>
    <s v="MedPro Solutions Medical Equipment Trading LLC"/>
    <x v="33"/>
    <s v="Imran"/>
    <n v="97142667877"/>
    <s v="01- Consumables"/>
    <s v="8"/>
    <n v="1"/>
    <s v="IPO-15997"/>
    <n v="-35"/>
    <s v="NA"/>
    <s v="NA"/>
    <s v="NA"/>
    <s v="NA"/>
    <s v="NA"/>
    <s v="NA"/>
  </r>
  <r>
    <d v="2025-01-04T00:00:00"/>
    <x v="1"/>
    <x v="0"/>
    <x v="2"/>
    <s v="Restorative Fillings"/>
    <s v="Composite Universal A1"/>
    <s v="NA"/>
    <s v="Composite Universal A1"/>
    <n v="-1"/>
    <s v="Syringe"/>
    <s v="1370A1"/>
    <n v="100"/>
    <s v="NA"/>
    <s v="NA"/>
    <s v="NA "/>
    <s v="NA "/>
    <d v="2025-03-01T00:00:00"/>
    <s v="08- FIN/INV"/>
    <s v="Dr. Asma Butt Haroon Zafar"/>
    <s v="VDC040"/>
    <s v="NA"/>
    <s v="32- Main Inventory 1"/>
    <s v="NA"/>
    <n v="8.3000000000000007"/>
    <s v="NA"/>
    <s v="NA "/>
    <s v="NA"/>
    <s v="Universal Restorative - Filtek Z250 Universal Restorative A1 Shade - 3M ESPE"/>
    <s v="3M ESPE "/>
    <s v="Everest Medical &amp; Safety Trading"/>
    <x v="33"/>
    <s v="Mujeeb"/>
    <s v="+971 56 683 3107"/>
    <s v="01- Consumables"/>
    <s v="8"/>
    <n v="1"/>
    <s v="IPO-15997"/>
    <n v="-100"/>
    <s v="NA"/>
    <s v="NA"/>
    <s v="NA"/>
    <s v="NA"/>
    <s v="NA"/>
    <s v="NA"/>
  </r>
  <r>
    <d v="2025-01-04T00:00:00"/>
    <x v="1"/>
    <x v="0"/>
    <x v="2"/>
    <s v="Restorative Fillings"/>
    <s v="Composite Universal A3"/>
    <s v="NA"/>
    <s v="Composite Universal A3"/>
    <n v="-1"/>
    <s v="Syringe"/>
    <s v="1370A3"/>
    <n v="100"/>
    <s v="NA"/>
    <s v="NA"/>
    <s v="NA "/>
    <s v="NA "/>
    <d v="2025-10-01T00:00:00"/>
    <s v="08- FIN/INV"/>
    <s v="Dr. Asma Butt Haroon Zafar"/>
    <s v="VDC040"/>
    <s v="NA"/>
    <s v="32- Main Inventory 1"/>
    <s v="NA"/>
    <n v="8.3000000000000007"/>
    <s v="NA"/>
    <s v="NA "/>
    <s v="NA"/>
    <s v="Universal Restorative - Filtek Z250 Universal Restorative A3 Shade - 3M ESPE"/>
    <s v="3M ESPE "/>
    <s v="Everest Medical &amp; Safety Trading"/>
    <x v="33"/>
    <s v="Mujeeb"/>
    <s v="+971 56 683 3107"/>
    <s v="01- Consumables"/>
    <s v="8"/>
    <n v="1"/>
    <s v="IPO-15997"/>
    <n v="-100"/>
    <s v="NA"/>
    <s v="NA"/>
    <s v="NA"/>
    <s v="NA"/>
    <s v="NA"/>
    <s v="NA"/>
  </r>
  <r>
    <d v="2025-01-04T00:00:00"/>
    <x v="1"/>
    <x v="0"/>
    <x v="3"/>
    <s v="Posts Supplies "/>
    <s v="Fiber Post Size 2"/>
    <s v="NA"/>
    <s v="Fiber Post Size 2"/>
    <n v="-1"/>
    <s v="Pack"/>
    <n v="7126"/>
    <n v="200"/>
    <s v="NA"/>
    <s v="NA"/>
    <s v="NA "/>
    <s v="NA "/>
    <s v="NA"/>
    <s v="08- FIN/INV"/>
    <s v="Dr. Asma Butt Haroon Zafar"/>
    <s v="VDC040"/>
    <s v="NA"/>
    <s v="32- Main Inventory 1"/>
    <s v="NA"/>
    <n v="7.4"/>
    <s v="NA"/>
    <s v="NA "/>
    <s v="NA"/>
    <s v="Unicore Post - Unicore Post Placement Size 2, 1.0mm"/>
    <s v="Ultradent "/>
    <s v="Saber Mohammed/Elwan Technical Supplies"/>
    <x v="33"/>
    <s v="Saber"/>
    <s v="+971 50 170 2676"/>
    <s v="01- Consumables"/>
    <s v="7"/>
    <n v="1"/>
    <s v="IPO-15997"/>
    <n v="-200"/>
    <s v="NA"/>
    <s v="NA"/>
    <s v="NA"/>
    <s v="NA"/>
    <s v="NA"/>
    <s v="NA"/>
  </r>
  <r>
    <d v="2025-01-04T00:00:00"/>
    <x v="1"/>
    <x v="0"/>
    <x v="2"/>
    <s v="Restorative Fillings"/>
    <s v="Coltosol"/>
    <s v="NA"/>
    <s v="Coltosol"/>
    <n v="-1"/>
    <s v="Pcs"/>
    <n v="5906"/>
    <n v="35"/>
    <s v="NA"/>
    <s v="NA"/>
    <s v="NA "/>
    <s v="NA "/>
    <d v="2025-08-01T00:00:00"/>
    <s v="08- FIN/INV"/>
    <s v="Dr. Asma Butt Haroon Zafar"/>
    <s v="VDC040"/>
    <s v="NA"/>
    <s v="32- Main Inventory 1"/>
    <s v="NA"/>
    <n v="7.3"/>
    <s v="NA"/>
    <s v="NA "/>
    <s v="NA"/>
    <s v="Temporary Filling Material - Coltosol F"/>
    <s v="COLTENE "/>
    <s v="Everest Medical &amp; Safety Trading"/>
    <x v="33"/>
    <s v="Mujeeb "/>
    <s v="+971 56 683 3107"/>
    <s v="01- Consumables"/>
    <s v="7"/>
    <n v="1"/>
    <s v="IPO-15997"/>
    <n v="-35"/>
    <s v="NA"/>
    <s v="NA"/>
    <s v="NA"/>
    <s v="NA"/>
    <s v="NA"/>
    <s v="NA"/>
  </r>
  <r>
    <d v="2025-01-04T00:00:00"/>
    <x v="1"/>
    <x v="0"/>
    <x v="2"/>
    <s v="Restorative Fillings"/>
    <s v="Proximal Saw 6mm"/>
    <s v="NA"/>
    <s v="Proximal Saw 6mm"/>
    <n v="-1"/>
    <s v="Pack"/>
    <n v="3033"/>
    <n v="95"/>
    <s v="NA"/>
    <s v="NA"/>
    <s v="NA "/>
    <s v="NA "/>
    <d v="2025-10-15T00:00:00"/>
    <s v="08- FIN/INV"/>
    <s v="Dr. Asma Butt Haroon Zafar"/>
    <s v="VDC040"/>
    <s v="NA"/>
    <s v="32- Main Inventory 1"/>
    <s v="NA"/>
    <n v="7.3"/>
    <s v="NA"/>
    <s v="NA "/>
    <s v="NA"/>
    <s v="Microcut Manual - Serrated Steel Blade 6mm - TDV"/>
    <s v="TDV"/>
    <s v="World Dento Medical Equipments LLC"/>
    <x v="33"/>
    <s v="Mansoor "/>
    <s v="+971 56 367 9301"/>
    <s v="01- Consumables"/>
    <s v="7"/>
    <n v="1"/>
    <s v="IPO-15997"/>
    <n v="-95"/>
    <s v="NA"/>
    <s v="NA"/>
    <s v="NA"/>
    <s v="NA"/>
    <s v="NA"/>
    <s v="NA"/>
  </r>
  <r>
    <d v="2025-01-04T00:00:00"/>
    <x v="1"/>
    <x v="0"/>
    <x v="2"/>
    <s v="Restorative Supplies"/>
    <s v="Supercap 6.3mm"/>
    <s v="NA"/>
    <s v="Supercap 6.3mm"/>
    <n v="-1"/>
    <s v="Pack of 50 Pcs"/>
    <n v="2181"/>
    <n v="170"/>
    <s v="NA"/>
    <s v="NA"/>
    <s v="NA "/>
    <s v="NA "/>
    <s v="NA"/>
    <s v="08- FIN/INV"/>
    <s v="Dr. Asma Butt Haroon Zafar"/>
    <s v="VDC040"/>
    <s v="NA"/>
    <s v="32- Main Inventory 1"/>
    <s v="NA"/>
    <n v="7.3"/>
    <s v="NA"/>
    <s v="NA "/>
    <s v="NA"/>
    <s v="Matrix Supercap 6.3mm"/>
    <s v="KERR"/>
    <s v="Everest Medical &amp; Safety Trading"/>
    <x v="33"/>
    <s v="Mujeeb "/>
    <s v="+971 56 683 3107"/>
    <s v="01- Consumables"/>
    <s v="7"/>
    <n v="1"/>
    <s v="IPO-15997"/>
    <n v="-170"/>
    <s v="NA"/>
    <s v="NA"/>
    <s v="NA"/>
    <s v="NA"/>
    <s v="NA"/>
    <s v="NA"/>
  </r>
  <r>
    <d v="2025-01-04T00:00:00"/>
    <x v="1"/>
    <x v="0"/>
    <x v="2"/>
    <s v="Restorative Fillings"/>
    <s v="Yellow Etch"/>
    <s v="NA"/>
    <s v="Yellow Etch"/>
    <n v="-1"/>
    <s v="Pack of 1Syringe"/>
    <s v="UP-407"/>
    <n v="45"/>
    <s v="NA"/>
    <s v="NA"/>
    <s v="NA "/>
    <s v="NA "/>
    <d v="2029-03-31T00:00:00"/>
    <s v="08- FIN/INV"/>
    <s v="Dr. Asma Butt Haroon Zafar"/>
    <s v="VDC040"/>
    <s v="NA"/>
    <s v="32- Main Inventory 1"/>
    <s v="NA"/>
    <n v="7.3"/>
    <s v="NA"/>
    <s v="NA "/>
    <s v="NA"/>
    <s v="Porcelain Etch - 9% Hydrofluoric acid (1.2ml) x 1Syringe"/>
    <s v="Ultradent "/>
    <s v="Saber Mohammed/Elwan Technical Supplies"/>
    <x v="33"/>
    <s v="Saber"/>
    <s v="+971 50 170 2676"/>
    <s v="01- Consumables"/>
    <s v="7"/>
    <n v="1"/>
    <s v="IPO-15997"/>
    <n v="-45"/>
    <s v="NA"/>
    <s v="NA"/>
    <s v="NA"/>
    <s v="NA"/>
    <s v="NA"/>
    <s v="NA"/>
  </r>
  <r>
    <d v="2025-01-04T00:00:00"/>
    <x v="1"/>
    <x v="0"/>
    <x v="3"/>
    <s v="Endodontic Materials "/>
    <s v="Gates Drill 32-1-6"/>
    <s v="NA"/>
    <s v="Gates Drill 32-1-6"/>
    <n v="-1"/>
    <s v="Pkt"/>
    <s v="GD-0032-1-6"/>
    <n v="25"/>
    <s v="NA"/>
    <s v="NA"/>
    <s v="NA "/>
    <s v="NA "/>
    <s v="NA"/>
    <s v="08- FIN/INV"/>
    <s v="Dr. Asma Butt Haroon Zafar"/>
    <s v="VDC040"/>
    <s v="NA"/>
    <s v="32- Main Inventory 1"/>
    <s v="NA"/>
    <n v="8.4"/>
    <s v="NA"/>
    <s v="NA "/>
    <s v="NA"/>
    <s v="Gates Drill - 32mm #1-6"/>
    <s v="NA"/>
    <s v="Apple Med Trading LLC"/>
    <x v="33"/>
    <s v="Mohammad Kp"/>
    <s v="+971 55 396 6887"/>
    <s v="01- Consumables"/>
    <s v="3"/>
    <n v="1"/>
    <s v="IPO-15997"/>
    <n v="-25"/>
    <s v="NA"/>
    <s v="NA"/>
    <s v="NA"/>
    <s v="NA"/>
    <s v="NA"/>
    <s v="NA"/>
  </r>
  <r>
    <d v="2025-01-04T00:00:00"/>
    <x v="1"/>
    <x v="0"/>
    <x v="3"/>
    <s v="Endodontic Materials"/>
    <s v="Paper Points"/>
    <s v="NA"/>
    <s v="Paper Points #25* .04"/>
    <n v="-1"/>
    <s v="Pkt"/>
    <s v="APP-002504"/>
    <n v="14"/>
    <s v="NA"/>
    <s v="NA"/>
    <s v="NA "/>
    <s v="NA "/>
    <d v="2027-05-01T00:00:00"/>
    <s v="08- FIN/INV"/>
    <s v="Dr. Asma Butt Haroon Zafar"/>
    <s v="VDC040"/>
    <s v="NA"/>
    <s v="32- Main Inventory 1"/>
    <s v="NA"/>
    <n v="7.4"/>
    <s v="NA"/>
    <s v="NA "/>
    <s v="NA"/>
    <s v="Absorbent Paper Points - #25* .04"/>
    <s v="Meta Biomed "/>
    <s v="Everest Medical &amp; Safety Trading"/>
    <x v="33"/>
    <s v="Mujeeb "/>
    <s v="+971 56 683 3107"/>
    <s v="01- Consumables"/>
    <s v="7"/>
    <n v="1"/>
    <s v="IPO-15997"/>
    <n v="-14"/>
    <s v="NA"/>
    <s v="NA"/>
    <s v="NA"/>
    <s v="NA"/>
    <s v="NA"/>
    <s v="NA"/>
  </r>
  <r>
    <d v="2025-01-04T00:00:00"/>
    <x v="1"/>
    <x v="0"/>
    <x v="3"/>
    <s v="Endodontic Materials"/>
    <s v="Gutta Percha"/>
    <s v="NA"/>
    <s v="Gutta Percha #25* .04"/>
    <n v="-1"/>
    <s v="Pkt"/>
    <s v="GPP-002504"/>
    <n v="14"/>
    <s v="NA"/>
    <s v="NA"/>
    <s v="NA "/>
    <s v="NA "/>
    <s v="NA"/>
    <s v="08- FIN/INV"/>
    <s v="Dr. Asma Butt Haroon Zafar"/>
    <s v="VDC040"/>
    <s v="NA"/>
    <s v="32- Main Inventory 1"/>
    <s v="NA"/>
    <n v="7.4"/>
    <s v="NA"/>
    <s v="NA "/>
    <s v="NA"/>
    <s v="Gutta Percha Points - GP #25* .04 (60s)"/>
    <s v="Meta Biomed "/>
    <s v="Everest Medical &amp; Safety Trading"/>
    <x v="33"/>
    <s v="Mujeeb "/>
    <s v="+971 56 683 3107"/>
    <s v="01- Consumables"/>
    <s v="7"/>
    <n v="1"/>
    <s v="IPO-15997"/>
    <n v="-14"/>
    <s v="NA"/>
    <s v="NA"/>
    <s v="NA"/>
    <s v="NA"/>
    <s v="NA"/>
    <s v="NA"/>
  </r>
  <r>
    <d v="2025-01-04T00:00:00"/>
    <x v="1"/>
    <x v="0"/>
    <x v="3"/>
    <s v="Endodontic Materials"/>
    <s v="Gutta Percha"/>
    <s v="NA"/>
    <s v="Gutta Percha #30* .04"/>
    <n v="-1"/>
    <s v="Pkt"/>
    <s v="GPP-003004"/>
    <n v="14"/>
    <s v="NA"/>
    <s v="NA"/>
    <s v="NA "/>
    <s v="NA "/>
    <d v="2026-05-31T00:00:00"/>
    <s v="08- FIN/INV"/>
    <s v="Dr. Asma Butt Haroon Zafar"/>
    <s v="VDC040"/>
    <s v="NA"/>
    <s v="32- Main Inventory 1"/>
    <s v="NA"/>
    <n v="7.4"/>
    <s v="NA"/>
    <s v="NA "/>
    <s v="NA"/>
    <s v="Gutta Percha Points - GP #30* .04 (60s)"/>
    <s v="Meta Biomed "/>
    <s v="Everest Medical &amp; Safety Trading"/>
    <x v="33"/>
    <s v="Mujeeb "/>
    <s v="+971 56 683 3107"/>
    <s v="01- Consumables"/>
    <s v="7"/>
    <n v="1"/>
    <s v="IPO-15997"/>
    <n v="-14"/>
    <s v="NA"/>
    <s v="NA"/>
    <s v="NA"/>
    <s v="NA"/>
    <s v="NA"/>
    <s v="NA"/>
  </r>
  <r>
    <d v="2025-01-04T00:00:00"/>
    <x v="1"/>
    <x v="0"/>
    <x v="3"/>
    <s v="Endodontic Materials"/>
    <s v="Paper Points"/>
    <s v="NA"/>
    <s v="Paper Points #35* .04"/>
    <n v="-1"/>
    <s v="Pkt"/>
    <s v="APP-003504"/>
    <n v="14"/>
    <s v="NA"/>
    <s v="NA"/>
    <s v="NA "/>
    <s v="NA "/>
    <d v="2027-05-01T00:00:00"/>
    <s v="08- FIN/INV"/>
    <s v="Dr. Asma Butt Haroon Zafar"/>
    <s v="VDC040"/>
    <s v="NA"/>
    <s v="32- Main Inventory 1"/>
    <s v="NA"/>
    <n v="7.4"/>
    <s v="NA"/>
    <s v="NA "/>
    <s v="NA"/>
    <s v="Absorbent Paper Points - #35* .04"/>
    <s v="Meta Biomed "/>
    <s v="Everest Medical &amp; Safety Trading"/>
    <x v="33"/>
    <s v="Mujeeb "/>
    <s v="+971 56 683 3107"/>
    <s v="01- Consumables"/>
    <s v="7"/>
    <n v="1"/>
    <s v="IPO-15997"/>
    <n v="-14"/>
    <s v="NA"/>
    <s v="NA"/>
    <s v="NA"/>
    <s v="NA"/>
    <s v="NA"/>
    <s v="NA"/>
  </r>
  <r>
    <d v="2025-01-04T00:00:00"/>
    <x v="1"/>
    <x v="0"/>
    <x v="3"/>
    <s v="Endodontic Materials"/>
    <s v="Plastic Wedges"/>
    <s v="NA"/>
    <s v="Plastic Wedges"/>
    <n v="-1"/>
    <s v="Pkt"/>
    <n v="4101"/>
    <n v="25"/>
    <s v="NA"/>
    <s v="NA"/>
    <s v="NA "/>
    <s v="NA "/>
    <s v="NA"/>
    <s v="08- FIN/INV"/>
    <s v="Dr. Asma Butt Haroon Zafar"/>
    <s v="VDC040"/>
    <s v="NA"/>
    <s v="32- Main Inventory 1"/>
    <s v="NA"/>
    <n v="8.4"/>
    <s v="NA"/>
    <s v="NA "/>
    <s v="NA"/>
    <s v="Plastic Transparent Wedges"/>
    <s v="TDV"/>
    <s v="World Dento Medical Equipments LLC"/>
    <x v="33"/>
    <s v="Mansoor "/>
    <s v="+971 56 367 9301"/>
    <s v="01- Consumables"/>
    <s v="8"/>
    <n v="1"/>
    <s v="IPO-15997"/>
    <n v="-25"/>
    <s v="NA"/>
    <s v="NA"/>
    <s v="NA"/>
    <s v="NA"/>
    <s v="NA"/>
    <s v="NA"/>
  </r>
  <r>
    <d v="2025-01-04T00:00:00"/>
    <x v="1"/>
    <x v="0"/>
    <x v="3"/>
    <s v="Endodontic Materials "/>
    <s v="Pulp Tester Spray"/>
    <s v="NA"/>
    <s v="Pulp Tester Spray"/>
    <n v="-1"/>
    <s v="Bottle"/>
    <n v="3127319"/>
    <n v="40"/>
    <s v="NA"/>
    <s v="NA"/>
    <s v="NA "/>
    <s v="NA "/>
    <d v="2027-08-01T00:00:00"/>
    <s v="08- FIN/INV"/>
    <s v="Dr. Asma Butt Haroon Zafar"/>
    <s v="VDC040"/>
    <s v="NA"/>
    <s v="32- Main Inventory 1"/>
    <s v="NA"/>
    <n v="8.4"/>
    <s v="NA"/>
    <s v="NA "/>
    <s v="NA"/>
    <s v="Endo Ice Spray"/>
    <s v="R&amp;S"/>
    <s v="Everest Medical &amp; Safety Trading"/>
    <x v="33"/>
    <s v="Mujeeb "/>
    <s v="+971 56 683 3107"/>
    <s v="01- Consumables"/>
    <s v="8"/>
    <n v="1"/>
    <s v="IPO-15997"/>
    <n v="-40"/>
    <s v="NA"/>
    <s v="NA"/>
    <s v="NA"/>
    <s v="NA"/>
    <s v="NA"/>
    <s v="NA"/>
  </r>
  <r>
    <d v="2025-01-04T00:00:00"/>
    <x v="1"/>
    <x v="0"/>
    <x v="3"/>
    <s v="Endodontic Materials "/>
    <s v="Rotary Files - Assorted 21mm"/>
    <s v="NA"/>
    <s v="Rotary Files - Assorted 21mm"/>
    <n v="-1"/>
    <s v="Pack of 4Pcs"/>
    <s v="RFA-00021"/>
    <n v="125"/>
    <s v="NA"/>
    <s v="NA"/>
    <s v="NA "/>
    <s v="NA "/>
    <s v="NA"/>
    <s v="08- FIN/INV"/>
    <s v="Dr. Asma Butt Haroon Zafar"/>
    <s v="VDC040"/>
    <s v="NA"/>
    <s v="32- Main Inventory 1"/>
    <s v="NA"/>
    <n v="8.4"/>
    <s v="NA"/>
    <s v="NA "/>
    <s v="NA"/>
    <s v="Rotary  Files Assorted 21mm - Smart Carver Kit"/>
    <s v="Smart Files "/>
    <s v="Ora Tech Medical and Surgical Articles &amp; Requisites Trading LLC"/>
    <x v="33"/>
    <s v="Amer "/>
    <s v="+971 58 567 3445"/>
    <s v="02- Reusable"/>
    <s v="8"/>
    <n v="1"/>
    <s v="IPO-15997"/>
    <n v="-125"/>
    <s v="NA"/>
    <s v="NA"/>
    <s v="NA"/>
    <s v="NA"/>
    <s v="NA"/>
    <s v="NA"/>
  </r>
  <r>
    <d v="2025-01-04T00:00:00"/>
    <x v="1"/>
    <x v="0"/>
    <x v="3"/>
    <s v="Endodontic Materials "/>
    <s v="Rotary Files - Assorted 25mm"/>
    <s v="NA"/>
    <s v="Rotary Files - Assorted 25mm"/>
    <n v="-1"/>
    <s v="Pack of 4Pcs"/>
    <s v="RFA-00025"/>
    <n v="125"/>
    <s v="NA"/>
    <s v="NA"/>
    <s v="NA "/>
    <s v="NA "/>
    <s v="NA"/>
    <s v="08- FIN/INV"/>
    <s v="Dr. Asma Butt Haroon Zafar"/>
    <s v="VDC040"/>
    <s v="NA"/>
    <s v="32- Main Inventory 1"/>
    <s v="NA"/>
    <n v="8.4"/>
    <s v="NA"/>
    <s v="NA "/>
    <s v="NA"/>
    <s v="Rotary  Files Assorted 25mm - Smart Carver Kit"/>
    <s v="Smart Files "/>
    <s v="Ora Tech Medical and Surgical Articles &amp; Requisites Trading LLC"/>
    <x v="33"/>
    <s v="Amer "/>
    <s v="+971 58 567 3445"/>
    <s v="02- Reusable"/>
    <s v="8"/>
    <n v="1"/>
    <s v="IPO-15997"/>
    <n v="-125"/>
    <s v="NA"/>
    <s v="NA"/>
    <s v="NA"/>
    <s v="NA"/>
    <s v="NA"/>
    <s v="NA"/>
  </r>
  <r>
    <d v="2025-01-04T00:00:00"/>
    <x v="1"/>
    <x v="0"/>
    <x v="3"/>
    <s v="Endodontic Materials"/>
    <s v="Endo XP Finisher"/>
    <s v="NA"/>
    <s v="Endo XP Finisher"/>
    <n v="-1"/>
    <s v="Pack of 3pcs "/>
    <s v="S1.XB0. 00.0AA .FKG"/>
    <n v="240"/>
    <s v="NA"/>
    <s v="NA"/>
    <s v="NA "/>
    <s v="NA "/>
    <s v="NA"/>
    <s v="08- FIN/INV"/>
    <s v="Dr. Asma Butt Haroon Zafar"/>
    <s v="VDC040"/>
    <s v="NA"/>
    <s v="32- Main Inventory 1"/>
    <s v="NA"/>
    <n v="8.4"/>
    <s v="NA"/>
    <s v="NA "/>
    <s v="NA"/>
    <s v="XP Endo Finisher 25mm - S1.XB0.00.0AA.FK G"/>
    <s v="FKG "/>
    <s v="Dubai Medical Equipment LLC"/>
    <x v="33"/>
    <s v="Mr.Islam "/>
    <s v="+971 55 167 3454"/>
    <s v="02- Reusable"/>
    <s v="8"/>
    <n v="1"/>
    <s v="IPO-15997"/>
    <n v="-240"/>
    <s v="NA"/>
    <s v="NA"/>
    <s v="NA"/>
    <s v="NA"/>
    <s v="NA"/>
    <s v="NA"/>
  </r>
  <r>
    <d v="2025-01-04T00:00:00"/>
    <x v="1"/>
    <x v="0"/>
    <x v="3"/>
    <s v="Endodontic Materials"/>
    <s v="Viopex - Temporary Filling"/>
    <s v="NA"/>
    <s v="Viopex - Temporary Filling"/>
    <n v="-1"/>
    <s v="Pack"/>
    <s v="VPX21014"/>
    <n v="60"/>
    <s v="NA"/>
    <s v="NA"/>
    <s v="NA "/>
    <s v="NA "/>
    <d v="2025-12-30T00:00:00"/>
    <s v="08- FIN/INV"/>
    <s v="Dr. Asma Butt Haroon Zafar"/>
    <s v="VDC040"/>
    <s v="NA"/>
    <s v="32- Main Inventory 1"/>
    <s v="NA"/>
    <n v="7.4"/>
    <s v="NA"/>
    <s v="NA "/>
    <s v="NA"/>
    <s v="Viopex - Temporary Root Canal Filling Material"/>
    <s v="SPIDENT "/>
    <s v="IRA Medical Supplies"/>
    <x v="33"/>
    <s v="Mohammed Rashid"/>
    <s v="+971 56 272 8220"/>
    <s v="01- Consumables"/>
    <s v="7"/>
    <n v="1"/>
    <s v="IPO-15997"/>
    <n v="-60"/>
    <s v="NA"/>
    <s v="NA"/>
    <s v="NA"/>
    <s v="NA"/>
    <s v="NA"/>
    <s v="NA"/>
  </r>
  <r>
    <d v="2025-01-04T00:00:00"/>
    <x v="1"/>
    <x v="0"/>
    <x v="22"/>
    <s v="Surgical Materials"/>
    <s v="Saline"/>
    <s v="NA"/>
    <s v="Saline "/>
    <n v="-1"/>
    <s v="Bottle"/>
    <s v="SSC-000.09"/>
    <n v="2.75"/>
    <s v="NA"/>
    <s v="NA"/>
    <s v="NA "/>
    <s v="NA "/>
    <d v="2026-10-01T00:00:00"/>
    <s v="08- FIN/INV"/>
    <s v="Dr. Asma Butt Haroon Zafar"/>
    <s v="VDC040"/>
    <s v="NA"/>
    <s v="32- Main Inventory 1"/>
    <s v="NA"/>
    <n v="8.6"/>
    <s v="NA"/>
    <s v="NA "/>
    <s v="NA"/>
    <s v="Saline - Sodium Chloride 0.9%"/>
    <s v="KSP PHARMA "/>
    <s v="Everest Medical &amp; Safety Trading"/>
    <x v="33"/>
    <s v="Mujeeb "/>
    <s v="+971 56 683 3107"/>
    <s v="01- Consumables"/>
    <n v="8"/>
    <n v="1"/>
    <s v="IPO-15997"/>
    <n v="-2.75"/>
    <s v="NA"/>
    <s v="NA"/>
    <s v="NA"/>
    <s v="NA"/>
    <s v="NA"/>
    <s v="NA"/>
  </r>
  <r>
    <d v="2025-01-04T00:00:00"/>
    <x v="1"/>
    <x v="1"/>
    <x v="1"/>
    <s v="Pantry Supplies "/>
    <s v="White Plastic Cups"/>
    <s v="NA"/>
    <s v="White Plastic Cups"/>
    <n v="-1"/>
    <s v="Tube of 50 Cups"/>
    <s v="DSCP-00001"/>
    <n v="2"/>
    <s v="NA"/>
    <s v="NA"/>
    <s v="NA "/>
    <s v="NA "/>
    <s v="NA"/>
    <s v="08- FIN/INV"/>
    <s v="Dr. Asma Butt Haroon Zafar"/>
    <s v="VDC040"/>
    <s v="NA"/>
    <s v="32- Main Inventory 1"/>
    <s v="NA"/>
    <n v="8.3000000000000007"/>
    <s v="NA"/>
    <s v="NA "/>
    <s v="NA"/>
    <s v="Disposable Plastic Cups"/>
    <s v="NA "/>
    <s v="Baqala"/>
    <x v="33"/>
    <s v="Alam "/>
    <s v="+971 56 766 1807"/>
    <s v="01- Consumables"/>
    <s v="8"/>
    <n v="1"/>
    <s v="IPO-15997"/>
    <n v="-2"/>
    <s v="NA"/>
    <s v="NA"/>
    <s v="NA"/>
    <s v="NA"/>
    <s v="NA"/>
    <s v="NA"/>
  </r>
  <r>
    <d v="2025-01-04T00:00:00"/>
    <x v="1"/>
    <x v="0"/>
    <x v="15"/>
    <s v="Impression Materials"/>
    <s v="Mixing Tip - Brown, Small"/>
    <s v="NA"/>
    <s v="Mixing Tip - Brown, Small"/>
    <n v="-1"/>
    <s v="Pack of 50 Pcs"/>
    <s v="MXTB-00001"/>
    <n v="35"/>
    <s v="NA"/>
    <s v="NA"/>
    <s v="NA "/>
    <s v="NA "/>
    <s v="NA"/>
    <s v="08- FIN/INV"/>
    <s v="Dr. Asma Butt Haroon Zafar"/>
    <s v="VDC040"/>
    <s v="NA"/>
    <s v="32- Main Inventory 1"/>
    <s v="NA"/>
    <n v="8.5"/>
    <s v="NA"/>
    <s v="NA "/>
    <s v="NA"/>
    <s v="Mixing Tip - Brown, Small"/>
    <s v="NEOPRO "/>
    <s v="Everest Medical &amp; Safety Trading"/>
    <x v="33"/>
    <s v="Mujeeb "/>
    <s v="+971 56 683 3107"/>
    <s v="01- Consumables"/>
    <s v="8"/>
    <n v="1"/>
    <s v="IPO-15997"/>
    <n v="-35"/>
    <s v="NA"/>
    <s v="NA"/>
    <s v="NA"/>
    <s v="NA"/>
    <s v="NA"/>
    <s v="NA"/>
  </r>
  <r>
    <d v="2025-01-04T00:00:00"/>
    <x v="1"/>
    <x v="0"/>
    <x v="3"/>
    <s v="Endodontic Materials"/>
    <s v="Gutta Percha"/>
    <s v="NA"/>
    <s v="Gutta Percha #35* .04"/>
    <n v="-1"/>
    <s v="Pkt"/>
    <s v="GPP-003504"/>
    <n v="14"/>
    <s v="NA"/>
    <s v="NA"/>
    <s v="NA "/>
    <s v="NA "/>
    <d v="2025-04-01T00:00:00"/>
    <s v="08- FIN/INV"/>
    <s v="Dr. Asma Butt Haroon Zafar"/>
    <s v="VDC040"/>
    <s v="NA"/>
    <s v="32- Main Inventory 1"/>
    <s v="NA"/>
    <n v="7.4"/>
    <s v="NA"/>
    <s v="NA "/>
    <s v="NA"/>
    <s v="Gutta Percha Points - GP #35* .04 (60s)"/>
    <s v="Meta Biomed "/>
    <s v="Everest Medical &amp; Safety Trading"/>
    <x v="33"/>
    <s v="Mujeeb "/>
    <s v="+971 56 683 3107"/>
    <s v="01- Consumables"/>
    <n v="7"/>
    <n v="1"/>
    <s v="IPO-15997"/>
    <n v="-14"/>
    <s v="NA"/>
    <s v="NA"/>
    <s v="NA"/>
    <s v="NA"/>
    <s v="NA"/>
    <s v="NA"/>
  </r>
  <r>
    <d v="2025-01-04T00:00:00"/>
    <x v="1"/>
    <x v="0"/>
    <x v="2"/>
    <s v="Restorative Fillings"/>
    <s v="Composite Universal A2"/>
    <s v="NA"/>
    <s v="Composite Universal A2"/>
    <n v="-1"/>
    <s v="Syringe"/>
    <s v="1370A2"/>
    <n v="128"/>
    <s v="NA"/>
    <s v="NA"/>
    <s v="NA "/>
    <s v="NA "/>
    <d v="2025-12-01T00:00:00"/>
    <s v="08- FIN/INV"/>
    <s v="Dr. Asma Butt Haroon Zafar"/>
    <s v="VDC040"/>
    <s v="NA"/>
    <s v="32- Main Inventory 1"/>
    <s v="NA"/>
    <n v="8.3000000000000007"/>
    <s v="NA"/>
    <s v="NA "/>
    <s v="NA"/>
    <s v="Universal Restorative - Filtek Z250 Universal Restorative A2 Shade - 3M ESPE"/>
    <s v="3M ESPE "/>
    <s v="Everest Medical &amp; Safety Trading"/>
    <x v="33"/>
    <s v="Mujeeb"/>
    <s v="+971 56 683 3107"/>
    <s v="01- Consumables"/>
    <s v="8"/>
    <n v="1"/>
    <s v="IPO-15997"/>
    <n v="-128"/>
    <s v="NA"/>
    <s v="NA"/>
    <s v="NA"/>
    <s v="NA"/>
    <s v="NA"/>
    <s v="NA"/>
  </r>
  <r>
    <d v="2025-01-04T00:00:00"/>
    <x v="1"/>
    <x v="0"/>
    <x v="15"/>
    <s v="Impression Materials"/>
    <s v="Core Build up material/Dentocore"/>
    <s v="NA"/>
    <s v="Core Build up material/Dentocore"/>
    <n v="-1"/>
    <s v="Pack"/>
    <s v="1319006-A3"/>
    <n v="135"/>
    <s v="NA"/>
    <s v="NA"/>
    <s v="NA "/>
    <s v="NA "/>
    <d v="2024-05-19T00:00:00"/>
    <s v="08- FIN/INV"/>
    <s v="Dr. Asma Butt Haroon Zafar"/>
    <s v="VDC040"/>
    <s v="NA"/>
    <s v="32- Main Inventory 1"/>
    <s v="NA"/>
    <n v="7.5"/>
    <s v="NA"/>
    <s v="NA "/>
    <s v="NA"/>
    <s v="Automix/Dual Cured Core Build-Up Composite, Shade A3"/>
    <s v="DENTKIST "/>
    <s v="World Dento Medical Equipments LLC"/>
    <x v="33"/>
    <s v="Mansoor "/>
    <s v="+971 56 367 9301"/>
    <s v="01- Consumables"/>
    <s v="7"/>
    <n v="1"/>
    <s v="IPO-15997"/>
    <n v="-135"/>
    <s v="NA"/>
    <s v="NA"/>
    <s v="NA"/>
    <s v="NA"/>
    <s v="NA"/>
    <s v="NA"/>
  </r>
  <r>
    <d v="2025-01-04T00:00:00"/>
    <x v="1"/>
    <x v="3"/>
    <x v="19"/>
    <s v="Disinfectants "/>
    <s v="Sanitizer Gel"/>
    <s v="NA"/>
    <s v="Hand Sanitizer Pouch - 1Ltr"/>
    <n v="-1"/>
    <s v="Pouch"/>
    <s v="DIS336"/>
    <n v="17"/>
    <s v="NA"/>
    <s v="NA"/>
    <s v="NA "/>
    <s v="NA "/>
    <d v="2025-12-31T00:00:00"/>
    <s v="08- FIN/INV"/>
    <s v="Kimberly Natuel "/>
    <s v="VDC153"/>
    <s v="NA"/>
    <s v="30- Main Inventory 2"/>
    <s v="NA"/>
    <n v="4.4000000000000004"/>
    <s v="NA"/>
    <s v="NA "/>
    <s v="NA"/>
    <s v="Hand Sanitizer Gel - 1 Ltr"/>
    <s v="NA"/>
    <s v="Everest Medical &amp; Safety Trading"/>
    <x v="37"/>
    <s v="Mujeeb "/>
    <s v="+971 56 683 3107"/>
    <s v="01- Consumables"/>
    <s v="4"/>
    <n v="1"/>
    <s v="IPO-71586"/>
    <n v="-17"/>
    <s v="NA"/>
    <s v="NA"/>
    <s v="NA"/>
    <s v="NA"/>
    <s v="NA"/>
    <s v="NA"/>
  </r>
  <r>
    <d v="2025-01-04T00:00:00"/>
    <x v="1"/>
    <x v="6"/>
    <x v="12"/>
    <s v="Needles"/>
    <s v="Endo Irrigation Needle"/>
    <s v="NA"/>
    <s v="Endo Irrigation Needle"/>
    <n v="-0.5"/>
    <s v="Box"/>
    <s v="DIN-00001"/>
    <n v="28"/>
    <s v="NA"/>
    <s v="NA"/>
    <s v="NA "/>
    <s v="NA "/>
    <d v="2025-11-11T00:00:00"/>
    <s v="08- FIN/INV"/>
    <s v="Dr. Asma Butt Haroon Zafar"/>
    <s v="VDC040"/>
    <s v="NA"/>
    <s v="32- Main Inventory 1"/>
    <s v="NA"/>
    <n v="6.5"/>
    <s v="NA"/>
    <s v="NA "/>
    <s v="NA"/>
    <s v="Endo Irrigation Needle 30x25g"/>
    <s v="ENDOTOP"/>
    <s v="Everest Medical &amp; Safety Trading"/>
    <x v="33"/>
    <s v="Mujeeb "/>
    <s v="+971 56 683 3107"/>
    <s v="01- Consumables"/>
    <s v="6"/>
    <n v="1"/>
    <s v="IPO-15997"/>
    <n v="-14"/>
    <s v="NA"/>
    <s v="NA"/>
    <s v="NA"/>
    <s v="NA"/>
    <s v="NA"/>
    <s v="NA"/>
  </r>
  <r>
    <d v="2025-01-04T00:00:00"/>
    <x v="1"/>
    <x v="0"/>
    <x v="2"/>
    <s v="Restorative Fillings"/>
    <s v="Veneers Adhesive Tip Applicator"/>
    <s v="NA"/>
    <s v="Veneers Adhesive Tip Applicator"/>
    <n v="-0.5"/>
    <s v="Pack"/>
    <s v="SC08"/>
    <n v="40"/>
    <s v="NA"/>
    <s v="NA"/>
    <s v="NA "/>
    <s v="NA "/>
    <s v="NA"/>
    <s v="08- FIN/INV"/>
    <s v="Dr. Asma Butt Haroon Zafar"/>
    <s v="VDC040"/>
    <s v="NA"/>
    <s v="32- Main Inventory 1"/>
    <s v="NA"/>
    <n v="7.3"/>
    <s v="NA"/>
    <s v="NA "/>
    <s v="NA"/>
    <s v="Adhesive Tip Applicator"/>
    <s v="COTISEN "/>
    <s v="Everest Medical &amp; Safety Trading"/>
    <x v="33"/>
    <s v="Mujeeb "/>
    <s v="+971 56 683 3107"/>
    <s v="01- Consumables"/>
    <s v="7"/>
    <n v="1"/>
    <s v="IPO-15997"/>
    <n v="-20"/>
    <s v="NA"/>
    <s v="NA"/>
    <s v="NA"/>
    <s v="NA"/>
    <s v="NA"/>
    <s v="NA"/>
  </r>
  <r>
    <d v="2025-01-04T00:00:00"/>
    <x v="1"/>
    <x v="0"/>
    <x v="15"/>
    <s v="Impression Materials"/>
    <s v="Bite Registration"/>
    <s v="NA"/>
    <s v="Bite Registration"/>
    <n v="-0.5"/>
    <s v="Pack of 2tube"/>
    <n v="387507"/>
    <n v="110"/>
    <s v="NA"/>
    <s v="NA"/>
    <s v="NA "/>
    <s v="NA "/>
    <d v="2025-02-28T00:00:00"/>
    <s v="08- FIN/INV"/>
    <s v="Dr. Asma Butt Haroon Zafar"/>
    <s v="VDC040"/>
    <s v="NA"/>
    <s v="32- Main Inventory 1"/>
    <s v="NA"/>
    <n v="7.5"/>
    <s v="NA"/>
    <s v="NA "/>
    <s v="NA"/>
    <s v="Bite Registration Material"/>
    <s v="R&amp;S"/>
    <s v="Everest Medical &amp; Safety Trading"/>
    <x v="33"/>
    <s v="Mujeeb"/>
    <s v="+971 56 683 3107"/>
    <s v="01- Consumables"/>
    <s v="7"/>
    <n v="1"/>
    <s v="IPO-15997"/>
    <n v="-55"/>
    <s v="NA"/>
    <s v="NA"/>
    <s v="NA"/>
    <s v="NA"/>
    <s v="NA"/>
    <s v="NA"/>
  </r>
  <r>
    <d v="2025-01-04T00:00:00"/>
    <x v="1"/>
    <x v="0"/>
    <x v="15"/>
    <s v="Impression Materials"/>
    <s v="Mixing Tip - Light Green"/>
    <s v="NA"/>
    <s v="Mixing Tip - Light Green"/>
    <n v="-0.5"/>
    <s v="Pack"/>
    <s v="MXTG-00001"/>
    <n v="25"/>
    <s v="NA"/>
    <s v="NA"/>
    <s v="NA "/>
    <s v="NA "/>
    <s v="NA"/>
    <s v="08- FIN/INV"/>
    <s v="Dr. Asma Butt Haroon Zafar"/>
    <s v="VDC040"/>
    <s v="NA"/>
    <s v="32- Main Inventory 1"/>
    <s v="NA"/>
    <n v="8.5"/>
    <s v="NA"/>
    <s v="NA "/>
    <s v="NA"/>
    <s v="Mixing Tip - Light Green"/>
    <s v="NEOPRO "/>
    <s v="Everest Medical &amp; Safety Trading"/>
    <x v="33"/>
    <s v="Mujeeb "/>
    <s v="+971 56 683 3107"/>
    <s v="01- Consumables"/>
    <n v="8"/>
    <n v="1"/>
    <s v="IPO-15997"/>
    <n v="-12.5"/>
    <s v="NA"/>
    <s v="NA"/>
    <s v="NA"/>
    <s v="NA"/>
    <s v="NA"/>
    <s v="NA"/>
  </r>
  <r>
    <d v="2025-01-04T00:00:00"/>
    <x v="1"/>
    <x v="0"/>
    <x v="2"/>
    <s v="Adhesives"/>
    <s v="Adhesive L-Pop 100"/>
    <s v="NA"/>
    <s v="Adhesive L-Pop 100"/>
    <n v="-0.25"/>
    <s v="Box of 100 Pcs"/>
    <n v="41279"/>
    <n v="1030"/>
    <s v="NA"/>
    <s v="NA"/>
    <s v="NA "/>
    <s v="NA "/>
    <d v="2025-09-27T00:00:00"/>
    <s v="08- FIN/INV"/>
    <s v="Dr. Asma Butt Haroon Zafar"/>
    <s v="VDC040"/>
    <s v="NA"/>
    <s v="32- Main Inventory 1"/>
    <s v="NA"/>
    <n v="7.3"/>
    <s v="NA"/>
    <s v="NA "/>
    <s v="NA"/>
    <s v="Adhesive - L-Pop - Single Bond 100's - 3M ESPE"/>
    <s v="3M ESPE "/>
    <s v="Alphamed General Trading LLC"/>
    <x v="33"/>
    <s v="Dr.Lujian "/>
    <s v="+971 56 697 4909"/>
    <s v="01- Consumables"/>
    <s v="7"/>
    <n v="1"/>
    <s v="IPO-15997"/>
    <n v="-257.5"/>
    <s v="NA"/>
    <s v="NA"/>
    <s v="NA"/>
    <s v="NA"/>
    <s v="NA"/>
    <s v="NA"/>
  </r>
  <r>
    <d v="2025-01-04T00:00:00"/>
    <x v="1"/>
    <x v="0"/>
    <x v="10"/>
    <s v="Gingiva Materials"/>
    <s v="Retraction Paste"/>
    <s v="NA"/>
    <s v="Retraction Paste"/>
    <n v="-0.24"/>
    <s v="Box of 25 Pcs"/>
    <n v="56944"/>
    <n v="350"/>
    <s v="NA"/>
    <s v="NA"/>
    <s v="NA "/>
    <s v="NA "/>
    <d v="2025-09-25T00:00:00"/>
    <s v="08- FIN/INV"/>
    <s v="Dr. Asma Butt Haroon Zafar"/>
    <s v="VDC040"/>
    <s v="NA"/>
    <s v="32- Main Inventory 1"/>
    <s v="NA"/>
    <n v="7.2"/>
    <s v="NA"/>
    <s v="NA "/>
    <s v="NA"/>
    <s v="Retraction Paste - 3M ESPE Astringent"/>
    <s v="3M ESPE "/>
    <s v="Bright Gate Healthcare LLC"/>
    <x v="33"/>
    <s v="Sales "/>
    <s v="+971 50 622 5639"/>
    <s v="01- Consumables"/>
    <s v="7"/>
    <n v="1"/>
    <s v="IPO-15997"/>
    <n v="-84"/>
    <s v="NA"/>
    <s v="NA"/>
    <s v="NA"/>
    <s v="NA"/>
    <s v="NA"/>
    <s v="NA"/>
  </r>
  <r>
    <d v="2025-01-04T00:00:00"/>
    <x v="1"/>
    <x v="6"/>
    <x v="12"/>
    <s v="Needles"/>
    <s v="STA Long"/>
    <s v="NA"/>
    <s v="STA Long"/>
    <n v="-0.2"/>
    <s v="Box of 50 Pcs"/>
    <s v="MILESTA-5050-301"/>
    <n v="549"/>
    <s v="NA"/>
    <s v="NA"/>
    <s v="NA "/>
    <s v="NA "/>
    <d v="2026-11-24T00:00:00"/>
    <s v="08- FIN/INV"/>
    <s v="Dr. Asma Butt Haroon Zafar"/>
    <s v="VDC040"/>
    <s v="NA"/>
    <s v="32- Main Inventory 1"/>
    <s v="NA"/>
    <n v="5.6"/>
    <s v="NA"/>
    <s v="NA "/>
    <s v="NA"/>
    <s v="Wand STA Handpieces with Needle 30 gauge x 1&quot;"/>
    <s v="WAND STA"/>
    <s v="Al Hayat Pharmaceuticals"/>
    <x v="33"/>
    <s v="Dr.Noha "/>
    <s v="+971 56 367 4713"/>
    <s v="01- Consumables"/>
    <s v="5"/>
    <n v="1"/>
    <s v="IPO-15997"/>
    <n v="-109.80000000000001"/>
    <s v="NA"/>
    <s v="NA"/>
    <s v="NA"/>
    <s v="NA"/>
    <s v="NA"/>
    <s v="NA"/>
  </r>
  <r>
    <d v="2025-01-04T00:00:00"/>
    <x v="1"/>
    <x v="6"/>
    <x v="12"/>
    <s v="Needles"/>
    <s v="STA Short"/>
    <s v="NA"/>
    <s v="STA Short"/>
    <n v="-0.2"/>
    <s v="Box of 50 Pcs"/>
    <s v="MILESTA-5050-305"/>
    <n v="549"/>
    <s v="NA"/>
    <s v="NA"/>
    <s v="NA "/>
    <s v="NA "/>
    <d v="2027-11-24T00:00:00"/>
    <s v="08- FIN/INV"/>
    <s v="Dr. Asma Butt Haroon Zafar"/>
    <s v="VDC040"/>
    <s v="NA"/>
    <s v="32- Main Inventory 1"/>
    <s v="NA"/>
    <n v="5.6"/>
    <s v="NA"/>
    <s v="NA "/>
    <s v="NA"/>
    <s v="Wand STA Handpieces with Needle 30 gauge x 1/2&quot;"/>
    <s v="WAND STA"/>
    <s v="Al Hayat Pharmaceuticals"/>
    <x v="33"/>
    <s v="Dr.Noha "/>
    <s v="+971 56 367 4713"/>
    <s v="01- Consumables"/>
    <s v="5"/>
    <n v="1"/>
    <s v="IPO-15997"/>
    <n v="-109.80000000000001"/>
    <s v="NA"/>
    <s v="NA"/>
    <s v="NA"/>
    <s v="NA"/>
    <s v="NA"/>
    <s v="NA"/>
  </r>
  <r>
    <d v="2025-01-04T00:00:00"/>
    <x v="1"/>
    <x v="0"/>
    <x v="2"/>
    <s v="Restorative Fillings"/>
    <s v="Quick Flowable yellow Syringe"/>
    <s v="NA"/>
    <s v="Quick Flowable yellow Syringe"/>
    <n v="-0.2"/>
    <s v="Pack of 5 syringes"/>
    <s v="D00CQF1014"/>
    <n v="95"/>
    <s v="NA"/>
    <s v="NA"/>
    <s v="NA "/>
    <s v="NA "/>
    <d v="2026-03-01T00:00:00"/>
    <s v="08- FIN/INV"/>
    <s v="Dr. Asma Butt Haroon Zafar"/>
    <s v="VDC040"/>
    <s v="NA"/>
    <s v="32- Main Inventory 1"/>
    <s v="NA"/>
    <n v="8.3000000000000007"/>
    <s v="NA"/>
    <s v="NA "/>
    <s v="NA"/>
    <s v="Quick Flowable yellow 5 Syringe"/>
    <s v="DENTKIST "/>
    <s v="Everest Medical &amp; Safety Trading"/>
    <x v="33"/>
    <s v="Mujeeb "/>
    <s v="+971 56 683 3107"/>
    <s v="01- Consumables"/>
    <s v="8"/>
    <n v="1"/>
    <s v="IPO-15997"/>
    <n v="-19"/>
    <s v="NA"/>
    <s v="NA"/>
    <s v="NA"/>
    <s v="NA"/>
    <s v="NA"/>
    <s v="NA"/>
  </r>
  <r>
    <d v="2025-01-04T00:00:00"/>
    <x v="1"/>
    <x v="0"/>
    <x v="22"/>
    <s v="Surgical Materials "/>
    <s v="Alcohol Swab"/>
    <s v="NA"/>
    <s v="Alcohol Swab"/>
    <n v="-0.19"/>
    <s v="Box of 200pcs"/>
    <s v="KM211207"/>
    <n v="6"/>
    <s v="NA"/>
    <s v="NA"/>
    <s v="NA "/>
    <s v="NA "/>
    <d v="2026-06-09T00:00:00"/>
    <s v="08- FIN/INV"/>
    <s v="Dr. Asma Butt Haroon Zafar"/>
    <s v="VDC040"/>
    <s v="NA"/>
    <s v="32- Main Inventory 1"/>
    <s v="NA"/>
    <n v="7.6"/>
    <s v="NA"/>
    <s v="NA "/>
    <s v="NA"/>
    <s v="Alcohol Swab"/>
    <s v="V4  Health "/>
    <s v="Everest Medical &amp; Safety Trading"/>
    <x v="33"/>
    <s v="Mujeeb "/>
    <s v="+971 56 683 3107"/>
    <s v="01- Consumables"/>
    <s v="7"/>
    <n v="1"/>
    <s v="IPO-93556"/>
    <n v="-1.1400000000000001"/>
    <s v="NA"/>
    <s v="NA"/>
    <s v="NA"/>
    <s v="NA"/>
    <s v="NA"/>
    <s v="NA"/>
  </r>
  <r>
    <d v="2025-01-04T00:00:00"/>
    <x v="1"/>
    <x v="0"/>
    <x v="10"/>
    <s v="Scaling "/>
    <s v="Prophylaxis Paste"/>
    <s v="NA"/>
    <s v="Prophylaxis Paste"/>
    <n v="-0.15"/>
    <s v="Box of 200pcs"/>
    <s v="58-00224"/>
    <n v="85"/>
    <s v="NA"/>
    <s v="NA"/>
    <s v="NA "/>
    <s v="NA "/>
    <d v="2027-03-31T00:00:00"/>
    <s v="08- FIN/INV"/>
    <s v="Dr. Asma Butt Haroon Zafar"/>
    <s v="VDC040"/>
    <s v="NA"/>
    <s v="32- Main Inventory 1"/>
    <s v="NA"/>
    <n v="7.2"/>
    <s v="NA"/>
    <s v="NA "/>
    <s v="NA"/>
    <s v="Prophylaxis Paste - Gelato"/>
    <s v="QUARTZ"/>
    <s v="Everest Medical &amp; Safety Trading"/>
    <x v="33"/>
    <s v="Mujeeb "/>
    <s v="+971 56 683 3107"/>
    <s v="01- Consumables"/>
    <n v="7"/>
    <n v="1"/>
    <s v="IPO-15997"/>
    <n v="-12.75"/>
    <s v="NA"/>
    <s v="NA"/>
    <s v="NA"/>
    <s v="NA"/>
    <s v="NA"/>
    <s v="NA"/>
  </r>
  <r>
    <d v="2025-01-04T00:00:00"/>
    <x v="1"/>
    <x v="0"/>
    <x v="22"/>
    <s v="Surgical Materials"/>
    <s v="Dental Cotton Rolls"/>
    <s v="NA"/>
    <s v="Dental Cotton Rolls"/>
    <n v="-0.125"/>
    <s v="Box of 40Pcs"/>
    <s v="DIS656"/>
    <n v="32"/>
    <s v="NA"/>
    <s v="NA"/>
    <s v="NA "/>
    <s v="NA "/>
    <s v="NA"/>
    <s v="08- FIN/INV"/>
    <s v="Dr. Asma Butt Haroon Zafar"/>
    <s v="VDC040"/>
    <s v="NA"/>
    <s v="32- Main Inventory 1"/>
    <s v="NA"/>
    <n v="7.6"/>
    <s v="NA"/>
    <s v="NA "/>
    <s v="NA"/>
    <s v="Dental Cotton Rolls"/>
    <s v="NEOPRO"/>
    <s v="Everest Medical &amp; Safety Trading"/>
    <x v="33"/>
    <s v="Mujeeb "/>
    <s v="+971 56 683 3107"/>
    <s v="01- Consumables"/>
    <s v="7"/>
    <n v="1"/>
    <s v="IPO-15997"/>
    <n v="-4"/>
    <s v="NA"/>
    <s v="NA"/>
    <s v="NA"/>
    <s v="NA"/>
    <s v="NA"/>
    <s v="NA"/>
  </r>
  <r>
    <d v="2025-01-04T00:00:00"/>
    <x v="1"/>
    <x v="0"/>
    <x v="2"/>
    <s v="Restorative Fillings"/>
    <s v="Matrix Band 6-0.2 C-4"/>
    <s v="NA"/>
    <s v="Matrix Band 6-0.2 C-4"/>
    <n v="-0.1"/>
    <s v="Box of 50pcs"/>
    <s v="DIS4785"/>
    <n v="115"/>
    <s v="NA"/>
    <s v="NA"/>
    <s v="NA "/>
    <s v="NA "/>
    <s v="NA"/>
    <s v="08- FIN/INV"/>
    <s v="Dr. Asma Butt Haroon Zafar"/>
    <s v="VDC040"/>
    <s v="NA"/>
    <s v="32- Main Inventory 1"/>
    <s v="NA"/>
    <n v="7.3"/>
    <s v="NA"/>
    <s v="NA "/>
    <s v="NA"/>
    <s v="Matrix Band 6mm-0.2mm - C-4"/>
    <s v="NA"/>
    <s v="Everest Medical &amp; Safety Trading"/>
    <x v="33"/>
    <s v="Mujeeb "/>
    <s v="+971 56 683 3107"/>
    <s v="01- Consumables"/>
    <s v="7"/>
    <n v="1"/>
    <s v="IPO-15997"/>
    <n v="-11.5"/>
    <s v="NA"/>
    <s v="NA"/>
    <s v="NA"/>
    <s v="NA"/>
    <s v="NA"/>
    <s v="NA"/>
  </r>
  <r>
    <d v="2025-01-04T00:00:00"/>
    <x v="1"/>
    <x v="6"/>
    <x v="12"/>
    <s v="Syringes "/>
    <s v="Disposable Syringe 10cc"/>
    <s v="NA"/>
    <s v="Disposable Syringe 10cc"/>
    <n v="-0.1"/>
    <s v="Box of 100pcs"/>
    <s v="DS10CC"/>
    <n v="10"/>
    <s v="NA"/>
    <s v="NA"/>
    <s v="NA "/>
    <s v="NA "/>
    <s v="NA"/>
    <s v="08- FIN/INV"/>
    <s v="Dr. Asma Butt Haroon Zafar"/>
    <s v="VDC040"/>
    <s v="NA"/>
    <s v="32- Main Inventory 1"/>
    <s v="NA"/>
    <n v="6.5"/>
    <s v="NA"/>
    <s v="NA "/>
    <s v="NA"/>
    <s v="Syringe 10cc"/>
    <s v="Euromed"/>
    <s v="Everest Medical &amp; Safety Trading"/>
    <x v="33"/>
    <s v="Mujeeb "/>
    <s v="+971 56 683 3107"/>
    <s v="01- Consumables"/>
    <s v="6"/>
    <n v="1"/>
    <s v="IPO-93556"/>
    <n v="-1"/>
    <s v="NA"/>
    <s v="NA"/>
    <s v="NA"/>
    <s v="NA"/>
    <s v="NA"/>
    <s v="NA"/>
  </r>
  <r>
    <d v="2025-01-04T00:00:00"/>
    <x v="1"/>
    <x v="6"/>
    <x v="12"/>
    <s v="Syringes "/>
    <s v="Insuline Syringe "/>
    <s v="NA"/>
    <s v="Insuline Syringe "/>
    <n v="-0.1"/>
    <s v="Box of 10packs"/>
    <s v="INS01"/>
    <n v="24"/>
    <s v="NA"/>
    <s v="NA"/>
    <s v="NA "/>
    <s v="NA "/>
    <d v="2028-03-25T00:00:00"/>
    <s v="08- FIN/INV"/>
    <s v="Dr. Asma Butt Haroon Zafar"/>
    <s v="VDC040"/>
    <m/>
    <s v="32- Main Inventory 1"/>
    <s v="NA"/>
    <n v="6.5"/>
    <s v="NA"/>
    <s v="NA "/>
    <s v="NA"/>
    <s v="Insuline Syringe "/>
    <s v="NA"/>
    <s v="Everest Medical &amp; Safety Trading"/>
    <x v="33"/>
    <s v="Mujeeb "/>
    <s v="+971 56 683 3107"/>
    <s v="01- Consumables"/>
    <s v="6"/>
    <n v="1"/>
    <s v="IPO-93556"/>
    <n v="-2.4000000000000004"/>
    <s v="NA"/>
    <s v="NA"/>
    <s v="NA"/>
    <s v="NA"/>
    <s v="NA"/>
    <s v="NA"/>
  </r>
  <r>
    <d v="2025-01-04T00:00:00"/>
    <x v="1"/>
    <x v="6"/>
    <x v="18"/>
    <s v="Emergency Supplies "/>
    <s v="Surgical Tape"/>
    <s v="NA"/>
    <s v="Surgical Tape Transpore 2.5cm x 10m"/>
    <n v="-8.3333333333333329E-2"/>
    <s v="Pcs "/>
    <s v="NA"/>
    <n v="1.6667000000000001"/>
    <s v="NA"/>
    <s v="NA"/>
    <s v="NA"/>
    <s v="NA "/>
    <s v="NA "/>
    <s v="08- FIN/INV"/>
    <s v="Dr. Asma Butt Haroon Zafar"/>
    <s v="VDC040"/>
    <s v="NA"/>
    <s v="32- Main Inventory 1"/>
    <s v="NA"/>
    <n v="5.2"/>
    <s v="NA"/>
    <s v="NA "/>
    <s v="NA"/>
    <s v=" Surgical Tape Transpore 2.5cm x 10m"/>
    <s v="V4"/>
    <s v="Everest Medical &amp; Safety Trading"/>
    <x v="33"/>
    <s v="Mujeeb "/>
    <s v="+971 56 683 3107"/>
    <s v="01- Consumables"/>
    <s v="5"/>
    <n v="1"/>
    <s v="IPO-93556"/>
    <n v="-0.13889166666666666"/>
    <s v="NA"/>
    <s v="NA"/>
    <s v="NA"/>
    <s v="NA"/>
    <s v="NA"/>
    <s v="NA"/>
  </r>
  <r>
    <d v="2025-01-05T00:00:00"/>
    <x v="1"/>
    <x v="2"/>
    <x v="26"/>
    <s v="Dental Blocks"/>
    <s v="Blocks - LT A2/C14"/>
    <s v="NA"/>
    <s v="Blocks - A2-C14 - Dentrics"/>
    <n v="-10"/>
    <s v="Pcs"/>
    <s v="NA"/>
    <n v="40"/>
    <s v="NA"/>
    <s v="NA"/>
    <s v="NA "/>
    <s v="NA "/>
    <s v="NA"/>
    <s v="08- FIN/INV"/>
    <s v="Omar Alzarkan"/>
    <s v="MIT008"/>
    <s v="NA"/>
    <s v="32- Main Inventory 1"/>
    <s v="NA"/>
    <n v="4.3"/>
    <s v="NA"/>
    <s v="NA "/>
    <s v="NA"/>
    <s v="Blocks - LT A2/C14 - Dentrics Lithium  Disilicate Glass Ceramic Cerec Block LT A2,14mm"/>
    <s v="Dentrics"/>
    <s v="Delta Vision Trading"/>
    <x v="32"/>
    <s v="Sales"/>
    <s v="+971 55 361 4188"/>
    <s v="01- Consumables"/>
    <s v="4"/>
    <n v="1"/>
    <s v="IPO-60938"/>
    <n v="-400"/>
    <s v="NA"/>
    <s v="NA"/>
    <s v="NA"/>
    <s v="NA"/>
    <s v="NA"/>
    <s v="NA"/>
  </r>
  <r>
    <d v="2025-01-05T00:00:00"/>
    <x v="1"/>
    <x v="3"/>
    <x v="20"/>
    <s v="Personal Protective Equipment"/>
    <s v="Gloves Powdered - Medium"/>
    <s v="NA"/>
    <s v="Gloves Powdered - Medium"/>
    <n v="-1"/>
    <s v="Box"/>
    <s v="DIS24"/>
    <n v="9"/>
    <s v="NA"/>
    <s v="NA"/>
    <s v="NA "/>
    <s v="NA "/>
    <s v="NA"/>
    <s v="08- FIN/INV"/>
    <s v="Omar Alzarkan"/>
    <s v="MIT008"/>
    <s v="NA"/>
    <s v="30- Main Inventory 2"/>
    <s v="NA"/>
    <n v="1.3"/>
    <s v="NA"/>
    <s v="NA "/>
    <s v="NA"/>
    <s v="Gloves Powdered - Medium"/>
    <s v="Gesalife"/>
    <s v="Everest Medical &amp; Safety Trading"/>
    <x v="32"/>
    <s v="Mujeeb "/>
    <s v="+971 56 683 3107"/>
    <s v="01- Consumables"/>
    <s v="1"/>
    <n v="1"/>
    <s v="IPO-25261"/>
    <n v="-9"/>
    <s v="NA"/>
    <s v="NA"/>
    <s v="NA"/>
    <s v="NA"/>
    <s v="NA"/>
    <s v="NA"/>
  </r>
  <r>
    <d v="2025-01-06T00:00:00"/>
    <x v="1"/>
    <x v="3"/>
    <x v="20"/>
    <s v="Personal Protective Equipment "/>
    <s v="Dental Bibs"/>
    <s v="NA"/>
    <s v="Dental Bibs"/>
    <n v="-2"/>
    <s v="Bundle"/>
    <s v="DB-3-00001"/>
    <n v="7.5"/>
    <s v="NA"/>
    <s v="NA"/>
    <s v="NA "/>
    <s v="NA "/>
    <s v="NA"/>
    <s v="08- FIN/INV"/>
    <s v="Dr. Ammar Anbari"/>
    <s v="VDC169"/>
    <s v="NA"/>
    <s v="30- Main Inventory 2"/>
    <s v="NA"/>
    <n v="4.0999999999999996"/>
    <s v="NA"/>
    <s v="NA "/>
    <s v="NA"/>
    <s v="Dental Bib (13*18) (4pcs)"/>
    <s v="LOMAR "/>
    <s v="Medi Chain Medical Instrument"/>
    <x v="40"/>
    <s v="Ajir"/>
    <s v="+971 55 131 2589"/>
    <s v="01- Consumables"/>
    <s v="4"/>
    <n v="1"/>
    <s v="IPO-54648"/>
    <n v="-15"/>
    <s v="NA"/>
    <s v="NA"/>
    <s v="NA"/>
    <s v="NA"/>
    <s v="NA"/>
    <s v="NA"/>
  </r>
  <r>
    <d v="2025-01-06T00:00:00"/>
    <x v="1"/>
    <x v="3"/>
    <x v="5"/>
    <s v="General Materials"/>
    <s v="Tissue Box"/>
    <s v="NA"/>
    <s v="Tissue Box"/>
    <n v="-2"/>
    <s v="Box"/>
    <s v="DIS142"/>
    <n v="2.63"/>
    <s v="NA"/>
    <s v="NA"/>
    <s v="NA "/>
    <s v="NA "/>
    <s v="NA"/>
    <s v="08- FIN/INV"/>
    <s v="Dr. Ammar Anbari"/>
    <s v="VDC169"/>
    <s v="NA"/>
    <s v="30- Main Inventory 2"/>
    <s v="NA"/>
    <n v="2.4"/>
    <s v="NA"/>
    <s v="NA "/>
    <s v="NA"/>
    <s v="Tissue Facial - 150*30 (2 Ply)"/>
    <s v="Reliance "/>
    <s v="Gulf Center for Cleaning Equipment"/>
    <x v="40"/>
    <s v="Charibel"/>
    <s v="+971 56 683 3107"/>
    <s v="01- Consumables"/>
    <s v="5"/>
    <n v="1"/>
    <s v="IPO-54648"/>
    <n v="-5.26"/>
    <s v="NA"/>
    <s v="NA"/>
    <s v="NA"/>
    <s v="NA"/>
    <s v="NA"/>
    <s v="NA"/>
  </r>
  <r>
    <d v="2025-01-06T00:00:00"/>
    <x v="1"/>
    <x v="0"/>
    <x v="3"/>
    <s v="Endodontic Materials "/>
    <s v="Rotary Files - Assorted 21mm"/>
    <s v="NA"/>
    <s v="Rotary Files - Assorted 21mm"/>
    <n v="-2"/>
    <s v="Pack of 4Pcs"/>
    <s v="RFA-00021"/>
    <n v="125"/>
    <s v="NA"/>
    <s v="NA"/>
    <s v="NA "/>
    <s v="NA "/>
    <s v="NA"/>
    <s v="08- FIN/INV"/>
    <s v="Dr. Ammar Anbari"/>
    <s v="VDC169"/>
    <s v="NA"/>
    <s v="32- Main Inventory 1"/>
    <s v="NA"/>
    <n v="8.4"/>
    <s v="NA"/>
    <s v="NA "/>
    <s v="NA"/>
    <s v="Rotary  Files Assorted 21mm - Smart Carver Kit"/>
    <s v="Smart Files "/>
    <s v="Ora Tech Medical and Surgical Articles &amp; Requisites Trading LLC"/>
    <x v="40"/>
    <s v="Amer "/>
    <s v="+971 58 567 3445"/>
    <s v="02- Reusable"/>
    <s v="8"/>
    <n v="1"/>
    <s v="IPO-54648"/>
    <n v="-250"/>
    <s v="NA"/>
    <s v="NA"/>
    <s v="NA"/>
    <s v="NA"/>
    <s v="NA"/>
    <s v="NA"/>
  </r>
  <r>
    <d v="2025-01-06T00:00:00"/>
    <x v="1"/>
    <x v="0"/>
    <x v="3"/>
    <s v="Endodontic Materials "/>
    <s v="Rotary Files - Assorted 25mm"/>
    <s v="NA"/>
    <s v="Rotary Files - Assorted 25mm"/>
    <n v="-2"/>
    <s v="Pack of 4Pcs"/>
    <s v="RFA-00025"/>
    <n v="125"/>
    <s v="NA"/>
    <s v="NA"/>
    <s v="NA "/>
    <s v="NA "/>
    <s v="NA"/>
    <s v="08- FIN/INV"/>
    <s v="Dr. Ammar Anbari"/>
    <s v="VDC169"/>
    <s v="NA"/>
    <s v="32- Main Inventory 1"/>
    <s v="NA"/>
    <n v="8.4"/>
    <s v="NA"/>
    <s v="NA "/>
    <s v="NA"/>
    <s v="Rotary  Files Assorted 25mm - Smart Carver Kit"/>
    <s v="Smart Files "/>
    <s v="Ora Tech Medical and Surgical Articles &amp; Requisites Trading LLC"/>
    <x v="40"/>
    <s v="Amer "/>
    <s v="+971 58 567 3445"/>
    <s v="02- Reusable"/>
    <s v="8"/>
    <n v="1"/>
    <s v="IPO-54648"/>
    <n v="-250"/>
    <s v="NA"/>
    <s v="NA"/>
    <s v="NA"/>
    <s v="NA"/>
    <s v="NA"/>
    <s v="NA"/>
  </r>
  <r>
    <d v="2025-01-06T00:00:00"/>
    <x v="1"/>
    <x v="3"/>
    <x v="20"/>
    <s v="Personal Protective Equipment "/>
    <s v="Dental Bibs"/>
    <s v="NA"/>
    <s v="Dental Bibs"/>
    <n v="-2"/>
    <s v="Bundle"/>
    <s v="DB-3-00001"/>
    <n v="7.5"/>
    <s v="NA"/>
    <s v="NA"/>
    <s v="NA "/>
    <s v="NA "/>
    <s v="NA"/>
    <s v="08- FIN/INV"/>
    <s v="Dr. Asma Butt Haroon Zafar"/>
    <s v="VDC040"/>
    <s v="NA"/>
    <s v="30- Main Inventory 2"/>
    <s v="NA"/>
    <n v="4.0999999999999996"/>
    <s v="NA"/>
    <s v="NA "/>
    <s v="NA"/>
    <s v="Dental Bib (13*18) (4pcs)"/>
    <s v="LOMAR "/>
    <s v="Medi Chain Medical Instrument"/>
    <x v="33"/>
    <s v="Ajir"/>
    <s v="+971 55 131 2589"/>
    <s v="01- Consumables"/>
    <s v="4"/>
    <n v="1"/>
    <s v="IPO-15997"/>
    <n v="-15"/>
    <s v="NA"/>
    <s v="NA"/>
    <s v="NA"/>
    <s v="NA"/>
    <s v="NA"/>
    <s v="NA"/>
  </r>
  <r>
    <d v="2025-01-06T00:00:00"/>
    <x v="1"/>
    <x v="4"/>
    <x v="29"/>
    <s v="Implant Fixtures"/>
    <s v="Straumann - BLT IMPLANT"/>
    <s v="NA"/>
    <s v="Straumann - BLT NC 3.3x8"/>
    <n v="-1"/>
    <s v="Pcs"/>
    <s v="STR021.3508"/>
    <n v="1250"/>
    <s v="NA"/>
    <s v="NA"/>
    <s v="NA "/>
    <s v="NA "/>
    <d v="2026-07-01T00:00:00"/>
    <s v="08- FIN/INV"/>
    <s v="Dr. Hussein Salah Ahmed Tahoun"/>
    <s v="VDC001"/>
    <s v="NA"/>
    <s v="32- Main Inventory 1"/>
    <s v="NA"/>
    <n v="1.3"/>
    <s v="NA"/>
    <s v="NA "/>
    <s v="NA"/>
    <s v="Implant - BLT NC 3.3x8, Straumann"/>
    <s v="Straumann "/>
    <s v="Al Hayat Pharmaceuticals"/>
    <x v="36"/>
    <s v="Dr.Ayman "/>
    <s v="+971 50 782 0978"/>
    <s v="01- Consumables"/>
    <s v="1"/>
    <n v="5"/>
    <s v="IPO-83800"/>
    <n v="-1250"/>
    <s v="NA"/>
    <s v="40252- WESLEY MCGRAW"/>
    <s v="NA"/>
    <s v="NA"/>
    <s v="NA"/>
    <s v="NA"/>
  </r>
  <r>
    <d v="2025-01-06T00:00:00"/>
    <x v="1"/>
    <x v="4"/>
    <x v="29"/>
    <s v="Implant Fixtures"/>
    <s v="Straumann - BLT IMPLANT"/>
    <s v="NA"/>
    <s v="Straumann - BLT RC 4.8x12"/>
    <n v="-1"/>
    <s v="Pcs"/>
    <s v="STR021.7512"/>
    <n v="1250"/>
    <s v="NA"/>
    <s v="NA"/>
    <s v="NA "/>
    <s v="NA "/>
    <d v="2027-03-03T00:00:00"/>
    <s v="08- FIN/INV"/>
    <s v="Dr. Hussein Salah Ahmed Tahoun"/>
    <s v="VDC001"/>
    <s v="NA"/>
    <s v="32- Main Inventory 1"/>
    <s v="NA"/>
    <n v="1.3"/>
    <s v="NA"/>
    <s v="NA "/>
    <s v="NA"/>
    <s v="Implant - BLT RC 4.8X12, Straumann"/>
    <s v="Straumann "/>
    <s v="Al Hayat Pharmaceuticals"/>
    <x v="36"/>
    <s v="Dr.Ayman "/>
    <s v="+971 50 782 0978"/>
    <s v="01- Consumables"/>
    <s v="1"/>
    <n v="5"/>
    <s v="IPO-83800"/>
    <n v="-1250"/>
    <s v="NA"/>
    <s v="40252- WESLEY MCGRAW"/>
    <s v="NA"/>
    <s v="NA"/>
    <s v="NA"/>
    <s v="NA"/>
  </r>
  <r>
    <d v="2025-01-06T00:00:00"/>
    <x v="1"/>
    <x v="4"/>
    <x v="24"/>
    <s v="Bone Grafting Materials"/>
    <s v="Easy Graft 0.4ml"/>
    <s v="NA"/>
    <s v="Easy Graft 0.4ml"/>
    <n v="-1"/>
    <s v="Syringe"/>
    <s v="C11-002"/>
    <n v="650"/>
    <s v="NA"/>
    <s v="NA"/>
    <s v="NA "/>
    <s v="NA "/>
    <d v="2026-06-01T00:00:00"/>
    <s v="08- FIN/INV"/>
    <s v="Dr. Hussein Salah Ahmed Tahoun"/>
    <s v="VDC001"/>
    <s v="NA"/>
    <s v="32- Main Inventory 1"/>
    <s v="NA"/>
    <n v="2.1"/>
    <s v="NA"/>
    <s v="NA "/>
    <s v="NA"/>
    <s v="Easy Graft Classic 0.4ml"/>
    <s v="Easy Graft "/>
    <s v="Sapling Drug Store"/>
    <x v="36"/>
    <s v="Abdulkalim"/>
    <s v="+971 50 851 6101"/>
    <s v="01- Consumables"/>
    <s v="2"/>
    <n v="1"/>
    <s v="IPO-83800"/>
    <n v="-650"/>
    <s v="NA"/>
    <s v="40252- WESLEY MCGRAW"/>
    <s v="NA"/>
    <s v="NA"/>
    <s v="NA"/>
    <s v="NA"/>
  </r>
  <r>
    <d v="2025-01-06T00:00:00"/>
    <x v="1"/>
    <x v="3"/>
    <x v="20"/>
    <s v="Personal Protective Equipment"/>
    <s v="Barrier Film "/>
    <s v="NA"/>
    <s v="Barrier Film "/>
    <n v="-1"/>
    <s v="Roll "/>
    <s v="BF-00001"/>
    <n v="38"/>
    <s v="NA"/>
    <s v="NA"/>
    <s v="NA "/>
    <s v="NA "/>
    <s v="NA"/>
    <s v="08- FIN/INV"/>
    <s v="Dr. Ammar Anbari"/>
    <s v="VDC169"/>
    <s v="NA"/>
    <s v="30- Main Inventory 2"/>
    <s v="NA"/>
    <n v="2.5"/>
    <s v="NA"/>
    <s v="NA "/>
    <s v="NA"/>
    <s v="Barrier Film - Blue"/>
    <s v="Novamed "/>
    <s v="Everest Medical &amp; Safety Trading"/>
    <x v="40"/>
    <s v="Mujeeb "/>
    <s v="+971 56 683 3107"/>
    <s v="01- Consumables"/>
    <s v="2"/>
    <n v="1"/>
    <s v="IPO-54648"/>
    <n v="-38"/>
    <s v="NA"/>
    <s v="NA"/>
    <s v="NA"/>
    <s v="NA"/>
    <s v="NA"/>
    <s v="NA"/>
  </r>
  <r>
    <d v="2025-01-06T00:00:00"/>
    <x v="1"/>
    <x v="0"/>
    <x v="25"/>
    <s v="Giveaways"/>
    <s v="Denta Floss"/>
    <s v="NA"/>
    <s v="Dental Floss"/>
    <n v="-1"/>
    <s v="Pcs"/>
    <s v="DFLOSS-00001"/>
    <n v="12"/>
    <s v="NA"/>
    <s v="NA"/>
    <s v="NA "/>
    <s v="NA "/>
    <s v="NA"/>
    <s v="08- FIN/INV"/>
    <s v="Dr. Ammar Anbari"/>
    <s v="VDC169"/>
    <s v="NA"/>
    <s v="32- Main Inventory 1"/>
    <s v="NA"/>
    <n v="6.3"/>
    <s v="NA"/>
    <s v="NA "/>
    <s v="NA"/>
    <s v="Dental Floss"/>
    <s v="ORAL B "/>
    <s v="Everest Medical &amp; Safety Trading"/>
    <x v="40"/>
    <s v="Mujeeb "/>
    <s v="+971 56 683 3107"/>
    <s v="01- Consumables"/>
    <s v="6"/>
    <n v="1"/>
    <s v="IPO-54648"/>
    <n v="-12"/>
    <s v="NA"/>
    <s v="NA"/>
    <s v="NA"/>
    <s v="NA"/>
    <s v="NA"/>
    <s v="NA"/>
  </r>
  <r>
    <d v="2025-01-06T00:00:00"/>
    <x v="1"/>
    <x v="3"/>
    <x v="20"/>
    <s v="Personal Protective Equipment "/>
    <s v="Disposable Gown - 50 gsm"/>
    <s v="NA"/>
    <s v="Disposable Gown - 50 gsm"/>
    <n v="-1"/>
    <s v="Pack  of 10pcs"/>
    <s v="ISG50-00001"/>
    <n v="13"/>
    <s v="NA"/>
    <s v="NA"/>
    <s v="NA "/>
    <s v="NA "/>
    <s v="NA"/>
    <s v="08- FIN/INV"/>
    <s v="Dr. Ammar Anbari"/>
    <s v="VDC169"/>
    <s v="NA"/>
    <s v="30- Main Inventory 2"/>
    <s v="NA"/>
    <n v="2.2999999999999998"/>
    <s v="NA"/>
    <s v="NA "/>
    <s v="NA"/>
    <s v="Disposable Isolation Gown - 50 GSM Blue"/>
    <s v="Novamed "/>
    <s v="Everest Medical &amp; Safety Trading"/>
    <x v="40"/>
    <s v="Mujeeb "/>
    <s v="+971 56 683 3107"/>
    <s v="01- Consumables"/>
    <s v="6"/>
    <n v="1"/>
    <s v="IPO-54648"/>
    <n v="-13"/>
    <s v="NA"/>
    <s v="NA"/>
    <s v="NA"/>
    <s v="NA"/>
    <s v="NA"/>
    <s v="NA"/>
  </r>
  <r>
    <d v="2025-01-06T00:00:00"/>
    <x v="1"/>
    <x v="3"/>
    <x v="20"/>
    <s v="Personal Protective Equipment"/>
    <s v="Gloves Powdered - Small"/>
    <s v="NA"/>
    <s v="Gloves Powdered - Small"/>
    <n v="-1"/>
    <s v="Box"/>
    <s v="DIS26"/>
    <n v="9"/>
    <s v="NA"/>
    <s v="NA"/>
    <s v="NA "/>
    <s v="NA "/>
    <s v="NA"/>
    <s v="08- FIN/INV"/>
    <s v="Dr. Ammar Anbari"/>
    <s v="VDC169"/>
    <s v="NA"/>
    <s v="30- Main Inventory 2"/>
    <s v="NA"/>
    <n v="2.2999999999999998"/>
    <s v="NA"/>
    <s v="NA "/>
    <s v="NA"/>
    <s v="Gloves Powdered - Small"/>
    <s v="MaxGuard"/>
    <s v="IRA Medical Supplies"/>
    <x v="40"/>
    <s v="Mohammed Rashid"/>
    <s v="+971 56 272 8220"/>
    <s v="01- Consumables"/>
    <s v="2"/>
    <n v="1"/>
    <s v="IPO-54648"/>
    <n v="-9"/>
    <s v="NA"/>
    <s v="NA"/>
    <s v="NA"/>
    <s v="NA"/>
    <s v="NA"/>
    <s v="NA"/>
  </r>
  <r>
    <d v="2025-01-06T00:00:00"/>
    <x v="1"/>
    <x v="3"/>
    <x v="5"/>
    <s v="Waste Management"/>
    <s v="Sharp Container"/>
    <s v="NA"/>
    <s v="Sharp Container"/>
    <n v="-1"/>
    <s v="Pcs"/>
    <s v="SC5L-00001"/>
    <n v="8"/>
    <s v="NA"/>
    <s v="NA"/>
    <s v="NA "/>
    <s v="NA "/>
    <s v="NA"/>
    <s v="08- FIN/INV"/>
    <s v="Dr. Ammar Anbari"/>
    <s v="VDC169"/>
    <s v="NA"/>
    <s v="30- Main Inventory 2"/>
    <s v="NA"/>
    <n v="4.2"/>
    <s v="NA"/>
    <s v="NA "/>
    <s v="NA"/>
    <s v="Sharp Container - 5 Ltr."/>
    <s v="NA "/>
    <s v="Bin Ali Medical Supplies LLC"/>
    <x v="40"/>
    <s v="Shihabudheen"/>
    <s v="+971 55 432 8043"/>
    <s v="01- Consumables"/>
    <s v="4"/>
    <n v="1"/>
    <s v="IPO-54648"/>
    <n v="-8"/>
    <s v="NA"/>
    <s v="NA"/>
    <s v="NA"/>
    <s v="NA"/>
    <s v="NA"/>
    <s v="NA"/>
  </r>
  <r>
    <d v="2025-01-06T00:00:00"/>
    <x v="1"/>
    <x v="0"/>
    <x v="3"/>
    <s v="Endodontic Materials "/>
    <s v="Gates Drill 32-1-6"/>
    <s v="NA"/>
    <s v="Gates Drill 32-1-6"/>
    <n v="-1"/>
    <s v="Pkt"/>
    <s v="GD-0032-1-6"/>
    <n v="25"/>
    <s v="NA"/>
    <s v="NA"/>
    <s v="NA "/>
    <s v="NA "/>
    <s v="NA"/>
    <s v="08- FIN/INV"/>
    <s v="Dr. Ammar Anbari"/>
    <s v="VDC169"/>
    <s v="NA"/>
    <s v="32- Main Inventory 1"/>
    <s v="NA"/>
    <n v="8.4"/>
    <s v="NA"/>
    <s v="NA "/>
    <s v="NA"/>
    <s v="Gates Drill - 32mm #1-6"/>
    <s v="NA"/>
    <s v="Apple Med Trading LLC"/>
    <x v="40"/>
    <s v="Mohammad Kp"/>
    <s v="+971 55 396 6887"/>
    <s v="01- Consumables"/>
    <s v="3"/>
    <n v="1"/>
    <s v="IPO-54648"/>
    <n v="-25"/>
    <s v="NA"/>
    <s v="NA"/>
    <s v="NA"/>
    <s v="NA"/>
    <s v="NA"/>
    <s v="NA"/>
  </r>
  <r>
    <d v="2025-01-06T00:00:00"/>
    <x v="1"/>
    <x v="0"/>
    <x v="3"/>
    <s v="Endodontic Materials"/>
    <s v="Gutta Percha"/>
    <s v="NA"/>
    <s v="Gutta Percha #30* .04"/>
    <n v="-1"/>
    <s v="Pkt"/>
    <s v="GPP-003004"/>
    <n v="14"/>
    <s v="NA"/>
    <s v="NA"/>
    <s v="NA "/>
    <s v="NA "/>
    <d v="2026-05-31T00:00:00"/>
    <s v="08- FIN/INV"/>
    <s v="Dr. Ammar Anbari"/>
    <s v="VDC169"/>
    <s v="NA"/>
    <s v="32- Main Inventory 1"/>
    <s v="NA"/>
    <n v="7.4"/>
    <s v="NA"/>
    <s v="NA "/>
    <s v="NA"/>
    <s v="Gutta Percha Points - GP #30* .04 (60s)"/>
    <s v="Meta Biomed "/>
    <s v="Everest Medical &amp; Safety Trading"/>
    <x v="40"/>
    <s v="Mujeeb "/>
    <s v="+971 56 683 3107"/>
    <s v="01- Consumables"/>
    <s v="7"/>
    <n v="1"/>
    <s v="IPO-54648"/>
    <n v="-14"/>
    <s v="NA"/>
    <s v="NA"/>
    <s v="NA"/>
    <s v="NA"/>
    <s v="NA"/>
    <s v="NA"/>
  </r>
  <r>
    <d v="2025-01-06T00:00:00"/>
    <x v="1"/>
    <x v="0"/>
    <x v="15"/>
    <s v="Impression Materials"/>
    <s v="Mixing Tip - Brown, Small"/>
    <s v="NA"/>
    <s v="Mixing Tip - Brown, Small"/>
    <n v="-1"/>
    <s v="Pack of 50 Pcs"/>
    <s v="MXTB-00001"/>
    <n v="35"/>
    <s v="NA"/>
    <s v="NA"/>
    <s v="NA "/>
    <s v="NA "/>
    <s v="NA"/>
    <s v="08- FIN/INV"/>
    <s v="Dr. Ammar Anbari"/>
    <s v="VDC169"/>
    <s v="NA"/>
    <s v="32- Main Inventory 1"/>
    <s v="NA"/>
    <n v="8.5"/>
    <s v="NA"/>
    <s v="NA "/>
    <s v="NA"/>
    <s v="Mixing Tip - Brown, Small"/>
    <s v="NEOPRO "/>
    <s v="Everest Medical &amp; Safety Trading"/>
    <x v="40"/>
    <s v="Mujeeb "/>
    <s v="+971 56 683 3107"/>
    <s v="01- Consumables"/>
    <s v="8"/>
    <n v="1"/>
    <s v="IPO-54648"/>
    <n v="-35"/>
    <s v="NA"/>
    <s v="NA"/>
    <s v="NA"/>
    <s v="NA"/>
    <s v="NA"/>
    <s v="NA"/>
  </r>
  <r>
    <d v="2025-01-06T00:00:00"/>
    <x v="1"/>
    <x v="0"/>
    <x v="2"/>
    <s v="Restorative Fillings"/>
    <s v="Yellow Etch"/>
    <s v="NA"/>
    <s v="Yellow Etch"/>
    <n v="-1"/>
    <s v="Pack of 1Syringe"/>
    <s v="UP-407"/>
    <n v="45"/>
    <s v="NA"/>
    <s v="NA"/>
    <s v="NA "/>
    <s v="NA "/>
    <d v="2029-03-31T00:00:00"/>
    <s v="08- FIN/INV"/>
    <s v="Dr. Ammar Anbari"/>
    <s v="VDC169"/>
    <s v="NA"/>
    <s v="32- Main Inventory 1"/>
    <s v="NA"/>
    <n v="7.3"/>
    <s v="NA"/>
    <s v="NA "/>
    <s v="NA"/>
    <s v="Porcelain Etch - 9% Hydrofluoric acid (1.2ml) x 1Syringe"/>
    <s v="Ultradent "/>
    <s v="Saber Mohammed/Elwan Technical Supplies"/>
    <x v="40"/>
    <s v="Saber"/>
    <s v="+971 50 170 2676"/>
    <s v="01- Consumables"/>
    <s v="7"/>
    <n v="1"/>
    <s v="IPO-54648"/>
    <n v="-45"/>
    <s v="NA"/>
    <s v="NA"/>
    <s v="NA"/>
    <s v="NA"/>
    <s v="NA"/>
    <s v="NA"/>
  </r>
  <r>
    <d v="2025-01-06T00:00:00"/>
    <x v="1"/>
    <x v="0"/>
    <x v="3"/>
    <s v="Endodontic Materials"/>
    <s v="K Files"/>
    <s v="NA"/>
    <s v="K Files 25-06"/>
    <n v="-1"/>
    <s v="Pkt"/>
    <s v="KF-002506"/>
    <n v="7"/>
    <s v="NA"/>
    <s v="NA"/>
    <s v="NA "/>
    <s v="NA "/>
    <s v="NA"/>
    <s v="08- FIN/INV"/>
    <s v="Dr. Ammar Anbari"/>
    <s v="VDC169"/>
    <s v="NA"/>
    <s v="30- Main Inventory 2"/>
    <s v="NA"/>
    <n v="4.0999999999999996"/>
    <s v="NA"/>
    <s v="NA "/>
    <s v="NA"/>
    <s v="K Files - 25mm #06"/>
    <s v="Mani "/>
    <s v="Medi Chain Medical Instrument"/>
    <x v="40"/>
    <s v="Ajir"/>
    <s v="+971 55 131 2589"/>
    <s v="02- Reusable"/>
    <s v="4"/>
    <n v="1"/>
    <s v="IPO-54648"/>
    <n v="-7"/>
    <s v="NA"/>
    <s v="NA"/>
    <s v="NA"/>
    <s v="NA"/>
    <s v="NA"/>
    <s v="NA"/>
  </r>
  <r>
    <d v="2025-01-06T00:00:00"/>
    <x v="1"/>
    <x v="0"/>
    <x v="3"/>
    <s v="Endodontic Materials"/>
    <s v="K Files"/>
    <s v="NA"/>
    <s v="K Files 25-08"/>
    <n v="-1"/>
    <s v="Pkt"/>
    <s v="KF-002511"/>
    <n v="8"/>
    <s v="NA"/>
    <s v="NA"/>
    <s v="NA "/>
    <s v="NA "/>
    <s v="NA"/>
    <s v="08- FIN/INV"/>
    <s v="Dr. Ammar Anbari"/>
    <s v="VDC169"/>
    <s v="NA"/>
    <s v="32- Main Inventory 1"/>
    <s v="NA"/>
    <n v="8.4"/>
    <s v="NA"/>
    <s v="NA "/>
    <s v="NA"/>
    <s v="K Files - 25mm #08"/>
    <s v="Mani "/>
    <s v="Medi Chain Medical Instrument"/>
    <x v="40"/>
    <s v="Ajir"/>
    <s v="+971 55 131 2589"/>
    <s v="02- Reusable"/>
    <s v="7"/>
    <n v="1"/>
    <s v="IPO-54648"/>
    <n v="-8"/>
    <s v="NA"/>
    <s v="NA"/>
    <s v="NA"/>
    <s v="NA"/>
    <s v="NA"/>
    <s v="NA"/>
  </r>
  <r>
    <d v="2025-01-06T00:00:00"/>
    <x v="1"/>
    <x v="0"/>
    <x v="3"/>
    <s v="Endodontic Materials"/>
    <s v="K Files"/>
    <s v="NA"/>
    <s v="K Files 25-10"/>
    <n v="-1"/>
    <s v="Pkt"/>
    <s v="KF-002510"/>
    <n v="7"/>
    <s v="NA"/>
    <s v="NA"/>
    <s v="NA "/>
    <s v="NA "/>
    <s v="NA"/>
    <s v="08- FIN/INV"/>
    <s v="Dr. Ammar Anbari"/>
    <s v="VDC169"/>
    <s v="NA"/>
    <s v="32- Main Inventory 1"/>
    <s v="NA"/>
    <n v="8.4"/>
    <s v="NA"/>
    <s v="NA "/>
    <s v="NA"/>
    <s v="K Files - 25mm #10"/>
    <s v="Mani "/>
    <s v="Everest Medical &amp; Safety Trading"/>
    <x v="40"/>
    <s v="Mujeeb "/>
    <s v="+971 56 683 3107"/>
    <s v="02- Reusable"/>
    <s v="8"/>
    <n v="1"/>
    <s v="IPO-54648"/>
    <n v="-7"/>
    <s v="NA"/>
    <s v="NA"/>
    <s v="NA"/>
    <s v="NA"/>
    <s v="NA"/>
    <s v="NA"/>
  </r>
  <r>
    <d v="2025-01-06T00:00:00"/>
    <x v="1"/>
    <x v="0"/>
    <x v="3"/>
    <s v="Endodontic Materials"/>
    <s v="K Files"/>
    <s v="NA"/>
    <s v="K Files 25-15"/>
    <n v="-1"/>
    <s v="Pkt"/>
    <s v="KF-002515"/>
    <n v="7"/>
    <s v="NA"/>
    <s v="NA"/>
    <s v="NA "/>
    <s v="NA "/>
    <s v="NA"/>
    <s v="08- FIN/INV"/>
    <s v="Dr. Ammar Anbari"/>
    <s v="VDC169"/>
    <s v="NA"/>
    <s v="32- Main Inventory 1"/>
    <s v="NA"/>
    <n v="8.4"/>
    <s v="NA"/>
    <s v="NA "/>
    <s v="NA"/>
    <s v="K Files - 25mm #15"/>
    <s v="Mani "/>
    <s v="MedPro Solutions Medical Equipment Trading LLC"/>
    <x v="40"/>
    <s v="Imran"/>
    <n v="97142667877"/>
    <s v="02- Reusable"/>
    <s v="8"/>
    <n v="1"/>
    <s v="IPO-54648"/>
    <n v="-7"/>
    <s v="NA"/>
    <s v="NA"/>
    <s v="NA"/>
    <s v="NA"/>
    <s v="NA"/>
    <s v="NA"/>
  </r>
  <r>
    <d v="2025-01-06T00:00:00"/>
    <x v="1"/>
    <x v="0"/>
    <x v="3"/>
    <s v="Endodontic Materials"/>
    <s v="K Files"/>
    <s v="NA"/>
    <s v="K Files 25-25"/>
    <n v="-1"/>
    <s v="Pkt"/>
    <s v="KF-002525"/>
    <n v="7"/>
    <s v="NA"/>
    <s v="NA"/>
    <s v="NA "/>
    <s v="NA "/>
    <s v="NA"/>
    <s v="08- FIN/INV"/>
    <s v="Dr. Ammar Anbari"/>
    <s v="VDC169"/>
    <s v="NA"/>
    <s v="32- Main Inventory 1"/>
    <s v="NA"/>
    <n v="8.4"/>
    <s v="NA"/>
    <s v="NA "/>
    <s v="NA"/>
    <s v="K Files - 25mm #25"/>
    <s v="Mani "/>
    <s v="Everest Medical &amp; Safety Trading"/>
    <x v="40"/>
    <s v="Mujeeb "/>
    <s v="+971 56 683 3107"/>
    <s v="02- Reusable"/>
    <s v="8"/>
    <n v="1"/>
    <s v="IPO-54648"/>
    <n v="-7"/>
    <s v="NA"/>
    <s v="NA"/>
    <s v="NA"/>
    <s v="NA"/>
    <s v="NA"/>
    <s v="NA"/>
  </r>
  <r>
    <d v="2025-01-06T00:00:00"/>
    <x v="1"/>
    <x v="0"/>
    <x v="3"/>
    <s v="Endodontic Materials"/>
    <s v="K Files"/>
    <s v="NA"/>
    <s v="K Files 25-20"/>
    <n v="-1"/>
    <s v="Pkt"/>
    <s v="KF-002520"/>
    <n v="7"/>
    <s v="NA"/>
    <s v="NA"/>
    <s v="NA "/>
    <s v="NA "/>
    <s v="NA"/>
    <s v="08- FIN/INV"/>
    <s v="Dr. Ammar Anbari"/>
    <s v="VDC169"/>
    <s v="NA"/>
    <s v="32- Main Inventory 1"/>
    <s v="NA"/>
    <n v="8.4"/>
    <s v="NA"/>
    <s v="NA "/>
    <s v="NA"/>
    <s v="K Files - 25mm #20"/>
    <s v="Mani "/>
    <s v="Everest Medical &amp; Safety Trading"/>
    <x v="40"/>
    <s v="Mujeeb "/>
    <s v="+971 56 683 3107"/>
    <s v="02- Reusable"/>
    <s v="8"/>
    <n v="1"/>
    <s v="IPO-54648"/>
    <n v="-7"/>
    <s v="NA"/>
    <s v="NA"/>
    <s v="NA"/>
    <s v="NA"/>
    <s v="NA"/>
    <s v="NA"/>
  </r>
  <r>
    <d v="2025-01-06T00:00:00"/>
    <x v="1"/>
    <x v="2"/>
    <x v="32"/>
    <s v="3D Inks"/>
    <s v="3D Ink - Peach - Pionext "/>
    <s v="NA"/>
    <s v="3D Ink - Peach - Pionext "/>
    <n v="-1"/>
    <s v="Bottle"/>
    <s v="PN-MODEL"/>
    <n v="325"/>
    <s v="NA"/>
    <s v="NA"/>
    <s v="NA "/>
    <s v="NA "/>
    <d v="2025-12-01T00:00:00"/>
    <s v="08- FIN/INV"/>
    <s v="Omar Alzarkan"/>
    <s v="MIT008"/>
    <s v="NA"/>
    <s v="32- Main Inventory 1"/>
    <s v="NA"/>
    <n v="4.5999999999999996"/>
    <s v="NA"/>
    <s v="NA "/>
    <s v="NA"/>
    <s v="PN-MODEL 2.0"/>
    <s v="PIONEXT"/>
    <s v="FALA TRADING L.L.C"/>
    <x v="32"/>
    <s v="Sales"/>
    <s v="+971 56 936 0381"/>
    <s v="01- Consumables"/>
    <s v="4"/>
    <n v="1"/>
    <s v="IPO-42541"/>
    <n v="-325"/>
    <s v="NA"/>
    <s v="NA"/>
    <s v="NA"/>
    <s v="NA"/>
    <s v="NA"/>
    <s v="NA"/>
  </r>
  <r>
    <d v="2025-01-06T00:00:00"/>
    <x v="1"/>
    <x v="4"/>
    <x v="29"/>
    <s v="Implant Fixtures"/>
    <s v="Straumann - BLT IMPLANT"/>
    <s v="NA"/>
    <s v="Straumann - BLT RC 4.1x8"/>
    <n v="-1"/>
    <s v="Pcs"/>
    <s v="STR021.5508"/>
    <n v="1250"/>
    <s v="NA"/>
    <s v="NA"/>
    <s v="NA "/>
    <s v="NA "/>
    <d v="2025-09-03T00:00:00"/>
    <s v="08- FIN/INV"/>
    <s v="Dr. Hussein Salah Ahmed Tahoun"/>
    <s v="VDC001"/>
    <s v="NA"/>
    <s v="32- Main Inventory 1"/>
    <s v="NA"/>
    <n v="1.3"/>
    <s v="NA"/>
    <s v="NA "/>
    <s v="NA"/>
    <s v="Implant - BLT RC 4.1x8, Straumann"/>
    <s v="Straumann "/>
    <s v="Al Hayat Pharmaceuticals"/>
    <x v="36"/>
    <s v="Dr.Ayman "/>
    <s v="+971 50 782 0978"/>
    <s v="01- Consumables"/>
    <s v="1"/>
    <n v="5"/>
    <s v="IPO-83800"/>
    <n v="-1250"/>
    <s v="NA"/>
    <s v="40252- WESLEY MCGRAW"/>
    <s v="NA"/>
    <s v="NA"/>
    <s v="NA"/>
    <s v="NA"/>
  </r>
  <r>
    <d v="2025-01-06T00:00:00"/>
    <x v="1"/>
    <x v="0"/>
    <x v="15"/>
    <s v="Impression Materials"/>
    <s v="Bite Registration"/>
    <s v="NA"/>
    <s v="Bite Registration"/>
    <n v="-0.5"/>
    <s v="Pack of 2tube"/>
    <n v="387507"/>
    <n v="110"/>
    <s v="NA"/>
    <s v="NA"/>
    <s v="NA "/>
    <s v="NA "/>
    <d v="2025-02-28T00:00:00"/>
    <s v="08- FIN/INV"/>
    <s v="Dr. Ammar Anbari"/>
    <s v="VDC169"/>
    <s v="NA"/>
    <s v="32- Main Inventory 1"/>
    <s v="NA"/>
    <n v="7.5"/>
    <s v="NA"/>
    <s v="NA "/>
    <s v="NA"/>
    <s v="Bite Registration Material"/>
    <s v="R&amp;S"/>
    <s v="IRA Medical Supplies"/>
    <x v="40"/>
    <s v="Mohammed Rashid"/>
    <s v="+971 56 272 8220"/>
    <s v="01- Consumables"/>
    <s v="7"/>
    <n v="1"/>
    <s v="IPO-54648"/>
    <n v="-55"/>
    <s v="NA"/>
    <s v="NA"/>
    <s v="NA"/>
    <s v="NA"/>
    <s v="NA"/>
    <s v="NA"/>
  </r>
  <r>
    <d v="2025-01-06T00:00:00"/>
    <x v="1"/>
    <x v="0"/>
    <x v="15"/>
    <s v="Impression Materials"/>
    <s v="Light Body"/>
    <s v="NA"/>
    <s v="Light Body"/>
    <n v="-0.5"/>
    <s v="Pack"/>
    <s v="C207001"/>
    <n v="155"/>
    <s v="NA"/>
    <s v="NA"/>
    <s v="NA "/>
    <s v="NA "/>
    <d v="2025-12-01T00:00:00"/>
    <s v="08- FIN/INV"/>
    <s v="Dr. Ammar Anbari"/>
    <s v="VDC169"/>
    <s v="NA"/>
    <s v="32- Main Inventory 1"/>
    <s v="NA"/>
    <n v="8.5"/>
    <s v="NA"/>
    <s v="NA "/>
    <s v="NA"/>
    <s v="Impression Material - Zhermack Hydrorise Light Body"/>
    <s v="Zhermack "/>
    <s v="Bio Link Medical Surgical Equipment &amp; Intruments Trading LLC"/>
    <x v="40"/>
    <s v="Dr.Shadi"/>
    <s v="+971 56 525 1319"/>
    <s v="01- Consumables"/>
    <s v="8"/>
    <n v="1"/>
    <s v="IPO-54648"/>
    <n v="-77.5"/>
    <s v="NA"/>
    <s v="NA"/>
    <s v="NA"/>
    <s v="NA"/>
    <s v="NA"/>
    <s v="NA"/>
  </r>
  <r>
    <d v="2025-01-06T00:00:00"/>
    <x v="1"/>
    <x v="6"/>
    <x v="12"/>
    <s v="Needles"/>
    <s v="Endo Irrigation Needle"/>
    <s v="NA"/>
    <s v="Endo Irrigation Needle"/>
    <n v="-0.5"/>
    <s v="Box"/>
    <s v="DIN-00001"/>
    <n v="28"/>
    <s v="NA"/>
    <s v="NA"/>
    <s v="NA "/>
    <s v="NA "/>
    <d v="2025-11-11T00:00:00"/>
    <s v="08- FIN/INV"/>
    <s v="Dr. Ammar Anbari"/>
    <s v="VDC169"/>
    <s v="NA"/>
    <s v="32- Main Inventory 1"/>
    <s v="NA"/>
    <n v="6.5"/>
    <s v="NA"/>
    <s v="NA "/>
    <s v="NA"/>
    <s v="Endo Irrigation Needle 30x25g"/>
    <s v="ENDOTOP"/>
    <s v="Everest Medical &amp; Safety Trading"/>
    <x v="40"/>
    <s v="Mujeeb "/>
    <s v="+971 56 683 3107"/>
    <s v="01- Consumables"/>
    <s v="6"/>
    <n v="1"/>
    <s v="IPO-54648"/>
    <n v="-14"/>
    <s v="NA"/>
    <s v="NA"/>
    <s v="NA"/>
    <s v="NA"/>
    <s v="NA"/>
    <s v="NA"/>
  </r>
  <r>
    <d v="2025-01-06T00:00:00"/>
    <x v="1"/>
    <x v="0"/>
    <x v="2"/>
    <s v="Restorative Fillings"/>
    <s v="Quick Flowable yellow Syringe"/>
    <s v="NA"/>
    <s v="Quick Flowable yellow Syringe"/>
    <n v="-0.2"/>
    <s v="Pack of 5 syringes"/>
    <s v="D00CQF1014"/>
    <n v="95"/>
    <s v="NA"/>
    <s v="NA"/>
    <s v="NA "/>
    <s v="NA "/>
    <d v="2026-03-01T00:00:00"/>
    <s v="08- FIN/INV"/>
    <s v="Dr. Ammar Anbari"/>
    <s v="VDC169"/>
    <s v="NA"/>
    <s v="32- Main Inventory 1"/>
    <s v="NA"/>
    <n v="8.3000000000000007"/>
    <s v="NA"/>
    <s v="NA "/>
    <s v="NA"/>
    <s v="Quick Flowable yellow 5 Syringe"/>
    <s v="DENTKIST "/>
    <s v="Everest Medical &amp; Safety Trading"/>
    <x v="40"/>
    <s v="Mujeeb "/>
    <s v="+971 56 683 3107"/>
    <s v="01- Consumables"/>
    <s v="8"/>
    <n v="1"/>
    <s v="IPO-54648"/>
    <n v="-19"/>
    <s v="NA"/>
    <s v="NA"/>
    <s v="NA"/>
    <s v="NA"/>
    <s v="NA"/>
    <s v="NA"/>
  </r>
  <r>
    <d v="2025-01-06T00:00:00"/>
    <x v="1"/>
    <x v="6"/>
    <x v="12"/>
    <s v="Needles"/>
    <s v="STA Long"/>
    <s v="NA"/>
    <s v="STA Long"/>
    <n v="-0.2"/>
    <s v="Box of 50 Pcs"/>
    <s v="MILESTA-5050-301"/>
    <n v="549"/>
    <s v="NA"/>
    <s v="NA"/>
    <s v="NA "/>
    <s v="NA "/>
    <d v="2026-11-24T00:00:00"/>
    <s v="08- FIN/INV"/>
    <s v="Dr. Ammar Anbari"/>
    <s v="VDC169"/>
    <s v="NA"/>
    <s v="32- Main Inventory 1"/>
    <s v="NA"/>
    <n v="5.6"/>
    <s v="NA"/>
    <s v="NA "/>
    <s v="NA"/>
    <s v="Wand STA Handpieces with Needle 30 gauge x 1&quot;"/>
    <s v="WAND STA"/>
    <s v="Al Hayat Pharmaceuticals"/>
    <x v="40"/>
    <s v="Dr.Noha "/>
    <s v="+971 56 367 4713"/>
    <s v="01- Consumables"/>
    <s v="5"/>
    <n v="1"/>
    <s v="IPO-54648"/>
    <n v="-109.80000000000001"/>
    <s v="NA"/>
    <s v="NA"/>
    <s v="NA"/>
    <s v="NA"/>
    <s v="NA"/>
    <s v="NA"/>
  </r>
  <r>
    <d v="2025-01-06T00:00:00"/>
    <x v="1"/>
    <x v="6"/>
    <x v="12"/>
    <s v="Needles"/>
    <s v="STA Short"/>
    <s v="NA"/>
    <s v="STA Short"/>
    <n v="-0.2"/>
    <s v="Box of 50 Pcs"/>
    <s v="MILESTA-5050-305"/>
    <n v="549"/>
    <s v="NA"/>
    <s v="NA"/>
    <s v="NA "/>
    <s v="NA "/>
    <d v="2027-11-24T00:00:00"/>
    <s v="08- FIN/INV"/>
    <s v="Dr. Ammar Anbari"/>
    <s v="VDC169"/>
    <s v="NA"/>
    <s v="32- Main Inventory 1"/>
    <s v="NA"/>
    <n v="5.6"/>
    <s v="NA"/>
    <s v="NA "/>
    <s v="NA"/>
    <s v="Wand STA Handpieces with Needle 30 gauge x 1/2&quot;"/>
    <s v="WAND STA"/>
    <s v="Al Hayat Pharmaceuticals"/>
    <x v="40"/>
    <s v="Dr.Noha "/>
    <s v="+971 56 367 4713"/>
    <s v="01- Consumables"/>
    <s v="5"/>
    <n v="1"/>
    <s v="IPO-54648"/>
    <n v="-109.80000000000001"/>
    <s v="NA"/>
    <s v="NA"/>
    <s v="NA"/>
    <s v="NA"/>
    <s v="NA"/>
    <s v="NA"/>
  </r>
  <r>
    <d v="2025-01-06T00:00:00"/>
    <x v="1"/>
    <x v="0"/>
    <x v="2"/>
    <s v="Adhesives"/>
    <s v="Adhesive L-Pop 100"/>
    <s v="NA"/>
    <s v="Adhesive L-Pop 100"/>
    <n v="-0.15"/>
    <s v="Box of 100 Pcs"/>
    <n v="41279"/>
    <n v="1030"/>
    <s v="NA"/>
    <s v="NA"/>
    <s v="NA "/>
    <s v="NA "/>
    <d v="2025-09-27T00:00:00"/>
    <s v="08- FIN/INV"/>
    <s v="Dr. Ammar Anbari"/>
    <s v="VDC169"/>
    <s v="NA"/>
    <s v="32- Main Inventory 1"/>
    <s v="NA"/>
    <n v="7.3"/>
    <s v="NA"/>
    <s v="NA "/>
    <s v="NA"/>
    <s v="Adhesive - L-Pop - Single Bond 100's - 3M ESPE"/>
    <s v="3M ESPE "/>
    <s v="Alphamed General Trading LLC"/>
    <x v="40"/>
    <s v="Dr.Lujian "/>
    <s v="+971 56 697 4909"/>
    <s v="01- Consumables"/>
    <s v="7"/>
    <n v="1"/>
    <s v="IPO-54648"/>
    <n v="-154.5"/>
    <s v="NA"/>
    <s v="NA"/>
    <s v="NA"/>
    <s v="NA"/>
    <s v="NA"/>
    <s v="NA"/>
  </r>
  <r>
    <d v="2025-01-07T00:00:00"/>
    <x v="1"/>
    <x v="1"/>
    <x v="1"/>
    <s v="Pantry Supplies "/>
    <s v="Coffee Powder"/>
    <s v="NA"/>
    <s v="Coffee Powder"/>
    <n v="-1"/>
    <s v="Pack"/>
    <s v="IGDE044"/>
    <n v="90"/>
    <s v="NA"/>
    <s v="NA"/>
    <s v="NA "/>
    <s v="NA "/>
    <d v="2025-09-01T00:00:00"/>
    <s v="08- FIN/INV"/>
    <s v="Myrna Villegas"/>
    <s v="VDC105"/>
    <s v="NA"/>
    <s v="30- Main Inventory 2"/>
    <s v="NA"/>
    <n v="8.1999999999999993"/>
    <s v="NA"/>
    <s v="NA "/>
    <s v="NA"/>
    <s v="Espresso Barista C&amp;B - 1Kg"/>
    <s v="DALLMAYR "/>
    <s v="Jackson Trading Co. LLC"/>
    <x v="39"/>
    <s v="Sales "/>
    <s v="+971 56 975 6706"/>
    <s v="01- Consumables"/>
    <n v="8"/>
    <n v="1"/>
    <s v="IPO-42112"/>
    <n v="-90"/>
    <s v="NA"/>
    <s v="NA"/>
    <s v="NA"/>
    <s v="NA"/>
    <s v="NA"/>
    <s v="NA"/>
  </r>
  <r>
    <d v="2025-01-07T00:00:00"/>
    <x v="1"/>
    <x v="1"/>
    <x v="1"/>
    <s v="Pantry Supplies "/>
    <s v="Milk Powder"/>
    <s v="NA"/>
    <s v="Milk Powder"/>
    <n v="-1"/>
    <s v="Kilogram"/>
    <s v="IGDT002"/>
    <n v="60"/>
    <s v="NA"/>
    <s v="NA"/>
    <s v="NA "/>
    <s v="NA "/>
    <d v="2025-09-01T00:00:00"/>
    <s v="08- FIN/INV"/>
    <s v="Myrna Villegas"/>
    <s v="VDC105"/>
    <s v="NA"/>
    <s v="30- Main Inventory 2"/>
    <s v="NA"/>
    <n v="8.1999999999999993"/>
    <s v="NA"/>
    <s v="NA "/>
    <s v="NA"/>
    <s v="Dallmayr Topping"/>
    <s v="DALLMAYR "/>
    <s v="Jackson Trading Co. LLC"/>
    <x v="39"/>
    <s v="Sales "/>
    <s v="+971 56 975 6706"/>
    <s v="01- Consumables"/>
    <n v="8"/>
    <n v="1"/>
    <s v="IPO-42112"/>
    <n v="-60"/>
    <s v="NA"/>
    <s v="NA"/>
    <s v="NA"/>
    <s v="NA"/>
    <s v="NA"/>
    <s v="NA"/>
  </r>
  <r>
    <d v="2025-01-07T00:00:00"/>
    <x v="1"/>
    <x v="1"/>
    <x v="1"/>
    <s v="Pantry Supplies "/>
    <s v="Paper Cups"/>
    <s v="NA"/>
    <s v="Paper Cups"/>
    <n v="-1"/>
    <s v="Tube of 50 Cups"/>
    <s v="IGDP013"/>
    <n v="18"/>
    <s v="NA"/>
    <s v="NA"/>
    <s v="NA "/>
    <s v="NA "/>
    <s v="NA"/>
    <s v="08- FIN/INV"/>
    <s v="Myrna Villegas"/>
    <s v="VDC105"/>
    <s v="NA"/>
    <s v="30- Main Inventory 2"/>
    <s v="NA"/>
    <n v="8.1999999999999993"/>
    <s v="NA"/>
    <s v="NA "/>
    <s v="NA"/>
    <s v="Dallmayr Paper Cups"/>
    <s v="DALLMAYR "/>
    <s v="Jackson Trading Co. LLC"/>
    <x v="39"/>
    <s v="Sales "/>
    <s v="+971 56 975 6706"/>
    <s v="01- Consumables"/>
    <n v="8"/>
    <n v="1"/>
    <s v="IPO-42112"/>
    <n v="-18"/>
    <s v="NA"/>
    <s v="NA"/>
    <s v="NA"/>
    <s v="NA"/>
    <s v="NA"/>
    <s v="NA"/>
  </r>
  <r>
    <d v="2025-01-08T00:00:00"/>
    <x v="1"/>
    <x v="2"/>
    <x v="26"/>
    <s v="Dental Blocks"/>
    <s v="Blocks - LT A2/C14"/>
    <s v="NA"/>
    <s v="Blocks - A2-C14 - Dentrics"/>
    <n v="-10"/>
    <s v="Pcs"/>
    <s v="NA"/>
    <n v="40"/>
    <s v="NA"/>
    <s v="NA"/>
    <s v="NA "/>
    <s v="NA "/>
    <s v="NA"/>
    <s v="08- FIN/INV"/>
    <s v="Omar Alzarkan"/>
    <s v="MIT008"/>
    <s v="NA"/>
    <s v="32- Main Inventory 1"/>
    <s v="NA"/>
    <n v="4.3"/>
    <s v="NA"/>
    <s v="NA "/>
    <s v="NA"/>
    <s v="Blocks - LT A2/C14 - Dentrics Lithium  Disilicate Glass Ceramic Cerec Block LT A2,14mm"/>
    <s v="Dentrics"/>
    <s v="Delta Vision Trading"/>
    <x v="32"/>
    <s v="Sales"/>
    <s v="+971 55 361 4188"/>
    <s v="01- Consumables"/>
    <s v="4"/>
    <n v="1"/>
    <s v="IPO-67120"/>
    <n v="-400"/>
    <s v="NA"/>
    <s v="NA"/>
    <s v="NA"/>
    <s v="NA"/>
    <s v="NA"/>
    <s v="NA"/>
  </r>
  <r>
    <d v="2025-01-08T00:00:00"/>
    <x v="1"/>
    <x v="3"/>
    <x v="5"/>
    <s v="General Materials"/>
    <s v="Tissue Box"/>
    <s v="NA"/>
    <s v="Tissue Box"/>
    <n v="-2"/>
    <s v="Box"/>
    <s v="DIS142"/>
    <n v="2.63"/>
    <s v="NA"/>
    <s v="NA"/>
    <s v="NA "/>
    <s v="NA "/>
    <s v="NA"/>
    <s v="08- FIN/INV"/>
    <s v="Omar Alzarkan"/>
    <s v="MIT008"/>
    <s v="NA"/>
    <s v="30- Main Inventory 2"/>
    <s v="NA"/>
    <n v="2.4"/>
    <s v="NA"/>
    <s v="NA "/>
    <s v="NA"/>
    <s v="Tissue Facial - 150*30 (2 Ply)"/>
    <s v="Reliance "/>
    <s v="Gulf Center for Cleaning Equipment"/>
    <x v="32"/>
    <s v="Charibel"/>
    <s v="+971 56 683 3107"/>
    <s v="01- Consumables"/>
    <s v="5"/>
    <n v="1"/>
    <s v="IPO-76177"/>
    <n v="-5.26"/>
    <s v="NA"/>
    <s v="NA"/>
    <s v="NA"/>
    <s v="NA"/>
    <s v="NA"/>
    <s v="NA"/>
  </r>
  <r>
    <d v="2025-01-08T00:00:00"/>
    <x v="1"/>
    <x v="2"/>
    <x v="8"/>
    <s v="Stains"/>
    <s v="Gum Composite GHB3"/>
    <s v="NA"/>
    <s v="Gum Composite GHB3"/>
    <n v="-2"/>
    <s v="Pack"/>
    <s v="NA"/>
    <n v="165"/>
    <s v="NA"/>
    <s v="NA"/>
    <s v="NA "/>
    <s v="NA "/>
    <d v="2026-12-01T00:00:00"/>
    <s v="08- FIN/INV"/>
    <s v="Omar Alzarkan"/>
    <s v="MIT008"/>
    <s v="NA"/>
    <s v="32- Main Inventory 1"/>
    <s v="NA"/>
    <n v="3.6"/>
    <s v="NA"/>
    <s v="NA "/>
    <s v="NA"/>
    <s v="Gum Composite - Gradia Plus, Gum Paste  , GHB-3"/>
    <s v="NA"/>
    <s v="Dubai Medical Equipment LLC"/>
    <x v="32"/>
    <s v="Mr.Islam "/>
    <s v="+971 55 167 3454"/>
    <s v="01- Consumables"/>
    <s v="3"/>
    <n v="1"/>
    <s v="IPO-27136"/>
    <n v="-330"/>
    <s v="NA"/>
    <s v="NA"/>
    <s v="NA"/>
    <s v="NA"/>
    <s v="NA"/>
    <s v="NA"/>
  </r>
  <r>
    <d v="2025-01-08T00:00:00"/>
    <x v="1"/>
    <x v="1"/>
    <x v="1"/>
    <s v="Pantry Supplies "/>
    <s v="White Plastic Cups"/>
    <s v="NA"/>
    <s v="White Plastic Cups"/>
    <n v="-2"/>
    <s v="Tube of 50 Cups"/>
    <s v="DSCP-00001"/>
    <n v="2"/>
    <s v="NA"/>
    <s v="NA"/>
    <s v="NA "/>
    <s v="NA "/>
    <s v="NA"/>
    <s v="08- FIN/INV"/>
    <s v="Dr. Ibrahim Moussa"/>
    <s v="VDC175"/>
    <s v="NA"/>
    <s v="32- Main Inventory 1"/>
    <s v="NA"/>
    <n v="8.3000000000000007"/>
    <s v="NA"/>
    <s v="NA "/>
    <s v="NA"/>
    <s v="Disposable Plastic Cups"/>
    <s v="NA "/>
    <s v="Baqala"/>
    <x v="34"/>
    <s v="Alam "/>
    <s v="+971 56 766 1807"/>
    <s v="01- Consumables"/>
    <s v="8"/>
    <n v="1"/>
    <s v="IPO-50089"/>
    <n v="-4"/>
    <s v="NA"/>
    <s v="NA"/>
    <s v="NA"/>
    <s v="NA"/>
    <s v="NA"/>
    <s v="NA"/>
  </r>
  <r>
    <d v="2025-01-08T00:00:00"/>
    <x v="1"/>
    <x v="0"/>
    <x v="25"/>
    <s v="Giveaways"/>
    <s v="Denture Box"/>
    <s v="NA"/>
    <s v="Denture Box"/>
    <n v="-2"/>
    <s v="Pcs"/>
    <s v="DB-00001"/>
    <n v="2"/>
    <s v="NA"/>
    <s v="NA"/>
    <s v="NA "/>
    <s v="NA "/>
    <s v="NA"/>
    <s v="08- FIN/INV"/>
    <s v="Dr. Ibrahim Moussa"/>
    <s v="VDC175"/>
    <s v="NA"/>
    <s v="32- Main Inventory 1"/>
    <s v="NA"/>
    <n v="7.2"/>
    <s v="NA"/>
    <s v="NA "/>
    <s v="NA"/>
    <s v="Denture Box - Blue"/>
    <s v="Dispomate"/>
    <s v="Everest Medical &amp; Safety Trading"/>
    <x v="34"/>
    <s v="Mujeeb "/>
    <s v="+971 56 683 3107"/>
    <s v="01- Consumables"/>
    <s v="7"/>
    <n v="1"/>
    <s v="IPO-50089"/>
    <n v="-4"/>
    <s v="NA"/>
    <s v="NA"/>
    <s v="NA"/>
    <s v="NA"/>
    <s v="NA"/>
    <s v="NA"/>
  </r>
  <r>
    <d v="2025-01-08T00:00:00"/>
    <x v="1"/>
    <x v="0"/>
    <x v="25"/>
    <s v="Giveaways"/>
    <s v="Denture Box"/>
    <s v="NA"/>
    <s v="Denture Box"/>
    <n v="-2"/>
    <s v="Pcs"/>
    <s v="DB-00001"/>
    <n v="2"/>
    <s v="NA"/>
    <s v="NA"/>
    <s v="NA "/>
    <s v="NA "/>
    <s v="NA"/>
    <s v="08- FIN/INV"/>
    <s v="Dr. Salim Ali Salim Al-Hamadani"/>
    <s v="VDC015"/>
    <s v="NA"/>
    <s v="32- Main Inventory 1"/>
    <s v="NA"/>
    <n v="7.2"/>
    <s v="NA"/>
    <s v="NA "/>
    <s v="NA"/>
    <s v="Denture Box - Blue"/>
    <s v="Dispomate"/>
    <s v="Everest Medical &amp; Safety Trading"/>
    <x v="41"/>
    <s v="Mujeeb "/>
    <s v="+971 56 683 3107"/>
    <s v="01- Consumables"/>
    <s v="7"/>
    <n v="1"/>
    <s v="IPO-68346"/>
    <n v="-4"/>
    <s v="NA"/>
    <s v="NA"/>
    <s v="NA"/>
    <s v="NA"/>
    <s v="NA"/>
    <s v="NA"/>
  </r>
  <r>
    <d v="2025-01-08T00:00:00"/>
    <x v="1"/>
    <x v="3"/>
    <x v="20"/>
    <s v="Personal Protective Equipment "/>
    <s v="Disposable Gown - 50 gsm"/>
    <s v="NA"/>
    <s v="Disposable Gown - 50 gsm"/>
    <n v="-2"/>
    <s v="Pack  of 10pcs"/>
    <s v="ISG50-00001"/>
    <n v="13"/>
    <s v="NA"/>
    <s v="NA"/>
    <s v="NA "/>
    <s v="NA "/>
    <s v="NA"/>
    <s v="08- FIN/INV"/>
    <s v="Dr. Salim Ali Salim Al-Hamadani"/>
    <s v="VDC015"/>
    <s v="NA"/>
    <s v="30- Main Inventory 2"/>
    <s v="NA"/>
    <n v="2.2999999999999998"/>
    <s v="NA"/>
    <s v="NA "/>
    <s v="NA"/>
    <s v="Disposable Isolation Gown - 50 GSM Blue"/>
    <s v="Novamed "/>
    <s v="Everest Medical &amp; Safety Trading"/>
    <x v="41"/>
    <s v="Mujeeb "/>
    <s v="+971 56 683 3107"/>
    <s v="01- Consumables"/>
    <s v="6"/>
    <n v="1"/>
    <s v="IPO-49544"/>
    <n v="-26"/>
    <s v="NA"/>
    <s v="NA"/>
    <s v="NA"/>
    <s v="NA"/>
    <s v="NA"/>
    <s v="NA"/>
  </r>
  <r>
    <d v="2025-01-08T00:00:00"/>
    <x v="1"/>
    <x v="3"/>
    <x v="20"/>
    <s v="Personal Protective Equipment"/>
    <s v="Gloves Powdered - Small"/>
    <s v="NA"/>
    <s v="Gloves Powdered - Small"/>
    <n v="-2"/>
    <s v="Box"/>
    <s v="DIS26"/>
    <n v="9"/>
    <s v="NA"/>
    <s v="NA"/>
    <s v="NA "/>
    <s v="NA "/>
    <s v="NA"/>
    <s v="08- FIN/INV"/>
    <s v="Dr. Salim Ali Salim Al-Hamadani"/>
    <s v="VDC015"/>
    <s v="NA"/>
    <s v="30- Main Inventory 2"/>
    <s v="NA"/>
    <n v="2.2999999999999998"/>
    <s v="NA"/>
    <s v="NA "/>
    <s v="NA"/>
    <s v="Gloves Powdered - Small"/>
    <s v="MaxGuard"/>
    <s v="IRA Medical Supplies"/>
    <x v="41"/>
    <s v="Mohammed Rashid"/>
    <s v="+971 56 272 8220"/>
    <s v="01- Consumables"/>
    <s v="2"/>
    <n v="1"/>
    <s v="IPO-49544"/>
    <n v="-18"/>
    <s v="NA"/>
    <s v="NA"/>
    <s v="NA"/>
    <s v="NA"/>
    <s v="NA"/>
    <s v="NA"/>
  </r>
  <r>
    <d v="2025-01-08T00:00:00"/>
    <x v="1"/>
    <x v="3"/>
    <x v="20"/>
    <s v="Personal Protective Equipment"/>
    <s v="Gloves Powdered - Medium"/>
    <s v="NA"/>
    <s v="Gloves Powdered - Medium"/>
    <n v="-2"/>
    <s v="Box"/>
    <s v="DIS24"/>
    <n v="9"/>
    <s v="NA"/>
    <s v="NA"/>
    <s v="NA "/>
    <s v="NA "/>
    <s v="NA"/>
    <s v="08- FIN/INV"/>
    <s v="Dr. Salim Ali Salim Al-Hamadani"/>
    <s v="VDC015"/>
    <s v="NA"/>
    <s v="30- Main Inventory 2"/>
    <s v="NA"/>
    <n v="2.2999999999999998"/>
    <s v="NA"/>
    <s v="NA "/>
    <s v="NA"/>
    <s v="Gloves Powdered - Medium"/>
    <s v="Gesalife"/>
    <s v="Everest Medical &amp; Safety Trading"/>
    <x v="41"/>
    <s v="Mujeeb "/>
    <s v="+971 56 683 3107"/>
    <s v="01- Consumables"/>
    <s v="1"/>
    <n v="1"/>
    <s v="IPO-49544"/>
    <n v="-18"/>
    <s v="NA"/>
    <s v="NA"/>
    <s v="NA"/>
    <s v="NA"/>
    <s v="NA"/>
    <s v="NA"/>
  </r>
  <r>
    <d v="2025-01-08T00:00:00"/>
    <x v="1"/>
    <x v="0"/>
    <x v="3"/>
    <s v="Endodontic Materials "/>
    <s v="Rotary Files - Assorted 25mm"/>
    <s v="NA"/>
    <s v="Rotary Files - Assorted 25mm"/>
    <n v="-2"/>
    <s v="Pack of 4Pcs"/>
    <s v="RFA-00025"/>
    <n v="125"/>
    <s v="NA"/>
    <s v="NA"/>
    <s v="NA "/>
    <s v="NA "/>
    <s v="NA"/>
    <s v="08- FIN/INV"/>
    <s v="Dr. Salim Ali Salim Al-Hamadani"/>
    <s v="VDC015"/>
    <s v="NA"/>
    <s v="32- Main Inventory 1"/>
    <s v="NA"/>
    <n v="8.4"/>
    <s v="NA"/>
    <s v="NA "/>
    <s v="NA"/>
    <s v="Rotary  Files Assorted 25mm - Smart Carver Kit"/>
    <s v="Smart Files "/>
    <s v="Ora Tech Medical and Surgical Articles &amp; Requisites Trading LLC"/>
    <x v="41"/>
    <s v="Amer "/>
    <s v="+971 58 567 3445"/>
    <s v="02- Reusable"/>
    <s v="8"/>
    <n v="1"/>
    <s v="IPO-49544"/>
    <n v="-250"/>
    <s v="NA"/>
    <s v="NA"/>
    <s v="NA"/>
    <s v="NA"/>
    <s v="NA"/>
    <s v="NA"/>
  </r>
  <r>
    <d v="2025-01-08T00:00:00"/>
    <x v="1"/>
    <x v="0"/>
    <x v="2"/>
    <s v="Restorative Fillings"/>
    <s v="Micro Applicator -Regular"/>
    <s v="NA"/>
    <s v="Micro Applicator -Regular"/>
    <n v="-2"/>
    <s v="Tube "/>
    <s v="MAB-00001"/>
    <n v="7.5"/>
    <s v="NA"/>
    <s v="NA"/>
    <s v="NA "/>
    <s v="NA "/>
    <s v="NA"/>
    <s v="08- FIN/INV"/>
    <s v="Dr. Salim Ali Salim Al-Hamadani"/>
    <s v="VDC015"/>
    <s v="NA"/>
    <s v="32- Main Inventory 1"/>
    <s v="NA"/>
    <n v="7.3"/>
    <s v="NA"/>
    <s v="NA "/>
    <s v="NA"/>
    <s v="Micro Brush Applicator - Regular"/>
    <s v="MICRO-B"/>
    <s v="Medi Chain Medical Instrument"/>
    <x v="41"/>
    <s v="Ajir"/>
    <s v="+971 55 131 2589"/>
    <s v="01- Consumables"/>
    <s v="7"/>
    <n v="1"/>
    <s v="IPO-49544"/>
    <n v="-15"/>
    <s v="NA"/>
    <s v="NA"/>
    <s v="NA"/>
    <s v="NA"/>
    <s v="NA"/>
    <s v="NA"/>
  </r>
  <r>
    <d v="2025-01-08T00:00:00"/>
    <x v="1"/>
    <x v="1"/>
    <x v="1"/>
    <s v="Pantry Supplies "/>
    <s v="White Plastic Cups"/>
    <s v="NA"/>
    <s v="White Plastic Cups"/>
    <n v="-2"/>
    <s v="Tube of 50 Cups"/>
    <s v="DSCP-00001"/>
    <n v="2"/>
    <s v="NA"/>
    <s v="NA"/>
    <s v="NA "/>
    <s v="NA "/>
    <s v="NA"/>
    <s v="08- FIN/INV"/>
    <s v="Dr. Salim Ali Salim Al-Hamadani"/>
    <s v="VDC015"/>
    <s v="NA"/>
    <s v="32- Main Inventory 1"/>
    <s v="NA"/>
    <n v="8.3000000000000007"/>
    <s v="NA"/>
    <s v="NA "/>
    <s v="NA"/>
    <s v="Disposable Plastic Cups"/>
    <s v="NA "/>
    <s v="Baqala"/>
    <x v="41"/>
    <s v="Alam "/>
    <s v="+971 56 766 1807"/>
    <s v="01- Consumables"/>
    <s v="8"/>
    <n v="1"/>
    <s v="IPO-49544"/>
    <n v="-4"/>
    <s v="NA"/>
    <s v="NA"/>
    <s v="NA"/>
    <s v="NA"/>
    <s v="NA"/>
    <s v="NA"/>
  </r>
  <r>
    <d v="2025-01-08T00:00:00"/>
    <x v="1"/>
    <x v="2"/>
    <x v="26"/>
    <s v="Dental Blocks"/>
    <s v="Blocks - BL2/C14"/>
    <s v="NA"/>
    <s v="Blocks - BL2-C14 - Cameo"/>
    <n v="-2"/>
    <s v="Pcs"/>
    <s v="NA"/>
    <n v="70"/>
    <s v="NA"/>
    <s v="NA"/>
    <s v="NA "/>
    <s v="NA "/>
    <s v="NA"/>
    <s v="08- FIN/INV"/>
    <s v="Omar Alzarkan"/>
    <s v="MIT008"/>
    <s v="NA"/>
    <s v="32- Main Inventory 1"/>
    <s v="NA"/>
    <n v="4.3"/>
    <s v="NA"/>
    <s v="NA "/>
    <s v="NA"/>
    <s v="Blocks - BL2/C14 - Cameo Lithium  Disilicate Glass Ceramic Cerec Block LT BL2,14mm"/>
    <s v="Cameo"/>
    <s v="Rhein Medical Equipment Trading"/>
    <x v="32"/>
    <s v="Rashwan"/>
    <s v="+971 50 490 9197"/>
    <s v="01- Consumables"/>
    <s v="4"/>
    <n v="1"/>
    <s v="IPO-83996"/>
    <n v="-140"/>
    <s v="NA"/>
    <s v="NA"/>
    <s v="NA"/>
    <s v="NA"/>
    <s v="NA"/>
    <s v="NA"/>
  </r>
  <r>
    <d v="2025-01-08T00:00:00"/>
    <x v="1"/>
    <x v="2"/>
    <x v="32"/>
    <s v="3D Inks"/>
    <s v="3D Ink - Peach - Pionext "/>
    <s v="NA"/>
    <s v="3D Ink - Peach - Pionext "/>
    <n v="-1"/>
    <s v="Bottle"/>
    <s v="PN-MODEL"/>
    <n v="325"/>
    <s v="NA"/>
    <s v="NA"/>
    <s v="NA "/>
    <s v="NA "/>
    <d v="2025-12-01T00:00:00"/>
    <s v="08- FIN/INV"/>
    <s v="Omar Alzarkan"/>
    <s v="MIT008"/>
    <s v="NA"/>
    <s v="32- Main Inventory 1"/>
    <s v="NA"/>
    <n v="4.5999999999999996"/>
    <s v="NA"/>
    <s v="NA "/>
    <s v="NA"/>
    <s v="PN-MODEL 2.0"/>
    <s v="PIONEXT"/>
    <s v="FALA TRADING L.L.C"/>
    <x v="32"/>
    <s v="Sales"/>
    <s v="+971 56 936 0381"/>
    <s v="01- Consumables"/>
    <s v="4"/>
    <n v="1"/>
    <s v="IPO-67120"/>
    <n v="-325"/>
    <s v="NA"/>
    <s v="NA"/>
    <s v="NA"/>
    <s v="NA"/>
    <s v="NA"/>
    <s v="NA"/>
  </r>
  <r>
    <d v="2025-01-08T00:00:00"/>
    <x v="1"/>
    <x v="2"/>
    <x v="6"/>
    <s v="Dental Blanks"/>
    <s v="Blank - Cercon XT ML Disk 98mm A2 18"/>
    <s v="NA"/>
    <s v="Blank - Cercon XT ML Disk 98mm A2 18"/>
    <n v="-1"/>
    <s v="Disc"/>
    <n v="5366115118"/>
    <n v="525"/>
    <s v="NA"/>
    <s v="NA"/>
    <s v="NA "/>
    <s v="NA "/>
    <d v="2026-12-01T00:00:00"/>
    <s v="08- FIN/INV"/>
    <s v="Omar Alzarkan"/>
    <s v="MIT008"/>
    <s v="NA"/>
    <s v="32- Main Inventory 1"/>
    <s v="NA"/>
    <n v="3.4"/>
    <s v="NA"/>
    <s v="NA "/>
    <s v="NA"/>
    <s v="Blank - Cercon XT ML Disk 98mm A2 18"/>
    <s v="Dentsply Sirona "/>
    <s v="Sirona Dental Systems Trading LLC"/>
    <x v="32"/>
    <s v="Dr.Marwan "/>
    <s v="+971 56 415 6254"/>
    <s v="01- Consumables"/>
    <s v="3"/>
    <n v="1"/>
    <s v="IPO-67120"/>
    <n v="-525"/>
    <s v="NA"/>
    <s v="NA"/>
    <s v="NA"/>
    <s v="NA"/>
    <s v="NA"/>
    <s v="NA"/>
  </r>
  <r>
    <d v="2025-01-08T00:00:00"/>
    <x v="1"/>
    <x v="2"/>
    <x v="32"/>
    <s v="3D Inks"/>
    <s v="3D Ink - Peach 2.0"/>
    <s v="NA"/>
    <s v="3D Ink - Peach 2.0"/>
    <n v="-1"/>
    <s v="Bottle"/>
    <s v="MOD-PEACH-01"/>
    <n v="700"/>
    <s v="NA"/>
    <s v="NA"/>
    <s v="NA "/>
    <s v="NA "/>
    <d v="2025-12-01T00:00:00"/>
    <s v="08- FIN/INV"/>
    <s v="Omar Alzarkan"/>
    <s v="MIT008"/>
    <s v="NA"/>
    <s v="32- Main Inventory 1"/>
    <s v="NA"/>
    <n v="4.5999999999999996"/>
    <s v="NA"/>
    <s v="NA "/>
    <s v="NA"/>
    <s v="Model Peach 2.0"/>
    <s v="NextDent"/>
    <s v="Three Dimensions ME General Trading LLC"/>
    <x v="32"/>
    <s v="Sachin"/>
    <s v="+971 56 422 6983"/>
    <s v="01- Consumables"/>
    <s v="4"/>
    <n v="1"/>
    <s v="IPO-67120"/>
    <n v="-700"/>
    <s v="NA"/>
    <s v="NA"/>
    <s v="NA"/>
    <s v="NA"/>
    <s v="NA"/>
    <s v="NA"/>
  </r>
  <r>
    <d v="2025-01-08T00:00:00"/>
    <x v="1"/>
    <x v="2"/>
    <x v="32"/>
    <s v="3D Inks"/>
    <s v="3D Ink Shade Clear 1L"/>
    <s v="NA"/>
    <s v="Surgical Guide Clear Ink"/>
    <n v="-1"/>
    <s v="Bottle"/>
    <s v="PN-SURGICAL GUIDE"/>
    <n v="1000"/>
    <s v="NA"/>
    <s v="NA"/>
    <s v="NA "/>
    <s v="NA "/>
    <s v="NA"/>
    <s v="08- FIN/INV"/>
    <s v="Omar Alzarkan"/>
    <s v="MIT008"/>
    <s v="NA"/>
    <s v="32- Main Inventory 1"/>
    <s v="NA"/>
    <n v="4.5999999999999996"/>
    <s v="NA"/>
    <s v="NA "/>
    <s v="NA"/>
    <s v="PN - Surgical Guide Clear"/>
    <s v="PIONEXT"/>
    <s v="FALA TRADING L.L.C"/>
    <x v="32"/>
    <s v="Sales"/>
    <s v="+971 56 936 0381"/>
    <s v="01- Consumables"/>
    <s v="4"/>
    <n v="1"/>
    <s v="IPO-67120"/>
    <n v="-1000"/>
    <s v="NA"/>
    <s v="NA"/>
    <s v="NA"/>
    <s v="NA"/>
    <s v="NA"/>
    <s v="NA"/>
  </r>
  <r>
    <d v="2025-01-08T00:00:00"/>
    <x v="1"/>
    <x v="2"/>
    <x v="4"/>
    <s v="Milling  Tools"/>
    <s v="Bur 0.6mm"/>
    <s v="NA"/>
    <s v="Bur 0.6mm"/>
    <n v="-1"/>
    <s v="Pcs"/>
    <n v="6542232"/>
    <n v="183"/>
    <s v="NA"/>
    <s v="NA"/>
    <s v="NA "/>
    <s v="NA "/>
    <s v="NA "/>
    <s v="08- FIN/INV"/>
    <s v="Omar Alzarkan"/>
    <s v="MIT008"/>
    <s v="NA"/>
    <s v="32- Main Inventory 1"/>
    <s v="NA"/>
    <n v="4.5"/>
    <s v="NA"/>
    <s v="NA "/>
    <s v="NA"/>
    <s v="Diamond Bur 0.6- T23"/>
    <s v="Dentsply Sirona "/>
    <s v="Sirona Dental Systems Trading LLC"/>
    <x v="32"/>
    <s v="Dr.Marwan "/>
    <s v="+971 56 415 6254"/>
    <s v="01- Consumables"/>
    <s v="4"/>
    <n v="1"/>
    <s v="IPO-32315"/>
    <n v="-183"/>
    <s v="NA"/>
    <s v="NA"/>
    <s v="NA"/>
    <s v="NA"/>
    <s v="NA"/>
    <s v="NA"/>
  </r>
  <r>
    <d v="2025-01-08T00:00:00"/>
    <x v="1"/>
    <x v="0"/>
    <x v="0"/>
    <s v="Burs"/>
    <s v="Straight Black Cylinder Round Tip"/>
    <s v="NA"/>
    <s v="Straight Black Cylinder Round Tip"/>
    <n v="-1"/>
    <s v="Pkt"/>
    <s v="D881 SG 1.2"/>
    <n v="60"/>
    <s v="NA"/>
    <s v="NA"/>
    <s v="NA "/>
    <s v="NA "/>
    <s v="NA"/>
    <s v="08- FIN/INV"/>
    <s v="Omar Alzarkan"/>
    <s v="MIT008"/>
    <s v="NA"/>
    <s v="32- Main Inventory 1"/>
    <s v="NA"/>
    <n v="7.4"/>
    <s v="NA"/>
    <s v="NA "/>
    <s v="NA"/>
    <s v="Bur - Diamond Bur #52 - Stoddard"/>
    <s v="Stoddard"/>
    <s v="Al Hana Medical Equipments"/>
    <x v="32"/>
    <s v="Mahamud"/>
    <s v="+971 50 219 8081"/>
    <s v="02- Reusable"/>
    <s v="7"/>
    <n v="1"/>
    <s v="IPO-76177"/>
    <n v="-60"/>
    <s v="NA"/>
    <s v="NA"/>
    <s v="NA"/>
    <s v="NA"/>
    <s v="NA"/>
    <s v="NA"/>
  </r>
  <r>
    <d v="2025-01-08T00:00:00"/>
    <x v="1"/>
    <x v="0"/>
    <x v="0"/>
    <s v="Burs"/>
    <s v="Straight Red Cylinder Round Tip"/>
    <s v="NA"/>
    <s v="Straight Red Cylinder Round Tip"/>
    <n v="-1"/>
    <s v="Pkt"/>
    <s v="D881 F 1.4"/>
    <n v="60"/>
    <s v="NA"/>
    <s v="NA"/>
    <s v="NA "/>
    <s v="NA "/>
    <s v="NA"/>
    <s v="08- FIN/INV"/>
    <s v="Omar Alzarkan"/>
    <s v="MIT008"/>
    <s v="NA"/>
    <s v="32- Main Inventory 1"/>
    <s v="NA"/>
    <n v="7.4"/>
    <s v="NA"/>
    <s v="NA "/>
    <s v="NA"/>
    <s v="Bur - Diamond Bur #52A - Stoddard"/>
    <s v="Stoddard"/>
    <s v="Al Hana Medical Equipments"/>
    <x v="32"/>
    <s v="Mahamud"/>
    <s v="+971 50 219 8081"/>
    <s v="02- Reusable"/>
    <s v="7"/>
    <n v="1"/>
    <s v="IPO-76177"/>
    <n v="-60"/>
    <s v="NA"/>
    <s v="NA"/>
    <s v="NA"/>
    <s v="NA"/>
    <s v="NA"/>
    <s v="NA"/>
  </r>
  <r>
    <d v="2025-01-08T00:00:00"/>
    <x v="1"/>
    <x v="0"/>
    <x v="0"/>
    <s v="Burs"/>
    <s v="Thin Short Blue Tapered Diamond Bur"/>
    <s v="NA"/>
    <s v="Thin Short Blue Tapered Diamond Bur"/>
    <n v="-1"/>
    <s v="Pkt"/>
    <s v="D856 1.8"/>
    <n v="50"/>
    <s v="NA"/>
    <s v="NA"/>
    <s v="NA "/>
    <s v="NA "/>
    <s v="NA"/>
    <s v="08- FIN/INV"/>
    <s v="Omar Alzarkan"/>
    <s v="MIT008"/>
    <s v="NA"/>
    <s v="32- Main Inventory 1"/>
    <s v="NA"/>
    <n v="7.4"/>
    <s v="NA"/>
    <s v="NA "/>
    <s v="NA"/>
    <s v="Bur - Diamond Bur #63 - Stoddard"/>
    <s v="Stoddard"/>
    <s v="Al Hana Medical Equipments"/>
    <x v="32"/>
    <s v="Mahamud"/>
    <s v="+971 50 219 8081"/>
    <s v="02- Reusable"/>
    <s v="7"/>
    <n v="1"/>
    <s v="IPO-76177"/>
    <n v="-50"/>
    <s v="NA"/>
    <s v="NA"/>
    <s v="NA"/>
    <s v="NA"/>
    <s v="NA"/>
    <s v="NA"/>
  </r>
  <r>
    <d v="2025-01-08T00:00:00"/>
    <x v="1"/>
    <x v="3"/>
    <x v="20"/>
    <s v="Personal Protective Equipment"/>
    <s v="Nitrile Gloves Power Free - Black (Large)"/>
    <s v="NA"/>
    <s v="Nitrile Gloves Power Free - Black (Large)"/>
    <n v="-1"/>
    <s v="Box"/>
    <s v="D0003238"/>
    <n v="45"/>
    <s v="NA"/>
    <s v="NA"/>
    <s v="NA "/>
    <s v="NA "/>
    <s v="NA "/>
    <s v="08- FIN/INV"/>
    <s v="Omar Alzarkan"/>
    <s v="MIT008"/>
    <s v="NA"/>
    <s v="30- Main Inventory 2"/>
    <s v="NA"/>
    <n v="1.3"/>
    <s v="NA"/>
    <s v="NA "/>
    <s v="NA"/>
    <s v="Carbon Black Large Nitrile Powder Free Gloves"/>
    <s v="NA"/>
    <s v="City Pharmacy Co. WLL"/>
    <x v="32"/>
    <s v="Mr.Anas"/>
    <s v="+971 55 244 0493"/>
    <s v="01- Consumables"/>
    <s v="1"/>
    <n v="1"/>
    <s v="IPO-76177"/>
    <n v="-45"/>
    <s v="NA"/>
    <s v="NA"/>
    <s v="NA"/>
    <s v="NA"/>
    <s v="NA"/>
    <s v="NA"/>
  </r>
  <r>
    <d v="2025-01-08T00:00:00"/>
    <x v="1"/>
    <x v="3"/>
    <x v="20"/>
    <s v="Personal Protective Equipment "/>
    <s v="Dental Bibs"/>
    <s v="NA"/>
    <s v="Dental Bibs"/>
    <n v="-1"/>
    <s v="Bundle"/>
    <s v="DB-3-00001"/>
    <n v="7.5"/>
    <s v="NA"/>
    <s v="NA"/>
    <s v="NA "/>
    <s v="NA "/>
    <s v="NA"/>
    <s v="08- FIN/INV"/>
    <s v="Omar Alzarkan"/>
    <s v="MIT008"/>
    <s v="NA"/>
    <s v="30- Main Inventory 2"/>
    <s v="NA"/>
    <n v="4.0999999999999996"/>
    <s v="NA"/>
    <s v="NA "/>
    <s v="NA"/>
    <s v="Dental Bib (13*18) (4pcs)"/>
    <s v="LOMAR "/>
    <s v="Medi Chain Medical Instrument"/>
    <x v="32"/>
    <s v="Ajir"/>
    <s v="+971 55 131 2589"/>
    <s v="01- Consumables"/>
    <s v="4"/>
    <n v="1"/>
    <s v="IPO-76177"/>
    <n v="-7.5"/>
    <s v="NA"/>
    <s v="NA"/>
    <s v="NA"/>
    <s v="NA"/>
    <s v="NA"/>
    <s v="NA"/>
  </r>
  <r>
    <d v="2025-01-08T00:00:00"/>
    <x v="1"/>
    <x v="3"/>
    <x v="20"/>
    <s v="Personal Protective Equipment"/>
    <s v="Gloves Powdered - Medium"/>
    <s v="NA"/>
    <s v="Gloves Powdered - Medium"/>
    <n v="-1"/>
    <s v="Box"/>
    <s v="DIS24"/>
    <n v="9"/>
    <s v="NA"/>
    <s v="NA"/>
    <s v="NA "/>
    <s v="NA "/>
    <s v="NA"/>
    <s v="08- FIN/INV"/>
    <s v="Omar Alzarkan"/>
    <s v="MIT008"/>
    <s v="NA"/>
    <s v="30- Main Inventory 2"/>
    <s v="NA"/>
    <n v="1.3"/>
    <s v="NA"/>
    <s v="NA "/>
    <s v="NA"/>
    <s v="Gloves Powdered - Medium"/>
    <s v="Gesalife"/>
    <s v="Everest Medical &amp; Safety Trading"/>
    <x v="32"/>
    <s v="Mujeeb "/>
    <s v="+971 56 683 3107"/>
    <s v="01- Consumables"/>
    <s v="1"/>
    <n v="1"/>
    <s v="IPO-76177"/>
    <n v="-9"/>
    <s v="NA"/>
    <s v="NA"/>
    <s v="NA"/>
    <s v="NA"/>
    <s v="NA"/>
    <s v="NA"/>
  </r>
  <r>
    <d v="2025-01-08T00:00:00"/>
    <x v="1"/>
    <x v="3"/>
    <x v="20"/>
    <s v="Personal Protective Equipment"/>
    <s v="High Suction Tip- White "/>
    <s v="NA"/>
    <s v="High Suction Tip- White "/>
    <n v="-1"/>
    <s v="Pack of 100 Pcs"/>
    <s v="HST-00001"/>
    <n v="10"/>
    <s v="NA"/>
    <s v="NA"/>
    <s v="NA "/>
    <s v="NA "/>
    <s v="NA"/>
    <s v="08- FIN/INV"/>
    <s v="Dr. Ibrahim Moussa"/>
    <s v="VDC175"/>
    <s v="NA"/>
    <s v="30- Main Inventory 2"/>
    <s v="NA"/>
    <n v="4.3"/>
    <s v="NA"/>
    <s v="NA "/>
    <s v="NA"/>
    <s v="High Suction Tip- White "/>
    <s v="BMS "/>
    <s v="Everest Medical &amp; Safety Trading"/>
    <x v="34"/>
    <s v="Mujeeb "/>
    <s v="+971 56 683 3107"/>
    <s v="01- Consumables"/>
    <s v="5"/>
    <n v="1"/>
    <s v="IPO-50089"/>
    <n v="-10"/>
    <s v="NA"/>
    <s v="NA"/>
    <s v="NA"/>
    <s v="NA"/>
    <s v="NA"/>
    <s v="NA"/>
  </r>
  <r>
    <d v="2025-01-08T00:00:00"/>
    <x v="1"/>
    <x v="3"/>
    <x v="20"/>
    <s v="Personal Protective Equipment"/>
    <s v="Barrier Film "/>
    <s v="NA"/>
    <s v="Barrier Film "/>
    <n v="-1"/>
    <s v="Roll "/>
    <s v="BF-00001"/>
    <n v="38"/>
    <s v="NA"/>
    <s v="NA"/>
    <s v="NA "/>
    <s v="NA "/>
    <s v="NA"/>
    <s v="08- FIN/INV"/>
    <s v="Dr. Ibrahim Moussa"/>
    <s v="VDC175"/>
    <s v="NA"/>
    <s v="30- Main Inventory 2"/>
    <s v="NA"/>
    <n v="2.5"/>
    <s v="NA"/>
    <s v="NA "/>
    <s v="NA"/>
    <s v="Barrier Film - Blue"/>
    <s v="Novamed "/>
    <s v="Everest Medical &amp; Safety Trading"/>
    <x v="34"/>
    <s v="Mujeeb "/>
    <s v="+971 56 683 3107"/>
    <s v="01- Consumables"/>
    <s v="2"/>
    <n v="1"/>
    <s v="IPO-50089"/>
    <n v="-38"/>
    <s v="NA"/>
    <s v="NA"/>
    <s v="NA"/>
    <s v="NA"/>
    <s v="NA"/>
    <s v="NA"/>
  </r>
  <r>
    <d v="2025-01-08T00:00:00"/>
    <x v="1"/>
    <x v="0"/>
    <x v="22"/>
    <s v="Surgical Materials"/>
    <s v="Saline"/>
    <s v="NA"/>
    <s v="Saline "/>
    <n v="-1"/>
    <s v="Bottle"/>
    <s v="SSC-000.09"/>
    <n v="2.75"/>
    <s v="NA"/>
    <s v="NA"/>
    <s v="NA "/>
    <s v="NA "/>
    <d v="2026-10-01T00:00:00"/>
    <s v="08- FIN/INV"/>
    <s v="Dr. Ibrahim Moussa"/>
    <s v="VDC175"/>
    <s v="NA"/>
    <s v="32- Main Inventory 1"/>
    <s v="NA"/>
    <n v="8.6"/>
    <s v="NA"/>
    <s v="NA "/>
    <s v="NA"/>
    <s v="Saline - Sodium Chloride 0.9%"/>
    <s v="KSP PHARMA "/>
    <s v="Everest Medical &amp; Safety Trading"/>
    <x v="34"/>
    <s v="Mujeeb "/>
    <s v="+971 56 683 3107"/>
    <s v="01- Consumables"/>
    <n v="8"/>
    <n v="1"/>
    <s v="IPO-50089"/>
    <n v="-2.75"/>
    <s v="NA"/>
    <s v="NA"/>
    <s v="NA"/>
    <s v="NA"/>
    <s v="NA"/>
    <s v="NA"/>
  </r>
  <r>
    <d v="2025-01-08T00:00:00"/>
    <x v="1"/>
    <x v="0"/>
    <x v="3"/>
    <s v="Endodontic Materials "/>
    <s v="Rubber Dam Sheet"/>
    <s v="NA"/>
    <s v="Rubber Dam Sheet"/>
    <n v="-1"/>
    <s v="Pack of 36 Sheets"/>
    <s v="DL622B-EBSH0"/>
    <n v="32"/>
    <s v="NA"/>
    <s v="NA"/>
    <s v="NA "/>
    <s v="NA "/>
    <d v="2027-07-04T00:00:00"/>
    <s v="08- FIN/INV"/>
    <s v="Dr. Ibrahim Moussa"/>
    <s v="VDC175"/>
    <s v="NA"/>
    <s v="32- Main Inventory 1"/>
    <s v="NA"/>
    <n v="8.4"/>
    <s v="NA"/>
    <s v="NA "/>
    <s v="NA"/>
    <s v="Rubber Dam Sheet"/>
    <s v="Sanctuary "/>
    <s v="Everest Medical &amp; Safety Trading"/>
    <x v="34"/>
    <s v="Mujeeb "/>
    <s v="+971 56 683 3107"/>
    <s v="01- Consumables"/>
    <s v="8"/>
    <n v="1"/>
    <s v="IPO-50089"/>
    <n v="-32"/>
    <s v="NA"/>
    <s v="NA"/>
    <s v="NA"/>
    <s v="NA"/>
    <s v="NA"/>
    <s v="NA"/>
  </r>
  <r>
    <d v="2025-01-08T00:00:00"/>
    <x v="1"/>
    <x v="0"/>
    <x v="16"/>
    <s v="Bleaching Material"/>
    <s v="Nano in office"/>
    <s v="NA"/>
    <s v="Nano In Office"/>
    <n v="-1"/>
    <s v="Pack"/>
    <s v="NCTWKIT-HP40%-00001"/>
    <n v="400"/>
    <s v="NA"/>
    <s v="NA"/>
    <s v="NA "/>
    <s v="NA "/>
    <d v="2025-10-01T00:00:00"/>
    <s v="08- FIN/INV"/>
    <s v="Dr. Ibrahim Moussa"/>
    <s v="VDC175"/>
    <s v="NA"/>
    <s v="32- Main Inventory 1"/>
    <s v="NA"/>
    <n v="8.1"/>
    <s v="NA"/>
    <s v="NA "/>
    <s v="NA"/>
    <s v="Nano Smile Chairside Teeth Whitening Kit (HP40%)"/>
    <s v="Nano"/>
    <s v="AstraCare Medical Supplies Trading"/>
    <x v="34"/>
    <s v="Dr. Joud Al Jammal"/>
    <s v="+971 56 292 6737"/>
    <s v="01- Consumables"/>
    <s v="8"/>
    <n v="1"/>
    <s v="IPO-50089"/>
    <n v="-400"/>
    <s v="NA"/>
    <s v="NA"/>
    <s v="NA"/>
    <s v="NA"/>
    <s v="NA"/>
    <s v="NA"/>
  </r>
  <r>
    <d v="2025-01-08T00:00:00"/>
    <x v="1"/>
    <x v="0"/>
    <x v="3"/>
    <s v="Endodontic Materials"/>
    <s v=" Retreatment Files Assorted "/>
    <s v="NA"/>
    <s v="Retreatment Files Assorted "/>
    <n v="-1"/>
    <s v="Pkt"/>
    <n v="6028399"/>
    <n v="40"/>
    <s v="NA"/>
    <s v="NA"/>
    <s v="NA "/>
    <s v="NA "/>
    <s v="NA"/>
    <s v="08- FIN/INV"/>
    <s v="Dr. Ibrahim Moussa"/>
    <s v="VDC175"/>
    <s v="NA"/>
    <s v="32- Main Inventory 1"/>
    <s v="NA"/>
    <n v="8.4"/>
    <s v="NA"/>
    <s v="NA "/>
    <s v="NA"/>
    <s v="Rotary Files - Af Retreatment Files Assorted "/>
    <s v="EIGHTEETH"/>
    <s v="Bio Link Medical Surgical Equipment &amp; Intruments Trading LLC"/>
    <x v="34"/>
    <s v="Dr.Shadi"/>
    <s v="+971 56 525 1319"/>
    <s v="02- Reusable"/>
    <s v="8"/>
    <n v="1"/>
    <s v="IPO-50089"/>
    <n v="-40"/>
    <s v="NA"/>
    <s v="NA"/>
    <s v="NA"/>
    <s v="NA"/>
    <s v="NA"/>
    <s v="NA"/>
  </r>
  <r>
    <d v="2025-01-08T00:00:00"/>
    <x v="1"/>
    <x v="6"/>
    <x v="30"/>
    <s v="Local Anaesthetics "/>
    <s v="Anesthesia 4% "/>
    <s v="NA"/>
    <s v="Anesthesia 4% - Artinibsa "/>
    <n v="-1"/>
    <s v="Pkt"/>
    <n v="4859"/>
    <n v="95"/>
    <s v="NA"/>
    <s v="NA"/>
    <s v="YES "/>
    <s v="NA "/>
    <d v="2026-02-16T00:00:00"/>
    <s v="08- FIN/INV"/>
    <s v="Dr. Ibrahim Moussa"/>
    <s v="VDC175"/>
    <s v="NA"/>
    <s v="32- Main Inventory 1"/>
    <s v="NA"/>
    <n v="5.4"/>
    <s v="NA"/>
    <s v="NA "/>
    <s v="NA"/>
    <s v="Artinibsa 4% Avec Epinephrine 1:100,000"/>
    <s v="Artinibsa"/>
    <s v="Saber Mohammed/Elwan Technical Supplies"/>
    <x v="34"/>
    <s v="Saber"/>
    <s v="+971 50 170 2676"/>
    <s v="01- Consumables"/>
    <s v="5"/>
    <n v="1"/>
    <s v="IPO-50089"/>
    <n v="-95"/>
    <s v="NA"/>
    <s v="NA"/>
    <s v="NA"/>
    <s v="NA"/>
    <s v="NA"/>
    <s v="NA"/>
  </r>
  <r>
    <d v="2025-01-08T00:00:00"/>
    <x v="1"/>
    <x v="6"/>
    <x v="30"/>
    <s v="Local Anaesthetics "/>
    <s v="Topical Anesthesia Gel"/>
    <s v="NA"/>
    <s v="Topical Anesthesia Gel"/>
    <n v="-1"/>
    <s v="Pcs"/>
    <s v="TAG-00001"/>
    <n v="17"/>
    <s v="NA"/>
    <s v="NA"/>
    <s v="NA"/>
    <s v="NA "/>
    <d v="2025-09-01T00:00:00"/>
    <s v="08- FIN/INV"/>
    <s v="Dr. Ibrahim Moussa"/>
    <s v="VDC175"/>
    <s v="NA"/>
    <s v="32- Main Inventory 1"/>
    <s v="NA"/>
    <n v="5.4"/>
    <s v="NA"/>
    <s v="NA "/>
    <s v="NA"/>
    <s v="Topical Anesthetic Gel"/>
    <s v="OILITE "/>
    <s v="Everest Medical &amp; Safety Trading"/>
    <x v="34"/>
    <s v="Mujeeb "/>
    <s v="+971 56 683 3107"/>
    <s v="01- Consumables"/>
    <s v="7"/>
    <n v="1"/>
    <s v="IPO-50089"/>
    <n v="-17"/>
    <s v="NA"/>
    <s v="NA"/>
    <s v="NA"/>
    <s v="NA"/>
    <s v="NA"/>
    <s v="NA"/>
  </r>
  <r>
    <d v="2025-01-08T00:00:00"/>
    <x v="1"/>
    <x v="0"/>
    <x v="3"/>
    <s v="Endodontic Materials"/>
    <s v="Plastic Wedges"/>
    <s v="NA"/>
    <s v="Plastic Wedges"/>
    <n v="-1"/>
    <s v="Pkt"/>
    <n v="4101"/>
    <n v="25"/>
    <s v="NA"/>
    <s v="NA"/>
    <s v="NA "/>
    <s v="NA "/>
    <s v="NA"/>
    <s v="08- FIN/INV"/>
    <s v="Dr. Ibrahim Moussa"/>
    <s v="VDC175"/>
    <s v="NA"/>
    <s v="32- Main Inventory 1"/>
    <s v="NA"/>
    <n v="8.4"/>
    <s v="NA"/>
    <s v="NA "/>
    <s v="NA"/>
    <s v="Plastic Transparent Wedges"/>
    <s v="TDV"/>
    <s v="World Dento Medical Equipments LLC"/>
    <x v="34"/>
    <s v="Mansoor "/>
    <s v="+971 56 367 9301"/>
    <s v="01- Consumables"/>
    <s v="8"/>
    <n v="1"/>
    <s v="IPO-50089"/>
    <n v="-25"/>
    <s v="NA"/>
    <s v="NA"/>
    <s v="NA"/>
    <s v="NA"/>
    <s v="NA"/>
    <s v="NA"/>
  </r>
  <r>
    <d v="2025-01-08T00:00:00"/>
    <x v="1"/>
    <x v="0"/>
    <x v="3"/>
    <s v="Endodontic Materials"/>
    <s v="H Files 25"/>
    <s v="NA"/>
    <s v="H Files 25"/>
    <n v="-1"/>
    <s v="Pkt"/>
    <s v="HF-002515-40"/>
    <n v="9"/>
    <s v="NA"/>
    <s v="NA"/>
    <s v="NA "/>
    <s v="NA "/>
    <s v="NA"/>
    <s v="08- FIN/INV"/>
    <s v="Dr. Ibrahim Moussa"/>
    <s v="VDC175"/>
    <s v="NA"/>
    <s v="32- Main Inventory 1"/>
    <s v="NA"/>
    <n v="8.4"/>
    <s v="NA"/>
    <s v="NA "/>
    <s v="NA"/>
    <s v="H Files - 25mm #15-40"/>
    <s v="Mani "/>
    <s v="New Bion Medical Supplies"/>
    <x v="34"/>
    <s v="Shanu"/>
    <s v="+971 56 646 0915"/>
    <s v="02- Reusable"/>
    <s v="8"/>
    <n v="1"/>
    <s v="IPO-50089"/>
    <n v="-9"/>
    <s v="NA"/>
    <s v="NA"/>
    <s v="NA"/>
    <s v="NA"/>
    <s v="NA"/>
    <s v="NA"/>
  </r>
  <r>
    <d v="2025-01-08T00:00:00"/>
    <x v="1"/>
    <x v="1"/>
    <x v="23"/>
    <s v=" Printing Supplies"/>
    <s v="VDC FORMS"/>
    <s v="NA"/>
    <s v="VDC - Referral Form"/>
    <n v="-1"/>
    <s v="Pcs "/>
    <s v="VDC-RF-01"/>
    <n v="40"/>
    <s v="NA"/>
    <s v="NA"/>
    <s v="NA "/>
    <s v="NA "/>
    <s v="NA"/>
    <s v="08- FIN/INV"/>
    <s v="Dr. Salim Ali Salim Al-Hamadani"/>
    <s v="VDC015"/>
    <s v="NA"/>
    <s v="30- Main Inventory 2"/>
    <s v="NA"/>
    <n v="8.1"/>
    <s v="NA"/>
    <s v="NA "/>
    <s v="NA"/>
    <s v="VDC - Referral Form"/>
    <s v="NA"/>
    <s v="Green Line Printing Works"/>
    <x v="41"/>
    <s v="Najeeb "/>
    <s v="+971 50 546 2809"/>
    <s v="01- Consumables"/>
    <n v="8"/>
    <n v="1"/>
    <s v="IPO-68346"/>
    <n v="-40"/>
    <s v="NA"/>
    <s v="NA"/>
    <s v="NA"/>
    <s v="NA"/>
    <s v="NA"/>
    <s v="NA"/>
  </r>
  <r>
    <d v="2025-01-08T00:00:00"/>
    <x v="1"/>
    <x v="6"/>
    <x v="30"/>
    <s v="Local Anaesthetics "/>
    <s v="Anesthesia 4% "/>
    <s v="NA"/>
    <s v="Anesthesia 4% - Artinibsa "/>
    <n v="-1"/>
    <s v="Pkt"/>
    <n v="4859"/>
    <n v="95"/>
    <s v="NA"/>
    <s v="NA"/>
    <s v="YES "/>
    <s v="NA "/>
    <d v="2026-02-16T00:00:00"/>
    <s v="08- FIN/INV"/>
    <s v="Dr. Salim Ali Salim Al-Hamadani"/>
    <s v="VDC015"/>
    <s v="NA"/>
    <s v="32- Main Inventory 1"/>
    <s v="NA"/>
    <n v="5.4"/>
    <s v="NA"/>
    <s v="NA "/>
    <s v="NA"/>
    <s v="Artinibsa 4% Avec Epinephrine 1:100,000"/>
    <s v="Artinibsa"/>
    <s v="Saber Mohammed/Elwan Technical Supplies"/>
    <x v="41"/>
    <s v="Saber"/>
    <s v="+971 50 170 2676"/>
    <s v="01- Consumables"/>
    <s v="5"/>
    <n v="1"/>
    <s v="IPO-49544"/>
    <n v="-95"/>
    <s v="NA"/>
    <s v="NA"/>
    <s v="NA"/>
    <s v="NA"/>
    <s v="NA"/>
    <s v="NA"/>
  </r>
  <r>
    <d v="2025-01-08T00:00:00"/>
    <x v="1"/>
    <x v="3"/>
    <x v="19"/>
    <s v="Disinfectants "/>
    <s v="Disinfectant Wipes"/>
    <s v="NA"/>
    <s v="Cavi Wipes"/>
    <n v="-1"/>
    <s v="Bottle"/>
    <s v="21-229IPA"/>
    <n v="29"/>
    <s v="NA"/>
    <s v="NA"/>
    <s v="NA "/>
    <s v="NA "/>
    <d v="2025-10-01T00:00:00"/>
    <s v="08- FIN/INV"/>
    <s v="Dr. Salim Ali Salim Al-Hamadani"/>
    <s v="VDC015"/>
    <s v="NA"/>
    <s v="30- Main Inventory 2"/>
    <s v="NA"/>
    <n v="1.5"/>
    <s v="NA"/>
    <s v="NA "/>
    <s v="NA"/>
    <s v="Surface Disinfectant - Cavi wipes (160 towels/bot)"/>
    <s v="Metrex"/>
    <s v="Bin Ali Medical Supplies LLC"/>
    <x v="41"/>
    <s v="Shihabudheen"/>
    <s v="+971 55 798 8038"/>
    <s v="01- Consumables"/>
    <s v="1"/>
    <n v="1"/>
    <s v="IPO-49544"/>
    <n v="-29"/>
    <s v="NA"/>
    <s v="NA"/>
    <s v="NA"/>
    <s v="NA"/>
    <s v="NA"/>
    <s v="NA"/>
  </r>
  <r>
    <d v="2025-01-08T00:00:00"/>
    <x v="1"/>
    <x v="3"/>
    <x v="5"/>
    <s v="Waste Management"/>
    <s v="Sharp Container"/>
    <s v="NA"/>
    <s v="Sharp Container"/>
    <n v="-1"/>
    <s v="Pcs"/>
    <s v="SC5L-00001"/>
    <n v="8"/>
    <s v="NA"/>
    <s v="NA"/>
    <s v="NA "/>
    <s v="NA "/>
    <s v="NA"/>
    <s v="08- FIN/INV"/>
    <s v="Dr. Salim Ali Salim Al-Hamadani"/>
    <s v="VDC015"/>
    <s v="NA"/>
    <s v="30- Main Inventory 2"/>
    <s v="NA"/>
    <n v="4.2"/>
    <s v="NA"/>
    <s v="NA "/>
    <s v="NA"/>
    <s v="Sharp Container - 5 Ltr."/>
    <s v="NA "/>
    <s v="Bin Ali Medical Supplies LLC"/>
    <x v="41"/>
    <s v="Shihabudheen"/>
    <s v="+971 55 432 8043"/>
    <s v="01- Consumables"/>
    <s v="4"/>
    <n v="1"/>
    <s v="IPO-49544"/>
    <n v="-8"/>
    <s v="NA"/>
    <s v="NA"/>
    <s v="NA"/>
    <s v="NA"/>
    <s v="NA"/>
    <s v="NA"/>
  </r>
  <r>
    <d v="2025-01-08T00:00:00"/>
    <x v="1"/>
    <x v="3"/>
    <x v="5"/>
    <s v="General Materials"/>
    <s v="Tissue Box"/>
    <s v="NA"/>
    <s v="Tissue Box"/>
    <n v="-1"/>
    <s v="Box"/>
    <s v="DIS142"/>
    <n v="2.63"/>
    <s v="NA"/>
    <s v="NA"/>
    <s v="NA "/>
    <s v="NA "/>
    <s v="NA"/>
    <s v="08- FIN/INV"/>
    <s v="Dr. Salim Ali Salim Al-Hamadani"/>
    <s v="VDC015"/>
    <s v="NA"/>
    <s v="30- Main Inventory 2"/>
    <s v="NA"/>
    <n v="2.4"/>
    <s v="NA"/>
    <s v="NA "/>
    <s v="NA"/>
    <s v="Tissue Facial - 150*30 (2 Ply)"/>
    <s v="Reliance "/>
    <s v="Gulf Center for Cleaning Equipment"/>
    <x v="41"/>
    <s v="Charibel"/>
    <s v="+971 56 683 3107"/>
    <s v="01- Consumables"/>
    <s v="5"/>
    <n v="1"/>
    <s v="IPO-49544"/>
    <n v="-2.63"/>
    <s v="NA"/>
    <s v="NA"/>
    <s v="NA"/>
    <s v="NA"/>
    <s v="NA"/>
    <s v="NA"/>
  </r>
  <r>
    <d v="2025-01-08T00:00:00"/>
    <x v="1"/>
    <x v="3"/>
    <x v="20"/>
    <s v="Personal Protective Equipment "/>
    <s v="Dental Bibs"/>
    <s v="NA"/>
    <s v="Dental Bibs"/>
    <n v="-1"/>
    <s v="Bundle"/>
    <s v="DB-3-00001"/>
    <n v="7.5"/>
    <s v="NA"/>
    <s v="NA"/>
    <s v="NA "/>
    <s v="NA "/>
    <s v="NA"/>
    <s v="08- FIN/INV"/>
    <s v="Dr. Salim Ali Salim Al-Hamadani"/>
    <s v="VDC015"/>
    <s v="NA"/>
    <s v="30- Main Inventory 2"/>
    <s v="NA"/>
    <n v="4.0999999999999996"/>
    <s v="NA"/>
    <s v="NA "/>
    <s v="NA"/>
    <s v="Dental Bib (13*18) (4pcs)"/>
    <s v="LOMAR "/>
    <s v="Medi Chain Medical Instrument"/>
    <x v="41"/>
    <s v="Ajir"/>
    <s v="+971 55 131 2589"/>
    <s v="01- Consumables"/>
    <s v="4"/>
    <n v="1"/>
    <s v="IPO-49544"/>
    <n v="-7.5"/>
    <s v="NA"/>
    <s v="NA"/>
    <s v="NA"/>
    <s v="NA"/>
    <s v="NA"/>
    <s v="NA"/>
  </r>
  <r>
    <d v="2025-01-08T00:00:00"/>
    <x v="1"/>
    <x v="0"/>
    <x v="0"/>
    <s v="Burs"/>
    <s v="Needle Straight Red Burs"/>
    <s v="NA"/>
    <s v="Needle Straight Red Burs"/>
    <n v="-1"/>
    <s v="Pkt"/>
    <s v="D859 1.0"/>
    <n v="50"/>
    <s v="NA"/>
    <s v="NA"/>
    <s v="NA "/>
    <s v="NA "/>
    <s v="NA"/>
    <s v="08- FIN/INV"/>
    <s v="Dr. Salim Ali Salim Al-Hamadani"/>
    <s v="VDC015"/>
    <s v="NA"/>
    <s v="32- Main Inventory 1"/>
    <s v="NA"/>
    <n v="7.4"/>
    <s v="NA"/>
    <s v="NA "/>
    <s v="NA"/>
    <s v="Bur - Diamond Bur #74 - Stoddard"/>
    <s v="Stoddard"/>
    <s v="Al Hana Medical Equipments"/>
    <x v="41"/>
    <s v="Mahamud"/>
    <s v="+971 50 219 8081"/>
    <s v="02- Reusable"/>
    <s v="7"/>
    <n v="1"/>
    <s v="IPO-49544"/>
    <n v="-50"/>
    <s v="NA"/>
    <s v="NA"/>
    <s v="NA"/>
    <s v="NA"/>
    <s v="NA"/>
    <s v="NA"/>
  </r>
  <r>
    <d v="2025-01-08T00:00:00"/>
    <x v="1"/>
    <x v="0"/>
    <x v="0"/>
    <s v="Burs"/>
    <s v="Long Black Round Diamond Bur"/>
    <s v="NA"/>
    <s v="Long Black Round Diamond Bur"/>
    <n v="-1"/>
    <s v="Pkt"/>
    <s v="D801 LSG 1.4"/>
    <n v="50"/>
    <s v="NA"/>
    <s v="NA"/>
    <s v="NA "/>
    <s v="NA "/>
    <s v="NA"/>
    <s v="08- FIN/INV"/>
    <s v="Dr. Salim Ali Salim Al-Hamadani"/>
    <s v="VDC015"/>
    <s v="NA"/>
    <s v="32- Main Inventory 1"/>
    <s v="NA"/>
    <n v="7.4"/>
    <s v="NA"/>
    <s v="NA "/>
    <s v="NA"/>
    <s v="Bur - Diamond Bur #17 - Stoddard"/>
    <s v="Stoddard"/>
    <s v="Al Hana Medical Equipments"/>
    <x v="41"/>
    <s v="Mahamud"/>
    <s v="+971 50 219 8081"/>
    <s v="02- Reusable"/>
    <s v="7"/>
    <n v="1"/>
    <s v="IPO-49544"/>
    <n v="-50"/>
    <s v="NA"/>
    <s v="NA"/>
    <s v="NA"/>
    <s v="NA"/>
    <s v="NA"/>
    <s v="NA"/>
  </r>
  <r>
    <d v="2025-01-08T00:00:00"/>
    <x v="1"/>
    <x v="0"/>
    <x v="2"/>
    <s v="Restorative Fillings"/>
    <s v="Yellow Etch"/>
    <s v="NA"/>
    <s v="Yellow Etch"/>
    <n v="-1"/>
    <s v="Pack of 1Syringe"/>
    <s v="UP-407"/>
    <n v="45"/>
    <s v="NA"/>
    <s v="NA"/>
    <s v="NA "/>
    <s v="NA "/>
    <d v="2029-03-31T00:00:00"/>
    <s v="08- FIN/INV"/>
    <s v="Dr. Salim Ali Salim Al-Hamadani"/>
    <s v="VDC015"/>
    <s v="NA"/>
    <s v="32- Main Inventory 1"/>
    <s v="NA"/>
    <n v="7.3"/>
    <s v="NA"/>
    <s v="NA "/>
    <s v="NA"/>
    <s v="Porcelain Etch - 9% Hydrofluoric acid (1.2ml) x 1Syringe"/>
    <s v="Ultradent "/>
    <s v="Saber Mohammed/Elwan Technical Supplies"/>
    <x v="41"/>
    <s v="Saber"/>
    <s v="+971 50 170 2676"/>
    <s v="01- Consumables"/>
    <s v="7"/>
    <n v="1"/>
    <s v="IPO-49544"/>
    <n v="-45"/>
    <s v="NA"/>
    <s v="NA"/>
    <s v="NA"/>
    <s v="NA"/>
    <s v="NA"/>
    <s v="NA"/>
  </r>
  <r>
    <d v="2025-01-08T00:00:00"/>
    <x v="1"/>
    <x v="0"/>
    <x v="3"/>
    <s v="Endodontic Materials"/>
    <s v="Paper Points"/>
    <s v="NA"/>
    <s v="Paper Points #35* .04"/>
    <n v="-1"/>
    <s v="Pkt"/>
    <s v="APP-003504"/>
    <n v="14"/>
    <s v="NA"/>
    <s v="NA"/>
    <s v="NA "/>
    <s v="NA "/>
    <d v="2027-05-01T00:00:00"/>
    <s v="08- FIN/INV"/>
    <s v="Dr. Salim Ali Salim Al-Hamadani"/>
    <s v="VDC015"/>
    <s v="NA"/>
    <s v="32- Main Inventory 1"/>
    <s v="NA"/>
    <n v="7.4"/>
    <s v="NA"/>
    <s v="NA "/>
    <s v="NA"/>
    <s v="Absorbent Paper Points - #35* .04"/>
    <s v="Meta Biomed "/>
    <s v="Everest Medical &amp; Safety Trading"/>
    <x v="41"/>
    <s v="Mujeeb "/>
    <s v="+971 56 683 3107"/>
    <s v="01- Consumables"/>
    <s v="7"/>
    <n v="1"/>
    <s v="IPO-49544"/>
    <n v="-14"/>
    <s v="NA"/>
    <s v="NA"/>
    <s v="NA"/>
    <s v="NA"/>
    <s v="NA"/>
    <s v="NA"/>
  </r>
  <r>
    <d v="2025-01-08T00:00:00"/>
    <x v="1"/>
    <x v="0"/>
    <x v="3"/>
    <s v="Endodontic Materials"/>
    <s v="Bioceramic Sealer"/>
    <s v="NA"/>
    <s v="Bioceramic Sealer"/>
    <n v="-1"/>
    <s v="Syringe"/>
    <s v="CSL2206031"/>
    <n v="295"/>
    <s v="NA"/>
    <s v="NA"/>
    <s v="NA "/>
    <s v="NA "/>
    <d v="2025-06-01T00:00:00"/>
    <s v="08- FIN/INV"/>
    <s v="Dr. Salim Ali Salim Al-Hamadani"/>
    <s v="VDC015"/>
    <s v="NA"/>
    <s v="32- Main Inventory 1"/>
    <s v="NA"/>
    <n v="8.1999999999999993"/>
    <s v="NA"/>
    <s v="NA "/>
    <s v="NA"/>
    <s v="Ceraseal - Metabiomed"/>
    <s v="Meta Biomed "/>
    <s v="City Pharmacy Co. WLL"/>
    <x v="41"/>
    <s v="Mr.Anas"/>
    <s v="+971 55 244 0493"/>
    <s v="01- Consumables"/>
    <s v="8"/>
    <n v="1"/>
    <s v="IPO-49544"/>
    <n v="-295"/>
    <s v="NA"/>
    <s v="NA"/>
    <s v="NA"/>
    <s v="NA"/>
    <s v="NA"/>
    <s v="NA"/>
  </r>
  <r>
    <d v="2025-01-08T00:00:00"/>
    <x v="1"/>
    <x v="0"/>
    <x v="0"/>
    <s v="Burs"/>
    <s v="Yellow Football Big"/>
    <s v="NA"/>
    <s v="Yellow Football Big"/>
    <n v="-1"/>
    <s v="Pkt"/>
    <s v="D3799EF/2.3"/>
    <n v="60"/>
    <s v="NA"/>
    <s v="NA"/>
    <s v="NA "/>
    <s v="NA "/>
    <s v="NA"/>
    <s v="08- FIN/INV"/>
    <s v="Dr. Salim Ali Salim Al-Hamadani"/>
    <s v="VDC015"/>
    <s v="NA"/>
    <s v="32- Main Inventory 1"/>
    <s v="NA"/>
    <n v="7.4"/>
    <s v="NA"/>
    <s v="NA "/>
    <s v="NA"/>
    <s v="Bur - Diamond Bur #119 - Stoddard"/>
    <s v="Stoddard"/>
    <s v="Al Hana Medical Equipments"/>
    <x v="41"/>
    <s v="Mahamud"/>
    <s v="+971 50 219 8081"/>
    <s v="02- Reusable"/>
    <s v="7"/>
    <n v="1"/>
    <s v="IPO-49544"/>
    <n v="-60"/>
    <s v="NA"/>
    <s v="NA"/>
    <s v="NA"/>
    <s v="NA"/>
    <s v="NA"/>
    <s v="NA"/>
  </r>
  <r>
    <d v="2025-01-08T00:00:00"/>
    <x v="1"/>
    <x v="0"/>
    <x v="0"/>
    <s v="Burs"/>
    <s v="Red Football Big "/>
    <s v="NA"/>
    <s v="Red Football Big "/>
    <n v="-1"/>
    <s v="Pkt"/>
    <s v="D379 F 2.3"/>
    <n v="60"/>
    <s v="NA"/>
    <s v="NA"/>
    <s v="NA "/>
    <s v="NA "/>
    <s v="NA"/>
    <s v="08- FIN/INV"/>
    <s v="Dr. Salim Ali Salim Al-Hamadani"/>
    <s v="VDC015"/>
    <s v="NA"/>
    <s v="32- Main Inventory 1"/>
    <s v="NA"/>
    <n v="7.4"/>
    <s v="NA"/>
    <s v="NA "/>
    <s v="NA"/>
    <s v="Bur - Diamond Bur #117 - Stoddard"/>
    <s v="Stoddard"/>
    <s v="Al Hana Medical Equipments"/>
    <x v="41"/>
    <s v="Mahamud"/>
    <s v="+971 50 219 8081"/>
    <s v="02- Reusable"/>
    <s v="7"/>
    <n v="1"/>
    <s v="IPO-49544"/>
    <n v="-60"/>
    <s v="NA"/>
    <s v="NA"/>
    <s v="NA"/>
    <s v="NA"/>
    <s v="NA"/>
    <s v="NA"/>
  </r>
  <r>
    <d v="2025-01-08T00:00:00"/>
    <x v="1"/>
    <x v="0"/>
    <x v="3"/>
    <s v="Endodontic Materials "/>
    <s v="Rotary Files - Assorted 21mm"/>
    <s v="NA"/>
    <s v="Rotary Files - Assorted 21mm"/>
    <n v="-1"/>
    <s v="Pack of 4Pcs"/>
    <s v="RFA-00021"/>
    <n v="125"/>
    <s v="NA"/>
    <s v="NA"/>
    <s v="NA "/>
    <s v="NA "/>
    <s v="NA"/>
    <s v="08- FIN/INV"/>
    <s v="Dr. Salim Ali Salim Al-Hamadani"/>
    <s v="VDC015"/>
    <s v="NA"/>
    <s v="32- Main Inventory 1"/>
    <s v="NA"/>
    <n v="8.4"/>
    <s v="NA"/>
    <s v="NA "/>
    <s v="NA"/>
    <s v="Rotary  Files Assorted 21mm - Smart Carver Kit"/>
    <s v="Smart Files "/>
    <s v="Ora Tech Medical and Surgical Articles &amp; Requisites Trading LLC"/>
    <x v="41"/>
    <s v="Amer "/>
    <s v="+971 58 567 3445"/>
    <s v="02- Reusable"/>
    <s v="8"/>
    <n v="1"/>
    <s v="IPO-49544"/>
    <n v="-125"/>
    <s v="NA"/>
    <s v="NA"/>
    <s v="NA"/>
    <s v="NA"/>
    <s v="NA"/>
    <s v="NA"/>
  </r>
  <r>
    <d v="2025-01-08T00:00:00"/>
    <x v="1"/>
    <x v="2"/>
    <x v="4"/>
    <s v="Milling  Tools"/>
    <s v="Bur 0.6mm - T15/42/52"/>
    <s v="NA"/>
    <s v="Bur 0.6mm - T15/42/52"/>
    <n v="-1"/>
    <s v="Pcs"/>
    <s v="526016-0603"/>
    <n v="380"/>
    <s v="NA"/>
    <s v="NA"/>
    <s v="NA "/>
    <s v="NA "/>
    <s v="NA"/>
    <s v="08- FIN/INV"/>
    <s v="Omar Alzarkan"/>
    <s v="MIT008"/>
    <s v="NA"/>
    <s v="32- Main Inventory 1"/>
    <s v="NA"/>
    <n v="4.5"/>
    <s v="NA"/>
    <s v="NA "/>
    <s v="NA"/>
    <s v="Grinding Tools - T15/T42/T52 - Coritec Grinding Tool Glass Ceramics 0.6/3.0mm Radius, Conical, PMMA/Zr/Sinter Metal/Composite"/>
    <s v="Imes-Icore"/>
    <s v="Bio Link Medical Surgical Equipment &amp; Intruments Trading LLC"/>
    <x v="32"/>
    <s v="Dr.Shadi"/>
    <s v="+971 56 525 1319"/>
    <s v="02- Reusable"/>
    <s v="4"/>
    <n v="1"/>
    <s v="IPO-67120"/>
    <n v="-380"/>
    <s v="NA"/>
    <s v="NA"/>
    <s v="NA"/>
    <s v="NA"/>
    <s v="NA"/>
    <s v="NA"/>
  </r>
  <r>
    <d v="2025-01-08T00:00:00"/>
    <x v="1"/>
    <x v="2"/>
    <x v="4"/>
    <s v="Milling  Tools"/>
    <s v="Bur 2.2mm"/>
    <s v="NA"/>
    <s v="Bur 2.2mm"/>
    <n v="-1"/>
    <s v="Pcs"/>
    <n v="6478007"/>
    <n v="161"/>
    <s v="NA"/>
    <s v="NA"/>
    <s v="NA "/>
    <s v="NA "/>
    <s v="NA "/>
    <s v="08- FIN/INV"/>
    <s v="Omar Alzarkan"/>
    <s v="MIT008"/>
    <s v="NA"/>
    <s v="32- Main Inventory 1"/>
    <s v="NA"/>
    <n v="4.5"/>
    <s v="NA"/>
    <s v="NA "/>
    <s v="NA"/>
    <s v="Diamond Bur 2.2"/>
    <s v="Dentsply Sirona "/>
    <s v="Sirona Dental Systems Trading LLC"/>
    <x v="32"/>
    <s v="Dr.Marwan "/>
    <s v="+971 56 415 6254"/>
    <s v="01- Consumables"/>
    <s v="4"/>
    <n v="1"/>
    <s v="IPO-67120"/>
    <n v="-161"/>
    <s v="NA"/>
    <s v="NA"/>
    <s v="NA"/>
    <s v="NA"/>
    <s v="NA"/>
    <s v="NA"/>
  </r>
  <r>
    <d v="2025-01-08T00:00:00"/>
    <x v="1"/>
    <x v="2"/>
    <x v="4"/>
    <s v="Milling  Tools"/>
    <s v="Green Polishing Stone -NHT"/>
    <s v="NA"/>
    <s v="Green Polishing Stone -NHT"/>
    <n v="-1"/>
    <s v="Box"/>
    <s v="NA"/>
    <n v="250"/>
    <s v="NA"/>
    <s v="NA"/>
    <s v="NA "/>
    <s v="NA "/>
    <s v="NA"/>
    <s v="08- FIN/INV"/>
    <s v="Omar Alzarkan"/>
    <s v="MIT008"/>
    <s v="NA"/>
    <s v="32- Main Inventory 1"/>
    <s v="NA"/>
    <n v="4.5"/>
    <s v="NA"/>
    <s v="NA "/>
    <s v="NA"/>
    <s v="Green Stone 1*6"/>
    <s v="NA"/>
    <s v="NHT Trading L.L.C"/>
    <x v="32"/>
    <s v="Mr.Emad"/>
    <s v="+971 54 339 7576"/>
    <s v="02- Reusable"/>
    <s v="4"/>
    <n v="1"/>
    <s v="IPO-67120"/>
    <n v="-250"/>
    <s v="NA"/>
    <s v="NA"/>
    <s v="NA"/>
    <s v="NA"/>
    <s v="NA"/>
    <s v="NA"/>
  </r>
  <r>
    <d v="2025-01-08T00:00:00"/>
    <x v="1"/>
    <x v="5"/>
    <x v="17"/>
    <s v="Restorative"/>
    <s v="Mouth Mirror Head"/>
    <s v="NA"/>
    <s v="Mouth Mirror Head"/>
    <n v="-0.83333333333333337"/>
    <s v="Pack of 12 Pcs "/>
    <n v="5462"/>
    <n v="28"/>
    <s v="NA"/>
    <s v="NA"/>
    <s v="NA "/>
    <s v="NA"/>
    <s v="NA"/>
    <s v="08- FIN/INV"/>
    <s v="Dr. Ibrahim Moussa"/>
    <s v="VDC175"/>
    <s v="NA"/>
    <s v="32- Main Inventory 1"/>
    <s v="NA"/>
    <n v="5.3"/>
    <s v="NA"/>
    <s v="NA "/>
    <s v="NA"/>
    <s v="Mouth Mirror Head"/>
    <s v="NA"/>
    <s v="Everest Medical &amp; Safety Trading"/>
    <x v="34"/>
    <s v="Mujeeb"/>
    <s v="+971 56 683 3107"/>
    <s v="02- Reusable"/>
    <s v="5"/>
    <n v="1"/>
    <s v="IPO-50089"/>
    <n v="-23.333333333333336"/>
    <s v="NA"/>
    <s v="NA"/>
    <s v="NA"/>
    <s v="NA"/>
    <s v="NA"/>
    <s v="NA"/>
  </r>
  <r>
    <d v="2025-01-08T00:00:00"/>
    <x v="1"/>
    <x v="0"/>
    <x v="2"/>
    <s v="Restorative Fillings"/>
    <s v="Composite Flowable A2"/>
    <s v="NA"/>
    <s v="Composite Flowable A2"/>
    <n v="-0.5"/>
    <s v="Pack of 2Syringe "/>
    <s v="7032A2"/>
    <n v="170"/>
    <s v="NA"/>
    <s v="NA"/>
    <s v="NA "/>
    <s v="NA "/>
    <d v="2025-04-01T00:00:00"/>
    <s v="08- FIN/INV"/>
    <s v="Dr. Salim Ali Salim Al-Hamadani"/>
    <s v="VDC015"/>
    <s v="NA"/>
    <s v="32- Main Inventory 1"/>
    <s v="NA"/>
    <n v="8.3000000000000007"/>
    <s v="NA"/>
    <s v="NA "/>
    <s v="NA"/>
    <s v="Composite Flowable - 3M Z350XT Flowable A2, 7032A2"/>
    <s v="3M ESPE "/>
    <s v="Alphamed General Trading LLC"/>
    <x v="41"/>
    <s v="Dr.Lujian "/>
    <s v="+971 50 622 5639"/>
    <s v="01- Consumables"/>
    <s v="8"/>
    <n v="1"/>
    <s v="IPO-49544"/>
    <n v="-85"/>
    <s v="NA"/>
    <s v="NA"/>
    <s v="NA"/>
    <s v="NA"/>
    <s v="NA"/>
    <s v="NA"/>
  </r>
  <r>
    <d v="2025-01-08T00:00:00"/>
    <x v="1"/>
    <x v="0"/>
    <x v="2"/>
    <s v="Restorative Fillings"/>
    <s v="Composite Flowable A1"/>
    <s v="NA"/>
    <s v="Composite Flowable A3"/>
    <n v="-0.5"/>
    <s v="Pack of 2Syringe "/>
    <s v="7032A3"/>
    <n v="170"/>
    <s v="NA"/>
    <s v="NA"/>
    <s v="NA "/>
    <s v="NA "/>
    <d v="2025-09-25T00:00:00"/>
    <s v="08- FIN/INV"/>
    <s v="Dr. Salim Ali Salim Al-Hamadani"/>
    <s v="VDC015"/>
    <s v="NA"/>
    <s v="32- Main Inventory 1"/>
    <s v="NA"/>
    <n v="8.3000000000000007"/>
    <s v="NA"/>
    <s v="NA "/>
    <s v="NA"/>
    <s v="Composite Flowable - 3M Z350XT Flowable A3, 7032A3"/>
    <s v="3M ESPE "/>
    <s v="Alphamed General Trading LLC"/>
    <x v="41"/>
    <s v="Dr.Lujian "/>
    <s v="+971 50 622 5639"/>
    <s v="01- Consumables"/>
    <s v="8"/>
    <n v="1"/>
    <s v="IPO-49544"/>
    <n v="-85"/>
    <s v="NA"/>
    <s v="NA"/>
    <s v="NA"/>
    <s v="NA"/>
    <s v="NA"/>
    <s v="NA"/>
  </r>
  <r>
    <d v="2025-01-08T00:00:00"/>
    <x v="1"/>
    <x v="0"/>
    <x v="2"/>
    <s v="Restorative Fillings"/>
    <s v="Panavia Translucent"/>
    <s v="NA"/>
    <s v="Panavia Translucent"/>
    <n v="-0.33333333333333331"/>
    <s v="Pack of 3syringe"/>
    <s v="D000281387"/>
    <n v="650"/>
    <s v="NA"/>
    <s v="NA"/>
    <s v="NA "/>
    <s v="NA "/>
    <d v="2026-11-01T00:00:00"/>
    <s v="08- FIN/INV"/>
    <s v="Dr. Salim Ali Salim Al-Hamadani"/>
    <s v="VDC015"/>
    <s v="NA"/>
    <s v="32- Main Inventory 1"/>
    <s v="NA"/>
    <n v="8.3000000000000007"/>
    <s v="NA"/>
    <s v="NA "/>
    <s v="NA"/>
    <s v="PNV SA Cement Plus Value (Translucent)"/>
    <s v="KURARAY"/>
    <s v="City Pharmacy Co. WLL"/>
    <x v="41"/>
    <s v="Mr.Anas"/>
    <s v="+971 55 244 0493"/>
    <s v="01- Consumables"/>
    <s v="8"/>
    <n v="1"/>
    <s v="IPO-49544"/>
    <n v="-216.66666666666666"/>
    <s v="NA"/>
    <s v="NA"/>
    <s v="NA"/>
    <s v="NA"/>
    <s v="NA"/>
    <s v="NA"/>
  </r>
  <r>
    <d v="2025-01-08T00:00:00"/>
    <x v="1"/>
    <x v="6"/>
    <x v="12"/>
    <s v="Needles"/>
    <s v="STA Long"/>
    <s v="NA"/>
    <s v="STA Long"/>
    <n v="-0.3"/>
    <s v="Box of 50 Pcs"/>
    <s v="MILESTA-5050-301"/>
    <n v="549"/>
    <s v="NA"/>
    <s v="NA"/>
    <s v="NA "/>
    <s v="NA "/>
    <d v="2026-11-24T00:00:00"/>
    <s v="08- FIN/INV"/>
    <s v="Dr. Ibrahim Moussa"/>
    <s v="VDC175"/>
    <s v="NA"/>
    <s v="32- Main Inventory 1"/>
    <s v="NA"/>
    <n v="5.6"/>
    <s v="NA"/>
    <s v="NA "/>
    <s v="NA"/>
    <s v="Wand STA Handpieces with Needle 30 gauge x 1&quot;"/>
    <s v="WAND STA"/>
    <s v="Al Hayat Pharmaceuticals"/>
    <x v="34"/>
    <s v="Dr.Noha "/>
    <s v="+971 56 367 4713"/>
    <s v="01- Consumables"/>
    <s v="5"/>
    <n v="1"/>
    <s v="IPO-50089"/>
    <n v="-164.7"/>
    <s v="NA"/>
    <s v="NA"/>
    <s v="NA"/>
    <s v="NA"/>
    <s v="NA"/>
    <s v="NA"/>
  </r>
  <r>
    <d v="2025-01-08T00:00:00"/>
    <x v="1"/>
    <x v="0"/>
    <x v="2"/>
    <s v="Adhesives"/>
    <s v="Adhesive L-Pop 100"/>
    <s v="NA"/>
    <s v="Adhesive L-Pop 100"/>
    <n v="-0.2"/>
    <s v="Box of 100 Pcs"/>
    <n v="41279"/>
    <n v="1030"/>
    <s v="NA"/>
    <s v="NA"/>
    <s v="NA "/>
    <s v="NA "/>
    <d v="2025-09-27T00:00:00"/>
    <s v="08- FIN/INV"/>
    <s v="Dr. Ibrahim Moussa"/>
    <s v="VDC175"/>
    <s v="NA"/>
    <s v="32- Main Inventory 1"/>
    <s v="NA"/>
    <n v="7.3"/>
    <s v="NA"/>
    <s v="NA "/>
    <s v="NA"/>
    <s v="Adhesive - L-Pop - Single Bond 100's - 3M ESPE"/>
    <s v="3M ESPE "/>
    <s v="Alphamed General Trading LLC"/>
    <x v="34"/>
    <s v="Dr.Lujian "/>
    <s v="+971 56 697 4909"/>
    <s v="01- Consumables"/>
    <s v="7"/>
    <n v="1"/>
    <s v="IPO-50089"/>
    <n v="-206"/>
    <s v="NA"/>
    <s v="NA"/>
    <s v="NA"/>
    <s v="NA"/>
    <s v="NA"/>
    <s v="NA"/>
  </r>
  <r>
    <d v="2025-01-08T00:00:00"/>
    <x v="1"/>
    <x v="0"/>
    <x v="2"/>
    <s v="Adhesives"/>
    <s v="Adhesive L-Pop 100"/>
    <s v="NA"/>
    <s v="Adhesive L-Pop 100"/>
    <n v="-0.2"/>
    <s v="Box of 100 Pcs"/>
    <n v="41279"/>
    <n v="1030"/>
    <s v="NA"/>
    <s v="NA"/>
    <s v="NA "/>
    <s v="NA "/>
    <d v="2025-09-27T00:00:00"/>
    <s v="08- FIN/INV"/>
    <s v="Dr. Salim Ali Salim Al-Hamadani"/>
    <s v="VDC015"/>
    <s v="NA"/>
    <s v="32- Main Inventory 1"/>
    <s v="NA"/>
    <n v="7.3"/>
    <s v="NA"/>
    <s v="NA "/>
    <s v="NA"/>
    <s v="Adhesive - L-Pop - Single Bond 100's - 3M ESPE"/>
    <s v="3M ESPE "/>
    <s v="Alphamed General Trading LLC"/>
    <x v="41"/>
    <s v="Dr.Lujian "/>
    <s v="+971 56 697 4909"/>
    <s v="01- Consumables"/>
    <s v="7"/>
    <n v="1"/>
    <s v="IPO-49544"/>
    <n v="-206"/>
    <s v="NA"/>
    <s v="NA"/>
    <s v="NA"/>
    <s v="NA"/>
    <s v="NA"/>
    <s v="NA"/>
  </r>
  <r>
    <d v="2025-01-08T00:00:00"/>
    <x v="1"/>
    <x v="0"/>
    <x v="22"/>
    <s v="Surgical Materials"/>
    <s v="Dental Cotton Rolls"/>
    <s v="NA"/>
    <s v="Dental Cotton Rolls"/>
    <n v="-0.17499999999999999"/>
    <s v="Box of 40Pcs"/>
    <s v="DIS656"/>
    <n v="32"/>
    <s v="NA"/>
    <s v="NA"/>
    <s v="NA "/>
    <s v="NA "/>
    <s v="NA"/>
    <s v="08- FIN/INV"/>
    <s v="Dr. Ibrahim Moussa"/>
    <s v="VDC175"/>
    <s v="NA"/>
    <s v="32- Main Inventory 1"/>
    <s v="NA"/>
    <n v="7.6"/>
    <s v="NA"/>
    <s v="NA "/>
    <s v="NA"/>
    <s v="Dental Cotton Rolls"/>
    <s v="NEOPRO"/>
    <s v="Everest Medical &amp; Safety Trading"/>
    <x v="34"/>
    <s v="Mujeeb "/>
    <s v="+971 56 683 3107"/>
    <s v="01- Consumables"/>
    <s v="7"/>
    <n v="1"/>
    <s v="IPO-50089"/>
    <n v="-5.6"/>
    <s v="NA"/>
    <s v="NA"/>
    <s v="NA"/>
    <s v="NA"/>
    <s v="NA"/>
    <s v="NA"/>
  </r>
  <r>
    <d v="2025-01-08T00:00:00"/>
    <x v="1"/>
    <x v="0"/>
    <x v="10"/>
    <s v="Gingiva Materials"/>
    <s v="Retraction Paste"/>
    <s v="NA"/>
    <s v="Retraction Paste"/>
    <n v="-0.16"/>
    <s v="Box of 25 Pcs"/>
    <n v="56944"/>
    <n v="350"/>
    <s v="NA"/>
    <s v="NA"/>
    <s v="NA "/>
    <s v="NA "/>
    <d v="2025-09-25T00:00:00"/>
    <s v="08- FIN/INV"/>
    <s v="Dr. Ibrahim Moussa"/>
    <s v="VDC175"/>
    <s v="NA"/>
    <s v="32- Main Inventory 1"/>
    <s v="NA"/>
    <n v="7.2"/>
    <s v="NA"/>
    <s v="NA "/>
    <s v="NA"/>
    <s v="Retraction Paste - 3M ESPE Astringent"/>
    <s v="3M ESPE "/>
    <s v="Bright Gate Healthcare LLC"/>
    <x v="34"/>
    <s v="Sales "/>
    <s v="+971 50 622 5639"/>
    <s v="01- Consumables"/>
    <s v="7"/>
    <n v="1"/>
    <s v="IPO-50089"/>
    <n v="-56"/>
    <s v="NA"/>
    <s v="NA"/>
    <s v="NA"/>
    <s v="NA"/>
    <s v="NA"/>
    <s v="NA"/>
  </r>
  <r>
    <d v="2025-01-08T00:00:00"/>
    <x v="1"/>
    <x v="6"/>
    <x v="12"/>
    <s v="Needles"/>
    <s v="STA Short"/>
    <s v="NA"/>
    <s v="STA Short"/>
    <n v="-0.1"/>
    <s v="Box of 50 Pcs"/>
    <s v="MILESTA-5050-305"/>
    <n v="549"/>
    <s v="NA"/>
    <s v="NA"/>
    <s v="NA "/>
    <s v="NA "/>
    <d v="2027-11-24T00:00:00"/>
    <s v="08- FIN/INV"/>
    <s v="Dr. Ibrahim Moussa"/>
    <s v="VDC175"/>
    <s v="NA"/>
    <s v="32- Main Inventory 1"/>
    <s v="NA"/>
    <n v="5.6"/>
    <s v="NA"/>
    <s v="NA "/>
    <s v="NA"/>
    <s v="Wand STA Handpieces with Needle 30 gauge x 1/2&quot;"/>
    <s v="WAND STA"/>
    <s v="Al Hayat Pharmaceuticals"/>
    <x v="34"/>
    <s v="Dr.Noha "/>
    <s v="+971 56 367 4713"/>
    <s v="01- Consumables"/>
    <s v="5"/>
    <n v="1"/>
    <s v="IPO-50089"/>
    <n v="-54.900000000000006"/>
    <s v="NA"/>
    <s v="NA"/>
    <s v="NA"/>
    <s v="NA"/>
    <s v="NA"/>
    <s v="NA"/>
  </r>
  <r>
    <d v="2025-01-08T00:00:00"/>
    <x v="1"/>
    <x v="6"/>
    <x v="12"/>
    <s v="Needles"/>
    <s v="STA Short"/>
    <s v="NA"/>
    <s v="STA Short"/>
    <n v="-0.1"/>
    <s v="Box of 50 Pcs"/>
    <s v="MILESTA-5050-305"/>
    <n v="549"/>
    <s v="NA"/>
    <s v="NA"/>
    <s v="NA "/>
    <s v="NA "/>
    <d v="2027-11-24T00:00:00"/>
    <s v="08- FIN/INV"/>
    <s v="Dr. Salim Ali Salim Al-Hamadani"/>
    <s v="VDC015"/>
    <s v="NA"/>
    <s v="32- Main Inventory 1"/>
    <s v="NA"/>
    <n v="5.6"/>
    <s v="NA"/>
    <s v="NA "/>
    <s v="NA"/>
    <s v="Wand STA Handpieces with Needle 30 gauge x 1/2&quot;"/>
    <s v="WAND STA"/>
    <s v="Al Hayat Pharmaceuticals"/>
    <x v="41"/>
    <s v="Dr.Noha "/>
    <s v="+971 56 367 4713"/>
    <s v="01- Consumables"/>
    <s v="5"/>
    <n v="1"/>
    <s v="IPO-49544"/>
    <n v="-54.900000000000006"/>
    <s v="NA"/>
    <s v="NA"/>
    <s v="NA"/>
    <s v="NA"/>
    <s v="NA"/>
    <s v="NA"/>
  </r>
  <r>
    <d v="2025-01-09T00:00:00"/>
    <x v="1"/>
    <x v="0"/>
    <x v="22"/>
    <s v="Surgical Materials"/>
    <s v="Saline"/>
    <s v="NA"/>
    <s v="Saline "/>
    <n v="-6"/>
    <s v="Bottle"/>
    <s v="SSC-000.09"/>
    <n v="2.75"/>
    <s v="NA"/>
    <s v="NA"/>
    <s v="NA "/>
    <s v="NA "/>
    <d v="2026-10-01T00:00:00"/>
    <s v="08- FIN/INV"/>
    <s v="Dr. Hussein Salah Ahmed Tahoun"/>
    <s v="VDC001"/>
    <s v="NA"/>
    <s v="32- Main Inventory 1"/>
    <s v="NA"/>
    <n v="8.6"/>
    <s v="NA"/>
    <s v="NA "/>
    <s v="NA"/>
    <s v="Saline - Sodium Chloride 0.9%"/>
    <s v="KSP PHARMA "/>
    <s v="Everest Medical &amp; Safety Trading"/>
    <x v="35"/>
    <s v="Mujeeb "/>
    <s v="+971 56 683 3107"/>
    <s v="01- Consumables"/>
    <n v="8"/>
    <n v="1"/>
    <s v="IPO-19879"/>
    <n v="-16.5"/>
    <s v="NA"/>
    <s v="NA"/>
    <s v="NA"/>
    <s v="NA"/>
    <s v="NA"/>
    <s v="NA"/>
  </r>
  <r>
    <d v="2025-01-09T00:00:00"/>
    <x v="1"/>
    <x v="4"/>
    <x v="7"/>
    <s v="Implant Impression Tools"/>
    <s v="Ostell Smartpeg Type 53"/>
    <s v="NA"/>
    <s v="Ostell Smartpeg Type 53"/>
    <n v="-3"/>
    <s v="Pcs"/>
    <s v="NA"/>
    <n v="80"/>
    <s v="NA"/>
    <s v="NA"/>
    <s v="NA "/>
    <s v="NA "/>
    <s v="NA"/>
    <s v="08- FIN/INV"/>
    <s v="Dr. Hussein Salah Ahmed Tahoun"/>
    <s v="VDC001"/>
    <s v="NA"/>
    <s v="32- Main Inventory 1"/>
    <s v="NA"/>
    <n v="1.3"/>
    <s v="NA"/>
    <s v="NA "/>
    <s v="NA"/>
    <s v="Ostell Smartpeg Type 53"/>
    <s v="Ostell"/>
    <s v="Prime Medical Supplies Est."/>
    <x v="35"/>
    <s v="Martin "/>
    <s v="+971 56 449 6039"/>
    <s v="02- Reusable"/>
    <s v="1"/>
    <n v="1"/>
    <s v="IPO-19879"/>
    <n v="-240"/>
    <s v="NA"/>
    <s v="NA"/>
    <s v="NA"/>
    <s v="NA"/>
    <s v="NA"/>
    <s v="NA"/>
  </r>
  <r>
    <d v="2025-01-09T00:00:00"/>
    <x v="1"/>
    <x v="4"/>
    <x v="13"/>
    <s v="Abutments"/>
    <s v="Abutment Variobase RC 4.5x5.5 GH2"/>
    <s v="NA"/>
    <s v="Abutment Variobase RC 4.5x5.5 GH2"/>
    <n v="-3"/>
    <s v="Pcs"/>
    <s v="STR022.0107"/>
    <n v="350"/>
    <s v="NA"/>
    <s v="NA"/>
    <s v="NA "/>
    <s v="NA "/>
    <s v="NA"/>
    <s v="08- FIN/INV"/>
    <s v="Dr. Hussein Salah Ahmed Tahoun"/>
    <s v="VDC001"/>
    <s v="NA"/>
    <s v="32- Main Inventory 1"/>
    <s v="NA"/>
    <n v="1.4"/>
    <s v="NA"/>
    <s v="NA "/>
    <s v="NA"/>
    <s v="Abutment - RC Variobase for Crown Including Screw, Ø 4.5mm, H 5.5mm, GH 2mm, Straumann"/>
    <s v="Straumann "/>
    <s v="Al Hayat Pharmaceuticals"/>
    <x v="35"/>
    <s v="Dr.Ayman "/>
    <s v="+971 50 782 0978"/>
    <s v="01- Consumables"/>
    <s v="1"/>
    <n v="1"/>
    <s v="IPO-53267"/>
    <n v="-1050"/>
    <s v="NA"/>
    <s v="40250 -AAMNA MOHAMMED ABDULLA ALLAY ALSHEHHI - FINAL"/>
    <s v="NA"/>
    <s v="NA"/>
    <s v="NA"/>
    <s v="NA"/>
  </r>
  <r>
    <d v="2025-01-09T00:00:00"/>
    <x v="1"/>
    <x v="3"/>
    <x v="5"/>
    <s v="General Materials"/>
    <s v="Z Fold Tissue"/>
    <s v="NA"/>
    <s v="Z Fold Tissue"/>
    <n v="-3"/>
    <s v="Bundle"/>
    <s v="DIS142"/>
    <n v="1.6"/>
    <s v="NA"/>
    <s v="NA"/>
    <s v="NA "/>
    <s v="NA "/>
    <s v="NA "/>
    <s v="08- FIN/INV"/>
    <s v="Dr. Hussein Salah Ahmed Tahoun"/>
    <s v="VDC001"/>
    <s v="NA"/>
    <s v="30- Main Inventory 2"/>
    <s v="NA"/>
    <n v="5.2"/>
    <s v="NA"/>
    <s v="NA "/>
    <s v="NA"/>
    <s v="Hand Towel - Z Fold Tissues - 2 Ply (150*16 Pkt)"/>
    <s v="NA"/>
    <s v="Breath General Trading"/>
    <x v="35"/>
    <s v="Mustaq"/>
    <s v="+971 54 745 6475"/>
    <s v="01- Consumables"/>
    <s v="5"/>
    <n v="1"/>
    <s v="IPO-19879"/>
    <n v="-4.8000000000000007"/>
    <s v="NA"/>
    <s v="NA"/>
    <s v="NA"/>
    <s v="NA"/>
    <s v="NA"/>
    <s v="NA"/>
  </r>
  <r>
    <d v="2025-01-09T00:00:00"/>
    <x v="1"/>
    <x v="3"/>
    <x v="5"/>
    <s v="General Materials"/>
    <s v="Z Fold Tissue"/>
    <s v="NA"/>
    <s v="Z Fold Tissue"/>
    <n v="-2"/>
    <s v="Bundle"/>
    <s v="DIS142"/>
    <n v="1.6"/>
    <s v="NA"/>
    <s v="NA"/>
    <s v="NA "/>
    <s v="NA "/>
    <s v="NA "/>
    <s v="08- FIN/INV"/>
    <s v="Omar Alzarkan"/>
    <s v="MIT008"/>
    <s v="NA"/>
    <s v="30- Main Inventory 2"/>
    <s v="NA"/>
    <n v="5.2"/>
    <s v="NA"/>
    <s v="NA "/>
    <s v="NA"/>
    <s v="Hand Towel - Z Fold Tissues - 2 Ply (150*16 Pkt)"/>
    <s v="NA"/>
    <s v="Breath General Trading"/>
    <x v="32"/>
    <s v="Mustaq"/>
    <s v="+971 54 745 6475"/>
    <s v="01- Consumables"/>
    <s v="5"/>
    <n v="1"/>
    <s v="IPO-88203"/>
    <n v="-3.2"/>
    <s v="NA"/>
    <s v="NA"/>
    <s v="NA"/>
    <s v="NA"/>
    <s v="NA"/>
    <s v="NA"/>
  </r>
  <r>
    <d v="2025-01-09T00:00:00"/>
    <x v="1"/>
    <x v="4"/>
    <x v="13"/>
    <s v="Abutments"/>
    <s v="Abutment Variobase  NC 3.8x5.5 GH1"/>
    <s v="NA"/>
    <s v="Abutment Variobase  NC 3.8x5.5 GH1"/>
    <n v="-1"/>
    <s v="Pcs"/>
    <s v="STR022.0027"/>
    <n v="350"/>
    <s v="NA"/>
    <s v="NA"/>
    <s v="NA "/>
    <s v="NA "/>
    <s v="NA"/>
    <s v="08- FIN/INV"/>
    <s v="Dr. Hussein Salah Ahmed Tahoun"/>
    <s v="VDC001"/>
    <s v="NA"/>
    <s v="32- Main Inventory 1"/>
    <s v="NA"/>
    <n v="1.4"/>
    <s v="NA"/>
    <s v="NA "/>
    <s v="NA"/>
    <s v="Abutment - NC Variobase for Crown with Screw, Ø 3.8mm, H 5.5mm, GH 1mm, Straumann"/>
    <s v="Straumann "/>
    <s v="Al Hayat Pharmaceuticals"/>
    <x v="35"/>
    <s v="Dr.Ayman "/>
    <s v="+971 50 782 0978"/>
    <s v="01- Consumables"/>
    <s v="1"/>
    <n v="1"/>
    <s v="IPO-53267"/>
    <n v="-350"/>
    <s v="NA"/>
    <s v="40250 AAMNA MOHAMMED ABDULLA ALLAY ALSHEHHI - FINAL"/>
    <s v="NA"/>
    <s v="NA"/>
    <s v="NA"/>
    <s v="NA"/>
  </r>
  <r>
    <d v="2025-01-09T00:00:00"/>
    <x v="1"/>
    <x v="0"/>
    <x v="11"/>
    <s v="Oxygen Sedation"/>
    <s v="Oxygen Refill"/>
    <s v="NA"/>
    <s v="Oxygen Refill"/>
    <n v="-1"/>
    <s v="Cylinder"/>
    <s v="MI-DMS-OR-01"/>
    <n v="30"/>
    <s v="NA"/>
    <s v="NA"/>
    <s v="NA "/>
    <s v="NA "/>
    <s v="NA"/>
    <s v="08- FIN/INV"/>
    <s v="Dr. Hussein Salah Ahmed Tahoun"/>
    <s v="VDC001"/>
    <s v="NA"/>
    <s v="32- Main Inventory 1"/>
    <s v="NA"/>
    <n v="2.5"/>
    <s v="NA"/>
    <s v="NA "/>
    <s v="NA"/>
    <s v="Oxygen Refill"/>
    <s v="NA"/>
    <s v="Panacea Synthetic Gas Trading LLC"/>
    <x v="35"/>
    <s v="Suresh "/>
    <s v="+971 52 850 2873"/>
    <s v="01- Consumables"/>
    <s v="2"/>
    <n v="1"/>
    <s v="IPO-19879"/>
    <n v="-30"/>
    <s v="NA"/>
    <s v="NA"/>
    <s v="NA"/>
    <s v="NA"/>
    <s v="NA"/>
    <s v="NA"/>
  </r>
  <r>
    <d v="2025-01-09T00:00:00"/>
    <x v="1"/>
    <x v="0"/>
    <x v="11"/>
    <s v="Nitrous Sedation"/>
    <s v="Nitrous Oxide Refill"/>
    <s v="NA"/>
    <s v="Nitrous Oxide Refill"/>
    <n v="-1"/>
    <s v="Cylinder"/>
    <s v="MI-DMS-NR-01"/>
    <n v="150"/>
    <s v="NA"/>
    <s v="NA"/>
    <s v="NA "/>
    <s v="NA "/>
    <s v="NA"/>
    <s v="08- FIN/INV"/>
    <s v="Dr. Hussein Salah Ahmed Tahoun"/>
    <s v="VDC001"/>
    <s v="NA"/>
    <s v="32- Main Inventory 1"/>
    <s v="NA"/>
    <n v="2.5"/>
    <s v="NA"/>
    <s v="NA "/>
    <s v="NA"/>
    <s v="Nitrous Oxide Refill"/>
    <s v="NA"/>
    <s v="Panacea Synthetic Gas Trading LLC"/>
    <x v="35"/>
    <s v="Suresh "/>
    <s v="+971 52 850 2873"/>
    <s v="01- Consumables"/>
    <s v="2"/>
    <n v="1"/>
    <s v="IPO-19879"/>
    <n v="-150"/>
    <s v="NA"/>
    <s v="NA"/>
    <s v="NA"/>
    <s v="NA"/>
    <s v="NA"/>
    <s v="NA"/>
  </r>
  <r>
    <d v="2025-01-09T00:00:00"/>
    <x v="1"/>
    <x v="0"/>
    <x v="10"/>
    <s v="Scaling "/>
    <s v="Prophy Brush"/>
    <s v="NA"/>
    <s v="Prophy Brush"/>
    <n v="-1"/>
    <s v="Pack"/>
    <s v="PBN-00001"/>
    <n v="25"/>
    <s v="NA"/>
    <s v="NA"/>
    <s v="NA "/>
    <s v="NA "/>
    <s v="NA"/>
    <s v="08- FIN/INV"/>
    <s v="Dr. Hussein Salah Ahmed Tahoun"/>
    <s v="VDC001"/>
    <s v="NA"/>
    <s v="32- Main Inventory 1"/>
    <s v="NA"/>
    <n v="8.1999999999999993"/>
    <s v="NA"/>
    <s v="NA "/>
    <s v="NA"/>
    <s v="Prophy Brushes - Pencil Brush Flat (Nylon)"/>
    <s v="ORO"/>
    <s v="Everest Medical &amp; Safety Trading"/>
    <x v="35"/>
    <s v="Mujeeb "/>
    <s v="+971 56 683 3107"/>
    <s v="01- Consumables"/>
    <s v="8"/>
    <n v="1"/>
    <s v="IPO-19879"/>
    <n v="-25"/>
    <s v="NA"/>
    <s v="NA"/>
    <s v="NA"/>
    <s v="NA"/>
    <s v="NA"/>
    <s v="NA"/>
  </r>
  <r>
    <d v="2025-01-09T00:00:00"/>
    <x v="1"/>
    <x v="0"/>
    <x v="22"/>
    <s v="Surgical Materials"/>
    <s v="Clinisorb Sutures 3/0 - Absorbable - Clinisut"/>
    <s v="NA"/>
    <s v="Clinisorb Sutures 3/0 - Absorbable - Clinisut"/>
    <n v="-1"/>
    <s v="Pack"/>
    <n v="63609"/>
    <n v="65"/>
    <s v="NA"/>
    <s v="NA"/>
    <s v="NA "/>
    <s v="NA "/>
    <d v="2026-09-01T00:00:00"/>
    <s v="08- FIN/INV"/>
    <s v="Dr. Hussein Salah Ahmed Tahoun"/>
    <s v="VDC001"/>
    <s v="NA"/>
    <s v="32- Main Inventory 1"/>
    <s v="NA"/>
    <n v="7.6"/>
    <s v="NA"/>
    <s v="NA "/>
    <s v="NA"/>
    <s v="Clinisorb Sutures 3/0 - Absorbable - Clinisut"/>
    <s v="Clinisorb "/>
    <s v="World Dento Medical Equipments LLC"/>
    <x v="35"/>
    <s v="Mansoor "/>
    <s v="+971 56 367 9301"/>
    <s v="01- Consumables"/>
    <s v="7"/>
    <n v="1"/>
    <s v="IPO-19879"/>
    <n v="-65"/>
    <s v="NA"/>
    <s v="NA"/>
    <s v="NA"/>
    <s v="NA"/>
    <s v="NA"/>
    <s v="NA"/>
  </r>
  <r>
    <d v="2025-01-09T00:00:00"/>
    <x v="1"/>
    <x v="0"/>
    <x v="22"/>
    <s v="Surgical Materials "/>
    <s v="Disposable Scalpel #15C"/>
    <s v="NA"/>
    <s v="Disposable Scalpel #15C"/>
    <n v="-1"/>
    <s v="Pack"/>
    <s v="DSB-00015C"/>
    <n v="12"/>
    <s v="NA"/>
    <s v="NA"/>
    <s v="NA "/>
    <s v="NA "/>
    <d v="2026-09-25T00:00:00"/>
    <s v="08- FIN/INV"/>
    <s v="Dr. Hussein Salah Ahmed Tahoun"/>
    <s v="VDC001"/>
    <s v="NA"/>
    <s v="32- Main Inventory 1"/>
    <s v="NA"/>
    <n v="8.6"/>
    <s v="NA"/>
    <s v="NA "/>
    <s v="NA"/>
    <s v="Scalpel - Disposable Scalpel #15C"/>
    <s v="BROMED "/>
    <s v="Everest Medical &amp; Safety Trading"/>
    <x v="35"/>
    <s v="Mujeeb "/>
    <s v="+971 56 683 3107"/>
    <s v="01- Consumables"/>
    <n v="8"/>
    <n v="1"/>
    <s v="IPO-19879"/>
    <n v="-12"/>
    <s v="NA"/>
    <s v="NA"/>
    <s v="NA"/>
    <s v="NA"/>
    <s v="NA"/>
    <s v="NA"/>
  </r>
  <r>
    <d v="2025-01-09T00:00:00"/>
    <x v="1"/>
    <x v="2"/>
    <x v="4"/>
    <s v="Milling  Tools"/>
    <s v="Bur 2.2mm"/>
    <s v="NA"/>
    <s v="Bur 2.2mm"/>
    <n v="-1"/>
    <s v="Pcs"/>
    <n v="6478007"/>
    <n v="161"/>
    <s v="NA"/>
    <s v="NA"/>
    <s v="NA "/>
    <s v="NA "/>
    <s v="NA "/>
    <s v="08- FIN/INV"/>
    <s v="Omar Alzarkan"/>
    <s v="MIT008"/>
    <s v="NA"/>
    <s v="32- Main Inventory 1"/>
    <s v="NA"/>
    <n v="4.5"/>
    <s v="NA"/>
    <s v="NA "/>
    <s v="NA"/>
    <s v="Diamond Bur 2.2"/>
    <s v="Dentsply Sirona "/>
    <s v="Sirona Dental Systems Trading LLC"/>
    <x v="32"/>
    <s v="Dr.Marwan "/>
    <s v="+971 56 415 6254"/>
    <s v="01- Consumables"/>
    <s v="4"/>
    <n v="1"/>
    <s v="IPO-83996"/>
    <n v="-161"/>
    <s v="NA"/>
    <s v="NA"/>
    <s v="NA"/>
    <s v="NA"/>
    <s v="NA"/>
    <s v="NA"/>
  </r>
  <r>
    <d v="2025-01-09T00:00:00"/>
    <x v="1"/>
    <x v="3"/>
    <x v="5"/>
    <s v="General Materials"/>
    <s v="Tissue Box"/>
    <s v="NA"/>
    <s v="Tissue Box"/>
    <n v="-1"/>
    <s v="Box"/>
    <s v="DIS142"/>
    <n v="2.63"/>
    <s v="NA"/>
    <s v="NA"/>
    <s v="NA "/>
    <s v="NA "/>
    <s v="NA"/>
    <s v="08- FIN/INV"/>
    <s v="Omar Alzarkan"/>
    <s v="MIT008"/>
    <s v="NA"/>
    <s v="30- Main Inventory 2"/>
    <s v="NA"/>
    <n v="2.4"/>
    <s v="NA"/>
    <s v="NA "/>
    <s v="NA"/>
    <s v="Tissue Facial - 150*30 (2 Ply)"/>
    <s v="Reliance "/>
    <s v="Gulf Center for Cleaning Equipment"/>
    <x v="32"/>
    <s v="Charibel"/>
    <s v="+971 56 683 3107"/>
    <s v="01- Consumables"/>
    <s v="5"/>
    <n v="1"/>
    <s v="IPO-88203"/>
    <n v="-2.63"/>
    <s v="NA"/>
    <s v="NA"/>
    <s v="NA"/>
    <s v="NA"/>
    <s v="NA"/>
    <s v="NA"/>
  </r>
  <r>
    <d v="2025-01-11T00:00:00"/>
    <x v="1"/>
    <x v="3"/>
    <x v="5"/>
    <s v="General Materials"/>
    <s v="Z Fold Tissue"/>
    <s v="NA"/>
    <s v="Z Fold Tissue"/>
    <n v="-20"/>
    <s v="Bundle"/>
    <s v="DIS142"/>
    <n v="1.6"/>
    <s v="NA"/>
    <s v="NA"/>
    <s v="NA "/>
    <s v="NA "/>
    <s v="NA "/>
    <s v="08- FIN/INV"/>
    <s v="Kimberly Natuel "/>
    <s v="VDC153"/>
    <s v="NA"/>
    <s v="30- Main Inventory 2"/>
    <s v="NA"/>
    <n v="5.2"/>
    <s v="NA"/>
    <s v="NA "/>
    <s v="NA"/>
    <s v="Hand Towel - Z Fold Tissues - 2 Ply (150*16 Pkt)"/>
    <s v="NA"/>
    <s v="Breath General Trading"/>
    <x v="37"/>
    <s v="Mustaq"/>
    <s v="+971 54 745 6475"/>
    <s v="01- Consumables"/>
    <s v="5"/>
    <n v="1"/>
    <s v="IPO-52827"/>
    <n v="-32"/>
    <s v="NA"/>
    <s v="NA"/>
    <s v="NA"/>
    <s v="NA"/>
    <s v="NA"/>
    <s v="NA"/>
  </r>
  <r>
    <d v="2025-01-11T00:00:00"/>
    <x v="1"/>
    <x v="3"/>
    <x v="21"/>
    <s v="Sterilization Monitoring "/>
    <s v="Bowie Dick"/>
    <s v="NA"/>
    <s v="Bowie Dick"/>
    <n v="-12"/>
    <s v="Pack"/>
    <s v="BD-200W"/>
    <n v="5.25"/>
    <s v="NA"/>
    <s v="NA"/>
    <s v="NA "/>
    <s v="NA "/>
    <d v="2026-08-01T00:00:00"/>
    <s v="08- FIN/INV"/>
    <s v="Kimberly Natuel "/>
    <s v="VDC153"/>
    <s v="NA"/>
    <s v="30- Main Inventory 2"/>
    <s v="NA"/>
    <n v="2.4"/>
    <s v="NA"/>
    <s v="NA "/>
    <s v="NA"/>
    <s v="Bowiedick Test Pack"/>
    <s v="Steristar "/>
    <s v="Everest Medical &amp; Safety Trading"/>
    <x v="37"/>
    <s v="Mujeeb "/>
    <s v="+971 56 683 3107"/>
    <s v="01- Consumables"/>
    <s v="2"/>
    <n v="1"/>
    <s v="IPO-52827"/>
    <n v="-63"/>
    <s v="NA"/>
    <s v="NA"/>
    <s v="NA"/>
    <s v="NA"/>
    <s v="NA"/>
    <s v="NA"/>
  </r>
  <r>
    <d v="2025-01-11T00:00:00"/>
    <x v="1"/>
    <x v="3"/>
    <x v="5"/>
    <s v="General Materials"/>
    <s v="Tissue Box"/>
    <s v="NA"/>
    <s v="Tissue Box"/>
    <n v="-10"/>
    <s v="Box"/>
    <s v="DIS142"/>
    <n v="2.63"/>
    <s v="NA"/>
    <s v="NA"/>
    <s v="NA "/>
    <s v="NA "/>
    <s v="NA"/>
    <s v="08- FIN/INV"/>
    <s v="Kimberly Natuel "/>
    <s v="VDC153"/>
    <s v="NA"/>
    <s v="30- Main Inventory 2"/>
    <s v="NA"/>
    <n v="2.4"/>
    <s v="NA"/>
    <s v="NA "/>
    <s v="NA"/>
    <s v="Tissue Facial - 150*30 (2 Ply)"/>
    <s v="Reliance "/>
    <s v="Gulf Center for Cleaning Equipment"/>
    <x v="38"/>
    <s v="Charibel"/>
    <s v="+971 56 683 3107"/>
    <s v="01- Consumables"/>
    <s v="5"/>
    <n v="1"/>
    <s v="IPO-42856"/>
    <n v="-26.299999999999997"/>
    <s v="NA"/>
    <s v="NA"/>
    <s v="NA"/>
    <s v="NA"/>
    <s v="NA"/>
    <s v="NA"/>
  </r>
  <r>
    <d v="2025-01-11T00:00:00"/>
    <x v="1"/>
    <x v="3"/>
    <x v="20"/>
    <s v="Personal Protective Equipment"/>
    <s v="Gloves Powdered - Small"/>
    <s v="NA"/>
    <s v="Gloves Powdered - Small"/>
    <n v="-4"/>
    <s v="Box"/>
    <s v="DIS26"/>
    <n v="9"/>
    <s v="NA"/>
    <s v="NA"/>
    <s v="NA "/>
    <s v="NA "/>
    <s v="NA"/>
    <s v="08- FIN/INV"/>
    <s v="Kimberly Natuel "/>
    <s v="VDC153"/>
    <s v="NA"/>
    <s v="30- Main Inventory 2"/>
    <s v="NA"/>
    <n v="2.2999999999999998"/>
    <s v="NA"/>
    <s v="NA "/>
    <s v="NA"/>
    <s v="Gloves Powdered - Small"/>
    <s v="MaxGuard"/>
    <s v="IRA Medical Supplies"/>
    <x v="37"/>
    <s v="Mohammed Rashid"/>
    <s v="+971 56 272 8220"/>
    <s v="01- Consumables"/>
    <s v="2"/>
    <n v="1"/>
    <s v="IPO-52827"/>
    <n v="-36"/>
    <s v="NA"/>
    <s v="NA"/>
    <s v="NA"/>
    <s v="NA"/>
    <s v="NA"/>
    <s v="NA"/>
  </r>
  <r>
    <d v="2025-01-11T00:00:00"/>
    <x v="1"/>
    <x v="3"/>
    <x v="19"/>
    <s v="Disinfectants "/>
    <s v="Sanitizer Gel"/>
    <s v="NA"/>
    <s v="Hand Sanitizer Pouch - 1Ltr"/>
    <n v="-2"/>
    <s v="Pouch"/>
    <s v="DIS336"/>
    <n v="17"/>
    <s v="NA"/>
    <s v="NA"/>
    <s v="NA "/>
    <s v="NA "/>
    <d v="2025-12-31T00:00:00"/>
    <s v="08- FIN/INV"/>
    <s v="Kimberly Natuel "/>
    <s v="VDC153"/>
    <s v="NA"/>
    <s v="30- Main Inventory 2"/>
    <s v="NA"/>
    <n v="4.4000000000000004"/>
    <s v="NA"/>
    <s v="NA "/>
    <s v="NA"/>
    <s v="Hand Sanitizer Gel - 1 Ltr"/>
    <s v="NA"/>
    <s v="IRA Medical Supplies"/>
    <x v="37"/>
    <s v="Mohammed Rashid"/>
    <s v="+971 56 272 8220"/>
    <s v="01- Consumables"/>
    <s v="4"/>
    <n v="1"/>
    <s v="IPO-52827"/>
    <n v="-34"/>
    <s v="NA"/>
    <s v="NA"/>
    <s v="NA"/>
    <s v="NA"/>
    <s v="NA"/>
    <s v="NA"/>
  </r>
  <r>
    <d v="2025-01-11T00:00:00"/>
    <x v="1"/>
    <x v="3"/>
    <x v="20"/>
    <s v="Personal Protective Equipment"/>
    <s v="Gloves Powdered - Medium"/>
    <s v="NA"/>
    <s v="Gloves Powdered - Medium"/>
    <n v="-2"/>
    <s v="Box"/>
    <s v="DIS24"/>
    <n v="9"/>
    <s v="NA"/>
    <s v="NA"/>
    <s v="NA "/>
    <s v="NA "/>
    <s v="NA"/>
    <s v="08- FIN/INV"/>
    <s v="Kimberly Natuel "/>
    <s v="VDC153"/>
    <s v="NA"/>
    <s v="30- Main Inventory 2"/>
    <s v="NA"/>
    <n v="2.2999999999999998"/>
    <s v="NA"/>
    <s v="NA "/>
    <s v="NA"/>
    <s v="Gloves Powdered - Medium"/>
    <s v="Gesalife"/>
    <s v="Everest Medical &amp; Safety Trading"/>
    <x v="38"/>
    <s v="Mujeeb "/>
    <s v="+971 56 683 3107"/>
    <s v="01- Consumables"/>
    <s v="1"/>
    <n v="1"/>
    <s v="IPO-42856"/>
    <n v="-18"/>
    <s v="NA"/>
    <s v="NA"/>
    <s v="NA"/>
    <s v="NA"/>
    <s v="NA"/>
    <s v="NA"/>
  </r>
  <r>
    <d v="2025-01-11T00:00:00"/>
    <x v="1"/>
    <x v="1"/>
    <x v="1"/>
    <s v="Pantry Supplies "/>
    <s v="Paper Cups"/>
    <s v="NA"/>
    <s v="Paper Cups"/>
    <n v="-1"/>
    <s v="Tube of 50 Cups"/>
    <s v="IGDP013"/>
    <n v="18"/>
    <s v="NA"/>
    <s v="NA"/>
    <s v="NA "/>
    <s v="NA "/>
    <s v="NA"/>
    <s v="08- FIN/INV"/>
    <s v="Myrna Villegas"/>
    <s v="VDC105"/>
    <s v="NA"/>
    <s v="30- Main Inventory 2"/>
    <s v="NA"/>
    <n v="8.1999999999999993"/>
    <s v="NA"/>
    <s v="NA "/>
    <s v="NA"/>
    <s v="Dallmayr Paper Cups"/>
    <s v="DALLMAYR "/>
    <s v="Jackson Trading Co. LLC"/>
    <x v="39"/>
    <s v="Sales "/>
    <s v="+971 56 975 6706"/>
    <s v="01- Consumables"/>
    <n v="8"/>
    <n v="1"/>
    <s v="IPO-24876"/>
    <n v="-18"/>
    <s v="NA"/>
    <s v="NA"/>
    <s v="NA"/>
    <s v="NA"/>
    <s v="NA"/>
    <s v="NA"/>
  </r>
  <r>
    <d v="2025-01-11T00:00:00"/>
    <x v="1"/>
    <x v="1"/>
    <x v="1"/>
    <s v="Pantry Supplies "/>
    <s v="Stirrer"/>
    <s v="NA"/>
    <s v="Stirrer"/>
    <n v="-1"/>
    <s v="Bundle"/>
    <s v="IGDT001"/>
    <n v="8"/>
    <s v="NA"/>
    <s v="NA"/>
    <s v="NA "/>
    <s v="NA "/>
    <s v="NA"/>
    <s v="08- FIN/INV"/>
    <s v="Myrna Villegas"/>
    <s v="VDC105"/>
    <s v="NA"/>
    <s v="30- Main Inventory 2"/>
    <s v="NA"/>
    <n v="8.3000000000000007"/>
    <s v="NA"/>
    <s v="NA "/>
    <s v="NA"/>
    <s v="Automatic Stirrer 105mm"/>
    <s v="DALLMAYR "/>
    <s v="Jackson Trading Co. LLC"/>
    <x v="39"/>
    <s v="Sales "/>
    <s v="+971 56 975 6706"/>
    <s v="01- Consumables"/>
    <n v="8"/>
    <n v="1"/>
    <s v="IPO-24876"/>
    <n v="-8"/>
    <s v="NA"/>
    <s v="NA"/>
    <s v="NA"/>
    <s v="NA"/>
    <s v="NA"/>
    <s v="NA"/>
  </r>
  <r>
    <d v="2025-01-11T00:00:00"/>
    <x v="1"/>
    <x v="4"/>
    <x v="13"/>
    <s v="Abutments"/>
    <s v="Abutment Variobase  RN Variobase 4mm -GH1"/>
    <s v="NA"/>
    <s v="Abutment Variobase  RN Variobase 4mm -GH1"/>
    <n v="-1"/>
    <s v="Pcs"/>
    <s v="STR048.710"/>
    <n v="350"/>
    <s v="NA"/>
    <s v="NA"/>
    <s v="NA "/>
    <s v="NA "/>
    <s v="NA"/>
    <s v="08- FIN/INV"/>
    <s v="Dr. Hussein Salah Ahmed Tahoun"/>
    <s v="VDC001"/>
    <s v="NA"/>
    <s v="32- Main Inventory 1"/>
    <s v="NA"/>
    <n v="2.4"/>
    <s v="NA"/>
    <s v="NA "/>
    <s v="NA"/>
    <s v="Abutment - RN Variobase for crown with screw 5.05mm, H 4mm GH1, Straumann"/>
    <s v="Straumann "/>
    <s v="Al Hayat Pharmaceuticals"/>
    <x v="35"/>
    <s v="Dr.Ayman "/>
    <s v="+971 50 782 0978"/>
    <s v="01- Consumables"/>
    <s v="2"/>
    <n v="1"/>
    <s v="IPO-54731"/>
    <n v="-350"/>
    <s v="NA"/>
    <s v="40642- SHAIKHA RASHED ALALAWI- FINAL"/>
    <s v="NA"/>
    <s v="NA"/>
    <s v="NA"/>
    <s v="NA"/>
  </r>
  <r>
    <d v="2025-01-11T00:00:00"/>
    <x v="1"/>
    <x v="4"/>
    <x v="13"/>
    <s v="Abutments"/>
    <s v="Abutment Variobase RC 4.5x5.5 GH1"/>
    <s v="NA"/>
    <s v="Abutment Variobase RC 4.5x5.5 GH1"/>
    <n v="-1"/>
    <s v="Pcs"/>
    <s v="STR022.0026"/>
    <n v="350"/>
    <s v="NA"/>
    <s v="NA"/>
    <s v="NA "/>
    <s v="NA "/>
    <d v="2026-02-01T00:00:00"/>
    <s v="08- FIN/INV"/>
    <s v="Dr. Hussein Salah Ahmed Tahoun"/>
    <s v="VDC001"/>
    <s v="NA"/>
    <s v="32- Main Inventory 1"/>
    <s v="NA"/>
    <n v="1.3"/>
    <s v="NA"/>
    <s v="NA "/>
    <s v="NA"/>
    <s v="Abutment - RC Variobase for Crown with Screw, Ø 4.5mm, H 5.5mm, GH 1mm, Straumann"/>
    <s v="Straumann "/>
    <s v="Al Hayat Pharmaceuticals"/>
    <x v="35"/>
    <s v="Dr.Ayman "/>
    <s v="+971 50 782 0978"/>
    <s v="01- Consumables"/>
    <s v="1"/>
    <n v="1"/>
    <s v="IPO-54731"/>
    <n v="-350"/>
    <s v="NA"/>
    <s v="40642- SHAIKHA RASHED ALALAWI- FINAL"/>
    <s v="NA"/>
    <s v="NA"/>
    <s v="NA"/>
    <s v="NA"/>
  </r>
  <r>
    <d v="2025-01-11T00:00:00"/>
    <x v="1"/>
    <x v="4"/>
    <x v="13"/>
    <s v="Abutments"/>
    <s v="Abutment Variobase RC 4.5x5.5 GH1"/>
    <s v="NA"/>
    <s v="Abutment Variobase RC 4.5x5.5 GH1"/>
    <n v="-1"/>
    <s v="Pcs"/>
    <s v="STR022.0026"/>
    <n v="350"/>
    <s v="NA"/>
    <s v="NA"/>
    <s v="NA "/>
    <s v="NA "/>
    <d v="2026-02-01T00:00:00"/>
    <s v="08- FIN/INV"/>
    <s v="Dr. Hussein Salah Ahmed Tahoun"/>
    <s v="VDC001"/>
    <s v="NA"/>
    <s v="32- Main Inventory 1"/>
    <s v="NA"/>
    <n v="1.3"/>
    <s v="NA"/>
    <s v="NA "/>
    <s v="NA"/>
    <s v="Abutment - RC Variobase for Crown with Screw, Ø 4.5mm, H 5.5mm, GH 1mm, Straumann"/>
    <s v="Straumann "/>
    <s v="Al Hayat Pharmaceuticals"/>
    <x v="35"/>
    <s v="Dr.Ayman "/>
    <s v="+971 50 782 0978"/>
    <s v="01- Consumables"/>
    <s v="1"/>
    <n v="1"/>
    <s v="IPO-26598"/>
    <n v="-350"/>
    <s v="NA"/>
    <s v="39704- FAISAL ABDULLA ALI HAMAD ALALAWI- FINAL"/>
    <s v="NA"/>
    <s v="NA"/>
    <s v="NA"/>
    <s v="NA"/>
  </r>
  <r>
    <d v="2025-01-11T00:00:00"/>
    <x v="1"/>
    <x v="3"/>
    <x v="20"/>
    <s v="Personal Protective Equipment"/>
    <s v="Shoe Cover"/>
    <s v="NA"/>
    <s v="Shoe Cover"/>
    <n v="-1"/>
    <s v="Pack of 100 Pcs"/>
    <s v="SCNW-00001"/>
    <n v="14"/>
    <s v="NA"/>
    <s v="NA"/>
    <s v="NA "/>
    <s v="NA "/>
    <s v="NA"/>
    <s v="08- FIN/INV"/>
    <s v="Kimberly Natuel "/>
    <s v="VDC153"/>
    <s v="NA"/>
    <s v="30- Main Inventory 2"/>
    <s v="NA"/>
    <n v="3.1"/>
    <s v="NA"/>
    <s v="NA "/>
    <s v="NA"/>
    <s v=" Shoe Cover Non-Woven"/>
    <s v="Medinorm "/>
    <s v="IRA Medical Supplies"/>
    <x v="37"/>
    <s v="Mohammed Rashid"/>
    <s v="+971 56 272 8220"/>
    <s v="01- Consumables"/>
    <s v="2"/>
    <n v="1"/>
    <s v="IPO-52827"/>
    <n v="-14"/>
    <s v="NA"/>
    <s v="NA"/>
    <s v="NA"/>
    <s v="NA"/>
    <s v="NA"/>
    <s v="NA"/>
  </r>
  <r>
    <d v="2025-01-11T00:00:00"/>
    <x v="1"/>
    <x v="3"/>
    <x v="20"/>
    <s v="Personal Protective Equipment"/>
    <s v="Nurse Cap"/>
    <s v="NA"/>
    <s v="Nurse Cap"/>
    <n v="-1"/>
    <s v="Pack "/>
    <s v="GENC-1112"/>
    <n v="7"/>
    <s v="NA"/>
    <s v="NA"/>
    <s v="NA "/>
    <s v="NA "/>
    <d v="2027-08-01T00:00:00"/>
    <s v="08- FIN/INV"/>
    <s v="Kimberly Natuel "/>
    <s v="VDC153"/>
    <s v="NA"/>
    <s v="30- Main Inventory 2"/>
    <s v="NA"/>
    <n v="8.4"/>
    <s v="NA"/>
    <s v="NA "/>
    <s v="NA"/>
    <s v="Nurse Cap"/>
    <s v="MMC "/>
    <s v="Medi Chain Medical Instrument"/>
    <x v="37"/>
    <s v="Ajir"/>
    <s v="+971 55 131 2589"/>
    <s v="01- Consumables"/>
    <s v="3"/>
    <n v="1"/>
    <s v="IPO-52827"/>
    <n v="-7"/>
    <s v="NA"/>
    <s v="NA"/>
    <s v="NA"/>
    <s v="NA"/>
    <s v="NA"/>
    <s v="NA"/>
  </r>
  <r>
    <d v="2025-01-11T00:00:00"/>
    <x v="1"/>
    <x v="3"/>
    <x v="20"/>
    <s v="Personal Protective Equipment"/>
    <s v="Face Mask - Regular"/>
    <s v="NA"/>
    <s v="Face Mask - Regular"/>
    <n v="-1"/>
    <s v="Box of 50 Pcs"/>
    <s v="NA"/>
    <n v="4"/>
    <s v="NA"/>
    <s v="NA"/>
    <s v="NA "/>
    <s v="NA "/>
    <d v="2026-07-24T00:00:00"/>
    <s v="08- FIN/INV"/>
    <s v="Kimberly Natuel "/>
    <s v="VDC153"/>
    <s v="NA"/>
    <s v="30- Main Inventory 2"/>
    <s v="NA"/>
    <n v="7.6"/>
    <s v="NA"/>
    <s v="NA "/>
    <s v="NA"/>
    <s v="Face Mask - Earloop - 3 Ply - Regular"/>
    <s v="Gesalife"/>
    <s v="Medi Chain Medical Instrument"/>
    <x v="37"/>
    <s v="Ajir"/>
    <s v="+971 55 131 2589"/>
    <s v="01- Consumables"/>
    <s v="7"/>
    <n v="1"/>
    <s v="IPO-52827"/>
    <n v="-4"/>
    <s v="NA"/>
    <s v="NA"/>
    <s v="NA"/>
    <s v="NA"/>
    <s v="NA"/>
    <s v="NA"/>
  </r>
  <r>
    <d v="2025-01-11T00:00:00"/>
    <x v="1"/>
    <x v="3"/>
    <x v="19"/>
    <s v="Disinfectants "/>
    <s v="Enzymatic Liquid Detergent "/>
    <s v="NA"/>
    <s v="Enzymatic Liquid Detergent "/>
    <n v="-1"/>
    <s v="Gallon "/>
    <s v="10-4100"/>
    <n v="140"/>
    <s v="NA"/>
    <s v="NA"/>
    <s v="NA "/>
    <s v="NA "/>
    <s v="NA"/>
    <s v="08- FIN/INV"/>
    <s v="Kimberly Natuel "/>
    <s v="VDC153"/>
    <s v="NA"/>
    <s v="30- Main Inventory 2"/>
    <s v="NA"/>
    <n v="5.4"/>
    <s v="NA"/>
    <s v="NA "/>
    <s v="NA"/>
    <s v="Empower 1 Gallon 10-4100"/>
    <s v="Metrex"/>
    <s v="Bin Ali Medical Supplies LLC"/>
    <x v="37"/>
    <s v="Shihabudheen"/>
    <s v="+971 55 798 8038"/>
    <s v="01- Consumables"/>
    <s v="5"/>
    <n v="1"/>
    <s v="IPO-52827"/>
    <n v="-140"/>
    <s v="NA"/>
    <s v="NA"/>
    <s v="NA"/>
    <s v="NA"/>
    <s v="NA"/>
    <s v="NA"/>
  </r>
  <r>
    <d v="2025-01-11T00:00:00"/>
    <x v="1"/>
    <x v="3"/>
    <x v="21"/>
    <s v="Sterilization Monitoring "/>
    <s v="Steam Indicator"/>
    <s v="NA"/>
    <s v="Steam Indicator"/>
    <n v="-1"/>
    <s v="Pack"/>
    <s v="DB-3-00001"/>
    <n v="30"/>
    <s v="NA"/>
    <s v="NA"/>
    <s v="NA "/>
    <s v="NA "/>
    <d v="2028-12-01T00:00:00"/>
    <s v="08- FIN/INV"/>
    <s v="Kimberly Natuel "/>
    <s v="VDC153"/>
    <s v="NA"/>
    <s v="30- Main Inventory 2"/>
    <s v="NA"/>
    <n v="2.4"/>
    <s v="NA"/>
    <s v="NA "/>
    <s v="NA"/>
    <s v="Steam Indicator"/>
    <s v="Euromed"/>
    <s v="Everest Medical &amp; Safety Trading"/>
    <x v="37"/>
    <s v="Mujeeb "/>
    <s v="+971 56 683 3107"/>
    <s v="01- Consumables"/>
    <s v="2"/>
    <n v="1"/>
    <s v="IPO-52827"/>
    <n v="-30"/>
    <s v="NA"/>
    <s v="NA"/>
    <s v="NA"/>
    <s v="NA"/>
    <s v="NA"/>
    <s v="NA"/>
  </r>
  <r>
    <d v="2025-01-11T00:00:00"/>
    <x v="1"/>
    <x v="3"/>
    <x v="19"/>
    <s v="Lubricants"/>
    <s v="Handpiece Oil"/>
    <s v="NA"/>
    <s v="Handpiece Oil"/>
    <n v="-1"/>
    <s v="Can"/>
    <s v="D00Y900630"/>
    <n v="70"/>
    <s v="NA"/>
    <s v="NA"/>
    <s v="NA "/>
    <s v="NA "/>
    <d v="2025-12-31T00:00:00"/>
    <s v="08- FIN/INV"/>
    <s v="Kimberly Natuel "/>
    <s v="VDC153"/>
    <s v="NA"/>
    <s v="30- Main Inventory 2"/>
    <s v="NA"/>
    <n v="5.5"/>
    <s v="NA"/>
    <s v="NA "/>
    <s v="NA"/>
    <s v="PANA SPRAY PLUS 480ML"/>
    <s v="NSK "/>
    <s v="City Pharmacy Co. WLL"/>
    <x v="37"/>
    <s v="Mr.Anas"/>
    <s v="+971 55 244 0493"/>
    <s v="01- Consumables"/>
    <s v="5"/>
    <n v="1"/>
    <s v="IPO-52827"/>
    <n v="-70"/>
    <s v="NA"/>
    <s v="NA"/>
    <s v="NA"/>
    <s v="NA"/>
    <s v="NA"/>
    <s v="NA"/>
  </r>
  <r>
    <d v="2025-01-11T00:00:00"/>
    <x v="1"/>
    <x v="3"/>
    <x v="20"/>
    <s v="Personal Protective Equipment "/>
    <s v="Disposable Gown - 50 gsm"/>
    <s v="NA"/>
    <s v="Disposable Gown - 50 gsm"/>
    <n v="-1"/>
    <s v="Pack  of 10pcs"/>
    <s v="ISG50-00001"/>
    <n v="13"/>
    <s v="NA"/>
    <s v="NA"/>
    <s v="NA "/>
    <s v="NA "/>
    <s v="NA"/>
    <s v="08- FIN/INV"/>
    <s v="Kimberly Natuel "/>
    <s v="VDC153"/>
    <s v="NA"/>
    <s v="30- Main Inventory 2"/>
    <s v="NA"/>
    <n v="2.2999999999999998"/>
    <s v="NA"/>
    <s v="NA "/>
    <s v="NA"/>
    <s v="Disposable Isolation Gown - 50 GSM Blue"/>
    <s v="Novamed "/>
    <s v="Everest Medical &amp; Safety Trading"/>
    <x v="37"/>
    <s v="Mujeeb "/>
    <s v="+971 56 683 3107"/>
    <s v="01- Consumables"/>
    <s v="6"/>
    <n v="1"/>
    <s v="IPO-52827"/>
    <n v="-13"/>
    <s v="NA"/>
    <s v="NA"/>
    <s v="NA"/>
    <s v="NA"/>
    <s v="NA"/>
    <s v="NA"/>
  </r>
  <r>
    <d v="2025-01-11T00:00:00"/>
    <x v="1"/>
    <x v="1"/>
    <x v="23"/>
    <s v=" Printing Supplies"/>
    <s v="VDC FORMS"/>
    <s v="NA"/>
    <s v="VDC - Bowie Dick/Helix Log"/>
    <n v="-1"/>
    <s v="Pcs "/>
    <s v="VDC-BD/HL-01"/>
    <n v="40"/>
    <s v="NA"/>
    <s v="NA"/>
    <s v="NA "/>
    <s v="NA "/>
    <s v="NA"/>
    <s v="08- FIN/INV"/>
    <s v="Kimberly Natuel "/>
    <s v="VDC153"/>
    <s v="NA"/>
    <s v="30- Main Inventory 2"/>
    <s v="NA"/>
    <n v="8.1"/>
    <s v="NA"/>
    <s v="NA "/>
    <s v="NA"/>
    <s v="VDC - Bowie Dick/Helix Log"/>
    <s v="NA"/>
    <s v="Green Line Printing Works"/>
    <x v="37"/>
    <s v="Najeeb "/>
    <s v="+971 50 546 2809"/>
    <s v="01- Consumables"/>
    <n v="2"/>
    <n v="1"/>
    <s v="IPO-52827"/>
    <n v="-40"/>
    <s v="NA"/>
    <s v="NA"/>
    <s v="NA"/>
    <s v="NA"/>
    <s v="NA"/>
    <s v="NA"/>
  </r>
  <r>
    <d v="2025-01-11T00:00:00"/>
    <x v="1"/>
    <x v="3"/>
    <x v="21"/>
    <s v="Sterilization Monitoring "/>
    <s v="Biological Indicator"/>
    <s v="NA"/>
    <s v="Biological Indicator"/>
    <n v="-1"/>
    <s v="Pack of 10 Pcs"/>
    <n v="101039001"/>
    <n v="55"/>
    <s v="NA"/>
    <s v="NA"/>
    <s v="NA "/>
    <s v="NA "/>
    <d v="2025-08-01T00:00:00"/>
    <s v="08- FIN/INV"/>
    <s v="Kimberly Natuel "/>
    <s v="VDC153"/>
    <s v="NA"/>
    <s v="30- Main Inventory 2"/>
    <s v="NA"/>
    <n v="2.4"/>
    <s v="NA"/>
    <s v="NA "/>
    <s v="NA"/>
    <s v="Biological Indicator"/>
    <s v="Euromed"/>
    <s v="Everest Medical &amp; Safety Trading"/>
    <x v="37"/>
    <s v="Mujeeb "/>
    <s v="+971 56 683 3107"/>
    <s v="01- Consumables"/>
    <n v="2"/>
    <n v="1"/>
    <s v="IPO-52827"/>
    <n v="-55"/>
    <s v="NA"/>
    <s v="NA"/>
    <s v="NA"/>
    <s v="NA"/>
    <s v="NA"/>
    <s v="NA"/>
  </r>
  <r>
    <d v="2025-01-11T00:00:00"/>
    <x v="1"/>
    <x v="3"/>
    <x v="5"/>
    <s v="General Supplies"/>
    <s v="Cleaning Brush"/>
    <s v="NA"/>
    <s v="Mini Wire Brush"/>
    <n v="-1"/>
    <s v="Set of 3Pcs"/>
    <s v="LT015S"/>
    <n v="17.989999999999998"/>
    <s v="NA"/>
    <s v="NA"/>
    <s v="NA "/>
    <s v="NA "/>
    <s v="NA"/>
    <s v="08- FIN/INV"/>
    <s v="Kimberly Natuel "/>
    <s v="VDC153"/>
    <s v="NA"/>
    <s v="30- Main Inventory 2"/>
    <s v="NA"/>
    <n v="4.5"/>
    <s v="NA"/>
    <s v="NA "/>
    <s v="NA"/>
    <s v="Mini Wire Brush"/>
    <s v="Amazon "/>
    <s v="Amazon.ae"/>
    <x v="37"/>
    <s v="Sales "/>
    <s v="+97145732000 "/>
    <s v="01- Consumables"/>
    <s v="4"/>
    <n v="1"/>
    <s v="IPO-52827"/>
    <n v="-17.989999999999998"/>
    <s v="NA"/>
    <s v="NA"/>
    <s v="NA"/>
    <s v="NA"/>
    <s v="NA"/>
    <s v="NA"/>
  </r>
  <r>
    <d v="2025-01-11T00:00:00"/>
    <x v="1"/>
    <x v="3"/>
    <x v="14"/>
    <s v="Wrapping"/>
    <s v="Sterilization Pouch 75"/>
    <s v="NA"/>
    <s v="Sterilization Pouch 75"/>
    <n v="-1"/>
    <s v="Roll"/>
    <s v="STR-00075"/>
    <n v="32"/>
    <s v="NA"/>
    <s v="NA"/>
    <s v="NA "/>
    <s v="NA "/>
    <s v="NA"/>
    <s v="08- FIN/INV"/>
    <s v="Kimberly Natuel "/>
    <s v="VDC153"/>
    <s v="NA"/>
    <s v="30- Main Inventory 2"/>
    <s v="NA"/>
    <n v="1.4"/>
    <s v="NA"/>
    <s v="NA "/>
    <s v="NA"/>
    <s v="Sterilization Reel - 75x200mt Plain"/>
    <s v="MMC"/>
    <s v="Everest Medical &amp; Safety Trading"/>
    <x v="37"/>
    <s v="Mujeeb "/>
    <s v="+971 56 683 3107"/>
    <s v="01- Consumables"/>
    <s v="1"/>
    <n v="1"/>
    <s v="IPO-52827"/>
    <n v="-32"/>
    <s v="NA"/>
    <s v="NA"/>
    <s v="NA"/>
    <s v="NA"/>
    <s v="NA"/>
    <s v="NA"/>
  </r>
  <r>
    <d v="2025-01-11T00:00:00"/>
    <x v="1"/>
    <x v="0"/>
    <x v="22"/>
    <s v="Surgical Materials"/>
    <s v="Saline"/>
    <s v="NA"/>
    <s v="Saline "/>
    <n v="-1"/>
    <s v="Bottle"/>
    <s v="SSC-000.09"/>
    <n v="2.75"/>
    <s v="NA"/>
    <s v="NA"/>
    <s v="NA "/>
    <s v="NA "/>
    <d v="2026-10-01T00:00:00"/>
    <s v="08- FIN/INV"/>
    <s v="Dr. Salim Ali Salim Al-Hamadani"/>
    <s v="VDC015"/>
    <s v="NA"/>
    <s v="32- Main Inventory 1"/>
    <s v="NA"/>
    <n v="8.6"/>
    <s v="NA"/>
    <s v="NA "/>
    <s v="NA"/>
    <s v="Saline - Sodium Chloride 0.9%"/>
    <s v="KSP PHARMA "/>
    <s v="Everest Medical &amp; Safety Trading"/>
    <x v="41"/>
    <s v="Mujeeb "/>
    <s v="+971 56 683 3107"/>
    <s v="01- Consumables"/>
    <n v="8"/>
    <n v="1"/>
    <s v="IPO-52641"/>
    <n v="-2.75"/>
    <s v="NA"/>
    <s v="NA"/>
    <s v="NA"/>
    <s v="NA"/>
    <s v="NA"/>
    <s v="NA"/>
  </r>
  <r>
    <d v="2025-01-11T00:00:00"/>
    <x v="1"/>
    <x v="6"/>
    <x v="18"/>
    <s v="Vital Signs"/>
    <s v="RBS Strips"/>
    <s v="NA"/>
    <s v="RBS Strips"/>
    <n v="-1"/>
    <s v="Pack of 50 Strips"/>
    <s v="TSTRIP-00001"/>
    <n v="84"/>
    <s v="NA"/>
    <s v="NA"/>
    <s v="NA"/>
    <s v="NA"/>
    <d v="2025-10-22T00:00:00"/>
    <s v="08- FIN/INV"/>
    <s v="Kimberly Natuel "/>
    <s v="VDC153"/>
    <s v="NA"/>
    <s v="32- Main Inventory 1"/>
    <s v="NA"/>
    <n v="6.4"/>
    <s v="NA"/>
    <s v="NA "/>
    <s v="NA"/>
    <s v="Test Strips - One Touch Select Plus Strip 50's"/>
    <s v="ONETOUCH"/>
    <s v="Aster Pharmacy"/>
    <x v="38"/>
    <s v="Sales "/>
    <s v="+971 54 307 7967"/>
    <s v="01- Consumables"/>
    <s v="6"/>
    <n v="1"/>
    <s v="IPO-42856"/>
    <n v="-84"/>
    <s v="NA"/>
    <s v="NA"/>
    <s v="NA"/>
    <s v="NA"/>
    <s v="NA"/>
    <s v="NA"/>
  </r>
  <r>
    <d v="2025-01-11T00:00:00"/>
    <x v="1"/>
    <x v="0"/>
    <x v="22"/>
    <s v="Surgical Materials"/>
    <s v="Dental Cotton Rolls"/>
    <s v="NA"/>
    <s v="Dental Cotton Rolls"/>
    <n v="-0.25"/>
    <s v="Box of 40Pcs"/>
    <s v="DIS656"/>
    <n v="32"/>
    <s v="NA"/>
    <s v="NA"/>
    <s v="NA "/>
    <s v="NA "/>
    <s v="NA"/>
    <s v="08- FIN/INV"/>
    <s v="Dr. Salim Ali Salim Al-Hamadani"/>
    <s v="VDC015"/>
    <s v="NA"/>
    <s v="32- Main Inventory 1"/>
    <s v="NA"/>
    <n v="7.6"/>
    <s v="NA"/>
    <s v="NA "/>
    <s v="NA"/>
    <s v="Dental Cotton Rolls"/>
    <s v="NEOPRO"/>
    <s v="Everest Medical &amp; Safety Trading"/>
    <x v="41"/>
    <s v="Mujeeb "/>
    <s v="+971 56 683 3107"/>
    <s v="01- Consumables"/>
    <s v="7"/>
    <n v="1"/>
    <s v="IPO-52641"/>
    <n v="-8"/>
    <s v="NA"/>
    <s v="NA"/>
    <s v="NA"/>
    <s v="NA"/>
    <s v="NA"/>
    <s v="NA"/>
  </r>
  <r>
    <d v="2025-01-11T00:00:00"/>
    <x v="1"/>
    <x v="6"/>
    <x v="12"/>
    <s v="Needles"/>
    <s v="STA Short"/>
    <s v="NA"/>
    <s v="STA Short"/>
    <n v="-0.16"/>
    <s v="Box of 50 Pcs"/>
    <s v="MILESTA-5050-305"/>
    <n v="549"/>
    <s v="NA"/>
    <s v="NA"/>
    <s v="NA "/>
    <s v="NA "/>
    <d v="2027-11-24T00:00:00"/>
    <s v="08- FIN/INV"/>
    <s v="Dr. Salim Ali Salim Al-Hamadani"/>
    <s v="VDC015"/>
    <s v="NA"/>
    <s v="32- Main Inventory 1"/>
    <s v="NA"/>
    <n v="5.6"/>
    <s v="NA"/>
    <s v="NA "/>
    <s v="NA"/>
    <s v="Wand STA Handpieces with Needle 30 gauge x 1/2&quot;"/>
    <s v="WAND STA"/>
    <s v="Al Hayat Pharmaceuticals"/>
    <x v="41"/>
    <s v="Dr.Noha "/>
    <s v="+971 56 367 4713"/>
    <s v="01- Consumables"/>
    <s v="5"/>
    <n v="1"/>
    <s v="IPO-52641"/>
    <n v="-87.84"/>
    <s v="NA"/>
    <s v="NA"/>
    <s v="NA"/>
    <s v="NA"/>
    <s v="NA"/>
    <s v="NA"/>
  </r>
  <r>
    <d v="2025-01-11T00:00:00"/>
    <x v="1"/>
    <x v="0"/>
    <x v="2"/>
    <s v="Adhesives"/>
    <s v="Adhesive L-Pop 100"/>
    <s v="NA"/>
    <s v="Adhesive L-Pop 100"/>
    <n v="-0.1"/>
    <s v="Box of 100 Pcs"/>
    <n v="41279"/>
    <n v="1030"/>
    <s v="NA"/>
    <s v="NA"/>
    <s v="NA "/>
    <s v="NA "/>
    <d v="2025-09-27T00:00:00"/>
    <s v="08- FIN/INV"/>
    <s v="Dr. Salim Ali Salim Al-Hamadani"/>
    <s v="VDC015"/>
    <s v="NA"/>
    <s v="32- Main Inventory 1"/>
    <s v="NA"/>
    <n v="7.3"/>
    <s v="NA"/>
    <s v="NA "/>
    <s v="NA"/>
    <s v="Adhesive - L-Pop - Single Bond 100's - 3M ESPE"/>
    <s v="3M ESPE "/>
    <s v="Alphamed General Trading LLC"/>
    <x v="41"/>
    <s v="Dr.Lujian "/>
    <s v="+971 56 697 4909"/>
    <s v="01- Consumables"/>
    <s v="7"/>
    <n v="1"/>
    <s v="IPO-52641"/>
    <n v="-103"/>
    <s v="NA"/>
    <s v="NA"/>
    <s v="NA"/>
    <s v="NA"/>
    <s v="NA"/>
    <s v="NA"/>
  </r>
  <r>
    <d v="2025-01-12T00:00:00"/>
    <x v="1"/>
    <x v="3"/>
    <x v="20"/>
    <s v="Personal Protective Equipment "/>
    <s v="Gloves  Powder Free Nitrile - Small"/>
    <s v="NA"/>
    <s v="Gloves  Powder Free Nitrile - Small"/>
    <n v="-20"/>
    <s v="Box"/>
    <s v="DIS26"/>
    <n v="9"/>
    <s v="NA"/>
    <s v="NA"/>
    <s v="NA "/>
    <s v="NA "/>
    <d v="2025-03-01T00:00:00"/>
    <s v="08- FIN/INV"/>
    <s v="Kimberly Natuel "/>
    <s v="VDC153"/>
    <s v="NA"/>
    <s v="30- Main Inventory 2"/>
    <s v="NA"/>
    <n v="1.2"/>
    <s v="NA"/>
    <s v="NA "/>
    <s v="NA"/>
    <s v="Gloves TouchFlex Nitrile P/F Small  100/Box"/>
    <s v="TouchFlex"/>
    <s v="City Pharmacy Co. WLL"/>
    <x v="37"/>
    <s v="Mr.Anas"/>
    <s v="+971 55 244 0493"/>
    <s v="01- Consumables"/>
    <s v="1"/>
    <n v="1"/>
    <s v="IPO-69095"/>
    <n v="-180"/>
    <s v="NA"/>
    <s v="NA"/>
    <s v="NA"/>
    <s v="NA"/>
    <s v="NA"/>
    <s v="NA"/>
  </r>
  <r>
    <d v="2025-01-12T00:00:00"/>
    <x v="1"/>
    <x v="0"/>
    <x v="16"/>
    <s v="Bleaching Material"/>
    <s v="Zoom Whitening Gel"/>
    <s v="NA"/>
    <s v="Zoom Whitening Kit - Gel"/>
    <n v="-1"/>
    <s v="Pcs"/>
    <s v="DIC22-3764"/>
    <n v="200"/>
    <s v="NA"/>
    <s v="NA"/>
    <s v="NA "/>
    <s v="NA "/>
    <d v="2025-12-30T00:00:00"/>
    <s v="08- FIN/INV"/>
    <s v="Dr. Asma Butt Haroon Zafar"/>
    <s v="VDC040"/>
    <s v="NA"/>
    <s v="32- Main Inventory 1"/>
    <s v="NA"/>
    <n v="7.1"/>
    <s v="NA"/>
    <s v="NA "/>
    <s v="NA"/>
    <s v="Zoom Gel"/>
    <s v="Zoom "/>
    <s v="Al Hayat Pharmaceuticals"/>
    <x v="33"/>
    <s v="Dr.Noha "/>
    <s v="+971 56 367 4713"/>
    <s v="01- Consumables"/>
    <s v="7"/>
    <n v="1"/>
    <s v="IPO-72871"/>
    <n v="-200"/>
    <s v="NA"/>
    <s v="NA"/>
    <s v="NA"/>
    <s v="NA"/>
    <s v="NA"/>
    <s v="NA"/>
  </r>
  <r>
    <d v="2025-01-12T00:00:00"/>
    <x v="1"/>
    <x v="0"/>
    <x v="10"/>
    <s v="Gingiva Materials"/>
    <s v="Retraction Paste"/>
    <s v="NA"/>
    <s v="Retraction Paste"/>
    <n v="-0.2"/>
    <s v="Box of 25 Pcs"/>
    <n v="56944"/>
    <n v="350"/>
    <s v="NA"/>
    <s v="NA"/>
    <s v="NA "/>
    <s v="NA "/>
    <d v="2025-09-25T00:00:00"/>
    <s v="08- FIN/INV"/>
    <s v="Dr. Salim Ali Salim Al-Hamadani"/>
    <s v="VDC015"/>
    <s v="NA"/>
    <s v="32- Main Inventory 1"/>
    <s v="NA"/>
    <n v="7.2"/>
    <s v="NA"/>
    <s v="NA "/>
    <s v="NA"/>
    <s v="Retraction Paste - 3M ESPE Astringent"/>
    <s v="3M ESPE "/>
    <s v="Bright Gate Healthcare LLC"/>
    <x v="41"/>
    <s v="Sales "/>
    <s v="+971 50 622 5639"/>
    <s v="01- Consumables"/>
    <s v="7"/>
    <n v="1"/>
    <s v="IPO-62430"/>
    <n v="-70"/>
    <s v="NA"/>
    <s v="NA"/>
    <s v="NA"/>
    <s v="NA"/>
    <s v="NA"/>
    <s v="NA"/>
  </r>
  <r>
    <d v="2025-01-14T00:00:00"/>
    <x v="1"/>
    <x v="4"/>
    <x v="7"/>
    <s v="Implant Impression Tools"/>
    <s v="Ostell Smartpeg Type 54"/>
    <s v="NA"/>
    <s v="Ostell Smartpeg Type 54"/>
    <n v="-5"/>
    <s v="Pcs"/>
    <s v="NA"/>
    <n v="80"/>
    <s v="NA"/>
    <s v="NA"/>
    <s v="NA "/>
    <s v="NA "/>
    <s v="NA"/>
    <s v="08- FIN/INV"/>
    <s v="Dr. Hussein Salah Ahmed Tahoun"/>
    <s v="VDC001"/>
    <s v="NA"/>
    <s v="32- Main Inventory 1"/>
    <s v="NA"/>
    <n v="1.3"/>
    <s v="NA"/>
    <s v="NA "/>
    <s v="NA"/>
    <s v="Ostell Smartpeg Type 54"/>
    <s v="Ostell"/>
    <s v="Prime Medical Supplies Est."/>
    <x v="35"/>
    <s v="Martin "/>
    <s v="+971 56 449 6039"/>
    <s v="02- Reusable"/>
    <s v="1"/>
    <n v="1"/>
    <s v="IPO-80689"/>
    <n v="-400"/>
    <s v="NA"/>
    <s v="NA"/>
    <s v="NA"/>
    <s v="NA"/>
    <s v="NA"/>
    <s v="NA"/>
  </r>
  <r>
    <d v="2025-01-14T00:00:00"/>
    <x v="1"/>
    <x v="6"/>
    <x v="18"/>
    <s v="Surgical Materials"/>
    <s v="Instant Cold Pack"/>
    <s v="NA"/>
    <s v="Instant Cold Pack"/>
    <n v="-5"/>
    <s v="Pcs"/>
    <s v="COLDPACK-01"/>
    <n v="2.5"/>
    <s v="NA"/>
    <s v="NA"/>
    <s v="NA "/>
    <s v="NA "/>
    <d v="2026-10-01T00:00:00"/>
    <s v="08- FIN/INV"/>
    <s v="Dr. Hussein Salah Ahmed Tahoun"/>
    <s v="VDC001"/>
    <s v="NA"/>
    <s v="32- Main Inventory 1"/>
    <s v="NA"/>
    <n v="5.5"/>
    <s v="NA"/>
    <s v="NA "/>
    <s v="NA"/>
    <s v="Instant Cold Pack"/>
    <s v="KSP PHARMA "/>
    <s v="Everest Medical &amp; Safety Trading"/>
    <x v="35"/>
    <s v="Mujeeb "/>
    <s v="+971 56 683 3107"/>
    <s v="01- Consumables"/>
    <s v="5"/>
    <n v="1"/>
    <s v="IPO-80689"/>
    <n v="-12.5"/>
    <s v="NA"/>
    <s v="NA"/>
    <s v="NA"/>
    <s v="NA"/>
    <s v="NA"/>
    <s v="NA"/>
  </r>
  <r>
    <d v="2025-01-14T00:00:00"/>
    <x v="1"/>
    <x v="0"/>
    <x v="22"/>
    <s v="Surgical Materials"/>
    <s v="Saline"/>
    <s v="NA"/>
    <s v="Saline "/>
    <n v="-4"/>
    <s v="Bottle"/>
    <s v="SSC-000.09"/>
    <n v="2.75"/>
    <s v="NA"/>
    <s v="NA"/>
    <s v="NA "/>
    <s v="NA "/>
    <d v="2026-10-01T00:00:00"/>
    <s v="08- FIN/INV"/>
    <s v="Dr. Hussein Salah Ahmed Tahoun"/>
    <s v="VDC001"/>
    <s v="NA"/>
    <s v="32- Main Inventory 1"/>
    <s v="NA"/>
    <n v="8.6"/>
    <s v="NA"/>
    <s v="NA "/>
    <s v="NA"/>
    <s v="Saline - Sodium Chloride 0.9%"/>
    <s v="KSP PHARMA "/>
    <s v="Everest Medical &amp; Safety Trading"/>
    <x v="35"/>
    <s v="Mujeeb "/>
    <s v="+971 56 683 3107"/>
    <s v="01- Consumables"/>
    <n v="8"/>
    <n v="1"/>
    <s v="IPO-80689"/>
    <n v="-11"/>
    <s v="NA"/>
    <s v="NA"/>
    <s v="NA"/>
    <s v="NA"/>
    <s v="NA"/>
    <s v="NA"/>
  </r>
  <r>
    <d v="2025-01-14T00:00:00"/>
    <x v="1"/>
    <x v="0"/>
    <x v="11"/>
    <s v="Nitrous Sedation"/>
    <s v="Oxygen Refill"/>
    <s v="NA"/>
    <s v="Oxygen Refill"/>
    <n v="-3"/>
    <s v="Cylinder"/>
    <s v="MI-DMS-OR-01"/>
    <n v="30"/>
    <s v="NA"/>
    <s v="NA"/>
    <s v="NA "/>
    <s v="NA "/>
    <s v="NA"/>
    <s v="08- FIN/INV"/>
    <s v="Dr. Hussein Salah Ahmed Tahoun"/>
    <s v="VDC001"/>
    <s v="NA"/>
    <s v="32- Main Inventory 1"/>
    <s v="NA"/>
    <n v="2.5"/>
    <s v="NA"/>
    <s v="NA "/>
    <s v="NA"/>
    <s v="Oxygen Refill"/>
    <s v="NA"/>
    <s v="Panacea Synthetic Gas Trading LLC"/>
    <x v="35"/>
    <s v="Suresh "/>
    <s v="+971 52 850 2873"/>
    <s v="01- Consumables"/>
    <s v="2"/>
    <n v="1"/>
    <s v="IPO-80689"/>
    <n v="-90"/>
    <s v="NA"/>
    <s v="NA"/>
    <s v="NA"/>
    <s v="NA"/>
    <s v="NA"/>
    <s v="NA"/>
  </r>
  <r>
    <d v="2025-01-14T00:00:00"/>
    <x v="1"/>
    <x v="3"/>
    <x v="5"/>
    <s v="General Materials"/>
    <s v="Z Fold Tissue"/>
    <s v="NA"/>
    <s v="Z Fold Tissue"/>
    <n v="-3"/>
    <s v="Bundle"/>
    <s v="DIS142"/>
    <n v="1.6"/>
    <s v="NA"/>
    <s v="NA"/>
    <s v="NA "/>
    <s v="NA "/>
    <s v="NA "/>
    <s v="08- FIN/INV"/>
    <s v="Dr. Hussein Salah Ahmed Tahoun"/>
    <s v="VDC001"/>
    <s v="NA"/>
    <s v="30- Main Inventory 2"/>
    <s v="NA"/>
    <n v="5.2"/>
    <s v="NA"/>
    <s v="NA "/>
    <s v="NA"/>
    <s v="Hand Towel - Z Fold Tissues - 2 Ply (150*16 Pkt)"/>
    <s v="NA"/>
    <s v="Breath General Trading"/>
    <x v="35"/>
    <s v="Mustaq"/>
    <s v="+971 54 745 6475"/>
    <s v="01- Consumables"/>
    <s v="5"/>
    <n v="1"/>
    <s v="IPO-80689"/>
    <n v="-4.8000000000000007"/>
    <s v="NA"/>
    <s v="NA"/>
    <s v="NA"/>
    <s v="NA"/>
    <s v="NA"/>
    <s v="NA"/>
  </r>
  <r>
    <d v="2025-01-14T00:00:00"/>
    <x v="1"/>
    <x v="3"/>
    <x v="20"/>
    <s v="Personal Protective Equipment"/>
    <s v="Gloves Powdered - Extra Small"/>
    <s v="NA"/>
    <s v="Gloves Powdered - Extra Small"/>
    <n v="-3"/>
    <s v="Box"/>
    <s v="GLOVESXS-00001"/>
    <n v="9"/>
    <s v="NA"/>
    <s v="NA"/>
    <s v="NA "/>
    <s v="NA "/>
    <d v="2026-07-31T00:00:00"/>
    <s v="08- FIN/INV"/>
    <s v="Dr. Hussein Salah Ahmed Tahoun"/>
    <s v="VDC001"/>
    <s v="NA"/>
    <s v="30- Main Inventory 2"/>
    <s v="NA"/>
    <n v="2.2000000000000002"/>
    <s v="NA"/>
    <s v="NA "/>
    <s v="NA"/>
    <s v="Gloves Powdered - Extra Small"/>
    <s v="Falcon "/>
    <s v="Everest Medical &amp; Safety Trading"/>
    <x v="35"/>
    <s v="Mujeeb "/>
    <s v="+971 56 683 3107"/>
    <s v="01- Consumables"/>
    <s v="2"/>
    <n v="1"/>
    <s v="IPO-80689"/>
    <n v="-27"/>
    <s v="NA"/>
    <s v="NA"/>
    <s v="NA"/>
    <s v="NA"/>
    <s v="NA"/>
    <s v="NA"/>
  </r>
  <r>
    <d v="2025-01-14T00:00:00"/>
    <x v="1"/>
    <x v="4"/>
    <x v="24"/>
    <s v="Bone Grafting Materials"/>
    <s v="Easy Graft 0.25ml"/>
    <s v="NA"/>
    <s v="Easy Graft 0.25ml"/>
    <n v="-3"/>
    <s v="Syringe"/>
    <s v="C11-002"/>
    <n v="550"/>
    <s v="NA"/>
    <s v="NA"/>
    <s v="NA "/>
    <s v="NA "/>
    <d v="2027-04-01T00:00:00"/>
    <s v="08- FIN/INV"/>
    <s v="Dr. Hussein Salah Ahmed Tahoun"/>
    <s v="VDC001"/>
    <s v="NA"/>
    <s v="32- Main Inventory 1"/>
    <s v="NA"/>
    <n v="2.1"/>
    <s v="NA"/>
    <s v="NA "/>
    <s v="NA"/>
    <s v="Easy Graft Classic 0.25ml"/>
    <s v="Easy Graft "/>
    <s v="Sapling Drug Store"/>
    <x v="35"/>
    <s v="Abdulkalim"/>
    <s v="+971 50 851 6101"/>
    <s v="01- Consumables"/>
    <s v="2"/>
    <n v="1"/>
    <s v="IPO-65464"/>
    <n v="-1650"/>
    <s v="NA"/>
    <s v="NA"/>
    <s v="NA"/>
    <s v="NA"/>
    <s v="NA"/>
    <s v="NA"/>
  </r>
  <r>
    <d v="2025-01-14T00:00:00"/>
    <x v="1"/>
    <x v="4"/>
    <x v="24"/>
    <s v="Bone Grafting Materials"/>
    <s v="Easy Graft 0.4ml"/>
    <s v="NA"/>
    <s v="Easy Graft 0.4ml"/>
    <n v="-3"/>
    <s v="Syringe"/>
    <s v="C11-002"/>
    <n v="650"/>
    <s v="NA"/>
    <s v="NA"/>
    <s v="NA "/>
    <s v="NA "/>
    <d v="2026-06-01T00:00:00"/>
    <s v="08- FIN/INV"/>
    <s v="Dr. Hussein Salah Ahmed Tahoun"/>
    <s v="VDC001"/>
    <s v="NA"/>
    <s v="32- Main Inventory 1"/>
    <s v="NA"/>
    <n v="2.1"/>
    <s v="NA"/>
    <s v="NA "/>
    <s v="NA"/>
    <s v="Easy Graft Classic 0.4ml"/>
    <s v="Easy Graft "/>
    <s v="Sapling Drug Store"/>
    <x v="35"/>
    <s v="Abdulkalim"/>
    <s v="+971 50 851 6101"/>
    <s v="01- Consumables"/>
    <s v="2"/>
    <n v="1"/>
    <s v="IPO-65464"/>
    <n v="-1950"/>
    <s v="NA"/>
    <s v="NA"/>
    <s v="NA"/>
    <s v="NA"/>
    <s v="NA"/>
    <s v="NA"/>
  </r>
  <r>
    <d v="2025-01-14T00:00:00"/>
    <x v="1"/>
    <x v="3"/>
    <x v="20"/>
    <s v="Personal Protective Equipment"/>
    <s v="Gloves Powdered - Medium"/>
    <s v="NA"/>
    <s v="Gloves Powdered - Medium"/>
    <n v="-2"/>
    <s v="Box"/>
    <s v="DIS24"/>
    <n v="9"/>
    <s v="NA"/>
    <s v="NA"/>
    <s v="NA "/>
    <s v="NA "/>
    <s v="NA"/>
    <s v="08- FIN/INV"/>
    <s v="Dr. Hussein Salah Ahmed Tahoun"/>
    <s v="VDC001"/>
    <s v="NA"/>
    <s v="30- Main Inventory 2"/>
    <s v="NA"/>
    <n v="2.2999999999999998"/>
    <s v="NA"/>
    <s v="NA "/>
    <s v="NA"/>
    <s v="Gloves Powdered - Medium"/>
    <s v="Gesalife"/>
    <s v="Everest Medical &amp; Safety Trading"/>
    <x v="35"/>
    <s v="Mujeeb "/>
    <s v="+971 56 683 3107"/>
    <s v="01- Consumables"/>
    <s v="1"/>
    <n v="1"/>
    <s v="IPO-80689"/>
    <n v="-18"/>
    <s v="NA"/>
    <s v="NA"/>
    <s v="NA"/>
    <s v="NA"/>
    <s v="NA"/>
    <s v="NA"/>
  </r>
  <r>
    <d v="2025-01-14T00:00:00"/>
    <x v="1"/>
    <x v="3"/>
    <x v="20"/>
    <s v="Personal Protective Equipment "/>
    <s v="Dental Bibs"/>
    <s v="NA"/>
    <s v="Dental Bibs"/>
    <n v="-2"/>
    <s v="Bundle"/>
    <s v="DB-3-00001"/>
    <n v="7.5"/>
    <s v="NA"/>
    <s v="NA"/>
    <s v="NA "/>
    <s v="NA "/>
    <s v="NA"/>
    <s v="08- FIN/INV"/>
    <s v="Dr. Hussein Salah Ahmed Tahoun"/>
    <s v="VDC001"/>
    <s v="NA"/>
    <s v="30- Main Inventory 2"/>
    <s v="NA"/>
    <n v="4.0999999999999996"/>
    <s v="NA"/>
    <s v="NA "/>
    <s v="NA"/>
    <s v="Dental Bib (13*18) (4pcs)"/>
    <s v="LOMAR "/>
    <s v="Medi Chain Medical Instrument"/>
    <x v="35"/>
    <s v="Ajir"/>
    <s v="+971 55 131 2589"/>
    <s v="01- Consumables"/>
    <s v="4"/>
    <n v="1"/>
    <s v="IPO-80689"/>
    <n v="-15"/>
    <s v="NA"/>
    <s v="NA"/>
    <s v="NA"/>
    <s v="NA"/>
    <s v="NA"/>
    <s v="NA"/>
  </r>
  <r>
    <d v="2025-01-14T00:00:00"/>
    <x v="1"/>
    <x v="3"/>
    <x v="20"/>
    <s v="Personal Protective Equipment"/>
    <s v="Gloves Powdered - Small"/>
    <s v="NA"/>
    <s v="Gloves Powdered - Small"/>
    <n v="-2"/>
    <s v="Box"/>
    <s v="DIS26"/>
    <n v="9"/>
    <s v="NA"/>
    <s v="NA"/>
    <s v="NA "/>
    <s v="NA "/>
    <s v="NA"/>
    <s v="08- FIN/INV"/>
    <s v="Dr. Asma Butt Haroon Zafar"/>
    <s v="VDC040"/>
    <s v="NA"/>
    <s v="30- Main Inventory 2"/>
    <s v="NA"/>
    <n v="2.2999999999999998"/>
    <s v="NA"/>
    <s v="NA "/>
    <s v="NA"/>
    <s v="Gloves Powdered - Small"/>
    <s v="MaxGuard"/>
    <s v="IRA Medical Supplies"/>
    <x v="33"/>
    <s v="Mohammed Rashid"/>
    <s v="+971 56 272 8220"/>
    <s v="01- Consumables"/>
    <s v="2"/>
    <n v="1"/>
    <s v="IPO-19358"/>
    <n v="-18"/>
    <s v="NA"/>
    <s v="NA"/>
    <s v="NA"/>
    <s v="NA"/>
    <s v="NA"/>
    <s v="NA"/>
  </r>
  <r>
    <d v="2025-01-14T00:00:00"/>
    <x v="1"/>
    <x v="3"/>
    <x v="20"/>
    <s v="Personal Protective Equipment"/>
    <s v="Gloves Powdered - Extra Small"/>
    <s v="NA"/>
    <s v="Gloves Powdered - Extra Small"/>
    <n v="-2"/>
    <s v="Box"/>
    <s v="GLOVESXS-00001"/>
    <n v="9"/>
    <s v="NA"/>
    <s v="NA"/>
    <s v="NA "/>
    <s v="NA "/>
    <d v="2026-07-31T00:00:00"/>
    <s v="08- FIN/INV"/>
    <s v="Dr. Asma Butt Haroon Zafar"/>
    <s v="VDC040"/>
    <s v="NA"/>
    <s v="30- Main Inventory 2"/>
    <s v="NA"/>
    <n v="2.2000000000000002"/>
    <s v="NA"/>
    <s v="NA "/>
    <s v="NA"/>
    <s v="Gloves Powdered - Extra Small"/>
    <s v="Falcon "/>
    <s v="Everest Medical &amp; Safety Trading"/>
    <x v="33"/>
    <s v="Mujeeb "/>
    <s v="+971 56 683 3107"/>
    <s v="01- Consumables"/>
    <s v="2"/>
    <n v="1"/>
    <s v="IPO-19358"/>
    <n v="-18"/>
    <s v="NA"/>
    <s v="NA"/>
    <s v="NA"/>
    <s v="NA"/>
    <s v="NA"/>
    <s v="NA"/>
  </r>
  <r>
    <d v="2025-01-14T00:00:00"/>
    <x v="1"/>
    <x v="0"/>
    <x v="3"/>
    <s v="Endodontic Materials "/>
    <s v="Rotary Files - Assorted 25mm"/>
    <s v="NA"/>
    <s v="Rotary Files - Assorted 25mm"/>
    <n v="-2"/>
    <s v="Pack of 4Pcs"/>
    <s v="RFA-00025"/>
    <n v="125"/>
    <s v="NA"/>
    <s v="NA"/>
    <s v="NA "/>
    <s v="NA "/>
    <s v="NA"/>
    <s v="08- FIN/INV"/>
    <s v="Dr. Asma Butt Haroon Zafar"/>
    <s v="VDC040"/>
    <s v="NA"/>
    <s v="32- Main Inventory 1"/>
    <s v="NA"/>
    <n v="8.4"/>
    <s v="NA"/>
    <s v="NA "/>
    <s v="NA"/>
    <s v="Rotary  Files Assorted 25mm - Smart Carver Kit"/>
    <s v="Smart Files "/>
    <s v="Ora Tech Medical and Surgical Articles &amp; Requisites Trading LLC"/>
    <x v="33"/>
    <s v="Amer "/>
    <s v="+971 58 567 3445"/>
    <s v="02- Reusable"/>
    <s v="8"/>
    <n v="1"/>
    <s v="IPO-19358"/>
    <n v="-250"/>
    <s v="NA"/>
    <s v="NA"/>
    <s v="NA"/>
    <s v="NA"/>
    <s v="NA"/>
    <s v="NA"/>
  </r>
  <r>
    <d v="2025-01-14T00:00:00"/>
    <x v="1"/>
    <x v="3"/>
    <x v="5"/>
    <s v="General Materials"/>
    <s v="Tissue Box"/>
    <s v="NA"/>
    <s v="Tissue Box"/>
    <n v="-2"/>
    <s v="Box"/>
    <s v="DIS142"/>
    <n v="2.63"/>
    <s v="NA"/>
    <s v="NA"/>
    <s v="NA "/>
    <s v="NA "/>
    <s v="NA"/>
    <s v="08- FIN/INV"/>
    <s v="Dr. Asma Butt Haroon Zafar"/>
    <s v="VDC040"/>
    <s v="NA"/>
    <s v="30- Main Inventory 2"/>
    <s v="NA"/>
    <n v="2.4"/>
    <s v="NA"/>
    <s v="NA "/>
    <s v="NA"/>
    <s v="Tissue Facial - 150*30 (2 Ply)"/>
    <s v="Reliance "/>
    <s v="Gulf Center for Cleaning Equipment"/>
    <x v="33"/>
    <s v="Charibel"/>
    <s v="+971 56 683 3107"/>
    <s v="01- Consumables"/>
    <s v="5"/>
    <n v="1"/>
    <s v="IPO-19358"/>
    <n v="-5.26"/>
    <s v="NA"/>
    <s v="NA"/>
    <s v="NA"/>
    <s v="NA"/>
    <s v="NA"/>
    <s v="NA"/>
  </r>
  <r>
    <d v="2025-01-14T00:00:00"/>
    <x v="1"/>
    <x v="1"/>
    <x v="1"/>
    <s v="Pantry Supplies "/>
    <s v="White Plastic Cups"/>
    <s v="NA"/>
    <s v="White Plastic Cups"/>
    <n v="-2"/>
    <s v="Tube of 50 Cups"/>
    <s v="DSCP-00001"/>
    <n v="2"/>
    <s v="NA"/>
    <s v="NA"/>
    <s v="NA "/>
    <s v="NA "/>
    <s v="NA"/>
    <s v="08- FIN/INV"/>
    <s v="Dr. Asma Butt Haroon Zafar"/>
    <s v="VDC040"/>
    <s v="NA"/>
    <s v="32- Main Inventory 1"/>
    <s v="NA"/>
    <n v="8.3000000000000007"/>
    <s v="NA"/>
    <s v="NA "/>
    <s v="NA"/>
    <s v="Disposable Plastic Cups"/>
    <s v="NA "/>
    <s v="Baqala"/>
    <x v="33"/>
    <s v="Alam "/>
    <s v="+971 56 766 1807"/>
    <s v="01- Consumables"/>
    <s v="8"/>
    <n v="1"/>
    <s v="IPO-19358"/>
    <n v="-4"/>
    <s v="NA"/>
    <s v="NA"/>
    <s v="NA"/>
    <s v="NA"/>
    <s v="NA"/>
    <s v="NA"/>
  </r>
  <r>
    <d v="2025-01-14T00:00:00"/>
    <x v="1"/>
    <x v="0"/>
    <x v="3"/>
    <s v="Endodontic Materials "/>
    <s v="Rotary Files - Assorted 21mm"/>
    <s v="NA"/>
    <s v="Rotary Files - Assorted 21mm"/>
    <n v="-2"/>
    <s v="Pack of 4Pcs"/>
    <s v="RFA-00021"/>
    <n v="125"/>
    <s v="NA"/>
    <s v="NA"/>
    <s v="NA "/>
    <s v="NA "/>
    <s v="NA"/>
    <s v="08- FIN/INV"/>
    <s v="Dr. Asma Butt Haroon Zafar"/>
    <s v="VDC040"/>
    <s v="NA"/>
    <s v="32- Main Inventory 1"/>
    <s v="NA"/>
    <n v="8.4"/>
    <s v="NA"/>
    <s v="NA "/>
    <s v="NA"/>
    <s v="Rotary  Files Assorted 21mm - Smart Carver Kit"/>
    <s v="Smart Files "/>
    <s v="Ora Tech Medical and Surgical Articles &amp; Requisites Trading LLC"/>
    <x v="33"/>
    <s v="Amer "/>
    <s v="+971 58 567 3445"/>
    <s v="02- Reusable"/>
    <s v="8"/>
    <n v="1"/>
    <s v="IPO-19358"/>
    <n v="-250"/>
    <s v="NA"/>
    <s v="NA"/>
    <s v="NA"/>
    <s v="NA"/>
    <s v="NA"/>
    <s v="NA"/>
  </r>
  <r>
    <d v="2025-01-14T00:00:00"/>
    <x v="1"/>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65464"/>
    <n v="-1250"/>
    <s v="NA"/>
    <s v="40588- AISHA NASSER KHAMIS ALMEMARI"/>
    <s v="NA"/>
    <s v="NA"/>
    <s v="NA"/>
    <s v="NA"/>
  </r>
  <r>
    <d v="2025-01-14T00:00:00"/>
    <x v="1"/>
    <x v="0"/>
    <x v="22"/>
    <s v="Surgical Materials "/>
    <s v="Alcohol Swab"/>
    <s v="NA"/>
    <s v="Alcohol Swab"/>
    <n v="-1"/>
    <s v="Box of 200pcs"/>
    <s v="KM211207"/>
    <n v="6"/>
    <s v="NA"/>
    <s v="NA"/>
    <s v="NA "/>
    <s v="NA "/>
    <d v="2026-06-09T00:00:00"/>
    <s v="08- FIN/INV"/>
    <s v="Dr. Hussein Salah Ahmed Tahoun"/>
    <s v="VDC001"/>
    <s v="NA"/>
    <s v="32- Main Inventory 1"/>
    <s v="NA"/>
    <n v="7.6"/>
    <s v="NA"/>
    <s v="NA "/>
    <s v="NA"/>
    <s v="Alcohol Swab"/>
    <s v="V4  Health "/>
    <s v="Everest Medical &amp; Safety Trading"/>
    <x v="35"/>
    <s v="Mujeeb "/>
    <s v="+971 56 683 3107"/>
    <s v="01- Consumables"/>
    <s v="7"/>
    <n v="1"/>
    <s v="IPO-80689"/>
    <n v="-6"/>
    <s v="NA"/>
    <s v="NA"/>
    <s v="NA"/>
    <s v="NA"/>
    <s v="NA"/>
    <s v="NA"/>
  </r>
  <r>
    <d v="2025-01-14T00:00:00"/>
    <x v="1"/>
    <x v="3"/>
    <x v="20"/>
    <s v="Personal Protective Equipment"/>
    <s v="Face Mask - Medplus"/>
    <s v="NA"/>
    <s v="Face Mask - Medplus"/>
    <n v="-1"/>
    <s v="Box of 50 Pcs"/>
    <s v="NA"/>
    <n v="25"/>
    <s v="NA"/>
    <s v="NA"/>
    <s v="NA "/>
    <s v="NA "/>
    <d v="2025-12-01T00:00:00"/>
    <s v="08- FIN/INV"/>
    <s v="Dr. Hussein Salah Ahmed Tahoun"/>
    <s v="VDC001"/>
    <s v="NA"/>
    <s v="30- Main Inventory 2"/>
    <s v="NA"/>
    <n v="1.1000000000000001"/>
    <s v="NA"/>
    <s v="NA "/>
    <s v="NA"/>
    <s v="Face Mask - Earloop - 3 Ply - Medplus"/>
    <s v="NA"/>
    <s v="City Pharmacy Co. WLL"/>
    <x v="35"/>
    <s v="Mr.Anas"/>
    <s v="+971 55 244 0493"/>
    <s v="01- Consumables"/>
    <s v="1"/>
    <n v="1"/>
    <s v="IPO-80689"/>
    <n v="-25"/>
    <s v="NA"/>
    <s v="NA"/>
    <s v="NA"/>
    <s v="NA"/>
    <s v="NA"/>
    <s v="NA"/>
  </r>
  <r>
    <d v="2025-01-14T00:00:00"/>
    <x v="1"/>
    <x v="3"/>
    <x v="20"/>
    <s v="Personal Protective Equipment"/>
    <s v="Shoe Cover"/>
    <s v="NA"/>
    <s v="Shoe Cover"/>
    <n v="-1"/>
    <s v="Pack of 100 Pcs"/>
    <s v="SCNW-00001"/>
    <n v="14"/>
    <s v="NA"/>
    <s v="NA"/>
    <s v="NA "/>
    <s v="NA "/>
    <s v="NA"/>
    <s v="08- FIN/INV"/>
    <s v="Dr. Hussein Salah Ahmed Tahoun"/>
    <s v="VDC001"/>
    <s v="NA"/>
    <s v="30- Main Inventory 2"/>
    <s v="NA"/>
    <n v="3.1"/>
    <s v="NA"/>
    <s v="NA "/>
    <s v="NA"/>
    <s v=" Shoe Cover Non-Woven"/>
    <s v="Medinorm "/>
    <s v="IRA Medical Supplies"/>
    <x v="35"/>
    <s v="Mohammed Rashid"/>
    <s v="+971 56 272 8220"/>
    <s v="01- Consumables"/>
    <s v="2"/>
    <n v="1"/>
    <s v="IPO-80689"/>
    <n v="-14"/>
    <s v="NA"/>
    <s v="NA"/>
    <s v="NA"/>
    <s v="NA"/>
    <s v="NA"/>
    <s v="NA"/>
  </r>
  <r>
    <d v="2025-01-14T00:00:00"/>
    <x v="1"/>
    <x v="3"/>
    <x v="20"/>
    <s v="Personal Protective Equipment"/>
    <s v="Nurse Cap"/>
    <s v="NA"/>
    <s v="Nurse Cap"/>
    <n v="-1"/>
    <s v="Pack "/>
    <s v="GENC-1112"/>
    <n v="7"/>
    <s v="NA"/>
    <s v="NA"/>
    <s v="NA "/>
    <s v="NA "/>
    <d v="2027-08-01T00:00:00"/>
    <s v="08- FIN/INV"/>
    <s v="Dr. Hussein Salah Ahmed Tahoun"/>
    <s v="VDC001"/>
    <s v="NA"/>
    <s v="30- Main Inventory 2"/>
    <s v="NA"/>
    <n v="8.4"/>
    <s v="NA"/>
    <s v="NA "/>
    <s v="NA"/>
    <s v="Nurse Cap"/>
    <s v="MMC "/>
    <s v="Medi Chain Medical Instrument"/>
    <x v="35"/>
    <s v="Ajir"/>
    <s v="+971 55 131 2589"/>
    <s v="01- Consumables"/>
    <s v="3"/>
    <n v="1"/>
    <s v="IPO-80689"/>
    <n v="-7"/>
    <s v="NA"/>
    <s v="NA"/>
    <s v="NA"/>
    <s v="NA"/>
    <s v="NA"/>
    <s v="NA"/>
  </r>
  <r>
    <d v="2025-01-14T00:00:00"/>
    <x v="1"/>
    <x v="3"/>
    <x v="20"/>
    <s v="Personal Protective Equipment"/>
    <s v="Roeko Steri Sleeve"/>
    <s v="NA"/>
    <s v="Roeko Steri Sleeve"/>
    <n v="-1"/>
    <s v="Box"/>
    <n v="670101"/>
    <n v="140"/>
    <s v="NA"/>
    <s v="NA"/>
    <s v="NA "/>
    <s v="NA "/>
    <d v="2027-05-01T00:00:00"/>
    <s v="08- FIN/INV"/>
    <s v="Dr. Hussein Salah Ahmed Tahoun"/>
    <s v="VDC001"/>
    <s v="NA"/>
    <s v="30- Main Inventory 2"/>
    <s v="NA"/>
    <n v="2.4"/>
    <s v="NA"/>
    <s v="NA "/>
    <s v="NA"/>
    <s v="Roeko Steri Sleeve"/>
    <s v="COLTENE "/>
    <s v="City Pharmacy Co. WLL"/>
    <x v="35"/>
    <s v="Mr.Anas"/>
    <s v="+971 55 244 0493"/>
    <s v="01- Consumables"/>
    <s v="2"/>
    <n v="1"/>
    <s v="IPO-80689"/>
    <n v="-140"/>
    <s v="NA"/>
    <s v="NA"/>
    <s v="NA"/>
    <s v="NA"/>
    <s v="NA"/>
    <s v="NA"/>
  </r>
  <r>
    <d v="2025-01-14T00:00:00"/>
    <x v="1"/>
    <x v="3"/>
    <x v="20"/>
    <s v="Personal Protective Equipment "/>
    <s v="Disposable Gown - 50 gsm"/>
    <s v="NA"/>
    <s v="Disposable Gown - 50 gsm"/>
    <n v="-1"/>
    <s v="Pack  of 10pcs"/>
    <s v="ISG50-00001"/>
    <n v="13"/>
    <s v="NA"/>
    <s v="NA"/>
    <s v="NA "/>
    <s v="NA "/>
    <s v="NA"/>
    <s v="08- FIN/INV"/>
    <s v="Dr. Hussein Salah Ahmed Tahoun"/>
    <s v="VDC001"/>
    <s v="NA"/>
    <s v="30- Main Inventory 2"/>
    <s v="NA"/>
    <n v="2.2999999999999998"/>
    <s v="NA"/>
    <s v="NA "/>
    <s v="NA"/>
    <s v="Disposable Isolation Gown - 50 GSM Blue"/>
    <s v="Novamed "/>
    <s v="Everest Medical &amp; Safety Trading"/>
    <x v="35"/>
    <s v="Mujeeb "/>
    <s v="+971 56 683 3107"/>
    <s v="01- Consumables"/>
    <s v="6"/>
    <n v="1"/>
    <s v="IPO-80689"/>
    <n v="-13"/>
    <s v="NA"/>
    <s v="NA"/>
    <s v="NA"/>
    <s v="NA"/>
    <s v="NA"/>
    <s v="NA"/>
  </r>
  <r>
    <d v="2025-01-14T00:00:00"/>
    <x v="1"/>
    <x v="3"/>
    <x v="20"/>
    <s v="Personal Protective Equipment"/>
    <s v="Barrier Film "/>
    <s v="NA"/>
    <s v="Barrier Film "/>
    <n v="-1"/>
    <s v="Roll "/>
    <s v="BF-00001"/>
    <n v="38"/>
    <s v="NA"/>
    <s v="NA"/>
    <s v="NA "/>
    <s v="NA "/>
    <s v="NA"/>
    <s v="08- FIN/INV"/>
    <s v="Dr. Asma Butt Haroon Zafar"/>
    <s v="VDC040"/>
    <s v="NA"/>
    <s v="30- Main Inventory 2"/>
    <s v="NA"/>
    <n v="2.5"/>
    <s v="NA"/>
    <s v="NA "/>
    <s v="NA"/>
    <s v="Barrier Film - Blue"/>
    <s v="Novamed "/>
    <s v="Everest Medical &amp; Safety Trading"/>
    <x v="33"/>
    <s v="Mujeeb "/>
    <s v="+971 56 683 3107"/>
    <s v="01- Consumables"/>
    <s v="2"/>
    <n v="1"/>
    <s v="IPO-19358"/>
    <n v="-38"/>
    <s v="NA"/>
    <s v="NA"/>
    <s v="NA"/>
    <s v="NA"/>
    <s v="NA"/>
    <s v="NA"/>
  </r>
  <r>
    <d v="2025-01-14T00:00:00"/>
    <x v="1"/>
    <x v="3"/>
    <x v="20"/>
    <s v="Personal Protective Equipment "/>
    <s v="Dental Bibs"/>
    <s v="NA"/>
    <s v="Dental Bibs"/>
    <n v="-1"/>
    <s v="Bundle"/>
    <s v="DB-3-00001"/>
    <n v="7.5"/>
    <s v="NA"/>
    <s v="NA"/>
    <s v="NA "/>
    <s v="NA "/>
    <s v="NA"/>
    <s v="08- FIN/INV"/>
    <s v="Dr. Asma Butt Haroon Zafar"/>
    <s v="VDC040"/>
    <s v="NA"/>
    <s v="30- Main Inventory 2"/>
    <s v="NA"/>
    <n v="4.0999999999999996"/>
    <s v="NA"/>
    <s v="NA "/>
    <s v="NA"/>
    <s v="Dental Bib (13*18) (4pcs)"/>
    <s v="LOMAR "/>
    <s v="Medi Chain Medical Instrument"/>
    <x v="33"/>
    <s v="Ajir"/>
    <s v="+971 55 131 2589"/>
    <s v="01- Consumables"/>
    <s v="4"/>
    <n v="1"/>
    <s v="IPO-19358"/>
    <n v="-7.5"/>
    <s v="NA"/>
    <s v="NA"/>
    <s v="NA"/>
    <s v="NA"/>
    <s v="NA"/>
    <s v="NA"/>
  </r>
  <r>
    <d v="2025-01-14T00:00:00"/>
    <x v="1"/>
    <x v="3"/>
    <x v="20"/>
    <s v="Personal Protective Equipment"/>
    <s v="Saliva Ejector"/>
    <s v="NA"/>
    <s v="Saliva Ejector"/>
    <n v="-1"/>
    <s v="Pack of 100 Pcs"/>
    <s v="SE-00001"/>
    <n v="9"/>
    <s v="NA"/>
    <s v="NA"/>
    <s v="NA "/>
    <s v="NA "/>
    <s v="NA"/>
    <s v="08- FIN/INV"/>
    <s v="Dr. Asma Butt Haroon Zafar"/>
    <s v="VDC040"/>
    <s v="NA"/>
    <s v="30- Main Inventory 2"/>
    <s v="NA"/>
    <n v="5.3"/>
    <s v="NA"/>
    <s v="NA "/>
    <s v="NA"/>
    <s v="Saliva Ejector"/>
    <s v="EUROMED"/>
    <s v="IRA Medical Supplies"/>
    <x v="33"/>
    <s v="Mohammed Rashid"/>
    <s v="+971 56 272 8220"/>
    <s v="01- Consumables"/>
    <s v="5"/>
    <n v="1"/>
    <s v="IPO-19358"/>
    <n v="-9"/>
    <s v="NA"/>
    <s v="NA"/>
    <s v="NA"/>
    <s v="NA"/>
    <s v="NA"/>
    <s v="NA"/>
  </r>
  <r>
    <d v="2025-01-14T00:00:00"/>
    <x v="1"/>
    <x v="3"/>
    <x v="20"/>
    <s v="Personal Protective Equipment"/>
    <s v="Nurse Cap"/>
    <s v="NA"/>
    <s v="Nurse Cap"/>
    <n v="-1"/>
    <s v="Pack "/>
    <s v="GENC-1112"/>
    <n v="7"/>
    <s v="NA"/>
    <s v="NA"/>
    <s v="NA "/>
    <s v="NA "/>
    <d v="2027-08-01T00:00:00"/>
    <s v="08- FIN/INV"/>
    <s v="Dr. Asma Butt Haroon Zafar"/>
    <s v="VDC040"/>
    <s v="NA"/>
    <s v="30- Main Inventory 2"/>
    <s v="NA"/>
    <n v="8.4"/>
    <s v="NA"/>
    <s v="NA "/>
    <s v="NA"/>
    <s v="Nurse Cap"/>
    <s v="MMC "/>
    <s v="Medi Chain Medical Instrument"/>
    <x v="33"/>
    <s v="Ajir"/>
    <s v="+971 55 131 2589"/>
    <s v="01- Consumables"/>
    <s v="3"/>
    <n v="1"/>
    <s v="IPO-19358"/>
    <n v="-7"/>
    <s v="NA"/>
    <s v="NA"/>
    <s v="NA"/>
    <s v="NA"/>
    <s v="NA"/>
    <s v="NA"/>
  </r>
  <r>
    <d v="2025-01-14T00:00:00"/>
    <x v="1"/>
    <x v="0"/>
    <x v="0"/>
    <s v="Burs"/>
    <s v="Short Black Round Diamond Bur"/>
    <s v="NA"/>
    <s v="Short Black Round Diamond Bur"/>
    <n v="-1"/>
    <s v="Pkt"/>
    <s v="D801 SG 2.3"/>
    <n v="50"/>
    <s v="NA"/>
    <s v="NA"/>
    <s v="NA "/>
    <s v="NA "/>
    <s v="NA"/>
    <s v="08- FIN/INV"/>
    <s v="Dr. Asma Butt Haroon Zafar"/>
    <s v="VDC040"/>
    <s v="NA"/>
    <s v="32- Main Inventory 1"/>
    <s v="NA"/>
    <n v="7.4"/>
    <s v="NA"/>
    <s v="NA "/>
    <s v="NA"/>
    <s v="Bur - Diamond Bur #14A - Stoddard"/>
    <s v="Stoddard"/>
    <s v="Al Hana Medical Equipments"/>
    <x v="33"/>
    <s v="Mahamud"/>
    <s v="+971 50 219 8081"/>
    <s v="02- Reusable"/>
    <s v="7"/>
    <n v="1"/>
    <s v="IPO-19358"/>
    <n v="-50"/>
    <s v="NA"/>
    <s v="NA"/>
    <s v="NA"/>
    <s v="NA"/>
    <s v="NA"/>
    <s v="NA"/>
  </r>
  <r>
    <d v="2025-01-14T00:00:00"/>
    <x v="1"/>
    <x v="6"/>
    <x v="30"/>
    <s v="Local Anaesthetics "/>
    <s v="Anesthesia 4% "/>
    <s v="NA"/>
    <s v="Anesthesia 4% - Artinibsa "/>
    <n v="-1"/>
    <s v="Pkt"/>
    <n v="4859"/>
    <n v="95"/>
    <s v="NA"/>
    <s v="NA"/>
    <s v="YES "/>
    <s v="NA "/>
    <d v="2026-02-16T00:00:00"/>
    <s v="08- FIN/INV"/>
    <s v="Dr. Asma Butt Haroon Zafar"/>
    <s v="VDC040"/>
    <s v="NA"/>
    <s v="32- Main Inventory 1"/>
    <s v="NA"/>
    <n v="5.4"/>
    <s v="NA"/>
    <s v="NA "/>
    <s v="NA"/>
    <s v="Artinibsa 4% Avec Epinephrine 1:100,000"/>
    <s v="Artinibsa"/>
    <s v="Saber Mohammed/Elwan Technical Supplies"/>
    <x v="33"/>
    <s v="Saber"/>
    <s v="+971 50 170 2676"/>
    <s v="01- Consumables"/>
    <s v="5"/>
    <n v="1"/>
    <s v="IPO-19358"/>
    <n v="-95"/>
    <s v="NA"/>
    <s v="NA"/>
    <s v="NA"/>
    <s v="NA"/>
    <s v="NA"/>
    <s v="NA"/>
  </r>
  <r>
    <d v="2025-01-14T00:00:00"/>
    <x v="1"/>
    <x v="0"/>
    <x v="2"/>
    <s v="Restorative Fillings"/>
    <s v="Yellow Etch"/>
    <s v="NA"/>
    <s v="Yellow Etch"/>
    <n v="-1"/>
    <s v="Pack of 1Syringe"/>
    <s v="UP-407"/>
    <n v="45"/>
    <s v="NA"/>
    <s v="NA"/>
    <s v="NA "/>
    <s v="NA "/>
    <d v="2029-03-31T00:00:00"/>
    <s v="08- FIN/INV"/>
    <s v="Dr. Asma Butt Haroon Zafar"/>
    <s v="VDC040"/>
    <s v="NA"/>
    <s v="32- Main Inventory 1"/>
    <s v="NA"/>
    <n v="7.3"/>
    <s v="NA"/>
    <s v="NA "/>
    <s v="NA"/>
    <s v="Porcelain Etch - 9% Hydrofluoric acid (1.2ml) x 1Syringe"/>
    <s v="Ultradent "/>
    <s v="Saber Mohammed/Elwan Technical Supplies"/>
    <x v="33"/>
    <s v="Saber"/>
    <s v="+971 50 170 2676"/>
    <s v="01- Consumables"/>
    <s v="7"/>
    <n v="1"/>
    <s v="IPO-19358"/>
    <n v="-45"/>
    <s v="NA"/>
    <s v="NA"/>
    <s v="NA"/>
    <s v="NA"/>
    <s v="NA"/>
    <s v="NA"/>
  </r>
  <r>
    <d v="2025-01-14T00:00:00"/>
    <x v="1"/>
    <x v="0"/>
    <x v="3"/>
    <s v="Posts Supplies "/>
    <s v="Fiber Post Size 1"/>
    <s v="NA"/>
    <s v="Fiber Post Size 1"/>
    <n v="-1"/>
    <s v="Pack"/>
    <n v="7125"/>
    <n v="200"/>
    <s v="NA"/>
    <s v="NA"/>
    <s v="NA "/>
    <s v="NA "/>
    <s v="NA"/>
    <s v="08- FIN/INV"/>
    <s v="Dr. Asma Butt Haroon Zafar"/>
    <s v="VDC040"/>
    <s v="NA"/>
    <s v="32- Main Inventory 1"/>
    <s v="NA"/>
    <n v="7.4"/>
    <s v="NA"/>
    <s v="NA "/>
    <s v="NA"/>
    <s v="Unicore Post - Unicore Post Placement size 1, 0.8mm"/>
    <s v="Ultradent "/>
    <s v="Saber Mohammed/Elwan Technical Supplies"/>
    <x v="33"/>
    <s v="Saber"/>
    <s v="+971 50 170 2676"/>
    <s v="01- Consumables"/>
    <s v="7"/>
    <n v="1"/>
    <s v="IPO-19358"/>
    <n v="-200"/>
    <s v="NA"/>
    <s v="NA"/>
    <s v="NA"/>
    <s v="NA"/>
    <s v="NA"/>
    <s v="NA"/>
  </r>
  <r>
    <d v="2025-01-14T00:00:00"/>
    <x v="1"/>
    <x v="0"/>
    <x v="2"/>
    <s v="Surgical Materials "/>
    <s v="Hemostat Gel"/>
    <s v="NA"/>
    <s v="Hemostat Gel"/>
    <n v="-1"/>
    <s v="Pcs"/>
    <s v="60002"/>
    <n v="65"/>
    <s v="NA"/>
    <s v="NA"/>
    <s v="NA "/>
    <s v="NA "/>
    <d v="2025-06-01T00:00:00"/>
    <s v="08- FIN/INV"/>
    <s v="Dr. Asma Butt Haroon Zafar"/>
    <s v="VDC040"/>
    <s v="NA"/>
    <s v="32- Main Inventory 1"/>
    <s v="NA"/>
    <n v="7.3"/>
    <s v="NA"/>
    <s v="NA "/>
    <s v="NA"/>
    <s v="Hemostatic Gel - Gingival Retraction Gel"/>
    <s v="PREVEST "/>
    <s v="Everest Medical &amp; Safety Trading"/>
    <x v="33"/>
    <s v="Mujeeb "/>
    <s v="+971 56 683 3107"/>
    <s v="01- Consumables"/>
    <s v="7"/>
    <n v="1"/>
    <s v="IPO-19358"/>
    <n v="-65"/>
    <s v="NA"/>
    <s v="NA"/>
    <s v="NA"/>
    <s v="NA"/>
    <s v="NA"/>
    <s v="NA"/>
  </r>
  <r>
    <d v="2025-01-14T00:00:00"/>
    <x v="1"/>
    <x v="0"/>
    <x v="3"/>
    <s v="Endodontic Materials"/>
    <s v="Paper Points"/>
    <s v="NA"/>
    <s v="Paper Points #25* .04"/>
    <n v="-1"/>
    <s v="Pkt"/>
    <s v="APP-002504"/>
    <n v="14"/>
    <s v="NA"/>
    <s v="NA"/>
    <s v="NA "/>
    <s v="NA "/>
    <d v="2027-05-01T00:00:00"/>
    <s v="08- FIN/INV"/>
    <s v="Dr. Asma Butt Haroon Zafar"/>
    <s v="VDC040"/>
    <s v="NA"/>
    <s v="32- Main Inventory 1"/>
    <s v="NA"/>
    <n v="7.4"/>
    <s v="NA"/>
    <s v="NA "/>
    <s v="NA"/>
    <s v="Absorbent Paper Points - #25* .04"/>
    <s v="Meta Biomed "/>
    <s v="Everest Medical &amp; Safety Trading"/>
    <x v="33"/>
    <s v="Mujeeb "/>
    <s v="+971 56 683 3107"/>
    <s v="01- Consumables"/>
    <s v="7"/>
    <n v="1"/>
    <s v="IPO-19358"/>
    <n v="-14"/>
    <s v="NA"/>
    <s v="NA"/>
    <s v="NA"/>
    <s v="NA"/>
    <s v="NA"/>
    <s v="NA"/>
  </r>
  <r>
    <d v="2025-01-14T00:00:00"/>
    <x v="1"/>
    <x v="0"/>
    <x v="15"/>
    <s v="Impression Materials"/>
    <s v="Alginate"/>
    <s v="NA"/>
    <s v="Alginate Fast"/>
    <n v="-1"/>
    <s v="Pack"/>
    <s v="ALGIN-00002"/>
    <n v="33"/>
    <s v="NA"/>
    <s v="NA"/>
    <s v="NA "/>
    <s v="NA "/>
    <d v="2028-12-30T00:00:00"/>
    <s v="08- FIN/INV"/>
    <s v="Dr. Asma Butt Haroon Zafar"/>
    <s v="VDC040"/>
    <s v="NA"/>
    <s v="32- Main Inventory 1"/>
    <s v="NA"/>
    <n v="8.5"/>
    <s v="NA"/>
    <s v="NA "/>
    <s v="NA"/>
    <s v="Alginate Impression Material- Fast Setting"/>
    <s v="Zhermack"/>
    <s v="Everest Medical &amp; Safety Trading"/>
    <x v="33"/>
    <s v="Mujeeb"/>
    <s v="+971 56 683 3107"/>
    <s v="01- Consumables"/>
    <s v="8"/>
    <n v="2"/>
    <s v="IPO-19358"/>
    <n v="-33"/>
    <s v="NA"/>
    <s v="NA"/>
    <s v="NA"/>
    <s v="NA"/>
    <s v="NA"/>
    <s v="NA"/>
  </r>
  <r>
    <d v="2025-01-14T00:00:00"/>
    <x v="1"/>
    <x v="3"/>
    <x v="19"/>
    <s v="Disinfectants "/>
    <s v="Disinfectant Wipes"/>
    <s v="NA"/>
    <s v="Cavi Wipes"/>
    <n v="-1"/>
    <s v="Bottle"/>
    <s v="21-229IPA"/>
    <n v="29"/>
    <s v="NA"/>
    <s v="NA"/>
    <s v="NA "/>
    <s v="NA "/>
    <d v="2025-10-01T00:00:00"/>
    <s v="08- FIN/INV"/>
    <s v="Kimberly Natuel "/>
    <s v="VDC153"/>
    <s v="NA"/>
    <s v="30- Main Inventory 2"/>
    <s v="NA"/>
    <n v="1.5"/>
    <s v="NA"/>
    <s v="NA "/>
    <s v="NA"/>
    <s v="Surface Disinfectant - Cavi wipes (160 towels/bot)"/>
    <s v="Metrex"/>
    <s v="Bin Ali Medical Supplies LLC"/>
    <x v="38"/>
    <s v="Shihabudheen"/>
    <s v="+971 55 798 8038"/>
    <s v="01- Consumables"/>
    <s v="1"/>
    <n v="1"/>
    <s v="IPO-42856"/>
    <n v="-29"/>
    <s v="NA"/>
    <s v="NA"/>
    <s v="NA"/>
    <s v="NA"/>
    <s v="NA"/>
    <s v="NA"/>
  </r>
  <r>
    <d v="2025-01-14T00:00:00"/>
    <x v="1"/>
    <x v="4"/>
    <x v="29"/>
    <s v="Implant Fixtures"/>
    <s v="Straumann - BLT IMPLANT"/>
    <s v="NA"/>
    <s v="Straumann - BLT NC 3.3x12"/>
    <n v="-1"/>
    <s v="Pcs"/>
    <s v="STR021.3512"/>
    <n v="1250"/>
    <s v="NA"/>
    <s v="NA"/>
    <s v="NA "/>
    <s v="NA "/>
    <d v="2026-11-14T00:00:00"/>
    <s v="08- FIN/INV"/>
    <s v="Dr. Hussein Salah Ahmed Tahoun"/>
    <s v="VDC001"/>
    <s v="NA"/>
    <s v="32- Main Inventory 1"/>
    <s v="NA"/>
    <n v="1.3"/>
    <s v="NA"/>
    <s v="NA "/>
    <s v="NA"/>
    <s v="Implant - BLT NC 3.3x12, Straumann"/>
    <s v="Straumann "/>
    <s v="Al Hayat Pharmaceuticals"/>
    <x v="35"/>
    <s v="Dr.Ayman "/>
    <s v="+971 50 782 0978"/>
    <s v="01- Consumables"/>
    <s v="1"/>
    <n v="5"/>
    <s v="IPO-65464"/>
    <n v="-1250"/>
    <s v="NA"/>
    <s v="40588- AISHA NASSER KHAMIS ALMEMARI"/>
    <s v="NA"/>
    <s v="NA"/>
    <s v="NA"/>
    <s v="NA"/>
  </r>
  <r>
    <d v="2025-01-14T00:00:00"/>
    <x v="1"/>
    <x v="4"/>
    <x v="24"/>
    <s v="Bone Grafting Materials"/>
    <s v="OsteoBiol - Gen OS Mix 1g"/>
    <s v="NA"/>
    <s v="OsteoBiol - Gen OS Mix 1g"/>
    <n v="-1"/>
    <s v="Pack"/>
    <s v="M1010FE"/>
    <n v="425"/>
    <s v="NA"/>
    <s v="NA"/>
    <s v="NA "/>
    <s v="NA "/>
    <s v="NA"/>
    <s v="08- FIN/INV"/>
    <s v="Dr. Hussein Salah Ahmed Tahoun"/>
    <s v="VDC001"/>
    <s v="NA"/>
    <s v="32- Main Inventory 1"/>
    <s v="NA"/>
    <n v="1.1000000000000001"/>
    <s v="NA"/>
    <s v="NA "/>
    <s v="NA"/>
    <s v="OsteoBiol - Gen OS Mix 1g"/>
    <s v="OsteoBiol"/>
    <s v="City Pharmacy Co. WLL"/>
    <x v="35"/>
    <s v="Mr.Anas"/>
    <s v="+971 55 244 0493"/>
    <s v="01- Consumables"/>
    <s v="1"/>
    <n v="1"/>
    <s v="IPO-65464"/>
    <n v="-425"/>
    <s v="NA"/>
    <s v="NA"/>
    <s v="NA"/>
    <s v="NA"/>
    <s v="NA"/>
    <s v="NA"/>
  </r>
  <r>
    <d v="2025-01-14T00:00:00"/>
    <x v="1"/>
    <x v="0"/>
    <x v="15"/>
    <s v="Impression Materials"/>
    <s v="Bite Registration"/>
    <s v="NA"/>
    <s v="Bite Registration"/>
    <n v="-0.5"/>
    <s v="Pack of 2tube"/>
    <n v="387507"/>
    <n v="110"/>
    <s v="NA"/>
    <s v="NA"/>
    <s v="NA "/>
    <s v="NA "/>
    <d v="2025-02-28T00:00:00"/>
    <s v="08- FIN/INV"/>
    <s v="Dr. Asma Butt Haroon Zafar"/>
    <s v="VDC040"/>
    <s v="NA"/>
    <s v="32- Main Inventory 1"/>
    <s v="NA"/>
    <n v="7.5"/>
    <s v="NA"/>
    <s v="NA "/>
    <s v="NA"/>
    <s v="Bite Registration Material"/>
    <s v="R&amp;S"/>
    <s v="Everest Medical &amp; Safety Trading"/>
    <x v="33"/>
    <s v="Mujeeb"/>
    <s v="+971 56 683 3107"/>
    <s v="01- Consumables"/>
    <s v="7"/>
    <n v="1"/>
    <s v="IPO-19358"/>
    <n v="-55"/>
    <s v="NA"/>
    <s v="NA"/>
    <s v="NA"/>
    <s v="NA"/>
    <s v="NA"/>
    <s v="NA"/>
  </r>
  <r>
    <d v="2025-01-14T00:00:00"/>
    <x v="1"/>
    <x v="0"/>
    <x v="2"/>
    <s v="Restorative Fillings"/>
    <s v="Blue Etch"/>
    <s v="NA"/>
    <s v="Blue Etch"/>
    <n v="-0.33333333333333331"/>
    <s v="Syringe of 3"/>
    <s v="DETCH-0010"/>
    <n v="25"/>
    <s v="NA"/>
    <s v="NA"/>
    <s v="NA "/>
    <s v="NA "/>
    <d v="2025-08-01T00:00:00"/>
    <s v="08- FIN/INV"/>
    <s v="Dr. Asma Butt Haroon Zafar"/>
    <s v="VDC040"/>
    <s v="NA"/>
    <s v="32- Main Inventory 1"/>
    <s v="NA"/>
    <n v="8.3000000000000007"/>
    <s v="NA"/>
    <s v="NA "/>
    <s v="NA"/>
    <s v="Etching Gel - 37% Phosphoric Acid Etchant"/>
    <s v="Fine Etch"/>
    <s v="Everest Medical &amp; Safety Trading"/>
    <x v="33"/>
    <s v="Mujeeb "/>
    <s v="+971 56 683 3107"/>
    <s v="01- Consumables"/>
    <s v="8"/>
    <n v="1"/>
    <s v="IPO-19358"/>
    <n v="-8.3333333333333321"/>
    <s v="NA"/>
    <s v="NA"/>
    <s v="NA"/>
    <s v="NA"/>
    <s v="NA"/>
    <s v="NA"/>
  </r>
  <r>
    <d v="2025-01-14T00:00:00"/>
    <x v="1"/>
    <x v="0"/>
    <x v="2"/>
    <s v="Restorative Fillings"/>
    <s v="Panavia Translucent"/>
    <s v="NA"/>
    <s v="Panavia Translucent"/>
    <n v="-0.33333333333333331"/>
    <s v="Pack of 3syringe"/>
    <s v="D000281387"/>
    <n v="650"/>
    <s v="NA"/>
    <s v="NA"/>
    <s v="NA "/>
    <s v="NA "/>
    <d v="2026-11-01T00:00:00"/>
    <s v="08- FIN/INV"/>
    <s v="Dr. Asma Butt Haroon Zafar"/>
    <s v="VDC040"/>
    <s v="NA"/>
    <s v="32- Main Inventory 1"/>
    <s v="NA"/>
    <n v="8.3000000000000007"/>
    <s v="NA"/>
    <s v="NA "/>
    <s v="NA"/>
    <s v="PNV SA Cement Plus Value (Translucent)"/>
    <s v="KURARAY"/>
    <s v="City Pharmacy Co. WLL"/>
    <x v="33"/>
    <s v="Mr.Anas"/>
    <s v="+971 55 244 0493"/>
    <s v="01- Consumables"/>
    <s v="8"/>
    <n v="1"/>
    <s v="IPO-19358"/>
    <n v="-216.66666666666666"/>
    <s v="NA"/>
    <s v="NA"/>
    <s v="NA"/>
    <s v="NA"/>
    <s v="NA"/>
    <s v="NA"/>
  </r>
  <r>
    <d v="2025-01-14T00:00:00"/>
    <x v="1"/>
    <x v="0"/>
    <x v="3"/>
    <s v="Endodontic Materials "/>
    <s v="EDTA"/>
    <s v="NA"/>
    <s v="EDTA"/>
    <n v="-0.33333333333333331"/>
    <s v="Pack of 3 Syringe"/>
    <n v="6320002"/>
    <n v="50"/>
    <s v="NA"/>
    <s v="NA"/>
    <s v="NA "/>
    <s v="NA "/>
    <d v="2024-05-01T00:00:00"/>
    <s v="08- FIN/INV"/>
    <s v="Dr. Asma Butt Haroon Zafar"/>
    <s v="VDC040"/>
    <s v="NA"/>
    <s v="32- Main Inventory 1"/>
    <s v="NA"/>
    <n v="8.4"/>
    <s v="NA"/>
    <s v="NA "/>
    <s v="NA"/>
    <s v="Root Canal Cleanser - Charm EDTA Gel 1.5g"/>
    <s v="DENTKIST "/>
    <s v="Everest Medical &amp; Safety Trading"/>
    <x v="33"/>
    <s v="Mujeeb "/>
    <s v="+971 56 683 3107"/>
    <s v="01- Consumables"/>
    <s v="8"/>
    <n v="1"/>
    <s v="IPO-19358"/>
    <n v="-16.666666666666664"/>
    <s v="NA"/>
    <s v="NA"/>
    <s v="NA"/>
    <s v="NA"/>
    <s v="NA"/>
    <s v="NA"/>
  </r>
  <r>
    <d v="2025-01-14T00:00:00"/>
    <x v="1"/>
    <x v="6"/>
    <x v="12"/>
    <s v="Needles"/>
    <s v="STA Long"/>
    <s v="NA"/>
    <s v="STA Long"/>
    <n v="-0.2"/>
    <s v="Box of 50 Pcs"/>
    <s v="MILESTA-5050-301"/>
    <n v="549"/>
    <s v="NA"/>
    <s v="NA"/>
    <s v="NA "/>
    <s v="NA "/>
    <d v="2026-11-24T00:00:00"/>
    <s v="08- FIN/INV"/>
    <s v="Dr. Hussein Salah Ahmed Tahoun"/>
    <s v="VDC001"/>
    <s v="NA"/>
    <s v="32- Main Inventory 1"/>
    <s v="NA"/>
    <n v="5.6"/>
    <s v="NA"/>
    <s v="NA "/>
    <s v="NA"/>
    <s v="Wand STA Handpieces with Needle 30 gauge x 1&quot;"/>
    <s v="WAND STA"/>
    <s v="Al Hayat Pharmaceuticals"/>
    <x v="35"/>
    <s v="Dr.Noha "/>
    <s v="+971 56 367 4713"/>
    <s v="01- Consumables"/>
    <s v="5"/>
    <n v="1"/>
    <s v="IPO-80689"/>
    <n v="-109.80000000000001"/>
    <s v="NA"/>
    <s v="NA"/>
    <s v="NA"/>
    <s v="NA"/>
    <s v="NA"/>
    <s v="NA"/>
  </r>
  <r>
    <d v="2025-01-14T00:00:00"/>
    <x v="1"/>
    <x v="0"/>
    <x v="2"/>
    <s v="Restorative Fillings"/>
    <s v="Quick Flowable yellow Syringe"/>
    <s v="NA"/>
    <s v="Quick Flowable yellow Syringe"/>
    <n v="-0.2"/>
    <s v="Pack of 5 syringes"/>
    <s v="D00CQF1014"/>
    <n v="95"/>
    <s v="NA"/>
    <s v="NA"/>
    <s v="NA "/>
    <s v="NA "/>
    <d v="2026-03-01T00:00:00"/>
    <s v="08- FIN/INV"/>
    <s v="Dr. Asma Butt Haroon Zafar"/>
    <s v="VDC040"/>
    <s v="NA"/>
    <s v="32- Main Inventory 1"/>
    <s v="NA"/>
    <n v="8.3000000000000007"/>
    <s v="NA"/>
    <s v="NA "/>
    <s v="NA"/>
    <s v="Quick Flowable yellow 5 Syringe"/>
    <s v="DENTKIST "/>
    <s v="Everest Medical &amp; Safety Trading"/>
    <x v="33"/>
    <s v="Mujeeb "/>
    <s v="+971 56 683 3107"/>
    <s v="01- Consumables"/>
    <s v="8"/>
    <n v="1"/>
    <s v="IPO-19358"/>
    <n v="-19"/>
    <s v="NA"/>
    <s v="NA"/>
    <s v="NA"/>
    <s v="NA"/>
    <s v="NA"/>
    <s v="NA"/>
  </r>
  <r>
    <d v="2025-01-15T00:00:00"/>
    <x v="1"/>
    <x v="4"/>
    <x v="13"/>
    <s v="Abutments"/>
    <s v="Abutment Variobase  WN"/>
    <s v="NA"/>
    <s v="Abutment Variobase WN 7 x 6.5mm"/>
    <n v="-1"/>
    <s v="Pcs"/>
    <s v="STR022.0023"/>
    <n v="350"/>
    <s v="NA"/>
    <s v="NA"/>
    <s v="NA "/>
    <s v="NA "/>
    <s v="NA"/>
    <s v="08- FIN/INV"/>
    <s v="Dr. Hussein Salah Ahmed Tahoun"/>
    <s v="VDC001"/>
    <s v="NA"/>
    <s v="32- Main Inventory 1"/>
    <s v="NA"/>
    <n v="1.4"/>
    <s v="NA"/>
    <s v="NA "/>
    <s v="NA"/>
    <s v="Abutment - WN Variobase for Crown AS including Screw, Ø 7mm, AH 6.5mm, Straumann"/>
    <s v="Straumann "/>
    <s v="Al Hayat Pharmaceuticals"/>
    <x v="35"/>
    <s v="Dr.Ayman "/>
    <s v="+971 50 782 0978"/>
    <s v="01- Consumables"/>
    <s v="1"/>
    <n v="1"/>
    <s v="IPO-63318"/>
    <n v="-350"/>
    <s v="NA"/>
    <s v="35841- AQEEL YOUSEFALHOSANI- FINAL"/>
    <s v="NA"/>
    <s v="NA"/>
    <s v="NA"/>
    <s v="NA"/>
  </r>
  <r>
    <d v="2025-01-15T00:00:00"/>
    <x v="1"/>
    <x v="0"/>
    <x v="3"/>
    <s v="Endodontic Materials"/>
    <s v="Wood Wedge"/>
    <s v="NA"/>
    <s v="Wood Wedge"/>
    <n v="-1"/>
    <s v="Pack of 100 Pcs"/>
    <s v="KT190624"/>
    <n v="15"/>
    <s v="NA"/>
    <s v="NA"/>
    <s v="NA "/>
    <s v="NA "/>
    <s v="NA"/>
    <s v="08- FIN/INV"/>
    <s v="Dr. Salim Ali Salim Al-Hamadani"/>
    <s v="VDC015"/>
    <s v="NA"/>
    <s v="32- Main Inventory 1"/>
    <s v="NA"/>
    <n v="7.4"/>
    <s v="NA"/>
    <s v="NA "/>
    <s v="NA"/>
    <s v="Wood Wedge"/>
    <s v="Cotisen "/>
    <s v="World Dento Medical Equipments LLC"/>
    <x v="41"/>
    <s v="Mansoor "/>
    <s v="+971 56 367 9301"/>
    <s v="01- Consumables"/>
    <s v="7"/>
    <n v="1"/>
    <s v="IPO-86672"/>
    <n v="-15"/>
    <s v="NA"/>
    <s v="NA"/>
    <s v="NA"/>
    <s v="NA"/>
    <s v="NA"/>
    <s v="NA"/>
  </r>
  <r>
    <d v="2025-01-15T00:00:00"/>
    <x v="1"/>
    <x v="4"/>
    <x v="13"/>
    <s v="Abutments"/>
    <s v="Titanium Abutments "/>
    <s v="NA"/>
    <s v="Titanium Abutment Unibase TBC-SV-RP"/>
    <n v="-1"/>
    <s v="Pcs "/>
    <s v="NA"/>
    <n v="176"/>
    <s v="NA"/>
    <s v="NA"/>
    <s v="NA "/>
    <s v="NA "/>
    <s v="NA"/>
    <s v="08- FIN/INV"/>
    <s v="Dr. Hussein Salah Ahmed Tahoun"/>
    <s v="VDC001"/>
    <s v="NA"/>
    <s v="30- Main Inventory 2"/>
    <s v="NA"/>
    <n v="2.4"/>
    <s v="NA"/>
    <s v="NA "/>
    <s v="NA"/>
    <s v="Titanium Abutment Unibase TBC-SV-RP"/>
    <s v="NA "/>
    <s v="Edison Medical "/>
    <x v="35"/>
    <s v="Dr. Hala Al Atieh"/>
    <s v="+971 56 587 8515"/>
    <s v="01- Consumables"/>
    <s v="2"/>
    <n v="4"/>
    <s v="IPO-25449"/>
    <n v="-176"/>
    <s v="NA"/>
    <s v="37404- MOHAMED HASSAN IBRAHIM- FINAL"/>
    <s v="NA"/>
    <s v="NA"/>
    <s v="NA"/>
    <s v="NA"/>
  </r>
  <r>
    <d v="2025-01-15T00:00:00"/>
    <x v="1"/>
    <x v="0"/>
    <x v="16"/>
    <s v="Bleaching Material"/>
    <s v="Nano in office"/>
    <s v="NA"/>
    <s v="Nano In Office"/>
    <n v="-1"/>
    <s v="Pack"/>
    <s v="NCTWKIT-HP40%-00001"/>
    <n v="400"/>
    <s v="NA"/>
    <s v="NA"/>
    <s v="NA "/>
    <s v="NA "/>
    <d v="2025-10-01T00:00:00"/>
    <s v="08- FIN/INV"/>
    <s v="Dr. Asma Butt Haroon Zafar"/>
    <s v="VDC040"/>
    <s v="NA"/>
    <s v="32- Main Inventory 1"/>
    <s v="NA"/>
    <n v="8.1"/>
    <s v="NA"/>
    <s v="NA "/>
    <s v="NA"/>
    <s v="Nano Smile Chairside Teeth Whitening Kit (HP40%)"/>
    <s v="Nano"/>
    <s v="AstraCare Medical Supplies Trading"/>
    <x v="33"/>
    <s v="Dr. Joud Al Jammal"/>
    <s v="+971 56 292 6737"/>
    <s v="01- Consumables"/>
    <s v="8"/>
    <n v="1"/>
    <s v="IPO-47278"/>
    <n v="-400"/>
    <s v="NA"/>
    <s v="NA"/>
    <s v="NA"/>
    <s v="NA"/>
    <s v="NA"/>
    <s v="NA"/>
  </r>
  <r>
    <d v="2025-01-15T00:00:00"/>
    <x v="1"/>
    <x v="0"/>
    <x v="10"/>
    <s v="Gingiva Materials"/>
    <s v="Retraction Paste"/>
    <s v="NA"/>
    <s v="Retraction Paste"/>
    <n v="-0.2"/>
    <s v="Box of 25 Pcs"/>
    <n v="56944"/>
    <n v="350"/>
    <s v="NA"/>
    <s v="NA"/>
    <s v="NA "/>
    <s v="NA "/>
    <d v="2025-09-25T00:00:00"/>
    <s v="08- FIN/INV"/>
    <s v="Dr. Salim Ali Salim Al-Hamadani"/>
    <s v="VDC015"/>
    <s v="NA"/>
    <s v="32- Main Inventory 1"/>
    <s v="NA"/>
    <n v="7.2"/>
    <s v="NA"/>
    <s v="NA "/>
    <s v="NA"/>
    <s v="Retraction Paste - 3M ESPE Astringent"/>
    <s v="3M ESPE "/>
    <s v="Bright Gate Healthcare LLC"/>
    <x v="41"/>
    <s v="Sales "/>
    <s v="+971 50 622 5639"/>
    <s v="01- Consumables"/>
    <s v="7"/>
    <n v="1"/>
    <s v="IPO-78415"/>
    <n v="-70"/>
    <s v="NA"/>
    <s v="NA"/>
    <s v="NA"/>
    <s v="NA"/>
    <s v="NA"/>
    <s v="NA"/>
  </r>
  <r>
    <d v="2025-01-16T00:00:00"/>
    <x v="1"/>
    <x v="3"/>
    <x v="20"/>
    <s v="Personal Protective Equipment"/>
    <s v="Gloves Powder Free Nitile - Medium"/>
    <s v="NA"/>
    <s v="Gloves Powder Free Nitile - Medium"/>
    <n v="-8"/>
    <s v="Box"/>
    <s v="NG-M-01"/>
    <n v="7.5"/>
    <s v="NA"/>
    <s v="NA"/>
    <s v="NA "/>
    <s v="NA "/>
    <s v="NA "/>
    <s v="08- FIN/INV"/>
    <s v="Omar Alzarkan"/>
    <s v="MIT008"/>
    <s v="NA"/>
    <s v="30- Main Inventory 2"/>
    <s v="NA"/>
    <n v="1.3"/>
    <s v="NA"/>
    <s v="NA "/>
    <s v="NA"/>
    <s v="Gloves TouchFlex Nitrile P/F Medium 100/Box"/>
    <s v="TouchFlex"/>
    <s v="Bin Ali Medical Supplies LLC"/>
    <x v="32"/>
    <s v="Shihabudheen"/>
    <s v="+971 55 798 8038"/>
    <s v="01- Consumables"/>
    <s v="1"/>
    <n v="1"/>
    <s v="IPO-29531"/>
    <n v="-60"/>
    <s v="NA"/>
    <s v="NA"/>
    <s v="NA"/>
    <s v="NA"/>
    <s v="NA"/>
    <s v="NA"/>
  </r>
  <r>
    <d v="2025-01-16T00:00:00"/>
    <x v="1"/>
    <x v="2"/>
    <x v="26"/>
    <s v="Dental Blocks"/>
    <s v="Blocks - LT A2/C14"/>
    <s v="NA"/>
    <s v="Blocks - A2-C14 - Dentrics"/>
    <n v="-5"/>
    <s v="Pcs"/>
    <s v="NA"/>
    <n v="40"/>
    <s v="NA"/>
    <s v="NA"/>
    <s v="NA "/>
    <s v="NA"/>
    <s v="NA"/>
    <s v="08- FIN/INV"/>
    <s v="Omar Alzarkan"/>
    <s v="MIT008"/>
    <s v="NA"/>
    <s v="32- Main Inventory 1"/>
    <s v="NA"/>
    <n v="5.2"/>
    <s v="NA"/>
    <s v="NA "/>
    <s v="NA"/>
    <s v="Blocks - LT A2/C14 - Dentrics Lithium  Disilicate Glass Ceramic Cerec Block LT A2,14mm"/>
    <s v="Dentrics "/>
    <s v="Delta Vision Trading"/>
    <x v="32"/>
    <s v="Sales"/>
    <s v="+971 55 361 4188"/>
    <s v="01- Consumables"/>
    <s v="4"/>
    <n v="1"/>
    <s v="IPO-29531"/>
    <n v="-200"/>
    <s v="NA "/>
    <s v="NA "/>
    <s v="NA "/>
    <s v="NA "/>
    <s v="NA "/>
    <s v="NA "/>
  </r>
  <r>
    <d v="2025-01-16T00:00:00"/>
    <x v="1"/>
    <x v="2"/>
    <x v="33"/>
    <s v="Vacuum Machine Plates"/>
    <s v="Sheet 1.0 mm"/>
    <s v="NA"/>
    <s v="Sheet 1.0 mm"/>
    <n v="-4"/>
    <s v="Pcs "/>
    <s v="ESSIX-00001"/>
    <n v="3.16"/>
    <s v="NA"/>
    <s v="NA"/>
    <s v="NA "/>
    <s v="NA "/>
    <s v="NA"/>
    <s v="08- FIN/INV"/>
    <s v="Omar Alzarkan"/>
    <s v="MIT008"/>
    <s v="NA"/>
    <s v="32- Main Inventory 1"/>
    <s v="NA"/>
    <n v="4.2"/>
    <s v="NA"/>
    <s v="NA "/>
    <s v="NA"/>
    <s v="Sheet - Essix A+ Plastic .040 x 125mm Circle"/>
    <s v="NA"/>
    <s v="Sirona Dental Systems Trading LLC"/>
    <x v="32"/>
    <s v="Dr.Marwan "/>
    <s v="+971 56 415 6254"/>
    <s v="01- Consumables"/>
    <s v="4"/>
    <n v="1"/>
    <s v="IPO-29531"/>
    <n v="-12.64"/>
    <s v="NA"/>
    <s v="NA"/>
    <s v="NA"/>
    <s v="NA"/>
    <s v="NA"/>
    <s v="NA"/>
  </r>
  <r>
    <d v="2025-01-16T00:00:00"/>
    <x v="1"/>
    <x v="2"/>
    <x v="26"/>
    <s v="Dental Blocks"/>
    <s v="Blocks - BL2/C14"/>
    <s v="NA"/>
    <s v="Blocks - BL2-C14 - Cameo"/>
    <n v="-3"/>
    <s v="Pcs"/>
    <s v="NA"/>
    <n v="70"/>
    <s v="NA"/>
    <s v="NA"/>
    <s v="NA "/>
    <s v="NA "/>
    <s v="NA"/>
    <s v="08- FIN/INV"/>
    <s v="Omar Alzarkan"/>
    <s v="MIT008"/>
    <s v="NA"/>
    <s v="32- Main Inventory 1"/>
    <s v="NA"/>
    <n v="4.3"/>
    <s v="NA"/>
    <s v="NA "/>
    <s v="NA"/>
    <s v="Blocks - BL2/C14 - Cameo Lithium  Disilicate Glass Ceramic Cerec Block LT BL2,14mm"/>
    <s v="Cameo"/>
    <s v="Rhein Medical Equipment Trading"/>
    <x v="32"/>
    <s v="Rashwan"/>
    <s v="+971 50 490 9197"/>
    <s v="01- Consumables"/>
    <s v="4"/>
    <n v="1"/>
    <s v="IPO-85085"/>
    <n v="-210"/>
    <s v="NA"/>
    <s v="NA"/>
    <s v="NA"/>
    <s v="NA"/>
    <s v="NA"/>
    <s v="NA"/>
  </r>
  <r>
    <d v="2025-01-16T00:00:00"/>
    <x v="1"/>
    <x v="3"/>
    <x v="20"/>
    <s v="Personal Protective Equipment"/>
    <s v="Gloves Powdered - Small"/>
    <s v="NA"/>
    <s v="Gloves Powdered - Small"/>
    <n v="-2"/>
    <s v="Box"/>
    <s v="DIS26"/>
    <n v="9"/>
    <s v="NA"/>
    <s v="NA"/>
    <s v="NA "/>
    <s v="NA "/>
    <s v="NA"/>
    <s v="08- FIN/INV"/>
    <s v="Dr. Salim Ali Salim Al-Hamadani"/>
    <s v="VDC015"/>
    <s v="NA"/>
    <s v="30- Main Inventory 2"/>
    <s v="NA"/>
    <n v="2.2999999999999998"/>
    <s v="NA"/>
    <s v="NA "/>
    <s v="NA"/>
    <s v="Gloves Powdered - Small"/>
    <s v="MaxGuard"/>
    <s v="IRA Medical Supplies"/>
    <x v="41"/>
    <s v="Mohammed Rashid"/>
    <s v="+971 56 272 8220"/>
    <s v="01- Consumables"/>
    <s v="2"/>
    <n v="1"/>
    <s v="IPO-45076"/>
    <n v="-18"/>
    <s v="NA"/>
    <s v="NA"/>
    <s v="NA"/>
    <s v="NA"/>
    <s v="NA"/>
    <s v="NA"/>
  </r>
  <r>
    <d v="2025-01-16T00:00:00"/>
    <x v="1"/>
    <x v="3"/>
    <x v="20"/>
    <s v="Personal Protective Equipment"/>
    <s v="Gloves Powdered - Medium"/>
    <s v="NA"/>
    <s v="Gloves Powdered - Medium"/>
    <n v="-2"/>
    <s v="Box"/>
    <s v="DIS24"/>
    <n v="9"/>
    <s v="NA"/>
    <s v="NA"/>
    <s v="NA "/>
    <s v="NA "/>
    <s v="NA"/>
    <s v="08- FIN/INV"/>
    <s v="Dr. Salim Ali Salim Al-Hamadani"/>
    <s v="VDC015"/>
    <s v="NA"/>
    <s v="30- Main Inventory 2"/>
    <s v="NA"/>
    <n v="2.2999999999999998"/>
    <s v="NA"/>
    <s v="NA "/>
    <s v="NA"/>
    <s v="Gloves Powdered - Medium"/>
    <s v="Gesalife"/>
    <s v="Everest Medical &amp; Safety Trading"/>
    <x v="41"/>
    <s v="Mujeeb "/>
    <s v="+971 56 683 3107"/>
    <s v="01- Consumables"/>
    <s v="1"/>
    <n v="1"/>
    <s v="IPO-45076"/>
    <n v="-18"/>
    <s v="NA"/>
    <s v="NA"/>
    <s v="NA"/>
    <s v="NA"/>
    <s v="NA"/>
    <s v="NA"/>
  </r>
  <r>
    <d v="2025-01-16T00:00:00"/>
    <x v="1"/>
    <x v="0"/>
    <x v="2"/>
    <s v="Restorative Fillings"/>
    <s v="Yellow Etch"/>
    <s v="NA"/>
    <s v="Yellow Etch"/>
    <n v="-2"/>
    <s v="Pack of 1Syringe"/>
    <s v="UP-407"/>
    <n v="45"/>
    <s v="NA"/>
    <s v="NA"/>
    <s v="NA "/>
    <s v="NA "/>
    <d v="2029-03-31T00:00:00"/>
    <s v="08- FIN/INV"/>
    <s v="Dr. Salim Ali Salim Al-Hamadani"/>
    <s v="VDC015"/>
    <s v="NA"/>
    <s v="32- Main Inventory 1"/>
    <s v="NA"/>
    <n v="7.3"/>
    <s v="NA"/>
    <s v="NA "/>
    <s v="NA"/>
    <s v="Porcelain Etch - 9% Hydrofluoric acid (1.2ml) x 1Syringe"/>
    <s v="Ultradent "/>
    <s v="Saber Mohammed/Elwan Technical Supplies"/>
    <x v="41"/>
    <s v="Saber"/>
    <s v="+971 50 170 2676"/>
    <s v="01- Consumables"/>
    <s v="7"/>
    <n v="1"/>
    <s v="IPO-45076"/>
    <n v="-90"/>
    <s v="NA"/>
    <s v="NA"/>
    <s v="NA"/>
    <s v="NA"/>
    <s v="NA"/>
    <s v="NA"/>
  </r>
  <r>
    <d v="2025-01-16T00:00:00"/>
    <x v="1"/>
    <x v="3"/>
    <x v="5"/>
    <s v="General Materials"/>
    <s v="Tissue Box"/>
    <s v="NA"/>
    <s v="Tissue Box"/>
    <n v="-2"/>
    <s v="Box"/>
    <s v="DIS142"/>
    <n v="2.63"/>
    <s v="NA"/>
    <s v="NA"/>
    <s v="NA "/>
    <s v="NA "/>
    <s v="NA"/>
    <s v="08- FIN/INV"/>
    <s v="Dr. Salim Ali Salim Al-Hamadani"/>
    <s v="VDC015"/>
    <s v="NA"/>
    <s v="30- Main Inventory 2"/>
    <s v="NA"/>
    <n v="2.4"/>
    <s v="NA"/>
    <s v="NA "/>
    <s v="NA"/>
    <s v="Tissue Facial - 150*30 (2 Ply)"/>
    <s v="Reliance "/>
    <s v="Gulf Center for Cleaning Equipment"/>
    <x v="41"/>
    <s v="Charibel"/>
    <s v="+971 56 683 3107"/>
    <s v="01- Consumables"/>
    <s v="5"/>
    <n v="1"/>
    <s v="IPO-45076"/>
    <n v="-5.26"/>
    <s v="NA"/>
    <s v="NA"/>
    <s v="NA"/>
    <s v="NA"/>
    <s v="NA"/>
    <s v="NA"/>
  </r>
  <r>
    <d v="2025-01-16T00:00:00"/>
    <x v="1"/>
    <x v="3"/>
    <x v="5"/>
    <s v="General Materials"/>
    <s v="Z Fold Tissue"/>
    <s v="NA"/>
    <s v="Z Fold Tissue"/>
    <n v="-2"/>
    <s v="Bundle"/>
    <s v="DIS142"/>
    <n v="1.6"/>
    <s v="NA"/>
    <s v="NA"/>
    <s v="NA "/>
    <s v="NA "/>
    <s v="NA "/>
    <s v="08- FIN/INV"/>
    <s v="Dr. Salim Ali Salim Al-Hamadani"/>
    <s v="VDC015"/>
    <s v="NA"/>
    <s v="30- Main Inventory 2"/>
    <s v="NA"/>
    <n v="5.2"/>
    <s v="NA"/>
    <s v="NA "/>
    <s v="NA"/>
    <s v="Hand Towel - Z Fold Tissues - 2 Ply (150*16 Pkt)"/>
    <s v="NA"/>
    <s v="Breath General Trading"/>
    <x v="41"/>
    <s v="Mustaq"/>
    <s v="+971 54 745 6475"/>
    <s v="01- Consumables"/>
    <s v="5"/>
    <n v="1"/>
    <s v="IPO-45076"/>
    <n v="-3.2"/>
    <s v="NA"/>
    <s v="NA"/>
    <s v="NA"/>
    <s v="NA"/>
    <s v="NA"/>
    <s v="NA"/>
  </r>
  <r>
    <d v="2025-01-16T00:00:00"/>
    <x v="1"/>
    <x v="2"/>
    <x v="34"/>
    <s v="Spray"/>
    <s v="Occlusion Spray"/>
    <s v="NA"/>
    <s v="Zeta Spray -Occlusal Spray"/>
    <n v="-2"/>
    <s v="Bottle"/>
    <n v="19352000"/>
    <n v="65"/>
    <s v="NA"/>
    <s v="NA"/>
    <s v="NA"/>
    <s v="NA"/>
    <s v="NA"/>
    <s v="08- FIN/INV"/>
    <s v="Omar Alzarkan"/>
    <s v="MIT008"/>
    <s v="NA"/>
    <s v="32- Main Inventory 1"/>
    <s v="NA"/>
    <n v="5.0999999999999996"/>
    <s v="NA"/>
    <s v="NA "/>
    <s v="NA"/>
    <s v="Zeta Spray -Occlusal Spray"/>
    <s v="Renfert"/>
    <s v="NHT High Technologies / Noor Alhuda Trading LLC"/>
    <x v="32"/>
    <s v="SALES"/>
    <s v="+971506330575"/>
    <s v="01- Consumables"/>
    <s v="5"/>
    <n v="1"/>
    <s v="IPO-29531"/>
    <n v="-130"/>
    <s v="NA"/>
    <s v="NA"/>
    <s v="NA"/>
    <s v="NA"/>
    <s v="NA"/>
    <s v="NA"/>
  </r>
  <r>
    <d v="2025-01-16T00:00:00"/>
    <x v="1"/>
    <x v="3"/>
    <x v="19"/>
    <s v="Disinfectants "/>
    <s v="Instrument Solution 5 Ltr."/>
    <s v="NA"/>
    <s v="Instrument Solution 5 Ltr."/>
    <n v="-1"/>
    <s v="Gallon "/>
    <s v="1111-607"/>
    <n v="130"/>
    <s v="NA"/>
    <s v="NA"/>
    <s v="NA "/>
    <s v="NA "/>
    <d v="2025-08-31T00:00:00"/>
    <s v="08- FIN/INV"/>
    <s v="Kimberly Natuel "/>
    <s v="VDC153"/>
    <s v="NA"/>
    <s v="30- Main Inventory 2"/>
    <s v="NA"/>
    <n v="4.4000000000000004"/>
    <s v="NA"/>
    <s v="NA "/>
    <s v="NA"/>
    <s v="Instrument Disinfectant - 5 Ltr."/>
    <s v="Caviforte"/>
    <s v="Everest Medical &amp; Safety Trading"/>
    <x v="37"/>
    <s v="Mujeeb "/>
    <s v="+971 56 683 3107"/>
    <s v="01- Consumables"/>
    <s v="4"/>
    <n v="1"/>
    <s v="IPO-97938"/>
    <n v="-130"/>
    <s v="NA"/>
    <s v="NA"/>
    <s v="NA"/>
    <s v="NA"/>
    <s v="NA"/>
    <s v="NA"/>
  </r>
  <r>
    <d v="2025-01-16T00:00:00"/>
    <x v="1"/>
    <x v="2"/>
    <x v="4"/>
    <s v="Milling  Tools"/>
    <s v="NHT Full Diamond Cutting Disc"/>
    <s v="NA"/>
    <s v="NHT Full Diamond Cutting Disc"/>
    <n v="-1"/>
    <s v="Pcs "/>
    <s v="NHTFCD-00001"/>
    <n v="50"/>
    <s v="NA"/>
    <s v="NA"/>
    <s v="NA "/>
    <s v="NA "/>
    <s v="NA"/>
    <s v="08- FIN/INV"/>
    <s v="Omar Alzarkan"/>
    <s v="MIT008"/>
    <s v="NA"/>
    <s v="32- Main Inventory 1"/>
    <s v="NA"/>
    <n v="4.5"/>
    <s v="NA"/>
    <s v="NA "/>
    <s v="NA"/>
    <s v="NHT Full Diamond Cutting Disc"/>
    <s v="NA"/>
    <s v="NHT Trading L.L.C"/>
    <x v="32"/>
    <s v="Mr.Emad"/>
    <s v="+971 54 339 7576"/>
    <s v="02- Reusable"/>
    <s v="4"/>
    <n v="1"/>
    <s v="IPO-29531"/>
    <n v="-50"/>
    <s v="NA"/>
    <s v="NA"/>
    <s v="NA"/>
    <s v="NA"/>
    <s v="NA"/>
    <s v="NA"/>
  </r>
  <r>
    <d v="2025-01-16T00:00:00"/>
    <x v="1"/>
    <x v="1"/>
    <x v="1"/>
    <s v="Pantry Supplies "/>
    <s v="Chocolate Powder"/>
    <s v="NA"/>
    <s v="Chocolate Powder"/>
    <n v="-1"/>
    <s v="Kilogram"/>
    <s v="IGDC001"/>
    <n v="50"/>
    <s v="NA"/>
    <s v="NA"/>
    <s v="NA "/>
    <s v="NA "/>
    <d v="2025-09-01T00:00:00"/>
    <s v="08- FIN/INV"/>
    <s v="Myrna Villegas"/>
    <s v="VDC105"/>
    <s v="NA"/>
    <s v="30- Main Inventory 2"/>
    <s v="NA"/>
    <n v="8.1999999999999993"/>
    <s v="NA"/>
    <s v="NA "/>
    <s v="NA"/>
    <s v="Dallmayr Premium Chocolate"/>
    <s v="DALLMAYR "/>
    <s v="Jackson Trading Co. LLC"/>
    <x v="39"/>
    <s v="Sales "/>
    <s v="+971 56 975 6706"/>
    <s v="01- Consumables"/>
    <n v="8"/>
    <n v="1"/>
    <s v="IPO-45244"/>
    <n v="-50"/>
    <s v="NA"/>
    <s v="NA"/>
    <s v="NA"/>
    <s v="NA"/>
    <s v="NA"/>
    <s v="NA"/>
  </r>
  <r>
    <d v="2025-01-16T00:00:00"/>
    <x v="1"/>
    <x v="1"/>
    <x v="1"/>
    <s v="Pantry Supplies "/>
    <s v="Coffee Powder"/>
    <s v="NA"/>
    <s v="Coffee Powder"/>
    <n v="-1"/>
    <s v="Pack"/>
    <s v="IGDE044"/>
    <n v="90"/>
    <s v="NA"/>
    <s v="NA"/>
    <s v="NA "/>
    <s v="NA "/>
    <d v="2025-09-01T00:00:00"/>
    <s v="08- FIN/INV"/>
    <s v="Myrna Villegas"/>
    <s v="VDC105"/>
    <s v="NA"/>
    <s v="30- Main Inventory 2"/>
    <s v="NA"/>
    <n v="8.1999999999999993"/>
    <s v="NA"/>
    <s v="NA "/>
    <s v="NA"/>
    <s v="Espresso Barista C&amp;B - 1Kg"/>
    <s v="DALLMAYR "/>
    <s v="Jackson Trading Co. LLC"/>
    <x v="39"/>
    <s v="Sales "/>
    <s v="+971 56 975 6706"/>
    <s v="01- Consumables"/>
    <n v="8"/>
    <n v="1"/>
    <s v="IPO-45244"/>
    <n v="-90"/>
    <s v="NA"/>
    <s v="NA"/>
    <s v="NA"/>
    <s v="NA"/>
    <s v="NA"/>
    <s v="NA"/>
  </r>
  <r>
    <d v="2025-01-16T00:00:00"/>
    <x v="1"/>
    <x v="1"/>
    <x v="1"/>
    <s v="Pantry Supplies "/>
    <s v="Milk Powder"/>
    <s v="NA"/>
    <s v="Milk Powder"/>
    <n v="-1"/>
    <s v="Kilogram"/>
    <s v="IGDT002"/>
    <n v="60"/>
    <s v="NA"/>
    <s v="NA"/>
    <s v="NA "/>
    <s v="NA "/>
    <d v="2025-09-01T00:00:00"/>
    <s v="08- FIN/INV"/>
    <s v="Myrna Villegas"/>
    <s v="VDC105"/>
    <s v="NA"/>
    <s v="30- Main Inventory 2"/>
    <s v="NA"/>
    <n v="8.1999999999999993"/>
    <s v="NA"/>
    <s v="NA "/>
    <s v="NA"/>
    <s v="Dallmayr Topping"/>
    <s v="DALLMAYR "/>
    <s v="Jackson Trading Co. LLC"/>
    <x v="39"/>
    <s v="Sales "/>
    <s v="+971 56 975 6706"/>
    <s v="01- Consumables"/>
    <n v="8"/>
    <n v="1"/>
    <s v="IPO-45244"/>
    <n v="-60"/>
    <s v="NA"/>
    <s v="NA"/>
    <s v="NA"/>
    <s v="NA"/>
    <s v="NA"/>
    <s v="NA"/>
  </r>
  <r>
    <d v="2025-01-16T00:00:00"/>
    <x v="1"/>
    <x v="1"/>
    <x v="1"/>
    <s v="Pantry Supplies "/>
    <s v="Paper Cups"/>
    <s v="NA"/>
    <s v="Paper Cups"/>
    <n v="-1"/>
    <s v="Tube of 50 Cups"/>
    <s v="IGDP013"/>
    <n v="18"/>
    <s v="NA"/>
    <s v="NA"/>
    <s v="NA "/>
    <s v="NA "/>
    <s v="NA"/>
    <s v="08- FIN/INV"/>
    <s v="Myrna Villegas"/>
    <s v="VDC105"/>
    <s v="NA"/>
    <s v="30- Main Inventory 2"/>
    <s v="NA"/>
    <n v="8.1999999999999993"/>
    <s v="NA"/>
    <s v="NA "/>
    <s v="NA"/>
    <s v="Dallmayr Paper Cups"/>
    <s v="DALLMAYR "/>
    <s v="Jackson Trading Co. LLC"/>
    <x v="39"/>
    <s v="Sales "/>
    <s v="+971 56 975 6706"/>
    <s v="01- Consumables"/>
    <n v="8"/>
    <n v="1"/>
    <s v="IPO-45244"/>
    <n v="-18"/>
    <s v="NA"/>
    <s v="NA"/>
    <s v="NA"/>
    <s v="NA"/>
    <s v="NA"/>
    <s v="NA"/>
  </r>
  <r>
    <d v="2025-01-16T00:00:00"/>
    <x v="1"/>
    <x v="3"/>
    <x v="20"/>
    <s v="Personal Protective Equipment "/>
    <s v="Disposable Gown - 50 gsm"/>
    <s v="NA"/>
    <s v="Disposable Gown - 50 gsm"/>
    <n v="-1"/>
    <s v="Pack  of 10pcs"/>
    <s v="ISG50-00001"/>
    <n v="13"/>
    <s v="NA"/>
    <s v="NA"/>
    <s v="NA "/>
    <s v="NA "/>
    <s v="NA"/>
    <s v="08- FIN/INV"/>
    <s v="Dr. Salim Ali Salim Al-Hamadani"/>
    <s v="VDC015"/>
    <s v="NA"/>
    <s v="30- Main Inventory 2"/>
    <s v="NA"/>
    <n v="2.2999999999999998"/>
    <s v="NA"/>
    <s v="NA "/>
    <s v="NA"/>
    <s v="Disposable Isolation Gown - 50 GSM Blue"/>
    <s v="Novamed "/>
    <s v="Everest Medical &amp; Safety Trading"/>
    <x v="41"/>
    <s v="Mujeeb "/>
    <s v="+971 56 683 3107"/>
    <s v="01- Consumables"/>
    <s v="6"/>
    <n v="1"/>
    <s v="IPO-45076"/>
    <n v="-13"/>
    <s v="NA"/>
    <s v="NA"/>
    <s v="NA"/>
    <s v="NA"/>
    <s v="NA"/>
    <s v="NA"/>
  </r>
  <r>
    <d v="2025-01-16T00:00:00"/>
    <x v="1"/>
    <x v="3"/>
    <x v="20"/>
    <s v="Personal Protective Equipment"/>
    <s v="Face Mask - Regular"/>
    <s v="NA"/>
    <s v="Face Mask - Regular"/>
    <n v="-1"/>
    <s v="Box of 50 Pcs"/>
    <s v="NA"/>
    <n v="4"/>
    <s v="NA"/>
    <s v="NA"/>
    <s v="NA "/>
    <s v="NA "/>
    <d v="2026-07-24T00:00:00"/>
    <s v="08- FIN/INV"/>
    <s v="Dr. Salim Ali Salim Al-Hamadani"/>
    <s v="VDC015"/>
    <s v="NA"/>
    <s v="30- Main Inventory 2"/>
    <s v="NA"/>
    <n v="7.6"/>
    <s v="NA"/>
    <s v="NA "/>
    <s v="NA"/>
    <s v="Face Mask - Earloop - 3 Ply - Regular"/>
    <s v="Gesalife"/>
    <s v="Everest Medical &amp; Safety Trading"/>
    <x v="41"/>
    <s v="Mujeeb "/>
    <s v="+971 56 683 3107"/>
    <s v="01- Consumables"/>
    <s v="7"/>
    <n v="1"/>
    <s v="IPO-45076"/>
    <n v="-4"/>
    <s v="NA"/>
    <s v="NA"/>
    <s v="NA"/>
    <s v="NA"/>
    <s v="NA"/>
    <s v="NA"/>
  </r>
  <r>
    <d v="2025-01-16T00:00:00"/>
    <x v="1"/>
    <x v="6"/>
    <x v="30"/>
    <s v="Local Anaesthetics "/>
    <s v="Anesthesia 4% "/>
    <s v="NA"/>
    <s v="Anesthesia 4% - Artinibsa "/>
    <n v="-1"/>
    <s v="Pkt"/>
    <n v="4859"/>
    <n v="95"/>
    <s v="NA"/>
    <s v="NA"/>
    <s v="YES "/>
    <s v="NA "/>
    <d v="2026-02-16T00:00:00"/>
    <s v="08- FIN/INV"/>
    <s v="Dr. Salim Ali Salim Al-Hamadani"/>
    <s v="VDC015"/>
    <s v="NA"/>
    <s v="32- Main Inventory 1"/>
    <s v="NA"/>
    <n v="5.4"/>
    <s v="NA"/>
    <s v="NA "/>
    <s v="NA"/>
    <s v="Artinibsa 4% Avec Epinephrine 1:100,000"/>
    <s v="Artinibsa"/>
    <s v="Saber Mohammed/Elwan Technical Supplies"/>
    <x v="41"/>
    <s v="Saber"/>
    <s v="+971 50 170 2676"/>
    <s v="01- Consumables"/>
    <s v="5"/>
    <n v="1"/>
    <s v="IPO-45076"/>
    <n v="-95"/>
    <s v="NA"/>
    <s v="NA"/>
    <s v="NA"/>
    <s v="NA"/>
    <s v="NA"/>
    <s v="NA"/>
  </r>
  <r>
    <d v="2025-01-16T00:00:00"/>
    <x v="1"/>
    <x v="0"/>
    <x v="3"/>
    <s v="Endodontic Materials"/>
    <s v="Bioceramic Sealer"/>
    <s v="NA"/>
    <s v="Bioceramic Sealer"/>
    <n v="-1"/>
    <s v="Syringe"/>
    <s v="CSL2206031"/>
    <n v="295"/>
    <s v="NA"/>
    <s v="NA"/>
    <s v="NA "/>
    <s v="NA "/>
    <d v="2025-06-01T00:00:00"/>
    <s v="08- FIN/INV"/>
    <s v="Dr. Salim Ali Salim Al-Hamadani"/>
    <s v="VDC015"/>
    <s v="NA"/>
    <s v="32- Main Inventory 1"/>
    <s v="NA"/>
    <n v="8.1999999999999993"/>
    <s v="NA"/>
    <s v="NA "/>
    <s v="NA"/>
    <s v="Ceraseal - Metabiomed"/>
    <s v="Meta Biomed "/>
    <s v="City Pharmacy Co. WLL"/>
    <x v="41"/>
    <s v="Mr.Anas"/>
    <s v="+971 55 244 0493"/>
    <s v="01- Consumables"/>
    <s v="8"/>
    <n v="1"/>
    <s v="IPO-45076"/>
    <n v="-295"/>
    <s v="NA"/>
    <s v="NA"/>
    <s v="NA"/>
    <s v="NA"/>
    <s v="NA"/>
    <s v="NA"/>
  </r>
  <r>
    <d v="2025-01-16T00:00:00"/>
    <x v="1"/>
    <x v="0"/>
    <x v="2"/>
    <s v="Restorative Fillings"/>
    <s v="Micro Applicator - Extra Fine "/>
    <s v="NA"/>
    <s v="Micro Applicator - Extra Fine "/>
    <n v="-1"/>
    <s v="Tube"/>
    <s v="MABF-00002"/>
    <n v="9"/>
    <s v="NA"/>
    <s v="NA"/>
    <s v="NA "/>
    <s v="NA "/>
    <s v="NA"/>
    <s v="08- FIN/INV"/>
    <s v="Dr. Salim Ali Salim Al-Hamadani"/>
    <s v="VDC015"/>
    <s v="NA"/>
    <s v="32- Main Inventory 1"/>
    <s v="NA"/>
    <n v="7.3"/>
    <s v="NA"/>
    <s v="NA "/>
    <s v="NA"/>
    <s v="Micro Brush Applicator - Super Fine"/>
    <s v="MICRO-B"/>
    <s v="Everest Medical &amp; Safety Trading"/>
    <x v="41"/>
    <s v="Mujeeb "/>
    <s v="+971 56 683 3107"/>
    <s v="01- Consumables"/>
    <s v="7"/>
    <n v="1"/>
    <s v="IPO-45076"/>
    <n v="-9"/>
    <s v="NA"/>
    <s v="NA"/>
    <s v="NA"/>
    <s v="NA"/>
    <s v="NA"/>
    <s v="NA"/>
  </r>
  <r>
    <d v="2025-01-16T00:00:00"/>
    <x v="1"/>
    <x v="3"/>
    <x v="5"/>
    <s v="General Materials"/>
    <s v="Z Fold Tissue"/>
    <s v="NA"/>
    <s v="Z Fold Tissue"/>
    <n v="-1"/>
    <s v="Bundle"/>
    <s v="DIS142"/>
    <n v="1.6"/>
    <s v="NA"/>
    <s v="NA"/>
    <s v="NA "/>
    <s v="NA "/>
    <s v="NA "/>
    <s v="08- FIN/INV"/>
    <s v="Omar Alzarkan"/>
    <s v="MIT008"/>
    <s v="NA"/>
    <s v="30- Main Inventory 2"/>
    <s v="NA"/>
    <n v="5.2"/>
    <s v="NA"/>
    <s v="NA "/>
    <s v="NA"/>
    <s v="Hand Towel - Z Fold Tissues - 2 Ply (150*16 Pkt)"/>
    <s v="NA"/>
    <s v="Breath General Trading"/>
    <x v="32"/>
    <s v="Mustaq"/>
    <s v="+971 54 745 6475"/>
    <s v="01- Consumables"/>
    <s v="5"/>
    <n v="1"/>
    <s v="IPO-29531"/>
    <n v="-1.6"/>
    <s v="NA"/>
    <s v="NA"/>
    <s v="NA"/>
    <s v="NA"/>
    <s v="NA"/>
    <s v="NA"/>
  </r>
  <r>
    <d v="2025-01-16T00:00:00"/>
    <x v="1"/>
    <x v="2"/>
    <x v="8"/>
    <s v="Stains"/>
    <s v="High Flu Overglaze"/>
    <s v="NA"/>
    <s v="High Flu Overglaze"/>
    <n v="-1"/>
    <s v="Bottle"/>
    <n v="21001047"/>
    <n v="85"/>
    <s v="NA"/>
    <s v="NA"/>
    <s v="NA "/>
    <s v="NA "/>
    <d v="2025-01-14T00:00:00"/>
    <s v="08- FIN/INV"/>
    <s v="Omar Alzarkan"/>
    <s v="MIT008"/>
    <s v="NA"/>
    <s v="32- Main Inventory 1"/>
    <s v="NA"/>
    <n v="3.6"/>
    <s v="NA"/>
    <s v="NA "/>
    <s v="NA"/>
    <s v="High Flu - Dentsply Universal Overglaze"/>
    <s v="Dentsply Sirona "/>
    <s v="Sirona Dental Systems Trading LLC"/>
    <x v="32"/>
    <s v="Dr.Marwan "/>
    <s v="+971 56 415 6254"/>
    <s v="01- Consumables"/>
    <s v="3"/>
    <n v="1"/>
    <s v="IPO-29531"/>
    <n v="-85"/>
    <s v="NA"/>
    <s v="NA"/>
    <s v="NA"/>
    <s v="NA"/>
    <s v="NA"/>
    <s v="NA"/>
  </r>
  <r>
    <d v="2025-01-16T00:00:00"/>
    <x v="1"/>
    <x v="3"/>
    <x v="20"/>
    <s v="Personal Protective Equipment"/>
    <s v="Face Mask - Regular"/>
    <s v="NA"/>
    <s v="Face Mask - Regular"/>
    <n v="-1"/>
    <s v="Box of 50 Pcs"/>
    <s v="NA"/>
    <n v="4"/>
    <s v="NA"/>
    <s v="NA"/>
    <s v="NA "/>
    <s v="NA "/>
    <d v="2026-07-24T00:00:00"/>
    <s v="08- FIN/INV"/>
    <s v="Omar Alzarkan"/>
    <s v="MIT008"/>
    <s v="NA"/>
    <s v="30- Main Inventory 2"/>
    <s v="NA"/>
    <n v="7.6"/>
    <s v="NA"/>
    <s v="NA "/>
    <s v="NA"/>
    <s v="Face Mask - Earloop - 3 Ply - Regular"/>
    <s v="Gesalife"/>
    <s v="Everest Medical &amp; Safety Trading"/>
    <x v="32"/>
    <s v="Mujeeb "/>
    <s v="+971 56 683 3107"/>
    <s v="01- Consumables"/>
    <s v="7"/>
    <n v="1"/>
    <s v="IPO-29531"/>
    <n v="-4"/>
    <s v="NA"/>
    <s v="NA"/>
    <s v="NA"/>
    <s v="NA"/>
    <s v="NA"/>
    <s v="NA"/>
  </r>
  <r>
    <d v="2025-01-16T00:00:00"/>
    <x v="1"/>
    <x v="4"/>
    <x v="13"/>
    <s v="Abutments"/>
    <s v="Titanium Abutments "/>
    <s v="NA"/>
    <s v="Titanium Abutment Unibase TBC-SV-RP"/>
    <n v="-1"/>
    <s v="Pcs "/>
    <s v="NA"/>
    <n v="176"/>
    <s v="NA"/>
    <s v="NA"/>
    <s v="NA "/>
    <s v="NA "/>
    <s v="NA"/>
    <s v="08- FIN/INV"/>
    <s v="Dr. Hussein Salah Ahmed Tahoun"/>
    <s v="VDC001"/>
    <s v="NA"/>
    <s v="30- Main Inventory 2"/>
    <s v="NA"/>
    <n v="2.4"/>
    <s v="NA"/>
    <s v="NA "/>
    <s v="NA"/>
    <s v="Titanium Abutment Unibase TBC-SV-RP"/>
    <s v="NA "/>
    <s v="Edison Medical "/>
    <x v="35"/>
    <s v="Dr. Hala Al Atieh"/>
    <s v="+971 56 587 8515"/>
    <s v="01- Consumables"/>
    <s v="2"/>
    <n v="4"/>
    <s v="IPO-83762"/>
    <n v="-176"/>
    <s v="NA"/>
    <s v="37404- MOHAMED HASSAN IBRAHIM- FINAL"/>
    <s v="NA"/>
    <s v="NA"/>
    <s v="NA"/>
    <s v="NA"/>
  </r>
  <r>
    <d v="2025-01-16T00:00:00"/>
    <x v="1"/>
    <x v="6"/>
    <x v="12"/>
    <s v="Needles"/>
    <s v="STA Short"/>
    <s v="NA"/>
    <s v="STA Short"/>
    <n v="-0.2"/>
    <s v="Box of 50 Pcs"/>
    <s v="MILESTA-5050-305"/>
    <n v="549"/>
    <s v="NA"/>
    <s v="NA"/>
    <s v="NA "/>
    <s v="NA "/>
    <d v="2027-11-24T00:00:00"/>
    <s v="08- FIN/INV"/>
    <s v="Dr. Salim Ali Salim Al-Hamadani"/>
    <s v="VDC015"/>
    <s v="NA"/>
    <s v="32- Main Inventory 1"/>
    <s v="NA"/>
    <n v="5.6"/>
    <s v="NA"/>
    <s v="NA "/>
    <s v="NA"/>
    <s v="Wand STA Handpieces with Needle 30 gauge x 1/2&quot;"/>
    <s v="WAND STA"/>
    <s v="Al Hayat Pharmaceuticals"/>
    <x v="41"/>
    <s v="Dr.Noha "/>
    <s v="+971 56 367 4713"/>
    <s v="01- Consumables"/>
    <s v="5"/>
    <n v="1"/>
    <s v="IPO-45076"/>
    <n v="-109.80000000000001"/>
    <s v="NA"/>
    <s v="NA"/>
    <s v="NA"/>
    <s v="NA"/>
    <s v="NA"/>
    <s v="NA"/>
  </r>
  <r>
    <d v="2025-01-16T00:00:00"/>
    <x v="1"/>
    <x v="2"/>
    <x v="33"/>
    <s v="Vacuum Machine Plates"/>
    <s v="Sheet 2.0mm"/>
    <s v="NA"/>
    <s v="Sheet 2.0mm"/>
    <n v="-8.3333333333333329E-2"/>
    <s v="Pkt of 12 Sheets"/>
    <s v="GB080"/>
    <n v="68"/>
    <s v="NA"/>
    <s v="NA"/>
    <s v="NA "/>
    <s v="NA "/>
    <s v="NA"/>
    <s v="08- FIN/INV"/>
    <s v="Omar Alzarkan"/>
    <s v="MIT008"/>
    <s v="NA"/>
    <s v="32- Main Inventory 1"/>
    <s v="NA"/>
    <n v="4.2"/>
    <s v="NA"/>
    <s v="NA "/>
    <s v="NA"/>
    <s v="Sheet - 3A Medes Easy-Vac Gasket - 3A GB080 - Bleaching Mouth Guard - Size 0.080/2.0mm"/>
    <s v=" 3A Medes Easy"/>
    <s v="NHT Trading L.L.C"/>
    <x v="32"/>
    <s v="Mr.Emad"/>
    <s v="+971 54 339 7576"/>
    <s v="01- Consumables"/>
    <s v="4"/>
    <n v="1"/>
    <s v="IPO-85085"/>
    <n v="-5.6666666666666661"/>
    <s v="NA"/>
    <s v="NA"/>
    <s v="NA"/>
    <s v="NA"/>
    <s v="NA"/>
    <s v="NA"/>
  </r>
  <r>
    <d v="2025-01-16T00:00:00"/>
    <x v="1"/>
    <x v="2"/>
    <x v="33"/>
    <s v="Vacuum Machine Plates"/>
    <s v="Sheet 1.0mm"/>
    <s v="NA"/>
    <s v="Sheet 1.0mm"/>
    <n v="-0.08"/>
    <s v="Pkt of 25 Sheets"/>
    <s v="D00GSP-0040"/>
    <n v="72.25"/>
    <s v="NA"/>
    <s v="NA"/>
    <s v="NA "/>
    <s v="NA "/>
    <s v="NA"/>
    <s v="08- FIN/INV"/>
    <s v="Omar Alzarkan"/>
    <s v="MIT008"/>
    <s v="NA"/>
    <s v="32- Main Inventory 1"/>
    <s v="NA"/>
    <n v="4.2"/>
    <s v="NA"/>
    <s v="NA "/>
    <s v="NA"/>
    <s v="Sheet - 3A Medes Easy-Vac Gasket - 3A GS040 - Splint - Size 0.040/1.00mm"/>
    <s v=" 3A Medes Easy"/>
    <s v="Sirona Dental Systems Trading LLC"/>
    <x v="32"/>
    <s v="Dr.Marwan "/>
    <s v="+971 56 415 6254"/>
    <s v="01- Consumables"/>
    <s v="4"/>
    <n v="1"/>
    <s v="IPO-85085"/>
    <n v="-5.78"/>
    <s v="NA"/>
    <s v="NA"/>
    <s v="NA"/>
    <s v="NA"/>
    <s v="NA"/>
    <s v="NA"/>
  </r>
  <r>
    <d v="2025-01-18T00:00:00"/>
    <x v="1"/>
    <x v="0"/>
    <x v="22"/>
    <s v="Surgical Materials "/>
    <s v="Gauze"/>
    <s v="NA"/>
    <s v="Gauze"/>
    <n v="-6"/>
    <s v="Pack"/>
    <n v="21090604"/>
    <n v="2"/>
    <s v="NA"/>
    <s v="NA"/>
    <s v="NA "/>
    <s v="NA "/>
    <d v="2026-08-01T00:00:00"/>
    <s v="08- FIN/INV"/>
    <s v="Dr. Asma Butt Haroon Zafar"/>
    <s v="VDC040"/>
    <s v="NA"/>
    <s v="32- Main Inventory 1"/>
    <s v="NA"/>
    <n v="7.6"/>
    <s v="NA"/>
    <s v="NA "/>
    <s v="NA"/>
    <s v="Gauze - Surgical Sponges 2&quot;x2&quot; 8 ply (100pcs)"/>
    <s v="Medix"/>
    <s v="Everest Medical &amp; Safety Trading"/>
    <x v="33"/>
    <s v="Mujeeb "/>
    <s v="+971 56 683 3107"/>
    <s v="01- Consumables"/>
    <s v="7"/>
    <n v="1"/>
    <s v="IPO-33751"/>
    <n v="-12"/>
    <s v="NA"/>
    <s v="NA"/>
    <s v="NA"/>
    <s v="NA"/>
    <s v="NA"/>
    <s v="NA"/>
  </r>
  <r>
    <d v="2025-01-18T00:00:00"/>
    <x v="1"/>
    <x v="2"/>
    <x v="26"/>
    <s v="Dental Blocks"/>
    <s v="Blocks - LT A2/C14"/>
    <s v="NA"/>
    <s v="Blocks - A2-C14 - Dentrics"/>
    <n v="-5"/>
    <s v="Pcs"/>
    <s v="NA"/>
    <n v="40"/>
    <s v="NA"/>
    <s v="NA"/>
    <s v="NA "/>
    <s v="NA"/>
    <s v="NA"/>
    <s v="08- FIN/INV"/>
    <s v="Omar Alzarkan"/>
    <s v="MIT008"/>
    <s v="NA"/>
    <s v="32- Main Inventory 1"/>
    <s v="NA"/>
    <n v="5.2"/>
    <s v="NA"/>
    <s v="NA "/>
    <s v="NA"/>
    <s v="Blocks - LT A2/C14 - Dentrics Lithium  Disilicate Glass Ceramic Cerec Block LT A2,14mm"/>
    <s v="Dentrics "/>
    <s v="Delta Vision Trading"/>
    <x v="32"/>
    <s v="Sales"/>
    <s v="+971 55 361 4188"/>
    <s v="01- Consumables"/>
    <s v="4"/>
    <n v="1"/>
    <s v="IPO-81710"/>
    <n v="-200"/>
    <s v="NA "/>
    <s v="NA "/>
    <s v="NA "/>
    <s v="NA "/>
    <s v="NA "/>
    <s v="NA "/>
  </r>
  <r>
    <d v="2025-01-18T00:00:00"/>
    <x v="1"/>
    <x v="3"/>
    <x v="5"/>
    <s v="General Materials"/>
    <s v="Z Fold Tissue"/>
    <s v="NA"/>
    <s v="Z Fold Tissue"/>
    <n v="-4"/>
    <s v="Bundle"/>
    <s v="DIS142"/>
    <n v="1.6"/>
    <s v="NA"/>
    <s v="NA"/>
    <s v="NA "/>
    <s v="NA "/>
    <s v="NA "/>
    <s v="08- FIN/INV"/>
    <s v="Dr. Asma Butt Haroon Zafar"/>
    <s v="VDC040"/>
    <s v="NA"/>
    <s v="30- Main Inventory 2"/>
    <s v="NA"/>
    <n v="5.2"/>
    <s v="NA"/>
    <s v="NA "/>
    <s v="NA"/>
    <s v="Hand Towel - Z Fold Tissues - 2 Ply (150*16 Pkt)"/>
    <s v="NA"/>
    <s v="Breath General Trading"/>
    <x v="33"/>
    <s v="Mustaq"/>
    <s v="+971 54 745 6475"/>
    <s v="01- Consumables"/>
    <s v="5"/>
    <n v="1"/>
    <s v="IPO-33751"/>
    <n v="-6.4"/>
    <s v="NA"/>
    <s v="NA"/>
    <s v="NA"/>
    <s v="NA"/>
    <s v="NA"/>
    <s v="NA"/>
  </r>
  <r>
    <d v="2025-01-18T00:00:00"/>
    <x v="1"/>
    <x v="3"/>
    <x v="5"/>
    <s v="General Materials"/>
    <s v="Tissue Box"/>
    <s v="NA"/>
    <s v="Tissue Box"/>
    <n v="-3"/>
    <s v="Box"/>
    <s v="DIS142"/>
    <n v="2.63"/>
    <s v="NA"/>
    <s v="NA"/>
    <s v="NA "/>
    <s v="NA "/>
    <s v="NA"/>
    <s v="08- FIN/INV"/>
    <s v="Dr. Asma Butt Haroon Zafar"/>
    <s v="VDC040"/>
    <s v="NA"/>
    <s v="30- Main Inventory 2"/>
    <s v="NA"/>
    <n v="2.4"/>
    <s v="NA"/>
    <s v="NA "/>
    <s v="NA"/>
    <s v="Tissue Facial - 150*30 (2 Ply)"/>
    <s v="Reliance "/>
    <s v="Gulf Center for Cleaning Equipment"/>
    <x v="33"/>
    <s v="Charibel"/>
    <s v="+971 56 683 3107"/>
    <s v="01- Consumables"/>
    <s v="5"/>
    <n v="1"/>
    <s v="IPO-33751"/>
    <n v="-7.89"/>
    <s v="NA"/>
    <s v="NA"/>
    <s v="NA"/>
    <s v="NA"/>
    <s v="NA"/>
    <s v="NA"/>
  </r>
  <r>
    <d v="2025-01-18T00:00:00"/>
    <x v="1"/>
    <x v="3"/>
    <x v="5"/>
    <s v="General Materials"/>
    <s v="Z Fold Tissue"/>
    <s v="NA"/>
    <s v="Z Fold Tissue"/>
    <n v="-2"/>
    <s v="Bundle"/>
    <s v="DIS142"/>
    <n v="1.6"/>
    <s v="NA"/>
    <s v="NA"/>
    <s v="NA "/>
    <s v="NA "/>
    <s v="NA "/>
    <s v="08- FIN/INV"/>
    <s v="Dr. Ibrahim Moussa"/>
    <s v="VDC175"/>
    <s v="NA"/>
    <s v="30- Main Inventory 2"/>
    <s v="NA"/>
    <n v="5.2"/>
    <s v="NA"/>
    <s v="NA "/>
    <s v="NA"/>
    <s v="Hand Towel - Z Fold Tissues - 2 Ply (150*16 Pkt)"/>
    <s v="NA"/>
    <s v="Breath General Trading"/>
    <x v="34"/>
    <s v="Mustaq"/>
    <s v="+971 54 745 6475"/>
    <s v="01- Consumables"/>
    <s v="5"/>
    <n v="1"/>
    <s v="IPO-20535"/>
    <n v="-3.2"/>
    <s v="NA"/>
    <s v="NA"/>
    <s v="NA"/>
    <s v="NA"/>
    <s v="NA"/>
    <s v="NA"/>
  </r>
  <r>
    <d v="2025-01-18T00:00:00"/>
    <x v="1"/>
    <x v="3"/>
    <x v="20"/>
    <s v="Personal Protective Equipment "/>
    <s v="Dental Bibs"/>
    <s v="NA"/>
    <s v="Dental Bibs"/>
    <n v="-2"/>
    <s v="Bundle"/>
    <s v="DB-3-00001"/>
    <n v="7.5"/>
    <s v="NA"/>
    <s v="NA"/>
    <s v="NA "/>
    <s v="NA "/>
    <s v="NA"/>
    <s v="08- FIN/INV"/>
    <s v="Dr. Asma Butt Haroon Zafar"/>
    <s v="VDC040"/>
    <s v="NA"/>
    <s v="30- Main Inventory 2"/>
    <s v="NA"/>
    <n v="4.0999999999999996"/>
    <s v="NA"/>
    <s v="NA "/>
    <s v="NA"/>
    <s v="Dental Bib (13*18) (4pcs)"/>
    <s v="LOMAR "/>
    <s v="Everest Medical &amp; Safety Trading"/>
    <x v="33"/>
    <s v="Mujeeb"/>
    <s v="+971 56 683 3107"/>
    <s v="01- Consumables"/>
    <s v="4"/>
    <n v="1"/>
    <s v="IPO-33751"/>
    <n v="-15"/>
    <s v="NA"/>
    <s v="NA"/>
    <s v="NA"/>
    <s v="NA"/>
    <s v="NA"/>
    <s v="NA"/>
  </r>
  <r>
    <d v="2025-01-18T00:00:00"/>
    <x v="1"/>
    <x v="3"/>
    <x v="20"/>
    <s v="Personal Protective Equipment"/>
    <s v="Gloves Powdered - Extra Small"/>
    <s v="NA"/>
    <s v="Gloves Powdered - Extra Small"/>
    <n v="-2"/>
    <s v="Box"/>
    <s v="GLOVESXS-00001"/>
    <n v="9"/>
    <s v="NA"/>
    <s v="NA"/>
    <s v="NA "/>
    <s v="NA "/>
    <d v="2026-07-31T00:00:00"/>
    <s v="08- FIN/INV"/>
    <s v="Dr. Asma Butt Haroon Zafar"/>
    <s v="VDC040"/>
    <s v="NA"/>
    <s v="30- Main Inventory 2"/>
    <s v="NA"/>
    <n v="2.2000000000000002"/>
    <s v="NA"/>
    <s v="NA "/>
    <s v="NA"/>
    <s v="Gloves Powdered - Extra Small"/>
    <s v="Falcon "/>
    <s v="Everest Medical &amp; Safety Trading"/>
    <x v="33"/>
    <s v="Mujeeb "/>
    <s v="+971 56 683 3107"/>
    <s v="01- Consumables"/>
    <s v="2"/>
    <n v="1"/>
    <s v="IPO-33751"/>
    <n v="-18"/>
    <s v="NA"/>
    <s v="NA"/>
    <s v="NA"/>
    <s v="NA"/>
    <s v="NA"/>
    <s v="NA"/>
  </r>
  <r>
    <d v="2025-01-18T00:00:00"/>
    <x v="1"/>
    <x v="3"/>
    <x v="20"/>
    <s v="Personal Protective Equipment"/>
    <s v="Gloves Powdered - Small"/>
    <s v="NA"/>
    <s v="Gloves Powdered - Small"/>
    <n v="-2"/>
    <s v="Box"/>
    <s v="DIS26"/>
    <n v="9"/>
    <s v="NA"/>
    <s v="NA"/>
    <s v="NA "/>
    <s v="NA "/>
    <s v="NA"/>
    <s v="08- FIN/INV"/>
    <s v="Dr. Asma Butt Haroon Zafar"/>
    <s v="VDC040"/>
    <s v="NA"/>
    <s v="30- Main Inventory 2"/>
    <s v="NA"/>
    <n v="2.2999999999999998"/>
    <s v="NA"/>
    <s v="NA "/>
    <s v="NA"/>
    <s v="Gloves Powdered - Small"/>
    <s v="Gesalife"/>
    <s v="Everest Medical &amp; Safety Trading"/>
    <x v="33"/>
    <s v="Mujeeb "/>
    <s v="+971 56 683 3107"/>
    <s v="01- Consumables"/>
    <s v="2"/>
    <n v="1"/>
    <s v="IPO-33751"/>
    <n v="-18"/>
    <s v="NA"/>
    <s v="NA"/>
    <s v="NA"/>
    <s v="NA"/>
    <s v="NA"/>
    <s v="NA"/>
  </r>
  <r>
    <d v="2025-01-18T00:00:00"/>
    <x v="1"/>
    <x v="0"/>
    <x v="3"/>
    <s v="Endodontic Materials "/>
    <s v="Rotary Files - Assorted 21mm"/>
    <s v="NA"/>
    <s v="Rotary Files - Assorted 21mm"/>
    <n v="-2"/>
    <s v="Pack of 4Pcs"/>
    <s v="RFA-00021"/>
    <n v="125"/>
    <s v="NA"/>
    <s v="NA"/>
    <s v="NA "/>
    <s v="NA "/>
    <s v="NA"/>
    <s v="08- FIN/INV"/>
    <s v="Dr. Asma Butt Haroon Zafar"/>
    <s v="VDC040"/>
    <s v="NA"/>
    <s v="32- Main Inventory 1"/>
    <s v="NA"/>
    <n v="8.4"/>
    <s v="NA"/>
    <s v="NA "/>
    <s v="NA"/>
    <s v="Rotary  Files Assorted 21mm - Smart Carver Kit"/>
    <s v="Smart Files "/>
    <s v="Ora Tech Medical and Surgical Articles &amp; Requisites Trading LLC"/>
    <x v="33"/>
    <s v="Amer "/>
    <s v="+971 58 567 3445"/>
    <s v="02- Reusable"/>
    <s v="8"/>
    <n v="1"/>
    <s v="IPO-33751"/>
    <n v="-250"/>
    <s v="NA"/>
    <s v="NA"/>
    <s v="NA"/>
    <s v="NA"/>
    <s v="NA"/>
    <s v="NA"/>
  </r>
  <r>
    <d v="2025-01-18T00:00:00"/>
    <x v="1"/>
    <x v="3"/>
    <x v="20"/>
    <s v="Personal Protective Equipment "/>
    <s v="Dental Bibs"/>
    <s v="NA"/>
    <s v="Dental Bibs"/>
    <n v="-2"/>
    <s v="Bundle"/>
    <s v="DB-3-00001"/>
    <n v="7.5"/>
    <s v="NA"/>
    <s v="NA"/>
    <s v="NA "/>
    <s v="NA "/>
    <s v="NA"/>
    <s v="08- FIN/INV"/>
    <s v="Dr. Salim Ali Salim Al-Hamadani"/>
    <s v="VDC015"/>
    <s v="NA"/>
    <s v="30- Main Inventory 2"/>
    <s v="NA"/>
    <n v="4.0999999999999996"/>
    <s v="NA"/>
    <s v="NA "/>
    <s v="NA"/>
    <s v="Dental Bib (13*18) (4pcs)"/>
    <s v="LOMAR "/>
    <s v="Everest Medical &amp; Safety Trading"/>
    <x v="41"/>
    <s v="Mujeeb"/>
    <s v="+971 56 683 3107"/>
    <s v="01- Consumables"/>
    <s v="4"/>
    <n v="1"/>
    <s v="IPO-69314"/>
    <n v="-15"/>
    <s v="NA"/>
    <s v="NA"/>
    <s v="NA"/>
    <s v="NA"/>
    <s v="NA"/>
    <s v="NA"/>
  </r>
  <r>
    <d v="2025-01-18T00:00:00"/>
    <x v="1"/>
    <x v="2"/>
    <x v="32"/>
    <s v="3D Inks"/>
    <s v="3D Ink Shade Clear 1L"/>
    <s v="NA"/>
    <s v="Surgical Guide Clear Ink"/>
    <n v="-1"/>
    <s v="Bottle"/>
    <s v="PN-SURGICAL GUIDE"/>
    <n v="1000"/>
    <s v="NA"/>
    <s v="NA"/>
    <s v="NA "/>
    <s v="NA "/>
    <s v="NA"/>
    <s v="08- FIN/INV"/>
    <s v="Omar Alzarkan"/>
    <s v="MIT008"/>
    <s v="NA"/>
    <s v="32- Main Inventory 1"/>
    <s v="NA"/>
    <n v="4.5999999999999996"/>
    <s v="NA"/>
    <s v="NA "/>
    <s v="NA"/>
    <s v="PN - Surgical Guide Clear"/>
    <s v="PIONEXT"/>
    <s v="FALA TRADING L.L.C"/>
    <x v="32"/>
    <s v="Sales"/>
    <s v="+971 56 936 0381"/>
    <s v="01- Consumables"/>
    <s v="4"/>
    <n v="1"/>
    <s v="IPO-81356"/>
    <n v="-1000"/>
    <s v="NA"/>
    <s v="NA"/>
    <s v="NA"/>
    <s v="NA"/>
    <s v="NA"/>
    <s v="NA"/>
  </r>
  <r>
    <d v="2025-01-18T00:00:00"/>
    <x v="1"/>
    <x v="1"/>
    <x v="1"/>
    <s v="Pantry Supplies "/>
    <s v="Chocolate Powder"/>
    <s v="NA"/>
    <s v="Chocolate Powder"/>
    <n v="-1"/>
    <s v="Kilogram"/>
    <s v="IGDC001"/>
    <n v="50"/>
    <s v="NA"/>
    <s v="NA"/>
    <s v="NA "/>
    <s v="NA "/>
    <d v="2025-09-01T00:00:00"/>
    <s v="08- FIN/INV"/>
    <s v="Myrna Villegas"/>
    <s v="VDC105"/>
    <s v="NA"/>
    <s v="30- Main Inventory 2"/>
    <s v="NA"/>
    <n v="8.1999999999999993"/>
    <s v="NA"/>
    <s v="NA "/>
    <s v="NA"/>
    <s v="Dallmayr Premium Chocolate"/>
    <s v="DALLMAYR "/>
    <s v="Jackson Trading Co. LLC"/>
    <x v="39"/>
    <s v="Sales "/>
    <s v="+971 56 975 6706"/>
    <s v="01- Consumables"/>
    <n v="8"/>
    <n v="1"/>
    <s v="IPO-74980"/>
    <n v="-50"/>
    <s v="NA"/>
    <s v="NA"/>
    <s v="NA"/>
    <s v="NA"/>
    <s v="NA"/>
    <s v="NA"/>
  </r>
  <r>
    <d v="2025-01-18T00:00:00"/>
    <x v="1"/>
    <x v="4"/>
    <x v="29"/>
    <s v="Implant Fixtures"/>
    <s v="Straumann - BLT IMPLANT"/>
    <s v="NA"/>
    <s v="Straumann - BLT RC 4.1x16"/>
    <n v="-1"/>
    <s v="Pcs"/>
    <s v="STR021.5516"/>
    <n v="1250"/>
    <s v="NA"/>
    <s v="NA"/>
    <s v="NA "/>
    <s v="NA "/>
    <d v="2026-04-01T00:00:00"/>
    <s v="08- FIN/INV"/>
    <s v="Dr. Hussein Salah Ahmed Tahoun"/>
    <s v="VDC001"/>
    <s v="NA"/>
    <s v="32- Main Inventory 1"/>
    <s v="NA"/>
    <n v="1.3"/>
    <s v="NA"/>
    <s v="NA "/>
    <s v="NA"/>
    <s v="Implant - BLT RC 4.1x16, Straumann"/>
    <s v="Straumann "/>
    <s v="Al Hayat Pharmaceuticals"/>
    <x v="35"/>
    <s v="Dr.Ayman "/>
    <s v="+971 50 782 0978"/>
    <s v="01- Consumables"/>
    <s v="1"/>
    <n v="5"/>
    <s v="IPO-86078"/>
    <n v="-1250"/>
    <s v="NA"/>
    <s v="40764- ABDALLA SALEH ABDALLA ALLAY ALSHEHI"/>
    <s v="NA"/>
    <s v="NA"/>
    <s v="NA"/>
    <s v="NA"/>
  </r>
  <r>
    <d v="2025-01-18T00:00:00"/>
    <x v="1"/>
    <x v="4"/>
    <x v="29"/>
    <s v="Implant Fixtures"/>
    <s v="Straumann - BLT IMPLANT"/>
    <s v="NA"/>
    <s v="Straumann - BLT NC 3.3x16"/>
    <n v="-1"/>
    <s v="Pcs"/>
    <s v="STR021.3516"/>
    <n v="1250"/>
    <s v="NA"/>
    <s v="NA"/>
    <s v="NA "/>
    <s v="NA "/>
    <d v="2026-02-01T00:00:00"/>
    <s v="08- FIN/INV"/>
    <s v="Dr. Hussein Salah Ahmed Tahoun"/>
    <s v="VDC001"/>
    <s v="NA"/>
    <s v="32- Main Inventory 1"/>
    <s v="NA"/>
    <n v="1.3"/>
    <s v="NA"/>
    <s v="NA "/>
    <s v="NA"/>
    <s v="Implant - BLT NC 3.3x16, Straumann"/>
    <s v="Straumann "/>
    <s v="Al Hayat Pharmaceuticals"/>
    <x v="35"/>
    <s v="Dr.Ayman "/>
    <s v="+971 50 782 0978"/>
    <s v="01- Consumables"/>
    <s v="1"/>
    <n v="5"/>
    <s v="IPO-86078"/>
    <n v="-1250"/>
    <s v="NA"/>
    <s v="40764- ABDALLA SALEH ABDALLA ALLAY ALSHEHI"/>
    <s v="NA"/>
    <s v="NA"/>
    <s v="NA"/>
    <s v="NA"/>
  </r>
  <r>
    <d v="2025-01-18T00:00:00"/>
    <x v="1"/>
    <x v="2"/>
    <x v="32"/>
    <s v="3D Inks"/>
    <s v="3D Ink - Peach - Pionext "/>
    <s v="NA"/>
    <s v="3D Ink - Peach - Pionext "/>
    <n v="-1"/>
    <s v="Bottle"/>
    <s v="PN-MODEL"/>
    <n v="325"/>
    <s v="NA"/>
    <s v="NA"/>
    <s v="NA "/>
    <s v="NA "/>
    <d v="2025-12-01T00:00:00"/>
    <s v="08- FIN/INV"/>
    <s v="Omar Alzarkan"/>
    <s v="MIT008"/>
    <s v="NA"/>
    <s v="32- Main Inventory 1"/>
    <s v="NA"/>
    <n v="4.5999999999999996"/>
    <s v="NA"/>
    <s v="NA "/>
    <s v="NA"/>
    <s v="PN-MODEL 2.0"/>
    <s v="PIONEXT"/>
    <s v="FALA TRADING L.L.C"/>
    <x v="32"/>
    <s v="Sales"/>
    <s v="+971 56 936 0381"/>
    <s v="01- Consumables"/>
    <s v="4"/>
    <n v="1"/>
    <s v="IPO-81356"/>
    <n v="-325"/>
    <s v="NA"/>
    <s v="NA"/>
    <s v="NA"/>
    <s v="NA"/>
    <s v="NA"/>
    <s v="NA"/>
  </r>
  <r>
    <d v="2025-01-18T00:00:00"/>
    <x v="1"/>
    <x v="3"/>
    <x v="20"/>
    <s v="Personal Protective Equipment"/>
    <s v="Nitrile Gloves Power Free - Black (Large)"/>
    <s v="NA"/>
    <s v="Nitrile Gloves Power Free - Black (Large)"/>
    <n v="-1"/>
    <s v="Box"/>
    <s v="D0003238"/>
    <n v="45"/>
    <s v="NA"/>
    <s v="NA"/>
    <s v="NA "/>
    <s v="NA "/>
    <s v="NA "/>
    <s v="08- FIN/INV"/>
    <s v="Omar Alzarkan"/>
    <s v="MIT008"/>
    <s v="NA"/>
    <s v="30- Main Inventory 2"/>
    <s v="NA"/>
    <n v="1.3"/>
    <s v="NA"/>
    <s v="NA "/>
    <s v="NA"/>
    <s v="Carbon Black Large Nitrile Powder Free Gloves"/>
    <s v="NA"/>
    <s v="City Pharmacy Co. WLL"/>
    <x v="32"/>
    <s v="Mr.Anas"/>
    <s v="+971 55 244 0493"/>
    <s v="01- Consumables"/>
    <s v="1"/>
    <n v="1"/>
    <s v="IPO-81356"/>
    <n v="-45"/>
    <s v="NA"/>
    <s v="NA"/>
    <s v="NA"/>
    <s v="NA"/>
    <s v="NA"/>
    <s v="NA"/>
  </r>
  <r>
    <d v="2025-01-18T00:00:00"/>
    <x v="1"/>
    <x v="3"/>
    <x v="20"/>
    <s v="Personal Protective Equipment"/>
    <s v="Cam Covers"/>
    <s v="NA"/>
    <s v="Cam Covers"/>
    <n v="-1"/>
    <s v="Pack"/>
    <s v="1A6410"/>
    <n v="40"/>
    <s v="NA"/>
    <s v="NA"/>
    <s v="NA "/>
    <s v="NA "/>
    <d v="2026-09-01T00:00:00"/>
    <s v="08- FIN/INV"/>
    <s v="Dr. Ibrahim Moussa"/>
    <s v="VDC175"/>
    <s v="NA"/>
    <s v="30- Main Inventory 2"/>
    <s v="NA"/>
    <n v="2.4"/>
    <s v="NA"/>
    <s v="NA "/>
    <s v="NA"/>
    <s v="Camera Covers/Intraoral Camera Sheath"/>
    <s v="DOCHEM "/>
    <s v="IRA Medical Supplies"/>
    <x v="34"/>
    <s v="Mohammed Rashid"/>
    <s v="+971 56 272 8220"/>
    <s v="01- Consumables"/>
    <s v="2"/>
    <n v="1"/>
    <s v="IPO-20535"/>
    <n v="-40"/>
    <s v="NA"/>
    <s v="NA"/>
    <s v="NA"/>
    <s v="NA"/>
    <s v="NA"/>
    <s v="NA"/>
  </r>
  <r>
    <d v="2025-01-18T00:00:00"/>
    <x v="1"/>
    <x v="1"/>
    <x v="1"/>
    <s v="Pantry Supplies "/>
    <s v="White Plastic Cups"/>
    <s v="NA"/>
    <s v="White Plastic Cups"/>
    <n v="-1"/>
    <s v="Tube of 50 Cups"/>
    <s v="DSCP-00001"/>
    <n v="2"/>
    <s v="NA"/>
    <s v="NA"/>
    <s v="NA "/>
    <s v="NA "/>
    <s v="NA"/>
    <s v="08- FIN/INV"/>
    <s v="Dr. Ibrahim Moussa"/>
    <s v="VDC175"/>
    <s v="NA"/>
    <s v="32- Main Inventory 1"/>
    <s v="NA"/>
    <n v="8.3000000000000007"/>
    <s v="NA"/>
    <s v="NA "/>
    <s v="NA"/>
    <s v="Disposable Plastic Cups"/>
    <s v="NA "/>
    <s v="Baqala"/>
    <x v="34"/>
    <s v="Alam "/>
    <s v="+971 56 766 1807"/>
    <s v="01- Consumables"/>
    <s v="8"/>
    <n v="1"/>
    <s v="IPO-20535"/>
    <n v="-2"/>
    <s v="NA"/>
    <s v="NA"/>
    <s v="NA"/>
    <s v="NA"/>
    <s v="NA"/>
    <s v="NA"/>
  </r>
  <r>
    <d v="2025-01-18T00:00:00"/>
    <x v="1"/>
    <x v="3"/>
    <x v="20"/>
    <s v="Personal Protective Equipment "/>
    <s v="Dental Bibs"/>
    <s v="NA"/>
    <s v="Dental Bibs"/>
    <n v="-1"/>
    <s v="Bundle"/>
    <s v="DB-3-00001"/>
    <n v="7.5"/>
    <s v="NA"/>
    <s v="NA"/>
    <s v="NA "/>
    <s v="NA "/>
    <s v="NA"/>
    <s v="08- FIN/INV"/>
    <s v="Dr. Ibrahim Moussa"/>
    <s v="VDC175"/>
    <s v="NA"/>
    <s v="30- Main Inventory 2"/>
    <s v="NA"/>
    <n v="4.0999999999999996"/>
    <s v="NA"/>
    <s v="NA "/>
    <s v="NA"/>
    <s v="Dental Bib (13*18) (4pcs)"/>
    <s v="LOMAR "/>
    <s v="Everest Medical &amp; Safety Trading"/>
    <x v="34"/>
    <s v="Mujeeb"/>
    <s v="+971 56 683 3107"/>
    <s v="01- Consumables"/>
    <s v="4"/>
    <n v="1"/>
    <s v="IPO-20535"/>
    <n v="-7.5"/>
    <s v="NA"/>
    <s v="NA"/>
    <s v="NA"/>
    <s v="NA"/>
    <s v="NA"/>
    <s v="NA"/>
  </r>
  <r>
    <d v="2025-01-18T00:00:00"/>
    <x v="1"/>
    <x v="3"/>
    <x v="20"/>
    <s v="Personal Protective Equipment "/>
    <s v="Disposable Gown - 50 gsm"/>
    <s v="NA"/>
    <s v="Disposable Gown - 50 gsm"/>
    <n v="-1"/>
    <s v="Pack  of 10pcs"/>
    <s v="ISG50-00001"/>
    <n v="13"/>
    <s v="NA"/>
    <s v="NA"/>
    <s v="NA "/>
    <s v="NA "/>
    <s v="NA"/>
    <s v="08- FIN/INV"/>
    <s v="Dr. Asma Butt Haroon Zafar"/>
    <s v="VDC040"/>
    <s v="NA"/>
    <s v="30- Main Inventory 2"/>
    <s v="NA"/>
    <n v="2.2999999999999998"/>
    <s v="NA"/>
    <s v="NA "/>
    <s v="NA"/>
    <s v="Disposable Isolation Gown - 50 GSM Blue"/>
    <s v="Novamed "/>
    <s v="Everest Medical &amp; Safety Trading"/>
    <x v="33"/>
    <s v="Mujeeb "/>
    <s v="+971 56 683 3107"/>
    <s v="01- Consumables"/>
    <s v="6"/>
    <n v="1"/>
    <s v="IPO-33751"/>
    <n v="-13"/>
    <s v="NA"/>
    <s v="NA"/>
    <s v="NA"/>
    <s v="NA"/>
    <s v="NA"/>
    <s v="NA"/>
  </r>
  <r>
    <d v="2025-01-18T00:00:00"/>
    <x v="1"/>
    <x v="3"/>
    <x v="20"/>
    <s v="Personal Protective Equipment"/>
    <s v="Nurse Cap"/>
    <s v="NA"/>
    <s v="Nurse Cap"/>
    <n v="-1"/>
    <s v="Pack "/>
    <s v="GENC-1112"/>
    <n v="7"/>
    <s v="NA"/>
    <s v="NA"/>
    <s v="NA "/>
    <s v="NA "/>
    <d v="2027-08-01T00:00:00"/>
    <s v="08- FIN/INV"/>
    <s v="Dr. Asma Butt Haroon Zafar"/>
    <s v="VDC040"/>
    <s v="NA"/>
    <s v="30- Main Inventory 2"/>
    <s v="NA"/>
    <n v="8.4"/>
    <s v="NA"/>
    <s v="NA "/>
    <s v="NA"/>
    <s v="Nurse Cap"/>
    <s v="MMC "/>
    <s v="Everest Medical &amp; Safety Trading"/>
    <x v="33"/>
    <s v="Mujeeb "/>
    <s v="+971 56 683 3107"/>
    <s v="01- Consumables"/>
    <s v="3"/>
    <n v="1"/>
    <s v="IPO-33751"/>
    <n v="-7"/>
    <s v="NA"/>
    <s v="NA"/>
    <s v="NA"/>
    <s v="NA"/>
    <s v="NA"/>
    <s v="NA"/>
  </r>
  <r>
    <d v="2025-01-18T00:00:00"/>
    <x v="1"/>
    <x v="0"/>
    <x v="3"/>
    <s v="Endodontic Materials"/>
    <s v="Bioceramic Sealer"/>
    <s v="NA"/>
    <s v="Bioceramic Sealer"/>
    <n v="-1"/>
    <s v="Syringe"/>
    <s v="CSL2206031"/>
    <n v="295"/>
    <s v="NA"/>
    <s v="NA"/>
    <s v="NA "/>
    <s v="NA "/>
    <d v="2025-06-01T00:00:00"/>
    <s v="08- FIN/INV"/>
    <s v="Dr. Asma Butt Haroon Zafar"/>
    <s v="VDC040"/>
    <s v="NA"/>
    <s v="32- Main Inventory 1"/>
    <s v="NA"/>
    <n v="8.1999999999999993"/>
    <s v="NA"/>
    <s v="NA "/>
    <s v="NA"/>
    <s v="Ceraseal - Metabiomed"/>
    <s v="Meta Biomed "/>
    <s v="City Pharmacy Co. WLL"/>
    <x v="33"/>
    <s v="Mr.Anas"/>
    <s v="+971 55 244 0493"/>
    <s v="01- Consumables"/>
    <s v="8"/>
    <n v="1"/>
    <s v="IPO-33751"/>
    <n v="-295"/>
    <s v="NA"/>
    <s v="NA"/>
    <s v="NA"/>
    <s v="NA"/>
    <s v="NA"/>
    <s v="NA"/>
  </r>
  <r>
    <d v="2025-01-18T00:00:00"/>
    <x v="1"/>
    <x v="0"/>
    <x v="3"/>
    <s v="Endodontic Materials"/>
    <s v="K Files"/>
    <s v="NA"/>
    <s v="K Files 25-15"/>
    <n v="-1"/>
    <s v="Pkt"/>
    <s v="KF-002515"/>
    <n v="7"/>
    <s v="NA"/>
    <s v="NA"/>
    <s v="NA "/>
    <s v="NA "/>
    <s v="NA"/>
    <s v="08- FIN/INV"/>
    <s v="Dr. Asma Butt Haroon Zafar"/>
    <s v="VDC040"/>
    <s v="NA"/>
    <s v="32- Main Inventory 1"/>
    <s v="NA"/>
    <n v="8.4"/>
    <s v="NA"/>
    <s v="NA "/>
    <s v="NA"/>
    <s v="K Files - 25mm #15"/>
    <s v="Mani "/>
    <s v="MedPro Solutions Medical Equipment Trading LLC"/>
    <x v="33"/>
    <s v="Imran"/>
    <n v="97142667877"/>
    <s v="02- Reusable"/>
    <s v="8"/>
    <n v="1"/>
    <s v="IPO-33751"/>
    <n v="-7"/>
    <s v="NA"/>
    <s v="NA"/>
    <s v="NA"/>
    <s v="NA"/>
    <s v="NA"/>
    <s v="NA"/>
  </r>
  <r>
    <d v="2025-01-18T00:00:00"/>
    <x v="1"/>
    <x v="0"/>
    <x v="3"/>
    <s v="Endodontic Materials"/>
    <s v="K Files"/>
    <s v="NA"/>
    <s v="K Files 25-08"/>
    <n v="-1"/>
    <s v="Pkt"/>
    <s v="KF-002511"/>
    <n v="7"/>
    <s v="NA"/>
    <s v="NA"/>
    <s v="NA "/>
    <s v="NA "/>
    <s v="NA"/>
    <s v="08- FIN/INV"/>
    <s v="Dr. Asma Butt Haroon Zafar"/>
    <s v="VDC040"/>
    <s v="NA"/>
    <s v="32- Main Inventory 1"/>
    <s v="NA"/>
    <n v="8.4"/>
    <s v="NA"/>
    <s v="NA "/>
    <s v="NA"/>
    <s v="K Files - 25mm #08"/>
    <s v="Mani "/>
    <s v="Everest Medical &amp; Safety Trading"/>
    <x v="33"/>
    <s v="Mujeeb "/>
    <s v="+971 56 683 3107"/>
    <s v="02- Reusable"/>
    <s v="7"/>
    <n v="1"/>
    <s v="IPO-33751"/>
    <n v="-7"/>
    <s v="NA"/>
    <s v="NA"/>
    <s v="NA"/>
    <s v="NA"/>
    <s v="NA"/>
    <s v="NA"/>
  </r>
  <r>
    <d v="2025-01-18T00:00:00"/>
    <x v="1"/>
    <x v="3"/>
    <x v="19"/>
    <s v="Disinfectants "/>
    <s v="Disinfectant Wipes"/>
    <s v="NA"/>
    <s v="Cavi Wipes"/>
    <n v="-1"/>
    <s v="Bottle"/>
    <s v="21-229IPA"/>
    <n v="29"/>
    <s v="NA"/>
    <s v="NA"/>
    <s v="NA "/>
    <s v="NA "/>
    <d v="2025-10-01T00:00:00"/>
    <s v="08- FIN/INV"/>
    <s v="Dr. Asma Butt Haroon Zafar"/>
    <s v="VDC040"/>
    <s v="NA"/>
    <s v="30- Main Inventory 2"/>
    <s v="NA"/>
    <n v="1.5"/>
    <s v="NA"/>
    <s v="NA "/>
    <s v="NA"/>
    <s v="Surface Disinfectant - Cavi wipes (160 towels/bot)"/>
    <s v="Metrex"/>
    <s v="Bin Ali Medical Supplies LLC"/>
    <x v="33"/>
    <s v="Shihabudheen"/>
    <s v="+971 55 798 8038"/>
    <s v="01- Consumables"/>
    <s v="1"/>
    <n v="1"/>
    <s v="IPO-33751"/>
    <n v="-29"/>
    <s v="NA"/>
    <s v="NA"/>
    <s v="NA"/>
    <s v="NA"/>
    <s v="NA"/>
    <s v="NA"/>
  </r>
  <r>
    <d v="2025-01-18T00:00:00"/>
    <x v="1"/>
    <x v="0"/>
    <x v="2"/>
    <s v="Restorative Fillings"/>
    <s v="Yellow Etch"/>
    <s v="NA"/>
    <s v="Yellow Etch"/>
    <n v="-1"/>
    <s v="Pack of 1Syringe"/>
    <s v="UP-407"/>
    <n v="45"/>
    <s v="NA"/>
    <s v="NA"/>
    <s v="NA "/>
    <s v="NA "/>
    <d v="2029-03-31T00:00:00"/>
    <s v="08- FIN/INV"/>
    <s v="Dr. Asma Butt Haroon Zafar"/>
    <s v="VDC040"/>
    <s v="NA"/>
    <s v="32- Main Inventory 1"/>
    <s v="NA"/>
    <n v="7.3"/>
    <s v="NA"/>
    <s v="NA "/>
    <s v="NA"/>
    <s v="Porcelain Etch - 9% Hydrofluoric acid (1.2ml) x 1Syringe"/>
    <s v="Ultradent "/>
    <s v="Saber Mohammed/Elwan Technical Supplies"/>
    <x v="33"/>
    <s v="Saber"/>
    <s v="+971 50 170 2676"/>
    <s v="01- Consumables"/>
    <s v="7"/>
    <n v="1"/>
    <s v="IPO-33751"/>
    <n v="-45"/>
    <s v="NA"/>
    <s v="NA"/>
    <s v="NA"/>
    <s v="NA"/>
    <s v="NA"/>
    <s v="NA"/>
  </r>
  <r>
    <d v="2025-01-18T00:00:00"/>
    <x v="1"/>
    <x v="0"/>
    <x v="22"/>
    <s v="Surgical Materials"/>
    <s v="Saline"/>
    <s v="NA"/>
    <s v="Saline "/>
    <n v="-1"/>
    <s v="Bottle"/>
    <s v="SSC-000.09"/>
    <n v="2.75"/>
    <s v="NA"/>
    <s v="NA"/>
    <s v="NA "/>
    <s v="NA "/>
    <d v="2026-10-01T00:00:00"/>
    <s v="08- FIN/INV"/>
    <s v="Dr. Asma Butt Haroon Zafar"/>
    <s v="VDC040"/>
    <s v="NA"/>
    <s v="32- Main Inventory 1"/>
    <s v="NA"/>
    <n v="8.6"/>
    <s v="NA"/>
    <s v="NA "/>
    <s v="NA"/>
    <s v="Saline - Sodium Chloride 0.9%"/>
    <s v="KSP PHARMA "/>
    <s v="Everest Medical &amp; Safety Trading"/>
    <x v="33"/>
    <s v="Mujeeb "/>
    <s v="+971 56 683 3107"/>
    <s v="01- Consumables"/>
    <n v="8"/>
    <n v="1"/>
    <s v="IPO-33751"/>
    <n v="-2.75"/>
    <s v="NA"/>
    <s v="NA"/>
    <s v="NA"/>
    <s v="NA"/>
    <s v="NA"/>
    <s v="NA"/>
  </r>
  <r>
    <d v="2025-01-18T00:00:00"/>
    <x v="1"/>
    <x v="0"/>
    <x v="15"/>
    <s v="Impression Materials"/>
    <s v="Light Body"/>
    <s v="NA"/>
    <s v="Light Body"/>
    <n v="-0.5"/>
    <s v="Pack"/>
    <s v="C207001"/>
    <n v="155"/>
    <s v="NA"/>
    <s v="NA"/>
    <s v="NA "/>
    <s v="NA "/>
    <d v="2025-12-01T00:00:00"/>
    <s v="08- FIN/INV"/>
    <s v="Dr. Asma Butt Haroon Zafar"/>
    <s v="VDC040"/>
    <s v="NA"/>
    <s v="32- Main Inventory 1"/>
    <s v="NA"/>
    <n v="8.5"/>
    <s v="NA"/>
    <s v="NA "/>
    <s v="NA"/>
    <s v="Impression Material - Zhermack Hydrorise Light Body"/>
    <s v="Zhermack "/>
    <s v="Bio Link Medical Surgical Equipment &amp; Intruments Trading LLC"/>
    <x v="33"/>
    <s v="Dr.Shadi"/>
    <s v="+971 56 525 1319"/>
    <s v="01- Consumables"/>
    <s v="8"/>
    <n v="1"/>
    <s v="IPO-33751"/>
    <n v="-77.5"/>
    <s v="NA"/>
    <s v="NA"/>
    <s v="NA"/>
    <s v="NA"/>
    <s v="NA"/>
    <s v="NA"/>
  </r>
  <r>
    <d v="2025-01-18T00:00:00"/>
    <x v="1"/>
    <x v="0"/>
    <x v="16"/>
    <s v="Bleaching Material"/>
    <s v=" Whitening Gel"/>
    <s v="NA"/>
    <s v="Endo Whitening Gel"/>
    <n v="-0.5"/>
    <s v="Pack of 2 Syringe"/>
    <n v="1323"/>
    <n v="200"/>
    <s v="NA"/>
    <s v="NA"/>
    <s v="NA "/>
    <s v="NA "/>
    <d v="2024-11-01T00:00:00"/>
    <s v="08- FIN/INV"/>
    <s v="Dr. Salim Ali Salim Al-Hamadani"/>
    <s v="VDC015"/>
    <s v="NA"/>
    <s v="32- Main Inventory 1"/>
    <s v="NA"/>
    <n v="7.1"/>
    <s v="NA"/>
    <s v="NA "/>
    <s v="NA"/>
    <s v="Opalescense Endo Mini Refill"/>
    <s v="Ultradent "/>
    <s v="Saber Mohammed/Elwan Technical Supplies"/>
    <x v="41"/>
    <s v="Saber"/>
    <s v="+971 50 170 2676"/>
    <s v="01- Consumables"/>
    <s v="8"/>
    <n v="1"/>
    <s v="IPO-69314"/>
    <n v="-100"/>
    <s v="NA"/>
    <s v="NA"/>
    <s v="NA"/>
    <s v="NA"/>
    <s v="NA"/>
    <s v="NA"/>
  </r>
  <r>
    <d v="2025-01-18T00:00:00"/>
    <x v="1"/>
    <x v="6"/>
    <x v="12"/>
    <s v="Needles"/>
    <s v="STA Long"/>
    <s v="NA"/>
    <s v="STA Long"/>
    <n v="-0.2"/>
    <s v="Box of 50 Pcs"/>
    <s v="MILESTA-5050-301"/>
    <n v="549"/>
    <s v="NA"/>
    <s v="NA"/>
    <s v="NA "/>
    <s v="NA "/>
    <d v="2026-11-24T00:00:00"/>
    <s v="08- FIN/INV"/>
    <s v="Dr. Ibrahim Moussa"/>
    <s v="VDC175"/>
    <s v="NA"/>
    <s v="32- Main Inventory 1"/>
    <s v="NA"/>
    <n v="5.6"/>
    <s v="NA"/>
    <s v="NA "/>
    <s v="NA"/>
    <s v="Wand STA Handpieces with Needle 30 gauge x 1&quot;"/>
    <s v="WAND STA"/>
    <s v="Al Hayat Pharmaceuticals"/>
    <x v="34"/>
    <s v="Dr.Noha "/>
    <s v="+971 56 367 4713"/>
    <s v="01- Consumables"/>
    <s v="5"/>
    <n v="1"/>
    <s v="IPO-20535"/>
    <n v="-109.80000000000001"/>
    <s v="NA"/>
    <s v="NA"/>
    <s v="NA"/>
    <s v="NA"/>
    <s v="NA"/>
    <s v="NA"/>
  </r>
  <r>
    <d v="2025-01-18T00:00:00"/>
    <x v="1"/>
    <x v="6"/>
    <x v="12"/>
    <s v="Needles"/>
    <s v="STA Short"/>
    <s v="NA"/>
    <s v="STA Short"/>
    <n v="-0.14000000000000001"/>
    <s v="Box of 50 Pcs"/>
    <s v="MILESTA-5050-305"/>
    <n v="549"/>
    <s v="NA"/>
    <s v="NA"/>
    <s v="NA "/>
    <s v="NA "/>
    <d v="2027-11-24T00:00:00"/>
    <s v="08- FIN/INV"/>
    <s v="Dr. Ibrahim Moussa"/>
    <s v="VDC175"/>
    <s v="NA"/>
    <s v="32- Main Inventory 1"/>
    <s v="NA"/>
    <n v="5.6"/>
    <s v="NA"/>
    <s v="NA "/>
    <s v="NA"/>
    <s v="Wand STA Handpieces with Needle 30 gauge x 1/2&quot;"/>
    <s v="WAND STA"/>
    <s v="Al Hayat Pharmaceuticals"/>
    <x v="34"/>
    <s v="Dr.Noha "/>
    <s v="+971 56 367 4713"/>
    <s v="01- Consumables"/>
    <s v="5"/>
    <n v="1"/>
    <s v="IPO-20535"/>
    <n v="-76.860000000000014"/>
    <s v="NA"/>
    <s v="NA"/>
    <s v="NA"/>
    <s v="NA"/>
    <s v="NA"/>
    <s v="NA"/>
  </r>
  <r>
    <d v="2025-01-19T00:00:00"/>
    <x v="1"/>
    <x v="3"/>
    <x v="5"/>
    <s v="General Materials"/>
    <s v="Z Fold Tissue"/>
    <s v="NA"/>
    <s v="Z Fold Tissue"/>
    <n v="-20"/>
    <s v="Bundle"/>
    <s v="DIS142"/>
    <n v="3.04"/>
    <s v="NA"/>
    <s v="NA"/>
    <s v="NA "/>
    <s v="NA "/>
    <s v="NA "/>
    <s v="08- FIN/INV"/>
    <s v="Ahammed Thanweer"/>
    <s v="VDC176"/>
    <s v="NA"/>
    <s v="30- Main Inventory 2"/>
    <s v="NA"/>
    <n v="5.2"/>
    <s v="NA"/>
    <s v="NA "/>
    <s v="NA"/>
    <s v="Hand Towel - Z Fold Tissues - 2 Ply (150*16 Pkt)"/>
    <s v="NA"/>
    <s v="Everest Medical &amp; Safety Trading"/>
    <x v="37"/>
    <s v="Mustaq"/>
    <s v="+971 54 745 6475"/>
    <s v="01- Consumables"/>
    <s v="5"/>
    <n v="1"/>
    <s v="IPO-14811"/>
    <n v="-60.8"/>
    <s v="NA"/>
    <s v="NA"/>
    <s v="NA"/>
    <s v="NA"/>
    <s v="NA"/>
    <s v="NA"/>
  </r>
  <r>
    <d v="2025-01-19T00:00:00"/>
    <x v="1"/>
    <x v="3"/>
    <x v="21"/>
    <s v="Sterilization Monitoring "/>
    <s v="Bowie Dick"/>
    <s v="NA"/>
    <s v="Bowie Dick"/>
    <n v="-10"/>
    <s v="Pack"/>
    <s v="BD-200W"/>
    <n v="5.25"/>
    <s v="NA"/>
    <s v="NA"/>
    <s v="NA "/>
    <s v="NA "/>
    <d v="2026-08-01T00:00:00"/>
    <s v="08- FIN/INV"/>
    <s v="Ahammed Thanweer"/>
    <s v="VDC176"/>
    <s v="NA"/>
    <s v="30- Main Inventory 2"/>
    <s v="NA"/>
    <n v="2.4"/>
    <s v="NA"/>
    <s v="NA "/>
    <s v="NA"/>
    <s v="Bowiedick Test Pack"/>
    <s v="Steristar "/>
    <s v="Everest Medical &amp; Safety Trading"/>
    <x v="37"/>
    <s v="Mujeeb "/>
    <s v="+971 56 683 3107"/>
    <s v="01- Consumables"/>
    <s v="2"/>
    <n v="1"/>
    <s v="IPO-14811"/>
    <n v="-52.5"/>
    <s v="NA"/>
    <s v="NA"/>
    <s v="NA"/>
    <s v="NA"/>
    <s v="NA"/>
    <s v="NA"/>
  </r>
  <r>
    <d v="2025-01-19T00:00:00"/>
    <x v="1"/>
    <x v="3"/>
    <x v="5"/>
    <s v="General Materials"/>
    <s v="Tissue Box"/>
    <s v="NA"/>
    <s v="Tissue Box"/>
    <n v="-5"/>
    <s v="Box"/>
    <s v="DIS142"/>
    <n v="2.63"/>
    <s v="NA"/>
    <s v="NA"/>
    <s v="NA "/>
    <s v="NA "/>
    <s v="NA"/>
    <s v="08- FIN/INV"/>
    <s v="Ahammed Thanweer"/>
    <s v="VDC176"/>
    <s v="NA"/>
    <s v="30- Main Inventory 2"/>
    <s v="NA"/>
    <n v="2.4"/>
    <s v="NA"/>
    <s v="NA "/>
    <s v="NA"/>
    <s v="Tissue Facial - 150*30 (2 Ply)"/>
    <s v="Reliance "/>
    <s v="Gulf Center for Cleaning Equipment"/>
    <x v="38"/>
    <s v="Charibel"/>
    <s v="+971 56 683 3107"/>
    <s v="01- Consumables"/>
    <s v="5"/>
    <n v="1"/>
    <s v="IPO-67233"/>
    <n v="-13.149999999999999"/>
    <s v="NA"/>
    <s v="NA"/>
    <s v="NA"/>
    <s v="NA"/>
    <s v="NA"/>
    <s v="NA"/>
  </r>
  <r>
    <d v="2025-01-19T00:00:00"/>
    <x v="1"/>
    <x v="3"/>
    <x v="20"/>
    <s v="Personal Protective Equipment"/>
    <s v="Gloves Powder Free Nitile - Medium"/>
    <s v="NA"/>
    <s v="Gloves Powder Free Nitile - Medium"/>
    <n v="-3"/>
    <s v="Box"/>
    <s v="NG-M-01"/>
    <n v="7.5"/>
    <s v="NA"/>
    <s v="NA"/>
    <s v="NA "/>
    <s v="NA "/>
    <s v="NA "/>
    <s v="08- FIN/INV"/>
    <s v="Ahammed Thanweer"/>
    <s v="VDC176"/>
    <s v="NA"/>
    <s v="30- Main Inventory 2"/>
    <s v="NA"/>
    <n v="1.3"/>
    <s v="NA"/>
    <s v="NA "/>
    <s v="NA"/>
    <s v="Gloves TouchFlex Nitrile P/F Medium 100/Box"/>
    <s v="TouchFlex"/>
    <s v="Bin Ali Medical Supplies LLC"/>
    <x v="38"/>
    <s v="Shihabudheen"/>
    <s v="+971 55 798 8038"/>
    <s v="01- Consumables"/>
    <s v="1"/>
    <n v="1"/>
    <s v="IPO-67233"/>
    <n v="-22.5"/>
    <s v="NA"/>
    <s v="NA"/>
    <s v="NA"/>
    <s v="NA"/>
    <s v="NA"/>
    <s v="NA"/>
  </r>
  <r>
    <d v="2025-01-19T00:00:00"/>
    <x v="1"/>
    <x v="3"/>
    <x v="21"/>
    <s v="Sterilization Monitoring "/>
    <s v="Steam Indicator"/>
    <s v="NA"/>
    <s v="Steam Indicator"/>
    <n v="-2"/>
    <s v="Pack"/>
    <s v="DB-3-00001"/>
    <n v="30"/>
    <s v="NA"/>
    <s v="NA"/>
    <s v="NA "/>
    <s v="NA "/>
    <d v="2028-12-01T00:00:00"/>
    <s v="08- FIN/INV"/>
    <s v="Ahammed Thanweer"/>
    <s v="VDC176"/>
    <s v="NA"/>
    <s v="30- Main Inventory 2"/>
    <s v="NA"/>
    <n v="2.4"/>
    <s v="NA"/>
    <s v="NA "/>
    <s v="NA"/>
    <s v="Steam Indicator"/>
    <s v="Euromed"/>
    <s v="Everest Medical &amp; Safety Trading"/>
    <x v="37"/>
    <s v="Mujeeb "/>
    <s v="+971 56 683 3107"/>
    <s v="01- Consumables"/>
    <s v="2"/>
    <n v="1"/>
    <s v="IPO-14811"/>
    <n v="-60"/>
    <s v="NA"/>
    <s v="NA"/>
    <s v="NA"/>
    <s v="NA"/>
    <s v="NA"/>
    <s v="NA"/>
  </r>
  <r>
    <d v="2025-01-19T00:00:00"/>
    <x v="1"/>
    <x v="6"/>
    <x v="18"/>
    <s v="Vital Signs"/>
    <s v="RBS Strips"/>
    <s v="NA"/>
    <s v="RBS Strips"/>
    <n v="-1"/>
    <s v="Pack of 50 Strips"/>
    <s v="TSTRIP-00001"/>
    <n v="84"/>
    <s v="NA"/>
    <s v="NA"/>
    <s v="NA"/>
    <s v="NA"/>
    <d v="2025-10-22T00:00:00"/>
    <s v="08- FIN/INV"/>
    <s v="Ahammed Thanweer"/>
    <s v="VDC176"/>
    <s v="NA"/>
    <s v="32- Main Inventory 1"/>
    <s v="NA"/>
    <n v="6.4"/>
    <s v="NA"/>
    <s v="NA "/>
    <s v="NA"/>
    <s v="Test Strips - One Touch Select Plus Strip 50's"/>
    <s v="ONETOUCH"/>
    <s v="Aster Pharmacy"/>
    <x v="38"/>
    <s v="Sales "/>
    <s v="+971 54 307 7967"/>
    <s v="01- Consumables"/>
    <s v="6"/>
    <n v="1"/>
    <s v="IPO-67233"/>
    <n v="-84"/>
    <s v="NA"/>
    <s v="NA"/>
    <s v="NA"/>
    <s v="NA"/>
    <s v="NA"/>
    <s v="NA"/>
  </r>
  <r>
    <d v="2025-01-19T00:00:00"/>
    <x v="1"/>
    <x v="3"/>
    <x v="20"/>
    <s v="Personal Protective Equipment"/>
    <s v="X-Ray Sleeve"/>
    <s v="NA"/>
    <s v="X-Ray Sleeve"/>
    <n v="-1"/>
    <s v="Box"/>
    <s v="JL2007760"/>
    <n v="23"/>
    <s v="NA"/>
    <s v="NA"/>
    <s v="NA "/>
    <s v="NA "/>
    <s v="NA"/>
    <s v="08- FIN/INV"/>
    <s v="Ahammed Thanweer"/>
    <s v="VDC176"/>
    <s v="NA"/>
    <s v="30- Main Inventory 2"/>
    <s v="NA"/>
    <n v="2.4"/>
    <s v="NA"/>
    <s v="NA "/>
    <s v="NA"/>
    <s v="X-Ray Sensor Sleeve Plastic"/>
    <s v="Neopro "/>
    <s v="Everest Medical &amp; Safety Trading"/>
    <x v="38"/>
    <s v="Mujeeb "/>
    <s v="+971 56 683 3107"/>
    <s v="01- Consumables"/>
    <s v="2"/>
    <n v="1"/>
    <s v="IPO-67233"/>
    <n v="-23"/>
    <s v="NA"/>
    <s v="NA"/>
    <s v="NA"/>
    <s v="NA"/>
    <s v="NA"/>
    <s v="NA"/>
  </r>
  <r>
    <d v="2025-01-19T00:00:00"/>
    <x v="1"/>
    <x v="3"/>
    <x v="14"/>
    <s v=" Wrapping"/>
    <s v="Sterilization Pouch 100"/>
    <s v="NA"/>
    <s v="Sterilization Pouch 100"/>
    <n v="-1"/>
    <s v="Roll"/>
    <s v="STR-000100"/>
    <n v="42"/>
    <s v="NA"/>
    <s v="NA"/>
    <s v="NA "/>
    <s v="NA "/>
    <s v="NA"/>
    <s v="08- FIN/INV"/>
    <s v="Ahammed Thanweer"/>
    <s v="VDC176"/>
    <s v="NA"/>
    <s v="30- Main Inventory 2"/>
    <s v="NA"/>
    <n v="1.4"/>
    <s v="NA"/>
    <s v="NA "/>
    <s v="NA"/>
    <s v="Sterilization Reel - 100x200mt Plain"/>
    <s v="MMC"/>
    <s v="Everest Medical &amp; Safety Trading"/>
    <x v="37"/>
    <s v="Mujeeb "/>
    <s v="+971 56 683 3107"/>
    <s v="01- Consumables"/>
    <s v="1"/>
    <n v="1"/>
    <s v="IPO-14811"/>
    <n v="-42"/>
    <s v="NA"/>
    <s v="NA"/>
    <s v="NA"/>
    <s v="NA"/>
    <s v="NA"/>
    <s v="NA"/>
  </r>
  <r>
    <d v="2025-01-19T00:00:00"/>
    <x v="1"/>
    <x v="3"/>
    <x v="14"/>
    <s v="Wrapping"/>
    <s v="Sterilization Pouch 75"/>
    <s v="NA"/>
    <s v="Sterilization Pouch 75"/>
    <n v="-1"/>
    <s v="Roll"/>
    <s v="STR-00075"/>
    <n v="32"/>
    <s v="NA"/>
    <s v="NA"/>
    <s v="NA "/>
    <s v="NA "/>
    <s v="NA"/>
    <s v="08- FIN/INV"/>
    <s v="Ahammed Thanweer"/>
    <s v="VDC176"/>
    <s v="NA"/>
    <s v="30- Main Inventory 2"/>
    <s v="NA"/>
    <n v="1.4"/>
    <s v="NA"/>
    <s v="NA "/>
    <s v="NA"/>
    <s v="Sterilization Reel - 75x200mt Plain"/>
    <s v="MMC"/>
    <s v="Everest Medical &amp; Safety Trading"/>
    <x v="37"/>
    <s v="Mujeeb "/>
    <s v="+971 56 683 3107"/>
    <s v="01- Consumables"/>
    <s v="1"/>
    <n v="1"/>
    <s v="IPO-14811"/>
    <n v="-32"/>
    <s v="NA"/>
    <s v="NA"/>
    <s v="NA"/>
    <s v="NA"/>
    <s v="NA"/>
    <s v="NA"/>
  </r>
  <r>
    <d v="2025-01-19T00:00:00"/>
    <x v="1"/>
    <x v="3"/>
    <x v="14"/>
    <s v=" Wrapping"/>
    <s v="Sterilization Pouch 55"/>
    <s v="NA"/>
    <s v="Sterilization Pouch 55"/>
    <n v="-1"/>
    <s v="Roll"/>
    <s v="STR-00055"/>
    <n v="28"/>
    <s v="NA"/>
    <s v="NA"/>
    <s v="NA "/>
    <s v="NA "/>
    <s v="NA"/>
    <s v="08- FIN/INV"/>
    <s v="Ahammed Thanweer"/>
    <s v="VDC176"/>
    <s v="NA"/>
    <s v="30- Main Inventory 2"/>
    <s v="NA"/>
    <n v="2.1"/>
    <s v="NA"/>
    <s v="NA "/>
    <s v="NA"/>
    <s v="Sterilization Reel - 55x200mt Plain  "/>
    <s v="MMC"/>
    <s v="Everest Medical &amp; Safety Trading"/>
    <x v="37"/>
    <s v="Mujeeb "/>
    <s v="+971 56 683 3107"/>
    <s v="01- Consumables"/>
    <s v="1"/>
    <n v="1"/>
    <s v="IPO-14811"/>
    <n v="-28"/>
    <s v="NA"/>
    <s v="NA"/>
    <s v="NA"/>
    <s v="NA"/>
    <s v="NA"/>
    <s v="NA"/>
  </r>
  <r>
    <d v="2025-01-19T00:00:00"/>
    <x v="1"/>
    <x v="3"/>
    <x v="19"/>
    <s v="Disinfectants "/>
    <s v="Surface Disinfectant "/>
    <s v="NA"/>
    <s v="Surface Disinfectant "/>
    <n v="-1"/>
    <s v="Gallon "/>
    <s v="13-5000"/>
    <n v="140"/>
    <s v="NA"/>
    <s v="NA"/>
    <s v="NA "/>
    <s v="NA "/>
    <d v="2025-08-01T00:00:00"/>
    <s v="08- FIN/INV"/>
    <s v="Ahammed Thanweer"/>
    <s v="VDC176"/>
    <s v="NA"/>
    <s v="30- Main Inventory 2"/>
    <s v="NA"/>
    <n v="5.4"/>
    <s v="NA"/>
    <s v="NA "/>
    <s v="NA"/>
    <s v="Cavicide -1 Gallon 13-5000"/>
    <s v="Metrex"/>
    <s v="Bin Ali Medical Supplies LLC"/>
    <x v="37"/>
    <s v="Shihabudheen"/>
    <s v="+971 55 798 8038"/>
    <s v="01- Consumables"/>
    <s v="8"/>
    <n v="1"/>
    <s v="IPO-14811"/>
    <n v="-140"/>
    <s v="NA"/>
    <s v="NA"/>
    <s v="NA"/>
    <s v="NA"/>
    <s v="NA"/>
    <s v="NA"/>
  </r>
  <r>
    <d v="2025-01-19T00:00:00"/>
    <x v="1"/>
    <x v="3"/>
    <x v="20"/>
    <s v="Personal Protective Equipment"/>
    <s v="Face Mask - Regular"/>
    <s v="NA"/>
    <s v="Face Mask - Regular"/>
    <n v="-1"/>
    <s v="Box of 50 Pcs"/>
    <s v="NA"/>
    <n v="4"/>
    <s v="NA"/>
    <s v="NA"/>
    <s v="NA "/>
    <s v="NA "/>
    <d v="2026-07-24T00:00:00"/>
    <s v="08- FIN/INV"/>
    <s v="Ahammed Thanweer"/>
    <s v="VDC176"/>
    <s v="NA"/>
    <s v="30- Main Inventory 2"/>
    <s v="NA"/>
    <n v="7.6"/>
    <s v="NA"/>
    <s v="NA "/>
    <s v="NA"/>
    <s v="Face Mask - Earloop - 3 Ply - Regular"/>
    <s v="Gesalife"/>
    <s v="Everest Medical &amp; Safety Trading"/>
    <x v="37"/>
    <s v="Mujeeb "/>
    <s v="+971 56 683 3107"/>
    <s v="01- Consumables"/>
    <s v="7"/>
    <n v="1"/>
    <s v="IPO-14811"/>
    <n v="-4"/>
    <s v="NA"/>
    <s v="NA"/>
    <s v="NA"/>
    <s v="NA"/>
    <s v="NA"/>
    <s v="NA"/>
  </r>
  <r>
    <d v="2025-01-19T00:00:00"/>
    <x v="1"/>
    <x v="3"/>
    <x v="5"/>
    <s v="General Supplies"/>
    <s v="Cleaning Brush"/>
    <s v="NA"/>
    <s v="Mini Wire Brush"/>
    <n v="-1"/>
    <s v="Set of 3Pcs"/>
    <s v="LT015S"/>
    <n v="17.989999999999998"/>
    <s v="NA"/>
    <s v="NA"/>
    <s v="NA "/>
    <s v="NA "/>
    <s v="NA"/>
    <s v="08- FIN/INV"/>
    <s v="Ahammed Thanweer"/>
    <s v="VDC176"/>
    <s v="NA"/>
    <s v="30- Main Inventory 2"/>
    <s v="NA"/>
    <n v="4.5"/>
    <s v="NA"/>
    <s v="NA "/>
    <s v="NA"/>
    <s v="Mini Wire Brush"/>
    <s v="Amazon "/>
    <s v="Amazon.ae"/>
    <x v="37"/>
    <s v="Sales "/>
    <s v="+97145732000 "/>
    <s v="01- Consumables"/>
    <s v="4"/>
    <n v="1"/>
    <s v="IPO-14811"/>
    <n v="-17.989999999999998"/>
    <s v="NA"/>
    <s v="NA"/>
    <s v="NA"/>
    <s v="NA"/>
    <s v="NA"/>
    <s v="NA"/>
  </r>
  <r>
    <d v="2025-01-20T00:00:00"/>
    <x v="1"/>
    <x v="2"/>
    <x v="26"/>
    <s v="Dental Blocks"/>
    <s v="Blocks - LT A2/C14"/>
    <s v="NA"/>
    <s v="Blocks - A2-C14 - Dentrics"/>
    <n v="-15"/>
    <s v="Pcs"/>
    <s v="NA"/>
    <n v="40"/>
    <s v="NA"/>
    <s v="NA"/>
    <s v="NA "/>
    <s v="NA"/>
    <s v="NA"/>
    <s v="08- FIN/INV"/>
    <s v="Mahmoud Badran"/>
    <s v="MIT1825"/>
    <s v="NA"/>
    <s v="32- Main Inventory 1"/>
    <s v="NA"/>
    <n v="5.2"/>
    <s v="NA"/>
    <s v="NA "/>
    <s v="NA"/>
    <s v="Blocks - LT A2/C14 - Dentrics Lithium  Disilicate Glass Ceramic Cerec Block LT A2,14mm"/>
    <s v="Dentrics "/>
    <s v="Delta Vision Trading"/>
    <x v="32"/>
    <s v="Sales"/>
    <s v="+971 55 361 4188"/>
    <s v="01- Consumables"/>
    <s v="4"/>
    <n v="1"/>
    <s v="IPO-83641"/>
    <n v="-600"/>
    <s v="NA "/>
    <s v="NA "/>
    <s v="NA "/>
    <s v="NA "/>
    <s v="NA "/>
    <s v="NA "/>
  </r>
  <r>
    <d v="2025-01-20T00:00:00"/>
    <x v="1"/>
    <x v="3"/>
    <x v="20"/>
    <s v="Personal Protective Equipment"/>
    <s v="Gloves Powdered - Small"/>
    <s v="NA"/>
    <s v="Gloves Powdered - Small"/>
    <n v="-4"/>
    <s v="Box"/>
    <s v="DIS26"/>
    <n v="9"/>
    <s v="NA"/>
    <s v="NA"/>
    <s v="NA "/>
    <s v="NA "/>
    <s v="NA"/>
    <s v="08- FIN/INV"/>
    <s v="Dr. Ammar Anbari"/>
    <s v="VDC169"/>
    <s v="NA"/>
    <s v="30- Main Inventory 2"/>
    <s v="NA"/>
    <n v="2.2999999999999998"/>
    <s v="NA"/>
    <s v="NA "/>
    <s v="NA"/>
    <s v="Gloves Powdered - Small"/>
    <s v="Gesalife"/>
    <s v="Everest Medical &amp; Safety Trading"/>
    <x v="36"/>
    <s v="Mujeeb "/>
    <s v="+971 56 683 3107"/>
    <s v="01- Consumables"/>
    <s v="2"/>
    <n v="1"/>
    <s v="IPO-55669"/>
    <n v="-36"/>
    <s v="NA"/>
    <s v="NA"/>
    <s v="NA"/>
    <s v="NA"/>
    <s v="NA"/>
    <s v="NA"/>
  </r>
  <r>
    <d v="2025-01-20T00:00:00"/>
    <x v="1"/>
    <x v="4"/>
    <x v="29"/>
    <s v="Implant Fixtures"/>
    <s v="Straumann - BLT IMPLANT"/>
    <s v="NA"/>
    <s v="Straumann - BLT RC 4.1x12"/>
    <n v="-3"/>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87983"/>
    <n v="-3750"/>
    <s v="NA"/>
    <s v="40946- ABDULAZIZ ALI ALHAMMADI"/>
    <s v="NA"/>
    <s v="NA"/>
    <s v="NA"/>
    <s v="NA"/>
  </r>
  <r>
    <d v="2025-01-20T00:00:00"/>
    <x v="1"/>
    <x v="4"/>
    <x v="29"/>
    <s v="Implant Fixtures"/>
    <s v="Straumann - BLT IMPLANT"/>
    <s v="NA"/>
    <s v="Straumann - BLT NC 3.3x10"/>
    <n v="-2"/>
    <s v="Pcs"/>
    <s v="STR021.3510"/>
    <n v="1250"/>
    <s v="NA"/>
    <s v="NA"/>
    <s v="NA "/>
    <s v="NA "/>
    <d v="2026-11-14T00:00:00"/>
    <s v="08- FIN/INV"/>
    <s v="Dr. Hussein Salah Ahmed Tahoun"/>
    <s v="VDC001"/>
    <s v="NA"/>
    <s v="32- Main Inventory 1"/>
    <s v="NA"/>
    <n v="1.3"/>
    <s v="NA"/>
    <s v="NA "/>
    <s v="NA"/>
    <s v="Implant - BLT NC 3.3x10, Straumann"/>
    <s v="Straumann "/>
    <s v="Al Hayat Pharmaceuticals"/>
    <x v="35"/>
    <s v="Dr.Ayman "/>
    <s v="+971 50 782 0978"/>
    <s v="01- Consumables"/>
    <s v="1"/>
    <n v="5"/>
    <s v="IPO-87983"/>
    <n v="-2500"/>
    <s v="NA"/>
    <s v="40946- ABDULAZIZ ALI ALHAMMADI"/>
    <s v="NA"/>
    <s v="NA"/>
    <s v="NA"/>
    <s v="NA"/>
  </r>
  <r>
    <d v="2025-01-20T00:00:00"/>
    <x v="1"/>
    <x v="4"/>
    <x v="29"/>
    <s v="Implant Fixtures"/>
    <s v="Straumann - BLT IMPLANT"/>
    <s v="NA"/>
    <s v="Straumann - BLT NC 3.3x12"/>
    <n v="-2"/>
    <s v="Pcs"/>
    <s v="STR021.3512"/>
    <n v="1250"/>
    <s v="NA"/>
    <s v="NA"/>
    <s v="NA "/>
    <s v="NA "/>
    <d v="2026-11-14T00:00:00"/>
    <s v="08- FIN/INV"/>
    <s v="Dr. Hussein Salah Ahmed Tahoun"/>
    <s v="VDC001"/>
    <s v="NA"/>
    <s v="32- Main Inventory 1"/>
    <s v="NA"/>
    <n v="1.3"/>
    <s v="NA"/>
    <s v="NA "/>
    <s v="NA"/>
    <s v="Implant - BLT NC 3.3x12, Straumann"/>
    <s v="Straumann "/>
    <s v="Al Hayat Pharmaceuticals"/>
    <x v="35"/>
    <s v="Dr.Ayman "/>
    <s v="+971 50 782 0978"/>
    <s v="01- Consumables"/>
    <s v="1"/>
    <n v="5"/>
    <s v="IPO-87983"/>
    <n v="-2500"/>
    <s v="NA"/>
    <s v="40946- ABDULAZIZ ALI ALHAMMADI"/>
    <s v="NA"/>
    <s v="NA"/>
    <s v="NA"/>
    <s v="NA"/>
  </r>
  <r>
    <d v="2025-01-20T00:00:00"/>
    <x v="1"/>
    <x v="2"/>
    <x v="26"/>
    <s v="Dental Blocks"/>
    <s v="Blocks - BL2/C14"/>
    <s v="NA"/>
    <s v="Blocks - BL2-C14 - Dentrics"/>
    <n v="-2"/>
    <s v="Pcs"/>
    <s v="NA"/>
    <n v="70"/>
    <s v="NA"/>
    <s v="NA"/>
    <s v="NA "/>
    <s v="NA "/>
    <s v="NA"/>
    <s v="08- FIN/INV"/>
    <s v="Mahmoud Badran"/>
    <s v="MIT1825"/>
    <s v="NA"/>
    <s v="32- Main Inventory 1"/>
    <s v="NA"/>
    <n v="4.3"/>
    <s v="NA"/>
    <s v="NA "/>
    <s v="NA"/>
    <s v="Blocks - BL2/C14 - Dentrics Lithium  Disilicate Glass Ceramic Cerec Block LT BL2,14mm"/>
    <s v="Dentrics"/>
    <s v="Rhein Medical Equipment Trading"/>
    <x v="32"/>
    <s v="Rashwan"/>
    <s v="+971 50 490 9197"/>
    <s v="01- Consumables"/>
    <s v="4"/>
    <n v="1"/>
    <s v="IPO-90292"/>
    <n v="-140"/>
    <s v="NA"/>
    <s v="NA"/>
    <s v="NA"/>
    <s v="NA"/>
    <s v="NA"/>
    <s v="NA"/>
  </r>
  <r>
    <d v="2025-01-20T00:00:00"/>
    <x v="1"/>
    <x v="3"/>
    <x v="5"/>
    <s v="General Materials"/>
    <s v="Z Fold Tissue"/>
    <s v="NA"/>
    <s v="Z Fold Tissue"/>
    <n v="-2"/>
    <s v="Bundle"/>
    <s v="DIS142"/>
    <n v="1.6"/>
    <s v="NA"/>
    <s v="NA"/>
    <s v="NA "/>
    <s v="NA "/>
    <s v="NA "/>
    <s v="08- FIN/INV"/>
    <s v="Mahmoud Badran"/>
    <s v="MIT1825"/>
    <s v="NA"/>
    <s v="30- Main Inventory 2"/>
    <s v="NA"/>
    <n v="5.2"/>
    <s v="NA"/>
    <s v="NA "/>
    <s v="NA"/>
    <s v="Hand Towel - Z Fold Tissues - 2 Ply (150*16 Pkt)"/>
    <s v="NA"/>
    <s v="Breath General Trading"/>
    <x v="32"/>
    <s v="Mustaq"/>
    <s v="+971 54 745 6475"/>
    <s v="01- Consumables"/>
    <s v="5"/>
    <n v="1"/>
    <s v="IPO-90292"/>
    <n v="-3.2"/>
    <s v="NA"/>
    <s v="NA"/>
    <s v="NA"/>
    <s v="NA"/>
    <s v="NA"/>
    <s v="NA"/>
  </r>
  <r>
    <d v="2025-01-20T00:00:00"/>
    <x v="1"/>
    <x v="4"/>
    <x v="29"/>
    <s v="Implant Fixtures"/>
    <s v="Straumann - BLT IMPLANT"/>
    <s v="NA"/>
    <s v="Straumann - BLT NC 3.3x10"/>
    <n v="-2"/>
    <s v="Pcs"/>
    <s v="STR021.3510"/>
    <n v="1250"/>
    <s v="NA"/>
    <s v="NA"/>
    <s v="NA "/>
    <s v="NA "/>
    <d v="2026-11-14T00:00:00"/>
    <s v="08- FIN/INV"/>
    <s v="Dr. Hussein Salah Ahmed Tahoun"/>
    <s v="VDC001"/>
    <s v="NA"/>
    <s v="32- Main Inventory 1"/>
    <s v="NA"/>
    <n v="1.3"/>
    <s v="NA"/>
    <s v="NA "/>
    <s v="NA"/>
    <s v="Implant - BLT NC 3.3x10, Straumann"/>
    <s v="Straumann "/>
    <s v="Al Hayat Pharmaceuticals"/>
    <x v="35"/>
    <s v="Dr.Ayman "/>
    <s v="+971 50 782 0978"/>
    <s v="01- Consumables"/>
    <s v="1"/>
    <n v="5"/>
    <s v="IPO-95006"/>
    <n v="-2500"/>
    <s v="NA"/>
    <s v="40946- ABDULAZIZ ALI ALHAMMADI"/>
    <s v="NA"/>
    <s v="NA"/>
    <s v="NA"/>
    <s v="NA"/>
  </r>
  <r>
    <d v="2025-01-20T00:00:00"/>
    <x v="1"/>
    <x v="3"/>
    <x v="5"/>
    <s v="General Materials"/>
    <s v="Z Fold Tissue"/>
    <s v="NA"/>
    <s v="Z Fold Tissue"/>
    <n v="-2"/>
    <s v="Bundle"/>
    <s v="DIS142"/>
    <n v="3.04"/>
    <s v="NA"/>
    <s v="NA"/>
    <s v="NA "/>
    <s v="NA "/>
    <s v="NA "/>
    <s v="08- FIN/INV"/>
    <s v="Dr. Ammar Anbari"/>
    <s v="VDC169"/>
    <s v="NA"/>
    <s v="30- Main Inventory 2"/>
    <s v="NA"/>
    <n v="5.2"/>
    <s v="NA"/>
    <s v="NA "/>
    <s v="NA"/>
    <s v="Hand Towel - Z Fold Tissues - 2 Ply (150*16 Pkt)"/>
    <s v="NA"/>
    <s v="Breath General Trading"/>
    <x v="36"/>
    <s v="Mustaq"/>
    <s v="+971 54 745 6475"/>
    <s v="01- Consumables"/>
    <s v="5"/>
    <n v="1"/>
    <s v="IPO-55669"/>
    <n v="-6.08"/>
    <s v="NA"/>
    <s v="NA"/>
    <s v="NA"/>
    <s v="NA"/>
    <s v="NA"/>
    <s v="NA"/>
  </r>
  <r>
    <d v="2025-01-20T00:00:00"/>
    <x v="1"/>
    <x v="0"/>
    <x v="22"/>
    <s v="Surgical Materials"/>
    <s v="Saline"/>
    <s v="NA"/>
    <s v="Saline "/>
    <n v="-2"/>
    <s v="Bottle"/>
    <s v="SSC-000.09"/>
    <n v="2.75"/>
    <s v="NA"/>
    <s v="NA"/>
    <s v="NA "/>
    <s v="NA "/>
    <d v="2026-10-01T00:00:00"/>
    <s v="08- FIN/INV"/>
    <s v="Dr. Ammar Anbari"/>
    <s v="VDC169"/>
    <s v="NA"/>
    <s v="32- Main Inventory 1"/>
    <s v="NA"/>
    <n v="8.6"/>
    <s v="NA"/>
    <s v="NA "/>
    <s v="NA"/>
    <s v="Saline - Sodium Chloride 0.9%"/>
    <s v="KSP PHARMA "/>
    <s v="Everest Medical &amp; Safety Trading"/>
    <x v="36"/>
    <s v="Mujeeb "/>
    <s v="+971 56 683 3107"/>
    <s v="01- Consumables"/>
    <n v="8"/>
    <n v="1"/>
    <s v="IPO-55669"/>
    <n v="-5.5"/>
    <s v="NA"/>
    <s v="NA"/>
    <s v="NA"/>
    <s v="NA"/>
    <s v="NA"/>
    <s v="NA"/>
  </r>
  <r>
    <d v="2025-01-20T00:00:00"/>
    <x v="1"/>
    <x v="4"/>
    <x v="29"/>
    <s v="Implant Fixtures"/>
    <s v="Straumann - BLT IMPLANT"/>
    <s v="NA"/>
    <s v="Straumann - BLT RC 4.8x12"/>
    <n v="-1"/>
    <s v="Pcs"/>
    <s v="STR021.7512"/>
    <n v="1250"/>
    <s v="NA"/>
    <s v="NA"/>
    <s v="NA "/>
    <s v="NA "/>
    <d v="2027-03-03T00:00:00"/>
    <s v="08- FIN/INV"/>
    <s v="Dr. Hussein Salah Ahmed Tahoun"/>
    <s v="VDC001"/>
    <s v="NA"/>
    <s v="32- Main Inventory 1"/>
    <s v="NA"/>
    <n v="1.3"/>
    <s v="NA"/>
    <s v="NA "/>
    <s v="NA"/>
    <s v="Implant - BLT RC 4.8X12, Straumann"/>
    <s v="Straumann "/>
    <s v="Al Hayat Pharmaceuticals"/>
    <x v="35"/>
    <s v="Dr.Ayman "/>
    <s v="+971 50 782 0978"/>
    <s v="01- Consumables"/>
    <s v="1"/>
    <n v="5"/>
    <s v="IPO-87983"/>
    <n v="-1250"/>
    <s v="NA"/>
    <s v="40946- ABDULAZIZ ALI ALHAMMADI"/>
    <s v="NA"/>
    <s v="NA"/>
    <s v="NA"/>
    <s v="NA"/>
  </r>
  <r>
    <d v="2025-01-20T00:00:00"/>
    <x v="1"/>
    <x v="3"/>
    <x v="5"/>
    <s v="General Materials"/>
    <s v="Tissue Box"/>
    <s v="NA"/>
    <s v="Tissue Box"/>
    <n v="-1"/>
    <s v="Box"/>
    <s v="DIS142"/>
    <n v="2.63"/>
    <s v="NA"/>
    <s v="NA"/>
    <s v="NA "/>
    <s v="NA "/>
    <s v="NA"/>
    <s v="08- FIN/INV"/>
    <s v="Mahmoud Badran"/>
    <s v="MIT1825"/>
    <s v="NA"/>
    <s v="30- Main Inventory 2"/>
    <s v="NA"/>
    <n v="2.4"/>
    <s v="NA"/>
    <s v="NA "/>
    <s v="NA"/>
    <s v="Tissue Facial - 150*30 (2 Ply)"/>
    <s v="Reliance "/>
    <s v="Gulf Center for Cleaning Equipment"/>
    <x v="32"/>
    <s v="Charibel"/>
    <s v="+971 56 683 3107"/>
    <s v="01- Consumables"/>
    <s v="5"/>
    <n v="1"/>
    <s v="IPO-90292"/>
    <n v="-2.63"/>
    <s v="NA"/>
    <s v="NA"/>
    <s v="NA"/>
    <s v="NA"/>
    <s v="NA"/>
    <s v="NA"/>
  </r>
  <r>
    <d v="2025-01-20T00:00:00"/>
    <x v="1"/>
    <x v="2"/>
    <x v="4"/>
    <s v="Milling  Tools"/>
    <s v="Bur 2.2mm"/>
    <s v="NA"/>
    <s v="Bur 2.2mm"/>
    <n v="-1"/>
    <s v="Pcs"/>
    <n v="6478007"/>
    <n v="161"/>
    <s v="NA"/>
    <s v="NA"/>
    <s v="NA "/>
    <s v="NA "/>
    <s v="NA "/>
    <s v="08- FIN/INV"/>
    <s v="Mahmoud Badran"/>
    <s v="MIT1825"/>
    <s v="NA"/>
    <s v="32- Main Inventory 1"/>
    <s v="NA"/>
    <n v="4.5"/>
    <s v="NA"/>
    <s v="NA "/>
    <s v="NA"/>
    <s v="Diamond Bur 2.2"/>
    <s v="Dentsply Sirona "/>
    <s v="Sirona Dental Systems Trading LLC"/>
    <x v="32"/>
    <s v="Dr.Marwan "/>
    <s v="+971 56 415 6254"/>
    <s v="01- Consumables"/>
    <s v="4"/>
    <n v="1"/>
    <s v="IPO-17847"/>
    <n v="-161"/>
    <s v="NA"/>
    <s v="NA"/>
    <s v="NA"/>
    <s v="NA"/>
    <s v="NA"/>
    <s v="NA"/>
  </r>
  <r>
    <d v="2025-01-20T00:00:00"/>
    <x v="1"/>
    <x v="2"/>
    <x v="26"/>
    <s v="Dental Blocks"/>
    <s v="Blocks - HT A1/C14"/>
    <s v="NA"/>
    <s v="Blocks - HT A1/C14 - Dentsply Sirona"/>
    <n v="-1"/>
    <s v="Pcs "/>
    <n v="16000428"/>
    <n v="60"/>
    <s v="NA"/>
    <s v="NA"/>
    <s v="NA "/>
    <s v="NA "/>
    <s v="NA"/>
    <s v="08- FIN/INV"/>
    <s v="Mahmoud Badran"/>
    <s v="MIT1825"/>
    <s v="NA"/>
    <s v="32- Main Inventory 1"/>
    <s v="NA"/>
    <n v="4.3"/>
    <s v="NA"/>
    <s v="NA "/>
    <s v="NA"/>
    <s v="Blocks - HT A1/C14 - Dentsply Sirona"/>
    <s v="NA"/>
    <s v="Sirona Dental Systems Trading LLC"/>
    <x v="32"/>
    <s v="Dr.Marwan "/>
    <s v="+971 56 415 6254"/>
    <s v="01- Consumables"/>
    <s v="4"/>
    <n v="1"/>
    <s v="IPO-90292"/>
    <n v="-60"/>
    <s v="NA"/>
    <s v="NA"/>
    <s v="NA"/>
    <s v="NA"/>
    <s v="NA"/>
    <s v="NA"/>
  </r>
  <r>
    <d v="2025-01-20T00:00:00"/>
    <x v="1"/>
    <x v="4"/>
    <x v="29"/>
    <s v="Implant Fixtures"/>
    <s v="Straumann - BLT IMPLANT"/>
    <s v="NA"/>
    <s v="Straumann - BLT RC 4.8x10"/>
    <n v="-1"/>
    <s v="Pcs"/>
    <s v="STR021.7510"/>
    <n v="1250"/>
    <s v="NA"/>
    <s v="NA"/>
    <s v="NA "/>
    <s v="NA "/>
    <d v="2026-02-01T00:00:00"/>
    <s v="08- FIN/INV"/>
    <s v="Dr. Hussein Salah Ahmed Tahoun"/>
    <s v="VDC001"/>
    <s v="NA"/>
    <s v="32- Main Inventory 1"/>
    <s v="NA"/>
    <n v="1.3"/>
    <s v="NA"/>
    <s v="NA "/>
    <s v="NA"/>
    <s v="Implant - BLT RC 4.8x10, Straumann"/>
    <s v="Straumann "/>
    <s v="Al Hayat Pharmaceuticals"/>
    <x v="35"/>
    <s v="Dr.Ayman "/>
    <s v="+971 50 782 0978"/>
    <s v="01- Consumables"/>
    <s v="1"/>
    <n v="5"/>
    <s v="IPO-31462"/>
    <n v="-1250"/>
    <s v="NA"/>
    <s v="35430- ABDULLA ALI SAIF BIN YAHMOOR  AL HEBSI"/>
    <s v="NA"/>
    <s v="NA"/>
    <s v="NA"/>
    <s v="NA"/>
  </r>
  <r>
    <d v="2025-01-20T00:00:00"/>
    <x v="1"/>
    <x v="4"/>
    <x v="24"/>
    <s v="Bone Grafting Materials"/>
    <s v="Easy Graft 0.4ml"/>
    <s v="NA"/>
    <s v="Easy Graft 0.4ml"/>
    <n v="-1"/>
    <s v="Syringe"/>
    <s v="C11-002"/>
    <n v="650"/>
    <s v="NA"/>
    <s v="NA"/>
    <s v="NA "/>
    <s v="NA "/>
    <d v="2026-06-01T00:00:00"/>
    <s v="08- FIN/INV"/>
    <s v="Dr. Hussein Salah Ahmed Tahoun"/>
    <s v="VDC001"/>
    <s v="NA"/>
    <s v="32- Main Inventory 1"/>
    <s v="NA"/>
    <n v="2.1"/>
    <s v="NA"/>
    <s v="NA "/>
    <s v="NA"/>
    <s v="Easy Graft Classic 0.4ml"/>
    <s v="Easy Graft "/>
    <s v="Sapling Drug Store"/>
    <x v="35"/>
    <s v="Abdulkalim"/>
    <s v="+971 50 851 6101"/>
    <s v="01- Consumables"/>
    <s v="2"/>
    <n v="1"/>
    <s v="IPO-95006"/>
    <n v="-650"/>
    <s v="NA"/>
    <s v="40946- ABDULAZIZ ALI ALHAMMADI"/>
    <s v="NA"/>
    <s v="NA"/>
    <s v="NA"/>
    <s v="NA"/>
  </r>
  <r>
    <d v="2025-01-20T00:00:00"/>
    <x v="1"/>
    <x v="3"/>
    <x v="20"/>
    <s v="Personal Protective Equipment"/>
    <s v="Cam Covers"/>
    <s v="NA"/>
    <s v="Cam Covers"/>
    <n v="-1"/>
    <s v="Pack"/>
    <s v="1A6410"/>
    <n v="40"/>
    <s v="NA"/>
    <s v="NA"/>
    <s v="NA "/>
    <s v="NA "/>
    <d v="2026-09-01T00:00:00"/>
    <s v="08- FIN/INV"/>
    <s v="Dr. Ammar Anbari"/>
    <s v="VDC169"/>
    <s v="NA"/>
    <s v="30- Main Inventory 2"/>
    <s v="NA"/>
    <n v="2.4"/>
    <s v="NA"/>
    <s v="NA "/>
    <s v="NA"/>
    <s v="Camera Covers/Intraoral Camera Sheath"/>
    <s v="DOCHEM "/>
    <s v="IRA Medical Supplies"/>
    <x v="36"/>
    <s v="Mohammed Rashid"/>
    <s v="+971 56 272 8220"/>
    <s v="01- Consumables"/>
    <s v="2"/>
    <n v="1"/>
    <s v="IPO-55669"/>
    <n v="-40"/>
    <s v="NA"/>
    <s v="NA"/>
    <s v="NA"/>
    <s v="NA"/>
    <s v="NA"/>
    <s v="NA"/>
  </r>
  <r>
    <d v="2025-01-20T00:00:00"/>
    <x v="1"/>
    <x v="3"/>
    <x v="20"/>
    <s v="Personal Protective Equipment"/>
    <s v="Disposable Gown - 70 gsm"/>
    <s v="NA"/>
    <s v="Disposable Gown - 70 gsm"/>
    <n v="-1"/>
    <s v="Pack of 10pcs"/>
    <s v="ISG70-00001"/>
    <n v="15"/>
    <s v="NA"/>
    <s v="NA"/>
    <s v="NA "/>
    <s v="NA "/>
    <s v="NA"/>
    <s v="08- FIN/INV"/>
    <s v="Dr. Ammar Anbari"/>
    <s v="VDC169"/>
    <s v="NA"/>
    <s v="30- Main Inventory 2"/>
    <s v="NA"/>
    <n v="6.1"/>
    <s v="NA"/>
    <s v="NA "/>
    <s v="NA"/>
    <s v="Disposable Isolation Gown - 70 GSM Blue"/>
    <s v="Novamed "/>
    <s v="Everest Medical &amp; Safety Trading"/>
    <x v="36"/>
    <s v="Mujeeb "/>
    <s v="+971 56 683 3107"/>
    <s v="01- Consumables"/>
    <s v="7"/>
    <n v="1"/>
    <s v="IPO-55669"/>
    <n v="-15"/>
    <s v="NA"/>
    <s v="NA"/>
    <s v="NA"/>
    <s v="NA"/>
    <s v="NA"/>
    <s v="NA"/>
  </r>
  <r>
    <d v="2025-01-20T00:00:00"/>
    <x v="1"/>
    <x v="3"/>
    <x v="20"/>
    <s v="Personal Protective Equipment "/>
    <s v="Disposable Gown - 50 gsm"/>
    <s v="NA"/>
    <s v="Disposable Gown - 50 gsm"/>
    <n v="-1"/>
    <s v="Pack  of 10pcs"/>
    <s v="ISG50-00001"/>
    <n v="13"/>
    <s v="NA"/>
    <s v="NA"/>
    <s v="NA "/>
    <s v="NA "/>
    <s v="NA"/>
    <s v="08- FIN/INV"/>
    <s v="Dr. Ammar Anbari"/>
    <s v="VDC169"/>
    <s v="NA"/>
    <s v="30- Main Inventory 2"/>
    <s v="NA"/>
    <n v="2.2999999999999998"/>
    <s v="NA"/>
    <s v="NA "/>
    <s v="NA"/>
    <s v="Disposable Isolation Gown - 50 GSM Blue"/>
    <s v="Novamed "/>
    <s v="Everest Medical &amp; Safety Trading"/>
    <x v="36"/>
    <s v="Mujeeb "/>
    <s v="+971 56 683 3107"/>
    <s v="01- Consumables"/>
    <s v="6"/>
    <n v="1"/>
    <s v="IPO-55669"/>
    <n v="-13"/>
    <s v="NA"/>
    <s v="NA"/>
    <s v="NA"/>
    <s v="NA"/>
    <s v="NA"/>
    <s v="NA"/>
  </r>
  <r>
    <d v="2025-01-20T00:00:00"/>
    <x v="1"/>
    <x v="0"/>
    <x v="10"/>
    <s v="Scaling "/>
    <s v="Prophy Powder - NSK"/>
    <s v="NA"/>
    <s v="Prophy Powder - NSK"/>
    <n v="-1"/>
    <s v="Bottle"/>
    <s v="D00Y900698"/>
    <n v="127.5"/>
    <s v="NA"/>
    <s v="NA"/>
    <s v="NA "/>
    <s v="NA "/>
    <d v="2028-12-09T00:00:00"/>
    <s v="08- FIN/INV"/>
    <s v="Dr. Ammar Anbari"/>
    <s v="VDC169"/>
    <s v="NA"/>
    <s v="32- Main Inventory 1"/>
    <s v="NA"/>
    <n v="8.1999999999999993"/>
    <s v="NA"/>
    <s v="NA "/>
    <s v="NA"/>
    <s v="NSK Powder - Flash Pearl  Bottle"/>
    <s v="NSK "/>
    <s v="City Pharmacy Co. WLL"/>
    <x v="36"/>
    <s v="Mr.Anas"/>
    <s v="+971 55 244 0493"/>
    <s v="01- Consumables"/>
    <s v="8"/>
    <n v="1"/>
    <s v="IPO-55669"/>
    <n v="-127.5"/>
    <s v="NA"/>
    <s v="NA"/>
    <s v="NA"/>
    <s v="NA"/>
    <s v="NA"/>
    <s v="NA"/>
  </r>
  <r>
    <d v="2025-01-20T00:00:00"/>
    <x v="1"/>
    <x v="1"/>
    <x v="23"/>
    <s v=" Printing Supplies"/>
    <s v="VDC FORMS"/>
    <s v="NA"/>
    <s v="VDC - Referral Form"/>
    <n v="-1"/>
    <s v="Pcs "/>
    <s v="VDC-RF-01"/>
    <n v="40"/>
    <s v="NA"/>
    <s v="NA"/>
    <s v="NA "/>
    <s v="NA "/>
    <s v="NA"/>
    <s v="08- FIN/INV"/>
    <s v="Dr. Ammar Anbari"/>
    <s v="VDC169"/>
    <s v="NA"/>
    <s v="30- Main Inventory 2"/>
    <s v="NA"/>
    <n v="8.1"/>
    <s v="NA"/>
    <s v="NA "/>
    <s v="NA"/>
    <s v="VDC - Referral Form"/>
    <s v="NA"/>
    <s v="Green Line Printing Works"/>
    <x v="36"/>
    <s v="Najeeb "/>
    <s v="+971 50 546 2809"/>
    <s v="01- Consumables"/>
    <n v="8"/>
    <n v="1"/>
    <s v="IPO-55669"/>
    <n v="-40"/>
    <s v="NA"/>
    <s v="NA"/>
    <s v="NA"/>
    <s v="NA"/>
    <s v="NA"/>
    <s v="NA"/>
  </r>
  <r>
    <d v="2025-01-20T00:00:00"/>
    <x v="1"/>
    <x v="0"/>
    <x v="3"/>
    <s v="Endodontic Materials"/>
    <s v="Plastic Wedges"/>
    <s v="NA"/>
    <s v="Plastic Wedges"/>
    <n v="-1"/>
    <s v="Pkt"/>
    <n v="4101"/>
    <n v="25"/>
    <s v="NA"/>
    <s v="NA"/>
    <s v="NA "/>
    <s v="NA "/>
    <s v="NA"/>
    <s v="08- FIN/INV"/>
    <s v="Dr. Ammar Anbari"/>
    <s v="VDC169"/>
    <s v="NA"/>
    <s v="32- Main Inventory 1"/>
    <s v="NA"/>
    <n v="8.4"/>
    <s v="NA"/>
    <s v="NA "/>
    <s v="NA"/>
    <s v="Plastic Transparent Wedges"/>
    <s v="TDV"/>
    <s v="World Dento Medical Equipments LLC"/>
    <x v="36"/>
    <s v="Mansoor "/>
    <s v="+971 56 367 9301"/>
    <s v="01- Consumables"/>
    <s v="8"/>
    <n v="1"/>
    <s v="IPO-55669"/>
    <n v="-25"/>
    <s v="NA"/>
    <s v="NA"/>
    <s v="NA"/>
    <s v="NA"/>
    <s v="NA"/>
    <s v="NA"/>
  </r>
  <r>
    <d v="2025-01-20T00:00:00"/>
    <x v="1"/>
    <x v="0"/>
    <x v="0"/>
    <s v="Burs"/>
    <s v="Short Black Round Diamond Bur"/>
    <s v="NA"/>
    <s v="Short Black Round Diamond Bur"/>
    <n v="-1"/>
    <s v="Pkt"/>
    <s v="D801 SG 2.3"/>
    <n v="50"/>
    <s v="NA"/>
    <s v="NA"/>
    <s v="NA "/>
    <s v="NA "/>
    <s v="NA"/>
    <s v="08- FIN/INV"/>
    <s v="Dr. Ammar Anbari"/>
    <s v="VDC169"/>
    <s v="NA"/>
    <s v="32- Main Inventory 1"/>
    <s v="NA"/>
    <n v="7.4"/>
    <s v="NA"/>
    <s v="NA "/>
    <s v="NA"/>
    <s v="Bur - Diamond Bur #14A - Stoddard"/>
    <s v="Stoddard"/>
    <s v="Al Hana Medical Equipments"/>
    <x v="36"/>
    <s v="Mahamud"/>
    <s v="+971 50 219 8081"/>
    <s v="02- Reusable"/>
    <s v="7"/>
    <n v="1"/>
    <s v="IPO-55669"/>
    <n v="-50"/>
    <s v="NA"/>
    <s v="NA"/>
    <s v="NA"/>
    <s v="NA"/>
    <s v="NA"/>
    <s v="NA"/>
  </r>
  <r>
    <d v="2025-01-20T00:00:00"/>
    <x v="1"/>
    <x v="0"/>
    <x v="0"/>
    <s v="Burs"/>
    <s v="Long Black Round Diamond Bur"/>
    <s v="NA"/>
    <s v="Long Black Round Diamond Bur"/>
    <n v="-1"/>
    <s v="Pkt"/>
    <s v="D801 LSG 1.4"/>
    <n v="50"/>
    <s v="NA"/>
    <s v="NA"/>
    <s v="NA "/>
    <s v="NA "/>
    <s v="NA"/>
    <s v="08- FIN/INV"/>
    <s v="Dr. Ammar Anbari"/>
    <s v="VDC169"/>
    <s v="NA"/>
    <s v="32- Main Inventory 1"/>
    <s v="NA"/>
    <n v="7.4"/>
    <s v="NA"/>
    <s v="NA "/>
    <s v="NA"/>
    <s v="Bur - Diamond Bur #17 - Stoddard"/>
    <s v="Stoddard"/>
    <s v="Al Hana Medical Equipments"/>
    <x v="36"/>
    <s v="Mahamud"/>
    <s v="+971 50 219 8081"/>
    <s v="02- Reusable"/>
    <s v="7"/>
    <n v="1"/>
    <s v="IPO-55669"/>
    <n v="-50"/>
    <s v="NA"/>
    <s v="NA"/>
    <s v="NA"/>
    <s v="NA"/>
    <s v="NA"/>
    <s v="NA"/>
  </r>
  <r>
    <d v="2025-01-20T00:00:00"/>
    <x v="1"/>
    <x v="0"/>
    <x v="0"/>
    <s v="Burs"/>
    <s v="Round Short Black"/>
    <s v="NA"/>
    <s v="Round Short Black"/>
    <n v="-1"/>
    <s v="Pkt"/>
    <s v="D801 SG 1.4"/>
    <n v="50"/>
    <s v="NA"/>
    <s v="NA"/>
    <s v="NA "/>
    <s v="NA "/>
    <s v="NA"/>
    <s v="08- FIN/INV"/>
    <s v="Dr. Ammar Anbari"/>
    <s v="VDC169"/>
    <s v="NA"/>
    <s v="32- Main Inventory 1"/>
    <s v="NA"/>
    <n v="7.4"/>
    <s v="NA"/>
    <s v="NA "/>
    <s v="NA"/>
    <s v="Bur - Diamond Bur #13 - Stoddard"/>
    <s v="Stoddard"/>
    <s v="Al Hana Medical Equipments"/>
    <x v="36"/>
    <s v="Mahamud"/>
    <s v="+971 50 219 8081"/>
    <s v="02- Reusable"/>
    <s v="7"/>
    <n v="1"/>
    <s v="IPO-55669"/>
    <n v="-50"/>
    <s v="NA"/>
    <s v="NA"/>
    <s v="NA"/>
    <s v="NA"/>
    <s v="NA"/>
    <s v="NA"/>
  </r>
  <r>
    <d v="2025-01-20T00:00:00"/>
    <x v="1"/>
    <x v="0"/>
    <x v="0"/>
    <s v="Burs"/>
    <s v="Small Short Black Round Diamond Bur"/>
    <s v="NA"/>
    <s v="Small Short Black Round Diamond Bur"/>
    <n v="-1"/>
    <s v="Pkt"/>
    <s v="D801 SG 1.8"/>
    <n v="50"/>
    <s v="NA"/>
    <s v="NA"/>
    <s v="NA "/>
    <s v="NA "/>
    <s v="NA"/>
    <s v="08- FIN/INV"/>
    <s v="Dr. Ammar Anbari"/>
    <s v="VDC169"/>
    <s v="NA"/>
    <s v="32- Main Inventory 1"/>
    <s v="NA"/>
    <n v="7.4"/>
    <s v="NA"/>
    <s v="NA "/>
    <s v="NA"/>
    <s v="Bur - Diamond Bur #14 - Stoddard"/>
    <s v="Stoddard"/>
    <s v="Al Hana Medical Equipments"/>
    <x v="36"/>
    <s v="Ahmed"/>
    <s v="+971 50 219 8081"/>
    <s v="02- Reusable"/>
    <s v="7"/>
    <n v="1"/>
    <s v="IPO-55669"/>
    <n v="-50"/>
    <s v="NA"/>
    <s v="NA"/>
    <s v="NA"/>
    <s v="NA"/>
    <s v="NA"/>
    <s v="NA"/>
  </r>
  <r>
    <d v="2025-01-20T00:00:00"/>
    <x v="1"/>
    <x v="0"/>
    <x v="0"/>
    <s v="Burs"/>
    <s v="Straight Red Cylinder Round Tip"/>
    <s v="NA"/>
    <s v="Straight Red Cylinder Round Tip"/>
    <n v="-1"/>
    <s v="Pkt"/>
    <s v="D881 F 1.4"/>
    <n v="60"/>
    <s v="NA"/>
    <s v="NA"/>
    <s v="NA "/>
    <s v="NA "/>
    <s v="NA"/>
    <s v="08- FIN/INV"/>
    <s v="Dr. Ammar Anbari"/>
    <s v="VDC169"/>
    <s v="NA"/>
    <s v="32- Main Inventory 1"/>
    <s v="NA"/>
    <n v="7.4"/>
    <s v="NA"/>
    <s v="NA "/>
    <s v="NA"/>
    <s v="Bur - Diamond Bur #52A - Stoddard"/>
    <s v="Stoddard"/>
    <s v="Al Hana Medical Equipments"/>
    <x v="36"/>
    <s v="Mahamud"/>
    <s v="+971 50 219 8081"/>
    <s v="02- Reusable"/>
    <s v="7"/>
    <n v="1"/>
    <s v="IPO-55669"/>
    <n v="-60"/>
    <s v="NA"/>
    <s v="NA"/>
    <s v="NA"/>
    <s v="NA"/>
    <s v="NA"/>
    <s v="NA"/>
  </r>
  <r>
    <d v="2025-01-20T00:00:00"/>
    <x v="1"/>
    <x v="0"/>
    <x v="0"/>
    <s v="Burs"/>
    <s v="Red Football Big "/>
    <s v="NA"/>
    <s v="Red Football Big "/>
    <n v="-1"/>
    <s v="Pkt"/>
    <s v="D379 F 2.3"/>
    <n v="60"/>
    <s v="NA"/>
    <s v="NA"/>
    <s v="NA "/>
    <s v="NA "/>
    <s v="NA"/>
    <s v="08- FIN/INV"/>
    <s v="Dr. Ammar Anbari"/>
    <s v="VDC169"/>
    <s v="NA"/>
    <s v="32- Main Inventory 1"/>
    <s v="NA"/>
    <n v="7.4"/>
    <s v="NA"/>
    <s v="NA "/>
    <s v="NA"/>
    <s v="Bur - Diamond Bur #117 - Stoddard"/>
    <s v="Stoddard"/>
    <s v="Al Hana Medical Equipments"/>
    <x v="36"/>
    <s v="Mahamud"/>
    <s v="+971 50 219 8081"/>
    <s v="02- Reusable"/>
    <s v="7"/>
    <n v="1"/>
    <s v="IPO-55669"/>
    <n v="-60"/>
    <s v="NA"/>
    <s v="NA"/>
    <s v="NA"/>
    <s v="NA"/>
    <s v="NA"/>
    <s v="NA"/>
  </r>
  <r>
    <d v="2025-01-20T00:00:00"/>
    <x v="1"/>
    <x v="3"/>
    <x v="20"/>
    <s v="Personal Protective Equipment"/>
    <s v="Face Mask - Regular"/>
    <s v="NA"/>
    <s v="Face Mask - Regular"/>
    <n v="-1"/>
    <s v="Box of 50 Pcs"/>
    <s v="NA"/>
    <n v="4"/>
    <s v="NA"/>
    <s v="NA"/>
    <s v="NA "/>
    <s v="NA "/>
    <d v="2026-07-24T00:00:00"/>
    <s v="08- FIN/INV"/>
    <s v="Dr. Ammar Anbari"/>
    <s v="VDC169"/>
    <s v="NA"/>
    <s v="30- Main Inventory 2"/>
    <s v="NA"/>
    <n v="7.6"/>
    <s v="NA"/>
    <s v="NA "/>
    <s v="NA"/>
    <s v="Face Mask - Earloop - 3 Ply - Regular"/>
    <s v="Gesalife"/>
    <s v="Everest Medical &amp; Safety Trading"/>
    <x v="36"/>
    <s v="Mujeeb "/>
    <s v="+971 56 683 3107"/>
    <s v="01- Consumables"/>
    <s v="7"/>
    <n v="1"/>
    <s v="IPO-55669"/>
    <n v="-4"/>
    <s v="NA"/>
    <s v="NA"/>
    <s v="NA"/>
    <s v="NA"/>
    <s v="NA"/>
    <s v="NA"/>
  </r>
  <r>
    <d v="2025-01-20T00:00:00"/>
    <x v="1"/>
    <x v="1"/>
    <x v="1"/>
    <s v="Pantry Supplies "/>
    <s v="White Plastic Cups"/>
    <s v="NA"/>
    <s v="White Plastic Cups"/>
    <n v="-1"/>
    <s v="Tube of 50 Cups"/>
    <s v="DSCP-00001"/>
    <n v="2"/>
    <s v="NA"/>
    <s v="NA"/>
    <s v="NA "/>
    <s v="NA "/>
    <s v="NA"/>
    <s v="08- FIN/INV"/>
    <s v="Dr. Ammar Anbari"/>
    <s v="VDC169"/>
    <s v="NA"/>
    <s v="32- Main Inventory 1"/>
    <s v="NA"/>
    <n v="8.3000000000000007"/>
    <s v="NA"/>
    <s v="NA "/>
    <s v="NA"/>
    <s v="Disposable Plastic Cups"/>
    <s v="NA "/>
    <s v="Baqala"/>
    <x v="36"/>
    <s v="Alam "/>
    <s v="+971 56 766 1807"/>
    <s v="01- Consumables"/>
    <s v="8"/>
    <n v="1"/>
    <s v="IPO-55669"/>
    <n v="-2"/>
    <s v="NA"/>
    <s v="NA"/>
    <s v="NA"/>
    <s v="NA"/>
    <s v="NA"/>
    <s v="NA"/>
  </r>
  <r>
    <d v="2025-01-20T00:00:00"/>
    <x v="1"/>
    <x v="4"/>
    <x v="29"/>
    <s v="Implant Fixtures"/>
    <s v="Straumann - BLT IMPLANT"/>
    <s v="NA"/>
    <s v="Straumann - BLT RC 4.1x10"/>
    <n v="-2"/>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87983"/>
    <n v="-2500"/>
    <s v="NA"/>
    <s v="40946- ABDULAZIZ ALI ALHAMMADI"/>
    <s v="NA"/>
    <s v="NA"/>
    <s v="NA"/>
    <s v="NA"/>
  </r>
  <r>
    <d v="2025-01-20T00:00:00"/>
    <x v="1"/>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31462"/>
    <n v="-1250"/>
    <s v="NA"/>
    <s v="35430- ABDULLA ALI SAIF BIN YAHMOOR  AL HEBSI"/>
    <s v="NA"/>
    <s v="NA"/>
    <s v="NA"/>
    <s v="NA"/>
  </r>
  <r>
    <d v="2025-01-20T00:00:00"/>
    <x v="1"/>
    <x v="0"/>
    <x v="22"/>
    <s v="Surgical Materials "/>
    <s v="Alcohol Swab"/>
    <s v="NA"/>
    <s v="Alcohol Swab"/>
    <n v="-0.8"/>
    <s v="Box of 200pcs"/>
    <s v="KM211207"/>
    <n v="6"/>
    <s v="NA"/>
    <s v="NA"/>
    <s v="NA "/>
    <s v="NA "/>
    <d v="2026-06-09T00:00:00"/>
    <s v="08- FIN/INV"/>
    <s v="Dr. Ammar Anbari"/>
    <s v="VDC169"/>
    <s v="NA"/>
    <s v="32- Main Inventory 1"/>
    <s v="NA"/>
    <n v="7.6"/>
    <s v="NA"/>
    <s v="NA "/>
    <s v="NA"/>
    <s v="Alcohol Swab"/>
    <s v="V4  Health "/>
    <s v="Everest Medical &amp; Safety Trading"/>
    <x v="36"/>
    <s v="Mujeeb "/>
    <s v="+971 56 683 3107"/>
    <s v="01- Consumables"/>
    <s v="7"/>
    <n v="1"/>
    <s v="IPO-55669"/>
    <n v="-4.8000000000000007"/>
    <s v="NA"/>
    <s v="NA"/>
    <s v="NA"/>
    <s v="NA"/>
    <s v="NA"/>
    <s v="NA"/>
  </r>
  <r>
    <d v="2025-01-20T00:00:00"/>
    <x v="1"/>
    <x v="2"/>
    <x v="26"/>
    <s v="Dental Blocks"/>
    <s v=" Blocks - HT A3/C14"/>
    <s v="NA"/>
    <s v="Blocks - A3-C14-CEREC "/>
    <n v="-0.5"/>
    <s v="Box of 4Blocks"/>
    <n v="5365431225"/>
    <n v="453"/>
    <s v="NA"/>
    <s v="NA"/>
    <s v="NA "/>
    <s v="NA "/>
    <s v="NA"/>
    <s v="08- FIN/INV"/>
    <s v="Mahmoud Badran"/>
    <s v="MIT1825"/>
    <s v="NA"/>
    <s v="32- Main Inventory 1"/>
    <s v="NA"/>
    <n v="4.3"/>
    <s v="NA"/>
    <s v="NA "/>
    <s v="NA"/>
    <s v="Blocks - Cerec Tessera,HT A3,C14"/>
    <s v="Cerec Tessera"/>
    <s v="Sirona Dental Systems Trading LLC"/>
    <x v="32"/>
    <s v="Dr.Marwan "/>
    <s v="+971 56 415 6254"/>
    <s v="01- Consumables"/>
    <s v="4"/>
    <n v="1"/>
    <s v="IPO-96382"/>
    <n v="-226.5"/>
    <s v="NA"/>
    <s v="NA"/>
    <s v="NA"/>
    <s v="NA"/>
    <s v="NA"/>
    <s v="NA"/>
  </r>
  <r>
    <d v="2025-01-20T00:00:00"/>
    <x v="1"/>
    <x v="6"/>
    <x v="12"/>
    <s v="Syringes "/>
    <s v="Disposable Syringe 20cc"/>
    <s v="NA"/>
    <s v="Disposable Syringe 20cc"/>
    <n v="-0.4"/>
    <s v="Box of 25pcs"/>
    <s v="DS20CC"/>
    <n v="15"/>
    <s v="NA"/>
    <s v="NA"/>
    <s v="NA "/>
    <s v="NA "/>
    <d v="2026-03-22T00:00:00"/>
    <s v="08- FIN/INV"/>
    <s v="Dr. Ammar Anbari"/>
    <s v="VDC169"/>
    <s v="NA"/>
    <s v="32- Main Inventory 1"/>
    <s v="NA"/>
    <n v="6.5"/>
    <s v="NA"/>
    <s v="NA "/>
    <s v="NA"/>
    <s v="Syringe 20cc"/>
    <s v="MEDISOFT"/>
    <s v="Everest Medical &amp; Safety Trading"/>
    <x v="36"/>
    <s v="Mujeeb "/>
    <s v="+971 56 683 3107"/>
    <s v="01- Consumables"/>
    <s v="6"/>
    <n v="1"/>
    <s v="IPO-55669"/>
    <n v="-6"/>
    <s v="NA"/>
    <s v="NA"/>
    <s v="NA"/>
    <s v="NA"/>
    <s v="NA"/>
    <s v="NA"/>
  </r>
  <r>
    <d v="2025-01-20T00:00:00"/>
    <x v="1"/>
    <x v="2"/>
    <x v="26"/>
    <s v="Dental Blocks"/>
    <s v=" Blocks - HT A3/C14"/>
    <s v="NA"/>
    <s v="Blocks - A3-C14-CEREC "/>
    <n v="-0.25"/>
    <s v="Box of 4Blocks"/>
    <n v="5365431225"/>
    <n v="453"/>
    <s v="NA"/>
    <s v="NA"/>
    <s v="NA "/>
    <s v="NA "/>
    <s v="NA"/>
    <s v="08- FIN/INV"/>
    <s v="Mahmoud Badran"/>
    <s v="MIT1825"/>
    <s v="NA"/>
    <s v="32- Main Inventory 1"/>
    <s v="NA"/>
    <n v="4.3"/>
    <s v="NA"/>
    <s v="NA "/>
    <s v="NA"/>
    <s v="Blocks - Cerec Tessera,HT A3,C14"/>
    <s v="Cerec Tessera"/>
    <s v="Sirona Dental Systems Trading LLC"/>
    <x v="32"/>
    <s v="Dr.Marwan "/>
    <s v="+971 56 415 6254"/>
    <s v="01- Consumables"/>
    <s v="4"/>
    <n v="1"/>
    <s v="IPO-82164"/>
    <n v="-113.25"/>
    <s v="NA"/>
    <s v="NA"/>
    <s v="NA"/>
    <s v="NA"/>
    <s v="NA"/>
    <s v="NA"/>
  </r>
  <r>
    <d v="2025-01-20T00:00:00"/>
    <x v="1"/>
    <x v="6"/>
    <x v="12"/>
    <s v="Syringes "/>
    <s v="Disposable Syringe 10cc"/>
    <s v="NA"/>
    <s v="Disposable Syringe 10cc"/>
    <n v="-0.1"/>
    <s v="Box of 100pcs"/>
    <s v="DS10CC"/>
    <n v="10"/>
    <s v="NA"/>
    <s v="NA"/>
    <s v="NA "/>
    <s v="NA "/>
    <s v="NA"/>
    <s v="08- FIN/INV"/>
    <s v="Dr. Ammar Anbari"/>
    <s v="VDC169"/>
    <s v="NA"/>
    <s v="32- Main Inventory 1"/>
    <s v="NA"/>
    <n v="6.5"/>
    <s v="NA"/>
    <s v="NA "/>
    <s v="NA"/>
    <s v="Syringe 10cc"/>
    <s v="Euromed"/>
    <s v="Everest Medical &amp; Safety Trading"/>
    <x v="36"/>
    <s v="Mujeeb "/>
    <s v="+971 56 683 3107"/>
    <s v="01- Consumables"/>
    <s v="6"/>
    <n v="1"/>
    <s v="IPO-55669"/>
    <n v="-1"/>
    <s v="NA"/>
    <s v="NA"/>
    <s v="NA"/>
    <s v="NA"/>
    <s v="NA"/>
    <s v="NA"/>
  </r>
  <r>
    <d v="2025-01-20T00:00:00"/>
    <x v="1"/>
    <x v="6"/>
    <x v="12"/>
    <s v="Needles"/>
    <s v="STA Short"/>
    <s v="NA"/>
    <s v="STA Short"/>
    <n v="-0.1"/>
    <s v="Box of 50 Pcs"/>
    <s v="MILESTA-5050-305"/>
    <n v="549"/>
    <s v="NA"/>
    <s v="NA"/>
    <s v="NA "/>
    <s v="NA "/>
    <d v="2027-11-24T00:00:00"/>
    <s v="08- FIN/INV"/>
    <s v="Dr. Ammar Anbari"/>
    <s v="VDC169"/>
    <s v="NA"/>
    <s v="32- Main Inventory 1"/>
    <s v="NA"/>
    <n v="5.6"/>
    <s v="NA"/>
    <s v="NA "/>
    <s v="NA"/>
    <s v="Wand STA Handpieces with Needle 30 gauge x 1/2&quot;"/>
    <s v="WAND STA"/>
    <s v="Al Hayat Pharmaceuticals"/>
    <x v="36"/>
    <s v="Dr.Noha "/>
    <s v="+971 56 367 4713"/>
    <s v="01- Consumables"/>
    <s v="5"/>
    <n v="1"/>
    <s v="IPO-55669"/>
    <n v="-54.900000000000006"/>
    <s v="NA"/>
    <s v="NA"/>
    <s v="NA"/>
    <s v="NA"/>
    <s v="NA"/>
    <s v="NA"/>
  </r>
  <r>
    <d v="2025-01-21T00:00:00"/>
    <x v="1"/>
    <x v="4"/>
    <x v="13"/>
    <s v="Abutments"/>
    <s v="Abutment Variobase RC 4.5x5.5 GH1"/>
    <s v="NA"/>
    <s v="Abutment Variobase RC 4.5x5.5 GH1"/>
    <n v="-1"/>
    <s v="Pcs"/>
    <s v="STR022.0026"/>
    <n v="350"/>
    <s v="NA"/>
    <s v="NA"/>
    <s v="NA "/>
    <s v="NA "/>
    <d v="2026-02-01T00:00:00"/>
    <s v="08- FIN/INV"/>
    <s v="Dr. Hussein Salah Ahmed Tahoun"/>
    <s v="VDC001"/>
    <s v="NA"/>
    <s v="32- Main Inventory 1"/>
    <s v="NA"/>
    <n v="1.3"/>
    <s v="NA"/>
    <s v="NA "/>
    <s v="NA"/>
    <s v="Abutment - RC Variobase for Crown with Screw, Ø 4.5mm, H 5.5mm, GH 1mm, Straumann"/>
    <s v="Straumann "/>
    <s v="Al Hayat Pharmaceuticals"/>
    <x v="35"/>
    <s v="Dr.Ayman "/>
    <s v="+971 50 782 0978"/>
    <s v="01- Consumables"/>
    <s v="1"/>
    <n v="5"/>
    <s v="IPO-20074"/>
    <n v="-350"/>
    <s v="NA"/>
    <s v="39858 FATMA HAMDAN ABDULLA ALKHARISHA- FINAL"/>
    <s v="NA"/>
    <s v="NA"/>
    <s v="NA"/>
    <s v="NA"/>
  </r>
  <r>
    <d v="2025-01-21T00:00:00"/>
    <x v="1"/>
    <x v="0"/>
    <x v="2"/>
    <s v="Restorative Fillings"/>
    <s v="Yellow Etch"/>
    <s v="NA"/>
    <s v="Yellow Etch"/>
    <n v="-1"/>
    <s v="Pack of 1Syringe"/>
    <s v="UP-407"/>
    <n v="45"/>
    <s v="NA"/>
    <s v="NA"/>
    <s v="NA "/>
    <s v="NA "/>
    <d v="2029-03-31T00:00:00"/>
    <s v="08- FIN/INV"/>
    <s v="Dr. Salim Ali Salim Al-Hamadani"/>
    <s v="VDC015"/>
    <s v="NA"/>
    <s v="32- Main Inventory 1"/>
    <s v="NA"/>
    <n v="7.3"/>
    <s v="NA"/>
    <s v="NA "/>
    <s v="NA"/>
    <s v="Porcelain Etch - 9% Hydrofluoric acid (1.2ml) x 1Syringe"/>
    <s v="Ultradent "/>
    <s v="Saber Mohammed/Elwan Technical Supplies"/>
    <x v="41"/>
    <s v="Saber"/>
    <s v="+971 50 170 2676"/>
    <s v="01- Consumables"/>
    <s v="7"/>
    <n v="1"/>
    <s v="IPO-62110"/>
    <n v="-45"/>
    <s v="NA"/>
    <s v="NA"/>
    <s v="NA"/>
    <s v="NA"/>
    <s v="NA"/>
    <s v="NA"/>
  </r>
  <r>
    <d v="2025-01-21T00:00:00"/>
    <x v="1"/>
    <x v="0"/>
    <x v="3"/>
    <s v="Endodontic Materials "/>
    <s v="Rotary Files - Assorted 21mm"/>
    <s v="NA"/>
    <s v="Rotary Files - Assorted 21mm"/>
    <n v="-1"/>
    <s v="Pack of 4Pcs"/>
    <s v="RFA-00021"/>
    <n v="125"/>
    <s v="NA"/>
    <s v="NA"/>
    <s v="NA "/>
    <s v="NA "/>
    <s v="NA"/>
    <s v="08- FIN/INV"/>
    <s v="Dr. Salim Ali Salim Al-Hamadani"/>
    <s v="VDC015"/>
    <s v="NA"/>
    <s v="32- Main Inventory 1"/>
    <s v="NA"/>
    <n v="8.4"/>
    <s v="NA"/>
    <s v="NA "/>
    <s v="NA"/>
    <s v="Rotary  Files Assorted 21mm - Smart Carver Kit"/>
    <s v="Smart Files "/>
    <s v="Ora Tech Medical and Surgical Articles &amp; Requisites Trading LLC"/>
    <x v="41"/>
    <s v="Amer "/>
    <s v="+971 58 567 3445"/>
    <s v="02- Reusable"/>
    <s v="8"/>
    <n v="1"/>
    <s v="IPO-62110"/>
    <n v="-125"/>
    <s v="NA"/>
    <s v="NA"/>
    <s v="NA"/>
    <s v="NA"/>
    <s v="NA"/>
    <s v="NA"/>
  </r>
  <r>
    <d v="2025-01-21T00:00:00"/>
    <x v="1"/>
    <x v="0"/>
    <x v="3"/>
    <s v="Endodontic Materials "/>
    <s v="Rotary Files - Assorted 25mm"/>
    <s v="NA"/>
    <s v="Rotary Files - Assorted 25mm"/>
    <n v="-1"/>
    <s v="Pack of 4Pcs"/>
    <s v="RFA-00025"/>
    <n v="125"/>
    <s v="NA"/>
    <s v="NA"/>
    <s v="NA "/>
    <s v="NA "/>
    <s v="NA"/>
    <s v="08- FIN/INV"/>
    <s v="Dr. Salim Ali Salim Al-Hamadani"/>
    <s v="VDC015"/>
    <s v="NA"/>
    <s v="32- Main Inventory 1"/>
    <s v="NA"/>
    <n v="8.4"/>
    <s v="NA"/>
    <s v="NA "/>
    <s v="NA"/>
    <s v="Rotary  Files Assorted 25mm - Smart Carver Kit"/>
    <s v="Smart Files "/>
    <s v="Ora Tech Medical and Surgical Articles &amp; Requisites Trading LLC"/>
    <x v="41"/>
    <s v="Amer "/>
    <s v="+971 58 567 3445"/>
    <s v="02- Reusable"/>
    <s v="8"/>
    <n v="1"/>
    <s v="IPO-62110"/>
    <n v="-125"/>
    <s v="NA"/>
    <s v="NA"/>
    <s v="NA"/>
    <s v="NA"/>
    <s v="NA"/>
    <s v="NA"/>
  </r>
  <r>
    <d v="2025-01-21T00:00:00"/>
    <x v="1"/>
    <x v="0"/>
    <x v="3"/>
    <s v="Endodontic Materials "/>
    <s v="Rotary Files - Assorted 31mm"/>
    <s v="NA"/>
    <s v="Rotary Files - Assorted 31mm"/>
    <n v="-1"/>
    <s v="Pack of 4Pcs"/>
    <s v="RFA-00031"/>
    <n v="125"/>
    <s v="NA"/>
    <s v="NA"/>
    <s v="NA "/>
    <s v="NA "/>
    <s v="NA"/>
    <s v="08- FIN/INV"/>
    <s v="Dr. Salim Ali Salim Al-Hamadani"/>
    <s v="VDC015"/>
    <s v="NA"/>
    <s v="32- Main Inventory 1"/>
    <s v="NA"/>
    <n v="8.4"/>
    <s v="NA"/>
    <s v="NA "/>
    <s v="NA"/>
    <s v="Rotary  Files Assorted 31mm - Smart Carver Kit"/>
    <s v="Smart Files "/>
    <s v="Ora Tech Medical and Surgical Articles &amp; Requisites Trading LLC"/>
    <x v="41"/>
    <s v="Amer "/>
    <s v="+971 58 567 3445"/>
    <s v="02- Reusable"/>
    <s v="8"/>
    <n v="1"/>
    <s v="IPO-62110"/>
    <n v="-125"/>
    <s v="NA"/>
    <s v="NA"/>
    <s v="NA"/>
    <s v="NA"/>
    <s v="NA"/>
    <s v="NA"/>
  </r>
  <r>
    <d v="2025-01-21T00:00:00"/>
    <x v="1"/>
    <x v="0"/>
    <x v="25"/>
    <s v="Giveaways"/>
    <s v="Ortho Kit"/>
    <s v="NA"/>
    <s v="Ortho Kit - VDC "/>
    <n v="-1"/>
    <s v="Pack"/>
    <s v="ORTKIT-00003"/>
    <n v="16"/>
    <s v="NA"/>
    <s v="NA"/>
    <s v="NA "/>
    <s v="NA "/>
    <s v="NA"/>
    <s v="08- FIN/INV"/>
    <s v="Joel Jr. Mula Aborita"/>
    <s v="VDC046"/>
    <s v="NA"/>
    <s v="32- Main Inventory 1"/>
    <s v="NA"/>
    <n v="7.2"/>
    <s v="NA"/>
    <s v="NA "/>
    <s v="NA"/>
    <s v="Astera Orthodontic Kit with VDC Logo"/>
    <s v="Astera"/>
    <s v="AstraCare Medical Supplies Trading"/>
    <x v="42"/>
    <s v="Dr. Joud Al Jammal"/>
    <s v="+971 56 292 6737"/>
    <s v="01- Consumables"/>
    <s v="7"/>
    <n v="1"/>
    <s v="IPO-67382"/>
    <n v="-16"/>
    <s v="NA"/>
    <s v="NA"/>
    <s v="NA"/>
    <s v="NA"/>
    <s v="NA"/>
    <s v="NA"/>
  </r>
  <r>
    <d v="2025-01-21T00:00:00"/>
    <x v="1"/>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59325"/>
    <n v="-1250"/>
    <s v="NA"/>
    <s v="39600- WESAL ABDALLA AHMED BIN YAROUF AL NAQBI"/>
    <s v="NA"/>
    <s v="NA"/>
    <s v="NA"/>
    <s v="NA"/>
  </r>
  <r>
    <d v="2025-01-21T00:00:00"/>
    <x v="1"/>
    <x v="4"/>
    <x v="29"/>
    <s v="Implant Fixtures"/>
    <s v="Straumann - BLT IMPLANT"/>
    <s v="NA"/>
    <s v="Straumann - BLT RC 4.8x12"/>
    <n v="-1"/>
    <s v="Pcs"/>
    <s v="STR021.7512"/>
    <n v="1250"/>
    <s v="NA"/>
    <s v="NA"/>
    <s v="NA "/>
    <s v="NA "/>
    <d v="2027-03-03T00:00:00"/>
    <s v="08- FIN/INV"/>
    <s v="Dr. Hussein Salah Ahmed Tahoun"/>
    <s v="VDC001"/>
    <s v="NA"/>
    <s v="32- Main Inventory 1"/>
    <s v="NA"/>
    <n v="1.3"/>
    <s v="NA"/>
    <s v="NA "/>
    <s v="NA"/>
    <s v="Implant - BLT RC 4.8X12, Straumann"/>
    <s v="Straumann "/>
    <s v="Al Hayat Pharmaceuticals"/>
    <x v="35"/>
    <s v="Dr.Ayman "/>
    <s v="+971 50 782 0978"/>
    <s v="01- Consumables"/>
    <s v="1"/>
    <n v="5"/>
    <s v="IPO-59325"/>
    <n v="-1250"/>
    <s v="NA"/>
    <s v="39600- WESAL ABDALLA AHMED BIN YAROUF AL NAQBI"/>
    <s v="NA"/>
    <s v="NA"/>
    <s v="NA"/>
    <s v="NA"/>
  </r>
  <r>
    <d v="2025-01-21T00:00:00"/>
    <x v="1"/>
    <x v="4"/>
    <x v="13"/>
    <s v="Abutments"/>
    <s v="Abutment NC Screw  Angled 17⁰ GH2.5"/>
    <s v="NA"/>
    <s v="Abutment NC Screw  Angled 17⁰ GH2.5"/>
    <n v="-1"/>
    <s v="Pcs"/>
    <s v="STR022.2749S"/>
    <n v="350"/>
    <s v="NA"/>
    <s v="NA"/>
    <s v="NA "/>
    <s v="NA "/>
    <s v="NA"/>
    <s v="08- FIN/INV"/>
    <s v="Dr. Hussein Salah Ahmed Tahoun"/>
    <s v="VDC001"/>
    <s v="NA"/>
    <s v="32- Main Inventory 1"/>
    <s v="NA"/>
    <n v="1.4"/>
    <s v="NA"/>
    <s v="NA "/>
    <s v="NA"/>
    <s v="Abutment - NC Screw-Retained Abutment, Angled 17⁰,  4.6mm, GH 2.5mm, Type A, Straumann"/>
    <s v="Straumann "/>
    <s v="Al Hayat Pharmaceuticals"/>
    <x v="35"/>
    <s v="Dr.Ayman "/>
    <s v="+971 50 782 0978"/>
    <s v="01- Consumables"/>
    <s v="1"/>
    <n v="1"/>
    <s v="IPO-38387"/>
    <n v="-350"/>
    <s v="NA"/>
    <s v="39542- MOHAMMED MAHI NAJEEM MEERA SAHIB MAJI- FINAL"/>
    <s v="NA"/>
    <s v="NA"/>
    <s v="NA"/>
    <s v="NA"/>
  </r>
  <r>
    <d v="2025-01-21T00:00:00"/>
    <x v="1"/>
    <x v="4"/>
    <x v="13"/>
    <s v=" Abutments"/>
    <s v="Abutment Variobase AS RC GH1"/>
    <s v="NA"/>
    <s v="Abutment Variobase AS RC GH1"/>
    <n v="-1"/>
    <s v="Pcs"/>
    <s v="STR022.0096"/>
    <n v="350"/>
    <s v="NA"/>
    <s v="NA"/>
    <s v="NA "/>
    <s v="NA "/>
    <s v="NA"/>
    <s v="08- FIN/INV"/>
    <s v="Dr. Hussein Salah Ahmed Tahoun"/>
    <s v="VDC001"/>
    <s v="NA"/>
    <s v="32- Main Inventory 1"/>
    <s v="NA"/>
    <n v="2.4"/>
    <s v="NA"/>
    <s v="NA "/>
    <s v="NA"/>
    <s v="Abutment - RC Variobase for Crown AS including Screw, Ø 4.7mm, AH 5.5mm, GH 1mm, Ti Straumann"/>
    <s v="Straumann "/>
    <s v="Al Hayat Pharmaceuticals"/>
    <x v="35"/>
    <s v="Dr.Ayman "/>
    <s v="+971 50 782 0978"/>
    <s v="01- Consumables"/>
    <s v="2"/>
    <n v="1"/>
    <s v="IPO-38387"/>
    <n v="-350"/>
    <s v="NA"/>
    <s v="39542- MOHAMMED MAHI NAJEEM MEERA SAHIB MAJI- FINAL"/>
    <s v="NA"/>
    <s v="NA"/>
    <s v="NA"/>
    <s v="NA"/>
  </r>
  <r>
    <d v="2025-01-21T00:00:00"/>
    <x v="1"/>
    <x v="4"/>
    <x v="29"/>
    <s v="Implant Fixtures"/>
    <s v="Straumann - BLT IMPLANT"/>
    <s v="NA"/>
    <s v="Straumann - BLT RC 4.8x10"/>
    <n v="-1"/>
    <s v="Pcs"/>
    <s v="STR021.7510"/>
    <n v="1250"/>
    <s v="NA"/>
    <s v="NA"/>
    <s v="NA "/>
    <s v="NA "/>
    <d v="2026-02-01T00:00:00"/>
    <s v="08- FIN/INV"/>
    <s v="Dr. Hussein Salah Ahmed Tahoun"/>
    <s v="VDC001"/>
    <s v="NA"/>
    <s v="32- Main Inventory 1"/>
    <s v="NA"/>
    <n v="1.3"/>
    <s v="NA"/>
    <s v="NA "/>
    <s v="NA"/>
    <s v="Implant - BLT RC 4.8x10, Straumann"/>
    <s v="Straumann "/>
    <s v="Al Hayat Pharmaceuticals"/>
    <x v="35"/>
    <s v="Dr.Ayman "/>
    <s v="+971 50 782 0978"/>
    <s v="01- Consumables"/>
    <s v="1"/>
    <n v="5"/>
    <s v="IPO-66041"/>
    <n v="-1250"/>
    <s v="NA"/>
    <s v="39817 SAEED JUMAA ATEEQ JUMAA ALSUWAIDI"/>
    <s v="NA"/>
    <s v="NA"/>
    <s v="NA"/>
    <s v="NA"/>
  </r>
  <r>
    <d v="2025-01-21T00:00:00"/>
    <x v="1"/>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66041"/>
    <n v="-1250"/>
    <s v="NA"/>
    <s v="39817-SAEED JUMAA ATEEQ JUMAA AL SUWAIDI"/>
    <s v="NA"/>
    <s v="NA"/>
    <s v="NA"/>
    <s v="NA"/>
  </r>
  <r>
    <d v="2025-01-21T00:00:00"/>
    <x v="1"/>
    <x v="0"/>
    <x v="2"/>
    <s v="Adhesives"/>
    <s v="Adhesive L-Pop 100"/>
    <s v="NA"/>
    <s v="Adhesive L-Pop 100"/>
    <n v="-0.1"/>
    <s v="Box of 100 Pcs"/>
    <n v="41279"/>
    <n v="1030"/>
    <s v="NA"/>
    <s v="NA"/>
    <s v="NA "/>
    <s v="NA "/>
    <d v="2025-09-27T00:00:00"/>
    <s v="08- FIN/INV"/>
    <s v="Dr. Salim Ali Salim Al-Hamadani"/>
    <s v="VDC015"/>
    <s v="NA"/>
    <s v="32- Main Inventory 1"/>
    <s v="NA"/>
    <n v="7.3"/>
    <s v="NA"/>
    <s v="NA "/>
    <s v="NA"/>
    <s v="Adhesive - L-Pop - Single Bond 100's - 3M ESPE"/>
    <s v="3M ESPE "/>
    <s v="Alphamed General Trading LLC"/>
    <x v="41"/>
    <s v="Dr.Lujian "/>
    <s v="+971 56 697 4909"/>
    <s v="01- Consumables"/>
    <s v="7"/>
    <n v="1"/>
    <s v="IPO-62110"/>
    <n v="-103"/>
    <s v="NA"/>
    <s v="NA"/>
    <s v="NA"/>
    <s v="NA"/>
    <s v="NA"/>
    <s v="NA"/>
  </r>
  <r>
    <d v="2025-01-23T00:00:00"/>
    <x v="1"/>
    <x v="2"/>
    <x v="26"/>
    <s v="Dental Blocks"/>
    <s v="Blocks - LT A2/C14"/>
    <s v="NA"/>
    <s v="Blocks - A2-C14 - Dentrics"/>
    <n v="-10"/>
    <s v="Pcs"/>
    <s v="NA"/>
    <n v="40"/>
    <s v="NA"/>
    <s v="NA"/>
    <s v="NA "/>
    <s v="NA"/>
    <s v="NA"/>
    <s v="08- FIN/INV"/>
    <s v="Mahmoud Badran"/>
    <s v="MIT1825"/>
    <s v="NA"/>
    <s v="32- Main Inventory 1"/>
    <s v="NA"/>
    <n v="5.2"/>
    <s v="NA"/>
    <s v="NA "/>
    <s v="NA"/>
    <s v="Blocks - LT A2/C14 - Dentrics Lithium  Disilicate Glass Ceramic Cerec Block LT A2,14mm"/>
    <s v="Dentrics "/>
    <s v="Delta Vision Trading"/>
    <x v="32"/>
    <s v="Sales"/>
    <s v="+971 55 361 4188"/>
    <s v="01- Consumables"/>
    <s v="4"/>
    <n v="1"/>
    <s v="IPO-32205"/>
    <n v="-400"/>
    <s v="NA "/>
    <s v="NA "/>
    <s v="NA "/>
    <s v="NA "/>
    <s v="NA "/>
    <s v="NA "/>
  </r>
  <r>
    <d v="2025-01-23T00:00:00"/>
    <x v="1"/>
    <x v="4"/>
    <x v="29"/>
    <s v="Implant Fixtures"/>
    <s v="Straumann - BLT IMPLANT"/>
    <s v="NA"/>
    <s v="Straumann - BLT NC 3.3x10"/>
    <n v="-3"/>
    <s v="Pcs"/>
    <s v="STR021.3510"/>
    <n v="1250"/>
    <s v="NA"/>
    <s v="NA"/>
    <s v="NA "/>
    <s v="NA "/>
    <d v="2026-11-14T00:00:00"/>
    <s v="08- FIN/INV"/>
    <s v="Dr. Hussein Salah Ahmed Tahoun"/>
    <s v="VDC001"/>
    <s v="NA"/>
    <s v="32- Main Inventory 1"/>
    <s v="NA"/>
    <n v="1.3"/>
    <s v="NA"/>
    <s v="NA "/>
    <s v="NA"/>
    <s v="Implant - BLT NC 3.3x10, Straumann"/>
    <s v="Straumann "/>
    <s v="Al Hayat Pharmaceuticals"/>
    <x v="35"/>
    <s v="Dr.Ayman "/>
    <s v="+971 50 782 0978"/>
    <s v="01- Consumables"/>
    <s v="1"/>
    <n v="5"/>
    <s v="IPO-29506"/>
    <n v="-3750"/>
    <s v="NA"/>
    <s v="40739- FARAS ALHAYEF RASHED ALMANSOURI"/>
    <s v="NA"/>
    <s v="NA"/>
    <s v="NA"/>
    <s v="NA"/>
  </r>
  <r>
    <d v="2025-01-23T00:00:00"/>
    <x v="1"/>
    <x v="3"/>
    <x v="5"/>
    <s v="General Materials"/>
    <s v="Z Fold Tissue"/>
    <s v="NA"/>
    <s v="Z Fold Tissue"/>
    <n v="-3"/>
    <s v="Bundle"/>
    <s v="DIS142"/>
    <n v="3.04"/>
    <s v="NA"/>
    <s v="NA"/>
    <s v="NA "/>
    <s v="NA "/>
    <s v="NA "/>
    <s v="08- FIN/INV"/>
    <s v="Dr. Ibrahim Moussa"/>
    <s v="VDC175"/>
    <s v="NA"/>
    <s v="30- Main Inventory 2"/>
    <s v="NA"/>
    <n v="5.2"/>
    <s v="NA"/>
    <s v="NA "/>
    <s v="NA"/>
    <s v="Hand Towel - Z Fold Tissues - 2 Ply (150*16 Pkt)"/>
    <s v="NA"/>
    <s v="Breath General Trading"/>
    <x v="34"/>
    <s v="Mustaq"/>
    <s v="+971 54 745 6475"/>
    <s v="01- Consumables"/>
    <s v="5"/>
    <n v="1"/>
    <s v="IPO-52204"/>
    <n v="-9.120000000000001"/>
    <s v="NA"/>
    <s v="NA"/>
    <s v="NA"/>
    <s v="NA"/>
    <s v="NA"/>
    <s v="NA"/>
  </r>
  <r>
    <d v="2025-01-23T00:00:00"/>
    <x v="1"/>
    <x v="4"/>
    <x v="29"/>
    <s v="Implant Fixtures"/>
    <s v="Straumann - BLT IMPLANT"/>
    <s v="NA"/>
    <s v="Straumann - BLT RC 4.8x8"/>
    <n v="-2"/>
    <s v="Pcs"/>
    <s v="STR021.7508"/>
    <n v="1250"/>
    <s v="NA"/>
    <s v="NA"/>
    <s v="NA "/>
    <s v="NA "/>
    <d v="2025-11-03T00:00:00"/>
    <s v="08- FIN/INV"/>
    <s v="Dr. Hussein Salah Ahmed Tahoun"/>
    <s v="VDC001"/>
    <s v="NA"/>
    <s v="32- Main Inventory 1"/>
    <s v="NA"/>
    <n v="2.2999999999999998"/>
    <s v="NA"/>
    <s v="NA "/>
    <s v="NA"/>
    <s v="Implant - BLT RC 4.8x8, Straumann"/>
    <s v="Straumann "/>
    <s v="Al Hayat Pharmaceuticals"/>
    <x v="35"/>
    <s v="Dr.Ayman "/>
    <s v="+971 50 782 0978"/>
    <s v="01- Consumables"/>
    <s v="2"/>
    <n v="5"/>
    <s v="IPO-29506"/>
    <n v="-2500"/>
    <s v="NA"/>
    <s v="40739- FARAS ALHAYEF RASHED ALMANSOURI"/>
    <s v="NA"/>
    <s v="NA"/>
    <s v="NA"/>
    <s v="NA"/>
  </r>
  <r>
    <d v="2025-01-23T00:00:00"/>
    <x v="1"/>
    <x v="3"/>
    <x v="20"/>
    <s v="Personal Protective Equipment"/>
    <s v="Gloves Powdered - Small"/>
    <s v="NA"/>
    <s v="Gloves Powdered - Small"/>
    <n v="-2"/>
    <s v="Box"/>
    <s v="DIS26"/>
    <n v="9"/>
    <s v="NA"/>
    <s v="NA"/>
    <s v="NA "/>
    <s v="NA "/>
    <s v="NA"/>
    <s v="08- FIN/INV"/>
    <s v="Dr. Salim Ali Salim Al-Hamadani"/>
    <s v="VDC015"/>
    <s v="NA"/>
    <s v="30- Main Inventory 2"/>
    <s v="NA"/>
    <n v="2.2999999999999998"/>
    <s v="NA"/>
    <s v="NA "/>
    <s v="NA"/>
    <s v="Gloves Powdered - Small"/>
    <s v="Gesalife"/>
    <s v="Everest Medical &amp; Safety Trading"/>
    <x v="41"/>
    <s v="Mujeeb "/>
    <s v="+971 56 683 3107"/>
    <s v="01- Consumables"/>
    <s v="2"/>
    <n v="1"/>
    <s v="IPO-29667"/>
    <n v="-18"/>
    <s v="NA"/>
    <s v="NA"/>
    <s v="NA"/>
    <s v="NA"/>
    <s v="NA"/>
    <s v="NA"/>
  </r>
  <r>
    <d v="2025-01-23T00:00:00"/>
    <x v="1"/>
    <x v="3"/>
    <x v="20"/>
    <s v="Personal Protective Equipment"/>
    <s v="Gloves Powdered - Medium"/>
    <s v="NA"/>
    <s v="Gloves Powdered - Medium"/>
    <n v="-2"/>
    <s v="Box"/>
    <s v="DIS24"/>
    <n v="9"/>
    <s v="NA"/>
    <s v="NA"/>
    <s v="NA "/>
    <s v="NA "/>
    <s v="NA"/>
    <s v="08- FIN/INV"/>
    <s v="Dr. Salim Ali Salim Al-Hamadani"/>
    <s v="VDC015"/>
    <s v="NA"/>
    <s v="30- Main Inventory 2"/>
    <s v="NA"/>
    <n v="2.2999999999999998"/>
    <s v="NA"/>
    <s v="NA "/>
    <s v="NA"/>
    <s v="Gloves Powdered - Medium"/>
    <s v="Gesalife"/>
    <s v="Everest Medical &amp; Safety Trading"/>
    <x v="41"/>
    <s v="Mujeeb "/>
    <s v="+971 56 683 3107"/>
    <s v="01- Consumables"/>
    <s v="1"/>
    <n v="1"/>
    <s v="IPO-29667"/>
    <n v="-18"/>
    <s v="NA"/>
    <s v="NA"/>
    <s v="NA"/>
    <s v="NA"/>
    <s v="NA"/>
    <s v="NA"/>
  </r>
  <r>
    <d v="2025-01-23T00:00:00"/>
    <x v="1"/>
    <x v="3"/>
    <x v="20"/>
    <s v="Personal Protective Equipment "/>
    <s v="Dental Bibs"/>
    <s v="NA"/>
    <s v="Dental Bibs"/>
    <n v="-2"/>
    <s v="Bundle"/>
    <s v="DB-3-00001"/>
    <n v="7.5"/>
    <s v="NA"/>
    <s v="NA"/>
    <s v="NA "/>
    <s v="NA "/>
    <s v="NA"/>
    <s v="08- FIN/INV"/>
    <s v="Dr. Salim Ali Salim Al-Hamadani"/>
    <s v="VDC015"/>
    <s v="NA"/>
    <s v="30- Main Inventory 2"/>
    <s v="NA"/>
    <n v="4.0999999999999996"/>
    <s v="NA"/>
    <s v="NA "/>
    <s v="NA"/>
    <s v="Dental Bib (13*18) (4pcs)"/>
    <s v="LOMAR "/>
    <s v="Everest Medical &amp; Safety Trading"/>
    <x v="41"/>
    <s v="Mujeeb"/>
    <s v="+971 56 683 3107"/>
    <s v="01- Consumables"/>
    <s v="4"/>
    <n v="1"/>
    <s v="IPO-29667"/>
    <n v="-15"/>
    <s v="NA"/>
    <s v="NA"/>
    <s v="NA"/>
    <s v="NA"/>
    <s v="NA"/>
    <s v="NA"/>
  </r>
  <r>
    <d v="2025-01-23T00:00:00"/>
    <x v="1"/>
    <x v="3"/>
    <x v="20"/>
    <s v="Personal Protective Equipment "/>
    <s v="Disposable Gown - 50 gsm"/>
    <s v="NA"/>
    <s v="Disposable Gown - 50 gsm"/>
    <n v="-2"/>
    <s v="Pack  of 10pcs"/>
    <s v="ISG50-00001"/>
    <n v="13"/>
    <s v="NA"/>
    <s v="NA"/>
    <s v="NA "/>
    <s v="NA "/>
    <s v="NA"/>
    <s v="08- FIN/INV"/>
    <s v="Dr. Salim Ali Salim Al-Hamadani"/>
    <s v="VDC015"/>
    <s v="NA"/>
    <s v="30- Main Inventory 2"/>
    <s v="NA"/>
    <n v="2.2999999999999998"/>
    <s v="NA"/>
    <s v="NA "/>
    <s v="NA"/>
    <s v="Disposable Isolation Gown - 50 GSM Blue"/>
    <s v="Novamed "/>
    <s v="Everest Medical &amp; Safety Trading"/>
    <x v="41"/>
    <s v="Mujeeb "/>
    <s v="+971 56 683 3107"/>
    <s v="01- Consumables"/>
    <s v="6"/>
    <n v="1"/>
    <s v="IPO-29667"/>
    <n v="-26"/>
    <s v="NA"/>
    <s v="NA"/>
    <s v="NA"/>
    <s v="NA"/>
    <s v="NA"/>
    <s v="NA"/>
  </r>
  <r>
    <d v="2025-01-23T00:00:00"/>
    <x v="1"/>
    <x v="0"/>
    <x v="3"/>
    <s v="Endodontic Materials"/>
    <s v="Paper Points"/>
    <s v="NA"/>
    <s v="Paper Points #35* .04"/>
    <n v="-2"/>
    <s v="Pkt"/>
    <s v="APP-003504"/>
    <n v="14"/>
    <s v="NA"/>
    <s v="NA"/>
    <s v="NA "/>
    <s v="NA "/>
    <d v="2027-05-01T00:00:00"/>
    <s v="08- FIN/INV"/>
    <s v="Dr. Salim Ali Salim Al-Hamadani"/>
    <s v="VDC015"/>
    <s v="NA"/>
    <s v="32- Main Inventory 1"/>
    <s v="NA"/>
    <n v="7.4"/>
    <s v="NA"/>
    <s v="NA "/>
    <s v="NA"/>
    <s v="Absorbent Paper Points - #35* .04"/>
    <s v="Meta Biomed "/>
    <s v="Everest Medical &amp; Safety Trading"/>
    <x v="41"/>
    <s v="Mujeeb "/>
    <s v="+971 56 683 3107"/>
    <s v="01- Consumables"/>
    <s v="7"/>
    <n v="1"/>
    <s v="IPO-29667"/>
    <n v="-28"/>
    <s v="NA"/>
    <s v="NA"/>
    <s v="NA"/>
    <s v="NA"/>
    <s v="NA"/>
    <s v="NA"/>
  </r>
  <r>
    <d v="2025-01-23T00:00:00"/>
    <x v="1"/>
    <x v="0"/>
    <x v="3"/>
    <s v="Endodontic Materials "/>
    <s v="Rotary Files - Assorted 21mm"/>
    <s v="NA"/>
    <s v="Rotary Files - Assorted 21mm"/>
    <n v="-2"/>
    <s v="Pack of 4Pcs"/>
    <s v="RFA-00021"/>
    <n v="125"/>
    <s v="NA"/>
    <s v="NA"/>
    <s v="NA "/>
    <s v="NA "/>
    <s v="NA"/>
    <s v="08- FIN/INV"/>
    <s v="Dr. Salim Ali Salim Al-Hamadani"/>
    <s v="VDC015"/>
    <s v="NA"/>
    <s v="32- Main Inventory 1"/>
    <s v="NA"/>
    <n v="8.4"/>
    <s v="NA"/>
    <s v="NA "/>
    <s v="NA"/>
    <s v="Rotary  Files Assorted 21mm - Smart Carver Kit"/>
    <s v="Smart Files "/>
    <s v="Ora Tech Medical and Surgical Articles &amp; Requisites Trading LLC"/>
    <x v="41"/>
    <s v="Amer "/>
    <s v="+971 58 567 3445"/>
    <s v="02- Reusable"/>
    <s v="8"/>
    <n v="1"/>
    <s v="IPO-29667"/>
    <n v="-250"/>
    <s v="NA"/>
    <s v="NA"/>
    <s v="NA"/>
    <s v="NA"/>
    <s v="NA"/>
    <s v="NA"/>
  </r>
  <r>
    <d v="2025-01-23T00:00:00"/>
    <x v="1"/>
    <x v="0"/>
    <x v="3"/>
    <s v="Endodontic Materials "/>
    <s v="Rotary Files - Assorted 25mm"/>
    <s v="NA"/>
    <s v="Rotary Files - Assorted 25mm"/>
    <n v="-2"/>
    <s v="Pack of 4Pcs"/>
    <s v="RFA-00025"/>
    <n v="125"/>
    <s v="NA"/>
    <s v="NA"/>
    <s v="NA "/>
    <s v="NA "/>
    <s v="NA"/>
    <s v="08- FIN/INV"/>
    <s v="Dr. Salim Ali Salim Al-Hamadani"/>
    <s v="VDC015"/>
    <s v="NA"/>
    <s v="32- Main Inventory 1"/>
    <s v="NA"/>
    <n v="8.4"/>
    <s v="NA"/>
    <s v="NA "/>
    <s v="NA"/>
    <s v="Rotary  Files Assorted 25mm - Smart Carver Kit"/>
    <s v="Smart Files "/>
    <s v="Ora Tech Medical and Surgical Articles &amp; Requisites Trading LLC"/>
    <x v="41"/>
    <s v="Amer "/>
    <s v="+971 58 567 3445"/>
    <s v="02- Reusable"/>
    <s v="8"/>
    <n v="1"/>
    <s v="IPO-29667"/>
    <n v="-250"/>
    <s v="NA"/>
    <s v="NA"/>
    <s v="NA"/>
    <s v="NA"/>
    <s v="NA"/>
    <s v="NA"/>
  </r>
  <r>
    <d v="2025-01-23T00:00:00"/>
    <x v="1"/>
    <x v="0"/>
    <x v="3"/>
    <s v="Endodontic Materials "/>
    <s v="Rotary Files - Assorted 31mm"/>
    <s v="NA"/>
    <s v="Rotary Files - Assorted 31mm"/>
    <n v="-2"/>
    <s v="Pack of 4Pcs"/>
    <s v="RFA-00031"/>
    <n v="125"/>
    <s v="NA"/>
    <s v="NA"/>
    <s v="NA "/>
    <s v="NA "/>
    <s v="NA"/>
    <s v="08- FIN/INV"/>
    <s v="Dr. Salim Ali Salim Al-Hamadani"/>
    <s v="VDC015"/>
    <s v="NA"/>
    <s v="32- Main Inventory 1"/>
    <s v="NA"/>
    <n v="8.4"/>
    <s v="NA"/>
    <s v="NA "/>
    <s v="NA"/>
    <s v="Rotary  Files Assorted 31mm - Smart Carver Kit"/>
    <s v="Smart Files "/>
    <s v="Ora Tech Medical and Surgical Articles &amp; Requisites Trading LLC"/>
    <x v="41"/>
    <s v="Amer "/>
    <s v="+971 58 567 3445"/>
    <s v="02- Reusable"/>
    <s v="8"/>
    <n v="1"/>
    <s v="IPO-29667"/>
    <n v="-250"/>
    <s v="NA"/>
    <s v="NA"/>
    <s v="NA"/>
    <s v="NA"/>
    <s v="NA"/>
    <s v="NA"/>
  </r>
  <r>
    <d v="2025-01-23T00:00:00"/>
    <x v="1"/>
    <x v="2"/>
    <x v="33"/>
    <s v="Vacuum Machine Plates"/>
    <s v="Sheet 1.0 mm"/>
    <s v="NA"/>
    <s v="Sheet 1.0 mm"/>
    <n v="-2"/>
    <s v="Pcs "/>
    <s v="ESSIX-00001"/>
    <n v="3.16"/>
    <s v="NA"/>
    <s v="NA"/>
    <s v="NA "/>
    <s v="NA "/>
    <s v="NA"/>
    <s v="08- FIN/INV"/>
    <s v="Mahmoud Badran"/>
    <s v="MIT1825"/>
    <s v="NA"/>
    <s v="32- Main Inventory 1"/>
    <s v="NA"/>
    <n v="4.2"/>
    <s v="NA"/>
    <s v="NA "/>
    <s v="NA"/>
    <s v="Sheet - Essix A+ Plastic .040 x 125mm Circle"/>
    <s v="NA"/>
    <s v="Sirona Dental Systems Trading LLC"/>
    <x v="32"/>
    <s v="Dr.Marwan "/>
    <s v="+971 56 415 6254"/>
    <s v="01- Consumables"/>
    <s v="4"/>
    <n v="1"/>
    <s v="IPO-43032"/>
    <n v="-6.32"/>
    <s v="NA"/>
    <s v="NA"/>
    <s v="NA"/>
    <s v="NA"/>
    <s v="NA"/>
    <s v="NA"/>
  </r>
  <r>
    <d v="2025-01-23T00:00:00"/>
    <x v="1"/>
    <x v="2"/>
    <x v="33"/>
    <s v="Vacuum Machine Plates"/>
    <s v="Sheet 1.0 mm"/>
    <s v="NA"/>
    <s v="Sheet 1.0 mm"/>
    <n v="-2"/>
    <s v="Pcs "/>
    <s v="ESSIX-00001"/>
    <n v="3.16"/>
    <s v="NA"/>
    <s v="NA"/>
    <s v="NA "/>
    <s v="NA "/>
    <s v="NA"/>
    <s v="08- FIN/INV"/>
    <s v="Mahmoud Badran"/>
    <s v="MIT1825"/>
    <s v="NA"/>
    <s v="32- Main Inventory 1"/>
    <s v="NA"/>
    <n v="4.2"/>
    <s v="NA"/>
    <s v="NA "/>
    <s v="NA"/>
    <s v="Sheet - Essix A+ Plastic .040 x 125mm Circle"/>
    <s v="NA"/>
    <s v="Sirona Dental Systems Trading LLC"/>
    <x v="32"/>
    <s v="Dr.Marwan "/>
    <s v="+971 56 415 6254"/>
    <s v="01- Consumables"/>
    <s v="4"/>
    <n v="1"/>
    <s v="IPO-54876"/>
    <n v="-6.32"/>
    <s v="NA"/>
    <s v="NA"/>
    <s v="NA"/>
    <s v="NA"/>
    <s v="NA"/>
    <s v="NA"/>
  </r>
  <r>
    <d v="2025-01-23T00:00:00"/>
    <x v="1"/>
    <x v="3"/>
    <x v="5"/>
    <s v="General Materials"/>
    <s v="Tissue Box"/>
    <s v="NA"/>
    <s v="Tissue Box"/>
    <n v="-2"/>
    <s v="Box"/>
    <s v="DIS142"/>
    <n v="2.63"/>
    <s v="NA"/>
    <s v="NA"/>
    <s v="NA "/>
    <s v="NA "/>
    <s v="NA"/>
    <s v="08- FIN/INV"/>
    <s v="Dr. Ibrahim Moussa"/>
    <s v="VDC175"/>
    <s v="NA"/>
    <s v="30- Main Inventory 2"/>
    <s v="NA"/>
    <n v="2.4"/>
    <s v="NA"/>
    <s v="NA "/>
    <s v="NA"/>
    <s v="Tissue Facial - 150*30 (2 Ply)"/>
    <s v="Reliance "/>
    <s v="Gulf Center for Cleaning Equipment"/>
    <x v="34"/>
    <s v="Charibel"/>
    <s v="+971 56 683 3107"/>
    <s v="01- Consumables"/>
    <s v="5"/>
    <n v="1"/>
    <s v="IPO-52204"/>
    <n v="-5.26"/>
    <s v="NA"/>
    <s v="NA"/>
    <s v="NA"/>
    <s v="NA"/>
    <s v="NA"/>
    <s v="NA"/>
  </r>
  <r>
    <d v="2025-01-23T00:00:00"/>
    <x v="1"/>
    <x v="0"/>
    <x v="2"/>
    <s v="Restorative Fillings"/>
    <s v="Yellow Etch"/>
    <s v="NA"/>
    <s v="Yellow Etch"/>
    <n v="-2"/>
    <s v="Pack of 1Syringe"/>
    <s v="UP-407"/>
    <n v="45"/>
    <s v="NA"/>
    <s v="NA"/>
    <s v="NA "/>
    <s v="NA "/>
    <d v="2029-03-31T00:00:00"/>
    <s v="08- FIN/INV"/>
    <s v="Dr. Salim Ali Salim Al-Hamadani"/>
    <s v="VDC015"/>
    <s v="NA"/>
    <s v="32- Main Inventory 1"/>
    <s v="NA"/>
    <n v="7.3"/>
    <s v="NA"/>
    <s v="NA "/>
    <s v="NA"/>
    <s v="Porcelain Etch - 9% Hydrofluoric acid (1.2ml) x 1Syringe"/>
    <s v="Ultradent "/>
    <s v="Saber Mohammed/Elwan Technical Supplies"/>
    <x v="41"/>
    <s v="Saber"/>
    <s v="+971 50 170 2676"/>
    <s v="01- Consumables"/>
    <s v="7"/>
    <n v="1"/>
    <s v="IPO-29667"/>
    <n v="-90"/>
    <s v="NA"/>
    <s v="NA"/>
    <s v="NA"/>
    <s v="NA"/>
    <s v="NA"/>
    <s v="NA"/>
  </r>
  <r>
    <d v="2025-01-23T00:00:00"/>
    <x v="1"/>
    <x v="4"/>
    <x v="13"/>
    <s v="Abutments"/>
    <s v="Abutment Variobase RC 4.5x5.5 GH1"/>
    <s v="NA"/>
    <s v="Abutment Variobase RC 4.5x5.5 GH1"/>
    <n v="-1"/>
    <s v="Pcs"/>
    <s v="STR022.0026"/>
    <n v="350"/>
    <s v="NA"/>
    <s v="NA"/>
    <s v="NA "/>
    <s v="NA "/>
    <d v="2026-02-01T00:00:00"/>
    <s v="08- FIN/INV"/>
    <s v="Dr. Hussein Salah Ahmed Tahoun"/>
    <s v="VDC001"/>
    <s v="NA"/>
    <s v="32- Main Inventory 1"/>
    <s v="NA"/>
    <n v="1.3"/>
    <s v="NA"/>
    <s v="NA "/>
    <s v="NA"/>
    <s v="Abutment - RC Variobase for Crown with Screw, Ø 4.5mm, H 5.5mm, GH 1mm, Straumann"/>
    <s v="Straumann "/>
    <s v="Al Hayat Pharmaceuticals"/>
    <x v="35"/>
    <s v="Dr.Ayman "/>
    <s v="+971 50 782 0978"/>
    <s v="01- Consumables"/>
    <s v="1"/>
    <n v="5"/>
    <s v="IPO-60459"/>
    <n v="-350"/>
    <s v="NA"/>
    <s v="31248- SALEM HAMAD ALDHELIA AL ZAABI"/>
    <s v="NA"/>
    <s v="NA"/>
    <s v="NA"/>
    <s v="NA"/>
  </r>
  <r>
    <d v="2025-01-23T00:00:00"/>
    <x v="1"/>
    <x v="4"/>
    <x v="13"/>
    <s v="Abutments"/>
    <s v="Abutment Variobase RC 4.5x5.5 GH2"/>
    <s v="NA"/>
    <s v="Abutment Variobase RC 4.5x5.5 GH2"/>
    <n v="-1"/>
    <s v="Pcs"/>
    <s v="STR022.0107"/>
    <n v="350"/>
    <s v="NA"/>
    <s v="NA"/>
    <s v="NA "/>
    <s v="NA "/>
    <s v="NA"/>
    <s v="08- FIN/INV"/>
    <s v="Dr. Hussein Salah Ahmed Tahoun"/>
    <s v="VDC001"/>
    <s v="NA"/>
    <s v="32- Main Inventory 1"/>
    <s v="NA"/>
    <n v="1.4"/>
    <s v="NA"/>
    <s v="NA "/>
    <s v="NA"/>
    <s v="Abutment - RC Variobase for Crown Including Screw, Ø 4.5mm, H 5.5mm, GH 2mm, Straumann"/>
    <s v="Straumann "/>
    <s v="Al Hayat Pharmaceuticals"/>
    <x v="35"/>
    <s v="Dr.Ayman "/>
    <s v="+971 50 782 0978"/>
    <s v="01- Consumables"/>
    <s v="1"/>
    <n v="1"/>
    <s v="IPO-60459"/>
    <n v="-350"/>
    <s v="NA"/>
    <s v="31248- SALEM HAMAD ALDHELIA AL ZAABI"/>
    <s v="NA"/>
    <s v="NA"/>
    <s v="NA"/>
    <s v="NA"/>
  </r>
  <r>
    <d v="2025-01-23T00:00:00"/>
    <x v="1"/>
    <x v="4"/>
    <x v="29"/>
    <s v="Implant Fixtures"/>
    <s v="Straumann - BLT IMPLANT"/>
    <s v="NA"/>
    <s v="Straumann - BLT NC 3.3x12"/>
    <n v="-1"/>
    <s v="Pcs"/>
    <s v="STR021.3512"/>
    <n v="1250"/>
    <s v="NA"/>
    <s v="NA"/>
    <s v="NA "/>
    <s v="NA "/>
    <d v="2026-11-14T00:00:00"/>
    <s v="08- FIN/INV"/>
    <s v="Dr. Hussein Salah Ahmed Tahoun"/>
    <s v="VDC001"/>
    <s v="NA"/>
    <s v="32- Main Inventory 1"/>
    <s v="NA"/>
    <n v="1.3"/>
    <s v="NA"/>
    <s v="NA "/>
    <s v="NA"/>
    <s v="Implant - BLT NC 3.3x12, Straumann"/>
    <s v="Straumann "/>
    <s v="Al Hayat Pharmaceuticals"/>
    <x v="35"/>
    <s v="Dr.Ayman "/>
    <s v="+971 50 782 0978"/>
    <s v="01- Consumables"/>
    <s v="1"/>
    <n v="5"/>
    <s v="IPO-29506"/>
    <n v="-1250"/>
    <s v="NA"/>
    <s v="40739- FARAS ALHAYEF RASHED ALMANSOURI"/>
    <s v="NA"/>
    <s v="NA"/>
    <s v="NA"/>
    <s v="NA"/>
  </r>
  <r>
    <d v="2025-01-23T00:00:00"/>
    <x v="1"/>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29506"/>
    <n v="-1250"/>
    <s v="NA"/>
    <s v="40739- FARAS ALHAYEF RASHED ALMANSOURI"/>
    <s v="NA"/>
    <s v="NA"/>
    <s v="NA"/>
    <s v="NA"/>
  </r>
  <r>
    <d v="2025-01-23T00:00:00"/>
    <x v="1"/>
    <x v="3"/>
    <x v="20"/>
    <s v="Personal Protective Equipment"/>
    <s v="Cam Covers"/>
    <s v="NA"/>
    <s v="Cam Covers"/>
    <n v="-1"/>
    <s v="Pack"/>
    <s v="1A6410"/>
    <n v="35"/>
    <s v="NA"/>
    <s v="NA"/>
    <s v="NA "/>
    <s v="NA "/>
    <d v="2026-09-01T00:00:00"/>
    <s v="08- FIN/INV"/>
    <s v="Dr. Salim Ali Salim Al-Hamadani"/>
    <s v="VDC015"/>
    <s v="NA"/>
    <s v="30- Main Inventory 2"/>
    <s v="NA"/>
    <n v="2.4"/>
    <s v="NA"/>
    <s v="NA "/>
    <s v="NA"/>
    <s v="Camera Covers/Intraoral Camera Sheath"/>
    <s v="DOCHEM "/>
    <s v="Everest Medical &amp; Safety Trading"/>
    <x v="41"/>
    <s v="Mujeeb "/>
    <s v="+971 56 683 3107"/>
    <s v="01- Consumables"/>
    <s v="2"/>
    <n v="1"/>
    <s v="IPO-29667"/>
    <n v="-35"/>
    <s v="NA"/>
    <s v="NA"/>
    <s v="NA"/>
    <s v="NA"/>
    <s v="NA"/>
    <s v="NA"/>
  </r>
  <r>
    <d v="2025-01-23T00:00:00"/>
    <x v="1"/>
    <x v="3"/>
    <x v="20"/>
    <s v="Personal Protective Equipment"/>
    <s v="Saliva Ejector"/>
    <s v="NA"/>
    <s v="Saliva Ejector"/>
    <n v="-1"/>
    <s v="Pack of 100 Pcs"/>
    <s v="SE-00001"/>
    <n v="9"/>
    <s v="NA"/>
    <s v="NA"/>
    <s v="NA "/>
    <s v="NA "/>
    <s v="NA"/>
    <s v="08- FIN/INV"/>
    <s v="Dr. Salim Ali Salim Al-Hamadani"/>
    <s v="VDC015"/>
    <s v="NA"/>
    <s v="30- Main Inventory 2"/>
    <s v="NA"/>
    <n v="5.3"/>
    <s v="NA"/>
    <s v="NA "/>
    <s v="NA"/>
    <s v="Saliva Ejector"/>
    <s v="EUROMED"/>
    <s v="IRA Medical Supplies"/>
    <x v="41"/>
    <s v="Mohammed Rashid"/>
    <s v="+971 56 272 8220"/>
    <s v="01- Consumables"/>
    <s v="5"/>
    <n v="1"/>
    <s v="IPO-29667"/>
    <n v="-9"/>
    <s v="NA"/>
    <s v="NA"/>
    <s v="NA"/>
    <s v="NA"/>
    <s v="NA"/>
    <s v="NA"/>
  </r>
  <r>
    <d v="2025-01-23T00:00:00"/>
    <x v="1"/>
    <x v="0"/>
    <x v="3"/>
    <s v="Endodontic Materials"/>
    <s v="Bioceramic Sealer"/>
    <s v="NA"/>
    <s v="Bioceramic Sealer"/>
    <n v="-1"/>
    <s v="Syringe"/>
    <s v="CSL2206031"/>
    <n v="295"/>
    <s v="NA"/>
    <s v="NA"/>
    <s v="NA "/>
    <s v="NA "/>
    <d v="2025-06-01T00:00:00"/>
    <s v="08- FIN/INV"/>
    <s v="Dr. Salim Ali Salim Al-Hamadani"/>
    <s v="VDC015"/>
    <s v="NA"/>
    <s v="32- Main Inventory 1"/>
    <s v="NA"/>
    <n v="8.1999999999999993"/>
    <s v="NA"/>
    <s v="NA "/>
    <s v="NA"/>
    <s v="Ceraseal - Metabiomed"/>
    <s v="Meta Biomed "/>
    <s v="Everest Medical &amp; Safety Trading"/>
    <x v="41"/>
    <s v="Mujeeb"/>
    <s v="+971 56 683 3107"/>
    <s v="01- Consumables"/>
    <s v="8"/>
    <n v="1"/>
    <s v="IPO-29667"/>
    <n v="-295"/>
    <s v="NA"/>
    <s v="NA"/>
    <s v="NA"/>
    <s v="NA"/>
    <s v="NA"/>
    <s v="NA"/>
  </r>
  <r>
    <d v="2025-01-23T00:00:00"/>
    <x v="1"/>
    <x v="0"/>
    <x v="0"/>
    <s v="Burs"/>
    <s v="Black Inverted Cone"/>
    <s v="NA"/>
    <s v="Black Inverted Cone"/>
    <n v="-1"/>
    <s v="Pkt"/>
    <s v="D805 SG 1.4"/>
    <n v="45"/>
    <s v="NA"/>
    <s v="NA"/>
    <s v="NA "/>
    <s v="NA "/>
    <s v="NA"/>
    <s v="08- FIN/INV"/>
    <s v="Mahmoud Badran"/>
    <s v="MIT1825"/>
    <s v="NA"/>
    <s v="32- Main Inventory 1"/>
    <s v="NA"/>
    <n v="7.4"/>
    <s v="NA"/>
    <s v="NA "/>
    <s v="NA"/>
    <s v="Bur - Diamond Bur #26 - Stoddard"/>
    <s v="Stoddard"/>
    <s v="Al Hana Medical Equipments"/>
    <x v="32"/>
    <s v="Mahamud"/>
    <s v="+971 50 219 8081"/>
    <s v="02- Reusable"/>
    <s v="7"/>
    <n v="1"/>
    <s v="IPO-98249"/>
    <n v="-45"/>
    <s v="NA"/>
    <s v="NA"/>
    <s v="NA"/>
    <s v="NA"/>
    <s v="NA"/>
    <s v="NA"/>
  </r>
  <r>
    <d v="2025-01-23T00:00:00"/>
    <x v="1"/>
    <x v="2"/>
    <x v="6"/>
    <s v="Dental Blanks"/>
    <s v="Blank - Cercon HT Disk 98mm A3 18"/>
    <s v="NA"/>
    <s v="Blank - Cercon HT Disk 98mm A3 18"/>
    <n v="-1"/>
    <s v="Disc"/>
    <n v="5366091218"/>
    <n v="475"/>
    <s v="NA"/>
    <s v="NA"/>
    <s v="NA "/>
    <s v="NA "/>
    <d v="2026-06-01T00:00:00"/>
    <s v="08- FIN/INV"/>
    <s v="Mahmoud Badran"/>
    <s v="MIT1825"/>
    <s v="NA"/>
    <s v="32- Main Inventory 1"/>
    <s v="NA"/>
    <n v="3.4"/>
    <s v="NA"/>
    <s v="NA "/>
    <s v="NA"/>
    <s v="Blank - Cercon HT Disk 98mm A3 18"/>
    <s v="Dentsply Sirona "/>
    <s v="Sirona Dental Systems Trading LLC"/>
    <x v="32"/>
    <s v="Dr.Marwan "/>
    <s v="+971 56 415 6254"/>
    <s v="01- Consumables"/>
    <s v="3"/>
    <n v="1"/>
    <s v="IPO-98249"/>
    <n v="-475"/>
    <s v="NA"/>
    <s v="NA"/>
    <s v="NA"/>
    <s v="NA"/>
    <s v="NA"/>
    <s v="NA"/>
  </r>
  <r>
    <d v="2025-01-23T00:00:00"/>
    <x v="1"/>
    <x v="0"/>
    <x v="0"/>
    <s v="Burs"/>
    <s v="Bur #44"/>
    <s v="NA"/>
    <s v="Bur #44"/>
    <n v="-1"/>
    <s v="Pkt"/>
    <s v="D837 1.2"/>
    <n v="50"/>
    <s v="NA"/>
    <s v="NA"/>
    <s v="NA "/>
    <s v="NA "/>
    <s v="NA"/>
    <s v="08- FIN/INV"/>
    <s v="Mahmoud Badran"/>
    <s v="MIT1825"/>
    <s v="NA"/>
    <s v="32- Main Inventory 1"/>
    <s v="NA"/>
    <n v="7.4"/>
    <s v="NA"/>
    <s v="NA "/>
    <s v="NA"/>
    <s v="Bur - Diamond Bur #44 - Stoddard"/>
    <s v="Stoddard"/>
    <s v="Al Hana Medical Equipments"/>
    <x v="32"/>
    <s v="Mahamud"/>
    <s v="+971 50 219 8081"/>
    <s v="02- Reusable"/>
    <s v="7"/>
    <n v="1"/>
    <s v="IPO-98249"/>
    <n v="-50"/>
    <s v="NA"/>
    <s v="NA"/>
    <s v="NA"/>
    <s v="NA"/>
    <s v="NA"/>
    <s v="NA"/>
  </r>
  <r>
    <d v="2025-01-23T00:00:00"/>
    <x v="1"/>
    <x v="0"/>
    <x v="15"/>
    <s v="Impression Materials"/>
    <s v="Catalyst Indurent Gel"/>
    <s v="NA"/>
    <s v="Catalyst Indurent Gel"/>
    <n v="-1"/>
    <s v="Pcs"/>
    <s v="C100700"/>
    <n v="40"/>
    <s v="NA"/>
    <s v="NA"/>
    <s v="NA "/>
    <s v="NA "/>
    <d v="2025-05-01T00:00:00"/>
    <s v="08- FIN/INV"/>
    <s v="Mahmoud Badran"/>
    <s v="MIT1825"/>
    <s v="NA"/>
    <s v="32- Main Inventory 1"/>
    <s v="NA"/>
    <n v="8.5"/>
    <s v="NA"/>
    <s v="NA "/>
    <s v="NA"/>
    <s v="Catalyst, Indurent Gel, Catalyst for C- Silicone impression material, Zhermack"/>
    <s v="ZHERMACK"/>
    <s v="Bio Link Medical Surgical Equipment &amp; Intruments Trading LLC"/>
    <x v="32"/>
    <s v="Dr.Shadi"/>
    <s v="+971 56 525 1319"/>
    <s v="01- Consumables"/>
    <s v="8"/>
    <n v="1"/>
    <s v="IPO-98249"/>
    <n v="-40"/>
    <s v="NA"/>
    <s v="NA"/>
    <s v="NA"/>
    <s v="NA"/>
    <s v="NA"/>
    <s v="NA"/>
  </r>
  <r>
    <d v="2025-01-23T00:00:00"/>
    <x v="1"/>
    <x v="2"/>
    <x v="8"/>
    <s v="Stains"/>
    <s v="Ceramic Intensive Gingiva 1"/>
    <s v="NA"/>
    <s v="Ceramic Intensive Gingiva 1"/>
    <n v="-1"/>
    <s v="Bottle"/>
    <s v="CIG01"/>
    <n v="190"/>
    <s v="NA"/>
    <s v="NA"/>
    <s v="NA "/>
    <s v="NA "/>
    <s v="NA"/>
    <s v="08- FIN/INV"/>
    <s v="Mahmoud Badran"/>
    <s v="MIT1825"/>
    <s v="NA"/>
    <s v="32- Main Inventory 1"/>
    <s v="NA"/>
    <n v="3.6"/>
    <s v="NA"/>
    <s v="NA "/>
    <s v="NA"/>
    <s v="IPS e.max Ceram Intensive Gingiva 20 g 1"/>
    <s v="IPS EMAX"/>
    <s v="Al Sawari Pharma &amp; Medical Equip. Store LLC"/>
    <x v="32"/>
    <s v="Amr"/>
    <s v="+971 50 809 7422"/>
    <s v="01- Consumables"/>
    <s v="3"/>
    <n v="1"/>
    <s v="IPO-32205"/>
    <n v="-190"/>
    <s v="NA"/>
    <s v="NA"/>
    <s v="NA"/>
    <s v="NA"/>
    <s v="NA"/>
    <s v="NA"/>
  </r>
  <r>
    <d v="2025-01-23T00:00:00"/>
    <x v="1"/>
    <x v="2"/>
    <x v="8"/>
    <s v="Stains"/>
    <s v="Ceramic Intensive Gingiva 2"/>
    <s v="NA"/>
    <s v="Ceramic Intensive Gingiva 2"/>
    <n v="-1"/>
    <s v="Bottle"/>
    <s v="CIG02"/>
    <n v="190"/>
    <s v="NA"/>
    <s v="NA"/>
    <s v="NA "/>
    <s v="NA "/>
    <s v="NA"/>
    <s v="08- FIN/INV"/>
    <s v="Mahmoud Badran"/>
    <s v="MIT1825"/>
    <s v="NA"/>
    <s v="32- Main Inventory 1"/>
    <s v="NA"/>
    <n v="3.6"/>
    <s v="NA"/>
    <s v="NA "/>
    <s v="NA"/>
    <s v="IPS e.max Ceram Intensive Gingiva 20 g 2"/>
    <s v="IPS EMAX"/>
    <s v="Al Sawari Pharma &amp; Medical Equip. Store LLC"/>
    <x v="32"/>
    <s v="Amr"/>
    <s v="+971 50 809 7422"/>
    <s v="01- Consumables"/>
    <s v="3"/>
    <n v="1"/>
    <s v="IPO-32205"/>
    <n v="-190"/>
    <s v="NA"/>
    <s v="NA"/>
    <s v="NA"/>
    <s v="NA"/>
    <s v="NA"/>
    <s v="NA"/>
  </r>
  <r>
    <d v="2025-01-23T00:00:00"/>
    <x v="1"/>
    <x v="2"/>
    <x v="8"/>
    <s v="Stains"/>
    <s v="Ceramic Intensive Gingiva 3"/>
    <s v="NA"/>
    <s v="Ceramic Intensive Gingiva 3"/>
    <n v="-1"/>
    <s v="Bottle"/>
    <s v="CIG03"/>
    <n v="190"/>
    <s v="NA"/>
    <s v="NA"/>
    <s v="NA "/>
    <s v="NA "/>
    <s v="NA"/>
    <s v="08- FIN/INV"/>
    <s v="Mahmoud Badran"/>
    <s v="MIT1825"/>
    <s v="NA"/>
    <s v="32- Main Inventory 1"/>
    <s v="NA"/>
    <n v="3.6"/>
    <s v="NA"/>
    <s v="NA "/>
    <s v="NA"/>
    <s v="IPS e.max Ceram Intensive Gingiva 20 g 3"/>
    <s v="IPS EMAX"/>
    <s v="Al Sawari Pharma &amp; Medical Equip. Store LLC"/>
    <x v="32"/>
    <s v="Amr"/>
    <s v="+971 50 809 7422"/>
    <s v="01- Consumables"/>
    <s v="3"/>
    <n v="1"/>
    <s v="IPO-32205"/>
    <n v="-190"/>
    <s v="NA"/>
    <s v="NA"/>
    <s v="NA"/>
    <s v="NA"/>
    <s v="NA"/>
    <s v="NA"/>
  </r>
  <r>
    <d v="2025-01-23T00:00:00"/>
    <x v="1"/>
    <x v="3"/>
    <x v="20"/>
    <s v="Personal Protective Equipment "/>
    <s v="Dental Bibs"/>
    <s v="NA"/>
    <s v="Dental Bibs"/>
    <n v="-1"/>
    <s v="Bundle"/>
    <s v="DB-3-00001"/>
    <n v="7.5"/>
    <s v="NA"/>
    <s v="NA"/>
    <s v="NA "/>
    <s v="NA "/>
    <s v="NA"/>
    <s v="08- FIN/INV"/>
    <s v="Dr. Ibrahim Moussa"/>
    <s v="VDC175"/>
    <s v="NA"/>
    <s v="30- Main Inventory 2"/>
    <s v="NA"/>
    <n v="4.0999999999999996"/>
    <s v="NA"/>
    <s v="NA "/>
    <s v="NA"/>
    <s v="Dental Bib (13*18) (4pcs)"/>
    <s v="LOMAR "/>
    <s v="Everest Medical &amp; Safety Trading"/>
    <x v="34"/>
    <s v="Mujeeb"/>
    <s v="+971 56 683 3107"/>
    <s v="01- Consumables"/>
    <s v="4"/>
    <n v="1"/>
    <s v="IPO-52204"/>
    <n v="-7.5"/>
    <s v="NA"/>
    <s v="NA"/>
    <s v="NA"/>
    <s v="NA"/>
    <s v="NA"/>
    <s v="NA"/>
  </r>
  <r>
    <d v="2025-01-23T00:00:00"/>
    <x v="1"/>
    <x v="3"/>
    <x v="20"/>
    <s v="Personal Protective Equipment "/>
    <s v="Disposable Gown - 50 gsm"/>
    <s v="NA"/>
    <s v="Disposable Gown - 50 gsm"/>
    <n v="-1"/>
    <s v="Pack  of 10pcs"/>
    <s v="ISG50-00001"/>
    <n v="13"/>
    <s v="NA"/>
    <s v="NA"/>
    <s v="NA "/>
    <s v="NA "/>
    <s v="NA"/>
    <s v="08- FIN/INV"/>
    <s v="Dr. Ibrahim Moussa"/>
    <s v="VDC175"/>
    <s v="NA"/>
    <s v="30- Main Inventory 2"/>
    <s v="NA"/>
    <n v="2.2999999999999998"/>
    <s v="NA"/>
    <s v="NA "/>
    <s v="NA"/>
    <s v="Disposable Isolation Gown - 50 GSM Blue"/>
    <s v="Novamed "/>
    <s v="Everest Medical &amp; Safety Trading"/>
    <x v="34"/>
    <s v="Mujeeb "/>
    <s v="+971 56 683 3107"/>
    <s v="01- Consumables"/>
    <s v="6"/>
    <n v="1"/>
    <s v="IPO-52204"/>
    <n v="-13"/>
    <s v="NA"/>
    <s v="NA"/>
    <s v="NA"/>
    <s v="NA"/>
    <s v="NA"/>
    <s v="NA"/>
  </r>
  <r>
    <d v="2025-01-23T00:00:00"/>
    <x v="1"/>
    <x v="3"/>
    <x v="20"/>
    <s v="Personal Protective Equipment"/>
    <s v="Face Mask - Regular"/>
    <s v="NA"/>
    <s v="Face Mask - Regular"/>
    <n v="-1"/>
    <s v="Box of 50 Pcs"/>
    <s v="NA"/>
    <n v="4"/>
    <s v="NA"/>
    <s v="NA"/>
    <s v="NA "/>
    <s v="NA "/>
    <d v="2026-07-24T00:00:00"/>
    <s v="08- FIN/INV"/>
    <s v="Dr. Ibrahim Moussa"/>
    <s v="VDC175"/>
    <s v="NA"/>
    <s v="30- Main Inventory 2"/>
    <s v="NA"/>
    <n v="7.6"/>
    <s v="NA"/>
    <s v="NA "/>
    <s v="NA"/>
    <s v="Face Mask - Earloop - 3 Ply - Regular"/>
    <s v="Gesalife"/>
    <s v="Everest Medical &amp; Safety Trading"/>
    <x v="34"/>
    <s v="Mujeeb "/>
    <s v="+971 56 683 3107"/>
    <s v="01- Consumables"/>
    <s v="7"/>
    <n v="1"/>
    <s v="IPO-52204"/>
    <n v="-4"/>
    <s v="NA"/>
    <s v="NA"/>
    <s v="NA"/>
    <s v="NA"/>
    <s v="NA"/>
    <s v="NA"/>
  </r>
  <r>
    <d v="2025-01-23T00:00:00"/>
    <x v="1"/>
    <x v="0"/>
    <x v="3"/>
    <s v="Endodontic Materials"/>
    <s v="Gutta Percha"/>
    <s v="NA"/>
    <s v="Gutta Percha #35* .04"/>
    <n v="-1"/>
    <s v="Pkt"/>
    <s v="GPP-003504"/>
    <n v="14"/>
    <s v="NA"/>
    <s v="NA"/>
    <s v="NA "/>
    <s v="NA "/>
    <d v="2025-04-01T00:00:00"/>
    <s v="08- FIN/INV"/>
    <s v="Dr. Salim Ali Salim Al-Hamadani"/>
    <s v="VDC015"/>
    <s v="NA"/>
    <s v="32- Main Inventory 1"/>
    <s v="NA"/>
    <n v="7.4"/>
    <s v="NA"/>
    <s v="NA "/>
    <s v="NA"/>
    <s v="Gutta Percha Points - GP #35* .04 (60s)"/>
    <s v="Meta Biomed "/>
    <s v="Everest Medical &amp; Safety Trading"/>
    <x v="41"/>
    <s v="Mujeeb "/>
    <s v="+971 56 683 3107"/>
    <s v="01- Consumables"/>
    <n v="7"/>
    <n v="1"/>
    <s v="IPO-29667"/>
    <n v="-14"/>
    <s v="NA"/>
    <s v="NA"/>
    <s v="NA"/>
    <s v="NA"/>
    <s v="NA"/>
    <s v="NA"/>
  </r>
  <r>
    <d v="2025-01-23T00:00:00"/>
    <x v="1"/>
    <x v="0"/>
    <x v="3"/>
    <s v="Endodontic Materials"/>
    <s v="K Files"/>
    <s v="NA"/>
    <s v="K Files 25-10"/>
    <n v="-1"/>
    <s v="Pkt"/>
    <s v="KF-002510"/>
    <n v="7"/>
    <s v="NA"/>
    <s v="NA"/>
    <s v="NA "/>
    <s v="NA "/>
    <s v="NA"/>
    <s v="08- FIN/INV"/>
    <s v="Dr. Ibrahim Moussa"/>
    <s v="VDC175"/>
    <s v="NA"/>
    <s v="32- Main Inventory 1"/>
    <s v="NA"/>
    <n v="8.4"/>
    <s v="NA"/>
    <s v="NA "/>
    <s v="NA"/>
    <s v="K Files - 25mm #10"/>
    <s v="Mani "/>
    <s v="Everest Medical &amp; Safety Trading"/>
    <x v="34"/>
    <s v="Mujeeb "/>
    <s v="+971 56 683 3107"/>
    <s v="02- Reusable"/>
    <s v="8"/>
    <n v="1"/>
    <s v="IPO-52204"/>
    <n v="-7"/>
    <s v="NA"/>
    <s v="NA"/>
    <s v="NA"/>
    <s v="NA"/>
    <s v="NA"/>
    <s v="NA"/>
  </r>
  <r>
    <d v="2025-01-23T00:00:00"/>
    <x v="1"/>
    <x v="0"/>
    <x v="3"/>
    <s v="Endodontic Materials"/>
    <s v="K Files"/>
    <s v="NA"/>
    <s v="K Files 31-10"/>
    <n v="-1"/>
    <s v="Pkt"/>
    <s v="KF-002510"/>
    <n v="7"/>
    <s v="NA"/>
    <s v="NA"/>
    <s v="NA "/>
    <s v="NA "/>
    <s v="NA"/>
    <s v="08- FIN/INV"/>
    <s v="Dr. Ibrahim Moussa"/>
    <s v="VDC175"/>
    <s v="NA"/>
    <s v="32- Main Inventory 1"/>
    <s v="NA"/>
    <n v="8.4"/>
    <s v="NA"/>
    <s v="NA "/>
    <s v="NA"/>
    <s v="K Files - 31mm #10"/>
    <s v="Mani "/>
    <s v="Everest Medical &amp; Safety Trading"/>
    <x v="34"/>
    <s v="Mujeeb "/>
    <s v="+971 56 683 3107"/>
    <s v="02- Reusable"/>
    <s v="8"/>
    <n v="1"/>
    <s v="IPO-52204"/>
    <n v="-7"/>
    <s v="NA"/>
    <s v="NA"/>
    <s v="NA"/>
    <s v="NA"/>
    <s v="NA"/>
    <s v="NA"/>
  </r>
  <r>
    <d v="2025-01-23T00:00:00"/>
    <x v="1"/>
    <x v="0"/>
    <x v="2"/>
    <s v="Restorative Fillings"/>
    <s v="Micro Applicator -Regular"/>
    <s v="NA"/>
    <s v="Micro Applicator -Regular"/>
    <n v="-1"/>
    <s v="Tube "/>
    <s v="MAB-00001"/>
    <n v="7.5"/>
    <s v="NA"/>
    <s v="NA"/>
    <s v="NA "/>
    <s v="NA "/>
    <s v="NA"/>
    <s v="08- FIN/INV"/>
    <s v="Dr. Salim Ali Salim Al-Hamadani"/>
    <s v="VDC015"/>
    <s v="NA"/>
    <s v="32- Main Inventory 1"/>
    <s v="NA"/>
    <n v="7.3"/>
    <s v="NA"/>
    <s v="NA "/>
    <s v="NA"/>
    <s v="Micro Brush Applicator - Regular"/>
    <s v="MICRO-B"/>
    <s v="Medi Chain Medical Instrument"/>
    <x v="41"/>
    <s v="Ajir"/>
    <s v="+971 55 131 2589"/>
    <s v="01- Consumables"/>
    <s v="7"/>
    <n v="1"/>
    <s v="IPO-29667"/>
    <n v="-7.5"/>
    <s v="NA"/>
    <s v="NA"/>
    <s v="NA"/>
    <s v="NA"/>
    <s v="NA"/>
    <s v="NA"/>
  </r>
  <r>
    <d v="2025-01-23T00:00:00"/>
    <x v="1"/>
    <x v="0"/>
    <x v="2"/>
    <s v="Restorative Fillings"/>
    <s v="Micro Applicator -Regular"/>
    <s v="NA"/>
    <s v="Micro Applicator -Regular"/>
    <n v="-1"/>
    <s v="Tube "/>
    <s v="MAB-00001"/>
    <n v="7.5"/>
    <s v="NA"/>
    <s v="NA"/>
    <s v="NA "/>
    <s v="NA "/>
    <s v="NA"/>
    <s v="08- FIN/INV"/>
    <s v="Dr. Ibrahim Moussa"/>
    <s v="VDC175"/>
    <s v="NA"/>
    <s v="32- Main Inventory 1"/>
    <s v="NA"/>
    <n v="7.3"/>
    <s v="NA"/>
    <s v="NA "/>
    <s v="NA"/>
    <s v="Micro Brush Applicator - Regular"/>
    <s v="MICRO-B"/>
    <s v="Medi Chain Medical Instrument"/>
    <x v="34"/>
    <s v="Ajir"/>
    <s v="+971 55 131 2589"/>
    <s v="01- Consumables"/>
    <s v="7"/>
    <n v="1"/>
    <s v="IPO-52204"/>
    <n v="-7.5"/>
    <s v="NA"/>
    <s v="NA"/>
    <s v="NA"/>
    <s v="NA"/>
    <s v="NA"/>
    <s v="NA"/>
  </r>
  <r>
    <d v="2025-01-23T00:00:00"/>
    <x v="1"/>
    <x v="3"/>
    <x v="20"/>
    <s v="Personal Protective Equipment"/>
    <s v="Nurse Cap"/>
    <s v="NA"/>
    <s v="Nurse Cap"/>
    <n v="-1"/>
    <s v="Pack "/>
    <s v="GENC-1112"/>
    <n v="7"/>
    <s v="NA"/>
    <s v="NA"/>
    <s v="NA "/>
    <s v="NA "/>
    <d v="2027-08-01T00:00:00"/>
    <s v="08- FIN/INV"/>
    <s v="Dr. Ibrahim Moussa"/>
    <s v="VDC175"/>
    <s v="NA"/>
    <s v="30- Main Inventory 2"/>
    <s v="NA"/>
    <n v="8.4"/>
    <s v="NA"/>
    <s v="NA "/>
    <s v="NA"/>
    <s v="Nurse Cap"/>
    <s v="MMC "/>
    <s v="Everest Medical &amp; Safety Trading"/>
    <x v="34"/>
    <s v="Mujeeb "/>
    <s v="+971 56 683 3107"/>
    <s v="01- Consumables"/>
    <s v="3"/>
    <n v="1"/>
    <s v="IPO-52204"/>
    <n v="-7"/>
    <s v="NA"/>
    <s v="NA"/>
    <s v="NA"/>
    <s v="NA"/>
    <s v="NA"/>
    <s v="NA"/>
  </r>
  <r>
    <d v="2025-01-23T00:00:00"/>
    <x v="1"/>
    <x v="0"/>
    <x v="2"/>
    <s v="Restorative Fillings"/>
    <s v="Panavia White - Single Syringe"/>
    <s v="NA"/>
    <s v="Panavia White - Single Syringe"/>
    <n v="-1"/>
    <s v="Syringe"/>
    <s v="D0004288-WD"/>
    <n v="279.5"/>
    <s v="NA"/>
    <s v="NA"/>
    <s v="NA "/>
    <s v="NA "/>
    <d v="2027-06-01T00:00:00"/>
    <s v="08- FIN/INV"/>
    <s v="Mahmoud Badran"/>
    <s v="MIT1825"/>
    <s v="NA"/>
    <s v="32- Main Inventory 1"/>
    <s v="NA"/>
    <n v="8.3000000000000007"/>
    <s v="NA"/>
    <s v="NA "/>
    <s v="NA"/>
    <s v="PNV SA Cement Plus Value (White)"/>
    <s v="KURARAY"/>
    <s v="City Pharmacy Co. WLL"/>
    <x v="32"/>
    <s v="Mr.Anas"/>
    <s v="+971 55 244 0493"/>
    <s v="01- Consumables"/>
    <s v="8"/>
    <n v="1"/>
    <s v="IPO-98249"/>
    <n v="-279.5"/>
    <s v="NA"/>
    <s v="NA"/>
    <s v="NA"/>
    <s v="NA"/>
    <s v="NA"/>
    <s v="NA"/>
  </r>
  <r>
    <d v="2025-01-23T00:00:00"/>
    <x v="1"/>
    <x v="3"/>
    <x v="20"/>
    <s v="Personal Protective Equipment"/>
    <s v="Saliva Ejector"/>
    <s v="NA"/>
    <s v="Saliva Ejector"/>
    <n v="-1"/>
    <s v="Pack of 100 Pcs"/>
    <s v="SE-00001"/>
    <n v="8"/>
    <s v="NA"/>
    <s v="NA"/>
    <s v="NA "/>
    <s v="NA "/>
    <s v="NA"/>
    <s v="08- FIN/INV"/>
    <s v="Dr. Ibrahim Moussa"/>
    <s v="VDC175"/>
    <s v="NA"/>
    <s v="30- Main Inventory 2"/>
    <s v="NA"/>
    <n v="5.3"/>
    <s v="NA"/>
    <s v="NA "/>
    <s v="NA"/>
    <s v="Saliva Ejector"/>
    <s v="EUROMED"/>
    <s v="Everest Medical &amp; Safety Trading"/>
    <x v="34"/>
    <s v="Mujeeb "/>
    <s v="+971 56 683 3107"/>
    <s v="01- Consumables"/>
    <s v="5"/>
    <n v="1"/>
    <s v="IPO-52204"/>
    <n v="-8"/>
    <s v="NA"/>
    <s v="NA"/>
    <s v="NA"/>
    <s v="NA"/>
    <s v="NA"/>
    <s v="NA"/>
  </r>
  <r>
    <d v="2025-01-23T00:00:00"/>
    <x v="1"/>
    <x v="0"/>
    <x v="22"/>
    <s v="Surgical Materials "/>
    <s v="Sodium Hypochloride"/>
    <s v="NA"/>
    <s v="Sodium Hypochloride"/>
    <n v="-1"/>
    <s v="Bottle"/>
    <s v="SH3S-00001"/>
    <n v="28"/>
    <s v="NA"/>
    <s v="NA"/>
    <s v="NA "/>
    <s v="NA "/>
    <d v="2027-07-01T00:00:00"/>
    <s v="08- FIN/INV"/>
    <s v="Dr. Ibrahim Moussa"/>
    <s v="VDC175"/>
    <s v="NA"/>
    <s v="32- Main Inventory 1"/>
    <s v="NA"/>
    <n v="8.6"/>
    <s v="NA"/>
    <s v="NA "/>
    <s v="NA"/>
    <s v="Sodium Hypochloride - 3% - 500mL"/>
    <s v="AMECLEAN "/>
    <s v="Everest Medical &amp; Safety Trading"/>
    <x v="34"/>
    <s v="Mujeeb "/>
    <s v="+971 56 683 3107"/>
    <s v="01- Consumables"/>
    <s v="8"/>
    <n v="1"/>
    <s v="IPO-52204"/>
    <n v="-28"/>
    <s v="NA"/>
    <s v="NA"/>
    <s v="NA"/>
    <s v="NA"/>
    <s v="NA"/>
    <s v="NA"/>
  </r>
  <r>
    <d v="2025-01-23T00:00:00"/>
    <x v="1"/>
    <x v="0"/>
    <x v="2"/>
    <s v="Restorative Fillings"/>
    <s v="Blue Etch"/>
    <s v="NA"/>
    <s v="Blue Etch"/>
    <n v="-0.33333333333333331"/>
    <s v="Syringe of 3"/>
    <s v="DETCH-0010"/>
    <n v="25"/>
    <s v="NA"/>
    <s v="NA"/>
    <s v="NA "/>
    <s v="NA "/>
    <d v="2025-08-01T00:00:00"/>
    <s v="08- FIN/INV"/>
    <s v="Dr. Salim Ali Salim Al-Hamadani"/>
    <s v="VDC015"/>
    <s v="NA"/>
    <s v="32- Main Inventory 1"/>
    <s v="NA"/>
    <n v="8.3000000000000007"/>
    <s v="NA"/>
    <s v="NA "/>
    <s v="NA"/>
    <s v="Etching Gel - 37% Phosphoric Acid Etchant"/>
    <s v="Fine Etch"/>
    <s v="Everest Medical &amp; Safety Trading"/>
    <x v="41"/>
    <s v="Mujeeb "/>
    <s v="+971 56 683 3107"/>
    <s v="01- Consumables"/>
    <s v="8"/>
    <n v="1"/>
    <s v="IPO-29667"/>
    <n v="-8.3333333333333321"/>
    <s v="NA"/>
    <s v="NA"/>
    <s v="NA"/>
    <s v="NA"/>
    <s v="NA"/>
    <s v="NA"/>
  </r>
  <r>
    <d v="2025-01-23T00:00:00"/>
    <x v="1"/>
    <x v="6"/>
    <x v="12"/>
    <s v="Needles"/>
    <s v="STA Long"/>
    <s v="NA"/>
    <s v="STA Long"/>
    <n v="-0.2"/>
    <s v="Box of 50 Pcs"/>
    <s v="MILESTA-5050-301"/>
    <n v="549"/>
    <s v="NA"/>
    <s v="NA"/>
    <s v="NA "/>
    <s v="NA "/>
    <d v="2026-11-24T00:00:00"/>
    <s v="08- FIN/INV"/>
    <s v="Dr. Salim Ali Salim Al-Hamadani"/>
    <s v="VDC015"/>
    <s v="NA"/>
    <s v="32- Main Inventory 1"/>
    <s v="NA"/>
    <n v="5.6"/>
    <s v="NA"/>
    <s v="NA "/>
    <s v="NA"/>
    <s v="Wand STA Handpieces with Needle 30 gauge x 1&quot;"/>
    <s v="WAND STA"/>
    <s v="Al Hayat Pharmaceuticals"/>
    <x v="41"/>
    <s v="Dr.Noha "/>
    <s v="+971 56 367 4713"/>
    <s v="01- Consumables"/>
    <s v="5"/>
    <n v="1"/>
    <s v="IPO-29667"/>
    <n v="-109.80000000000001"/>
    <s v="NA"/>
    <s v="NA"/>
    <s v="NA"/>
    <s v="NA"/>
    <s v="NA"/>
    <s v="NA"/>
  </r>
  <r>
    <d v="2025-01-23T00:00:00"/>
    <x v="1"/>
    <x v="6"/>
    <x v="12"/>
    <s v="Needles"/>
    <s v="STA Short"/>
    <s v="NA"/>
    <s v="STA Short"/>
    <n v="-0.2"/>
    <s v="Box of 50 Pcs"/>
    <s v="MILESTA-5050-305"/>
    <n v="549"/>
    <s v="NA"/>
    <s v="NA"/>
    <s v="NA "/>
    <s v="NA "/>
    <d v="2027-11-24T00:00:00"/>
    <s v="08- FIN/INV"/>
    <s v="Dr. Salim Ali Salim Al-Hamadani"/>
    <s v="VDC015"/>
    <s v="NA"/>
    <s v="32- Main Inventory 1"/>
    <s v="NA"/>
    <n v="5.6"/>
    <s v="NA"/>
    <s v="NA "/>
    <s v="NA"/>
    <s v="Wand STA Handpieces with Needle 30 gauge x 1/2&quot;"/>
    <s v="WAND STA"/>
    <s v="Al Hayat Pharmaceuticals"/>
    <x v="41"/>
    <s v="Dr.Noha "/>
    <s v="+971 56 367 4713"/>
    <s v="01- Consumables"/>
    <s v="5"/>
    <n v="1"/>
    <s v="IPO-29667"/>
    <n v="-109.80000000000001"/>
    <s v="NA"/>
    <s v="NA"/>
    <s v="NA"/>
    <s v="NA"/>
    <s v="NA"/>
    <s v="NA"/>
  </r>
  <r>
    <d v="2025-01-23T00:00:00"/>
    <x v="1"/>
    <x v="6"/>
    <x v="12"/>
    <s v="Syringes "/>
    <s v="Disposable Syringe 10cc"/>
    <s v="NA"/>
    <s v="Disposable Syringe 10cc"/>
    <n v="-0.1"/>
    <s v="Box of 100pcs"/>
    <s v="DS10CC"/>
    <n v="10"/>
    <s v="NA"/>
    <s v="NA"/>
    <s v="NA "/>
    <s v="NA "/>
    <s v="NA"/>
    <s v="08- FIN/INV"/>
    <s v="Dr. Salim Ali Salim Al-Hamadani"/>
    <s v="VDC015"/>
    <s v="NA"/>
    <s v="32- Main Inventory 1"/>
    <s v="NA"/>
    <n v="6.5"/>
    <s v="NA"/>
    <s v="NA "/>
    <s v="NA"/>
    <s v="Syringe 10cc"/>
    <s v="Euromed"/>
    <s v="Everest Medical &amp; Safety Trading"/>
    <x v="41"/>
    <s v="Mujeeb "/>
    <s v="+971 56 683 3107"/>
    <s v="01- Consumables"/>
    <s v="6"/>
    <n v="1"/>
    <s v="IPO-29667"/>
    <n v="-1"/>
    <s v="NA"/>
    <s v="NA"/>
    <s v="NA"/>
    <s v="NA"/>
    <s v="NA"/>
    <s v="NA"/>
  </r>
  <r>
    <d v="2025-01-23T00:00:00"/>
    <x v="1"/>
    <x v="6"/>
    <x v="12"/>
    <s v="Syringes "/>
    <s v="Disposable Syringe 10cc"/>
    <s v="NA"/>
    <s v="Disposable Syringe 10cc"/>
    <n v="-0.1"/>
    <s v="Box of 100pcs"/>
    <s v="DS10CC"/>
    <n v="10"/>
    <s v="NA"/>
    <s v="NA"/>
    <s v="NA "/>
    <s v="NA "/>
    <s v="NA"/>
    <s v="08- FIN/INV"/>
    <s v="Dr. Salim Ali Salim Al-Hamadani"/>
    <s v="VDC015"/>
    <s v="NA"/>
    <s v="32- Main Inventory 1"/>
    <s v="NA"/>
    <n v="6.5"/>
    <s v="NA"/>
    <s v="NA "/>
    <s v="NA"/>
    <s v="Syringe 10cc"/>
    <s v="Euromed"/>
    <s v="Everest Medical &amp; Safety Trading"/>
    <x v="41"/>
    <s v="Mujeeb "/>
    <s v="+971 56 683 3107"/>
    <s v="01- Consumables"/>
    <s v="6"/>
    <n v="1"/>
    <s v="IPO-29667"/>
    <n v="-1"/>
    <s v="NA"/>
    <s v="NA"/>
    <s v="NA"/>
    <s v="NA"/>
    <s v="NA"/>
    <s v="NA"/>
  </r>
  <r>
    <d v="2025-01-23T00:00:00"/>
    <x v="1"/>
    <x v="6"/>
    <x v="12"/>
    <s v="Syringes "/>
    <s v="Disposable Syringe 3cc"/>
    <s v="NA"/>
    <s v="Disposable Syringe 3cc"/>
    <n v="-0.1"/>
    <s v="Box of 100 Pcs"/>
    <s v="DS3CC"/>
    <n v="12"/>
    <s v="NA"/>
    <s v="NA"/>
    <s v="NA "/>
    <s v="NA "/>
    <d v="2027-04-30T00:00:00"/>
    <s v="08- FIN/INV"/>
    <s v="Dr. Salim Ali Salim Al-Hamadani"/>
    <s v="VDC015"/>
    <s v="NA"/>
    <s v="32- Main Inventory 1"/>
    <s v="NA"/>
    <n v="5.5"/>
    <s v="NA"/>
    <s v="NA "/>
    <s v="NA"/>
    <s v="Syringe 3cc"/>
    <s v="Euromed"/>
    <s v="Everest Medical &amp; Safety Trading"/>
    <x v="41"/>
    <s v="Mujeeb "/>
    <s v="+971 56 683 3107"/>
    <s v="01- Consumables"/>
    <s v="5"/>
    <n v="1"/>
    <s v="IPO-29667"/>
    <n v="-1.2000000000000002"/>
    <s v="NA"/>
    <s v="NA"/>
    <s v="NA"/>
    <s v="NA"/>
    <s v="NA"/>
    <s v="NA"/>
  </r>
  <r>
    <d v="2025-01-23T00:00:00"/>
    <x v="1"/>
    <x v="0"/>
    <x v="2"/>
    <s v="Adhesives"/>
    <s v="Adhesive L-Pop 100"/>
    <s v="NA"/>
    <s v="Adhesive L-Pop 100"/>
    <n v="-0.1"/>
    <s v="Box of 100 Pcs"/>
    <n v="41279"/>
    <n v="1030"/>
    <s v="NA"/>
    <s v="NA"/>
    <s v="NA "/>
    <s v="NA "/>
    <d v="2025-09-27T00:00:00"/>
    <s v="08- FIN/INV"/>
    <s v="Dr. Salim Ali Salim Al-Hamadani"/>
    <s v="VDC015"/>
    <s v="NA"/>
    <s v="32- Main Inventory 1"/>
    <s v="NA"/>
    <n v="7.3"/>
    <s v="NA"/>
    <s v="NA "/>
    <s v="NA"/>
    <s v="Adhesive - L-Pop - Single Bond 100's - 3M ESPE"/>
    <s v="3M ESPE "/>
    <s v="Alphamed General Trading LLC"/>
    <x v="41"/>
    <s v="Dr.Lujian "/>
    <s v="+971 56 697 4909"/>
    <s v="01- Consumables"/>
    <s v="7"/>
    <n v="1"/>
    <s v="IPO-29667"/>
    <n v="-103"/>
    <s v="NA"/>
    <s v="NA"/>
    <s v="NA"/>
    <s v="NA"/>
    <s v="NA"/>
    <s v="NA"/>
  </r>
  <r>
    <d v="2025-01-23T00:00:00"/>
    <x v="1"/>
    <x v="2"/>
    <x v="33"/>
    <s v="Vacuum Machine Plates"/>
    <s v="Sheet 2.0mm"/>
    <s v="NA"/>
    <s v="Sheet 2.0mm"/>
    <n v="-8.3333333333333329E-2"/>
    <s v="Pkt of 12 Sheets"/>
    <s v="GB080"/>
    <n v="68"/>
    <s v="NA"/>
    <s v="NA"/>
    <s v="NA "/>
    <s v="NA "/>
    <s v="NA"/>
    <s v="08- FIN/INV"/>
    <s v="Mahmoud Badran"/>
    <s v="MIT1825"/>
    <s v="NA"/>
    <s v="32- Main Inventory 1"/>
    <s v="NA"/>
    <n v="4.2"/>
    <s v="NA"/>
    <s v="NA "/>
    <s v="NA"/>
    <s v="Sheet - 3A Medes Easy-Vac Gasket - 3A GB080 - Bleaching Mouth Guard - Size 0.080/2.0mm"/>
    <s v=" 3A Medes Easy"/>
    <s v="NHT Trading L.L.C"/>
    <x v="32"/>
    <s v="Mr.Emad"/>
    <s v="+971 54 339 7576"/>
    <s v="01- Consumables"/>
    <s v="4"/>
    <n v="1"/>
    <s v="IPO-98249"/>
    <n v="-5.6666666666666661"/>
    <s v="NA"/>
    <s v="NA"/>
    <s v="NA"/>
    <s v="NA"/>
    <s v="NA"/>
    <s v="NA"/>
  </r>
  <r>
    <d v="2025-01-23T00:00:00"/>
    <x v="1"/>
    <x v="0"/>
    <x v="10"/>
    <s v="Scaling "/>
    <s v="Prophylaxis Paste"/>
    <s v="NA"/>
    <s v="Prophylaxis Paste"/>
    <n v="-7.4999999999999997E-2"/>
    <s v="Box of 200pcs"/>
    <s v="58-00224"/>
    <n v="85"/>
    <s v="NA"/>
    <s v="NA"/>
    <s v="NA "/>
    <s v="NA "/>
    <d v="2027-03-31T00:00:00"/>
    <s v="08- FIN/INV"/>
    <s v="Dr. Salim Ali Salim Al-Hamadani"/>
    <s v="VDC015"/>
    <s v="NA"/>
    <s v="32- Main Inventory 1"/>
    <s v="NA"/>
    <n v="7.2"/>
    <s v="NA"/>
    <s v="NA "/>
    <s v="NA"/>
    <s v="Prophylaxis Paste - Gelato"/>
    <s v="QUARTZ"/>
    <s v="Everest Medical &amp; Safety Trading"/>
    <x v="41"/>
    <s v="Mujeeb "/>
    <s v="+971 56 683 3107"/>
    <s v="01- Consumables"/>
    <n v="7"/>
    <n v="1"/>
    <s v="IPO-29667"/>
    <n v="-6.375"/>
    <s v="NA"/>
    <s v="NA"/>
    <s v="NA"/>
    <s v="NA"/>
    <s v="NA"/>
    <s v="NA"/>
  </r>
  <r>
    <d v="2025-01-23T00:00:00"/>
    <x v="1"/>
    <x v="4"/>
    <x v="29"/>
    <s v="Implant Fixtures"/>
    <s v="Straumann - BLT IMPLANT"/>
    <s v="NA"/>
    <s v="Straumann - BLT RC 4.1x8"/>
    <n v="-2"/>
    <s v="Pcs"/>
    <s v="STR021.5508"/>
    <n v="1250"/>
    <s v="NA"/>
    <s v="NA"/>
    <s v="NA "/>
    <s v="NA "/>
    <d v="2025-09-03T00:00:00"/>
    <s v="08- FIN/INV"/>
    <s v="Dr. Hussein Salah Ahmed Tahoun"/>
    <s v="VDC001"/>
    <s v="NA"/>
    <s v="32- Main Inventory 1"/>
    <s v="NA"/>
    <n v="1.3"/>
    <s v="NA"/>
    <s v="NA "/>
    <s v="NA"/>
    <s v="Implant - BLT RC 4.1x8, Straumann"/>
    <s v="Straumann "/>
    <s v="Al Hayat Pharmaceuticals"/>
    <x v="35"/>
    <s v="Dr.Ayman "/>
    <s v="+971 50 782 0978"/>
    <s v="01- Consumables"/>
    <s v="1"/>
    <n v="5"/>
    <s v="IPO-29506"/>
    <n v="-2500"/>
    <s v="NA"/>
    <s v="40739- FARAS ALHAYEF RASHED ALMANSOURI"/>
    <s v="NA"/>
    <s v="NA"/>
    <s v="NA"/>
    <s v="NA"/>
  </r>
  <r>
    <d v="2025-01-23T00:00:00"/>
    <x v="1"/>
    <x v="4"/>
    <x v="29"/>
    <s v="Implant Fixtures"/>
    <s v="Straumann - BLT IMPLANT"/>
    <s v="NA"/>
    <s v="Straumann - BLT RC 4.1x10"/>
    <n v="-3"/>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29506"/>
    <n v="-3750"/>
    <s v="NA"/>
    <s v="40739- FARAS ALHAYEF RASHED ALMANSOURI"/>
    <s v="NA"/>
    <s v="NA"/>
    <s v="NA"/>
    <s v="NA"/>
  </r>
  <r>
    <d v="2025-01-23T00:00:00"/>
    <x v="1"/>
    <x v="4"/>
    <x v="29"/>
    <s v="Implant Fixtures"/>
    <s v="Straumann - BLT IMPLANT"/>
    <s v="NA"/>
    <s v="Straumann - BLT RC 4.1x8"/>
    <n v="-2"/>
    <s v="Pcs"/>
    <s v="STR021.5508"/>
    <n v="1250"/>
    <s v="NA"/>
    <s v="NA"/>
    <s v="NA "/>
    <s v="NA "/>
    <d v="2025-09-03T00:00:00"/>
    <s v="08- FIN/INV"/>
    <s v="Dr. Hussein Salah Ahmed Tahoun"/>
    <s v="VDC001"/>
    <s v="NA"/>
    <s v="32- Main Inventory 1"/>
    <s v="NA"/>
    <n v="1.3"/>
    <s v="NA"/>
    <s v="NA "/>
    <s v="NA"/>
    <s v="Implant - BLT RC 4.1x8, Straumann"/>
    <s v="Straumann "/>
    <s v="Al Hayat Pharmaceuticals"/>
    <x v="35"/>
    <s v="Dr.Ayman "/>
    <s v="+971 50 782 0978"/>
    <s v="01- Consumables"/>
    <s v="1"/>
    <n v="5"/>
    <s v="IPO-29506"/>
    <n v="-2500"/>
    <s v="NA"/>
    <s v="40739- FARAS ALHAYEF RASHED ALMANSOURI"/>
    <s v="NA"/>
    <s v="NA"/>
    <s v="NA"/>
    <s v="NA"/>
  </r>
  <r>
    <d v="2025-01-25T00:00:00"/>
    <x v="1"/>
    <x v="3"/>
    <x v="5"/>
    <s v="General Materials"/>
    <s v="Z Fold Tissue"/>
    <s v="NA"/>
    <s v="Z Fold Tissue"/>
    <n v="-20"/>
    <s v="Bundle"/>
    <s v="DIS142"/>
    <n v="3.04"/>
    <s v="NA"/>
    <s v="NA"/>
    <s v="NA "/>
    <s v="NA "/>
    <s v="NA "/>
    <s v="08- FIN/INV"/>
    <s v="Kimberly Natuel "/>
    <s v="VDC153"/>
    <s v="NA"/>
    <s v="30- Main Inventory 2"/>
    <s v="NA"/>
    <n v="5.2"/>
    <s v="NA"/>
    <s v="NA "/>
    <s v="NA"/>
    <s v="Hand Towel - Z Fold Tissues - 2 Ply (150*16 Pkt)"/>
    <s v="NA"/>
    <s v="Everest Medical &amp; Safety Trading"/>
    <x v="37"/>
    <s v="Mujeeb "/>
    <s v="+971 56 683 3107"/>
    <s v="01- Consumables"/>
    <s v="5"/>
    <n v="1"/>
    <s v="IPO-97015"/>
    <n v="-60.8"/>
    <s v="NA"/>
    <s v="NA"/>
    <s v="NA"/>
    <s v="NA"/>
    <s v="NA"/>
    <s v="NA"/>
  </r>
  <r>
    <d v="2025-01-25T00:00:00"/>
    <x v="1"/>
    <x v="0"/>
    <x v="22"/>
    <s v="Surgical Materials"/>
    <s v="Saline"/>
    <s v="NA"/>
    <s v="Saline "/>
    <n v="-12"/>
    <s v="Bottle"/>
    <s v="SSC-000.09"/>
    <n v="2.75"/>
    <s v="NA"/>
    <s v="NA"/>
    <s v="NA "/>
    <s v="NA "/>
    <d v="2026-10-01T00:00:00"/>
    <s v="08- FIN/INV"/>
    <s v="Dr. Hussein Salah Ahmed Tahoun"/>
    <s v="VDC001"/>
    <s v="NA"/>
    <s v="32- Main Inventory 1"/>
    <s v="NA"/>
    <n v="8.6"/>
    <s v="NA"/>
    <s v="NA "/>
    <s v="NA"/>
    <s v="Saline - Sodium Chloride 0.9%"/>
    <s v="KSP PHARMA "/>
    <s v="Everest Medical &amp; Safety Trading"/>
    <x v="35"/>
    <s v="Mujeeb "/>
    <s v="+971 56 683 3107"/>
    <s v="01- Consumables"/>
    <n v="8"/>
    <n v="1"/>
    <s v="IPO-27219"/>
    <n v="-33"/>
    <s v="NA"/>
    <s v="NA"/>
    <s v="NA"/>
    <s v="NA"/>
    <s v="NA"/>
    <s v="NA"/>
  </r>
  <r>
    <d v="2025-01-25T00:00:00"/>
    <x v="1"/>
    <x v="3"/>
    <x v="21"/>
    <s v="Sterilization Monitoring "/>
    <s v="Bowie Dick"/>
    <s v="NA"/>
    <s v="Bowie Dick"/>
    <n v="-10"/>
    <s v="Pack"/>
    <s v="BD-200W"/>
    <n v="5.25"/>
    <s v="NA"/>
    <s v="NA"/>
    <s v="NA "/>
    <s v="NA "/>
    <d v="2026-08-01T00:00:00"/>
    <s v="08- FIN/INV"/>
    <s v="Kimberly Natuel "/>
    <s v="VDC153"/>
    <s v="NA"/>
    <s v="30- Main Inventory 2"/>
    <s v="NA"/>
    <n v="2.4"/>
    <s v="NA"/>
    <s v="NA "/>
    <s v="NA"/>
    <s v="Bowiedick Test Pack"/>
    <s v="Steristar "/>
    <s v="Everest Medical &amp; Safety Trading"/>
    <x v="37"/>
    <s v="Mujeeb "/>
    <s v="+971 56 683 3107"/>
    <s v="01- Consumables"/>
    <s v="2"/>
    <n v="1"/>
    <s v="IPO-97015"/>
    <n v="-52.5"/>
    <s v="NA"/>
    <s v="NA"/>
    <s v="NA"/>
    <s v="NA"/>
    <s v="NA"/>
    <s v="NA"/>
  </r>
  <r>
    <d v="2025-01-25T00:00:00"/>
    <x v="1"/>
    <x v="4"/>
    <x v="35"/>
    <s v="Healing "/>
    <s v="Healing Abutment - NC Healing Abutment, Conical Shape, Ø 4.8mm, H 3.5mm, Ti, Straumann"/>
    <s v="NA"/>
    <s v="Healing Abutment - NC Healing Abutment, Conical Shape, Ø 4.8mm, H 3.5mm, Ti, Straumann"/>
    <n v="-5"/>
    <s v="Pcs"/>
    <s v="STR024.2244S"/>
    <n v="137"/>
    <s v="NA"/>
    <s v="NA"/>
    <s v="NA "/>
    <s v="NA "/>
    <d v="2024-11-12T00:00:00"/>
    <s v="08- FIN/INV"/>
    <s v="Dr. Hussein Salah Ahmed Tahoun"/>
    <s v="VDC001"/>
    <s v="NA"/>
    <s v="32- Main Inventory 1"/>
    <s v="NA"/>
    <n v="1.2"/>
    <s v="NA"/>
    <s v="NA "/>
    <s v="NA"/>
    <s v="Healing Abutment - NC Healing Abutment, Conical Shape, Ø 4.8mm, H 3.5mm, Ti, Straumann"/>
    <s v="Straumann "/>
    <s v="Al Hayat Pharmaceuticals"/>
    <x v="35"/>
    <s v="Dr.Ayman "/>
    <s v="+971 50 782 0978"/>
    <s v="01- Consumables"/>
    <s v="1"/>
    <n v="1"/>
    <s v="IPO-62452"/>
    <n v="-685"/>
    <s v="NA"/>
    <s v="NA"/>
    <s v="NA"/>
    <s v="NA"/>
    <s v="NA"/>
    <s v="NA"/>
  </r>
  <r>
    <d v="2025-01-25T00:00:00"/>
    <x v="1"/>
    <x v="4"/>
    <x v="35"/>
    <s v="Healing "/>
    <s v="Healing Abutment - NC Healing Abutment, Conical Shape, Ø 4.8mm, H 5mm, Ti, Straumann"/>
    <s v="NA"/>
    <s v="Healing Abutment - NC Healing Abutment, Conical Shape, Ø 4.8mm, H 5mm, Ti, Straumann"/>
    <n v="-5"/>
    <s v="Pcs"/>
    <s v="STR024.2246S"/>
    <n v="137"/>
    <s v="NA"/>
    <s v="NA"/>
    <s v="NA "/>
    <s v="NA "/>
    <d v="2024-11-12T00:00:00"/>
    <s v="08- FIN/INV"/>
    <s v="Dr. Hussein Salah Ahmed Tahoun"/>
    <s v="VDC001"/>
    <s v="NA"/>
    <s v="32- Main Inventory 1"/>
    <s v="NA"/>
    <n v="1.2"/>
    <s v="NA"/>
    <s v="NA "/>
    <s v="NA"/>
    <s v="Healing Abutment - NC Healing Abutment, Conical Shape, Ø 4.8mm, H 5mm, Ti, Straumann"/>
    <s v="Straumann "/>
    <s v="Al Hayat Pharmaceuticals"/>
    <x v="35"/>
    <s v="Dr.Ayman "/>
    <s v="+971 50 782 0978"/>
    <s v="01- Consumables"/>
    <s v="1"/>
    <n v="1"/>
    <s v="IPO-62452"/>
    <n v="-685"/>
    <s v="NA"/>
    <s v="NA"/>
    <s v="NA"/>
    <s v="NA"/>
    <s v="NA"/>
    <s v="NA"/>
  </r>
  <r>
    <d v="2025-01-25T00:00:00"/>
    <x v="1"/>
    <x v="6"/>
    <x v="18"/>
    <s v="Surgical Materials"/>
    <s v="Instant Cold Pack"/>
    <s v="NA"/>
    <s v="Instant Cold Pack"/>
    <n v="-5"/>
    <s v="Pcs"/>
    <s v="COLDPACK-01"/>
    <n v="2.5"/>
    <s v="NA"/>
    <s v="NA"/>
    <s v="NA "/>
    <s v="NA "/>
    <d v="2026-10-01T00:00:00"/>
    <s v="08- FIN/INV"/>
    <s v="Dr. Hussein Salah Ahmed Tahoun"/>
    <s v="VDC001"/>
    <s v="NA"/>
    <s v="32- Main Inventory 1"/>
    <s v="NA"/>
    <n v="5.5"/>
    <s v="NA"/>
    <s v="NA "/>
    <s v="NA"/>
    <s v="Instant Cold Pack"/>
    <s v="KSP PHARMA "/>
    <s v="Everest Medical &amp; Safety Trading"/>
    <x v="35"/>
    <s v="Mujeeb "/>
    <s v="+971 56 683 3107"/>
    <s v="01- Consumables"/>
    <s v="5"/>
    <n v="1"/>
    <s v="IPO-27219"/>
    <n v="-12.5"/>
    <s v="NA"/>
    <s v="NA"/>
    <s v="NA"/>
    <s v="NA"/>
    <s v="NA"/>
    <s v="NA"/>
  </r>
  <r>
    <d v="2025-01-25T00:00:00"/>
    <x v="1"/>
    <x v="3"/>
    <x v="5"/>
    <s v="General Materials"/>
    <s v="Tissue Box"/>
    <s v="NA"/>
    <s v="Tissue Box"/>
    <n v="-5"/>
    <s v="Box"/>
    <s v="DIS142"/>
    <n v="2.63"/>
    <s v="NA"/>
    <s v="NA"/>
    <s v="NA "/>
    <s v="NA "/>
    <s v="NA"/>
    <s v="08- FIN/INV"/>
    <s v="Kimberly Natuel "/>
    <s v="VDC153"/>
    <s v="NA"/>
    <s v="30- Main Inventory 2"/>
    <s v="NA"/>
    <n v="2.4"/>
    <s v="NA"/>
    <s v="NA "/>
    <s v="NA"/>
    <s v="Tissue Facial - 150*30 (2 Ply)"/>
    <s v="Reliance "/>
    <s v="Gulf Center for Cleaning Equipment"/>
    <x v="38"/>
    <s v="Charibel"/>
    <s v="+971 56 683 3107"/>
    <s v="01- Consumables"/>
    <s v="5"/>
    <n v="1"/>
    <s v="IPO-56427"/>
    <n v="-13.149999999999999"/>
    <s v="NA"/>
    <s v="NA"/>
    <s v="NA"/>
    <s v="NA"/>
    <s v="NA"/>
    <s v="NA"/>
  </r>
  <r>
    <d v="2025-01-25T00:00:00"/>
    <x v="1"/>
    <x v="4"/>
    <x v="7"/>
    <s v="Implant Impression Tools"/>
    <s v="Ostell Smartpeg Type 04"/>
    <s v="NA"/>
    <s v="Ostell Smartpeg Type 04"/>
    <n v="-4"/>
    <s v="Pcs"/>
    <n v="100350"/>
    <n v="80"/>
    <s v="NA"/>
    <s v="NA"/>
    <s v="NA "/>
    <s v="NA "/>
    <s v="NA"/>
    <s v="08- FIN/INV"/>
    <s v="Dr. Hussein Salah Ahmed Tahoun"/>
    <s v="VDC001"/>
    <s v="NA"/>
    <s v="32- Main Inventory 1"/>
    <s v="NA"/>
    <n v="2.2000000000000002"/>
    <s v="NA"/>
    <s v="NA "/>
    <s v="NA"/>
    <s v="Ostell Smartpeg Type 04"/>
    <s v="Ostell"/>
    <s v="Prime Medical Supplies Est."/>
    <x v="35"/>
    <s v="Martin "/>
    <s v="+971 56 449 6039"/>
    <s v="02- Reusable"/>
    <s v="2"/>
    <n v="1"/>
    <s v="IPO-62452"/>
    <n v="-320"/>
    <s v="NA"/>
    <s v="NA"/>
    <s v="NA"/>
    <s v="NA"/>
    <s v="NA"/>
    <s v="NA"/>
  </r>
  <r>
    <d v="2025-01-25T00:00:00"/>
    <x v="1"/>
    <x v="3"/>
    <x v="5"/>
    <s v="General Materials"/>
    <s v="Z Fold Tissue"/>
    <s v="NA"/>
    <s v="Z Fold Tissue"/>
    <n v="-4"/>
    <s v="Bundle"/>
    <s v="DIS142"/>
    <n v="3.04"/>
    <s v="NA"/>
    <s v="NA"/>
    <s v="NA "/>
    <s v="NA "/>
    <s v="NA "/>
    <s v="08- FIN/INV"/>
    <s v="Dr. Hussein Salah Ahmed Tahoun"/>
    <s v="VDC001"/>
    <s v="NA"/>
    <s v="30- Main Inventory 2"/>
    <s v="NA"/>
    <n v="5.2"/>
    <s v="NA"/>
    <s v="NA "/>
    <s v="NA"/>
    <s v="Hand Towel - Z Fold Tissues - 2 Ply (150*16 Pkt)"/>
    <s v="NA"/>
    <s v="Everest Medical &amp; Safety Trading"/>
    <x v="35"/>
    <s v="Mujeeb "/>
    <s v="+971 56 683 3107"/>
    <s v="01- Consumables"/>
    <s v="5"/>
    <n v="1"/>
    <s v="IPO-27219"/>
    <n v="-12.16"/>
    <s v="NA"/>
    <s v="NA"/>
    <s v="NA"/>
    <s v="NA"/>
    <s v="NA"/>
    <s v="NA"/>
  </r>
  <r>
    <d v="2025-01-25T00:00:00"/>
    <x v="1"/>
    <x v="4"/>
    <x v="24"/>
    <s v="Bone Grafting Materials"/>
    <s v="Easy Graft 0.4ml"/>
    <s v="NA"/>
    <s v="Easy Graft 0.4ml"/>
    <n v="-3"/>
    <s v="Syringe"/>
    <s v="C11-002"/>
    <n v="650"/>
    <s v="NA"/>
    <s v="NA"/>
    <s v="NA "/>
    <s v="NA "/>
    <d v="2026-06-01T00:00:00"/>
    <s v="08- FIN/INV"/>
    <s v="Dr. Hussein Salah Ahmed Tahoun"/>
    <s v="VDC001"/>
    <s v="NA"/>
    <s v="32- Main Inventory 1"/>
    <s v="NA"/>
    <n v="2.1"/>
    <s v="NA"/>
    <s v="NA "/>
    <s v="NA"/>
    <s v="Easy Graft Classic 0.4ml"/>
    <s v="Easy Graft "/>
    <s v="Sapling Drug Store"/>
    <x v="35"/>
    <s v="Abdulkalim"/>
    <s v="+971 50 851 6101"/>
    <s v="01- Consumables"/>
    <s v="2"/>
    <n v="1"/>
    <s v="IPO-65389"/>
    <n v="-1950"/>
    <s v="NA"/>
    <s v="38491- ILIAN NIKOLOV"/>
    <s v="NA"/>
    <s v="NA"/>
    <s v="NA"/>
    <s v="NA"/>
  </r>
  <r>
    <d v="2025-01-25T00:00:00"/>
    <x v="1"/>
    <x v="4"/>
    <x v="24"/>
    <s v="Bone Grafting Materials"/>
    <s v="Easy Graft 0.25ml"/>
    <s v="NA"/>
    <s v="Easy Graft 0.25ml"/>
    <n v="-3"/>
    <s v="Syringe"/>
    <s v="C11-002"/>
    <n v="550"/>
    <s v="NA"/>
    <s v="NA"/>
    <s v="NA "/>
    <s v="NA "/>
    <d v="2027-04-01T00:00:00"/>
    <s v="08- FIN/INV"/>
    <s v="Dr. Hussein Salah Ahmed Tahoun"/>
    <s v="VDC001"/>
    <s v="NA"/>
    <s v="32- Main Inventory 1"/>
    <s v="NA"/>
    <n v="2.1"/>
    <s v="NA"/>
    <s v="NA "/>
    <s v="NA"/>
    <s v="Easy Graft Classic 0.25ml"/>
    <s v="Easy Graft "/>
    <s v="Sapling Drug Store"/>
    <x v="35"/>
    <s v="Abdulkalim"/>
    <s v="+971 50 851 6101"/>
    <s v="01- Consumables"/>
    <s v="2"/>
    <n v="1"/>
    <s v="IPO-91087"/>
    <n v="-1650"/>
    <s v="NA"/>
    <s v="NA"/>
    <s v="NA"/>
    <s v="NA"/>
    <s v="NA"/>
    <s v="NA"/>
  </r>
  <r>
    <d v="2025-01-25T00:00:00"/>
    <x v="1"/>
    <x v="0"/>
    <x v="25"/>
    <s v="Giveaways"/>
    <s v="Denture Box"/>
    <s v="NA"/>
    <s v="Denture Box"/>
    <n v="-3"/>
    <s v="Pcs"/>
    <s v="DB-00001"/>
    <n v="2"/>
    <s v="NA"/>
    <s v="NA"/>
    <s v="NA "/>
    <s v="NA "/>
    <s v="NA"/>
    <s v="08- FIN/INV"/>
    <s v="Dr. Hussein Salah Ahmed Tahoun"/>
    <s v="VDC001"/>
    <s v="NA"/>
    <s v="32- Main Inventory 1"/>
    <s v="NA"/>
    <n v="7.2"/>
    <s v="NA"/>
    <s v="NA "/>
    <s v="NA"/>
    <s v="Denture Box - Blue"/>
    <s v="Dispomate"/>
    <s v="Everest Medical &amp; Safety Trading"/>
    <x v="35"/>
    <s v="Mujeeb "/>
    <s v="+971 56 683 3107"/>
    <s v="01- Consumables"/>
    <s v="7"/>
    <n v="1"/>
    <s v="IPO-27219"/>
    <n v="-6"/>
    <s v="NA"/>
    <s v="NA"/>
    <s v="NA"/>
    <s v="NA"/>
    <s v="NA"/>
    <s v="NA"/>
  </r>
  <r>
    <d v="2025-01-25T00:00:00"/>
    <x v="1"/>
    <x v="3"/>
    <x v="21"/>
    <s v="Sterilization Monitoring "/>
    <s v="Helix Testing Strip"/>
    <s v="NA"/>
    <s v="Helix Testing Strip"/>
    <n v="-3"/>
    <s v="Pack"/>
    <s v="NA"/>
    <n v="115"/>
    <s v="NA"/>
    <s v="NA"/>
    <s v="NA "/>
    <s v="NA "/>
    <d v="2025-03-01T00:00:00"/>
    <s v="08- FIN/INV"/>
    <s v="Kimberly Natuel "/>
    <s v="VDC153"/>
    <s v="NA"/>
    <s v="30- Main Inventory 2"/>
    <s v="NA"/>
    <n v="2.4"/>
    <s v="NA"/>
    <s v="NA "/>
    <s v="NA"/>
    <s v="Helix Test System "/>
    <s v="Safecare"/>
    <s v="Bin Ali Medical Supplies LLC"/>
    <x v="37"/>
    <s v="Shihabudheen"/>
    <s v="+971 55 798 8038"/>
    <s v="01- Consumables"/>
    <s v="2"/>
    <n v="1"/>
    <s v="IPO-97015"/>
    <n v="-345"/>
    <s v="NA"/>
    <s v="NA"/>
    <s v="NA"/>
    <s v="NA"/>
    <s v="NA"/>
    <s v="NA"/>
  </r>
  <r>
    <d v="2025-01-25T00:00:00"/>
    <x v="1"/>
    <x v="0"/>
    <x v="11"/>
    <s v="Nitrous Sedation"/>
    <s v="Oxygen Refill"/>
    <s v="NA"/>
    <s v="Oxygen Refill"/>
    <n v="-3"/>
    <s v="Cylinder"/>
    <s v="MI-DMS-OR-01"/>
    <n v="30"/>
    <s v="NA"/>
    <s v="NA"/>
    <s v="NA "/>
    <s v="NA "/>
    <s v="NA"/>
    <s v="08- FIN/INV"/>
    <s v="Dr. Hussein Salah Ahmed Tahoun"/>
    <s v="VDC001"/>
    <s v="NA"/>
    <s v="32- Main Inventory 1"/>
    <s v="NA"/>
    <n v="2.5"/>
    <s v="NA"/>
    <s v="NA "/>
    <s v="NA"/>
    <s v="Oxygen Refill"/>
    <s v="NA"/>
    <s v="Panacea Synthetic Gas Trading LLC"/>
    <x v="35"/>
    <s v="Suresh "/>
    <s v="+971 52 850 2873"/>
    <s v="01- Consumables"/>
    <s v="2"/>
    <n v="1"/>
    <s v="IPO-27219"/>
    <n v="-90"/>
    <s v="NA"/>
    <s v="NA"/>
    <s v="NA"/>
    <s v="NA"/>
    <s v="NA"/>
    <s v="NA"/>
  </r>
  <r>
    <d v="2025-01-25T00:00:00"/>
    <x v="1"/>
    <x v="3"/>
    <x v="20"/>
    <s v="Personal Protective Equipment"/>
    <s v="Gloves Powdered - Extra Small"/>
    <s v="NA"/>
    <s v="Gloves Powdered - Extra Small"/>
    <n v="-2"/>
    <s v="Box"/>
    <s v="GLOVESXS-00001"/>
    <n v="9"/>
    <s v="NA"/>
    <s v="NA"/>
    <s v="NA "/>
    <s v="NA "/>
    <d v="2026-07-31T00:00:00"/>
    <s v="08- FIN/INV"/>
    <s v="Dr. Asma Butt Haroon Zafar"/>
    <s v="VDC040"/>
    <s v="NA"/>
    <s v="30- Main Inventory 2"/>
    <s v="NA"/>
    <n v="2.2000000000000002"/>
    <s v="NA"/>
    <s v="NA "/>
    <s v="NA"/>
    <s v="Gloves Powdered - Extra Small"/>
    <s v="Falcon "/>
    <s v="Everest Medical &amp; Safety Trading"/>
    <x v="33"/>
    <s v="Mujeeb "/>
    <s v="+971 56 683 3107"/>
    <s v="01- Consumables"/>
    <s v="2"/>
    <n v="1"/>
    <s v="IPO-42964"/>
    <n v="-18"/>
    <s v="NA"/>
    <s v="NA"/>
    <s v="NA"/>
    <s v="NA"/>
    <s v="NA"/>
    <s v="NA"/>
  </r>
  <r>
    <d v="2025-01-25T00:00:00"/>
    <x v="1"/>
    <x v="3"/>
    <x v="20"/>
    <s v="Personal Protective Equipment"/>
    <s v="Gloves Powdered - Small"/>
    <s v="NA"/>
    <s v="Gloves Powdered - Small"/>
    <n v="-2"/>
    <s v="Box"/>
    <s v="DIS26"/>
    <n v="9"/>
    <s v="NA"/>
    <s v="NA"/>
    <s v="NA "/>
    <s v="NA "/>
    <s v="NA"/>
    <s v="08- FIN/INV"/>
    <s v="Dr. Asma Butt Haroon Zafar"/>
    <s v="VDC040"/>
    <s v="NA"/>
    <s v="30- Main Inventory 2"/>
    <s v="NA"/>
    <n v="2.2999999999999998"/>
    <s v="NA"/>
    <s v="NA "/>
    <s v="NA"/>
    <s v="Gloves Powdered - Small"/>
    <s v="Gesalife"/>
    <s v="Everest Medical &amp; Safety Trading"/>
    <x v="33"/>
    <s v="Mujeeb "/>
    <s v="+971 56 683 3107"/>
    <s v="01- Consumables"/>
    <s v="2"/>
    <n v="1"/>
    <s v="IPO-42964"/>
    <n v="-18"/>
    <s v="NA"/>
    <s v="NA"/>
    <s v="NA"/>
    <s v="NA"/>
    <s v="NA"/>
    <s v="NA"/>
  </r>
  <r>
    <d v="2025-01-25T00:00:00"/>
    <x v="1"/>
    <x v="0"/>
    <x v="3"/>
    <s v="Endodontic Materials "/>
    <s v="Rotary Files - Assorted 21mm"/>
    <s v="NA"/>
    <s v="Rotary Files - Assorted 21mm"/>
    <n v="-2"/>
    <s v="Pack of 4Pcs"/>
    <s v="RFA-00021"/>
    <n v="125"/>
    <s v="NA"/>
    <s v="NA"/>
    <s v="NA "/>
    <s v="NA "/>
    <s v="NA"/>
    <s v="08- FIN/INV"/>
    <s v="Dr. Asma Butt Haroon Zafar"/>
    <s v="VDC040"/>
    <s v="NA"/>
    <s v="32- Main Inventory 1"/>
    <s v="NA"/>
    <n v="8.4"/>
    <s v="NA"/>
    <s v="NA "/>
    <s v="NA"/>
    <s v="Rotary  Files Assorted 21mm - Smart Carver Kit"/>
    <s v="Smart Files "/>
    <s v="Ora Tech Medical and Surgical Articles &amp; Requisites Trading LLC"/>
    <x v="33"/>
    <s v="Amer "/>
    <s v="+971 58 567 3445"/>
    <s v="02- Reusable"/>
    <s v="8"/>
    <n v="1"/>
    <s v="IPO-42964"/>
    <n v="-250"/>
    <s v="NA"/>
    <s v="NA"/>
    <s v="NA"/>
    <s v="NA"/>
    <s v="NA"/>
    <s v="NA"/>
  </r>
  <r>
    <d v="2025-01-25T00:00:00"/>
    <x v="1"/>
    <x v="0"/>
    <x v="3"/>
    <s v="Endodontic Materials "/>
    <s v="Rotary Files - Assorted 25mm"/>
    <s v="NA"/>
    <s v="Rotary Files - Assorted 25mm"/>
    <n v="-2"/>
    <s v="Pack of 4Pcs"/>
    <s v="RFA-00025"/>
    <n v="125"/>
    <s v="NA"/>
    <s v="NA"/>
    <s v="NA "/>
    <s v="NA "/>
    <s v="NA"/>
    <s v="08- FIN/INV"/>
    <s v="Dr. Asma Butt Haroon Zafar"/>
    <s v="VDC040"/>
    <s v="NA"/>
    <s v="32- Main Inventory 1"/>
    <s v="NA"/>
    <n v="8.4"/>
    <s v="NA"/>
    <s v="NA "/>
    <s v="NA"/>
    <s v="Rotary  Files Assorted 25mm - Smart Carver Kit"/>
    <s v="Smart Files "/>
    <s v="Ora Tech Medical and Surgical Articles &amp; Requisites Trading LLC"/>
    <x v="33"/>
    <s v="Amer "/>
    <s v="+971 58 567 3445"/>
    <s v="02- Reusable"/>
    <s v="8"/>
    <n v="1"/>
    <s v="IPO-42964"/>
    <n v="-250"/>
    <s v="NA"/>
    <s v="NA"/>
    <s v="NA"/>
    <s v="NA"/>
    <s v="NA"/>
    <s v="NA"/>
  </r>
  <r>
    <d v="2025-01-25T00:00:00"/>
    <x v="1"/>
    <x v="3"/>
    <x v="5"/>
    <s v="General Materials"/>
    <s v="Tissue Box"/>
    <s v="NA"/>
    <s v="Tissue Box"/>
    <n v="-2"/>
    <s v="Box"/>
    <s v="DIS142"/>
    <n v="2.63"/>
    <s v="NA"/>
    <s v="NA"/>
    <s v="NA "/>
    <s v="NA "/>
    <s v="NA"/>
    <s v="08- FIN/INV"/>
    <s v="Dr. Asma Butt Haroon Zafar"/>
    <s v="VDC040"/>
    <s v="NA"/>
    <s v="30- Main Inventory 2"/>
    <s v="NA"/>
    <n v="2.4"/>
    <s v="NA"/>
    <s v="NA "/>
    <s v="NA"/>
    <s v="Tissue Facial - 150*30 (2 Ply)"/>
    <s v="Reliance "/>
    <s v="Gulf Center for Cleaning Equipment"/>
    <x v="33"/>
    <s v="Charibel"/>
    <s v="+971 56 683 3107"/>
    <s v="01- Consumables"/>
    <s v="5"/>
    <n v="1"/>
    <s v="IPO-42964"/>
    <n v="-5.26"/>
    <s v="NA"/>
    <s v="NA"/>
    <s v="NA"/>
    <s v="NA"/>
    <s v="NA"/>
    <s v="NA"/>
  </r>
  <r>
    <d v="2025-01-25T00:00:00"/>
    <x v="1"/>
    <x v="3"/>
    <x v="5"/>
    <s v="General Materials"/>
    <s v="Tissue Box"/>
    <s v="NA"/>
    <s v="Tissue Box"/>
    <n v="-2"/>
    <s v="Box"/>
    <s v="DIS142"/>
    <n v="1.8332999999999999"/>
    <s v="NA"/>
    <s v="NA"/>
    <s v="NA "/>
    <s v="NA "/>
    <s v="NA"/>
    <s v="08- FIN/INV"/>
    <s v="Dr. Hussein Salah Ahmed Tahoun"/>
    <s v="VDC001"/>
    <s v="NA"/>
    <s v="30- Main Inventory 2"/>
    <s v="NA"/>
    <n v="2.4"/>
    <s v="NA"/>
    <s v="NA "/>
    <s v="NA"/>
    <s v="Tissue Facial - 150*30 (2 Ply)"/>
    <s v="Reliance "/>
    <s v="Al Saadah Medical &amp; Surgical Supplies"/>
    <x v="35"/>
    <s v="Bretty"/>
    <s v="+971507718287"/>
    <s v="01- Consumables"/>
    <s v="5"/>
    <n v="1"/>
    <s v="IPO-27219"/>
    <n v="-3.6665999999999999"/>
    <s v="NA"/>
    <s v="NA"/>
    <s v="NA"/>
    <s v="NA"/>
    <s v="NA"/>
    <s v="NA"/>
  </r>
  <r>
    <d v="2025-01-25T00:00:00"/>
    <x v="1"/>
    <x v="3"/>
    <x v="5"/>
    <s v="General Materials"/>
    <s v="Z Fold Tissue"/>
    <s v="NA"/>
    <s v="Z Fold Tissue"/>
    <n v="-2"/>
    <s v="Bundle"/>
    <s v="DIS142"/>
    <n v="3.04"/>
    <s v="NA"/>
    <s v="NA"/>
    <s v="NA "/>
    <s v="NA "/>
    <s v="NA "/>
    <s v="08- FIN/INV"/>
    <s v="Dr. Asma Butt Haroon Zafar"/>
    <s v="VDC040"/>
    <s v="NA"/>
    <s v="30- Main Inventory 2"/>
    <s v="NA"/>
    <n v="5.2"/>
    <s v="NA"/>
    <s v="NA "/>
    <s v="NA"/>
    <s v="Hand Towel - Z Fold Tissues - 2 Ply (150*16 Pkt)"/>
    <s v="NA"/>
    <s v="Breath General Trading"/>
    <x v="33"/>
    <s v="Mustaq"/>
    <s v="+971 54 745 6475"/>
    <s v="01- Consumables"/>
    <s v="5"/>
    <n v="1"/>
    <s v="IPO-42964"/>
    <n v="-6.08"/>
    <s v="NA"/>
    <s v="NA"/>
    <s v="NA"/>
    <s v="NA"/>
    <s v="NA"/>
    <s v="NA"/>
  </r>
  <r>
    <d v="2025-01-25T00:00:00"/>
    <x v="1"/>
    <x v="4"/>
    <x v="29"/>
    <s v="Implant Fixtures"/>
    <s v="Straumann - BLT IMPLANT"/>
    <s v="NA"/>
    <s v="Straumann - BLT NC 3.3x10"/>
    <n v="-1"/>
    <s v="Pcs"/>
    <s v="STR021.3510"/>
    <n v="1250"/>
    <s v="NA"/>
    <s v="NA"/>
    <s v="NA "/>
    <s v="NA "/>
    <d v="2026-11-14T00:00:00"/>
    <s v="08- FIN/INV"/>
    <s v="Dr. Hussein Salah Ahmed Tahoun"/>
    <s v="VDC001"/>
    <s v="NA"/>
    <s v="32- Main Inventory 1"/>
    <s v="NA"/>
    <n v="1.3"/>
    <s v="NA"/>
    <s v="NA "/>
    <s v="NA"/>
    <s v="Implant - BLT NC 3.3x10, Straumann"/>
    <s v="Straumann "/>
    <s v="Al Hayat Pharmaceuticals"/>
    <x v="35"/>
    <s v="Dr.Ayman "/>
    <s v="+971 50 782 0978"/>
    <s v="01- Consumables"/>
    <s v="1"/>
    <n v="5"/>
    <s v="IPO-65389"/>
    <n v="-1250"/>
    <s v="NA"/>
    <s v="38491- ILIAN NIKOLOV"/>
    <s v="NA"/>
    <s v="NA"/>
    <s v="NA"/>
    <s v="NA"/>
  </r>
  <r>
    <d v="2025-01-25T00:00:00"/>
    <x v="1"/>
    <x v="4"/>
    <x v="29"/>
    <s v="Implant Fixtures"/>
    <s v="Straumann - BLT IMPLANT"/>
    <s v="NA"/>
    <s v="Straumann - BLT RC 4.8x8"/>
    <n v="-1"/>
    <s v="Pcs"/>
    <s v="STR021.7508"/>
    <n v="1250"/>
    <s v="NA"/>
    <s v="NA"/>
    <s v="NA "/>
    <s v="NA "/>
    <d v="2025-11-03T00:00:00"/>
    <s v="08- FIN/INV"/>
    <s v="Dr. Hussein Salah Ahmed Tahoun"/>
    <s v="VDC001"/>
    <s v="NA"/>
    <s v="32- Main Inventory 1"/>
    <s v="NA"/>
    <n v="2.2999999999999998"/>
    <s v="NA"/>
    <s v="NA "/>
    <s v="NA"/>
    <s v="Implant - BLT RC 4.8x8, Straumann"/>
    <s v="Straumann "/>
    <s v="Al Hayat Pharmaceuticals"/>
    <x v="35"/>
    <s v="Dr.Ayman "/>
    <s v="+971 50 782 0978"/>
    <s v="01- Consumables"/>
    <s v="2"/>
    <n v="5"/>
    <s v="IPO-65389"/>
    <n v="-1250"/>
    <s v="NA"/>
    <s v="38491- ILIAN NIKOLOV"/>
    <s v="NA"/>
    <s v="NA"/>
    <s v="NA"/>
    <s v="NA"/>
  </r>
  <r>
    <d v="2025-01-25T00:00:00"/>
    <x v="1"/>
    <x v="4"/>
    <x v="13"/>
    <s v="Abutments"/>
    <s v="Abutment Variobase  NC 3.8x5.5 GH1"/>
    <s v="NA"/>
    <s v="Abutment Variobase  NC 3.8x5.5 GH1"/>
    <n v="-1"/>
    <s v="Pcs"/>
    <s v="STR022.0027"/>
    <n v="350"/>
    <s v="NA"/>
    <s v="NA"/>
    <s v="NA "/>
    <s v="NA "/>
    <s v="NA"/>
    <s v="08- FIN/INV"/>
    <s v="Dr. Hussein Salah Ahmed Tahoun"/>
    <s v="VDC001"/>
    <s v="NA"/>
    <s v="32- Main Inventory 1"/>
    <s v="NA"/>
    <n v="1.4"/>
    <s v="NA"/>
    <s v="NA "/>
    <s v="NA"/>
    <s v="Abutment - NC Variobase for Crown with Screw, Ø 3.8mm, H 5.5mm, GH 1mm, Straumann"/>
    <s v="Straumann "/>
    <s v="Al Hayat Pharmaceuticals"/>
    <x v="35"/>
    <s v="Dr.Ayman "/>
    <s v="+971 50 782 0978"/>
    <s v="01- Consumables"/>
    <s v="1"/>
    <n v="1"/>
    <s v="IPO-64213"/>
    <n v="-350"/>
    <s v="NA"/>
    <s v="39065- IBRAHIM FINAL"/>
    <s v="NA"/>
    <s v="NA"/>
    <s v="NA"/>
    <s v="NA"/>
  </r>
  <r>
    <d v="2025-01-25T00:00:00"/>
    <x v="1"/>
    <x v="4"/>
    <x v="13"/>
    <s v="Abutments"/>
    <s v="Abutment Variobase  NC 3.8x5.5 GH1"/>
    <s v="NA"/>
    <s v="Abutment Variobase  NC 3.8x5.5 GH1"/>
    <n v="-1"/>
    <s v="Pcs"/>
    <s v="STR022.0027"/>
    <n v="350"/>
    <s v="NA"/>
    <s v="NA"/>
    <s v="NA "/>
    <s v="NA "/>
    <s v="NA"/>
    <s v="08- FIN/INV"/>
    <s v="Dr. Hussein Salah Ahmed Tahoun"/>
    <s v="VDC001"/>
    <s v="NA"/>
    <s v="32- Main Inventory 1"/>
    <s v="NA"/>
    <n v="1.4"/>
    <s v="NA"/>
    <s v="NA "/>
    <s v="NA"/>
    <s v="Abutment - NC Variobase for Crown with Screw, Ø 3.8mm, H 5.5mm, GH 1mm, Straumann"/>
    <s v="Straumann "/>
    <s v="Al Hayat Pharmaceuticals"/>
    <x v="35"/>
    <s v="Dr.Ayman "/>
    <s v="+971 50 782 0978"/>
    <s v="01- Consumables"/>
    <s v="1"/>
    <n v="1"/>
    <s v="IPO-37367"/>
    <n v="-350"/>
    <s v="NA"/>
    <s v="34320- SAFAA ELSHEBINI FINAL"/>
    <s v="NA"/>
    <s v="NA"/>
    <s v="NA"/>
    <s v="NA"/>
  </r>
  <r>
    <d v="2025-01-25T00:00:00"/>
    <x v="1"/>
    <x v="3"/>
    <x v="20"/>
    <s v="Personal Protective Equipment"/>
    <s v="Barrier Film "/>
    <s v="NA"/>
    <s v="Barrier Film "/>
    <n v="-1"/>
    <s v="Roll "/>
    <s v="BF-00001"/>
    <n v="27"/>
    <s v="NA"/>
    <s v="NA"/>
    <s v="NA "/>
    <s v="NA "/>
    <s v="NA"/>
    <s v="08- FIN/INV"/>
    <s v="Dr. Hussein Salah Ahmed Tahoun"/>
    <s v="VDC001"/>
    <s v="NA"/>
    <s v="30- Main Inventory 2"/>
    <s v="NA"/>
    <n v="2.5"/>
    <s v="NA"/>
    <s v="NA "/>
    <s v="NA"/>
    <s v="Barrier Film - Blue"/>
    <s v="Novamed "/>
    <s v="Everest Medical &amp; Safety Trading"/>
    <x v="35"/>
    <s v="Mujeeb "/>
    <s v="+971 56 683 3107"/>
    <s v="01- Consumables"/>
    <s v="2"/>
    <n v="1"/>
    <s v="IPO-27219"/>
    <n v="-27"/>
    <s v="NA"/>
    <s v="NA"/>
    <s v="NA"/>
    <s v="NA"/>
    <s v="NA"/>
    <s v="NA"/>
  </r>
  <r>
    <d v="2025-01-25T00:00:00"/>
    <x v="1"/>
    <x v="0"/>
    <x v="3"/>
    <s v="Endodontic Materials"/>
    <s v="Bioceramic Sealer"/>
    <s v="NA"/>
    <s v="Bioceramic Sealer"/>
    <n v="-1"/>
    <s v="Syringe"/>
    <s v="CSL2206031"/>
    <n v="295"/>
    <s v="NA"/>
    <s v="NA"/>
    <s v="NA "/>
    <s v="NA "/>
    <d v="2025-06-01T00:00:00"/>
    <s v="08- FIN/INV"/>
    <s v="Dr. Asma Butt Haroon Zafar"/>
    <s v="VDC040"/>
    <s v="NA"/>
    <s v="32- Main Inventory 1"/>
    <s v="NA"/>
    <n v="8.1999999999999993"/>
    <s v="NA"/>
    <s v="NA "/>
    <s v="NA"/>
    <s v="Ceraseal - Metabiomed"/>
    <s v="Meta Biomed "/>
    <s v="Everest Medical &amp; Safety Trading"/>
    <x v="33"/>
    <s v="Mujeeb"/>
    <s v="+971 56 683 3107"/>
    <s v="01- Consumables"/>
    <s v="8"/>
    <n v="1"/>
    <s v="IPO-42964"/>
    <n v="-295"/>
    <s v="NA"/>
    <s v="NA"/>
    <s v="NA"/>
    <s v="NA"/>
    <s v="NA"/>
    <s v="NA"/>
  </r>
  <r>
    <d v="2025-01-25T00:00:00"/>
    <x v="1"/>
    <x v="3"/>
    <x v="21"/>
    <s v="Sterilization Monitoring "/>
    <s v="Biological Indicator"/>
    <s v="NA"/>
    <s v="Biological Indicator"/>
    <n v="-1"/>
    <s v="Pack of 10 Pcs"/>
    <n v="101039001"/>
    <n v="55"/>
    <s v="NA"/>
    <s v="NA"/>
    <s v="NA "/>
    <s v="NA "/>
    <d v="2025-08-01T00:00:00"/>
    <s v="08- FIN/INV"/>
    <s v="Kimberly Natuel "/>
    <s v="VDC153"/>
    <s v="NA"/>
    <s v="30- Main Inventory 2"/>
    <s v="NA"/>
    <n v="2.4"/>
    <s v="NA"/>
    <s v="NA "/>
    <s v="NA"/>
    <s v="Biological Indicator"/>
    <s v="Euromed"/>
    <s v="Everest Medical &amp; Safety Trading"/>
    <x v="37"/>
    <s v="Mujeeb "/>
    <s v="+971 56 683 3107"/>
    <s v="01- Consumables"/>
    <n v="2"/>
    <n v="1"/>
    <s v="IPO-97015"/>
    <n v="-55"/>
    <s v="NA"/>
    <s v="NA"/>
    <s v="NA"/>
    <s v="NA"/>
    <s v="NA"/>
    <s v="NA"/>
  </r>
  <r>
    <d v="2025-01-25T00:00:00"/>
    <x v="1"/>
    <x v="0"/>
    <x v="0"/>
    <s v="Burs"/>
    <s v="Black Tapered Diamond Bur"/>
    <s v="NA"/>
    <s v="Black Tapered Diamond Bur"/>
    <n v="-1"/>
    <s v="Pkt"/>
    <s v="D850 SG 1.6"/>
    <n v="60"/>
    <s v="NA"/>
    <s v="NA"/>
    <s v="NA "/>
    <s v="NA "/>
    <s v="NA"/>
    <s v="08- FIN/INV"/>
    <s v="Dr. Hussein Salah Ahmed Tahoun"/>
    <s v="VDC001"/>
    <s v="NA"/>
    <s v="32- Main Inventory 1"/>
    <s v="NA"/>
    <n v="7.4"/>
    <s v="NA"/>
    <s v="NA "/>
    <s v="NA"/>
    <s v="Bur - Diamond Bur #69 - Stoddard"/>
    <s v="Stoddard"/>
    <s v="Al Hana Medical Equipments"/>
    <x v="35"/>
    <s v="Mahamud"/>
    <s v="+971 50 219 8081"/>
    <s v="02- Reusable"/>
    <s v="7"/>
    <n v="1"/>
    <s v="IPO-27219"/>
    <n v="-60"/>
    <s v="NA"/>
    <s v="NA"/>
    <s v="NA"/>
    <s v="NA"/>
    <s v="NA"/>
    <s v="NA"/>
  </r>
  <r>
    <d v="2025-01-25T00:00:00"/>
    <x v="1"/>
    <x v="0"/>
    <x v="0"/>
    <s v="Burs"/>
    <s v="Bur #39"/>
    <s v="NA"/>
    <s v="Bur #39"/>
    <n v="-1"/>
    <s v="Pkt"/>
    <s v="D835 SG 1.0"/>
    <n v="50"/>
    <s v="NA"/>
    <s v="NA"/>
    <s v="NA "/>
    <s v="NA "/>
    <s v="NA"/>
    <s v="08- FIN/INV"/>
    <s v="Dr. Asma Butt Haroon Zafar"/>
    <s v="VDC040"/>
    <s v="NA"/>
    <s v="32- Main Inventory 1"/>
    <s v="NA"/>
    <n v="7.4"/>
    <s v="NA"/>
    <s v="NA "/>
    <s v="NA"/>
    <s v="Bur - Diamond Bur #39 - Stoddard"/>
    <s v="Stoddard"/>
    <s v="Al Hana Medical Equipments"/>
    <x v="33"/>
    <s v="Mahamud"/>
    <s v="+971 50 219 8081"/>
    <s v="02- Reusable"/>
    <s v="7"/>
    <n v="1"/>
    <s v="IPO-42964"/>
    <n v="-50"/>
    <s v="NA"/>
    <s v="NA"/>
    <s v="NA"/>
    <s v="NA"/>
    <s v="NA"/>
    <s v="NA"/>
  </r>
  <r>
    <d v="2025-01-25T00:00:00"/>
    <x v="1"/>
    <x v="0"/>
    <x v="0"/>
    <s v="Burs"/>
    <s v="Bur #73"/>
    <s v="NA"/>
    <s v="Bur #73"/>
    <n v="-1"/>
    <s v="Pkt"/>
    <s v="D858 1.4"/>
    <n v="50"/>
    <s v="NA"/>
    <s v="NA"/>
    <s v="NA "/>
    <s v="NA "/>
    <s v="NA"/>
    <s v="08- FIN/INV"/>
    <s v="Dr. Asma Butt Haroon Zafar"/>
    <s v="VDC040"/>
    <s v="NA"/>
    <s v="32- Main Inventory 1"/>
    <s v="NA"/>
    <n v="7.4"/>
    <s v="NA"/>
    <s v="NA "/>
    <s v="NA"/>
    <s v="Bur - Diamond Bur #73 - Stoddard"/>
    <s v="Stoddard"/>
    <s v="Al Hana Medical Equipments"/>
    <x v="33"/>
    <s v="Mahamud"/>
    <s v="+971 50 219 8081"/>
    <s v="02- Reusable"/>
    <s v="7"/>
    <n v="1"/>
    <s v="IPO-42964"/>
    <n v="-50"/>
    <s v="NA"/>
    <s v="NA"/>
    <s v="NA"/>
    <s v="NA"/>
    <s v="NA"/>
    <s v="NA"/>
  </r>
  <r>
    <d v="2025-01-25T00:00:00"/>
    <x v="1"/>
    <x v="2"/>
    <x v="4"/>
    <s v="Milling  Tools"/>
    <s v="Bur 0.3mm"/>
    <s v="NA"/>
    <s v="Bur 0.3mm"/>
    <n v="-1"/>
    <s v="Pcs"/>
    <s v="526016-303"/>
    <n v="255"/>
    <s v="NA"/>
    <s v="NA"/>
    <s v="NA "/>
    <s v="NA "/>
    <s v="NA"/>
    <s v="08- FIN/INV"/>
    <s v="Mahmoud Badran"/>
    <s v="MIT1825"/>
    <s v="NA"/>
    <s v="32- Main Inventory 1"/>
    <s v="NA"/>
    <n v="4.5"/>
    <s v="NA"/>
    <s v="NA "/>
    <s v="NA"/>
    <s v="Grinding Tools - T33 - Coritec Grinding Tool Glass Ceramics 0.3/3.0mm Radius, Conical, PMMA/Zr/Sinter Metal/Composite"/>
    <s v="Coritec"/>
    <s v="Bio Link Medical Surgical Equipment &amp; Intruments Trading LLC"/>
    <x v="32"/>
    <s v="Dr.Shadi"/>
    <s v="+971 56 525 1319"/>
    <s v="02- Reusable"/>
    <s v="4"/>
    <n v="1"/>
    <s v="IPO-17353"/>
    <n v="-255"/>
    <s v="NA"/>
    <s v="NA"/>
    <s v="NA"/>
    <s v="NA"/>
    <s v="NA"/>
    <s v="NA"/>
  </r>
  <r>
    <d v="2025-01-25T00:00:00"/>
    <x v="1"/>
    <x v="1"/>
    <x v="1"/>
    <s v="Pantry Supplies "/>
    <s v="Chocolate Powder"/>
    <s v="NA"/>
    <s v="Chocolate Powder"/>
    <n v="-1"/>
    <s v="Kilogram"/>
    <s v="IGDC001"/>
    <n v="50"/>
    <s v="NA"/>
    <s v="NA"/>
    <s v="NA "/>
    <s v="NA "/>
    <d v="2025-09-01T00:00:00"/>
    <s v="08- FIN/INV"/>
    <s v="Myrna Villegas"/>
    <s v="VDC105"/>
    <s v="NA"/>
    <s v="30- Main Inventory 2"/>
    <s v="NA"/>
    <n v="8.1999999999999993"/>
    <s v="NA"/>
    <s v="NA "/>
    <s v="NA"/>
    <s v="Dallmayr Premium Chocolate"/>
    <s v="DALLMAYR "/>
    <s v="Jackson Trading Co. LLC"/>
    <x v="39"/>
    <s v="Sales "/>
    <s v="+971 56 975 6706"/>
    <s v="01- Consumables"/>
    <n v="8"/>
    <n v="1"/>
    <s v="IPO-16196"/>
    <n v="-50"/>
    <s v="NA"/>
    <s v="NA"/>
    <s v="NA"/>
    <s v="NA"/>
    <s v="NA"/>
    <s v="NA"/>
  </r>
  <r>
    <d v="2025-01-25T00:00:00"/>
    <x v="1"/>
    <x v="3"/>
    <x v="20"/>
    <s v="Personal Protective Equipment "/>
    <s v="Dental Bibs"/>
    <s v="NA"/>
    <s v="Dental Bibs"/>
    <n v="-1"/>
    <s v="Bundle"/>
    <s v="DB-3-00001"/>
    <n v="7.5"/>
    <s v="NA"/>
    <s v="NA"/>
    <s v="NA "/>
    <s v="NA "/>
    <s v="NA"/>
    <s v="08- FIN/INV"/>
    <s v="Dr. Asma Butt Haroon Zafar"/>
    <s v="VDC040"/>
    <s v="NA"/>
    <s v="30- Main Inventory 2"/>
    <s v="NA"/>
    <n v="4.0999999999999996"/>
    <s v="NA"/>
    <s v="NA "/>
    <s v="NA"/>
    <s v="Dental Bib (13*18) (4pcs)"/>
    <s v="LOMAR "/>
    <s v="Everest Medical &amp; Safety Trading"/>
    <x v="33"/>
    <s v="Mujeeb"/>
    <s v="+971 56 683 3107"/>
    <s v="01- Consumables"/>
    <s v="4"/>
    <n v="1"/>
    <s v="IPO-42964"/>
    <n v="-7.5"/>
    <s v="NA"/>
    <s v="NA"/>
    <s v="NA"/>
    <s v="NA"/>
    <s v="NA"/>
    <s v="NA"/>
  </r>
  <r>
    <d v="2025-01-25T00:00:00"/>
    <x v="1"/>
    <x v="3"/>
    <x v="20"/>
    <s v="Personal Protective Equipment "/>
    <s v="Disposable Gown - 50 gsm"/>
    <s v="NA"/>
    <s v="Disposable Gown - 50 gsm"/>
    <n v="-1"/>
    <s v="Pack  of 10pcs"/>
    <s v="ISG50-00001"/>
    <n v="13"/>
    <s v="NA"/>
    <s v="NA"/>
    <s v="NA "/>
    <s v="NA "/>
    <s v="NA"/>
    <s v="08- FIN/INV"/>
    <s v="Dr. Asma Butt Haroon Zafar"/>
    <s v="VDC040"/>
    <s v="NA"/>
    <s v="30- Main Inventory 2"/>
    <s v="NA"/>
    <n v="2.2999999999999998"/>
    <s v="NA"/>
    <s v="NA "/>
    <s v="NA"/>
    <s v="Disposable Isolation Gown - 50 GSM Blue"/>
    <s v="Novamed "/>
    <s v="Everest Medical &amp; Safety Trading"/>
    <x v="33"/>
    <s v="Mujeeb "/>
    <s v="+971 56 683 3107"/>
    <s v="01- Consumables"/>
    <s v="6"/>
    <n v="1"/>
    <s v="IPO-42964"/>
    <n v="-13"/>
    <s v="NA"/>
    <s v="NA"/>
    <s v="NA"/>
    <s v="NA"/>
    <s v="NA"/>
    <s v="NA"/>
  </r>
  <r>
    <d v="2025-01-25T00:00:00"/>
    <x v="1"/>
    <x v="3"/>
    <x v="20"/>
    <s v="Personal Protective Equipment "/>
    <s v="Disposable Gown - 50 gsm"/>
    <s v="NA"/>
    <s v="Disposable Gown - 50 gsm"/>
    <n v="-1"/>
    <s v="Pack  of 10pcs"/>
    <s v="ISG50-00001"/>
    <n v="13"/>
    <s v="NA"/>
    <s v="NA"/>
    <s v="NA "/>
    <s v="NA "/>
    <s v="NA"/>
    <s v="08- FIN/INV"/>
    <s v="Kimberly Natuel "/>
    <s v="VDC153"/>
    <s v="NA"/>
    <s v="30- Main Inventory 2"/>
    <s v="NA"/>
    <n v="2.2999999999999998"/>
    <s v="NA"/>
    <s v="NA "/>
    <s v="NA"/>
    <s v="Disposable Isolation Gown - 50 GSM Blue"/>
    <s v="Novamed "/>
    <s v="Everest Medical &amp; Safety Trading"/>
    <x v="37"/>
    <s v="Mujeeb "/>
    <s v="+971 56 683 3107"/>
    <s v="01- Consumables"/>
    <s v="6"/>
    <n v="1"/>
    <s v="IPO-97015"/>
    <n v="-13"/>
    <s v="NA"/>
    <s v="NA"/>
    <s v="NA"/>
    <s v="NA"/>
    <s v="NA"/>
    <s v="NA"/>
  </r>
  <r>
    <d v="2025-01-25T00:00:00"/>
    <x v="1"/>
    <x v="3"/>
    <x v="20"/>
    <s v="Personal Protective Equipment "/>
    <s v="Disposable Gown - 50 gsm"/>
    <s v="NA"/>
    <s v="Disposable Gown - 50 gsm"/>
    <n v="-1"/>
    <s v="Pack  of 10pcs"/>
    <s v="ISG50-00001"/>
    <n v="13"/>
    <s v="NA"/>
    <s v="NA"/>
    <s v="NA "/>
    <s v="NA "/>
    <s v="NA"/>
    <s v="08- FIN/INV"/>
    <s v="Dr. Hussein Salah Ahmed Tahoun"/>
    <s v="VDC001"/>
    <s v="NA"/>
    <s v="30- Main Inventory 2"/>
    <s v="NA"/>
    <n v="2.2999999999999998"/>
    <s v="NA"/>
    <s v="NA "/>
    <s v="NA"/>
    <s v="Disposable Isolation Gown - 50 GSM Blue"/>
    <s v="Novamed "/>
    <s v="Everest Medical &amp; Safety Trading"/>
    <x v="35"/>
    <s v="Mujeeb "/>
    <s v="+971 56 683 3107"/>
    <s v="01- Consumables"/>
    <s v="6"/>
    <n v="1"/>
    <s v="IPO-27219"/>
    <n v="-13"/>
    <s v="NA"/>
    <s v="NA"/>
    <s v="NA"/>
    <s v="NA"/>
    <s v="NA"/>
    <s v="NA"/>
  </r>
  <r>
    <d v="2025-01-25T00:00:00"/>
    <x v="1"/>
    <x v="3"/>
    <x v="20"/>
    <s v="Personal Protective Equipment"/>
    <s v="Disposable Gown - 70 gsm"/>
    <s v="NA"/>
    <s v="Disposable Gown - 70 gsm"/>
    <n v="-1"/>
    <s v="Pack of 10pcs"/>
    <s v="ISG70-00001"/>
    <n v="15"/>
    <s v="NA"/>
    <s v="NA"/>
    <s v="NA "/>
    <s v="NA "/>
    <s v="NA"/>
    <s v="08- FIN/INV"/>
    <s v="Dr. Hussein Salah Ahmed Tahoun"/>
    <s v="VDC001"/>
    <s v="NA"/>
    <s v="30- Main Inventory 2"/>
    <s v="NA"/>
    <n v="6.1"/>
    <s v="NA"/>
    <s v="NA "/>
    <s v="NA"/>
    <s v="Disposable Isolation Gown - 70 GSM Blue"/>
    <s v="Novamed "/>
    <s v="Everest Medical &amp; Safety Trading"/>
    <x v="35"/>
    <s v="Mujeeb "/>
    <s v="+971 56 683 3107"/>
    <s v="01- Consumables"/>
    <s v="7"/>
    <n v="1"/>
    <s v="IPO-27219"/>
    <n v="-15"/>
    <s v="NA"/>
    <s v="NA"/>
    <s v="NA"/>
    <s v="NA"/>
    <s v="NA"/>
    <s v="NA"/>
  </r>
  <r>
    <d v="2025-01-25T00:00:00"/>
    <x v="1"/>
    <x v="4"/>
    <x v="24"/>
    <s v="Bone Grafting Materials"/>
    <s v="Easy Graft 0.4ml"/>
    <s v="NA"/>
    <s v="Easy Graft 0.4ml"/>
    <n v="-1"/>
    <s v="Syringe"/>
    <s v="C11-002"/>
    <n v="650"/>
    <s v="NA"/>
    <s v="NA"/>
    <s v="NA "/>
    <s v="NA "/>
    <d v="2026-06-01T00:00:00"/>
    <s v="08- FIN/INV"/>
    <s v="Dr. Hussein Salah Ahmed Tahoun"/>
    <s v="VDC001"/>
    <s v="NA"/>
    <s v="32- Main Inventory 1"/>
    <s v="NA"/>
    <n v="2.1"/>
    <s v="NA"/>
    <s v="NA "/>
    <s v="NA"/>
    <s v="Easy Graft Classic 0.4ml"/>
    <s v="Easy Graft "/>
    <s v="Sapling Drug Store"/>
    <x v="35"/>
    <s v="Abdulkalim"/>
    <s v="+971 50 851 6101"/>
    <s v="01- Consumables"/>
    <s v="2"/>
    <n v="1"/>
    <s v="IPO-27219"/>
    <n v="-650"/>
    <s v="NA"/>
    <s v="NA"/>
    <s v="NA"/>
    <s v="NA"/>
    <s v="NA"/>
    <s v="NA"/>
  </r>
  <r>
    <d v="2025-01-25T00:00:00"/>
    <x v="1"/>
    <x v="3"/>
    <x v="20"/>
    <s v="Personal Protective Equipment"/>
    <s v="Face Mask - Regular"/>
    <s v="NA"/>
    <s v="Face Mask - Regular"/>
    <n v="-1"/>
    <s v="Box of 50 Pcs"/>
    <s v="NA"/>
    <n v="4"/>
    <s v="NA"/>
    <s v="NA"/>
    <s v="NA "/>
    <s v="NA "/>
    <d v="2026-07-24T00:00:00"/>
    <s v="08- FIN/INV"/>
    <s v="Kimberly Natuel "/>
    <s v="VDC153"/>
    <s v="NA"/>
    <s v="30- Main Inventory 2"/>
    <s v="NA"/>
    <n v="7.6"/>
    <s v="NA"/>
    <s v="NA "/>
    <s v="NA"/>
    <s v="Face Mask - Earloop - 3 Ply - Regular"/>
    <s v="Gesalife"/>
    <s v="Everest Medical &amp; Safety Trading"/>
    <x v="37"/>
    <s v="Mujeeb "/>
    <s v="+971 56 683 3107"/>
    <s v="01- Consumables"/>
    <s v="7"/>
    <n v="1"/>
    <s v="IPO-56427"/>
    <n v="-4"/>
    <s v="NA"/>
    <s v="NA"/>
    <s v="NA"/>
    <s v="NA"/>
    <s v="NA"/>
    <s v="NA"/>
  </r>
  <r>
    <d v="2025-01-25T00:00:00"/>
    <x v="1"/>
    <x v="3"/>
    <x v="19"/>
    <s v="Lubricants"/>
    <s v="Handpiece Oil"/>
    <s v="NA"/>
    <s v="Handpiece Oil"/>
    <n v="-1"/>
    <s v="Bottle"/>
    <s v="HP-OIL-00001"/>
    <n v="382.5"/>
    <s v="NA"/>
    <s v="NA"/>
    <s v="NA "/>
    <s v="NA "/>
    <d v="2025-10-01T00:00:00"/>
    <s v="08- FIN/INV"/>
    <s v="Kimberly Natuel "/>
    <s v="VDC153"/>
    <s v="NA"/>
    <s v="30- Main Inventory 2"/>
    <s v="NA"/>
    <n v="5.2"/>
    <s v="NA"/>
    <s v="NA "/>
    <s v="NA"/>
    <s v="NSK Oil 1 Bottle (Maintenance Oil)I Care"/>
    <s v="NSK "/>
    <s v="City Pharmacy Co. WLL"/>
    <x v="37"/>
    <s v="Mr.Anas"/>
    <s v="+971 55 244 0493"/>
    <s v="01- Consumables"/>
    <s v="5"/>
    <n v="1"/>
    <s v="IPO-97015"/>
    <n v="-382.5"/>
    <s v="NA"/>
    <s v="NA"/>
    <s v="NA"/>
    <s v="NA"/>
    <s v="NA"/>
    <s v="NA"/>
  </r>
  <r>
    <d v="2025-01-25T00:00:00"/>
    <x v="1"/>
    <x v="3"/>
    <x v="19"/>
    <s v="Lubricants"/>
    <s v="Handpiece Oil"/>
    <s v="NA"/>
    <s v="Handpiece Oil"/>
    <n v="-1"/>
    <s v="Can"/>
    <s v="D00Y900630"/>
    <n v="70"/>
    <s v="NA"/>
    <s v="NA"/>
    <s v="NA "/>
    <s v="NA "/>
    <d v="2025-12-31T00:00:00"/>
    <s v="08- FIN/INV"/>
    <s v="Kimberly Natuel "/>
    <s v="VDC153"/>
    <s v="NA"/>
    <s v="30- Main Inventory 2"/>
    <s v="NA"/>
    <n v="5.5"/>
    <s v="NA"/>
    <s v="NA "/>
    <s v="NA"/>
    <s v="PANA SPRAY PLUS 480ML"/>
    <s v="NSK "/>
    <s v="City Pharmacy Co. WLL"/>
    <x v="37"/>
    <s v="Mr.Anas"/>
    <s v="+971 55 244 0493"/>
    <s v="01- Consumables"/>
    <s v="5"/>
    <n v="1"/>
    <s v="IPO-97015"/>
    <n v="-70"/>
    <s v="NA"/>
    <s v="NA"/>
    <s v="NA"/>
    <s v="NA"/>
    <s v="NA"/>
    <s v="NA"/>
  </r>
  <r>
    <d v="2025-01-25T00:00:00"/>
    <x v="1"/>
    <x v="3"/>
    <x v="19"/>
    <s v="Disinfectants "/>
    <s v="Instrument Solution 5 Ltr."/>
    <s v="NA"/>
    <s v="Instrument Solution 5 Ltr."/>
    <n v="-1"/>
    <s v="Gallon "/>
    <s v="1111-607"/>
    <n v="130"/>
    <s v="NA"/>
    <s v="NA"/>
    <s v="NA "/>
    <s v="NA "/>
    <d v="2025-08-31T00:00:00"/>
    <s v="08- FIN/INV"/>
    <s v="Kimberly Natuel "/>
    <s v="VDC153"/>
    <s v="NA"/>
    <s v="30- Main Inventory 2"/>
    <s v="NA"/>
    <n v="4.4000000000000004"/>
    <s v="NA"/>
    <s v="NA "/>
    <s v="NA"/>
    <s v="Instrument Disinfectant - 5 Ltr."/>
    <s v="Caviforte"/>
    <s v="Everest Medical &amp; Safety Trading"/>
    <x v="37"/>
    <s v="Mujeeb "/>
    <s v="+971 56 683 3107"/>
    <s v="01- Consumables"/>
    <s v="4"/>
    <n v="1"/>
    <s v="IPO-97015"/>
    <n v="-130"/>
    <s v="NA"/>
    <s v="NA"/>
    <s v="NA"/>
    <s v="NA"/>
    <s v="NA"/>
    <s v="NA"/>
  </r>
  <r>
    <d v="2025-01-25T00:00:00"/>
    <x v="1"/>
    <x v="0"/>
    <x v="15"/>
    <s v="Impression Materials"/>
    <s v="Intra Oral Tips"/>
    <s v="NA"/>
    <s v="Intra Oral Tips(Yellow)"/>
    <n v="-1"/>
    <s v="Pack"/>
    <s v="IOTP-00001"/>
    <n v="25"/>
    <s v="NA"/>
    <s v="NA"/>
    <s v="NA "/>
    <s v="NA "/>
    <s v="NA"/>
    <s v="08- FIN/INV"/>
    <s v="Dr. Asma Butt Haroon Zafar"/>
    <s v="VDC040"/>
    <s v="NA"/>
    <s v="32- Main Inventory 1"/>
    <s v="NA"/>
    <n v="8.5"/>
    <s v="NA"/>
    <s v="NA "/>
    <s v="NA"/>
    <s v="Intra Oral Tips (Yellow)"/>
    <s v="NEOPRO"/>
    <s v="Everest Medical &amp; Safety Trading"/>
    <x v="33"/>
    <s v="Mujeeb "/>
    <s v="+971 56 683 3107"/>
    <s v="01- Consumables"/>
    <s v="8"/>
    <n v="1"/>
    <s v="IPO-42964"/>
    <n v="-25"/>
    <s v="NA"/>
    <s v="NA"/>
    <s v="NA"/>
    <s v="NA"/>
    <s v="NA"/>
    <s v="NA"/>
  </r>
  <r>
    <d v="2025-01-25T00:00:00"/>
    <x v="1"/>
    <x v="0"/>
    <x v="0"/>
    <s v="Burs"/>
    <s v="Long Black Round Diamond Bur"/>
    <s v="NA"/>
    <s v="Long Black Round Diamond Bur"/>
    <n v="-1"/>
    <s v="Pkt"/>
    <s v="D801 LSG 1.4"/>
    <n v="50"/>
    <s v="NA"/>
    <s v="NA"/>
    <s v="NA "/>
    <s v="NA "/>
    <s v="NA"/>
    <s v="08- FIN/INV"/>
    <s v="Dr. Hussein Salah Ahmed Tahoun"/>
    <s v="VDC001"/>
    <s v="NA"/>
    <s v="32- Main Inventory 1"/>
    <s v="NA"/>
    <n v="7.4"/>
    <s v="NA"/>
    <s v="NA "/>
    <s v="NA"/>
    <s v="Bur - Diamond Bur #17 - Stoddard"/>
    <s v="Stoddard"/>
    <s v="Al Hana Medical Equipments"/>
    <x v="35"/>
    <s v="Mahamud"/>
    <s v="+971 50 219 8081"/>
    <s v="02- Reusable"/>
    <s v="7"/>
    <n v="1"/>
    <s v="IPO-27219"/>
    <n v="-50"/>
    <s v="NA"/>
    <s v="NA"/>
    <s v="NA"/>
    <s v="NA"/>
    <s v="NA"/>
    <s v="NA"/>
  </r>
  <r>
    <d v="2025-01-25T00:00:00"/>
    <x v="1"/>
    <x v="3"/>
    <x v="5"/>
    <s v="General Supplies"/>
    <s v="Cleaning Brush"/>
    <s v="NA"/>
    <s v="Mini Wire Brush"/>
    <n v="-1"/>
    <s v="Set of 3Pcs"/>
    <s v="LT015S"/>
    <n v="17.989999999999998"/>
    <s v="NA"/>
    <s v="NA"/>
    <s v="NA "/>
    <s v="NA "/>
    <s v="NA"/>
    <s v="08- FIN/INV"/>
    <s v="Kimberly Natuel "/>
    <s v="VDC153"/>
    <s v="NA"/>
    <s v="30- Main Inventory 2"/>
    <s v="NA"/>
    <n v="4.5"/>
    <s v="NA"/>
    <s v="NA "/>
    <s v="NA"/>
    <s v="Mini Wire Brush"/>
    <s v="Amazon "/>
    <s v="Amazon.ae"/>
    <x v="37"/>
    <s v="Sales "/>
    <s v="+97145732000 "/>
    <s v="01- Consumables"/>
    <s v="4"/>
    <n v="1"/>
    <s v="IPO-97015"/>
    <n v="-17.989999999999998"/>
    <s v="NA"/>
    <s v="NA"/>
    <s v="NA"/>
    <s v="NA"/>
    <s v="NA"/>
    <s v="NA"/>
  </r>
  <r>
    <d v="2025-01-25T00:00:00"/>
    <x v="1"/>
    <x v="0"/>
    <x v="0"/>
    <s v="Burs"/>
    <s v="Needle Straight Red Burs"/>
    <s v="NA"/>
    <s v="Needle Straight Red Burs"/>
    <n v="-1"/>
    <s v="Pkt"/>
    <s v="D859 1.0"/>
    <n v="50"/>
    <s v="NA"/>
    <s v="NA"/>
    <s v="NA "/>
    <s v="NA "/>
    <s v="NA"/>
    <s v="08- FIN/INV"/>
    <s v="Dr. Asma Butt Haroon Zafar"/>
    <s v="VDC040"/>
    <s v="NA"/>
    <s v="32- Main Inventory 1"/>
    <s v="NA"/>
    <n v="7.4"/>
    <s v="NA"/>
    <s v="NA "/>
    <s v="NA"/>
    <s v="Bur - Diamond Bur #74 - Stoddard"/>
    <s v="Stoddard"/>
    <s v="Al Hana Medical Equipments"/>
    <x v="33"/>
    <s v="Mahamud"/>
    <s v="+971 50 219 8081"/>
    <s v="02- Reusable"/>
    <s v="7"/>
    <n v="1"/>
    <s v="IPO-42964"/>
    <n v="-50"/>
    <s v="NA"/>
    <s v="NA"/>
    <s v="NA"/>
    <s v="NA"/>
    <s v="NA"/>
    <s v="NA"/>
  </r>
  <r>
    <d v="2025-01-25T00:00:00"/>
    <x v="1"/>
    <x v="0"/>
    <x v="22"/>
    <s v="Surgical Materials "/>
    <s v=" Irrigation Tube "/>
    <s v="NA"/>
    <s v="NSK Irrigation Tube"/>
    <n v="-1"/>
    <s v="Pcs"/>
    <s v="Z263001"/>
    <n v="212"/>
    <s v="NA"/>
    <s v="NA"/>
    <s v="NA "/>
    <s v="NA "/>
    <s v="NA"/>
    <s v="08- FIN/INV"/>
    <s v="Dr. Hussein Salah Ahmed Tahoun"/>
    <s v="VDC001"/>
    <s v="NA"/>
    <s v="32- Main Inventory 1"/>
    <s v="NA"/>
    <n v="7.6"/>
    <s v="NA"/>
    <s v="NA "/>
    <s v="NA"/>
    <s v="NSK Irrigation Tube"/>
    <s v="NSK"/>
    <s v="City Pharmacy Co. WLL"/>
    <x v="35"/>
    <s v="Mr.Anas"/>
    <s v="+971 55 244 0493"/>
    <s v="02- Reusable"/>
    <s v="7"/>
    <n v="1"/>
    <s v="IPO-27219"/>
    <n v="-212"/>
    <s v="NA"/>
    <s v="NA"/>
    <s v="NA"/>
    <s v="NA"/>
    <s v="NA"/>
    <s v="NA"/>
  </r>
  <r>
    <d v="2025-01-25T00:00:00"/>
    <x v="1"/>
    <x v="3"/>
    <x v="20"/>
    <s v="Personal Protective Equipment"/>
    <s v="Nurse Cap"/>
    <s v="NA"/>
    <s v="Nurse Cap"/>
    <n v="-1"/>
    <s v="Pack "/>
    <s v="GENC-1112"/>
    <n v="7"/>
    <s v="NA"/>
    <s v="NA"/>
    <s v="NA "/>
    <s v="NA "/>
    <d v="2027-08-01T00:00:00"/>
    <s v="08- FIN/INV"/>
    <s v="Kimberly Natuel "/>
    <s v="VDC153"/>
    <s v="NA"/>
    <s v="30- Main Inventory 2"/>
    <s v="NA"/>
    <n v="8.4"/>
    <s v="NA"/>
    <s v="NA "/>
    <s v="NA"/>
    <s v="Nurse Cap"/>
    <s v="MMC "/>
    <s v="Everest Medical &amp; Safety Trading"/>
    <x v="37"/>
    <s v="Mujeeb "/>
    <s v="+971 56 683 3107"/>
    <s v="01- Consumables"/>
    <s v="3"/>
    <n v="1"/>
    <s v="IPO-97015"/>
    <n v="-7"/>
    <s v="NA"/>
    <s v="NA"/>
    <s v="NA"/>
    <s v="NA"/>
    <s v="NA"/>
    <s v="NA"/>
  </r>
  <r>
    <d v="2025-01-25T00:00:00"/>
    <x v="1"/>
    <x v="1"/>
    <x v="1"/>
    <s v="Pantry Supplies "/>
    <s v="Paper Cups"/>
    <s v="NA"/>
    <s v="Paper Cups"/>
    <n v="-1"/>
    <s v="Tube of 50 Cups"/>
    <s v="IGDP013"/>
    <n v="18"/>
    <s v="NA"/>
    <s v="NA"/>
    <s v="NA "/>
    <s v="NA "/>
    <s v="NA"/>
    <s v="08- FIN/INV"/>
    <s v="Myrna Villegas"/>
    <s v="VDC105"/>
    <s v="NA"/>
    <s v="30- Main Inventory 2"/>
    <s v="NA"/>
    <n v="8.1999999999999993"/>
    <s v="NA"/>
    <s v="NA "/>
    <s v="NA"/>
    <s v="Dallmayr Paper Cups"/>
    <s v="DALLMAYR "/>
    <s v="Jackson Trading Co. LLC"/>
    <x v="39"/>
    <s v="Sales "/>
    <s v="+971 56 975 6706"/>
    <s v="01- Consumables"/>
    <n v="8"/>
    <n v="1"/>
    <s v="IPO-16196"/>
    <n v="-18"/>
    <s v="NA"/>
    <s v="NA"/>
    <s v="NA"/>
    <s v="NA"/>
    <s v="NA"/>
    <s v="NA"/>
  </r>
  <r>
    <d v="2025-01-25T00:00:00"/>
    <x v="1"/>
    <x v="3"/>
    <x v="20"/>
    <s v="Personal Protective Equipment"/>
    <s v="Saliva Ejector"/>
    <s v="NA"/>
    <s v="Saliva Ejector"/>
    <n v="-1"/>
    <s v="Pack of 100 Pcs"/>
    <s v="SE-00001"/>
    <n v="8"/>
    <s v="NA"/>
    <s v="NA"/>
    <s v="NA "/>
    <s v="NA "/>
    <s v="NA"/>
    <s v="08- FIN/INV"/>
    <s v="Dr. Asma Butt Haroon Zafar"/>
    <s v="VDC040"/>
    <s v="NA"/>
    <s v="30- Main Inventory 2"/>
    <s v="NA"/>
    <n v="5.3"/>
    <s v="NA"/>
    <s v="NA "/>
    <s v="NA"/>
    <s v="Saliva Ejector"/>
    <s v="EUROMED"/>
    <s v="Everest Medical &amp; Safety Trading"/>
    <x v="33"/>
    <s v="Mujeeb "/>
    <s v="+971 56 683 3107"/>
    <s v="01- Consumables"/>
    <s v="5"/>
    <n v="1"/>
    <s v="IPO-42964"/>
    <n v="-8"/>
    <s v="NA"/>
    <s v="NA"/>
    <s v="NA"/>
    <s v="NA"/>
    <s v="NA"/>
    <s v="NA"/>
  </r>
  <r>
    <d v="2025-01-25T00:00:00"/>
    <x v="1"/>
    <x v="3"/>
    <x v="20"/>
    <s v="Personal Protective Equipment"/>
    <s v="Shoe Cover"/>
    <s v="NA"/>
    <s v="Shoe Cover"/>
    <n v="-1"/>
    <s v="Pack of 100 Pcs"/>
    <s v="SCNW-00001"/>
    <n v="14"/>
    <s v="NA"/>
    <s v="NA"/>
    <s v="NA "/>
    <s v="NA "/>
    <s v="NA"/>
    <s v="08- FIN/INV"/>
    <s v="Kimberly Natuel "/>
    <s v="VDC153"/>
    <s v="NA"/>
    <s v="30- Main Inventory 2"/>
    <s v="NA"/>
    <n v="3.1"/>
    <s v="NA"/>
    <s v="NA "/>
    <s v="NA"/>
    <s v=" Shoe Cover Non-Woven"/>
    <s v="Medinorm "/>
    <s v="IRA Medical Supplies"/>
    <x v="37"/>
    <s v="Mohammed Rashid"/>
    <s v="+971 56 272 8220"/>
    <s v="01- Consumables"/>
    <s v="2"/>
    <n v="1"/>
    <s v="IPO-97015"/>
    <n v="-14"/>
    <s v="NA"/>
    <s v="NA"/>
    <s v="NA"/>
    <s v="NA"/>
    <s v="NA"/>
    <s v="NA"/>
  </r>
  <r>
    <d v="2025-01-25T00:00:00"/>
    <x v="1"/>
    <x v="3"/>
    <x v="14"/>
    <s v=" Wrapping"/>
    <s v="Sterilization Pouch 100"/>
    <s v="NA"/>
    <s v="Sterilization Pouch 100"/>
    <n v="-1"/>
    <s v="Roll"/>
    <s v="STR-000100"/>
    <n v="42"/>
    <s v="NA"/>
    <s v="NA"/>
    <s v="NA "/>
    <s v="NA "/>
    <s v="NA"/>
    <s v="08- FIN/INV"/>
    <s v="Kimberly Natuel "/>
    <s v="VDC153"/>
    <s v="NA"/>
    <s v="30- Main Inventory 2"/>
    <s v="NA"/>
    <n v="1.4"/>
    <s v="NA"/>
    <s v="NA "/>
    <s v="NA"/>
    <s v="Sterilization Reel - 100x200mt Plain"/>
    <s v="MMC"/>
    <s v="Everest Medical &amp; Safety Trading"/>
    <x v="37"/>
    <s v="Mujeeb "/>
    <s v="+971 56 683 3107"/>
    <s v="01- Consumables"/>
    <s v="1"/>
    <n v="1"/>
    <s v="IPO-97015"/>
    <n v="-42"/>
    <s v="NA"/>
    <s v="NA"/>
    <s v="NA"/>
    <s v="NA"/>
    <s v="NA"/>
    <s v="NA"/>
  </r>
  <r>
    <d v="2025-01-25T00:00:00"/>
    <x v="1"/>
    <x v="3"/>
    <x v="14"/>
    <s v=" Wrapping"/>
    <s v="Sterilization Pouch 55"/>
    <s v="NA"/>
    <s v="Sterilization Pouch 55"/>
    <n v="-1"/>
    <s v="Roll"/>
    <s v="STR-00055"/>
    <n v="28"/>
    <s v="NA"/>
    <s v="NA"/>
    <s v="NA "/>
    <s v="NA "/>
    <s v="NA"/>
    <s v="08- FIN/INV"/>
    <s v="Kimberly Natuel "/>
    <s v="VDC153"/>
    <s v="NA"/>
    <s v="30- Main Inventory 2"/>
    <s v="NA"/>
    <n v="2.1"/>
    <s v="NA"/>
    <s v="NA "/>
    <s v="NA"/>
    <s v="Sterilization Reel - 55x200mt Plain  "/>
    <s v="MMC"/>
    <s v="Everest Medical &amp; Safety Trading"/>
    <x v="37"/>
    <s v="Mujeeb "/>
    <s v="+971 56 683 3107"/>
    <s v="01- Consumables"/>
    <s v="1"/>
    <n v="1"/>
    <s v="IPO-97015"/>
    <n v="-28"/>
    <s v="NA"/>
    <s v="NA"/>
    <s v="NA"/>
    <s v="NA"/>
    <s v="NA"/>
    <s v="NA"/>
  </r>
  <r>
    <d v="2025-01-25T00:00:00"/>
    <x v="1"/>
    <x v="3"/>
    <x v="14"/>
    <s v="Wrapping"/>
    <s v="Sterilization Pouch 75"/>
    <s v="NA"/>
    <s v="Sterilization Pouch 75"/>
    <n v="-1"/>
    <s v="Roll"/>
    <s v="STR-00075"/>
    <n v="32"/>
    <s v="NA"/>
    <s v="NA"/>
    <s v="NA "/>
    <s v="NA "/>
    <s v="NA"/>
    <s v="08- FIN/INV"/>
    <s v="Kimberly Natuel "/>
    <s v="VDC153"/>
    <s v="NA"/>
    <s v="30- Main Inventory 2"/>
    <s v="NA"/>
    <n v="1.4"/>
    <s v="NA"/>
    <s v="NA "/>
    <s v="NA"/>
    <s v="Sterilization Reel - 75x200mt Plain"/>
    <s v="MMC"/>
    <s v="Everest Medical &amp; Safety Trading"/>
    <x v="37"/>
    <s v="Mujeeb "/>
    <s v="+971 56 683 3107"/>
    <s v="01- Consumables"/>
    <s v="1"/>
    <n v="1"/>
    <s v="IPO-97015"/>
    <n v="-32"/>
    <s v="NA"/>
    <s v="NA"/>
    <s v="NA"/>
    <s v="NA"/>
    <s v="NA"/>
    <s v="NA"/>
  </r>
  <r>
    <d v="2025-01-25T00:00:00"/>
    <x v="1"/>
    <x v="4"/>
    <x v="29"/>
    <s v="Implant Fixtures"/>
    <s v="Straumann - BLT IMPLANT"/>
    <s v="NA"/>
    <s v="Straumann - BLT NC 3.3x12"/>
    <n v="-1"/>
    <s v="Pcs"/>
    <s v="STR021.3512"/>
    <n v="1250"/>
    <s v="NA"/>
    <s v="NA"/>
    <s v="NA "/>
    <s v="NA "/>
    <d v="2026-11-14T00:00:00"/>
    <s v="08- FIN/INV"/>
    <s v="Dr. Hussein Salah Ahmed Tahoun"/>
    <s v="VDC001"/>
    <s v="NA"/>
    <s v="32- Main Inventory 1"/>
    <s v="NA"/>
    <n v="1.3"/>
    <s v="NA"/>
    <s v="NA "/>
    <s v="NA"/>
    <s v="Implant - BLT NC 3.3x12, Straumann"/>
    <s v="Straumann "/>
    <s v="Al Hayat Pharmaceuticals"/>
    <x v="35"/>
    <s v="Dr.Ayman "/>
    <s v="+971 50 782 0978"/>
    <s v="01- Consumables"/>
    <s v="1"/>
    <n v="5"/>
    <s v="IPO-91087"/>
    <n v="-1250"/>
    <s v="NA"/>
    <s v="38491- ILIAN NIKOLOV"/>
    <s v="NA"/>
    <s v="NA"/>
    <s v="NA"/>
    <s v="NA"/>
  </r>
  <r>
    <d v="2025-01-25T00:00:00"/>
    <x v="1"/>
    <x v="1"/>
    <x v="1"/>
    <s v="Pantry Supplies "/>
    <s v="White Plastic Cups"/>
    <s v="NA"/>
    <s v="White Plastic Cups"/>
    <n v="-1"/>
    <s v="Tube of 50 Cups"/>
    <s v="DSCP-00001"/>
    <n v="2"/>
    <s v="NA"/>
    <s v="NA"/>
    <s v="NA "/>
    <s v="NA "/>
    <s v="NA"/>
    <s v="08- FIN/INV"/>
    <s v="Dr. Asma Butt Haroon Zafar"/>
    <s v="VDC040"/>
    <s v="NA"/>
    <s v="32- Main Inventory 1"/>
    <s v="NA"/>
    <n v="8.3000000000000007"/>
    <s v="NA"/>
    <s v="NA "/>
    <s v="NA"/>
    <s v="Disposable Plastic Cups"/>
    <s v="NA "/>
    <s v="Baqala"/>
    <x v="33"/>
    <s v="Alam "/>
    <s v="+971 56 766 1807"/>
    <s v="01- Consumables"/>
    <s v="8"/>
    <n v="1"/>
    <s v="IPO-42964"/>
    <n v="-2"/>
    <s v="NA"/>
    <s v="NA"/>
    <s v="NA"/>
    <s v="NA"/>
    <s v="NA"/>
    <s v="NA"/>
  </r>
  <r>
    <d v="2025-01-25T00:00:00"/>
    <x v="1"/>
    <x v="0"/>
    <x v="2"/>
    <s v="Restorative Fillings"/>
    <s v="Yellow Etch"/>
    <s v="NA"/>
    <s v="Yellow Etch"/>
    <n v="-1"/>
    <s v="Pack of 1Syringe"/>
    <s v="UP-407"/>
    <n v="45"/>
    <s v="NA"/>
    <s v="NA"/>
    <s v="NA "/>
    <s v="NA "/>
    <d v="2029-03-31T00:00:00"/>
    <s v="08- FIN/INV"/>
    <s v="Dr. Asma Butt Haroon Zafar"/>
    <s v="VDC040"/>
    <s v="NA"/>
    <s v="32- Main Inventory 1"/>
    <s v="NA"/>
    <n v="7.3"/>
    <s v="NA"/>
    <s v="NA "/>
    <s v="NA"/>
    <s v="Porcelain Etch - 9% Hydrofluoric acid (1.2ml) x 1Syringe"/>
    <s v="Ultradent "/>
    <s v="Saber Mohammed/Elwan Technical Supplies"/>
    <x v="33"/>
    <s v="Saber"/>
    <s v="+971 50 170 2676"/>
    <s v="01- Consumables"/>
    <s v="7"/>
    <n v="1"/>
    <s v="IPO-42964"/>
    <n v="-45"/>
    <s v="NA"/>
    <s v="NA"/>
    <s v="NA"/>
    <s v="NA"/>
    <s v="NA"/>
    <s v="NA"/>
  </r>
  <r>
    <d v="2025-01-25T00:00:00"/>
    <x v="1"/>
    <x v="0"/>
    <x v="0"/>
    <s v="Burs"/>
    <s v="Yellow Tapered Diamond Bur #  70"/>
    <s v="NA"/>
    <s v="Yellow Tapered Diamond Bur #  70"/>
    <n v="-1"/>
    <s v="Pkt"/>
    <s v="D850 EF 1.6"/>
    <n v="60"/>
    <s v="NA"/>
    <s v="NA"/>
    <s v="NA "/>
    <s v="NA "/>
    <s v="NA"/>
    <s v="08- FIN/INV"/>
    <s v="Dr. Hussein Salah Ahmed Tahoun"/>
    <s v="VDC001"/>
    <s v="NA"/>
    <s v="32- Main Inventory 1"/>
    <s v="NA"/>
    <n v="7.4"/>
    <s v="NA"/>
    <s v="NA "/>
    <s v="NA"/>
    <s v="Bur - Diamond Bur #70 - Stoddard"/>
    <s v="Stoddard"/>
    <s v="Al Hana Medical Equipments"/>
    <x v="35"/>
    <s v="Mahamud"/>
    <s v="+971 50 219 8081"/>
    <s v="02- Reusable"/>
    <s v="7"/>
    <n v="1"/>
    <s v="IPO-27219"/>
    <n v="-60"/>
    <s v="NA"/>
    <s v="NA"/>
    <s v="NA"/>
    <s v="NA"/>
    <s v="NA"/>
    <s v="NA"/>
  </r>
  <r>
    <d v="2025-01-25T00:00:00"/>
    <x v="1"/>
    <x v="0"/>
    <x v="0"/>
    <s v="Burs"/>
    <s v="Yellow Tapered Diamond Bur #  70A"/>
    <s v="NA"/>
    <s v="Yellow Tapered Diamond Bur #  70A"/>
    <n v="-1"/>
    <s v="Pkt"/>
    <s v="D850 EF 1.6"/>
    <n v="60"/>
    <s v="NA"/>
    <s v="NA"/>
    <s v="NA "/>
    <s v="NA "/>
    <s v="NA"/>
    <s v="08- FIN/INV"/>
    <s v="Dr. Asma Butt Haroon Zafar"/>
    <s v="VDC040"/>
    <s v="NA"/>
    <s v="32- Main Inventory 1"/>
    <s v="NA"/>
    <n v="7.4"/>
    <s v="NA"/>
    <s v="NA "/>
    <s v="NA"/>
    <s v="Bur - Diamond Bur #70A - Stoddard"/>
    <s v="Stoddard"/>
    <s v="Al Hana Medical Equipments"/>
    <x v="33"/>
    <s v="Mahamud"/>
    <s v="+971 50 219 8081"/>
    <s v="02- Reusable"/>
    <s v="7"/>
    <n v="1"/>
    <s v="IPO-42964"/>
    <n v="-60"/>
    <s v="NA"/>
    <s v="NA"/>
    <s v="NA"/>
    <s v="NA"/>
    <s v="NA"/>
    <s v="NA"/>
  </r>
  <r>
    <d v="2025-01-25T00:00:00"/>
    <x v="1"/>
    <x v="0"/>
    <x v="15"/>
    <s v="Impression Materials"/>
    <s v="Bite Registration"/>
    <s v="NA"/>
    <s v="Bite Registration"/>
    <n v="-0.5"/>
    <s v="Pack of 2tube"/>
    <n v="387507"/>
    <n v="110"/>
    <s v="NA"/>
    <s v="NA"/>
    <s v="NA "/>
    <s v="NA "/>
    <d v="2025-02-28T00:00:00"/>
    <s v="08- FIN/INV"/>
    <s v="Dr. Asma Butt Haroon Zafar"/>
    <s v="VDC040"/>
    <s v="NA"/>
    <s v="32- Main Inventory 1"/>
    <s v="NA"/>
    <n v="7.5"/>
    <s v="NA"/>
    <s v="NA "/>
    <s v="NA"/>
    <s v="Bite Registration Material"/>
    <s v="R&amp;S"/>
    <s v="Everest Medical &amp; Safety Trading"/>
    <x v="33"/>
    <s v="Mujeeb"/>
    <s v="+971 56 683 3107"/>
    <s v="01- Consumables"/>
    <s v="7"/>
    <n v="1"/>
    <s v="IPO-42964"/>
    <n v="-55"/>
    <s v="NA"/>
    <s v="NA"/>
    <s v="NA"/>
    <s v="NA"/>
    <s v="NA"/>
    <s v="NA"/>
  </r>
  <r>
    <d v="2025-01-25T00:00:00"/>
    <x v="1"/>
    <x v="0"/>
    <x v="2"/>
    <s v="Restorative Fillings"/>
    <s v="Blue Etch"/>
    <s v="NA"/>
    <s v="Blue Etch"/>
    <n v="-0.33333333333333331"/>
    <s v="Syringe of 3"/>
    <s v="DETCH-0010"/>
    <n v="25"/>
    <s v="NA"/>
    <s v="NA"/>
    <s v="NA "/>
    <s v="NA "/>
    <d v="2025-08-01T00:00:00"/>
    <s v="08- FIN/INV"/>
    <s v="Dr. Asma Butt Haroon Zafar"/>
    <s v="VDC040"/>
    <s v="NA"/>
    <s v="32- Main Inventory 1"/>
    <s v="NA"/>
    <n v="8.3000000000000007"/>
    <s v="NA"/>
    <s v="NA "/>
    <s v="NA"/>
    <s v="Etching Gel - 37% Phosphoric Acid Etchant"/>
    <s v="Fine Etch"/>
    <s v="Everest Medical &amp; Safety Trading"/>
    <x v="33"/>
    <s v="Mujeeb "/>
    <s v="+971 56 683 3107"/>
    <s v="01- Consumables"/>
    <s v="8"/>
    <n v="1"/>
    <s v="IPO-42964"/>
    <n v="-8.3333333333333321"/>
    <s v="NA"/>
    <s v="NA"/>
    <s v="NA"/>
    <s v="NA"/>
    <s v="NA"/>
    <s v="NA"/>
  </r>
  <r>
    <d v="2025-01-25T00:00:00"/>
    <x v="1"/>
    <x v="0"/>
    <x v="3"/>
    <s v="Endodontic Materials "/>
    <s v="EDTA"/>
    <s v="NA"/>
    <s v="EDTA"/>
    <n v="-0.33333333333333331"/>
    <s v="Pack of 3 Syringe"/>
    <n v="6320002"/>
    <n v="50"/>
    <s v="NA"/>
    <s v="NA"/>
    <s v="NA "/>
    <s v="NA "/>
    <d v="2024-05-01T00:00:00"/>
    <s v="08- FIN/INV"/>
    <s v="Dr. Asma Butt Haroon Zafar"/>
    <s v="VDC040"/>
    <s v="NA"/>
    <s v="32- Main Inventory 1"/>
    <s v="NA"/>
    <n v="8.4"/>
    <s v="NA"/>
    <s v="NA "/>
    <s v="NA"/>
    <s v="Root Canal Cleanser - Charm EDTA Gel 1.5g"/>
    <s v="DENTKIST "/>
    <s v="Everest Medical &amp; Safety Trading"/>
    <x v="33"/>
    <s v="Mujeeb "/>
    <s v="+971 56 683 3107"/>
    <s v="01- Consumables"/>
    <s v="8"/>
    <n v="1"/>
    <s v="IPO-42964"/>
    <n v="-16.666666666666664"/>
    <s v="NA"/>
    <s v="NA"/>
    <s v="NA"/>
    <s v="NA"/>
    <s v="NA"/>
    <s v="NA"/>
  </r>
  <r>
    <d v="2025-01-25T00:00:00"/>
    <x v="1"/>
    <x v="0"/>
    <x v="10"/>
    <s v="Gingiva Materials"/>
    <s v="Retraction Paste"/>
    <s v="NA"/>
    <s v="Retraction Paste"/>
    <n v="-0.24"/>
    <s v="Box of 25 Pcs"/>
    <n v="56944"/>
    <n v="350"/>
    <s v="NA"/>
    <s v="NA"/>
    <s v="NA "/>
    <s v="NA "/>
    <d v="2025-09-25T00:00:00"/>
    <s v="08- FIN/INV"/>
    <s v="Dr. Asma Butt Haroon Zafar"/>
    <s v="VDC040"/>
    <s v="NA"/>
    <s v="32- Main Inventory 1"/>
    <s v="NA"/>
    <n v="7.2"/>
    <s v="NA"/>
    <s v="NA "/>
    <s v="NA"/>
    <s v="Retraction Paste - 3M ESPE Astringent"/>
    <s v="3M ESPE "/>
    <s v="Bright Gate Healthcare LLC"/>
    <x v="33"/>
    <s v="Sales "/>
    <s v="+971 50 622 5639"/>
    <s v="01- Consumables"/>
    <s v="7"/>
    <n v="1"/>
    <s v="IPO-42964"/>
    <n v="-84"/>
    <s v="NA"/>
    <s v="NA"/>
    <s v="NA"/>
    <s v="NA"/>
    <s v="NA"/>
    <s v="NA"/>
  </r>
  <r>
    <d v="2025-01-25T00:00:00"/>
    <x v="1"/>
    <x v="6"/>
    <x v="12"/>
    <s v="Syringes "/>
    <s v="Disposable Syringe 3cc"/>
    <s v="NA"/>
    <s v="Disposable Syringe 3cc"/>
    <n v="-0.2"/>
    <s v="Box of 100 Pcs"/>
    <s v="DS3CC"/>
    <n v="12"/>
    <s v="NA"/>
    <s v="NA"/>
    <s v="NA "/>
    <s v="NA "/>
    <d v="2027-04-30T00:00:00"/>
    <s v="08- FIN/INV"/>
    <s v="Dr. Asma Butt Haroon Zafar"/>
    <s v="VDC040"/>
    <s v="NA"/>
    <s v="32- Main Inventory 1"/>
    <s v="NA"/>
    <n v="5.5"/>
    <s v="NA"/>
    <s v="NA "/>
    <s v="NA"/>
    <s v="Syringe 3cc"/>
    <s v="Euromed"/>
    <s v="Everest Medical &amp; Safety Trading"/>
    <x v="33"/>
    <s v="Mujeeb "/>
    <s v="+971 56 683 3107"/>
    <s v="01- Consumables"/>
    <s v="5"/>
    <n v="1"/>
    <s v="IPO-42964"/>
    <n v="-2.4000000000000004"/>
    <s v="NA"/>
    <s v="NA"/>
    <s v="NA"/>
    <s v="NA"/>
    <s v="NA"/>
    <s v="NA"/>
  </r>
  <r>
    <d v="2025-01-25T00:00:00"/>
    <x v="1"/>
    <x v="6"/>
    <x v="12"/>
    <s v="Syringes "/>
    <s v="Disposable Syringe 10cc"/>
    <s v="NA"/>
    <s v="Disposable Syringe 10cc"/>
    <n v="-0.15"/>
    <s v="Box of 100pcs"/>
    <s v="DS10CC"/>
    <n v="10"/>
    <s v="NA"/>
    <s v="NA"/>
    <s v="NA "/>
    <s v="NA "/>
    <s v="NA"/>
    <s v="08- FIN/INV"/>
    <s v="Dr. Asma Butt Haroon Zafar"/>
    <s v="VDC040"/>
    <s v="NA"/>
    <s v="32- Main Inventory 1"/>
    <s v="NA"/>
    <n v="6.5"/>
    <s v="NA"/>
    <s v="NA "/>
    <s v="NA"/>
    <s v="Syringe 10cc"/>
    <s v="Euromed"/>
    <s v="Everest Medical &amp; Safety Trading"/>
    <x v="33"/>
    <s v="Mujeeb "/>
    <s v="+971 56 683 3107"/>
    <s v="01- Consumables"/>
    <s v="6"/>
    <n v="1"/>
    <s v="IPO-42964"/>
    <n v="-1.5"/>
    <s v="NA"/>
    <s v="NA"/>
    <s v="NA"/>
    <s v="NA"/>
    <s v="NA"/>
    <s v="NA"/>
  </r>
  <r>
    <d v="2025-01-25T00:00:00"/>
    <x v="1"/>
    <x v="0"/>
    <x v="22"/>
    <s v="Surgical Materials"/>
    <s v="Dental Cotton Rolls"/>
    <s v="NA"/>
    <s v="Dental Cotton Rolls"/>
    <n v="-0.125"/>
    <s v="Box of 40Pcs"/>
    <s v="DIS656"/>
    <n v="32"/>
    <s v="NA"/>
    <s v="NA"/>
    <s v="NA "/>
    <s v="NA "/>
    <s v="NA"/>
    <s v="08- FIN/INV"/>
    <s v="Dr. Asma Butt Haroon Zafar"/>
    <s v="VDC040"/>
    <s v="NA"/>
    <s v="32- Main Inventory 1"/>
    <s v="NA"/>
    <n v="7.6"/>
    <s v="NA"/>
    <s v="NA "/>
    <s v="NA"/>
    <s v="Dental Cotton Rolls"/>
    <s v="NEOPRO"/>
    <s v="Everest Medical &amp; Safety Trading"/>
    <x v="33"/>
    <s v="Mujeeb "/>
    <s v="+971 56 683 3107"/>
    <s v="01- Consumables"/>
    <s v="7"/>
    <n v="1"/>
    <s v="IPO-42964"/>
    <n v="-4"/>
    <s v="NA"/>
    <s v="NA"/>
    <s v="NA"/>
    <s v="NA"/>
    <s v="NA"/>
    <s v="NA"/>
  </r>
  <r>
    <d v="2025-01-25T00:00:00"/>
    <x v="1"/>
    <x v="0"/>
    <x v="10"/>
    <s v="Scaling "/>
    <s v="Prophylaxis Paste"/>
    <s v="NA"/>
    <s v="Prophylaxis Paste"/>
    <n v="-0.1"/>
    <s v="Box of 200pcs"/>
    <s v="58-00224"/>
    <n v="85"/>
    <s v="NA"/>
    <s v="NA"/>
    <s v="NA "/>
    <s v="NA "/>
    <d v="2027-03-31T00:00:00"/>
    <s v="08- FIN/INV"/>
    <s v="Dr. Ammar Anbari"/>
    <s v="VDC169"/>
    <s v="NA"/>
    <s v="32- Main Inventory 1"/>
    <s v="NA"/>
    <n v="7.2"/>
    <s v="NA"/>
    <s v="NA "/>
    <s v="NA"/>
    <s v="Prophylaxis Paste - Gelato"/>
    <s v="QUARTZ"/>
    <s v="Everest Medical &amp; Safety Trading"/>
    <x v="36"/>
    <s v="Mujeeb "/>
    <s v="+971 56 683 3107"/>
    <s v="01- Consumables"/>
    <n v="7"/>
    <n v="1"/>
    <s v="IPO-63644"/>
    <n v="-8.5"/>
    <s v="NA"/>
    <s v="NA"/>
    <s v="NA"/>
    <s v="NA"/>
    <s v="NA"/>
    <s v="NA"/>
  </r>
  <r>
    <d v="2025-01-25T00:00:00"/>
    <x v="1"/>
    <x v="6"/>
    <x v="12"/>
    <s v="Needles"/>
    <s v="STA Long"/>
    <s v="NA"/>
    <s v="STA Long"/>
    <n v="-0.1"/>
    <s v="Box of 50 Pcs"/>
    <s v="MILESTA-5050-301"/>
    <n v="549"/>
    <s v="NA"/>
    <s v="NA"/>
    <s v="NA "/>
    <s v="NA "/>
    <d v="2026-11-24T00:00:00"/>
    <s v="08- FIN/INV"/>
    <s v="Dr. Asma Butt Haroon Zafar"/>
    <s v="VDC040"/>
    <s v="NA"/>
    <s v="32- Main Inventory 1"/>
    <s v="NA"/>
    <n v="5.6"/>
    <s v="NA"/>
    <s v="NA "/>
    <s v="NA"/>
    <s v="Wand STA Handpieces with Needle 30 gauge x 1&quot;"/>
    <s v="WAND STA"/>
    <s v="Al Hayat Pharmaceuticals"/>
    <x v="33"/>
    <s v="Dr.Noha "/>
    <s v="+971 56 367 4713"/>
    <s v="01- Consumables"/>
    <s v="5"/>
    <n v="1"/>
    <s v="IPO-42964"/>
    <n v="-54.900000000000006"/>
    <s v="NA"/>
    <s v="NA"/>
    <s v="NA"/>
    <s v="NA"/>
    <s v="NA"/>
    <s v="NA"/>
  </r>
  <r>
    <d v="2025-01-25T00:00:00"/>
    <x v="1"/>
    <x v="6"/>
    <x v="12"/>
    <s v="Needles"/>
    <s v="STA Short"/>
    <s v="NA"/>
    <s v="STA Short"/>
    <n v="-0.1"/>
    <s v="Box of 50 Pcs"/>
    <s v="MILESTA-5050-305"/>
    <n v="549"/>
    <s v="NA"/>
    <s v="NA"/>
    <s v="NA "/>
    <s v="NA "/>
    <d v="2027-11-24T00:00:00"/>
    <s v="08- FIN/INV"/>
    <s v="Dr. Asma Butt Haroon Zafar"/>
    <s v="VDC040"/>
    <s v="NA"/>
    <s v="32- Main Inventory 1"/>
    <s v="NA"/>
    <n v="5.6"/>
    <s v="NA"/>
    <s v="NA "/>
    <s v="NA"/>
    <s v="Wand STA Handpieces with Needle 30 gauge x 1/2&quot;"/>
    <s v="WAND STA"/>
    <s v="Al Hayat Pharmaceuticals"/>
    <x v="33"/>
    <s v="Dr.Noha "/>
    <s v="+971 56 367 4713"/>
    <s v="01- Consumables"/>
    <s v="5"/>
    <n v="1"/>
    <s v="IPO-42964"/>
    <n v="-54.900000000000006"/>
    <s v="NA"/>
    <s v="NA"/>
    <s v="NA"/>
    <s v="NA"/>
    <s v="NA"/>
    <s v="NA"/>
  </r>
  <r>
    <d v="2025-01-25T00:00:00"/>
    <x v="1"/>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65389"/>
    <n v="-1250"/>
    <s v="NA"/>
    <s v="38491- ILIAN NIKOLOV"/>
    <s v="NA"/>
    <s v="NA"/>
    <s v="NA"/>
    <s v="NA"/>
  </r>
  <r>
    <d v="2025-01-25T00:00:00"/>
    <x v="1"/>
    <x v="4"/>
    <x v="29"/>
    <s v="Implant Fixtures"/>
    <s v="Straumann - BLT IMPLANT"/>
    <s v="NA"/>
    <s v="Straumann - BLT RC 4.1x8"/>
    <n v="-1"/>
    <s v="Pcs"/>
    <s v="STR021.5508"/>
    <n v="1250"/>
    <s v="NA"/>
    <s v="NA"/>
    <s v="NA "/>
    <s v="NA "/>
    <d v="2025-09-03T00:00:00"/>
    <s v="08- FIN/INV"/>
    <s v="Dr. Hussein Salah Ahmed Tahoun"/>
    <s v="VDC001"/>
    <s v="NA"/>
    <s v="32- Main Inventory 1"/>
    <s v="NA"/>
    <n v="1.3"/>
    <s v="NA"/>
    <s v="NA "/>
    <s v="NA"/>
    <s v="Implant - BLT RC 4.1x8, Straumann"/>
    <s v="Straumann "/>
    <s v="Al Hayat Pharmaceuticals"/>
    <x v="35"/>
    <s v="Dr.Ayman "/>
    <s v="+971 50 782 0978"/>
    <s v="01- Consumables"/>
    <s v="1"/>
    <n v="5"/>
    <s v="IPO-65389"/>
    <n v="-1250"/>
    <s v="NA"/>
    <s v="38491- ILIAN NIKOLOV"/>
    <s v="NA"/>
    <s v="NA"/>
    <s v="NA"/>
    <s v="NA"/>
  </r>
  <r>
    <d v="2025-01-26T00:00:00"/>
    <x v="1"/>
    <x v="3"/>
    <x v="5"/>
    <s v="General Materials"/>
    <s v="Tissue Box"/>
    <s v="NA"/>
    <s v="Tissue Box"/>
    <n v="-2"/>
    <s v="Box"/>
    <s v="DIS142"/>
    <n v="2.63"/>
    <s v="NA"/>
    <s v="NA"/>
    <s v="NA "/>
    <s v="NA "/>
    <s v="NA"/>
    <s v="08- FIN/INV"/>
    <s v="Dr. Salim Ali Salim Al-Hamadani"/>
    <s v="VDC015"/>
    <s v="NA"/>
    <s v="30- Main Inventory 2"/>
    <s v="NA"/>
    <n v="2.4"/>
    <s v="NA"/>
    <s v="NA "/>
    <s v="NA"/>
    <s v="Tissue Facial - 150*30 (2 Ply)"/>
    <s v="Reliance "/>
    <s v="Gulf Center for Cleaning Equipment"/>
    <x v="41"/>
    <s v="Charibel"/>
    <s v="+971 56 683 3107"/>
    <s v="01- Consumables"/>
    <s v="5"/>
    <n v="1"/>
    <s v="IPO-65237"/>
    <n v="-5.26"/>
    <s v="NA"/>
    <s v="NA"/>
    <s v="NA"/>
    <s v="NA"/>
    <s v="NA"/>
    <s v="NA"/>
  </r>
  <r>
    <d v="2025-01-26T00:00:00"/>
    <x v="1"/>
    <x v="1"/>
    <x v="1"/>
    <s v="Pantry Supplies "/>
    <s v="White Plastic Cups"/>
    <s v="NA"/>
    <s v="White Plastic Cups"/>
    <n v="-2"/>
    <s v="Tube of 50 Cups"/>
    <s v="DSCP-00001"/>
    <n v="2"/>
    <s v="NA"/>
    <s v="NA"/>
    <s v="NA "/>
    <s v="NA "/>
    <s v="NA"/>
    <s v="08- FIN/INV"/>
    <s v="Dr. Salim Ali Salim Al-Hamadani"/>
    <s v="VDC015"/>
    <s v="NA"/>
    <s v="32- Main Inventory 1"/>
    <s v="NA"/>
    <n v="8.3000000000000007"/>
    <s v="NA"/>
    <s v="NA "/>
    <s v="NA"/>
    <s v="Disposable Plastic Cups"/>
    <s v="NA "/>
    <s v="Baqala"/>
    <x v="41"/>
    <s v="Alam "/>
    <s v="+971 56 766 1807"/>
    <s v="01- Consumables"/>
    <s v="8"/>
    <n v="1"/>
    <s v="IPO-65237"/>
    <n v="-4"/>
    <s v="NA"/>
    <s v="NA"/>
    <s v="NA"/>
    <s v="NA"/>
    <s v="NA"/>
    <s v="NA"/>
  </r>
  <r>
    <d v="2025-01-26T00:00:00"/>
    <x v="1"/>
    <x v="3"/>
    <x v="5"/>
    <s v="General Materials"/>
    <s v="Z Fold Tissue"/>
    <s v="NA"/>
    <s v="Z Fold Tissue"/>
    <n v="-2"/>
    <s v="Bundle"/>
    <s v="DIS142"/>
    <n v="3.04"/>
    <s v="NA"/>
    <s v="NA"/>
    <s v="NA "/>
    <s v="NA "/>
    <s v="NA "/>
    <s v="08- FIN/INV"/>
    <s v="Dr. Salim Ali Salim Al-Hamadani"/>
    <s v="VDC015"/>
    <s v="NA"/>
    <s v="30- Main Inventory 2"/>
    <s v="NA"/>
    <n v="5.2"/>
    <s v="NA"/>
    <s v="NA "/>
    <s v="NA"/>
    <s v="Hand Towel - Z Fold Tissues - 2 Ply (150*16 Pkt)"/>
    <s v="NA"/>
    <s v="Everest Medical &amp; Safety Trading"/>
    <x v="41"/>
    <s v="Mujeeb "/>
    <s v="+971 56 683 3107"/>
    <s v="01- Consumables"/>
    <s v="5"/>
    <n v="1"/>
    <s v="IPO-65237"/>
    <n v="-6.08"/>
    <s v="NA"/>
    <s v="NA"/>
    <s v="NA"/>
    <s v="NA"/>
    <s v="NA"/>
    <s v="NA"/>
  </r>
  <r>
    <d v="2025-01-26T00:00:00"/>
    <x v="1"/>
    <x v="4"/>
    <x v="13"/>
    <s v="Abutments"/>
    <s v="Abutment Variobase  NC 3.8x5.5 GH1"/>
    <s v="NA"/>
    <s v="Abutment Variobase  NC 3.8x5.5 GH1"/>
    <n v="-1"/>
    <s v="Pcs"/>
    <s v="STR022.0027"/>
    <n v="350"/>
    <s v="NA"/>
    <s v="NA"/>
    <s v="NA "/>
    <s v="NA "/>
    <s v="NA"/>
    <s v="08- FIN/INV"/>
    <s v="Dr. Hussein Salah Ahmed Tahoun"/>
    <s v="VDC001"/>
    <s v="NA"/>
    <s v="32- Main Inventory 1"/>
    <s v="NA"/>
    <n v="1.4"/>
    <s v="NA"/>
    <s v="NA "/>
    <s v="NA"/>
    <s v="Abutment - NC Variobase for Crown with Screw, Ø 3.8mm, H 5.5mm, GH 1mm, Straumann"/>
    <s v="Straumann "/>
    <s v="Al Hayat Pharmaceuticals"/>
    <x v="35"/>
    <s v="Dr.Ayman "/>
    <s v="+971 50 782 0978"/>
    <s v="01- Consumables"/>
    <s v="1"/>
    <n v="1"/>
    <s v="IPO-29696"/>
    <n v="-350"/>
    <s v="NA"/>
    <s v="35700- ALI SALIM HAMEED AL HAMADANI -IMPLANT #14"/>
    <s v="NA"/>
    <s v="NA"/>
    <s v="NA"/>
    <s v="NA"/>
  </r>
  <r>
    <d v="2025-01-26T00:00:00"/>
    <x v="1"/>
    <x v="0"/>
    <x v="25"/>
    <s v="Giveaways"/>
    <s v="Denta Floss"/>
    <s v="NA"/>
    <s v="Dental Floss"/>
    <n v="-1"/>
    <s v="Pcs"/>
    <s v="DFLOSS-00001"/>
    <n v="12"/>
    <s v="NA"/>
    <s v="NA"/>
    <s v="NA "/>
    <s v="NA "/>
    <s v="NA"/>
    <s v="08- FIN/INV"/>
    <s v="Dr. Salim Ali Salim Al-Hamadani"/>
    <s v="VDC015"/>
    <s v="NA"/>
    <s v="32- Main Inventory 1"/>
    <s v="NA"/>
    <n v="6.3"/>
    <s v="NA"/>
    <s v="NA "/>
    <s v="NA"/>
    <s v="Dental Floss"/>
    <s v="ORAL B "/>
    <s v="Everest Medical &amp; Safety Trading"/>
    <x v="41"/>
    <s v="Mujeeb "/>
    <s v="+971 56 683 3107"/>
    <s v="01- Consumables"/>
    <s v="6"/>
    <n v="1"/>
    <s v="IPO-65237"/>
    <n v="-12"/>
    <s v="NA"/>
    <s v="NA"/>
    <s v="NA"/>
    <s v="NA"/>
    <s v="NA"/>
    <s v="NA"/>
  </r>
  <r>
    <d v="2025-01-27T00:00:00"/>
    <x v="1"/>
    <x v="0"/>
    <x v="3"/>
    <s v="Endodontic Materials "/>
    <s v="Rotary Files - Assorted 25mm"/>
    <s v="NA"/>
    <s v="Rotary Files - Assorted 25mm"/>
    <n v="-2"/>
    <s v="Pack of 4Pcs"/>
    <s v="RFA-00025"/>
    <n v="125"/>
    <s v="NA"/>
    <s v="NA"/>
    <s v="NA "/>
    <s v="NA "/>
    <s v="NA"/>
    <s v="08- FIN/INV"/>
    <s v="Dr. Salim Ali Salim Al-Hamadani"/>
    <s v="VDC015"/>
    <s v="NA"/>
    <s v="32- Main Inventory 1"/>
    <s v="NA"/>
    <n v="8.4"/>
    <s v="NA"/>
    <s v="NA "/>
    <s v="NA"/>
    <s v="Rotary  Files Assorted 25mm - Smart Carver Kit"/>
    <s v="Smart Files "/>
    <s v="Ora Tech Medical and Surgical Articles &amp; Requisites Trading LLC"/>
    <x v="41"/>
    <s v="Amer "/>
    <s v="+971 58 567 3445"/>
    <s v="02- Reusable"/>
    <s v="8"/>
    <n v="1"/>
    <s v="IPO-67809"/>
    <n v="-250"/>
    <s v="NA"/>
    <s v="NA"/>
    <s v="NA"/>
    <s v="NA"/>
    <s v="NA"/>
    <s v="NA"/>
  </r>
  <r>
    <d v="2025-01-27T00:00:00"/>
    <x v="1"/>
    <x v="0"/>
    <x v="3"/>
    <s v="Endodontic Materials "/>
    <s v="Rotary Files - Assorted 31mm"/>
    <s v="NA"/>
    <s v="Rotary Files - Assorted 31mm"/>
    <n v="-2"/>
    <s v="Pack of 4Pcs"/>
    <s v="RFA-00031"/>
    <n v="125"/>
    <s v="NA"/>
    <s v="NA"/>
    <s v="NA "/>
    <s v="NA "/>
    <s v="NA"/>
    <s v="08- FIN/INV"/>
    <s v="Dr. Salim Ali Salim Al-Hamadani"/>
    <s v="VDC015"/>
    <s v="NA"/>
    <s v="32- Main Inventory 1"/>
    <s v="NA"/>
    <n v="8.4"/>
    <s v="NA"/>
    <s v="NA "/>
    <s v="NA"/>
    <s v="Rotary  Files Assorted 31mm - Smart Carver Kit"/>
    <s v="Smart Files "/>
    <s v="Ora Tech Medical and Surgical Articles &amp; Requisites Trading LLC"/>
    <x v="41"/>
    <s v="Amer "/>
    <s v="+971 58 567 3445"/>
    <s v="02- Reusable"/>
    <s v="8"/>
    <n v="1"/>
    <s v="IPO-67809"/>
    <n v="-250"/>
    <s v="NA"/>
    <s v="NA"/>
    <s v="NA"/>
    <s v="NA"/>
    <s v="NA"/>
    <s v="NA"/>
  </r>
  <r>
    <d v="2025-01-27T00:00:00"/>
    <x v="1"/>
    <x v="3"/>
    <x v="5"/>
    <s v="General Materials"/>
    <s v="Tissue Box"/>
    <s v="NA"/>
    <s v="Tissue Box"/>
    <n v="-2"/>
    <s v="Box"/>
    <s v="DIS142"/>
    <n v="1.8332999999999999"/>
    <s v="NA"/>
    <s v="NA"/>
    <s v="NA "/>
    <s v="NA "/>
    <s v="NA"/>
    <s v="08- FIN/INV"/>
    <s v="Dr. Salim Ali Salim Al-Hamadani"/>
    <s v="VDC015"/>
    <s v="NA"/>
    <s v="30- Main Inventory 2"/>
    <s v="NA"/>
    <n v="2.4"/>
    <s v="NA"/>
    <s v="NA "/>
    <s v="NA"/>
    <s v="Tissue Facial - 150*30 (2 Ply)"/>
    <s v="Reliance "/>
    <s v="Al Saadah Medical &amp; Surgical Supplies"/>
    <x v="41"/>
    <s v="Bretty"/>
    <s v="+971507718287"/>
    <s v="01- Consumables"/>
    <s v="5"/>
    <n v="1"/>
    <s v="IPO-65237"/>
    <n v="-3.6665999999999999"/>
    <s v="NA"/>
    <s v="NA"/>
    <s v="NA"/>
    <s v="NA"/>
    <s v="NA"/>
    <s v="NA"/>
  </r>
  <r>
    <d v="2025-01-28T00:00:00"/>
    <x v="1"/>
    <x v="2"/>
    <x v="26"/>
    <s v="Dental Blocks"/>
    <s v="Blocks - LT A2/C14"/>
    <s v="NA"/>
    <s v="Blocks - A2-C14 - Dentrics"/>
    <n v="-10"/>
    <s v="Pcs"/>
    <s v="NA"/>
    <n v="40"/>
    <s v="NA"/>
    <s v="NA"/>
    <s v="NA "/>
    <s v="NA"/>
    <s v="NA"/>
    <s v="08- FIN/INV"/>
    <s v="Mahmoud Badran"/>
    <s v="MIT1825"/>
    <s v="NA"/>
    <s v="32- Main Inventory 1"/>
    <s v="NA"/>
    <n v="5.2"/>
    <s v="NA"/>
    <s v="NA "/>
    <s v="NA"/>
    <s v="Blocks - LT A2/C14 - Dentrics Lithium  Disilicate Glass Ceramic Cerec Block LT A2,14mm"/>
    <s v="Dentrics "/>
    <s v="Delta Vision Trading"/>
    <x v="32"/>
    <s v="Sales"/>
    <s v="+971 55 361 4188"/>
    <s v="01- Consumables"/>
    <s v="4"/>
    <n v="1"/>
    <s v="IPO-95921"/>
    <n v="-400"/>
    <s v="NA "/>
    <s v="NA "/>
    <s v="NA "/>
    <s v="NA "/>
    <s v="NA "/>
    <s v="NA "/>
  </r>
  <r>
    <d v="2025-01-28T00:00:00"/>
    <x v="1"/>
    <x v="2"/>
    <x v="33"/>
    <s v="Vacuum Machine Plates"/>
    <s v="Sheet 1.0 mm"/>
    <s v="NA"/>
    <s v="Sheet 1.0 mm"/>
    <n v="-5"/>
    <s v="Pcs "/>
    <s v="ESSIX-00001"/>
    <n v="3.16"/>
    <s v="NA"/>
    <s v="NA"/>
    <s v="NA "/>
    <s v="NA "/>
    <s v="NA"/>
    <s v="08- FIN/INV"/>
    <s v="Mahmoud Badran"/>
    <s v="MIT1825"/>
    <s v="NA"/>
    <s v="32- Main Inventory 1"/>
    <s v="NA"/>
    <n v="4.2"/>
    <s v="NA"/>
    <s v="NA "/>
    <s v="NA"/>
    <s v="Sheet - Essix A+ Plastic .040 x 125mm Circle"/>
    <s v="NA"/>
    <s v="Sirona Dental Systems Trading LLC"/>
    <x v="32"/>
    <s v="Dr.Marwan "/>
    <s v="+971 56 415 6254"/>
    <s v="01- Consumables"/>
    <s v="4"/>
    <n v="1"/>
    <s v="IPO-95921"/>
    <n v="-15.8"/>
    <s v="NA"/>
    <s v="NA"/>
    <s v="NA"/>
    <s v="NA"/>
    <s v="NA"/>
    <s v="NA"/>
  </r>
  <r>
    <d v="2025-01-28T00:00:00"/>
    <x v="1"/>
    <x v="3"/>
    <x v="5"/>
    <s v="General Materials"/>
    <s v="Tissue Box"/>
    <s v="NA"/>
    <s v="Tissue Box"/>
    <n v="-3"/>
    <s v="Box"/>
    <s v="DIS142"/>
    <n v="1.8332999999999999"/>
    <s v="NA"/>
    <s v="NA"/>
    <s v="NA "/>
    <s v="NA "/>
    <s v="NA"/>
    <s v="08- FIN/INV"/>
    <s v="Kimberly Natuel "/>
    <s v="VDC153"/>
    <s v="NA"/>
    <s v="30- Main Inventory 2"/>
    <s v="NA"/>
    <n v="2.4"/>
    <s v="NA"/>
    <s v="NA "/>
    <s v="NA"/>
    <s v="Tissue Facial - 150*30 (2 Ply)"/>
    <s v="Reliance "/>
    <s v="Al Saadah Medical &amp; Surgical Supplies"/>
    <x v="38"/>
    <s v="Bretty"/>
    <s v="+971507718287"/>
    <s v="01- Consumables"/>
    <s v="5"/>
    <n v="1"/>
    <s v="IPO-91554"/>
    <n v="-5.4999000000000002"/>
    <s v="NA"/>
    <s v="NA"/>
    <s v="NA"/>
    <s v="NA"/>
    <s v="NA"/>
    <s v="NA"/>
  </r>
  <r>
    <d v="2025-01-28T00:00:00"/>
    <x v="1"/>
    <x v="3"/>
    <x v="5"/>
    <s v="General Materials"/>
    <s v="Z Fold Tissue"/>
    <s v="NA"/>
    <s v="Z Fold Tissue"/>
    <n v="-3"/>
    <s v="Bundle"/>
    <s v="DIS142"/>
    <n v="3.04"/>
    <s v="NA"/>
    <s v="NA"/>
    <s v="NA "/>
    <s v="NA "/>
    <s v="NA "/>
    <s v="08- FIN/INV"/>
    <s v="Kimberly Natuel "/>
    <s v="VDC153"/>
    <s v="NA"/>
    <s v="30- Main Inventory 2"/>
    <s v="NA"/>
    <n v="5.2"/>
    <s v="NA"/>
    <s v="NA "/>
    <s v="NA"/>
    <s v="Hand Towel - Z Fold Tissues - 2 Ply (150*16 Pkt)"/>
    <s v="NA"/>
    <s v="Everest Medical &amp; Safety Trading"/>
    <x v="38"/>
    <s v="Mujeeb "/>
    <s v="+971 56 683 3107"/>
    <s v="01- Consumables"/>
    <s v="5"/>
    <n v="1"/>
    <s v="IPO-91554"/>
    <n v="-9.120000000000001"/>
    <s v="NA"/>
    <s v="NA"/>
    <s v="NA"/>
    <s v="NA"/>
    <s v="NA"/>
    <s v="NA"/>
  </r>
  <r>
    <d v="2025-01-28T00:00:00"/>
    <x v="1"/>
    <x v="2"/>
    <x v="32"/>
    <s v="3D Inks"/>
    <s v="3D Ink - Peach - Pionext "/>
    <s v="NA"/>
    <s v="3D Ink - Peach - Pionext "/>
    <n v="-1"/>
    <s v="Bottle"/>
    <s v="PN-MODEL"/>
    <n v="325"/>
    <s v="NA"/>
    <s v="NA"/>
    <s v="NA "/>
    <s v="NA "/>
    <d v="2025-12-01T00:00:00"/>
    <s v="08- FIN/INV"/>
    <s v="Mahmoud Badran"/>
    <s v="MIT1825"/>
    <s v="NA"/>
    <s v="32- Main Inventory 1"/>
    <s v="NA"/>
    <n v="4.5999999999999996"/>
    <s v="NA"/>
    <s v="NA "/>
    <s v="NA"/>
    <s v="PN-MODEL 2.0"/>
    <s v="PIONEXT"/>
    <s v="FALA TRADING L.L.C"/>
    <x v="32"/>
    <s v="Sales"/>
    <s v="+971 56 936 0381"/>
    <s v="01- Consumables"/>
    <s v="4"/>
    <n v="1"/>
    <s v="IPO-61107"/>
    <n v="-325"/>
    <s v="NA"/>
    <s v="NA"/>
    <s v="NA"/>
    <s v="NA"/>
    <s v="NA"/>
    <s v="NA"/>
  </r>
  <r>
    <d v="2025-01-28T00:00:00"/>
    <x v="1"/>
    <x v="0"/>
    <x v="22"/>
    <s v="Surgical Materials "/>
    <s v="Alcohol Swab"/>
    <s v="NA"/>
    <s v="Alcohol Swab"/>
    <n v="-1"/>
    <s v="Box of 200pcs"/>
    <s v="KM211207"/>
    <n v="6"/>
    <s v="NA"/>
    <s v="NA"/>
    <s v="NA "/>
    <s v="NA "/>
    <d v="2026-06-09T00:00:00"/>
    <s v="08- FIN/INV"/>
    <s v="Kimberly Natuel "/>
    <s v="VDC153"/>
    <s v="NA"/>
    <s v="32- Main Inventory 1"/>
    <s v="NA"/>
    <n v="7.6"/>
    <s v="NA"/>
    <s v="NA "/>
    <s v="NA"/>
    <s v="Alcohol Swab"/>
    <s v="V4  Health "/>
    <s v="Everest Medical &amp; Safety Trading"/>
    <x v="37"/>
    <s v="Mujeeb "/>
    <s v="+971 56 683 3107"/>
    <s v="01- Consumables"/>
    <s v="7"/>
    <n v="1"/>
    <s v="IPO-16966"/>
    <n v="-6"/>
    <s v="NA"/>
    <s v="NA"/>
    <s v="NA"/>
    <s v="NA"/>
    <s v="NA"/>
    <s v="NA"/>
  </r>
  <r>
    <d v="2025-01-28T00:00:00"/>
    <x v="1"/>
    <x v="2"/>
    <x v="6"/>
    <s v="Dental Blanks"/>
    <s v="Blank 16 WT"/>
    <s v="NA"/>
    <s v="Blank 16 WT"/>
    <n v="-1"/>
    <s v="Disc"/>
    <s v="NA"/>
    <n v="350"/>
    <s v="NA"/>
    <s v="NA"/>
    <s v="NA "/>
    <s v="NA "/>
    <s v="NA"/>
    <s v="08- FIN/INV"/>
    <s v="Mahmoud Badran"/>
    <s v="MIT1825"/>
    <s v="NA"/>
    <s v="32- Main Inventory 1"/>
    <s v="NA"/>
    <n v="3.4"/>
    <s v="NA"/>
    <s v="NA "/>
    <s v="NA"/>
    <s v="Blank - SkyDent Zirconia Disc 98mm x 16, Shade WT"/>
    <s v="NA"/>
    <s v="Rhein Medical Equipment Trading"/>
    <x v="32"/>
    <s v="Rashwan"/>
    <s v="+971 50 490 9197"/>
    <s v="01- Consumables"/>
    <s v="3"/>
    <n v="1"/>
    <s v="IPO-95921"/>
    <n v="-350"/>
    <s v="NA"/>
    <s v="NA"/>
    <s v="NA"/>
    <s v="NA"/>
    <s v="NA"/>
    <s v="NA"/>
  </r>
  <r>
    <d v="2025-01-28T00:00:00"/>
    <x v="1"/>
    <x v="3"/>
    <x v="20"/>
    <s v="Personal Protective Equipment "/>
    <s v="Dental Bibs"/>
    <s v="NA"/>
    <s v="Dental Bibs"/>
    <n v="-1"/>
    <s v="Bundle"/>
    <s v="DB-3-00001"/>
    <n v="7.5"/>
    <s v="NA"/>
    <s v="NA"/>
    <s v="NA "/>
    <s v="NA "/>
    <s v="NA"/>
    <s v="08- FIN/INV"/>
    <s v="Kimberly Natuel "/>
    <s v="VDC153"/>
    <s v="NA"/>
    <s v="30- Main Inventory 2"/>
    <s v="NA"/>
    <n v="4.0999999999999996"/>
    <s v="NA"/>
    <s v="NA "/>
    <s v="NA"/>
    <s v="Dental Bib (13*18) (4pcs)"/>
    <s v="LOMAR "/>
    <s v="Everest Medical &amp; Safety Trading"/>
    <x v="38"/>
    <s v="Mujeeb"/>
    <s v="+971 56 683 3107"/>
    <s v="01- Consumables"/>
    <s v="4"/>
    <n v="1"/>
    <s v="IPO-91554"/>
    <n v="-7.5"/>
    <s v="NA"/>
    <s v="NA"/>
    <s v="NA"/>
    <s v="NA"/>
    <s v="NA"/>
    <s v="NA"/>
  </r>
  <r>
    <d v="2025-01-28T00:00:00"/>
    <x v="1"/>
    <x v="3"/>
    <x v="20"/>
    <s v="Personal Protective Equipment "/>
    <s v="Disposable Gown - 50 gsm"/>
    <s v="NA"/>
    <s v="Disposable Gown - 50 gsm"/>
    <n v="-1"/>
    <s v="Pack  of 10pcs"/>
    <s v="ISG50-00001"/>
    <n v="13"/>
    <s v="NA"/>
    <s v="NA"/>
    <s v="NA "/>
    <s v="NA "/>
    <s v="NA"/>
    <s v="08- FIN/INV"/>
    <s v="Dr. Ibrahim Moussa"/>
    <s v="VDC175"/>
    <s v="NA"/>
    <s v="30- Main Inventory 2"/>
    <s v="NA"/>
    <n v="2.2999999999999998"/>
    <s v="NA"/>
    <s v="NA "/>
    <s v="NA"/>
    <s v="Disposable Isolation Gown - 50 GSM Blue"/>
    <s v="Novamed "/>
    <s v="Everest Medical &amp; Safety Trading"/>
    <x v="34"/>
    <s v="Mujeeb "/>
    <s v="+971 56 683 3107"/>
    <s v="01- Consumables"/>
    <s v="6"/>
    <n v="1"/>
    <s v="IPO-36667"/>
    <n v="-13"/>
    <s v="NA"/>
    <s v="NA"/>
    <s v="NA"/>
    <s v="NA"/>
    <s v="NA"/>
    <s v="NA"/>
  </r>
  <r>
    <d v="2025-01-28T00:00:00"/>
    <x v="1"/>
    <x v="3"/>
    <x v="20"/>
    <s v="Personal Protective Equipment"/>
    <s v="Gloves Powdered - Medium"/>
    <s v="NA"/>
    <s v="Gloves Powdered - Medium"/>
    <n v="-1"/>
    <s v="Box"/>
    <s v="DIS24"/>
    <n v="9"/>
    <s v="NA"/>
    <s v="NA"/>
    <s v="NA "/>
    <s v="NA "/>
    <s v="NA"/>
    <s v="08- FIN/INV"/>
    <s v="Dr. Ibrahim Moussa"/>
    <s v="VDC175"/>
    <s v="NA"/>
    <s v="30- Main Inventory 2"/>
    <s v="NA"/>
    <n v="2.2999999999999998"/>
    <s v="NA"/>
    <s v="NA "/>
    <s v="NA"/>
    <s v="Gloves Powdered - Medium"/>
    <s v="Gesalife"/>
    <s v="Everest Medical &amp; Safety Trading"/>
    <x v="34"/>
    <s v="Mujeeb "/>
    <s v="+971 56 683 3107"/>
    <s v="01- Consumables"/>
    <s v="1"/>
    <n v="1"/>
    <s v="IPO-36667"/>
    <n v="-9"/>
    <s v="NA"/>
    <s v="NA"/>
    <s v="NA"/>
    <s v="NA"/>
    <s v="NA"/>
    <s v="NA"/>
  </r>
  <r>
    <d v="2025-01-28T00:00:00"/>
    <x v="1"/>
    <x v="3"/>
    <x v="20"/>
    <s v="Personal Protective Equipment"/>
    <s v="Gloves Powdered - Small"/>
    <s v="NA"/>
    <s v="Gloves Powdered - Small"/>
    <n v="-1"/>
    <s v="Box"/>
    <s v="DIS26"/>
    <n v="9"/>
    <s v="NA"/>
    <s v="NA"/>
    <s v="NA "/>
    <s v="NA "/>
    <s v="NA"/>
    <s v="08- FIN/INV"/>
    <s v="Dr. Ibrahim Moussa"/>
    <s v="VDC175"/>
    <s v="NA"/>
    <s v="30- Main Inventory 2"/>
    <s v="NA"/>
    <n v="2.2999999999999998"/>
    <s v="NA"/>
    <s v="NA "/>
    <s v="NA"/>
    <s v="Gloves Powdered - Small"/>
    <s v="Gesalife"/>
    <s v="Everest Medical &amp; Safety Trading"/>
    <x v="34"/>
    <s v="Mujeeb "/>
    <s v="+971 56 683 3107"/>
    <s v="01- Consumables"/>
    <s v="2"/>
    <n v="1"/>
    <s v="IPO-36667"/>
    <n v="-9"/>
    <s v="NA"/>
    <s v="NA"/>
    <s v="NA"/>
    <s v="NA"/>
    <s v="NA"/>
    <s v="NA"/>
  </r>
  <r>
    <d v="2025-01-28T00:00:00"/>
    <x v="1"/>
    <x v="3"/>
    <x v="19"/>
    <s v="Disinfectants "/>
    <s v="Sanitizer Gel"/>
    <s v="NA"/>
    <s v="Hand Sanitizer Pouch - 1Ltr"/>
    <n v="-1"/>
    <s v="Pouch"/>
    <s v="DIS336"/>
    <n v="17"/>
    <s v="NA"/>
    <s v="NA"/>
    <s v="NA "/>
    <s v="NA "/>
    <d v="2025-12-31T00:00:00"/>
    <s v="08- FIN/INV"/>
    <s v="Kimberly Natuel "/>
    <s v="VDC153"/>
    <s v="NA"/>
    <s v="30- Main Inventory 2"/>
    <s v="NA"/>
    <n v="4.4000000000000004"/>
    <s v="NA"/>
    <s v="NA "/>
    <s v="NA"/>
    <s v="Hand Sanitizer Gel - 1 Ltr"/>
    <s v="NA"/>
    <s v="IRA Medical Supplies"/>
    <x v="37"/>
    <s v="Mohammed Rashid"/>
    <s v="+971 56 272 8220"/>
    <s v="01- Consumables"/>
    <s v="4"/>
    <n v="1"/>
    <s v="IPO-16966"/>
    <n v="-17"/>
    <s v="NA"/>
    <s v="NA"/>
    <s v="NA"/>
    <s v="NA"/>
    <s v="NA"/>
    <s v="NA"/>
  </r>
  <r>
    <d v="2025-01-28T00:00:00"/>
    <x v="1"/>
    <x v="3"/>
    <x v="19"/>
    <s v="Disinfectants "/>
    <s v="Instrument Solution 5 Ltr."/>
    <s v="NA"/>
    <s v="Steranios 2%"/>
    <n v="-1"/>
    <s v="Gallon"/>
    <s v="E11904S"/>
    <n v="110"/>
    <s v="NA"/>
    <s v="NA"/>
    <s v="NA "/>
    <s v="NA "/>
    <d v="2025-03-01T00:00:00"/>
    <s v="08- FIN/INV"/>
    <s v="Kimberly Natuel "/>
    <s v="VDC153"/>
    <s v="NA"/>
    <s v="30- Main Inventory 2"/>
    <s v="NA"/>
    <n v="5.4"/>
    <s v="NA"/>
    <s v="NA "/>
    <s v="NA"/>
    <s v="Surface Disinfectant - Steranios 2%"/>
    <s v="ECOLAB ANIOS"/>
    <s v="Al Saadah Medical &amp; Surgical Supplies"/>
    <x v="37"/>
    <s v="Mr.Manu "/>
    <s v="+971 50 415 3984"/>
    <s v="01- Consumables"/>
    <s v="5"/>
    <n v="1"/>
    <s v="IPO-97015"/>
    <n v="-110"/>
    <s v="NA"/>
    <s v="NA"/>
    <s v="NA"/>
    <s v="NA"/>
    <s v="NA"/>
    <s v="NA"/>
  </r>
  <r>
    <d v="2025-01-28T00:00:00"/>
    <x v="1"/>
    <x v="2"/>
    <x v="32"/>
    <s v="3D Inks"/>
    <s v="3D Ink Shade Clear 1L"/>
    <s v="NA"/>
    <s v="Surgical Guide Clear Ink"/>
    <n v="-1"/>
    <s v="Bottle"/>
    <s v="PN-SURGICAL GUIDE"/>
    <n v="1000"/>
    <s v="NA"/>
    <s v="NA"/>
    <s v="NA "/>
    <s v="NA "/>
    <s v="NA"/>
    <s v="08- FIN/INV"/>
    <s v="Mahmoud Badran"/>
    <s v="MIT1825"/>
    <s v="NA"/>
    <s v="32- Main Inventory 1"/>
    <s v="NA"/>
    <n v="4.5999999999999996"/>
    <s v="NA"/>
    <s v="NA "/>
    <s v="NA"/>
    <s v="PN - Surgical Guide Clear"/>
    <s v="PIONEXT"/>
    <s v="FALA TRADING L.L.C"/>
    <x v="32"/>
    <s v="Sales"/>
    <s v="+971 56 936 0381"/>
    <s v="01- Consumables"/>
    <s v="4"/>
    <n v="1"/>
    <s v="IPO-95921"/>
    <n v="-1000"/>
    <s v="NA"/>
    <s v="NA"/>
    <s v="NA"/>
    <s v="NA"/>
    <s v="NA"/>
    <s v="NA"/>
  </r>
  <r>
    <d v="2025-01-28T00:00:00"/>
    <x v="1"/>
    <x v="1"/>
    <x v="1"/>
    <s v="Pantry Supplies "/>
    <s v="White Plastic Cups"/>
    <s v="NA"/>
    <s v="White Plastic Cups"/>
    <n v="-1"/>
    <s v="Tube of 50 Cups"/>
    <s v="DSCP-00001"/>
    <n v="1.2"/>
    <s v="NA"/>
    <s v="NA"/>
    <s v="NA "/>
    <s v="NA "/>
    <s v="NA"/>
    <s v="08- FIN/INV"/>
    <s v="Kimberly Natuel "/>
    <s v="VDC153"/>
    <s v="NA"/>
    <s v="30- Main Inventory 2"/>
    <s v="NA"/>
    <n v="8.3000000000000007"/>
    <s v="NA"/>
    <s v="NA "/>
    <s v="NA"/>
    <s v="Disposable Plastic Cups"/>
    <s v="NA "/>
    <s v="Al Saadah Medical &amp; Surgical Supplies"/>
    <x v="38"/>
    <s v="Bretty"/>
    <s v="+971507718287"/>
    <s v="01- Consumables"/>
    <s v="8"/>
    <n v="1"/>
    <s v="IPO-91554"/>
    <n v="-1.2"/>
    <s v="NA"/>
    <s v="NA"/>
    <s v="NA"/>
    <s v="NA"/>
    <s v="NA"/>
    <s v="NA"/>
  </r>
  <r>
    <d v="2025-01-28T00:00:00"/>
    <x v="1"/>
    <x v="3"/>
    <x v="5"/>
    <s v="General Materials"/>
    <s v="Z Fold Tissue"/>
    <s v="NA"/>
    <s v="Z Fold Tissue"/>
    <n v="-1"/>
    <s v="Bundle"/>
    <s v="DIS142"/>
    <n v="3.04"/>
    <s v="NA"/>
    <s v="NA"/>
    <s v="NA "/>
    <s v="NA "/>
    <s v="NA "/>
    <s v="08- FIN/INV"/>
    <s v="Mahmoud Badran"/>
    <s v="MIT1825"/>
    <s v="NA"/>
    <s v="30- Main Inventory 2"/>
    <s v="NA"/>
    <n v="5.2"/>
    <s v="NA"/>
    <s v="NA "/>
    <s v="NA"/>
    <s v="Hand Towel - Z Fold Tissues - 2 Ply (150*16 Pkt)"/>
    <s v="NA"/>
    <s v="Everest Medical &amp; Safety Trading"/>
    <x v="32"/>
    <s v="Mujeeb "/>
    <s v="+971 56 683 3107"/>
    <s v="01- Consumables"/>
    <s v="5"/>
    <n v="1"/>
    <s v="IPO-95921"/>
    <n v="-3.04"/>
    <s v="NA"/>
    <s v="NA"/>
    <s v="NA"/>
    <s v="NA"/>
    <s v="NA"/>
    <s v="NA"/>
  </r>
  <r>
    <d v="2025-01-29T00:00:00"/>
    <x v="1"/>
    <x v="3"/>
    <x v="20"/>
    <s v="Personal Protective Equipment"/>
    <s v="Dental Chair Cover"/>
    <s v="NA"/>
    <s v="Dental Chair Cover"/>
    <n v="-20"/>
    <s v="Pc"/>
    <s v="DCC-002BLUE "/>
    <n v="6"/>
    <s v="NA"/>
    <s v="NA"/>
    <s v="NA "/>
    <s v="NA "/>
    <s v="NA"/>
    <s v="08- FIN/INV"/>
    <s v="Dr. Hussein Salah Ahmed Tahoun"/>
    <s v="VDC001"/>
    <s v="NA"/>
    <s v="30- Main Inventory 2"/>
    <s v="NA"/>
    <n v="4.2"/>
    <s v="NA"/>
    <s v="NA "/>
    <s v="NA"/>
    <s v="Dental Full Chair Cover Non Woven Blue"/>
    <s v="NOVAMED "/>
    <s v="Everest Medical &amp; Safety Trading"/>
    <x v="35"/>
    <s v="Mujeeb "/>
    <s v="+971 56 683 3107"/>
    <s v="01- Consumables"/>
    <s v="4"/>
    <n v="1"/>
    <s v="IPO-97491"/>
    <n v="-120"/>
    <s v="NA"/>
    <s v="NA"/>
    <s v="NA"/>
    <s v="NA"/>
    <s v="NA"/>
    <s v="NA"/>
  </r>
  <r>
    <d v="2025-01-29T00:00:00"/>
    <x v="1"/>
    <x v="4"/>
    <x v="35"/>
    <s v="Healing "/>
    <s v="Healing Abutment - NC Healing Abutment,3.6mm x H 3.5mm"/>
    <m/>
    <s v=" NC Healing Abutment,3.6mm x H 3.5mm"/>
    <n v="-14"/>
    <s v="Pcs"/>
    <s v="STR024.2224S"/>
    <n v="137"/>
    <s v="NA"/>
    <s v="NA"/>
    <s v="NA "/>
    <s v="NA "/>
    <d v="2024-11-12T00:00:00"/>
    <s v="08- FIN/INV"/>
    <s v="Dr. Hussein Salah Ahmed Tahoun"/>
    <s v="VDC001"/>
    <s v="NA"/>
    <s v="32- Main Inventory 1"/>
    <s v="NA"/>
    <n v="1.2"/>
    <s v="NA"/>
    <s v="NA "/>
    <s v="NA"/>
    <s v="Healing Abutment - NC Healing Abutment, Conical Shape, Ø 3.6mm, H 3.5mm, Ti, Straumann"/>
    <s v="Straumann "/>
    <s v="Al Hayat Pharmaceuticals"/>
    <x v="35"/>
    <s v="Dr.Ayman "/>
    <s v="+971 50 782 0978"/>
    <s v="01- Consumables"/>
    <s v="1"/>
    <n v="1"/>
    <s v="IPO-97491"/>
    <n v="-1918"/>
    <s v="NA"/>
    <s v="NA"/>
    <s v="NA"/>
    <s v="NA"/>
    <s v="NA"/>
    <s v="NA"/>
  </r>
  <r>
    <d v="2025-01-29T00:00:00"/>
    <x v="1"/>
    <x v="4"/>
    <x v="24"/>
    <s v="Bone Grafting Materials"/>
    <s v="Easy Graft 0.4ml"/>
    <s v="NA"/>
    <s v="Easy Graft 0.4ml"/>
    <n v="-3"/>
    <s v="Syringe"/>
    <s v="C11-002"/>
    <n v="650"/>
    <s v="NA"/>
    <s v="NA"/>
    <s v="NA "/>
    <s v="NA "/>
    <d v="2026-06-01T00:00:00"/>
    <s v="08- FIN/INV"/>
    <s v="Dr. Hussein Salah Ahmed Tahoun"/>
    <s v="VDC001"/>
    <s v="NA"/>
    <s v="32- Main Inventory 1"/>
    <s v="NA"/>
    <n v="2.1"/>
    <s v="NA"/>
    <s v="NA "/>
    <s v="NA"/>
    <s v="Easy Graft Classic 0.4ml"/>
    <s v="Easy Graft "/>
    <s v="Sapling Drug Store"/>
    <x v="35"/>
    <s v="Abdulkalim"/>
    <s v="+971 50 851 6101"/>
    <s v="01- Consumables"/>
    <s v="2"/>
    <n v="1"/>
    <s v="IPO-97491"/>
    <n v="-1950"/>
    <s v="NA"/>
    <s v="NA"/>
    <s v="NA"/>
    <s v="NA"/>
    <s v="NA"/>
    <s v="NA"/>
  </r>
  <r>
    <d v="2025-01-29T00:00:00"/>
    <x v="1"/>
    <x v="0"/>
    <x v="22"/>
    <s v="Surgical Materials "/>
    <s v="Gauze"/>
    <s v="NA"/>
    <s v="Gauze"/>
    <n v="-3"/>
    <s v="Pack"/>
    <n v="21090604"/>
    <n v="2"/>
    <s v="NA"/>
    <s v="NA"/>
    <s v="NA "/>
    <s v="NA "/>
    <d v="2026-08-01T00:00:00"/>
    <s v="08- FIN/INV"/>
    <s v="Dr. Salim Ali Salim Al-Hamadani"/>
    <s v="VDC015"/>
    <s v="NA"/>
    <s v="32- Main Inventory 1"/>
    <s v="NA"/>
    <n v="7.6"/>
    <s v="NA"/>
    <s v="NA "/>
    <s v="NA"/>
    <s v="Gauze - Surgical Sponges 2&quot;x2&quot; 8 ply (100pcs)"/>
    <s v="Medix"/>
    <s v="Everest Medical &amp; Safety Trading"/>
    <x v="41"/>
    <s v="Mujeeb "/>
    <s v="+971 56 683 3107"/>
    <s v="01- Consumables"/>
    <s v="7"/>
    <n v="1"/>
    <s v="IPO-70109"/>
    <n v="-6"/>
    <s v="NA"/>
    <s v="NA"/>
    <s v="NA"/>
    <s v="NA"/>
    <s v="NA"/>
    <s v="NA"/>
  </r>
  <r>
    <d v="2025-01-29T00:00:00"/>
    <x v="1"/>
    <x v="4"/>
    <x v="35"/>
    <s v="Healing "/>
    <s v="Healing Screw, Customizable, NC, PEEK"/>
    <s v="NA"/>
    <s v="Healing Screw, Customizable, NC, PEEK"/>
    <n v="-3"/>
    <s v="Pcs"/>
    <s v="STR024.2270S"/>
    <n v="137"/>
    <s v="NA"/>
    <s v="NA"/>
    <s v="NA "/>
    <s v="NA "/>
    <s v="NA"/>
    <s v="08- FIN/INV"/>
    <s v="Dr. Hussein Salah Ahmed Tahoun"/>
    <s v="VDC001"/>
    <s v="NA"/>
    <s v="32- Main Inventory 1"/>
    <s v="NA"/>
    <n v="1.2"/>
    <s v="NA"/>
    <s v="NA "/>
    <s v="NA"/>
    <s v="Healing Abutment - NC Healing Abutment, Customizable, D 5mm, H7mmPEEK"/>
    <s v="Straumann "/>
    <s v="Al Hayat Pharmaceuticals"/>
    <x v="35"/>
    <s v="Dr.Ayman "/>
    <s v="+971 50 782 0978"/>
    <s v="01- Consumables"/>
    <s v="1"/>
    <n v="1"/>
    <s v="IPO-97491"/>
    <n v="-411"/>
    <s v="NA"/>
    <s v="NA"/>
    <s v="NA"/>
    <s v="NA"/>
    <s v="NA"/>
    <s v="NA"/>
  </r>
  <r>
    <d v="2025-01-29T00:00:00"/>
    <x v="1"/>
    <x v="6"/>
    <x v="18"/>
    <s v="Surgical Materials"/>
    <s v="Instant Cold Pack"/>
    <s v="NA"/>
    <s v="Instant Cold Pack"/>
    <n v="-3"/>
    <s v="Pcs"/>
    <s v="COLDPACK-01"/>
    <n v="2.5"/>
    <s v="NA"/>
    <s v="NA"/>
    <s v="NA "/>
    <s v="NA "/>
    <d v="2026-10-01T00:00:00"/>
    <s v="08- FIN/INV"/>
    <s v="Dr. Hussein Salah Ahmed Tahoun"/>
    <s v="VDC001"/>
    <s v="NA"/>
    <s v="32- Main Inventory 1"/>
    <s v="NA"/>
    <n v="5.5"/>
    <s v="NA"/>
    <s v="NA "/>
    <s v="NA"/>
    <s v="Instant Cold Pack"/>
    <s v="KSP PHARMA "/>
    <s v="Everest Medical &amp; Safety Trading"/>
    <x v="35"/>
    <s v="Mujeeb "/>
    <s v="+971 56 683 3107"/>
    <s v="01- Consumables"/>
    <s v="5"/>
    <n v="1"/>
    <s v="IPO-97491"/>
    <n v="-7.5"/>
    <s v="NA"/>
    <s v="NA"/>
    <s v="NA"/>
    <s v="NA"/>
    <s v="NA"/>
    <s v="NA"/>
  </r>
  <r>
    <d v="2025-01-29T00:00:00"/>
    <x v="1"/>
    <x v="3"/>
    <x v="5"/>
    <s v="General Materials"/>
    <s v="Z Fold Tissue"/>
    <s v="NA"/>
    <s v="Z Fold Tissue"/>
    <n v="-3"/>
    <s v="Bundle"/>
    <s v="DIS142"/>
    <n v="3.04"/>
    <s v="NA"/>
    <s v="NA"/>
    <s v="NA "/>
    <s v="NA "/>
    <s v="NA "/>
    <s v="08- FIN/INV"/>
    <s v="Dr. Hussein Salah Ahmed Tahoun"/>
    <s v="VDC001"/>
    <s v="NA"/>
    <s v="30- Main Inventory 2"/>
    <s v="NA"/>
    <n v="5.2"/>
    <s v="NA"/>
    <s v="NA "/>
    <s v="NA"/>
    <s v="Hand Towel - Z Fold Tissues - 2 Ply (150*16 Pkt)"/>
    <s v="NA"/>
    <s v="Everest Medical &amp; Safety Trading"/>
    <x v="35"/>
    <s v="Mujeeb "/>
    <s v="+971 56 683 3107"/>
    <s v="01- Consumables"/>
    <s v="5"/>
    <n v="1"/>
    <s v="IPO-97491"/>
    <n v="-9.120000000000001"/>
    <s v="NA"/>
    <s v="NA"/>
    <s v="NA"/>
    <s v="NA"/>
    <s v="NA"/>
    <s v="NA"/>
  </r>
  <r>
    <d v="2025-01-29T00:00:00"/>
    <x v="1"/>
    <x v="3"/>
    <x v="20"/>
    <s v="Personal Protective Equipment "/>
    <s v="Disposable Gown - 50 gsm"/>
    <s v="NA"/>
    <s v="Disposable Gown - 50 gsm"/>
    <n v="-2"/>
    <s v="Pack  of 10pcs"/>
    <s v="ISG50-00001"/>
    <n v="13"/>
    <s v="NA"/>
    <s v="NA"/>
    <s v="NA "/>
    <s v="NA "/>
    <s v="NA"/>
    <s v="08- FIN/INV"/>
    <s v="Dr. Hussein Salah Ahmed Tahoun"/>
    <s v="VDC001"/>
    <s v="NA"/>
    <s v="30- Main Inventory 2"/>
    <s v="NA"/>
    <n v="2.2999999999999998"/>
    <s v="NA"/>
    <s v="NA "/>
    <s v="NA"/>
    <s v="Disposable Isolation Gown - 50 GSM Blue"/>
    <s v="Novamed "/>
    <s v="Everest Medical &amp; Safety Trading"/>
    <x v="35"/>
    <s v="Mujeeb "/>
    <s v="+971 56 683 3107"/>
    <s v="01- Consumables"/>
    <s v="6"/>
    <n v="1"/>
    <s v="IPO-97491"/>
    <n v="-26"/>
    <s v="NA"/>
    <s v="NA"/>
    <s v="NA"/>
    <s v="NA"/>
    <s v="NA"/>
    <s v="NA"/>
  </r>
  <r>
    <d v="2025-01-29T00:00:00"/>
    <x v="1"/>
    <x v="3"/>
    <x v="20"/>
    <s v="Personal Protective Equipment"/>
    <s v="Gloves Powdered - Extra Small"/>
    <s v="NA"/>
    <s v="Gloves Powdered - Extra Small"/>
    <n v="-2"/>
    <s v="Box"/>
    <s v="GLOVESXS-00001"/>
    <n v="9"/>
    <s v="NA"/>
    <s v="NA"/>
    <s v="NA "/>
    <s v="NA "/>
    <d v="2026-07-31T00:00:00"/>
    <s v="08- FIN/INV"/>
    <s v="Dr. Hussein Salah Ahmed Tahoun"/>
    <s v="VDC001"/>
    <s v="NA"/>
    <s v="30- Main Inventory 2"/>
    <s v="NA"/>
    <n v="2.2000000000000002"/>
    <s v="NA"/>
    <s v="NA "/>
    <s v="NA"/>
    <s v="Gloves Powdered - Extra Small"/>
    <s v="Falcon "/>
    <s v="Everest Medical &amp; Safety Trading"/>
    <x v="35"/>
    <s v="Mujeeb "/>
    <s v="+971 56 683 3107"/>
    <s v="01- Consumables"/>
    <s v="2"/>
    <n v="1"/>
    <s v="IPO-97491"/>
    <n v="-18"/>
    <s v="NA"/>
    <s v="NA"/>
    <s v="NA"/>
    <s v="NA"/>
    <s v="NA"/>
    <s v="NA"/>
  </r>
  <r>
    <d v="2025-01-29T00:00:00"/>
    <x v="1"/>
    <x v="3"/>
    <x v="20"/>
    <s v="Personal Protective Equipment"/>
    <s v="Gloves Powdered - Medium"/>
    <s v="NA"/>
    <s v="Gloves Powdered - Medium"/>
    <n v="-2"/>
    <s v="Box"/>
    <s v="DIS24"/>
    <n v="9"/>
    <s v="NA"/>
    <s v="NA"/>
    <s v="NA "/>
    <s v="NA "/>
    <s v="NA"/>
    <s v="08- FIN/INV"/>
    <s v="Dr. Salim Ali Salim Al-Hamadani"/>
    <s v="VDC015"/>
    <s v="NA"/>
    <s v="30- Main Inventory 2"/>
    <s v="NA"/>
    <n v="2.2999999999999998"/>
    <s v="NA"/>
    <s v="NA "/>
    <s v="NA"/>
    <s v="Gloves Powdered - Medium"/>
    <s v="Gesalife"/>
    <s v="Everest Medical &amp; Safety Trading"/>
    <x v="41"/>
    <s v="Mujeeb "/>
    <s v="+971 56 683 3107"/>
    <s v="01- Consumables"/>
    <s v="1"/>
    <n v="1"/>
    <s v="IPO-70109"/>
    <n v="-18"/>
    <s v="NA"/>
    <s v="NA"/>
    <s v="NA"/>
    <s v="NA"/>
    <s v="NA"/>
    <s v="NA"/>
  </r>
  <r>
    <d v="2025-01-29T00:00:00"/>
    <x v="1"/>
    <x v="3"/>
    <x v="20"/>
    <s v="Personal Protective Equipment"/>
    <s v="Gloves Powdered - Small"/>
    <s v="NA"/>
    <s v="Gloves Powdered - Small"/>
    <n v="-2"/>
    <s v="Box"/>
    <s v="DIS26"/>
    <n v="9"/>
    <s v="NA"/>
    <s v="NA"/>
    <s v="NA "/>
    <s v="NA "/>
    <s v="NA"/>
    <s v="08- FIN/INV"/>
    <s v="Dr. Salim Ali Salim Al-Hamadani"/>
    <s v="VDC015"/>
    <s v="NA"/>
    <s v="30- Main Inventory 2"/>
    <s v="NA"/>
    <n v="2.2999999999999998"/>
    <s v="NA"/>
    <s v="NA "/>
    <s v="NA"/>
    <s v="Gloves Powdered - Small"/>
    <s v="Gesalife"/>
    <s v="Everest Medical &amp; Safety Trading"/>
    <x v="41"/>
    <s v="Mujeeb "/>
    <s v="+971 56 683 3107"/>
    <s v="01- Consumables"/>
    <s v="2"/>
    <n v="1"/>
    <s v="IPO-70109"/>
    <n v="-18"/>
    <s v="NA"/>
    <s v="NA"/>
    <s v="NA"/>
    <s v="NA"/>
    <s v="NA"/>
    <s v="NA"/>
  </r>
  <r>
    <d v="2025-01-29T00:00:00"/>
    <x v="1"/>
    <x v="0"/>
    <x v="3"/>
    <s v="Endodontic Materials"/>
    <s v="Bioceramic Sealer"/>
    <s v="NA"/>
    <s v="Bioceramic Sealer"/>
    <n v="-1"/>
    <s v="Syringe"/>
    <s v="CSL2206031"/>
    <n v="295"/>
    <s v="NA"/>
    <s v="NA"/>
    <s v="NA "/>
    <s v="NA "/>
    <d v="2025-06-01T00:00:00"/>
    <s v="08- FIN/INV"/>
    <s v="Dr. Salim Ali Salim Al-Hamadani"/>
    <s v="VDC015"/>
    <s v="NA"/>
    <s v="32- Main Inventory 1"/>
    <s v="NA"/>
    <n v="8.1999999999999993"/>
    <s v="NA"/>
    <s v="NA "/>
    <s v="NA"/>
    <s v="Ceraseal - Metabiomed"/>
    <s v="Meta Biomed "/>
    <s v="City Pharmacy Co. WLL"/>
    <x v="41"/>
    <s v="Mr.Anas"/>
    <s v="+971 55 244 0493"/>
    <s v="01- Consumables"/>
    <s v="8"/>
    <n v="1"/>
    <s v="IPO-70109"/>
    <n v="-295"/>
    <s v="NA"/>
    <s v="NA"/>
    <s v="NA"/>
    <s v="NA"/>
    <s v="NA"/>
    <s v="NA"/>
  </r>
  <r>
    <d v="2025-01-29T00:00:00"/>
    <x v="1"/>
    <x v="3"/>
    <x v="19"/>
    <s v="Disinfectants "/>
    <s v="Disinfectant Wipes"/>
    <s v="NA"/>
    <s v="Cavi Wipes"/>
    <n v="-1"/>
    <s v="Bottle"/>
    <s v="21-229IPA"/>
    <n v="29"/>
    <s v="NA"/>
    <s v="NA"/>
    <s v="NA "/>
    <s v="NA "/>
    <d v="2025-10-01T00:00:00"/>
    <s v="08- FIN/INV"/>
    <s v="Dr. Salim Ali Salim Al-Hamadani"/>
    <s v="VDC015"/>
    <s v="NA"/>
    <s v="30- Main Inventory 2"/>
    <s v="NA"/>
    <n v="1.5"/>
    <s v="NA"/>
    <s v="NA "/>
    <s v="NA"/>
    <s v="Surface Disinfectant - Cavi wipes (160 towels/bot)"/>
    <s v="Metrex"/>
    <s v="Bin Ali Medical Supplies LLC"/>
    <x v="41"/>
    <s v="Shihabudheen"/>
    <s v="+971 55 798 8038"/>
    <s v="01- Consumables"/>
    <s v="1"/>
    <n v="1"/>
    <s v="IPO-70109"/>
    <n v="-29"/>
    <s v="NA"/>
    <s v="NA"/>
    <s v="NA"/>
    <s v="NA"/>
    <s v="NA"/>
    <s v="NA"/>
  </r>
  <r>
    <d v="2025-01-29T00:00:00"/>
    <x v="1"/>
    <x v="1"/>
    <x v="1"/>
    <s v="Pantry Supplies "/>
    <s v="Chocolate Powder"/>
    <s v="NA"/>
    <s v="Chocolate Powder"/>
    <n v="-1"/>
    <s v="Kilogram"/>
    <s v="IGDC001"/>
    <n v="50"/>
    <s v="NA"/>
    <s v="NA"/>
    <s v="NA "/>
    <s v="NA "/>
    <d v="2025-09-01T00:00:00"/>
    <s v="08- FIN/INV"/>
    <s v="Myrna Villegas"/>
    <s v="VDC105"/>
    <s v="NA"/>
    <s v="30- Main Inventory 2"/>
    <s v="NA"/>
    <n v="8.1999999999999993"/>
    <s v="NA"/>
    <s v="NA "/>
    <s v="NA"/>
    <s v="Dallmayr Premium Chocolate"/>
    <s v="DALLMAYR "/>
    <s v="Jackson Trading Co. LLC"/>
    <x v="39"/>
    <s v="Sales "/>
    <s v="+971 56 975 6706"/>
    <s v="01- Consumables"/>
    <n v="8"/>
    <n v="1"/>
    <s v="IPO-14813"/>
    <n v="-50"/>
    <s v="NA"/>
    <s v="NA"/>
    <s v="NA"/>
    <s v="NA"/>
    <s v="NA"/>
    <s v="NA"/>
  </r>
  <r>
    <d v="2025-01-29T00:00:00"/>
    <x v="1"/>
    <x v="0"/>
    <x v="22"/>
    <s v="Surgical Materials"/>
    <s v="Clinisorb Sutures 3/0 - Absorbable - Clinisut"/>
    <s v="NA"/>
    <s v="Clinisorb Sutures 3/0 - Absorbable - Clinisut"/>
    <n v="-1"/>
    <s v="Pack"/>
    <n v="63609"/>
    <n v="65"/>
    <s v="NA"/>
    <s v="NA"/>
    <s v="NA "/>
    <s v="NA "/>
    <d v="2026-09-01T00:00:00"/>
    <s v="08- FIN/INV"/>
    <s v="Dr. Hussein Salah Ahmed Tahoun"/>
    <s v="VDC001"/>
    <s v="NA"/>
    <s v="32- Main Inventory 1"/>
    <s v="NA"/>
    <n v="7.6"/>
    <s v="NA"/>
    <s v="NA "/>
    <s v="NA"/>
    <s v="Clinisorb Sutures 3/0 - Absorbable - Clinisut"/>
    <s v="Clinisorb "/>
    <s v="World Dento Medical Equipments LLC"/>
    <x v="35"/>
    <s v="Mansoor "/>
    <s v="+971 56 367 9301"/>
    <s v="01- Consumables"/>
    <s v="7"/>
    <n v="1"/>
    <s v="IPO-97491"/>
    <n v="-65"/>
    <s v="NA"/>
    <s v="NA"/>
    <s v="NA"/>
    <s v="NA"/>
    <s v="NA"/>
    <s v="NA"/>
  </r>
  <r>
    <d v="2025-01-29T00:00:00"/>
    <x v="1"/>
    <x v="1"/>
    <x v="1"/>
    <s v="Pantry Supplies "/>
    <s v="Coffee Powder"/>
    <s v="NA"/>
    <s v="Coffee Powder"/>
    <n v="-1"/>
    <s v="Pack"/>
    <s v="IGDE044"/>
    <n v="90"/>
    <s v="NA"/>
    <s v="NA"/>
    <s v="NA "/>
    <s v="NA "/>
    <d v="2025-09-01T00:00:00"/>
    <s v="08- FIN/INV"/>
    <s v="Myrna Villegas"/>
    <s v="VDC105"/>
    <s v="NA"/>
    <s v="30- Main Inventory 2"/>
    <s v="NA"/>
    <n v="8.1999999999999993"/>
    <s v="NA"/>
    <s v="NA "/>
    <s v="NA"/>
    <s v="Espresso Barista C&amp;B - 1Kg"/>
    <s v="DALLMAYR "/>
    <s v="Jackson Trading Co. LLC"/>
    <x v="39"/>
    <s v="Sales "/>
    <s v="+971 56 975 6706"/>
    <s v="01- Consumables"/>
    <n v="8"/>
    <n v="1"/>
    <s v="IPO-14813"/>
    <n v="-90"/>
    <s v="NA"/>
    <s v="NA"/>
    <s v="NA"/>
    <s v="NA"/>
    <s v="NA"/>
    <s v="NA"/>
  </r>
  <r>
    <d v="2025-01-29T00:00:00"/>
    <x v="1"/>
    <x v="3"/>
    <x v="20"/>
    <s v="Personal Protective Equipment "/>
    <s v="Dental Bibs"/>
    <s v="NA"/>
    <s v="Dental Bibs"/>
    <n v="-1"/>
    <s v="Bundle"/>
    <s v="DB-3-00001"/>
    <n v="7.5"/>
    <s v="NA"/>
    <s v="NA"/>
    <s v="NA "/>
    <s v="NA "/>
    <s v="NA"/>
    <s v="08- FIN/INV"/>
    <s v="Dr. Salim Ali Salim Al-Hamadani"/>
    <s v="VDC015"/>
    <s v="NA"/>
    <s v="30- Main Inventory 2"/>
    <s v="NA"/>
    <n v="4.0999999999999996"/>
    <s v="NA"/>
    <s v="NA "/>
    <s v="NA"/>
    <s v="Dental Bib (13*18) (4pcs)"/>
    <s v="LOMAR "/>
    <s v="Everest Medical &amp; Safety Trading"/>
    <x v="41"/>
    <s v="Mujeeb"/>
    <s v="+971 56 683 3107"/>
    <s v="01- Consumables"/>
    <s v="4"/>
    <n v="1"/>
    <s v="IPO-70109"/>
    <n v="-7.5"/>
    <s v="NA"/>
    <s v="NA"/>
    <s v="NA"/>
    <s v="NA"/>
    <s v="NA"/>
    <s v="NA"/>
  </r>
  <r>
    <d v="2025-01-29T00:00:00"/>
    <x v="1"/>
    <x v="3"/>
    <x v="20"/>
    <s v="Personal Protective Equipment"/>
    <s v="Disposable Gown - 70 gsm"/>
    <s v="NA"/>
    <s v="Disposable Gown - 70 gsm"/>
    <n v="-1"/>
    <s v="Pack of 10pcs"/>
    <s v="ISG70-00001"/>
    <n v="15"/>
    <s v="NA"/>
    <s v="NA"/>
    <s v="NA "/>
    <s v="NA "/>
    <s v="NA"/>
    <s v="08- FIN/INV"/>
    <s v="Dr. Hussein Salah Ahmed Tahoun"/>
    <s v="VDC001"/>
    <s v="NA"/>
    <s v="30- Main Inventory 2"/>
    <s v="NA"/>
    <n v="6.1"/>
    <s v="NA"/>
    <s v="NA "/>
    <s v="NA"/>
    <s v="Disposable Isolation Gown - 70 GSM Blue"/>
    <s v="Novamed "/>
    <s v="Everest Medical &amp; Safety Trading"/>
    <x v="35"/>
    <s v="Mujeeb "/>
    <s v="+971 56 683 3107"/>
    <s v="01- Consumables"/>
    <s v="7"/>
    <n v="1"/>
    <s v="IPO-97491"/>
    <n v="-15"/>
    <s v="NA"/>
    <s v="NA"/>
    <s v="NA"/>
    <s v="NA"/>
    <s v="NA"/>
    <s v="NA"/>
  </r>
  <r>
    <d v="2025-01-29T00:00:00"/>
    <x v="1"/>
    <x v="0"/>
    <x v="22"/>
    <s v="Surgical Materials "/>
    <s v="Disposable Scalpel #15C"/>
    <s v="NA"/>
    <s v="Disposable Scalpel #15C"/>
    <n v="-1"/>
    <s v="Pack"/>
    <s v="DSB-00015C"/>
    <n v="12"/>
    <s v="NA"/>
    <s v="NA"/>
    <s v="NA "/>
    <s v="NA "/>
    <d v="2026-09-25T00:00:00"/>
    <s v="08- FIN/INV"/>
    <s v="Dr. Hussein Salah Ahmed Tahoun"/>
    <s v="VDC001"/>
    <s v="NA"/>
    <s v="32- Main Inventory 1"/>
    <s v="NA"/>
    <n v="8.6"/>
    <s v="NA"/>
    <s v="NA "/>
    <s v="NA"/>
    <s v="Scalpel - Disposable Scalpel #15C"/>
    <s v="BROMED "/>
    <s v="Everest Medical &amp; Safety Trading"/>
    <x v="35"/>
    <s v="Mujeeb "/>
    <s v="+971 56 683 3107"/>
    <s v="01- Consumables"/>
    <n v="8"/>
    <n v="1"/>
    <s v="IPO-97491"/>
    <n v="-12"/>
    <s v="NA"/>
    <s v="NA"/>
    <s v="NA"/>
    <s v="NA"/>
    <s v="NA"/>
    <s v="NA"/>
  </r>
  <r>
    <d v="2025-01-29T00:00:00"/>
    <x v="1"/>
    <x v="3"/>
    <x v="20"/>
    <s v="Personal Protective Equipment"/>
    <s v="Gloves Powdered - Small"/>
    <s v="NA"/>
    <s v="Gloves Powdered - Small"/>
    <n v="-1"/>
    <s v="Box"/>
    <s v="DIS26"/>
    <n v="9"/>
    <s v="NA"/>
    <s v="NA"/>
    <s v="NA "/>
    <s v="NA "/>
    <s v="NA"/>
    <s v="08- FIN/INV"/>
    <s v="Dr. Hussein Salah Ahmed Tahoun"/>
    <s v="VDC001"/>
    <s v="NA"/>
    <s v="30- Main Inventory 2"/>
    <s v="NA"/>
    <n v="2.2999999999999998"/>
    <s v="NA"/>
    <s v="NA "/>
    <s v="NA"/>
    <s v="Gloves Powdered - Small"/>
    <s v="Gesalife"/>
    <s v="Everest Medical &amp; Safety Trading"/>
    <x v="35"/>
    <s v="Mujeeb "/>
    <s v="+971 56 683 3107"/>
    <s v="01- Consumables"/>
    <s v="2"/>
    <n v="1"/>
    <s v="IPO-97491"/>
    <n v="-9"/>
    <s v="NA"/>
    <s v="NA"/>
    <s v="NA"/>
    <s v="NA"/>
    <s v="NA"/>
    <s v="NA"/>
  </r>
  <r>
    <d v="2025-01-29T00:00:00"/>
    <x v="1"/>
    <x v="0"/>
    <x v="3"/>
    <s v="Endodontic Materials"/>
    <s v="K Files"/>
    <s v="NA"/>
    <s v="K Files 25-10"/>
    <n v="-1"/>
    <s v="Pkt"/>
    <s v="KF-002510"/>
    <n v="7"/>
    <s v="NA"/>
    <s v="NA"/>
    <s v="NA "/>
    <s v="NA "/>
    <s v="NA"/>
    <s v="08- FIN/INV"/>
    <s v="Dr. Salim Ali Salim Al-Hamadani"/>
    <s v="VDC015"/>
    <s v="NA"/>
    <s v="32- Main Inventory 1"/>
    <s v="NA"/>
    <n v="8.4"/>
    <s v="NA"/>
    <s v="NA "/>
    <s v="NA"/>
    <s v="K Files - 25mm #10"/>
    <s v="Mani "/>
    <s v="Everest Medical &amp; Safety Trading"/>
    <x v="41"/>
    <s v="Mujeeb "/>
    <s v="+971 56 683 3107"/>
    <s v="02- Reusable"/>
    <s v="8"/>
    <n v="1"/>
    <s v="IPO-70109"/>
    <n v="-7"/>
    <s v="NA"/>
    <s v="NA"/>
    <s v="NA"/>
    <s v="NA"/>
    <s v="NA"/>
    <s v="NA"/>
  </r>
  <r>
    <d v="2025-01-29T00:00:00"/>
    <x v="1"/>
    <x v="1"/>
    <x v="1"/>
    <s v="Pantry Supplies "/>
    <s v="Milk Powder"/>
    <s v="NA"/>
    <s v="Milk Powder"/>
    <n v="-1"/>
    <s v="Kilogram"/>
    <s v="IGDT002"/>
    <n v="60"/>
    <s v="NA"/>
    <s v="NA"/>
    <s v="NA "/>
    <s v="NA "/>
    <d v="2025-09-01T00:00:00"/>
    <s v="08- FIN/INV"/>
    <s v="Myrna Villegas"/>
    <s v="VDC105"/>
    <s v="NA"/>
    <s v="30- Main Inventory 2"/>
    <s v="NA"/>
    <n v="8.1999999999999993"/>
    <s v="NA"/>
    <s v="NA "/>
    <s v="NA"/>
    <s v="Dallmayr Topping"/>
    <s v="DALLMAYR "/>
    <s v="Jackson Trading Co. LLC"/>
    <x v="39"/>
    <s v="Sales "/>
    <s v="+971 56 975 6706"/>
    <s v="01- Consumables"/>
    <n v="8"/>
    <n v="1"/>
    <s v="IPO-14813"/>
    <n v="-60"/>
    <s v="NA"/>
    <s v="NA"/>
    <s v="NA"/>
    <s v="NA"/>
    <s v="NA"/>
    <s v="NA"/>
  </r>
  <r>
    <d v="2025-01-29T00:00:00"/>
    <x v="1"/>
    <x v="0"/>
    <x v="0"/>
    <s v="Burs"/>
    <s v="Needle Straight Red Burs"/>
    <s v="NA"/>
    <s v="Needle Straight Red Burs"/>
    <n v="-1"/>
    <s v="Pkt"/>
    <s v="D859 1.0"/>
    <n v="50"/>
    <s v="NA"/>
    <s v="NA"/>
    <s v="NA "/>
    <s v="NA "/>
    <s v="NA"/>
    <s v="08- FIN/INV"/>
    <s v="Dr. Salim Ali Salim Al-Hamadani"/>
    <s v="VDC015"/>
    <s v="NA"/>
    <s v="32- Main Inventory 1"/>
    <s v="NA"/>
    <n v="7.4"/>
    <s v="NA"/>
    <s v="NA "/>
    <s v="NA"/>
    <s v="Bur - Diamond Bur #74 - Stoddard"/>
    <s v="Stoddard"/>
    <s v="Al Hana Medical Equipments"/>
    <x v="41"/>
    <s v="Mahamud"/>
    <s v="+971 50 219 8081"/>
    <s v="02- Reusable"/>
    <s v="7"/>
    <n v="1"/>
    <s v="IPO-70109"/>
    <n v="-50"/>
    <s v="NA"/>
    <s v="NA"/>
    <s v="NA"/>
    <s v="NA"/>
    <s v="NA"/>
    <s v="NA"/>
  </r>
  <r>
    <d v="2025-01-29T00:00:00"/>
    <x v="1"/>
    <x v="0"/>
    <x v="11"/>
    <s v="Nitrous Sedation"/>
    <s v="Nitrous Oxide Refill"/>
    <s v="NA"/>
    <s v="Nitrous Oxide Refill"/>
    <n v="-1"/>
    <s v="Cylinder"/>
    <s v="MI-DMS-NR-01"/>
    <n v="150"/>
    <s v="NA"/>
    <s v="NA"/>
    <s v="NA "/>
    <s v="NA "/>
    <s v="NA"/>
    <s v="08- FIN/INV"/>
    <s v="Dr. Hussein Salah Ahmed Tahoun"/>
    <s v="VDC001"/>
    <s v="NA"/>
    <s v="32- Main Inventory 1"/>
    <s v="NA"/>
    <n v="2.5"/>
    <s v="NA"/>
    <s v="NA "/>
    <s v="NA"/>
    <s v="Nitrous Oxide Refill"/>
    <s v="NA"/>
    <s v="Panacea Synthetic Gas Trading LLC"/>
    <x v="35"/>
    <s v="Suresh "/>
    <s v="+971 52 850 2873"/>
    <s v="01- Consumables"/>
    <s v="2"/>
    <n v="1"/>
    <s v="IPO-97491"/>
    <n v="-150"/>
    <s v="NA"/>
    <s v="NA"/>
    <s v="NA"/>
    <s v="NA"/>
    <s v="NA"/>
    <s v="NA"/>
  </r>
  <r>
    <d v="2025-01-29T00:00:00"/>
    <x v="1"/>
    <x v="3"/>
    <x v="20"/>
    <s v="Personal Protective Equipment"/>
    <s v="Nurse Cap"/>
    <s v="NA"/>
    <s v="Nurse Cap"/>
    <n v="-1"/>
    <s v="Pack "/>
    <s v="GENC-1112"/>
    <n v="7"/>
    <s v="NA"/>
    <s v="NA"/>
    <s v="NA "/>
    <s v="NA "/>
    <d v="2027-08-01T00:00:00"/>
    <s v="08- FIN/INV"/>
    <s v="Dr. Salim Ali Salim Al-Hamadani"/>
    <s v="VDC015"/>
    <s v="NA"/>
    <s v="30- Main Inventory 2"/>
    <s v="NA"/>
    <n v="8.4"/>
    <s v="NA"/>
    <s v="NA "/>
    <s v="NA"/>
    <s v="Nurse Cap"/>
    <s v="MMC "/>
    <s v="Everest Medical &amp; Safety Trading"/>
    <x v="41"/>
    <s v="Mujeeb "/>
    <s v="+971 56 683 3107"/>
    <s v="01- Consumables"/>
    <s v="3"/>
    <n v="1"/>
    <s v="IPO-70109"/>
    <n v="-7"/>
    <s v="NA"/>
    <s v="NA"/>
    <s v="NA"/>
    <s v="NA"/>
    <s v="NA"/>
    <s v="NA"/>
  </r>
  <r>
    <d v="2025-01-29T00:00:00"/>
    <x v="1"/>
    <x v="1"/>
    <x v="1"/>
    <s v="Pantry Supplies "/>
    <s v="Paper Cups"/>
    <s v="NA"/>
    <s v="Paper Cups"/>
    <n v="-1"/>
    <s v="Tube of 50 Cups"/>
    <s v="IGDP013"/>
    <n v="18"/>
    <s v="NA"/>
    <s v="NA"/>
    <s v="NA "/>
    <s v="NA "/>
    <s v="NA"/>
    <s v="08- FIN/INV"/>
    <s v="Myrna Villegas"/>
    <s v="VDC105"/>
    <s v="NA"/>
    <s v="30- Main Inventory 2"/>
    <s v="NA"/>
    <n v="8.1999999999999993"/>
    <s v="NA"/>
    <s v="NA "/>
    <s v="NA"/>
    <s v="Dallmayr Paper Cups"/>
    <s v="DALLMAYR "/>
    <s v="Jackson Trading Co. LLC"/>
    <x v="39"/>
    <s v="Sales "/>
    <s v="+971 56 975 6706"/>
    <s v="01- Consumables"/>
    <n v="8"/>
    <n v="1"/>
    <s v="IPO-14813"/>
    <n v="-18"/>
    <s v="NA"/>
    <s v="NA"/>
    <s v="NA"/>
    <s v="NA"/>
    <s v="NA"/>
    <s v="NA"/>
  </r>
  <r>
    <d v="2025-01-29T00:00:00"/>
    <x v="1"/>
    <x v="3"/>
    <x v="20"/>
    <s v="Personal Protective Equipment"/>
    <s v="Plastic Shoe Cover"/>
    <s v="NA"/>
    <s v="Plastic Shoe Cover"/>
    <n v="-1"/>
    <s v="Pack of 100 Pcs"/>
    <s v="4MSSCP36"/>
    <n v="8"/>
    <s v="NA"/>
    <s v="NA"/>
    <s v="NA "/>
    <s v="NA "/>
    <s v="NA"/>
    <s v="08- FIN/INV"/>
    <s v="Dr. Hussein Salah Ahmed Tahoun"/>
    <s v="VDC001"/>
    <s v="NA"/>
    <s v="30- Main Inventory 2"/>
    <s v="NA"/>
    <n v="3.4"/>
    <s v="NA"/>
    <s v="NA "/>
    <s v="NA"/>
    <s v="Plastic Shoe Cover"/>
    <s v="V4  Health "/>
    <s v="Everest Medical &amp; Safety Trading"/>
    <x v="35"/>
    <s v="Mujeeb "/>
    <s v="+971 56 683 3107"/>
    <s v="01- Consumables"/>
    <s v="3"/>
    <n v="1"/>
    <s v="IPO-97491"/>
    <n v="-8"/>
    <s v="NA"/>
    <s v="NA"/>
    <s v="NA"/>
    <s v="NA"/>
    <s v="NA"/>
    <s v="NA"/>
  </r>
  <r>
    <d v="2025-01-29T00:00:00"/>
    <x v="1"/>
    <x v="0"/>
    <x v="2"/>
    <s v="Restorative Fillings"/>
    <s v="PNV Brown Tip"/>
    <s v="NA"/>
    <s v="PNV Brown Tip"/>
    <n v="-1"/>
    <s v="Pack of 25 Pcs"/>
    <s v="PNVTIP-00001"/>
    <n v="110"/>
    <s v="NA"/>
    <s v="NA"/>
    <s v="NA "/>
    <s v="NA "/>
    <s v="NA"/>
    <s v="08- FIN/INV"/>
    <s v="Dr. Salim Ali Salim Al-Hamadani"/>
    <s v="VDC015"/>
    <s v="NA"/>
    <s v="32- Main Inventory 1"/>
    <s v="NA"/>
    <n v="8.3000000000000007"/>
    <s v="NA"/>
    <s v="NA "/>
    <s v="NA"/>
    <s v="PNV Cement Mixing Tip- Brown"/>
    <s v="NA"/>
    <s v="City Pharmacy Co. WLL"/>
    <x v="41"/>
    <s v="Mr.Anas"/>
    <s v="+971 55 670 6571"/>
    <s v="01- Consumables"/>
    <s v="8"/>
    <n v="1"/>
    <s v="IPO-70109"/>
    <n v="-110"/>
    <s v="NA"/>
    <s v="NA"/>
    <s v="NA"/>
    <s v="NA"/>
    <s v="NA"/>
    <s v="NA"/>
  </r>
  <r>
    <d v="2025-01-29T00:00:00"/>
    <x v="1"/>
    <x v="0"/>
    <x v="2"/>
    <s v="Restorative Fillings"/>
    <s v="Proximal Saw 6mm"/>
    <s v="NA"/>
    <s v="Proximal Saw 6mm"/>
    <n v="-1"/>
    <s v="Pack"/>
    <n v="3033"/>
    <n v="95"/>
    <s v="NA"/>
    <s v="NA"/>
    <s v="NA "/>
    <s v="NA "/>
    <d v="2025-10-15T00:00:00"/>
    <s v="08- FIN/INV"/>
    <s v="Dr. Salim Ali Salim Al-Hamadani"/>
    <s v="VDC015"/>
    <s v="NA"/>
    <s v="32- Main Inventory 1"/>
    <s v="NA"/>
    <n v="7.3"/>
    <s v="NA"/>
    <s v="NA "/>
    <s v="NA"/>
    <s v="Microcut Manual - Serrated Steel Blade 6mm - TDV"/>
    <s v="TDV"/>
    <s v="World Dento Medical Equipments LLC"/>
    <x v="41"/>
    <s v="Mansoor "/>
    <s v="+971 56 367 9301"/>
    <s v="01- Consumables"/>
    <s v="7"/>
    <n v="1"/>
    <s v="IPO-70109"/>
    <n v="-95"/>
    <s v="NA"/>
    <s v="NA"/>
    <s v="NA"/>
    <s v="NA"/>
    <s v="NA"/>
    <s v="NA"/>
  </r>
  <r>
    <d v="2025-01-29T00:00:00"/>
    <x v="1"/>
    <x v="3"/>
    <x v="20"/>
    <s v="Personal Protective Equipment"/>
    <s v="Saliva Ejector"/>
    <s v="NA"/>
    <s v="Saliva Ejector"/>
    <n v="-1"/>
    <s v="Pack of 100 Pcs"/>
    <s v="SE-00001"/>
    <n v="8"/>
    <s v="NA"/>
    <s v="NA"/>
    <s v="NA "/>
    <s v="NA "/>
    <s v="NA"/>
    <s v="08- FIN/INV"/>
    <s v="Dr. Hussein Salah Ahmed Tahoun"/>
    <s v="VDC001"/>
    <s v="NA"/>
    <s v="30- Main Inventory 2"/>
    <s v="NA"/>
    <n v="5.3"/>
    <s v="NA"/>
    <s v="NA "/>
    <s v="NA"/>
    <s v="Saliva Ejector"/>
    <s v="EUROMED"/>
    <s v="Everest Medical &amp; Safety Trading"/>
    <x v="35"/>
    <s v="Mujeeb "/>
    <s v="+971 56 683 3107"/>
    <s v="01- Consumables"/>
    <s v="5"/>
    <n v="1"/>
    <s v="IPO-97491"/>
    <n v="-8"/>
    <s v="NA"/>
    <s v="NA"/>
    <s v="NA"/>
    <s v="NA"/>
    <s v="NA"/>
    <s v="NA"/>
  </r>
  <r>
    <d v="2025-01-29T00:00:00"/>
    <x v="1"/>
    <x v="0"/>
    <x v="0"/>
    <s v="Burs"/>
    <s v="Short Black Round Diamond Bur"/>
    <s v="NA"/>
    <s v="Short Black Round Diamond Bur"/>
    <n v="-1"/>
    <s v="Pkt"/>
    <s v="D801 SG 2.3"/>
    <n v="50"/>
    <s v="NA"/>
    <s v="NA"/>
    <s v="NA "/>
    <s v="NA "/>
    <s v="NA"/>
    <s v="08- FIN/INV"/>
    <s v="Dr. Salim Ali Salim Al-Hamadani"/>
    <s v="VDC015"/>
    <s v="NA"/>
    <s v="32- Main Inventory 1"/>
    <s v="NA"/>
    <n v="7.4"/>
    <s v="NA"/>
    <s v="NA "/>
    <s v="NA"/>
    <s v="Bur - Diamond Bur #14A - Stoddard"/>
    <s v="Stoddard"/>
    <s v="Al Hana Medical Equipments"/>
    <x v="41"/>
    <s v="Mahamud"/>
    <s v="+971 50 219 8081"/>
    <s v="02- Reusable"/>
    <s v="7"/>
    <n v="1"/>
    <s v="IPO-70109"/>
    <n v="-50"/>
    <s v="NA"/>
    <s v="NA"/>
    <s v="NA"/>
    <s v="NA"/>
    <s v="NA"/>
    <s v="NA"/>
  </r>
  <r>
    <d v="2025-01-29T00:00:00"/>
    <x v="1"/>
    <x v="1"/>
    <x v="1"/>
    <s v="Pantry Supplies "/>
    <s v="Stirrer"/>
    <s v="NA"/>
    <s v="Stirrer"/>
    <n v="-1"/>
    <s v="Bundle"/>
    <s v="IGDT001"/>
    <n v="8"/>
    <s v="NA"/>
    <s v="NA"/>
    <s v="NA "/>
    <s v="NA "/>
    <s v="NA"/>
    <s v="08- FIN/INV"/>
    <s v="Myrna Villegas"/>
    <s v="VDC105"/>
    <s v="NA"/>
    <s v="30- Main Inventory 2"/>
    <s v="NA"/>
    <n v="8.3000000000000007"/>
    <s v="NA"/>
    <s v="NA "/>
    <s v="NA"/>
    <s v="Automatic Stirrer 105mm"/>
    <s v="DALLMAYR "/>
    <s v="Jackson Trading Co. LLC"/>
    <x v="39"/>
    <s v="Sales "/>
    <s v="+971 56 975 6706"/>
    <s v="01- Consumables"/>
    <n v="8"/>
    <n v="1"/>
    <s v="IPO-14813"/>
    <n v="-8"/>
    <s v="NA"/>
    <s v="NA"/>
    <s v="NA"/>
    <s v="NA"/>
    <s v="NA"/>
    <s v="NA"/>
  </r>
  <r>
    <d v="2025-01-29T00:00:00"/>
    <x v="1"/>
    <x v="0"/>
    <x v="0"/>
    <s v="Burs"/>
    <s v="Straight Black Cylinder Round Tip"/>
    <s v="NA"/>
    <s v="Straight Black Cylinder Round Tip"/>
    <n v="-1"/>
    <s v="Pkt"/>
    <s v="D881 SG 1.2"/>
    <n v="60"/>
    <s v="NA"/>
    <s v="NA"/>
    <s v="NA "/>
    <s v="NA "/>
    <s v="NA"/>
    <s v="08- FIN/INV"/>
    <s v="Dr. Salim Ali Salim Al-Hamadani"/>
    <s v="VDC015"/>
    <s v="NA"/>
    <s v="32- Main Inventory 1"/>
    <s v="NA"/>
    <n v="7.4"/>
    <s v="NA"/>
    <s v="NA "/>
    <s v="NA"/>
    <s v="Bur - Diamond Bur #52 - Stoddard"/>
    <s v="Stoddard"/>
    <s v="Al Hana Medical Equipments"/>
    <x v="41"/>
    <s v="Mahamud"/>
    <s v="+971 50 219 8081"/>
    <s v="02- Reusable"/>
    <s v="7"/>
    <n v="1"/>
    <s v="IPO-70109"/>
    <n v="-60"/>
    <s v="NA"/>
    <s v="NA"/>
    <s v="NA"/>
    <s v="NA"/>
    <s v="NA"/>
    <s v="NA"/>
  </r>
  <r>
    <d v="2025-01-29T00:00:00"/>
    <x v="1"/>
    <x v="1"/>
    <x v="23"/>
    <s v=" Printing Supplies"/>
    <s v="VDC FORMS"/>
    <s v="NA"/>
    <s v="VDC - Referral Form"/>
    <n v="-1"/>
    <s v="Pcs "/>
    <s v="VDC-RF-01"/>
    <n v="40"/>
    <s v="NA"/>
    <s v="NA"/>
    <s v="NA "/>
    <s v="NA "/>
    <s v="NA"/>
    <s v="08- FIN/INV"/>
    <s v="Dr. Hussein Salah Ahmed Tahoun"/>
    <s v="VDC001"/>
    <s v="NA"/>
    <s v="30- Main Inventory 2"/>
    <s v="NA"/>
    <n v="8.1"/>
    <s v="NA"/>
    <s v="NA "/>
    <s v="NA"/>
    <s v="VDC - Referral Form"/>
    <s v="NA"/>
    <s v="Green Line Printing Works"/>
    <x v="35"/>
    <s v="Najeeb "/>
    <s v="+971 50 546 2809"/>
    <s v="01- Consumables"/>
    <n v="8"/>
    <n v="1"/>
    <s v="IPO-97491"/>
    <n v="-40"/>
    <s v="NA"/>
    <s v="NA"/>
    <s v="NA"/>
    <s v="NA"/>
    <s v="NA"/>
    <s v="NA"/>
  </r>
  <r>
    <d v="2025-01-29T00:00:00"/>
    <x v="1"/>
    <x v="0"/>
    <x v="2"/>
    <s v="Restorative Fillings"/>
    <s v="Yellow Etch"/>
    <s v="NA"/>
    <s v="Yellow Etch"/>
    <n v="-1"/>
    <s v="Pack of 1Syringe"/>
    <s v="UP-407"/>
    <n v="45"/>
    <s v="NA"/>
    <s v="NA"/>
    <s v="NA "/>
    <s v="NA "/>
    <d v="2029-03-31T00:00:00"/>
    <s v="08- FIN/INV"/>
    <s v="Dr. Salim Ali Salim Al-Hamadani"/>
    <s v="VDC015"/>
    <s v="NA"/>
    <s v="32- Main Inventory 1"/>
    <s v="NA"/>
    <n v="7.3"/>
    <s v="NA"/>
    <s v="NA "/>
    <s v="NA"/>
    <s v="Porcelain Etch - 9% Hydrofluoric acid (1.2ml) x 1Syringe"/>
    <s v="Ultradent "/>
    <s v="Saber Mohammed/Elwan Technical Supplies"/>
    <x v="41"/>
    <s v="Saber"/>
    <s v="+971 50 170 2676"/>
    <s v="01- Consumables"/>
    <s v="7"/>
    <n v="1"/>
    <s v="IPO-70109"/>
    <n v="-45"/>
    <s v="NA"/>
    <s v="NA"/>
    <s v="NA"/>
    <s v="NA"/>
    <s v="NA"/>
    <s v="NA"/>
  </r>
  <r>
    <d v="2025-01-29T00:00:00"/>
    <x v="1"/>
    <x v="0"/>
    <x v="3"/>
    <s v="Posts Supplies "/>
    <s v="Fiber Post Size 3"/>
    <s v="NA"/>
    <s v="Fiber Post Size 3"/>
    <n v="-1"/>
    <s v="Pack"/>
    <n v="7127"/>
    <n v="180"/>
    <s v="NA"/>
    <s v="NA"/>
    <s v="NA "/>
    <s v="NA "/>
    <s v="NA"/>
    <s v="08- FIN/INV"/>
    <s v="Dr. Salim Ali Salim Al-Hamadani"/>
    <s v="VDC015"/>
    <s v="NA"/>
    <s v="32- Main Inventory 1"/>
    <s v="NA"/>
    <n v="7.4"/>
    <s v="NA"/>
    <s v="NA "/>
    <s v="NA"/>
    <s v="Unicore Post - Unicore Post Placement Size 3, 1.5mm"/>
    <s v="Ultradent "/>
    <s v="Saber Mohammed/Elwan Technical Supplies"/>
    <x v="41"/>
    <s v="Saber"/>
    <s v="+971 50 170 2676"/>
    <s v="01- Consumables"/>
    <s v="7"/>
    <n v="1"/>
    <s v="IPO-70109"/>
    <n v="-180"/>
    <s v="NA"/>
    <s v="NA"/>
    <s v="NA"/>
    <s v="NA"/>
    <s v="NA"/>
    <s v="NA"/>
  </r>
  <r>
    <d v="2025-01-29T00:00:00"/>
    <x v="1"/>
    <x v="0"/>
    <x v="3"/>
    <s v="Endodontic Materials "/>
    <s v="C Files 25-10"/>
    <s v="NA"/>
    <s v="C Files 25-10"/>
    <n v="-1"/>
    <s v="Pkt"/>
    <s v="TM172A"/>
    <n v="25"/>
    <s v="NA"/>
    <s v="NA"/>
    <s v="NA "/>
    <s v="NA "/>
    <s v="NA"/>
    <s v="08- FIN/INV"/>
    <s v="Dr. Salim Ali Salim Al-Hamadani"/>
    <s v="VDC015"/>
    <s v="NA"/>
    <s v="32- Main Inventory 1"/>
    <s v="NA"/>
    <n v="8.4"/>
    <s v="NA"/>
    <s v="NA "/>
    <s v="NA"/>
    <s v="C + Files# 10 L25mm"/>
    <s v="Dentsply Sirona "/>
    <s v="TM Middle East Trading LLC"/>
    <x v="41"/>
    <s v="Amro "/>
    <s v="+971 50 133 0150"/>
    <s v="01- Consumables"/>
    <s v="8"/>
    <n v="1"/>
    <s v="IPO-70109"/>
    <n v="-25"/>
    <s v="NA"/>
    <s v="NA"/>
    <s v="NA"/>
    <s v="NA"/>
    <s v="NA"/>
    <s v="NA"/>
  </r>
  <r>
    <d v="2025-01-29T00:00:00"/>
    <x v="1"/>
    <x v="0"/>
    <x v="2"/>
    <s v="Restorative Fillings"/>
    <s v="Panavia Translucent"/>
    <s v="NA"/>
    <s v="Panavia Translucent"/>
    <n v="-0.33333333333333331"/>
    <s v="Pack of 3syringe"/>
    <s v="D000281387"/>
    <n v="650"/>
    <s v="NA"/>
    <s v="NA"/>
    <s v="NA "/>
    <s v="NA "/>
    <d v="2026-11-01T00:00:00"/>
    <s v="08- FIN/INV"/>
    <s v="Dr. Salim Ali Salim Al-Hamadani"/>
    <s v="VDC015"/>
    <s v="NA"/>
    <s v="32- Main Inventory 1"/>
    <s v="NA"/>
    <n v="8.3000000000000007"/>
    <s v="NA"/>
    <s v="NA "/>
    <s v="NA"/>
    <s v="PNV SA Cement Plus Value (Translucent)"/>
    <s v="KURARAY"/>
    <s v="City Pharmacy Co. WLL"/>
    <x v="41"/>
    <s v="Mr.Anas"/>
    <s v="+971 55 244 0493"/>
    <s v="01- Consumables"/>
    <s v="8"/>
    <n v="1"/>
    <s v="IPO-70109"/>
    <n v="-216.66666666666666"/>
    <s v="NA"/>
    <s v="NA"/>
    <s v="NA"/>
    <s v="NA"/>
    <s v="NA"/>
    <s v="NA"/>
  </r>
  <r>
    <d v="2025-01-29T00:00:00"/>
    <x v="1"/>
    <x v="0"/>
    <x v="22"/>
    <s v="Surgical Materials"/>
    <s v="Dental Cotton Rolls"/>
    <s v="NA"/>
    <s v="Dental Cotton Rolls"/>
    <n v="-0.25"/>
    <s v="Box of 40Pcs"/>
    <s v="DIS656"/>
    <n v="32"/>
    <s v="NA"/>
    <s v="NA"/>
    <s v="NA "/>
    <s v="NA "/>
    <s v="NA"/>
    <s v="08- FIN/INV"/>
    <s v="Dr. Salim Ali Salim Al-Hamadani"/>
    <s v="VDC015"/>
    <s v="NA"/>
    <s v="32- Main Inventory 1"/>
    <s v="NA"/>
    <n v="7.6"/>
    <s v="NA"/>
    <s v="NA "/>
    <s v="NA"/>
    <s v="Dental Cotton Rolls"/>
    <s v="NEOPRO"/>
    <s v="Everest Medical &amp; Safety Trading"/>
    <x v="41"/>
    <s v="Mujeeb "/>
    <s v="+971 56 683 3107"/>
    <s v="01- Consumables"/>
    <s v="7"/>
    <n v="1"/>
    <s v="IPO-70109"/>
    <n v="-8"/>
    <s v="NA"/>
    <s v="NA"/>
    <s v="NA"/>
    <s v="NA"/>
    <s v="NA"/>
    <s v="NA"/>
  </r>
  <r>
    <d v="2025-01-29T00:00:00"/>
    <x v="1"/>
    <x v="0"/>
    <x v="2"/>
    <s v="Adhesives"/>
    <s v="Adhesive L-Pop 100"/>
    <s v="NA"/>
    <s v="Adhesive L-Pop 100"/>
    <n v="-0.2"/>
    <s v="Box of 100 Pcs"/>
    <n v="41279"/>
    <n v="1030"/>
    <s v="NA"/>
    <s v="NA"/>
    <s v="NA "/>
    <s v="NA "/>
    <d v="2025-09-27T00:00:00"/>
    <s v="08- FIN/INV"/>
    <s v="Dr. Salim Ali Salim Al-Hamadani"/>
    <s v="VDC015"/>
    <s v="NA"/>
    <s v="32- Main Inventory 1"/>
    <s v="NA"/>
    <n v="7.3"/>
    <s v="NA"/>
    <s v="NA "/>
    <s v="NA"/>
    <s v="Adhesive - L-Pop - Single Bond 100's - 3M ESPE"/>
    <s v="3M ESPE "/>
    <s v="Alphamed General Trading LLC"/>
    <x v="41"/>
    <s v="Dr.Lujian "/>
    <s v="+971 56 697 4909"/>
    <s v="01- Consumables"/>
    <s v="7"/>
    <n v="1"/>
    <s v="IPO-70109"/>
    <n v="-206"/>
    <s v="NA"/>
    <s v="NA"/>
    <s v="NA"/>
    <s v="NA"/>
    <s v="NA"/>
    <s v="NA"/>
  </r>
  <r>
    <d v="2025-01-29T00:00:00"/>
    <x v="1"/>
    <x v="0"/>
    <x v="2"/>
    <s v="Restorative Fillings"/>
    <s v="Quick Flowable yellow Syringe"/>
    <s v="NA"/>
    <s v="Quick Flowable yellow Syringe"/>
    <n v="-0.2"/>
    <s v="Pack of 5 syringes"/>
    <s v="D00CQF1014"/>
    <n v="95"/>
    <s v="NA"/>
    <s v="NA"/>
    <s v="NA "/>
    <s v="NA "/>
    <d v="2026-03-01T00:00:00"/>
    <s v="08- FIN/INV"/>
    <s v="Dr. Salim Ali Salim Al-Hamadani"/>
    <s v="VDC015"/>
    <s v="NA"/>
    <s v="32- Main Inventory 1"/>
    <s v="NA"/>
    <n v="8.3000000000000007"/>
    <s v="NA"/>
    <s v="NA "/>
    <s v="NA"/>
    <s v="Quick Flowable yellow 5 Syringe"/>
    <s v="DENTKIST "/>
    <s v="Everest Medical &amp; Safety Trading"/>
    <x v="41"/>
    <s v="Mujeeb "/>
    <s v="+971 56 683 3107"/>
    <s v="01- Consumables"/>
    <s v="8"/>
    <n v="1"/>
    <s v="IPO-70109"/>
    <n v="-19"/>
    <s v="NA"/>
    <s v="NA"/>
    <s v="NA"/>
    <s v="NA"/>
    <s v="NA"/>
    <s v="NA"/>
  </r>
  <r>
    <d v="2025-01-29T00:00:00"/>
    <x v="1"/>
    <x v="6"/>
    <x v="12"/>
    <s v="Needles"/>
    <s v="STA Long"/>
    <s v="NA"/>
    <s v="STA Long"/>
    <n v="-0.2"/>
    <s v="Box of 50 Pcs"/>
    <s v="MILESTA-5050-301"/>
    <n v="549"/>
    <s v="NA"/>
    <s v="NA"/>
    <s v="NA "/>
    <s v="NA "/>
    <d v="2026-11-24T00:00:00"/>
    <s v="08- FIN/INV"/>
    <s v="Dr. Hussein Salah Ahmed Tahoun"/>
    <s v="VDC001"/>
    <s v="NA"/>
    <s v="32- Main Inventory 1"/>
    <s v="NA"/>
    <n v="5.6"/>
    <s v="NA"/>
    <s v="NA "/>
    <s v="NA"/>
    <s v="Wand STA Handpieces with Needle 30 gauge x 1&quot;"/>
    <s v="WAND STA"/>
    <s v="Al Hayat Pharmaceuticals"/>
    <x v="35"/>
    <s v="Dr.Noha "/>
    <s v="+971 56 367 4713"/>
    <s v="01- Consumables"/>
    <s v="5"/>
    <n v="1"/>
    <s v="IPO-97491"/>
    <n v="-109.80000000000001"/>
    <s v="NA"/>
    <s v="NA"/>
    <s v="NA"/>
    <s v="NA"/>
    <s v="NA"/>
    <s v="NA"/>
  </r>
  <r>
    <d v="2025-01-29T00:00:00"/>
    <x v="1"/>
    <x v="6"/>
    <x v="12"/>
    <s v="Syringes "/>
    <s v="Disposable Syringe 10cc"/>
    <s v="NA"/>
    <s v="Disposable Syringe 10cc"/>
    <n v="-0.1"/>
    <s v="Box of 100pcs"/>
    <s v="DS10CC"/>
    <n v="10"/>
    <s v="NA"/>
    <s v="NA"/>
    <s v="NA "/>
    <s v="NA "/>
    <s v="NA"/>
    <s v="08- FIN/INV"/>
    <s v="Dr. Salim Ali Salim Al-Hamadani"/>
    <s v="VDC015"/>
    <s v="NA"/>
    <s v="32- Main Inventory 1"/>
    <s v="NA"/>
    <n v="6.5"/>
    <s v="NA"/>
    <s v="NA "/>
    <s v="NA"/>
    <s v="Syringe 10cc"/>
    <s v="Euromed"/>
    <s v="Everest Medical &amp; Safety Trading"/>
    <x v="41"/>
    <s v="Mujeeb "/>
    <s v="+971 56 683 3107"/>
    <s v="01- Consumables"/>
    <s v="6"/>
    <n v="1"/>
    <s v="IPO-70109"/>
    <n v="-1"/>
    <s v="NA"/>
    <s v="NA"/>
    <s v="NA"/>
    <s v="NA"/>
    <s v="NA"/>
    <s v="NA"/>
  </r>
  <r>
    <d v="2025-01-29T00:00:00"/>
    <x v="1"/>
    <x v="6"/>
    <x v="12"/>
    <s v="Syringes "/>
    <s v="Disposable Syringe 3cc"/>
    <s v="NA"/>
    <s v="Disposable Syringe 3cc"/>
    <n v="-0.1"/>
    <s v="Box of 100 Pcs"/>
    <s v="DS3CC"/>
    <n v="12"/>
    <s v="NA"/>
    <s v="NA"/>
    <s v="NA "/>
    <s v="NA "/>
    <d v="2027-04-30T00:00:00"/>
    <s v="08- FIN/INV"/>
    <s v="Dr. Salim Ali Salim Al-Hamadani"/>
    <s v="VDC015"/>
    <s v="NA"/>
    <s v="32- Main Inventory 1"/>
    <s v="NA"/>
    <n v="5.5"/>
    <s v="NA"/>
    <s v="NA "/>
    <s v="NA"/>
    <s v="Syringe 3cc"/>
    <s v="Euromed"/>
    <s v="Everest Medical &amp; Safety Trading"/>
    <x v="41"/>
    <s v="Mujeeb "/>
    <s v="+971 56 683 3107"/>
    <s v="01- Consumables"/>
    <s v="5"/>
    <n v="1"/>
    <s v="IPO-70109"/>
    <n v="-1.2000000000000002"/>
    <s v="NA"/>
    <s v="NA"/>
    <s v="NA"/>
    <s v="NA"/>
    <s v="NA"/>
    <s v="NA"/>
  </r>
  <r>
    <d v="2025-01-29T00:00:00"/>
    <x v="1"/>
    <x v="6"/>
    <x v="12"/>
    <s v="Needles"/>
    <s v="STA Short"/>
    <s v="NA"/>
    <s v="STA Short"/>
    <n v="-0.1"/>
    <s v="Box of 50 Pcs"/>
    <s v="MILESTA-5050-305"/>
    <n v="549"/>
    <s v="NA"/>
    <s v="NA"/>
    <s v="NA "/>
    <s v="NA "/>
    <d v="2027-11-24T00:00:00"/>
    <s v="08- FIN/INV"/>
    <s v="Dr. Hussein Salah Ahmed Tahoun"/>
    <s v="VDC001"/>
    <s v="NA"/>
    <s v="32- Main Inventory 1"/>
    <s v="NA"/>
    <n v="5.6"/>
    <s v="NA"/>
    <s v="NA "/>
    <s v="NA"/>
    <s v="Wand STA Handpieces with Needle 30 gauge x 1/2&quot;"/>
    <s v="WAND STA"/>
    <s v="Al Hayat Pharmaceuticals"/>
    <x v="35"/>
    <s v="Dr.Noha "/>
    <s v="+971 56 367 4713"/>
    <s v="01- Consumables"/>
    <s v="5"/>
    <n v="1"/>
    <s v="IPO-97491"/>
    <n v="-54.900000000000006"/>
    <s v="NA"/>
    <s v="NA"/>
    <s v="NA"/>
    <s v="NA"/>
    <s v="NA"/>
    <s v="NA"/>
  </r>
  <r>
    <d v="2025-01-29T00:00:00"/>
    <x v="1"/>
    <x v="6"/>
    <x v="12"/>
    <s v="Needles"/>
    <s v="STA Short"/>
    <s v="NA"/>
    <s v="STA Short"/>
    <n v="-0.1"/>
    <s v="Box of 50 Pcs"/>
    <s v="MILESTA-5050-305"/>
    <n v="549"/>
    <s v="NA"/>
    <s v="NA"/>
    <s v="NA "/>
    <s v="NA "/>
    <d v="2027-11-24T00:00:00"/>
    <s v="08- FIN/INV"/>
    <s v="Dr. Salim Ali Salim Al-Hamadani"/>
    <s v="VDC015"/>
    <s v="NA"/>
    <s v="32- Main Inventory 1"/>
    <s v="NA"/>
    <n v="5.6"/>
    <s v="NA"/>
    <s v="NA "/>
    <s v="NA"/>
    <s v="Wand STA Handpieces with Needle 30 gauge x 1/2&quot;"/>
    <s v="WAND STA"/>
    <s v="Al Hayat Pharmaceuticals"/>
    <x v="41"/>
    <s v="Dr.Noha "/>
    <s v="+971 56 367 4713"/>
    <s v="01- Consumables"/>
    <s v="5"/>
    <n v="1"/>
    <s v="IPO-70109"/>
    <n v="-54.900000000000006"/>
    <s v="NA"/>
    <s v="NA"/>
    <s v="NA"/>
    <s v="NA"/>
    <s v="NA"/>
    <s v="NA"/>
  </r>
  <r>
    <d v="2025-01-30T00:00:00"/>
    <x v="1"/>
    <x v="0"/>
    <x v="22"/>
    <s v="Surgical Materials"/>
    <s v="Saline"/>
    <s v="NA"/>
    <s v="Saline (100ml)"/>
    <n v="-7"/>
    <s v="Bottle"/>
    <s v="SSC-001.09"/>
    <n v="3"/>
    <s v="NA"/>
    <s v="NA"/>
    <s v="NA "/>
    <s v="NA "/>
    <s v="NA "/>
    <s v="08- FIN/INV"/>
    <s v="Ibrahim Abd Alkarim"/>
    <s v="VDC126"/>
    <s v="NA"/>
    <s v="32- Main Inventory 1"/>
    <s v="NA"/>
    <n v="5.5"/>
    <s v="NA"/>
    <s v="NA "/>
    <s v="NA"/>
    <s v="Normal Saline 100ml bottle (0.9%Nacl)"/>
    <s v="NA"/>
    <s v="Everest Medical &amp; Safety Trading"/>
    <x v="38"/>
    <s v="Mujeeb "/>
    <s v="+971 54 705 1204"/>
    <s v="01- Consumables"/>
    <s v="5"/>
    <n v="1"/>
    <s v="IPO-70252"/>
    <n v="-21"/>
    <s v="NA"/>
    <s v="NA"/>
    <s v="NA"/>
    <s v="NA"/>
    <s v="NA"/>
    <s v="NA"/>
  </r>
  <r>
    <d v="2025-01-30T00:00:00"/>
    <x v="1"/>
    <x v="3"/>
    <x v="20"/>
    <s v="Personal Protective Equipment"/>
    <s v="Gloves Powdered - Small"/>
    <s v="NA"/>
    <s v="Gloves Powdered - Small"/>
    <n v="-5"/>
    <s v="Box"/>
    <s v="DIS26"/>
    <n v="9"/>
    <s v="NA"/>
    <s v="NA"/>
    <s v="NA "/>
    <s v="NA "/>
    <s v="NA"/>
    <s v="08- FIN/INV"/>
    <s v="Dr. Ammar Anbari"/>
    <s v="VDC169"/>
    <s v="NA"/>
    <s v="30- Main Inventory 2"/>
    <s v="NA"/>
    <n v="2.2999999999999998"/>
    <s v="NA"/>
    <s v="NA "/>
    <s v="NA"/>
    <s v="Gloves Powdered - Small"/>
    <s v="Gesalife"/>
    <s v="Everest Medical &amp; Safety Trading"/>
    <x v="36"/>
    <s v="Mujeeb "/>
    <s v="+971 56 683 3107"/>
    <s v="01- Consumables"/>
    <s v="2"/>
    <n v="1"/>
    <s v="IPO-63644"/>
    <n v="-45"/>
    <s v="NA"/>
    <s v="NA"/>
    <s v="NA"/>
    <s v="NA"/>
    <s v="NA"/>
    <s v="NA"/>
  </r>
  <r>
    <d v="2025-01-30T00:00:00"/>
    <x v="1"/>
    <x v="6"/>
    <x v="12"/>
    <s v="IV Set"/>
    <s v="IV Set"/>
    <s v="NA"/>
    <s v="IV Set"/>
    <n v="-5"/>
    <s v="Pcs "/>
    <s v="NA"/>
    <n v="0.85"/>
    <s v="NA"/>
    <s v="NA"/>
    <s v="NA"/>
    <s v="NA "/>
    <s v="NA "/>
    <s v="08- FIN/INV"/>
    <s v="Ibrahim Abd Alkarim"/>
    <s v="VDC126"/>
    <s v="NA"/>
    <s v="32- Main Inventory 1"/>
    <s v="NA"/>
    <n v="5.2"/>
    <s v="NA"/>
    <s v="NA "/>
    <s v="NA"/>
    <s v="I.V Administration Set "/>
    <s v="NA"/>
    <s v="IRA Medical Supplies"/>
    <x v="38"/>
    <s v="Mohammed Rashid"/>
    <s v="+971 56 272 8220"/>
    <s v="01- Consumables"/>
    <s v="5"/>
    <n v="1"/>
    <s v="IPO-70252"/>
    <n v="-4.25"/>
    <s v="NA"/>
    <s v="NA"/>
    <s v="NA"/>
    <s v="NA"/>
    <s v="NA"/>
    <s v="NA"/>
  </r>
  <r>
    <d v="2025-01-30T00:00:00"/>
    <x v="1"/>
    <x v="0"/>
    <x v="25"/>
    <s v="Giveaways"/>
    <s v="Denture Box"/>
    <s v="NA"/>
    <s v="Denture Box"/>
    <n v="-4"/>
    <s v="Pcs"/>
    <s v="DB-00001"/>
    <n v="2"/>
    <s v="NA"/>
    <s v="NA"/>
    <s v="NA "/>
    <s v="NA "/>
    <s v="NA"/>
    <s v="08- FIN/INV"/>
    <s v="Dr. Ammar Anbari"/>
    <s v="VDC169"/>
    <s v="NA"/>
    <s v="32- Main Inventory 1"/>
    <s v="NA"/>
    <n v="7.2"/>
    <s v="NA"/>
    <s v="NA "/>
    <s v="NA"/>
    <s v="Denture Box - Blue"/>
    <s v="Dispomate"/>
    <s v="Everest Medical &amp; Safety Trading"/>
    <x v="36"/>
    <s v="Mujeeb "/>
    <s v="+971 56 683 3107"/>
    <s v="01- Consumables"/>
    <s v="7"/>
    <n v="1"/>
    <s v="IPO-63644"/>
    <n v="-8"/>
    <s v="NA"/>
    <s v="NA"/>
    <s v="NA"/>
    <s v="NA"/>
    <s v="NA"/>
    <s v="NA"/>
  </r>
  <r>
    <d v="2025-01-30T00:00:00"/>
    <x v="1"/>
    <x v="0"/>
    <x v="22"/>
    <s v="Surgical Materials "/>
    <s v="Gauze"/>
    <s v="NA"/>
    <s v="Gauze"/>
    <n v="-4"/>
    <s v="Pack"/>
    <n v="21090604"/>
    <n v="2"/>
    <s v="NA"/>
    <s v="NA"/>
    <s v="NA "/>
    <s v="NA "/>
    <d v="2026-08-01T00:00:00"/>
    <s v="08- FIN/INV"/>
    <s v="Dr. Ammar Anbari"/>
    <s v="VDC169"/>
    <s v="NA"/>
    <s v="32- Main Inventory 1"/>
    <s v="NA"/>
    <n v="7.6"/>
    <s v="NA"/>
    <s v="NA "/>
    <s v="NA"/>
    <s v="Gauze - Surgical Sponges 2&quot;x2&quot; 8 ply (100pcs)"/>
    <s v="Medix"/>
    <s v="Everest Medical &amp; Safety Trading"/>
    <x v="36"/>
    <s v="Mujeeb "/>
    <s v="+971 56 683 3107"/>
    <s v="01- Consumables"/>
    <s v="7"/>
    <n v="1"/>
    <s v="IPO-63644"/>
    <n v="-8"/>
    <s v="NA"/>
    <s v="NA"/>
    <s v="NA"/>
    <s v="NA"/>
    <s v="NA"/>
    <s v="NA"/>
  </r>
  <r>
    <d v="2025-01-30T00:00:00"/>
    <x v="1"/>
    <x v="3"/>
    <x v="20"/>
    <s v="Personal Protective Equipment "/>
    <s v="Dental Bibs"/>
    <s v="NA"/>
    <s v="Dental Bibs"/>
    <n v="-3"/>
    <s v="Bundle"/>
    <s v="DB-3-00001"/>
    <n v="7.5"/>
    <s v="NA"/>
    <s v="NA"/>
    <s v="NA "/>
    <s v="NA "/>
    <s v="NA"/>
    <s v="08- FIN/INV"/>
    <s v="Dr. Ammar Anbari"/>
    <s v="VDC169"/>
    <s v="NA"/>
    <s v="30- Main Inventory 2"/>
    <s v="NA"/>
    <n v="4.0999999999999996"/>
    <s v="NA"/>
    <s v="NA "/>
    <s v="NA"/>
    <s v="Dental Bib (13*18) (4pcs)"/>
    <s v="LOMAR "/>
    <s v="Everest Medical &amp; Safety Trading"/>
    <x v="36"/>
    <s v="Mujeeb"/>
    <s v="+971 56 683 3107"/>
    <s v="01- Consumables"/>
    <s v="4"/>
    <n v="1"/>
    <s v="IPO-63644"/>
    <n v="-22.5"/>
    <s v="NA"/>
    <s v="NA"/>
    <s v="NA"/>
    <s v="NA"/>
    <s v="NA"/>
    <s v="NA"/>
  </r>
  <r>
    <d v="2025-01-30T00:00:00"/>
    <x v="1"/>
    <x v="3"/>
    <x v="5"/>
    <s v="General Materials"/>
    <s v="Z Fold Tissue"/>
    <s v="NA"/>
    <s v="Z Fold Tissue"/>
    <n v="-3"/>
    <s v="Bundle"/>
    <s v="DIS142"/>
    <n v="3.04"/>
    <s v="NA"/>
    <s v="NA"/>
    <s v="NA "/>
    <s v="NA "/>
    <s v="NA "/>
    <s v="08- FIN/INV"/>
    <s v="Dr. Ammar Anbari"/>
    <s v="VDC169"/>
    <s v="NA"/>
    <s v="30- Main Inventory 2"/>
    <s v="NA"/>
    <n v="5.2"/>
    <s v="NA"/>
    <s v="NA "/>
    <s v="NA"/>
    <s v="Hand Towel - Z Fold Tissues - 2 Ply (150*16 Pkt)"/>
    <s v="NA"/>
    <s v="Everest Medical &amp; Safety Trading"/>
    <x v="36"/>
    <s v="Mujeeb "/>
    <s v="+971 56 683 3107"/>
    <s v="01- Consumables"/>
    <s v="5"/>
    <n v="1"/>
    <s v="IPO-63644"/>
    <n v="-9.120000000000001"/>
    <s v="NA"/>
    <s v="NA"/>
    <s v="NA"/>
    <s v="NA"/>
    <s v="NA"/>
    <s v="NA"/>
  </r>
  <r>
    <d v="2025-01-30T00:00:00"/>
    <x v="1"/>
    <x v="3"/>
    <x v="20"/>
    <s v="Personal Protective Equipment "/>
    <s v="Disposable Gown - 50 gsm"/>
    <s v="NA"/>
    <s v="Disposable Gown - 50 gsm"/>
    <n v="-2"/>
    <s v="Pack  of 10pcs"/>
    <s v="ISG50-00001"/>
    <n v="13"/>
    <s v="NA"/>
    <s v="NA"/>
    <s v="NA "/>
    <s v="NA "/>
    <s v="NA"/>
    <s v="08- FIN/INV"/>
    <s v="Dr. Ammar Anbari"/>
    <s v="VDC169"/>
    <s v="NA"/>
    <s v="30- Main Inventory 2"/>
    <s v="NA"/>
    <n v="2.2999999999999998"/>
    <s v="NA"/>
    <s v="NA "/>
    <s v="NA"/>
    <s v="Disposable Isolation Gown - 50 GSM Blue"/>
    <s v="Novamed "/>
    <s v="Everest Medical &amp; Safety Trading"/>
    <x v="36"/>
    <s v="Mujeeb "/>
    <s v="+971 56 683 3107"/>
    <s v="01- Consumables"/>
    <s v="6"/>
    <n v="1"/>
    <s v="IPO-63644"/>
    <n v="-26"/>
    <s v="NA"/>
    <s v="NA"/>
    <s v="NA"/>
    <s v="NA"/>
    <s v="NA"/>
    <s v="NA"/>
  </r>
  <r>
    <d v="2025-01-30T00:00:00"/>
    <x v="1"/>
    <x v="0"/>
    <x v="3"/>
    <s v="Endodontic Materials "/>
    <s v="Gates Drill 32-1-6"/>
    <s v="NA"/>
    <s v="Gates Drill 32-1-6"/>
    <n v="-2"/>
    <s v="Pkt"/>
    <s v="GD-0032-1-6"/>
    <n v="25"/>
    <s v="NA"/>
    <s v="NA"/>
    <s v="NA "/>
    <s v="NA "/>
    <s v="NA"/>
    <s v="08- FIN/INV"/>
    <s v="Dr. Ammar Anbari"/>
    <s v="VDC169"/>
    <s v="NA"/>
    <s v="32- Main Inventory 1"/>
    <s v="NA"/>
    <n v="8.4"/>
    <s v="NA"/>
    <s v="NA "/>
    <s v="NA"/>
    <s v="Gates Drill - 32mm #1-6"/>
    <s v="NA"/>
    <s v="Everest Medical &amp; Safety Trading"/>
    <x v="36"/>
    <s v="Mujeeb"/>
    <s v="+971 56 683 3107"/>
    <s v="01- Consumables"/>
    <s v="3"/>
    <n v="1"/>
    <s v="IPO-63644"/>
    <n v="-50"/>
    <s v="NA"/>
    <s v="NA"/>
    <s v="NA"/>
    <s v="NA"/>
    <s v="NA"/>
    <s v="NA"/>
  </r>
  <r>
    <d v="2025-01-30T00:00:00"/>
    <x v="1"/>
    <x v="0"/>
    <x v="3"/>
    <s v="Endodontic Materials"/>
    <s v="K Files"/>
    <s v="NA"/>
    <s v="K Files 25-06"/>
    <n v="-2"/>
    <s v="Pkt"/>
    <s v="KF-002506"/>
    <n v="7"/>
    <s v="NA"/>
    <s v="NA"/>
    <s v="NA "/>
    <s v="NA "/>
    <s v="NA"/>
    <s v="08- FIN/INV"/>
    <s v="Dr. Ammar Anbari"/>
    <s v="VDC169"/>
    <s v="NA"/>
    <s v="30- Main Inventory 2"/>
    <s v="NA"/>
    <n v="4.0999999999999996"/>
    <s v="NA"/>
    <s v="NA "/>
    <s v="NA"/>
    <s v="K Files - 25mm #06"/>
    <s v="Mani "/>
    <s v="Medi Chain Medical Instrument"/>
    <x v="36"/>
    <s v="Ajir"/>
    <s v="+971 55 131 2589"/>
    <s v="02- Reusable"/>
    <s v="4"/>
    <n v="1"/>
    <s v="IPO-63644"/>
    <n v="-14"/>
    <s v="NA"/>
    <s v="NA"/>
    <s v="NA"/>
    <s v="NA"/>
    <s v="NA"/>
    <s v="NA"/>
  </r>
  <r>
    <d v="2025-01-30T00:00:00"/>
    <x v="1"/>
    <x v="0"/>
    <x v="3"/>
    <s v="Endodontic Materials"/>
    <s v="K Files"/>
    <s v="NA"/>
    <s v="K Files 25-08"/>
    <n v="-2"/>
    <s v="Pkt"/>
    <s v="KF-002511"/>
    <n v="7"/>
    <s v="NA"/>
    <s v="NA"/>
    <s v="NA "/>
    <s v="NA "/>
    <s v="NA"/>
    <s v="08- FIN/INV"/>
    <s v="Dr. Ammar Anbari"/>
    <s v="VDC169"/>
    <s v="NA"/>
    <s v="32- Main Inventory 1"/>
    <s v="NA"/>
    <n v="8.4"/>
    <s v="NA"/>
    <s v="NA "/>
    <s v="NA"/>
    <s v="K Files - 25mm #08"/>
    <s v="Mani "/>
    <s v="Everest Medical &amp; Safety Trading"/>
    <x v="36"/>
    <s v="Mujeeb "/>
    <s v="+971 56 683 3107"/>
    <s v="02- Reusable"/>
    <s v="7"/>
    <n v="1"/>
    <s v="IPO-63644"/>
    <n v="-14"/>
    <s v="NA"/>
    <s v="NA"/>
    <s v="NA"/>
    <s v="NA"/>
    <s v="NA"/>
    <s v="NA"/>
  </r>
  <r>
    <d v="2025-01-30T00:00:00"/>
    <x v="1"/>
    <x v="0"/>
    <x v="3"/>
    <s v="Endodontic Materials"/>
    <s v="K Files"/>
    <s v="NA"/>
    <s v="K Files 25-10"/>
    <n v="-2"/>
    <s v="Pkt"/>
    <s v="KF-002510"/>
    <n v="7"/>
    <s v="NA"/>
    <s v="NA"/>
    <s v="NA "/>
    <s v="NA "/>
    <s v="NA"/>
    <s v="08- FIN/INV"/>
    <s v="Dr. Ammar Anbari"/>
    <s v="VDC169"/>
    <s v="NA"/>
    <s v="32- Main Inventory 1"/>
    <s v="NA"/>
    <n v="8.4"/>
    <s v="NA"/>
    <s v="NA "/>
    <s v="NA"/>
    <s v="K Files - 25mm #10"/>
    <s v="Mani "/>
    <s v="Everest Medical &amp; Safety Trading"/>
    <x v="36"/>
    <s v="Mujeeb "/>
    <s v="+971 56 683 3107"/>
    <s v="02- Reusable"/>
    <s v="8"/>
    <n v="1"/>
    <s v="IPO-63644"/>
    <n v="-14"/>
    <s v="NA"/>
    <s v="NA"/>
    <s v="NA"/>
    <s v="NA"/>
    <s v="NA"/>
    <s v="NA"/>
  </r>
  <r>
    <d v="2025-01-30T00:00:00"/>
    <x v="1"/>
    <x v="0"/>
    <x v="3"/>
    <s v="Endodontic Materials"/>
    <s v="K Files"/>
    <s v="NA"/>
    <s v="K Files 25-15"/>
    <n v="-2"/>
    <s v="Pkt"/>
    <s v="KF-002515"/>
    <n v="7"/>
    <s v="NA"/>
    <s v="NA"/>
    <s v="NA "/>
    <s v="NA "/>
    <s v="NA"/>
    <s v="08- FIN/INV"/>
    <s v="Dr. Ammar Anbari"/>
    <s v="VDC169"/>
    <s v="NA"/>
    <s v="32- Main Inventory 1"/>
    <s v="NA"/>
    <n v="8.4"/>
    <s v="NA"/>
    <s v="NA "/>
    <s v="NA"/>
    <s v="K Files - 25mm #15"/>
    <s v="Mani "/>
    <s v="MedPro Solutions Medical Equipment Trading LLC"/>
    <x v="36"/>
    <s v="Imran"/>
    <n v="97142667877"/>
    <s v="02- Reusable"/>
    <s v="8"/>
    <n v="1"/>
    <s v="IPO-63644"/>
    <n v="-14"/>
    <s v="NA"/>
    <s v="NA"/>
    <s v="NA"/>
    <s v="NA"/>
    <s v="NA"/>
    <s v="NA"/>
  </r>
  <r>
    <d v="2025-01-30T00:00:00"/>
    <x v="1"/>
    <x v="0"/>
    <x v="3"/>
    <s v="Endodontic Materials "/>
    <s v="Rotary Files - Assorted 25mm"/>
    <s v="NA"/>
    <s v="Rotary Files - Assorted 25mm"/>
    <n v="-2"/>
    <s v="Pack of 4Pcs"/>
    <s v="RFA-00025"/>
    <n v="125"/>
    <s v="NA"/>
    <s v="NA"/>
    <s v="NA "/>
    <s v="NA "/>
    <s v="NA"/>
    <s v="08- FIN/INV"/>
    <s v="Dr. Ammar Anbari"/>
    <s v="VDC169"/>
    <s v="NA"/>
    <s v="32- Main Inventory 1"/>
    <s v="NA"/>
    <n v="8.4"/>
    <s v="NA"/>
    <s v="NA "/>
    <s v="NA"/>
    <s v="Rotary  Files Assorted 25mm - Smart Carver Kit"/>
    <s v="Smart Files "/>
    <s v="Ora Tech Medical and Surgical Articles &amp; Requisites Trading LLC"/>
    <x v="36"/>
    <s v="Amer "/>
    <s v="+971 58 567 3445"/>
    <s v="02- Reusable"/>
    <s v="8"/>
    <n v="1"/>
    <s v="IPO-63644"/>
    <n v="-250"/>
    <s v="NA"/>
    <s v="NA"/>
    <s v="NA"/>
    <s v="NA"/>
    <s v="NA"/>
    <s v="NA"/>
  </r>
  <r>
    <d v="2025-01-30T00:00:00"/>
    <x v="1"/>
    <x v="0"/>
    <x v="22"/>
    <s v="Surgical Materials"/>
    <s v="Saline"/>
    <s v="NA"/>
    <s v="Saline "/>
    <n v="-2"/>
    <s v="Bottle"/>
    <s v="SSC-000.09"/>
    <n v="2.75"/>
    <s v="NA"/>
    <s v="NA"/>
    <s v="NA "/>
    <s v="NA "/>
    <d v="2026-10-01T00:00:00"/>
    <s v="08- FIN/INV"/>
    <s v="Dr. Ammar Anbari"/>
    <s v="VDC169"/>
    <s v="NA"/>
    <s v="32- Main Inventory 1"/>
    <s v="NA"/>
    <n v="8.6"/>
    <s v="NA"/>
    <s v="NA "/>
    <s v="NA"/>
    <s v="Saline - Sodium Chloride 0.9%"/>
    <s v="KSP PHARMA "/>
    <s v="Everest Medical &amp; Safety Trading"/>
    <x v="36"/>
    <s v="Mujeeb "/>
    <s v="+971 56 683 3107"/>
    <s v="01- Consumables"/>
    <n v="8"/>
    <n v="1"/>
    <s v="IPO-63644"/>
    <n v="-5.5"/>
    <s v="NA"/>
    <s v="NA"/>
    <s v="NA"/>
    <s v="NA"/>
    <s v="NA"/>
    <s v="NA"/>
  </r>
  <r>
    <d v="2025-01-30T00:00:00"/>
    <x v="1"/>
    <x v="3"/>
    <x v="5"/>
    <s v="General Materials"/>
    <s v="Tissue Box"/>
    <s v="NA"/>
    <s v="Tissue Box"/>
    <n v="-2"/>
    <s v="Box"/>
    <s v="DIS142"/>
    <n v="1.8332999999999999"/>
    <s v="NA"/>
    <s v="NA"/>
    <s v="NA "/>
    <s v="NA "/>
    <s v="NA"/>
    <s v="08- FIN/INV"/>
    <s v="Dr. Ammar Anbari"/>
    <s v="VDC169"/>
    <s v="NA"/>
    <s v="30- Main Inventory 2"/>
    <s v="NA"/>
    <n v="2.4"/>
    <s v="NA"/>
    <s v="NA "/>
    <s v="NA"/>
    <s v="Tissue Facial - 150*30 (2 Ply)"/>
    <s v="Reliance "/>
    <s v="Al Saadah Medical &amp; Surgical Supplies"/>
    <x v="36"/>
    <s v="Bretty"/>
    <s v="+971507718287"/>
    <s v="01- Consumables"/>
    <s v="5"/>
    <n v="1"/>
    <s v="IPO-63644"/>
    <n v="-3.6665999999999999"/>
    <s v="NA"/>
    <s v="NA"/>
    <s v="NA"/>
    <s v="NA"/>
    <s v="NA"/>
    <s v="NA"/>
  </r>
  <r>
    <d v="2025-01-30T00:00:00"/>
    <x v="1"/>
    <x v="1"/>
    <x v="1"/>
    <s v="Pantry Supplies "/>
    <s v="White Plastic Cups"/>
    <s v="NA"/>
    <s v="White Plastic Cups"/>
    <n v="-2"/>
    <s v="Tube of 50 Cups"/>
    <s v="DSCP-00001"/>
    <n v="1.2"/>
    <s v="NA"/>
    <s v="NA"/>
    <s v="NA "/>
    <s v="NA "/>
    <s v="NA"/>
    <s v="08- FIN/INV"/>
    <s v="Dr. Ammar Anbari"/>
    <s v="VDC169"/>
    <s v="NA"/>
    <s v="30- Main Inventory 2"/>
    <s v="NA"/>
    <n v="8.3000000000000007"/>
    <s v="NA"/>
    <s v="NA "/>
    <s v="NA"/>
    <s v="Disposable Plastic Cups"/>
    <s v="NA "/>
    <s v="Al Saadah Medical &amp; Surgical Supplies"/>
    <x v="36"/>
    <s v="Bretty"/>
    <s v="+971507718287"/>
    <s v="01- Consumables"/>
    <s v="8"/>
    <n v="1"/>
    <s v="IPO-63644"/>
    <n v="-2.4"/>
    <s v="NA"/>
    <s v="NA"/>
    <s v="NA"/>
    <s v="NA"/>
    <s v="NA"/>
    <s v="NA"/>
  </r>
  <r>
    <d v="2025-01-30T00:00:00"/>
    <x v="1"/>
    <x v="4"/>
    <x v="13"/>
    <s v="Abutments"/>
    <s v="Abutment Variobase RC 4.5x5.5 GH1"/>
    <s v="NA"/>
    <s v="Abutment Variobase RC 4.5x5.5 GH1"/>
    <n v="-1"/>
    <s v="Pcs"/>
    <s v="STR022.0026"/>
    <n v="350"/>
    <s v="NA"/>
    <s v="NA"/>
    <s v="NA "/>
    <s v="NA "/>
    <d v="2026-02-01T00:00:00"/>
    <s v="08- FIN/INV"/>
    <s v="Dr. Hussein Salah Ahmed Tahoun"/>
    <s v="VDC001"/>
    <s v="NA"/>
    <s v="32- Main Inventory 1"/>
    <s v="NA"/>
    <n v="1.3"/>
    <s v="NA"/>
    <s v="NA "/>
    <s v="NA"/>
    <s v="Abutment - RC Variobase for Crown with Screw, Ø 4.5mm, H 5.5mm, GH 1mm, Straumann"/>
    <s v="Straumann "/>
    <s v="Al Hayat Pharmaceuticals"/>
    <x v="35"/>
    <s v="Dr.Ayman "/>
    <s v="+971 50 782 0978"/>
    <s v="01- Consumables"/>
    <s v="1"/>
    <n v="5"/>
    <s v="IPO-92392"/>
    <n v="-350"/>
    <s v="NA"/>
    <s v="34922- LARA AHMAD CHAHROUR- FINAL"/>
    <s v="NA"/>
    <s v="NA"/>
    <s v="NA"/>
    <s v="NA"/>
  </r>
  <r>
    <d v="2025-01-30T00:00:00"/>
    <x v="1"/>
    <x v="4"/>
    <x v="13"/>
    <s v="Abutments"/>
    <s v="Abutment Variobase RC 4.5x5.5 GH2"/>
    <s v="NA"/>
    <s v="Abutment Variobase RC 4.5x5.5 GH2"/>
    <n v="-1"/>
    <s v="Pcs"/>
    <s v="STR022.0107"/>
    <n v="350"/>
    <s v="NA"/>
    <s v="NA"/>
    <s v="NA "/>
    <s v="NA "/>
    <s v="NA"/>
    <s v="08- FIN/INV"/>
    <s v="Dr. Hussein Salah Ahmed Tahoun"/>
    <s v="VDC001"/>
    <s v="NA"/>
    <s v="32- Main Inventory 1"/>
    <s v="NA"/>
    <n v="1.4"/>
    <s v="NA"/>
    <s v="NA "/>
    <s v="NA"/>
    <s v="Abutment - RC Variobase for Crown Including Screw, Ø 4.5mm, H 5.5mm, GH 2mm, Straumann"/>
    <s v="Straumann "/>
    <s v="Al Hayat Pharmaceuticals"/>
    <x v="35"/>
    <s v="Dr.Ayman "/>
    <s v="+971 50 782 0978"/>
    <s v="01- Consumables"/>
    <s v="1"/>
    <n v="1"/>
    <s v="IPO-92392"/>
    <n v="-350"/>
    <s v="NA"/>
    <s v="34922- LARA AHMAD CHAHROUR- FINAL"/>
    <s v="NA"/>
    <s v="NA"/>
    <s v="NA"/>
    <s v="NA"/>
  </r>
  <r>
    <d v="2025-01-30T00:00:00"/>
    <x v="1"/>
    <x v="6"/>
    <x v="30"/>
    <s v="Local Anaesthetics "/>
    <s v="Anesthesia 4% "/>
    <s v="NA"/>
    <s v="Anesthesia 4% - Artinibsa "/>
    <n v="-1"/>
    <s v="Pkt"/>
    <n v="4859"/>
    <n v="95"/>
    <s v="NA"/>
    <s v="NA"/>
    <s v="YES "/>
    <s v="NA "/>
    <d v="2026-02-16T00:00:00"/>
    <s v="08- FIN/INV"/>
    <s v="Dr. Ammar Anbari"/>
    <s v="VDC169"/>
    <s v="NA"/>
    <s v="32- Main Inventory 1"/>
    <s v="NA"/>
    <n v="5.4"/>
    <s v="NA"/>
    <s v="NA "/>
    <s v="NA"/>
    <s v="Artinibsa 4% Avec Epinephrine 1:100,000"/>
    <s v="Artinibsa"/>
    <s v="Saber Mohammed/Elwan Technical Supplies"/>
    <x v="36"/>
    <s v="Saber"/>
    <s v="+971 50 170 2676"/>
    <s v="01- Consumables"/>
    <s v="5"/>
    <n v="1"/>
    <s v="IPO-63644"/>
    <n v="-95"/>
    <s v="NA"/>
    <s v="NA"/>
    <s v="NA"/>
    <s v="NA"/>
    <s v="NA"/>
    <s v="NA"/>
  </r>
  <r>
    <d v="2025-01-30T00:00:00"/>
    <x v="1"/>
    <x v="0"/>
    <x v="3"/>
    <s v="Endodontic Materials"/>
    <s v="Barbed Broaches 21mm"/>
    <s v="NA"/>
    <s v="Barbed Broaches 21mm"/>
    <n v="-1"/>
    <s v="Pkt"/>
    <s v="A004B02190001"/>
    <n v="11"/>
    <s v="NA"/>
    <s v="NA"/>
    <s v="NA "/>
    <s v="NA "/>
    <s v="NA"/>
    <s v="08- FIN/INV"/>
    <s v="Dr. Ammar Anbari"/>
    <s v="VDC169"/>
    <s v="NA"/>
    <s v="32- Main Inventory 1"/>
    <s v="NA"/>
    <n v="8.4"/>
    <s v="NA"/>
    <s v="NA "/>
    <s v="NA"/>
    <s v="Barbed Broaches 21mm Assorted"/>
    <s v="Steristar "/>
    <s v="Everest Medical &amp; Safety Trading"/>
    <x v="36"/>
    <s v="Mujeeb "/>
    <s v="+971 56 683 3107"/>
    <s v="01- Consumables"/>
    <s v="8"/>
    <n v="1"/>
    <s v="IPO-63644"/>
    <n v="-11"/>
    <s v="NA"/>
    <s v="NA"/>
    <s v="NA"/>
    <s v="NA"/>
    <s v="NA"/>
    <s v="NA"/>
  </r>
  <r>
    <d v="2025-01-30T00:00:00"/>
    <x v="1"/>
    <x v="3"/>
    <x v="19"/>
    <s v="Disinfectants "/>
    <s v="Disinfectant Wipes"/>
    <s v="NA"/>
    <s v="Cavi Wipes"/>
    <n v="-1"/>
    <s v="Bottle"/>
    <s v="21-229IPA"/>
    <n v="29"/>
    <s v="NA"/>
    <s v="NA"/>
    <s v="NA "/>
    <s v="NA "/>
    <d v="2025-10-01T00:00:00"/>
    <s v="08- FIN/INV"/>
    <s v="Dr. Ammar Anbari"/>
    <s v="VDC169"/>
    <s v="NA"/>
    <s v="30- Main Inventory 2"/>
    <s v="NA"/>
    <n v="1.5"/>
    <s v="NA"/>
    <s v="NA "/>
    <s v="NA"/>
    <s v="Surface Disinfectant - Cavi wipes (160 towels/bot)"/>
    <s v="Metrex"/>
    <s v="Bin Ali Medical Supplies LLC"/>
    <x v="36"/>
    <s v="Shihabudheen"/>
    <s v="+971 55 798 8038"/>
    <s v="01- Consumables"/>
    <s v="1"/>
    <n v="1"/>
    <s v="IPO-63644"/>
    <n v="-29"/>
    <s v="NA"/>
    <s v="NA"/>
    <s v="NA"/>
    <s v="NA"/>
    <s v="NA"/>
    <s v="NA"/>
  </r>
  <r>
    <d v="2025-01-30T00:00:00"/>
    <x v="1"/>
    <x v="0"/>
    <x v="22"/>
    <s v="Surgical Materials"/>
    <s v="Clinisorb Sutures 3/0 - Absorbable - Clinisut"/>
    <s v="NA"/>
    <s v="Clinisorb Sutures 3/0 - Absorbable - Clinisut"/>
    <n v="-1"/>
    <s v="Pack"/>
    <n v="63609"/>
    <n v="65"/>
    <s v="NA"/>
    <s v="NA"/>
    <s v="NA "/>
    <s v="NA "/>
    <d v="2026-09-01T00:00:00"/>
    <s v="08- FIN/INV"/>
    <s v="Dr. Ammar Anbari"/>
    <s v="VDC169"/>
    <s v="NA"/>
    <s v="32- Main Inventory 1"/>
    <s v="NA"/>
    <n v="7.6"/>
    <s v="NA"/>
    <s v="NA "/>
    <s v="NA"/>
    <s v="Clinisorb Sutures 3/0 - Absorbable - Clinisut"/>
    <s v="Clinisorb "/>
    <s v="World Dento Medical Equipments LLC"/>
    <x v="36"/>
    <s v="Mansoor "/>
    <s v="+971 56 367 9301"/>
    <s v="01- Consumables"/>
    <s v="7"/>
    <n v="1"/>
    <s v="IPO-63644"/>
    <n v="-65"/>
    <s v="NA"/>
    <s v="NA"/>
    <s v="NA"/>
    <s v="NA"/>
    <s v="NA"/>
    <s v="NA"/>
  </r>
  <r>
    <d v="2025-01-30T00:00:00"/>
    <x v="1"/>
    <x v="0"/>
    <x v="2"/>
    <s v="Restorative Fillings"/>
    <s v="Composite Universal A3"/>
    <s v="NA"/>
    <s v="Composite Universal A3"/>
    <n v="-1"/>
    <s v="Syringe"/>
    <s v="1370A3"/>
    <n v="128"/>
    <s v="NA"/>
    <s v="NA"/>
    <s v="NA "/>
    <s v="NA "/>
    <d v="2025-10-01T00:00:00"/>
    <s v="08- FIN/INV"/>
    <s v="Dr. Ammar Anbari"/>
    <s v="VDC169"/>
    <s v="NA"/>
    <s v="32- Main Inventory 1"/>
    <s v="NA"/>
    <n v="8.3000000000000007"/>
    <s v="NA"/>
    <s v="NA "/>
    <s v="NA"/>
    <s v="Universal Restorative - Filtek Z250 Universal Restorative A3 Shade - 3M ESPE"/>
    <s v="3M ESPE "/>
    <s v="Alpha Medical General Trading  LLC"/>
    <x v="36"/>
    <s v="Lyn"/>
    <s v="+971 56 657 1469"/>
    <s v="01- Consumables"/>
    <s v="8"/>
    <n v="1"/>
    <s v="IPO-63644"/>
    <n v="-128"/>
    <s v="NA"/>
    <s v="NA"/>
    <s v="NA"/>
    <s v="NA"/>
    <s v="NA"/>
    <s v="NA"/>
  </r>
  <r>
    <d v="2025-01-30T00:00:00"/>
    <x v="1"/>
    <x v="0"/>
    <x v="22"/>
    <s v="Surgical Materials "/>
    <s v="Disposable Scalpel #15C"/>
    <s v="NA"/>
    <s v="Disposable Scalpel #15C"/>
    <n v="-1"/>
    <s v="Pack"/>
    <s v="DSB-00015C"/>
    <n v="12"/>
    <s v="NA"/>
    <s v="NA"/>
    <s v="NA "/>
    <s v="NA "/>
    <d v="2026-09-25T00:00:00"/>
    <s v="08- FIN/INV"/>
    <s v="Dr. Ammar Anbari"/>
    <s v="VDC169"/>
    <s v="NA"/>
    <s v="32- Main Inventory 1"/>
    <s v="NA"/>
    <n v="8.6"/>
    <s v="NA"/>
    <s v="NA "/>
    <s v="NA"/>
    <s v="Scalpel - Disposable Scalpel #15C"/>
    <s v="BROMED "/>
    <s v="Everest Medical &amp; Safety Trading"/>
    <x v="36"/>
    <s v="Mujeeb "/>
    <s v="+971 56 683 3107"/>
    <s v="01- Consumables"/>
    <n v="8"/>
    <n v="1"/>
    <s v="IPO-63644"/>
    <n v="-12"/>
    <s v="NA"/>
    <s v="NA"/>
    <s v="NA"/>
    <s v="NA"/>
    <s v="NA"/>
    <s v="NA"/>
  </r>
  <r>
    <d v="2025-01-30T00:00:00"/>
    <x v="1"/>
    <x v="0"/>
    <x v="3"/>
    <s v="Endodontic Materials"/>
    <s v="Gutta Percha"/>
    <s v="NA"/>
    <s v="Gutta Percha #30* .04"/>
    <n v="-1"/>
    <s v="Pkt"/>
    <s v="GPP-003004"/>
    <n v="14"/>
    <s v="NA"/>
    <s v="NA"/>
    <s v="NA "/>
    <s v="NA "/>
    <d v="2026-05-31T00:00:00"/>
    <s v="08- FIN/INV"/>
    <s v="Dr. Ammar Anbari"/>
    <s v="VDC169"/>
    <s v="NA"/>
    <s v="32- Main Inventory 1"/>
    <s v="NA"/>
    <n v="7.4"/>
    <s v="NA"/>
    <s v="NA "/>
    <s v="NA"/>
    <s v="Gutta Percha Points - GP #30* .04 (60s)"/>
    <s v="Meta Biomed "/>
    <s v="Everest Medical &amp; Safety Trading"/>
    <x v="36"/>
    <s v="Mujeeb "/>
    <s v="+971 56 683 3107"/>
    <s v="01- Consumables"/>
    <s v="7"/>
    <n v="1"/>
    <s v="IPO-63644"/>
    <n v="-14"/>
    <s v="NA"/>
    <s v="NA"/>
    <s v="NA"/>
    <s v="NA"/>
    <s v="NA"/>
    <s v="NA"/>
  </r>
  <r>
    <d v="2025-01-30T00:00:00"/>
    <x v="1"/>
    <x v="0"/>
    <x v="2"/>
    <s v="Restorative Fillings"/>
    <s v="Micro Applicator -Regular"/>
    <s v="NA"/>
    <s v="Micro Applicator -Regular"/>
    <n v="-1"/>
    <s v="Tube "/>
    <s v="MAB-00001"/>
    <n v="7.5"/>
    <s v="NA"/>
    <s v="NA"/>
    <s v="NA "/>
    <s v="NA "/>
    <s v="NA"/>
    <s v="08- FIN/INV"/>
    <s v="Dr. Ammar Anbari"/>
    <s v="VDC169"/>
    <s v="NA"/>
    <s v="32- Main Inventory 1"/>
    <s v="NA"/>
    <n v="7.3"/>
    <s v="NA"/>
    <s v="NA "/>
    <s v="NA"/>
    <s v="Micro Brush Applicator - Regular"/>
    <s v="MICRO-B"/>
    <s v="Everest Medical &amp; Safety Trading"/>
    <x v="36"/>
    <s v="Mujeeb "/>
    <s v="+971 56 683 3107"/>
    <s v="01- Consumables"/>
    <s v="7"/>
    <n v="1"/>
    <s v="IPO-63644"/>
    <n v="-7.5"/>
    <s v="NA"/>
    <s v="NA"/>
    <s v="NA"/>
    <s v="NA"/>
    <s v="NA"/>
    <s v="NA"/>
  </r>
  <r>
    <d v="2025-01-30T00:00:00"/>
    <x v="1"/>
    <x v="3"/>
    <x v="20"/>
    <s v="Personal Protective Equipment"/>
    <s v="Nurse Cap"/>
    <s v="NA"/>
    <s v="Nurse Cap"/>
    <n v="-1"/>
    <s v="Pack "/>
    <s v="GENC-1112"/>
    <n v="7"/>
    <s v="NA"/>
    <s v="NA"/>
    <s v="NA "/>
    <s v="NA "/>
    <d v="2027-08-01T00:00:00"/>
    <s v="08- FIN/INV"/>
    <s v="Dr. Ammar Anbari"/>
    <s v="VDC169"/>
    <s v="NA"/>
    <s v="30- Main Inventory 2"/>
    <s v="NA"/>
    <n v="8.4"/>
    <s v="NA"/>
    <s v="NA "/>
    <s v="NA"/>
    <s v="Nurse Cap"/>
    <s v="MMC "/>
    <s v="Everest Medical &amp; Safety Trading"/>
    <x v="36"/>
    <s v="Mujeeb "/>
    <s v="+971 56 683 3107"/>
    <s v="01- Consumables"/>
    <s v="3"/>
    <n v="1"/>
    <s v="IPO-63644"/>
    <n v="-7"/>
    <s v="NA"/>
    <s v="NA"/>
    <s v="NA"/>
    <s v="NA"/>
    <s v="NA"/>
    <s v="NA"/>
  </r>
  <r>
    <d v="2025-01-30T00:00:00"/>
    <x v="1"/>
    <x v="0"/>
    <x v="3"/>
    <s v="Endodontic Materials"/>
    <s v="Paper Points"/>
    <s v="NA"/>
    <s v="Paper Points #25* .04"/>
    <n v="-1"/>
    <s v="Pkt"/>
    <s v="APP-002504"/>
    <n v="14"/>
    <s v="NA"/>
    <s v="NA"/>
    <s v="NA "/>
    <s v="NA "/>
    <d v="2027-05-01T00:00:00"/>
    <s v="08- FIN/INV"/>
    <s v="Dr. Ammar Anbari"/>
    <s v="VDC169"/>
    <s v="NA"/>
    <s v="32- Main Inventory 1"/>
    <s v="NA"/>
    <n v="7.4"/>
    <s v="NA"/>
    <s v="NA "/>
    <s v="NA"/>
    <s v="Absorbent Paper Points - #25* .04"/>
    <s v="Meta Biomed "/>
    <s v="Everest Medical &amp; Safety Trading"/>
    <x v="36"/>
    <s v="Mujeeb "/>
    <s v="+971 56 683 3107"/>
    <s v="01- Consumables"/>
    <s v="7"/>
    <n v="1"/>
    <s v="IPO-63644"/>
    <n v="-14"/>
    <s v="NA"/>
    <s v="NA"/>
    <s v="NA"/>
    <s v="NA"/>
    <s v="NA"/>
    <s v="NA"/>
  </r>
  <r>
    <d v="2025-01-30T00:00:00"/>
    <x v="1"/>
    <x v="0"/>
    <x v="3"/>
    <s v="Endodontic Materials"/>
    <s v="Paper Points"/>
    <s v="NA"/>
    <s v="Paper Points #35* .04"/>
    <n v="-1"/>
    <s v="Pkt"/>
    <s v="APP-003504"/>
    <n v="14"/>
    <s v="NA"/>
    <s v="NA"/>
    <s v="NA "/>
    <s v="NA "/>
    <d v="2027-05-01T00:00:00"/>
    <s v="08- FIN/INV"/>
    <s v="Dr. Ammar Anbari"/>
    <s v="VDC169"/>
    <s v="NA"/>
    <s v="32- Main Inventory 1"/>
    <s v="NA"/>
    <n v="7.4"/>
    <s v="NA"/>
    <s v="NA "/>
    <s v="NA"/>
    <s v="Absorbent Paper Points - #35* .04"/>
    <s v="Meta Biomed "/>
    <s v="Everest Medical &amp; Safety Trading"/>
    <x v="36"/>
    <s v="Mujeeb "/>
    <s v="+971 56 683 3107"/>
    <s v="01- Consumables"/>
    <s v="7"/>
    <n v="1"/>
    <s v="IPO-63644"/>
    <n v="-14"/>
    <s v="NA"/>
    <s v="NA"/>
    <s v="NA"/>
    <s v="NA"/>
    <s v="NA"/>
    <s v="NA"/>
  </r>
  <r>
    <d v="2025-01-30T00:00:00"/>
    <x v="1"/>
    <x v="0"/>
    <x v="10"/>
    <s v="Scaling "/>
    <s v="Prophy Brush"/>
    <s v="NA"/>
    <s v="Prophy Brush"/>
    <n v="-1"/>
    <s v="Pack"/>
    <s v="PBN-00001"/>
    <n v="25"/>
    <s v="NA"/>
    <s v="NA"/>
    <s v="NA "/>
    <s v="NA "/>
    <s v="NA"/>
    <s v="08- FIN/INV"/>
    <s v="Dr. Ammar Anbari"/>
    <s v="VDC169"/>
    <s v="NA"/>
    <s v="32- Main Inventory 1"/>
    <s v="NA"/>
    <n v="8.1999999999999993"/>
    <s v="NA"/>
    <s v="NA "/>
    <s v="NA"/>
    <s v="Prophy Brushes - Pencil Brush Flat (Nylon)"/>
    <s v="ORO"/>
    <s v="Everest Medical &amp; Safety Trading"/>
    <x v="36"/>
    <s v="Mujeeb "/>
    <s v="+971 56 683 3107"/>
    <s v="01- Consumables"/>
    <s v="8"/>
    <n v="1"/>
    <s v="IPO-63644"/>
    <n v="-25"/>
    <s v="NA"/>
    <s v="NA"/>
    <s v="NA"/>
    <s v="NA"/>
    <s v="NA"/>
    <s v="NA"/>
  </r>
  <r>
    <d v="2025-01-30T00:00:00"/>
    <x v="1"/>
    <x v="0"/>
    <x v="3"/>
    <s v="Endodontic Materials"/>
    <s v="Revo-S SC1 - 21mm #25"/>
    <s v="NA"/>
    <s v="Revo-S SC1 - 21mm #25"/>
    <n v="-1"/>
    <s v="Pkt"/>
    <n v="20143151"/>
    <n v="20"/>
    <s v="NA"/>
    <s v="NA"/>
    <s v="NA "/>
    <s v="NA "/>
    <s v="NA"/>
    <s v="08- FIN/INV"/>
    <s v="Dr. Ammar Anbari"/>
    <s v="VDC169"/>
    <s v="NA"/>
    <s v="32- Main Inventory 1"/>
    <s v="NA"/>
    <n v="8.4"/>
    <s v="NA"/>
    <s v="NA "/>
    <s v="NA"/>
    <s v="Revo-S SC1 - 21mm #25"/>
    <s v="MICROMEGA"/>
    <s v="City Pharmacy Co. WLL"/>
    <x v="36"/>
    <s v="Mr.Anas"/>
    <s v="+971 55 244 0493"/>
    <s v="02- Reusable"/>
    <s v="8"/>
    <n v="1"/>
    <s v="IPO-63644"/>
    <n v="-20"/>
    <s v="NA"/>
    <s v="NA"/>
    <s v="NA"/>
    <s v="NA"/>
    <s v="NA"/>
    <s v="NA"/>
  </r>
  <r>
    <d v="2025-01-30T00:00:00"/>
    <x v="1"/>
    <x v="3"/>
    <x v="20"/>
    <s v="Personal Protective Equipment"/>
    <s v="Saliva Ejector"/>
    <s v="NA"/>
    <s v="Saliva Ejector"/>
    <n v="-1"/>
    <s v="Pack of 100 Pcs"/>
    <s v="SE-00001"/>
    <n v="8"/>
    <s v="NA"/>
    <s v="NA"/>
    <s v="NA "/>
    <s v="NA "/>
    <s v="NA"/>
    <s v="08- FIN/INV"/>
    <s v="Dr. Ammar Anbari"/>
    <s v="VDC169"/>
    <s v="NA"/>
    <s v="30- Main Inventory 2"/>
    <s v="NA"/>
    <n v="5.3"/>
    <s v="NA"/>
    <s v="NA "/>
    <s v="NA"/>
    <s v="Saliva Ejector"/>
    <s v="EUROMED"/>
    <s v="Everest Medical &amp; Safety Trading"/>
    <x v="36"/>
    <s v="Mujeeb "/>
    <s v="+971 56 683 3107"/>
    <s v="01- Consumables"/>
    <s v="5"/>
    <n v="1"/>
    <s v="IPO-63644"/>
    <n v="-8"/>
    <s v="NA"/>
    <s v="NA"/>
    <s v="NA"/>
    <s v="NA"/>
    <s v="NA"/>
    <s v="NA"/>
  </r>
  <r>
    <d v="2025-01-30T00:00:00"/>
    <x v="1"/>
    <x v="0"/>
    <x v="16"/>
    <s v="Bleaching Material"/>
    <s v="Zoom Whitening Gel"/>
    <s v="NA"/>
    <s v="Zoom Whitening Kit - Gel"/>
    <n v="-1"/>
    <s v="Pcs"/>
    <s v="DIC22-3764"/>
    <n v="200"/>
    <s v="NA"/>
    <s v="NA"/>
    <s v="NA "/>
    <s v="NA "/>
    <d v="2025-12-30T00:00:00"/>
    <s v="08- FIN/INV"/>
    <s v="Dr. Ammar Anbari"/>
    <s v="VDC169"/>
    <s v="NA"/>
    <s v="32- Main Inventory 1"/>
    <s v="NA"/>
    <n v="7.1"/>
    <s v="NA"/>
    <s v="NA "/>
    <s v="NA"/>
    <s v="Zoom Gel"/>
    <s v="Zoom "/>
    <s v="Al Hayat Pharmaceuticals"/>
    <x v="36"/>
    <s v="Dr.Noha "/>
    <s v="+971 56 367 4713"/>
    <s v="01- Consumables"/>
    <s v="7"/>
    <n v="1"/>
    <s v="IPO-63644"/>
    <n v="-200"/>
    <s v="NA"/>
    <s v="NA"/>
    <s v="NA"/>
    <s v="NA"/>
    <s v="NA"/>
    <s v="NA"/>
  </r>
  <r>
    <d v="2025-01-30T00:00:00"/>
    <x v="1"/>
    <x v="0"/>
    <x v="16"/>
    <s v="Bleaching Material"/>
    <s v="Zoom Whitening in Office"/>
    <s v="NA"/>
    <s v="Chairside Dental Teeth Whitening "/>
    <n v="-0.5"/>
    <s v="Pack for 2 Patients"/>
    <s v="DIC/ZME2665"/>
    <n v="800"/>
    <s v="NA"/>
    <s v="NA"/>
    <s v="NA "/>
    <s v="NA "/>
    <d v="2026-12-31T00:00:00"/>
    <s v="08- FIN/INV"/>
    <s v="Dr. Ammar Anbari"/>
    <s v="VDC169"/>
    <s v="NA"/>
    <s v="32- Main Inventory 1"/>
    <s v="NA"/>
    <n v="7.1"/>
    <s v="NA"/>
    <s v="NA "/>
    <s v="NA"/>
    <s v="Chairside Dental Teeth Whitening - 2 Complete Patient Kits - Philips Zoom"/>
    <s v="Philips Zoom"/>
    <s v="Al Hayat Pharmaceuticals"/>
    <x v="36"/>
    <s v="Dr.Noha "/>
    <s v="+971 56 367 4713"/>
    <s v="01- Consumables"/>
    <s v="7"/>
    <n v="1"/>
    <s v="IPO-63644"/>
    <n v="-400"/>
    <s v="NA"/>
    <s v="NA"/>
    <s v="NA"/>
    <s v="NA"/>
    <s v="NA"/>
    <s v="NA"/>
  </r>
  <r>
    <d v="2025-01-30T00:00:00"/>
    <x v="1"/>
    <x v="6"/>
    <x v="12"/>
    <s v="Syringes "/>
    <s v="Disposable Syringe 20cc"/>
    <s v="NA"/>
    <s v="Disposable Syringe 20cc"/>
    <n v="-0.4"/>
    <s v="Box of 25pcs"/>
    <s v="DS20CC"/>
    <n v="15"/>
    <s v="NA"/>
    <s v="NA"/>
    <s v="NA "/>
    <s v="NA "/>
    <d v="2026-03-22T00:00:00"/>
    <s v="08- FIN/INV"/>
    <s v="Dr. Ammar Anbari"/>
    <s v="VDC169"/>
    <s v="NA"/>
    <s v="32- Main Inventory 1"/>
    <s v="NA"/>
    <n v="6.5"/>
    <s v="NA"/>
    <s v="NA "/>
    <s v="NA"/>
    <s v="Syringe 20cc"/>
    <s v="MEDISOFT"/>
    <s v="Everest Medical &amp; Safety Trading"/>
    <x v="36"/>
    <s v="Mujeeb "/>
    <s v="+971 56 683 3107"/>
    <s v="01- Consumables"/>
    <s v="6"/>
    <n v="1"/>
    <s v="IPO-63644"/>
    <n v="-6"/>
    <s v="NA"/>
    <s v="NA"/>
    <s v="NA"/>
    <s v="NA"/>
    <s v="NA"/>
    <s v="NA"/>
  </r>
  <r>
    <d v="2025-01-30T00:00:00"/>
    <x v="1"/>
    <x v="0"/>
    <x v="0"/>
    <s v="Burs"/>
    <s v="White Stone"/>
    <s v="NA"/>
    <s v="White Stone"/>
    <n v="-0.3"/>
    <s v="Pkt of 10 Pcs"/>
    <s v="G61 FG 3.0"/>
    <n v="125"/>
    <s v="NA"/>
    <s v="NA"/>
    <s v="NA "/>
    <s v="NA "/>
    <d v="2026-09-30T00:00:00"/>
    <s v="08- FIN/INV"/>
    <s v="Dr. Ammar Anbari"/>
    <s v="VDC169"/>
    <s v="NA"/>
    <s v="32- Main Inventory 1"/>
    <s v="F-INV-WS-01"/>
    <n v="7.4"/>
    <s v="NA "/>
    <s v="NA "/>
    <s v="NA"/>
    <s v="White Stone Polishing"/>
    <s v="Stoddard"/>
    <s v="Al Hana Medical Equipments"/>
    <x v="36"/>
    <s v="Mahamud"/>
    <s v="+971 50 219 8081"/>
    <s v="02- Reusable"/>
    <s v="7"/>
    <n v="1"/>
    <s v="IPO-63644"/>
    <n v="-37.5"/>
    <s v="NA"/>
    <s v="NA"/>
    <s v="NA"/>
    <s v="NA"/>
    <s v="NA"/>
    <s v="NA"/>
  </r>
  <r>
    <d v="2025-01-30T00:00:00"/>
    <x v="1"/>
    <x v="6"/>
    <x v="12"/>
    <s v="Syringes "/>
    <s v="Disposable Syringe 10cc"/>
    <s v="NA"/>
    <s v="Disposable Syringe 10cc"/>
    <n v="-0.2"/>
    <s v="Box of 100pcs"/>
    <s v="DS10CC"/>
    <n v="10"/>
    <s v="NA"/>
    <s v="NA"/>
    <s v="NA "/>
    <s v="NA "/>
    <s v="NA"/>
    <s v="08- FIN/INV"/>
    <s v="Dr. Ammar Anbari"/>
    <s v="VDC169"/>
    <s v="NA"/>
    <s v="32- Main Inventory 1"/>
    <s v="NA"/>
    <n v="6.5"/>
    <s v="NA"/>
    <s v="NA "/>
    <s v="NA"/>
    <s v="Syringe 10cc"/>
    <s v="Euromed"/>
    <s v="Everest Medical &amp; Safety Trading"/>
    <x v="36"/>
    <s v="Mujeeb "/>
    <s v="+971 56 683 3107"/>
    <s v="01- Consumables"/>
    <s v="6"/>
    <n v="1"/>
    <s v="IPO-63644"/>
    <n v="-2"/>
    <s v="NA"/>
    <s v="NA"/>
    <s v="NA"/>
    <s v="NA"/>
    <s v="NA"/>
    <s v="NA"/>
  </r>
  <r>
    <d v="2025-01-30T00:00:00"/>
    <x v="1"/>
    <x v="0"/>
    <x v="2"/>
    <s v="Adhesives"/>
    <s v="Adhesive L-Pop 100"/>
    <s v="NA"/>
    <s v="Adhesive L-Pop 100"/>
    <n v="-0.1"/>
    <s v="Box of 100 Pcs"/>
    <n v="41279"/>
    <n v="1030"/>
    <s v="NA"/>
    <s v="NA"/>
    <s v="NA "/>
    <s v="NA "/>
    <d v="2025-09-27T00:00:00"/>
    <s v="08- FIN/INV"/>
    <s v="Dr. Ammar Anbari"/>
    <s v="VDC169"/>
    <s v="NA"/>
    <s v="32- Main Inventory 1"/>
    <s v="NA"/>
    <n v="7.3"/>
    <s v="NA"/>
    <s v="NA "/>
    <s v="NA"/>
    <s v="Adhesive - L-Pop - Single Bond 100's - 3M ESPE"/>
    <s v="3M ESPE "/>
    <s v="Alphamed General Trading LLC"/>
    <x v="36"/>
    <s v="Dr.Lujian "/>
    <s v="+971 56 697 4909"/>
    <s v="01- Consumables"/>
    <s v="7"/>
    <n v="1"/>
    <s v="IPO-63644"/>
    <n v="-103"/>
    <s v="NA"/>
    <s v="NA"/>
    <s v="NA"/>
    <s v="NA"/>
    <s v="NA"/>
    <s v="NA"/>
  </r>
  <r>
    <d v="2025-01-30T00:00:00"/>
    <x v="1"/>
    <x v="0"/>
    <x v="22"/>
    <s v="Surgical Materials"/>
    <s v="Dental Cotton Rolls"/>
    <s v="NA"/>
    <s v="Dental Cotton Rolls"/>
    <n v="-0.1"/>
    <s v="Box of 40Pcs"/>
    <s v="DIS656"/>
    <n v="32"/>
    <s v="NA"/>
    <s v="NA"/>
    <s v="NA "/>
    <s v="NA "/>
    <s v="NA"/>
    <s v="08- FIN/INV"/>
    <s v="Dr. Ammar Anbari"/>
    <s v="VDC169"/>
    <s v="NA"/>
    <s v="32- Main Inventory 1"/>
    <s v="NA"/>
    <n v="7.6"/>
    <s v="NA"/>
    <s v="NA "/>
    <s v="NA"/>
    <s v="Dental Cotton Rolls"/>
    <s v="NEOPRO"/>
    <s v="Everest Medical &amp; Safety Trading"/>
    <x v="36"/>
    <s v="Mujeeb "/>
    <s v="+971 56 683 3107"/>
    <s v="01- Consumables"/>
    <s v="7"/>
    <n v="1"/>
    <s v="IPO-63644"/>
    <n v="-3.2"/>
    <s v="NA"/>
    <s v="NA"/>
    <s v="NA"/>
    <s v="NA"/>
    <s v="NA"/>
    <s v="NA"/>
  </r>
  <r>
    <d v="2025-01-30T00:00:00"/>
    <x v="1"/>
    <x v="6"/>
    <x v="12"/>
    <s v="Syringes "/>
    <s v="Disposable Syringe 3cc"/>
    <s v="NA"/>
    <s v="Disposable Syringe 3cc"/>
    <n v="-0.1"/>
    <s v="Box of 100 Pcs"/>
    <s v="DS3CC"/>
    <n v="12"/>
    <s v="NA"/>
    <s v="NA"/>
    <s v="NA "/>
    <s v="NA "/>
    <d v="2027-04-30T00:00:00"/>
    <s v="08- FIN/INV"/>
    <s v="Dr. Ammar Anbari"/>
    <s v="VDC169"/>
    <s v="NA"/>
    <s v="32- Main Inventory 1"/>
    <s v="NA"/>
    <n v="5.5"/>
    <s v="NA"/>
    <s v="NA "/>
    <s v="NA"/>
    <s v="Syringe 3cc"/>
    <s v="Euromed"/>
    <s v="Everest Medical &amp; Safety Trading"/>
    <x v="36"/>
    <s v="Mujeeb "/>
    <s v="+971 56 683 3107"/>
    <s v="01- Consumables"/>
    <s v="5"/>
    <n v="1"/>
    <s v="IPO-63644"/>
    <n v="-1.2000000000000002"/>
    <s v="NA"/>
    <s v="NA"/>
    <s v="NA"/>
    <s v="NA"/>
    <s v="NA"/>
    <s v="NA"/>
  </r>
  <r>
    <d v="2025-01-30T00:00:00"/>
    <x v="1"/>
    <x v="6"/>
    <x v="12"/>
    <s v="Syringes "/>
    <s v="Insuline Syringe "/>
    <s v="NA"/>
    <s v="Insuline Syringe "/>
    <n v="-0.1"/>
    <s v="Box of 10packs"/>
    <s v="INS01"/>
    <n v="24"/>
    <s v="NA"/>
    <s v="NA"/>
    <s v="NA "/>
    <s v="NA "/>
    <d v="2028-03-25T00:00:00"/>
    <s v="08- FIN/INV"/>
    <s v="Ibrahim Abd Alkarim"/>
    <s v="VDC126"/>
    <m/>
    <s v="32- Main Inventory 1"/>
    <s v="NA"/>
    <n v="6.5"/>
    <s v="NA"/>
    <s v="NA "/>
    <s v="NA"/>
    <s v="Insuline Syringe "/>
    <s v="NA"/>
    <s v="Everest Medical &amp; Safety Trading"/>
    <x v="38"/>
    <s v="Mujeeb "/>
    <s v="+971 56 683 3107"/>
    <s v="01- Consumables"/>
    <s v="6"/>
    <n v="1"/>
    <s v="IPO-70252"/>
    <n v="-2.4000000000000004"/>
    <s v="NA"/>
    <s v="NA"/>
    <s v="NA"/>
    <s v="NA"/>
    <s v="NA"/>
    <s v="NA"/>
  </r>
  <r>
    <d v="2025-01-30T00:00:00"/>
    <x v="1"/>
    <x v="6"/>
    <x v="12"/>
    <s v="Needles"/>
    <s v="STA Short"/>
    <s v="NA"/>
    <s v="STA Short"/>
    <n v="-0.1"/>
    <s v="Box of 50 Pcs"/>
    <s v="MILESTA-5050-305"/>
    <n v="549"/>
    <s v="NA"/>
    <s v="NA"/>
    <s v="NA "/>
    <s v="NA "/>
    <d v="2027-11-24T00:00:00"/>
    <s v="08- FIN/INV"/>
    <s v="Dr. Ammar Anbari"/>
    <s v="VDC169"/>
    <s v="NA"/>
    <s v="32- Main Inventory 1"/>
    <s v="NA"/>
    <n v="5.6"/>
    <s v="NA"/>
    <s v="NA "/>
    <s v="NA"/>
    <s v="Wand STA Handpieces with Needle 30 gauge x 1/2&quot;"/>
    <s v="WAND STA"/>
    <s v="Al Hayat Pharmaceuticals"/>
    <x v="36"/>
    <s v="Dr.Noha "/>
    <s v="+971 56 367 4713"/>
    <s v="01- Consumables"/>
    <s v="5"/>
    <n v="1"/>
    <s v="IPO-63644"/>
    <n v="-54.900000000000006"/>
    <s v="NA"/>
    <s v="NA"/>
    <s v="NA"/>
    <s v="NA"/>
    <s v="NA"/>
    <s v="NA"/>
  </r>
  <r>
    <d v="2025-01-30T00:00:00"/>
    <x v="1"/>
    <x v="6"/>
    <x v="12"/>
    <s v="Syringes "/>
    <s v="Disposable Syringe 10cc"/>
    <s v="NA"/>
    <s v="Disposable Syringe 10cc"/>
    <n v="-0.05"/>
    <s v="Box of 100pcs"/>
    <s v="DS10CC"/>
    <n v="10"/>
    <s v="NA"/>
    <s v="NA"/>
    <s v="NA "/>
    <s v="NA "/>
    <s v="NA"/>
    <s v="08- FIN/INV"/>
    <s v="Ibrahim Abd Alkarim"/>
    <s v="VDC126"/>
    <s v="NA"/>
    <s v="32- Main Inventory 1"/>
    <s v="NA"/>
    <n v="6.5"/>
    <s v="NA"/>
    <s v="NA "/>
    <s v="NA"/>
    <s v="Syringe 10cc"/>
    <s v="Euromed"/>
    <s v="Everest Medical &amp; Safety Trading"/>
    <x v="38"/>
    <s v="Mujeeb "/>
    <s v="+971 56 683 3107"/>
    <s v="01- Consumables"/>
    <s v="6"/>
    <n v="1"/>
    <s v="IPO-70252"/>
    <n v="-0.5"/>
    <s v="NA"/>
    <s v="NA"/>
    <s v="NA"/>
    <s v="NA"/>
    <s v="NA"/>
    <s v="NA"/>
  </r>
  <r>
    <d v="2025-01-31T00:00:00"/>
    <x v="1"/>
    <x v="6"/>
    <x v="30"/>
    <s v="Local Anaesthetics "/>
    <s v="Anesthesia 4% "/>
    <s v="NA"/>
    <s v="Anesthesia 4% - Artinibsa "/>
    <n v="-1"/>
    <s v="Pkt"/>
    <n v="4859"/>
    <n v="95"/>
    <s v="NA"/>
    <s v="NA"/>
    <s v="YES "/>
    <s v="NA "/>
    <d v="2026-02-16T00:00:00"/>
    <s v="08- FIN/INV"/>
    <s v="Dr. Ibrahim Moussa"/>
    <s v="VDC175"/>
    <s v="NA"/>
    <s v="32- Main Inventory 1"/>
    <s v="NA"/>
    <n v="5.4"/>
    <s v="NA"/>
    <s v="NA "/>
    <s v="NA"/>
    <s v="Artinibsa 4% Avec Epinephrine 1:100,000"/>
    <s v="Artinibsa"/>
    <s v="Saber Mohammed/Elwan Technical Supplies"/>
    <x v="34"/>
    <s v="Saber"/>
    <s v="+971 50 170 2676"/>
    <s v="01- Consumables"/>
    <s v="5"/>
    <n v="1"/>
    <s v="IPO-26477"/>
    <n v="-95"/>
    <s v="NA"/>
    <s v="NA"/>
    <s v="NA"/>
    <s v="NA"/>
    <s v="NA"/>
    <s v="NA"/>
  </r>
  <r>
    <d v="2025-01-31T00:00:00"/>
    <x v="1"/>
    <x v="3"/>
    <x v="20"/>
    <s v="Personal Protective Equipment "/>
    <s v="Dental Bibs"/>
    <s v="NA"/>
    <s v="Dental Bibs"/>
    <n v="-1"/>
    <s v="Bundle"/>
    <s v="DB-3-00001"/>
    <n v="7.5"/>
    <s v="NA"/>
    <s v="NA"/>
    <s v="NA "/>
    <s v="NA "/>
    <s v="NA"/>
    <s v="08- FIN/INV"/>
    <s v="Dr. Ibrahim Moussa"/>
    <s v="VDC175"/>
    <s v="NA"/>
    <s v="30- Main Inventory 2"/>
    <s v="NA"/>
    <n v="4.0999999999999996"/>
    <s v="NA"/>
    <s v="NA "/>
    <s v="NA"/>
    <s v="Dental Bib (13*18) (4pcs)"/>
    <s v="LOMAR "/>
    <s v="Everest Medical &amp; Safety Trading"/>
    <x v="34"/>
    <s v="Mujeeb"/>
    <s v="+971 56 683 3107"/>
    <s v="01- Consumables"/>
    <s v="4"/>
    <n v="1"/>
    <s v="IPO-26477"/>
    <n v="-7.5"/>
    <s v="NA"/>
    <s v="NA"/>
    <s v="NA"/>
    <s v="NA"/>
    <s v="NA"/>
    <s v="NA"/>
  </r>
  <r>
    <d v="2025-01-31T00:00:00"/>
    <x v="1"/>
    <x v="0"/>
    <x v="25"/>
    <s v="Giveaways"/>
    <s v="Denta Floss"/>
    <s v="NA"/>
    <s v="Dental Floss"/>
    <n v="-1"/>
    <s v="Pcs"/>
    <s v="DFLOSS-00001"/>
    <n v="12"/>
    <s v="NA"/>
    <s v="NA"/>
    <s v="NA "/>
    <s v="NA "/>
    <s v="NA"/>
    <s v="08- FIN/INV"/>
    <s v="Dr. Ibrahim Moussa"/>
    <s v="VDC175"/>
    <s v="NA"/>
    <s v="32- Main Inventory 1"/>
    <s v="NA"/>
    <n v="6.3"/>
    <s v="NA"/>
    <s v="NA "/>
    <s v="NA"/>
    <s v="Dental Floss"/>
    <s v="ORAL B "/>
    <s v="Everest Medical &amp; Safety Trading"/>
    <x v="34"/>
    <s v="Mujeeb "/>
    <s v="+971 56 683 3107"/>
    <s v="01- Consumables"/>
    <s v="6"/>
    <n v="1"/>
    <s v="IPO-26477"/>
    <n v="-12"/>
    <s v="NA"/>
    <s v="NA"/>
    <s v="NA"/>
    <s v="NA"/>
    <s v="NA"/>
    <s v="NA"/>
  </r>
  <r>
    <d v="2025-01-31T00:00:00"/>
    <x v="1"/>
    <x v="1"/>
    <x v="1"/>
    <s v="Pantry Supplies "/>
    <s v="White Plastic Cups"/>
    <s v="NA"/>
    <s v="White Plastic Cups"/>
    <n v="-1"/>
    <s v="Tube of 50 Cups"/>
    <s v="DSCP-00001"/>
    <n v="1.2"/>
    <s v="NA"/>
    <s v="NA"/>
    <s v="NA "/>
    <s v="NA "/>
    <s v="NA"/>
    <s v="08- FIN/INV"/>
    <s v="Dr. Ibrahim Moussa"/>
    <s v="VDC175"/>
    <s v="NA"/>
    <s v="30- Main Inventory 2"/>
    <s v="NA"/>
    <n v="8.3000000000000007"/>
    <s v="NA"/>
    <s v="NA "/>
    <s v="NA"/>
    <s v="Disposable Plastic Cups"/>
    <s v="NA "/>
    <s v="Al Saadah Medical &amp; Surgical Supplies"/>
    <x v="34"/>
    <s v="Bretty"/>
    <s v="+971507718287"/>
    <s v="01- Consumables"/>
    <s v="8"/>
    <n v="1"/>
    <s v="IPO-26477"/>
    <n v="-1.2"/>
    <s v="NA"/>
    <s v="NA"/>
    <s v="NA"/>
    <s v="NA"/>
    <s v="NA"/>
    <s v="NA"/>
  </r>
  <r>
    <d v="2025-01-31T00:00:00"/>
    <x v="1"/>
    <x v="0"/>
    <x v="2"/>
    <s v="Adhesives"/>
    <s v="Adhesive L-Pop 100"/>
    <s v="NA"/>
    <s v="Adhesive L-Pop 100"/>
    <n v="-0.15"/>
    <s v="Box of 100 Pcs"/>
    <n v="41279"/>
    <n v="1030"/>
    <s v="NA"/>
    <s v="NA"/>
    <s v="NA "/>
    <s v="NA "/>
    <d v="2025-09-27T00:00:00"/>
    <s v="08- FIN/INV"/>
    <s v="Dr. Ibrahim Moussa"/>
    <s v="VDC175"/>
    <s v="NA"/>
    <s v="32- Main Inventory 1"/>
    <s v="NA"/>
    <n v="7.3"/>
    <s v="NA"/>
    <s v="NA "/>
    <s v="NA"/>
    <s v="Adhesive - L-Pop - Single Bond 100's - 3M ESPE"/>
    <s v="3M ESPE "/>
    <s v="Alphamed General Trading LLC"/>
    <x v="34"/>
    <s v="Dr.Lujian "/>
    <s v="+971 56 697 4909"/>
    <s v="01- Consumables"/>
    <s v="7"/>
    <n v="1"/>
    <s v="IPO-26477"/>
    <n v="-154.5"/>
    <s v="NA"/>
    <s v="NA"/>
    <s v="NA"/>
    <s v="NA"/>
    <s v="NA"/>
    <s v="NA"/>
  </r>
  <r>
    <d v="2025-01-31T00:00:00"/>
    <x v="1"/>
    <x v="6"/>
    <x v="12"/>
    <s v="Needles"/>
    <s v="STA Short"/>
    <s v="NA"/>
    <s v="STA Short"/>
    <n v="-0.1"/>
    <s v="Box of 50 Pcs"/>
    <s v="MILESTA-5050-305"/>
    <n v="549"/>
    <s v="NA"/>
    <s v="NA"/>
    <s v="NA "/>
    <s v="NA "/>
    <d v="2027-11-24T00:00:00"/>
    <s v="08- FIN/INV"/>
    <s v="Dr. Ibrahim Moussa"/>
    <s v="VDC175"/>
    <s v="NA"/>
    <s v="32- Main Inventory 1"/>
    <s v="NA"/>
    <n v="5.6"/>
    <s v="NA"/>
    <s v="NA "/>
    <s v="NA"/>
    <s v="Wand STA Handpieces with Needle 30 gauge x 1/2&quot;"/>
    <s v="WAND STA"/>
    <s v="Al Hayat Pharmaceuticals"/>
    <x v="34"/>
    <s v="Dr.Noha "/>
    <s v="+971 56 367 4713"/>
    <s v="01- Consumables"/>
    <s v="5"/>
    <n v="1"/>
    <s v="IPO-26477"/>
    <n v="-54.900000000000006"/>
    <s v="NA"/>
    <s v="NA"/>
    <s v="NA"/>
    <s v="NA"/>
    <s v="NA"/>
    <s v="NA"/>
  </r>
  <r>
    <d v="2025-01-04T00:00:00"/>
    <x v="2"/>
    <x v="4"/>
    <x v="29"/>
    <s v="Implant Fixtures"/>
    <s v="Straumann - BLT IMPLANT"/>
    <s v="NA"/>
    <s v="Straumann - BLT NC 3.3x14"/>
    <n v="1"/>
    <s v="Pcs"/>
    <s v="STR021.3514"/>
    <n v="1250"/>
    <s v="NA"/>
    <s v="NA"/>
    <s v="NA "/>
    <s v="NA "/>
    <d v="2026-11-14T00:00:00"/>
    <s v="08- FIN/INV"/>
    <s v="Dr. Hussein Salah Ahmed Tahoun"/>
    <s v="VDC001"/>
    <s v="NA"/>
    <s v="32- Main Inventory 1"/>
    <s v="NA"/>
    <n v="1.3"/>
    <s v="NA"/>
    <s v="NA "/>
    <s v="NA"/>
    <s v="Implant - BLT NC 3.3x14, Straumann"/>
    <s v="Straumann "/>
    <s v="Al Hayat Pharmaceuticals"/>
    <x v="36"/>
    <s v="Dr.Ayman "/>
    <s v="+971 50 782 0978"/>
    <s v="01- Consumables"/>
    <s v="1"/>
    <n v="5"/>
    <s v="IPO-73629"/>
    <n v="1250"/>
    <s v="NA"/>
    <s v="12218- HAITHAM FAWZI ABDELMAGIED MAHMOUD"/>
    <s v="NA"/>
    <s v="NA"/>
    <s v="NA"/>
    <s v="NA"/>
  </r>
  <r>
    <d v="2025-01-06T00:00:00"/>
    <x v="2"/>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6"/>
    <s v="Dr.Ayman "/>
    <s v="+971 50 782 0978"/>
    <s v="01- Consumables"/>
    <s v="1"/>
    <n v="5"/>
    <s v="IPO-93933"/>
    <n v="1250"/>
    <s v="NA"/>
    <s v="NA"/>
    <s v="NA"/>
    <s v="NA"/>
    <s v="NA"/>
    <s v="NA"/>
  </r>
  <r>
    <d v="2025-01-06T00:00:00"/>
    <x v="2"/>
    <x v="4"/>
    <x v="29"/>
    <s v="Implant Fixtures"/>
    <s v="Straumann - BLT IMPLANT"/>
    <s v="NA"/>
    <s v="Straumann - BLT RC 4.8x10"/>
    <n v="1"/>
    <s v="Pcs"/>
    <s v="STR021.7510"/>
    <n v="1250"/>
    <s v="NA"/>
    <s v="NA"/>
    <s v="NA "/>
    <s v="NA "/>
    <d v="2026-02-01T00:00:00"/>
    <s v="08- FIN/INV"/>
    <s v="Dr. Hussein Salah Ahmed Tahoun"/>
    <s v="VDC001"/>
    <s v="NA"/>
    <s v="32- Main Inventory 1"/>
    <s v="NA"/>
    <n v="1.3"/>
    <s v="NA"/>
    <s v="NA "/>
    <s v="NA"/>
    <s v="Implant - BLT RC 4.8x10, Straumann"/>
    <s v="Straumann "/>
    <s v="Al Hayat Pharmaceuticals"/>
    <x v="36"/>
    <s v="Dr.Ayman "/>
    <s v="+971 50 782 0978"/>
    <s v="01- Consumables"/>
    <s v="1"/>
    <n v="5"/>
    <s v="IPO-93933"/>
    <n v="1250"/>
    <s v="NA"/>
    <s v="NA"/>
    <s v="NA"/>
    <s v="NA"/>
    <s v="NA"/>
    <s v="NA"/>
  </r>
  <r>
    <d v="2025-01-07T00:00:00"/>
    <x v="2"/>
    <x v="4"/>
    <x v="29"/>
    <s v="Implant Fixtures"/>
    <s v="Straumann - BLT IMPLANT"/>
    <s v="NA"/>
    <s v="Straumann - BLT RC 4.1x8"/>
    <n v="1"/>
    <s v="Pcs"/>
    <s v="STR021.5508"/>
    <n v="1250"/>
    <s v="NA"/>
    <s v="NA"/>
    <s v="NA "/>
    <s v="NA "/>
    <d v="2025-09-03T00:00:00"/>
    <s v="08- FIN/INV"/>
    <s v="Dr. Hussein Salah Ahmed Tahoun"/>
    <s v="VDC001"/>
    <s v="NA"/>
    <s v="32- Main Inventory 1"/>
    <s v="NA"/>
    <n v="1.3"/>
    <s v="NA"/>
    <s v="NA "/>
    <s v="NA"/>
    <s v="Implant - BLT RC 4.1x8, Straumann"/>
    <s v="Straumann "/>
    <s v="Al Hayat Pharmaceuticals"/>
    <x v="36"/>
    <s v="Dr.Ayman "/>
    <s v="+971 50 782 0978"/>
    <s v="01- Consumables"/>
    <s v="1"/>
    <n v="5"/>
    <s v="IPO-81819"/>
    <n v="1250"/>
    <s v="NA"/>
    <s v="NA"/>
    <s v="NA"/>
    <s v="NA"/>
    <s v="NA"/>
    <s v="NA"/>
  </r>
  <r>
    <d v="2025-01-07T00:00:00"/>
    <x v="2"/>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6"/>
    <s v="Dr.Ayman "/>
    <s v="+971 50 782 0978"/>
    <s v="01- Consumables"/>
    <s v="1"/>
    <n v="5"/>
    <s v="IPO-81819"/>
    <n v="1250"/>
    <s v="NA"/>
    <s v="NA"/>
    <s v="NA"/>
    <s v="NA"/>
    <s v="NA"/>
    <s v="NA"/>
  </r>
  <r>
    <d v="2025-01-07T00:00:00"/>
    <x v="2"/>
    <x v="4"/>
    <x v="29"/>
    <s v="Implant Fixtures"/>
    <s v="Straumann - BLT IMPLANT"/>
    <s v="NA"/>
    <s v="Straumann - BLT RC 4.8x12"/>
    <n v="1"/>
    <s v="Pcs"/>
    <s v="STR021.7512"/>
    <n v="1250"/>
    <s v="NA"/>
    <s v="NA"/>
    <s v="NA "/>
    <s v="NA "/>
    <d v="2027-03-03T00:00:00"/>
    <s v="08- FIN/INV"/>
    <s v="Dr. Hussein Salah Ahmed Tahoun"/>
    <s v="VDC001"/>
    <s v="NA"/>
    <s v="32- Main Inventory 1"/>
    <s v="NA"/>
    <n v="1.3"/>
    <s v="NA"/>
    <s v="NA "/>
    <s v="NA"/>
    <s v="Implant - BLT RC 4.8X12, Straumann"/>
    <s v="Straumann "/>
    <s v="Al Hayat Pharmaceuticals"/>
    <x v="36"/>
    <s v="Dr.Ayman "/>
    <s v="+971 50 782 0978"/>
    <s v="01- Consumables"/>
    <s v="1"/>
    <n v="5"/>
    <s v="IPO-81819"/>
    <n v="1250"/>
    <s v="NA"/>
    <s v="NA"/>
    <s v="NA"/>
    <s v="NA"/>
    <s v="NA"/>
    <s v="NA"/>
  </r>
  <r>
    <d v="2025-01-14T00:00:00"/>
    <x v="2"/>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6"/>
    <s v="Dr.Ayman "/>
    <s v="+971 50 782 0978"/>
    <s v="01- Consumables"/>
    <s v="1"/>
    <n v="5"/>
    <s v="IPO-88034"/>
    <n v="1250"/>
    <s v="NA"/>
    <s v="NA"/>
    <s v="NA"/>
    <s v="NA"/>
    <s v="NA"/>
    <s v="NA"/>
  </r>
  <r>
    <d v="2025-01-14T00:00:00"/>
    <x v="2"/>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99033"/>
    <n v="1250"/>
    <s v="NA"/>
    <s v="40588- AISHA NASSER KHAMIS ALMEMARI"/>
    <s v="NA"/>
    <s v="NA"/>
    <s v="NA"/>
    <s v="NA"/>
  </r>
  <r>
    <d v="2025-01-18T00:00:00"/>
    <x v="2"/>
    <x v="4"/>
    <x v="29"/>
    <s v="Implant Fixtures"/>
    <s v="Straumann - BLT IMPLANT"/>
    <s v="NA"/>
    <s v="Straumann - BLT NC 3.3x16"/>
    <n v="1"/>
    <s v="Pcs"/>
    <s v="STR021.3516"/>
    <n v="1250"/>
    <s v="NA"/>
    <s v="NA"/>
    <s v="NA "/>
    <s v="NA "/>
    <d v="2026-02-01T00:00:00"/>
    <s v="08- FIN/INV"/>
    <s v="Dr. Hussein Salah Ahmed Tahoun"/>
    <s v="VDC001"/>
    <s v="NA"/>
    <s v="32- Main Inventory 1"/>
    <s v="NA"/>
    <n v="1.3"/>
    <s v="NA"/>
    <s v="NA "/>
    <s v="NA"/>
    <s v="Implant - BLT NC 3.3x16, Straumann"/>
    <s v="Straumann "/>
    <s v="Al Hayat Pharmaceuticals"/>
    <x v="35"/>
    <s v="Dr.Ayman "/>
    <s v="+971 50 782 0978"/>
    <s v="01- Consumables"/>
    <s v="1"/>
    <n v="5"/>
    <s v="IPO-12400"/>
    <n v="1250"/>
    <s v="NA"/>
    <s v="40764- ABDALLA SALEH ABDALLA ALLAY ALSHEHI"/>
    <s v="NA"/>
    <s v="NA"/>
    <s v="NA"/>
    <s v="NA"/>
  </r>
  <r>
    <d v="2025-01-20T00:00:00"/>
    <x v="2"/>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81584"/>
    <n v="1250"/>
    <s v="NA"/>
    <s v="40946- ABDULAZIZ ALI ALHAMMADI"/>
    <s v="NA"/>
    <s v="NA"/>
    <s v="NA"/>
    <s v="NA"/>
  </r>
  <r>
    <d v="2025-01-20T00:00:00"/>
    <x v="2"/>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31351"/>
    <n v="1250"/>
    <s v="NA"/>
    <s v="35430- ABDULLA ALI SAIF BIN YAHMOOR  AL HEBSI"/>
    <s v="NA"/>
    <s v="NA"/>
    <s v="NA"/>
    <s v="NA"/>
  </r>
  <r>
    <d v="2025-01-20T00:00:00"/>
    <x v="2"/>
    <x v="4"/>
    <x v="29"/>
    <s v="Implant Fixtures"/>
    <s v="Straumann - BLT IMPLANT"/>
    <s v="NA"/>
    <s v="Straumann - BLT RC 4.8x12"/>
    <n v="1"/>
    <s v="Pcs"/>
    <s v="STR021.7512"/>
    <n v="1250"/>
    <s v="NA"/>
    <s v="NA"/>
    <s v="NA "/>
    <s v="NA "/>
    <d v="2027-03-03T00:00:00"/>
    <s v="08- FIN/INV"/>
    <s v="Dr. Hussein Salah Ahmed Tahoun"/>
    <s v="VDC001"/>
    <s v="NA"/>
    <s v="32- Main Inventory 1"/>
    <s v="NA"/>
    <n v="1.3"/>
    <s v="NA"/>
    <s v="NA "/>
    <s v="NA"/>
    <s v="Implant - BLT RC 4.8X12, Straumann"/>
    <s v="Straumann "/>
    <s v="Al Hayat Pharmaceuticals"/>
    <x v="35"/>
    <s v="Dr.Ayman "/>
    <s v="+971 50 782 0978"/>
    <s v="01- Consumables"/>
    <s v="1"/>
    <n v="5"/>
    <s v="IPO-81584"/>
    <n v="1250"/>
    <s v="NA"/>
    <s v="40946- ABDULAZIZ ALI ALHAMMADI"/>
    <s v="NA"/>
    <s v="NA"/>
    <s v="NA"/>
    <s v="NA"/>
  </r>
  <r>
    <d v="2025-01-20T00:00:00"/>
    <x v="2"/>
    <x v="4"/>
    <x v="29"/>
    <s v="Implant Fixtures"/>
    <s v="Straumann - BLT IMPLANT"/>
    <s v="NA"/>
    <s v="Straumann - BLT RC 4.1x12"/>
    <n v="3"/>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81584"/>
    <n v="3750"/>
    <s v="NA"/>
    <s v="40946- ABDULAZIZ ALI ALHAMMADI"/>
    <s v="NA"/>
    <s v="NA"/>
    <s v="NA"/>
    <s v="NA"/>
  </r>
  <r>
    <d v="2025-01-21T00:00:00"/>
    <x v="2"/>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15746"/>
    <n v="1250"/>
    <s v="NA"/>
    <s v="39817 SAEED JUMAA ATEEQ JUMAA ALSUWAIDI"/>
    <s v="NA"/>
    <s v="NA"/>
    <s v="NA"/>
    <s v="NA"/>
  </r>
  <r>
    <d v="2025-01-21T00:00:00"/>
    <x v="2"/>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49801"/>
    <n v="1250"/>
    <s v="NA"/>
    <s v="39600- WESAL ABDALLA AHMED BIN YAROUF AL NAQBI"/>
    <s v="NA"/>
    <s v="NA"/>
    <s v="NA"/>
    <s v="NA"/>
  </r>
  <r>
    <d v="2025-01-23T00:00:00"/>
    <x v="2"/>
    <x v="4"/>
    <x v="29"/>
    <s v="Implant Fixtures"/>
    <s v="Straumann - BLT IMPLANT"/>
    <s v="NA"/>
    <s v="Straumann - BLT RC 4.1x10"/>
    <n v="3"/>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63740"/>
    <n v="3750"/>
    <s v="NA"/>
    <s v="40739- FARAS ALHAYEF RASHED ALMANSOURI"/>
    <s v="NA"/>
    <s v="NA"/>
    <s v="NA"/>
    <s v="NA"/>
  </r>
  <r>
    <d v="2025-01-23T00:00:00"/>
    <x v="2"/>
    <x v="4"/>
    <x v="29"/>
    <s v="Implant Fixtures"/>
    <s v="Straumann - BLT IMPLANT"/>
    <s v="NA"/>
    <s v="Straumann - BLT RC 4.1x12"/>
    <n v="1"/>
    <s v="Pcs"/>
    <s v="STR021.5512"/>
    <n v="1250"/>
    <s v="NA"/>
    <s v="NA"/>
    <s v="NA "/>
    <s v="NA "/>
    <d v="2028-11-15T00:00:00"/>
    <s v="08- FIN/INV"/>
    <s v="Dr. Hussein Salah Ahmed Tahoun"/>
    <s v="VDC001"/>
    <s v="NA"/>
    <s v="32- Main Inventory 1"/>
    <s v="NA"/>
    <n v="1.3"/>
    <s v="NA"/>
    <s v="NA "/>
    <s v="NA"/>
    <s v="Implant - BLT RC 4.1x12, Straumann"/>
    <s v="Straumann "/>
    <s v="Al Hayat Pharmaceuticals"/>
    <x v="35"/>
    <s v="Dr.Ayman "/>
    <s v="+971 50 782 0978"/>
    <s v="01- Consumables"/>
    <s v="1"/>
    <n v="5"/>
    <s v="IPO-63740"/>
    <n v="1250"/>
    <s v="NA"/>
    <s v="40739- FARAS ALHAYEF RASHED ALMANSOURI"/>
    <s v="NA"/>
    <s v="NA"/>
    <s v="NA"/>
    <s v="NA"/>
  </r>
  <r>
    <d v="2025-01-23T00:00:00"/>
    <x v="2"/>
    <x v="4"/>
    <x v="29"/>
    <s v="Implant Fixtures"/>
    <s v="Straumann - BLT IMPLANT"/>
    <s v="NA"/>
    <s v="Straumann - BLT RC 4.8x8"/>
    <n v="2"/>
    <s v="Pcs"/>
    <s v="STR021.7508"/>
    <n v="1250"/>
    <s v="NA"/>
    <s v="NA"/>
    <s v="NA "/>
    <s v="NA "/>
    <d v="2025-11-03T00:00:00"/>
    <s v="08- FIN/INV"/>
    <s v="Dr. Hussein Salah Ahmed Tahoun"/>
    <s v="VDC001"/>
    <s v="NA"/>
    <s v="32- Main Inventory 1"/>
    <s v="NA"/>
    <n v="2.2999999999999998"/>
    <s v="NA"/>
    <s v="NA "/>
    <s v="NA"/>
    <s v="Implant - BLT RC 4.8x8, Straumann"/>
    <s v="Straumann "/>
    <s v="Al Hayat Pharmaceuticals"/>
    <x v="35"/>
    <s v="Dr.Ayman "/>
    <s v="+971 50 782 0978"/>
    <s v="01- Consumables"/>
    <s v="2"/>
    <n v="5"/>
    <s v="IPO-63740"/>
    <n v="2500"/>
    <s v="NA"/>
    <s v="40739- FARAS ALHAYEF RASHED ALMANSOURI"/>
    <s v="NA"/>
    <s v="NA"/>
    <s v="NA"/>
    <s v="NA"/>
  </r>
  <r>
    <d v="2025-01-25T00:00:00"/>
    <x v="2"/>
    <x v="4"/>
    <x v="29"/>
    <s v="Implant Fixtures"/>
    <s v="Straumann - BLT IMPLANT"/>
    <s v="NA"/>
    <s v="Straumann - BLT RC 4.1x10"/>
    <n v="1"/>
    <s v="Pcs"/>
    <s v="STR021.5510"/>
    <n v="1250"/>
    <s v="NA"/>
    <s v="NA"/>
    <s v="NA "/>
    <s v="NA "/>
    <d v="2029-03-01T00:00:00"/>
    <s v="08- FIN/INV"/>
    <s v="Dr. Hussein Salah Ahmed Tahoun"/>
    <s v="VDC001"/>
    <s v="NA"/>
    <s v="32- Main Inventory 1"/>
    <s v="NA"/>
    <n v="1.3"/>
    <s v="NA"/>
    <s v="NA "/>
    <s v="NA"/>
    <s v="Implant - BLT RC 4.1x10, Straumann"/>
    <s v="Straumann "/>
    <s v="Al Hayat Pharmaceuticals"/>
    <x v="35"/>
    <s v="Dr.Ayman "/>
    <s v="+971 50 782 0978"/>
    <s v="01- Consumables"/>
    <s v="1"/>
    <n v="5"/>
    <s v="IPO-26361"/>
    <n v="1250"/>
    <s v="NA"/>
    <s v="38491- ILIAN NIKOLOV"/>
    <s v="NA"/>
    <s v="NA"/>
    <s v="NA"/>
    <s v="NA"/>
  </r>
  <r>
    <d v="2025-01-25T00:00:00"/>
    <x v="2"/>
    <x v="4"/>
    <x v="29"/>
    <s v="Implant Fixtures"/>
    <s v="Straumann - BLT IMPLANT"/>
    <s v="NA"/>
    <s v="Straumann - BLT NC 3.3x10"/>
    <n v="1"/>
    <s v="Pcs"/>
    <s v="STR021.3510"/>
    <n v="1250"/>
    <s v="NA"/>
    <s v="NA"/>
    <s v="NA "/>
    <s v="NA "/>
    <d v="2026-11-14T00:00:00"/>
    <s v="08- FIN/INV"/>
    <s v="Dr. Hussein Salah Ahmed Tahoun"/>
    <s v="VDC001"/>
    <s v="NA"/>
    <s v="32- Main Inventory 1"/>
    <s v="NA"/>
    <n v="1.3"/>
    <s v="NA"/>
    <s v="NA "/>
    <s v="NA"/>
    <s v="Implant - BLT NC 3.3x10, Straumann"/>
    <s v="Straumann "/>
    <s v="Al Hayat Pharmaceuticals"/>
    <x v="35"/>
    <s v="Dr.Ayman "/>
    <s v="+971 50 782 0978"/>
    <s v="01- Consumables"/>
    <s v="1"/>
    <n v="5"/>
    <s v="IPO-26361"/>
    <n v="1250"/>
    <s v="NA"/>
    <s v="38491- ILIAN NIKOLOV"/>
    <s v="NA"/>
    <s v="NA"/>
    <s v="NA"/>
    <s v="NA"/>
  </r>
  <r>
    <d v="2025-01-25T00:00:00"/>
    <x v="2"/>
    <x v="4"/>
    <x v="29"/>
    <s v="Implant Fixtures"/>
    <s v="Straumann - BLT IMPLANT"/>
    <s v="NA"/>
    <s v="Straumann - BLT RC 4.8x8"/>
    <n v="1"/>
    <s v="Pcs"/>
    <s v="STR021.7508"/>
    <n v="1250"/>
    <s v="NA"/>
    <s v="NA"/>
    <s v="NA "/>
    <s v="NA "/>
    <d v="2025-11-03T00:00:00"/>
    <s v="08- FIN/INV"/>
    <s v="Dr. Hussein Salah Ahmed Tahoun"/>
    <s v="VDC001"/>
    <s v="NA"/>
    <s v="32- Main Inventory 1"/>
    <s v="NA"/>
    <n v="2.2999999999999998"/>
    <s v="NA"/>
    <s v="NA "/>
    <s v="NA"/>
    <s v="Implant - BLT RC 4.8x8, Straumann"/>
    <s v="Straumann "/>
    <s v="Al Hayat Pharmaceuticals"/>
    <x v="35"/>
    <s v="Dr.Ayman "/>
    <s v="+971 50 782 0978"/>
    <s v="01- Consumables"/>
    <s v="2"/>
    <n v="5"/>
    <s v="IPO-26361"/>
    <n v="1250"/>
    <s v="NA"/>
    <s v="38491- ILIAN NIKOLOV"/>
    <s v="NA"/>
    <s v="NA"/>
    <s v="NA"/>
    <s v="NA"/>
  </r>
  <r>
    <d v="2025-01-09T00:00:00"/>
    <x v="3"/>
    <x v="4"/>
    <x v="13"/>
    <s v="Abutments"/>
    <s v="Abutment Variobase NC 3.8x5.5 GH2"/>
    <s v="NA"/>
    <s v="Abutment Variobase NC 3.8x5.5 GH2"/>
    <n v="-2"/>
    <s v="Pcs"/>
    <s v="STR022.0106"/>
    <n v="350"/>
    <s v="NA"/>
    <s v="NA"/>
    <s v="NA "/>
    <s v="NA "/>
    <s v="NA"/>
    <s v="08- FIN/INV"/>
    <s v="NA"/>
    <s v="NA"/>
    <s v="NA"/>
    <s v="32- Main Inventory 1"/>
    <s v="NA"/>
    <n v="1.4"/>
    <s v="NA"/>
    <s v="NA "/>
    <s v="NA"/>
    <s v="Abutment - NC variobase for Crown with Screw, Ø 3.8mm, H 5.5m, GH 2mm, Straumann"/>
    <s v="Straumann "/>
    <s v="Al Hayat Pharmaceuticals"/>
    <x v="12"/>
    <s v="Dr.Ayman "/>
    <s v="+971 50 782 0978"/>
    <s v="01- Consumables"/>
    <s v="1"/>
    <n v="1"/>
    <s v="LPO-7221"/>
    <n v="-700"/>
    <s v="NA"/>
    <s v="TCS-202501301- Exchange Return"/>
    <s v="NA"/>
    <s v="NA"/>
    <s v="NA"/>
    <s v="NA"/>
  </r>
  <r>
    <d v="2025-01-09T00:00:00"/>
    <x v="3"/>
    <x v="4"/>
    <x v="13"/>
    <s v="Abutments"/>
    <s v="Abutment Variobase  SC GH2"/>
    <s v="NA"/>
    <s v="Abutment Variobase  SC GH2"/>
    <n v="-2"/>
    <s v="Pcs"/>
    <s v="STR022.0039"/>
    <n v="350"/>
    <s v="NA"/>
    <s v="NA"/>
    <s v="NA "/>
    <s v="NA "/>
    <s v="NA"/>
    <s v="08- FIN/INV"/>
    <s v="NA"/>
    <s v="NA"/>
    <s v="NA"/>
    <s v="32- Main Inventory 1"/>
    <s v="NA"/>
    <n v="2.4"/>
    <s v="NA"/>
    <s v="NA "/>
    <s v="NA"/>
    <s v="Abutment - SC Variobase Abutment with Screw, Oval, GH 2mm, Straumann"/>
    <s v="Straumann "/>
    <s v="Al Hayat Pharmaceuticals"/>
    <x v="12"/>
    <s v="Dr.Ayman "/>
    <s v="+971 50 782 0978"/>
    <s v="01- Consumables"/>
    <s v="2"/>
    <n v="1"/>
    <s v="LPO-7221"/>
    <n v="-700"/>
    <s v="NA"/>
    <s v="TCS-202501301- Exchange Return"/>
    <s v="NA"/>
    <s v="NA"/>
    <s v="NA"/>
    <s v="NA"/>
  </r>
  <r>
    <d v="2025-01-09T00:00:00"/>
    <x v="3"/>
    <x v="4"/>
    <x v="13"/>
    <s v=" Abutments"/>
    <s v="Abutment Variobase AS RC GH1"/>
    <s v="NA"/>
    <s v="Abutment Variobase AS RC GH1"/>
    <n v="-1"/>
    <s v="Pcs"/>
    <s v="STR022.0096"/>
    <n v="350"/>
    <s v="NA"/>
    <s v="NA"/>
    <s v="NA "/>
    <s v="NA "/>
    <s v="NA"/>
    <s v="08- FIN/INV"/>
    <s v="NA"/>
    <s v="NA"/>
    <s v="NA"/>
    <s v="32- Main Inventory 1"/>
    <s v="NA"/>
    <n v="2.4"/>
    <s v="NA"/>
    <s v="NA "/>
    <s v="NA"/>
    <s v="Abutment - RC Variobase for Crown AS including Screw, Ø 4.7mm, AH 5.5mm, GH 1mm, Ti Straumann"/>
    <s v="Straumann "/>
    <s v="Al Hayat Pharmaceuticals"/>
    <x v="12"/>
    <s v="Dr.Ayman "/>
    <s v="+971 50 782 0978"/>
    <s v="01- Consumables"/>
    <s v="2"/>
    <n v="1"/>
    <s v="LPO-7221"/>
    <n v="-350"/>
    <s v="NA"/>
    <s v="TCS-202501301- Exchange Return"/>
    <s v="NA"/>
    <s v="NA"/>
    <s v="NA"/>
    <s v="NA"/>
  </r>
  <r>
    <d v="2025-01-09T00:00:00"/>
    <x v="3"/>
    <x v="4"/>
    <x v="13"/>
    <s v="Abutments"/>
    <s v="Abutment Variobase  NC 3.8x5.5 GH3"/>
    <s v="NA"/>
    <s v="Abutment Variobase  NC 3.8x5.5 GH3"/>
    <n v="-1"/>
    <s v="Pcs"/>
    <s v="STR022.0108"/>
    <n v="350"/>
    <s v="NA"/>
    <s v="NA"/>
    <s v="NA "/>
    <s v="NA "/>
    <s v="NA"/>
    <s v="08- FIN/INV"/>
    <s v="NA"/>
    <s v="NA"/>
    <s v="NA"/>
    <s v="32- Main Inventory 1"/>
    <s v="NA"/>
    <n v="1.4"/>
    <s v="NA"/>
    <s v="NA "/>
    <s v="NA"/>
    <s v="Abutment - NC Variobase for Crown including Screw, Ø 3.8mm, H 5.5mm, GH3, Straumann"/>
    <s v="Straumann "/>
    <s v="Al Hayat Pharmaceuticals"/>
    <x v="12"/>
    <s v="Dr.Ayman "/>
    <s v="+971 50 782 0978"/>
    <s v="01- Consumables"/>
    <s v="1"/>
    <n v="1"/>
    <s v="LPO-7221"/>
    <n v="-350"/>
    <s v="NA"/>
    <s v="TCS-202501301- Exchange Return"/>
    <s v="NA"/>
    <s v="NA"/>
    <s v="NA"/>
    <s v="NA"/>
  </r>
  <r>
    <d v="2025-01-09T00:00:00"/>
    <x v="3"/>
    <x v="4"/>
    <x v="13"/>
    <s v="Abutments"/>
    <s v="Abutment Angled Solution"/>
    <s v="NA"/>
    <s v="Abutment Angled Solution"/>
    <n v="-1"/>
    <s v="Pcs"/>
    <s v="STR022.0093"/>
    <n v="350"/>
    <s v="NA"/>
    <s v="NA"/>
    <s v="NA "/>
    <s v="NA "/>
    <s v="NA"/>
    <s v="08- FIN/INV"/>
    <s v="NA"/>
    <s v="NA"/>
    <s v="NA"/>
    <s v="32- Main Inventory 1"/>
    <s v="NA"/>
    <n v="1.4"/>
    <s v="NA"/>
    <s v="NA "/>
    <s v="NA"/>
    <s v="Abutment - NC Variobase for Crown AS including Screw, Ø 4.1mm, AH 5.5mm, GH 1mm, Straumann"/>
    <s v="Straumann "/>
    <s v="Al Hayat Pharmaceuticals"/>
    <x v="12"/>
    <s v="Dr.Ayman "/>
    <s v="+971 50 782 0978"/>
    <s v="01- Consumables"/>
    <s v="1"/>
    <n v="1"/>
    <s v="LPO-7221"/>
    <n v="-350"/>
    <s v="NA"/>
    <s v="TCS-202501301- Exchange Return"/>
    <s v="NA"/>
    <s v="NA"/>
    <s v="NA"/>
    <s v="NA"/>
  </r>
  <r>
    <d v="2025-01-09T00:00:00"/>
    <x v="4"/>
    <x v="4"/>
    <x v="13"/>
    <s v="Abutments"/>
    <s v="Abutment Variobase RC 4.5x5.5 GH2"/>
    <s v="NA"/>
    <s v="Abutment Variobase RC 4.5x5.5 GH2"/>
    <n v="2"/>
    <s v="Pcs"/>
    <s v="STR022.0107"/>
    <n v="350"/>
    <s v="NA"/>
    <s v="NA"/>
    <s v="NA "/>
    <s v="NA "/>
    <s v="NA"/>
    <s v="08- FIN/INV"/>
    <s v="NA"/>
    <s v="NA"/>
    <s v="NA"/>
    <s v="32- Main Inventory 1"/>
    <s v="NA"/>
    <n v="1.4"/>
    <s v="NA"/>
    <s v="NA "/>
    <s v="NA"/>
    <s v="Abutment - RC Variobase for Crown Including Screw, Ø 4.5mm, H 5.5mm, GH 2mm, Straumann"/>
    <s v="Straumann "/>
    <s v="Al Hayat Pharmaceuticals"/>
    <x v="12"/>
    <s v="Dr.Ayman "/>
    <s v="+971 50 782 0978"/>
    <s v="01- Consumables"/>
    <s v="1"/>
    <n v="1"/>
    <s v="LPO-7220"/>
    <n v="700"/>
    <s v="NA"/>
    <s v="TCS-202501301- Exchange Receive"/>
    <s v="NA"/>
    <s v="NA"/>
    <s v="NA"/>
    <s v="NA"/>
  </r>
  <r>
    <d v="2025-01-09T00:00:00"/>
    <x v="4"/>
    <x v="4"/>
    <x v="13"/>
    <s v="Abutments"/>
    <s v="Abutment Variobase RC 4.5x5.5 GH1"/>
    <s v="NA"/>
    <s v="Abutment Variobase RC 4.5x5.5 GH1"/>
    <n v="2"/>
    <s v="Pcs"/>
    <s v="STR022.0026"/>
    <n v="350"/>
    <s v="NA"/>
    <s v="NA"/>
    <s v="NA "/>
    <s v="NA "/>
    <d v="2026-02-01T00:00:00"/>
    <s v="08- FIN/INV"/>
    <s v="NA"/>
    <s v="NA"/>
    <s v="NA"/>
    <s v="32- Main Inventory 1"/>
    <s v="NA"/>
    <n v="1.3"/>
    <s v="NA"/>
    <s v="NA "/>
    <s v="NA"/>
    <s v="Abutment - RC Variobase for Crown with Screw, Ø 4.5mm, H 5.5mm, GH 1mm, Straumann"/>
    <s v="Straumann "/>
    <s v="Al Hayat Pharmaceuticals"/>
    <x v="12"/>
    <s v="Dr.Ayman "/>
    <s v="+971 50 782 0978"/>
    <s v="01- Consumables"/>
    <s v="1"/>
    <n v="5"/>
    <s v="LPO-7220"/>
    <n v="700"/>
    <s v="NA"/>
    <s v="TCS-202501301- Exchange Receive"/>
    <s v="NA"/>
    <s v="NA"/>
    <s v="NA"/>
    <s v="NA"/>
  </r>
  <r>
    <d v="2025-01-09T00:00:00"/>
    <x v="4"/>
    <x v="4"/>
    <x v="13"/>
    <s v="Abutments"/>
    <s v="Abutment Variobase  NC 3.8x5.5 GH1"/>
    <s v="NA"/>
    <s v="Abutment Variobase  NC 3.8x5.5 GH1"/>
    <n v="3"/>
    <s v="Pcs"/>
    <s v="STR022.0027"/>
    <n v="350"/>
    <s v="NA"/>
    <s v="NA"/>
    <s v="NA "/>
    <s v="NA "/>
    <s v="NA"/>
    <s v="08- FIN/INV"/>
    <s v="NA"/>
    <s v="NA"/>
    <s v="NA"/>
    <s v="32- Main Inventory 1"/>
    <s v="NA"/>
    <n v="1.4"/>
    <s v="NA"/>
    <s v="NA "/>
    <s v="NA"/>
    <s v="Abutment - NC Variobase for Crown with Screw, Ø 3.8mm, H 5.5mm, GH 1mm, Straumann"/>
    <s v="Straumann "/>
    <s v="Al Hayat Pharmaceuticals"/>
    <x v="12"/>
    <s v="Dr.Ayman "/>
    <s v="+971 50 782 0978"/>
    <s v="01- Consumables"/>
    <s v="1"/>
    <n v="1"/>
    <s v="LPO-7220"/>
    <n v="1050"/>
    <s v="NA"/>
    <s v="TCS-202501301- Exchange Receive"/>
    <s v="NA"/>
    <s v="NA"/>
    <s v="NA"/>
    <s v="NA"/>
  </r>
  <r>
    <d v="2025-01-13T00:00:00"/>
    <x v="3"/>
    <x v="4"/>
    <x v="13"/>
    <s v="Abutments"/>
    <s v="Abutment Variobase SC 3.8x5.5 GH1"/>
    <s v="NA"/>
    <s v="Abutment Variobase SC 3.8x5.5 GH1"/>
    <n v="-1"/>
    <s v="Pcs"/>
    <s v="STR022.0038"/>
    <n v="350"/>
    <s v="NA"/>
    <s v="NA"/>
    <s v="NA "/>
    <s v="NA "/>
    <s v="NA"/>
    <s v="08- FIN/INV"/>
    <s v="NA"/>
    <s v="NA"/>
    <s v="NA"/>
    <s v="32- Main Inventory 1"/>
    <s v="NA"/>
    <n v="2.4"/>
    <s v="NA"/>
    <s v="NA "/>
    <s v="NA"/>
    <s v="Abutment - SC Variobase for Crown with Screw, Ø 3.8mm, H 5.5mm, GH 1mm, TAN, Straumann"/>
    <s v="Straumann "/>
    <s v="Al Hayat Pharmaceuticals"/>
    <x v="12"/>
    <s v="Dr.Ayman "/>
    <s v="+971 50 782 0978"/>
    <s v="01- Consumables"/>
    <s v="2"/>
    <n v="1"/>
    <s v="LPO-7260"/>
    <n v="-350"/>
    <s v="NA"/>
    <s v="TCS-202501904- Exchange Returned"/>
    <s v="NA"/>
    <s v="NA"/>
    <s v="NA"/>
    <s v="NA"/>
  </r>
  <r>
    <d v="2025-01-13T00:00:00"/>
    <x v="4"/>
    <x v="4"/>
    <x v="13"/>
    <s v="Abutments"/>
    <s v="Abutment Variobase  WN"/>
    <s v="NA"/>
    <s v="Abutment Variobase WN 7 x 6.5mm"/>
    <n v="1"/>
    <s v="Pcs"/>
    <s v="STR022.0023"/>
    <n v="350"/>
    <s v="NA"/>
    <s v="NA"/>
    <s v="NA "/>
    <s v="NA "/>
    <s v="NA"/>
    <s v="08- FIN/INV"/>
    <s v="NA"/>
    <s v="NA"/>
    <s v="NA"/>
    <s v="32- Main Inventory 1"/>
    <s v="NA"/>
    <n v="1.4"/>
    <s v="NA"/>
    <s v="NA "/>
    <s v="NA"/>
    <s v="Abutment - WN Variobase for Crown AS including Screw, Ø 7mm, AH 6.5mm, Straumann"/>
    <s v="Straumann "/>
    <s v="Al Hayat Pharmaceuticals"/>
    <x v="12"/>
    <s v="Dr.Ayman "/>
    <s v="+971 50 782 0978"/>
    <s v="01- Consumables"/>
    <s v="1"/>
    <n v="1"/>
    <s v="LPO-7222"/>
    <n v="350"/>
    <s v="NA"/>
    <s v="TCS-202501904-Exchange Receive"/>
    <s v="NA"/>
    <s v="NA"/>
    <s v="NA"/>
    <s v="NA"/>
  </r>
  <r>
    <d v="2025-01-16T00:00:00"/>
    <x v="3"/>
    <x v="4"/>
    <x v="35"/>
    <s v="Healing "/>
    <s v="NC Closure Cap"/>
    <s v="NA"/>
    <s v="NC Closure Cap"/>
    <n v="-20"/>
    <s v="Pcs"/>
    <s v="STR024.2100S"/>
    <n v="137"/>
    <s v="NA"/>
    <s v="NA"/>
    <s v="NA "/>
    <s v="NA "/>
    <s v="NA"/>
    <s v="08- FIN/INV"/>
    <s v="NA"/>
    <s v="NA"/>
    <s v="NA"/>
    <s v="32- Main Inventory 1"/>
    <s v="NA"/>
    <n v="1.2"/>
    <s v="NA"/>
    <s v="NA "/>
    <s v="NA"/>
    <s v="Closure Cap - NC Closure Cap, Ø 2.8mm, H 0.5mm, Ti, Straumann"/>
    <s v="Straumann "/>
    <s v="Al Hayat Pharmaceuticals"/>
    <x v="12"/>
    <s v="Dr.Ayman "/>
    <s v="+971 50 782 0978"/>
    <s v="01- Consumables"/>
    <s v="1"/>
    <n v="1"/>
    <s v="LPO-7267"/>
    <n v="-2740"/>
    <s v="NA"/>
    <s v="TCS-202502589- Exchange Return"/>
    <s v="NA"/>
    <s v="NA"/>
    <s v="NA"/>
    <s v="NA"/>
  </r>
  <r>
    <d v="2025-01-16T00:00:00"/>
    <x v="4"/>
    <x v="4"/>
    <x v="35"/>
    <s v="Healing "/>
    <s v="Healing Abutment - RC Healing Abutment, Conical Shape, Ø 6.5mm, H 6mm, Ti, Straumann"/>
    <s v="NA"/>
    <s v="Healing Abutment - RC Healing Abutment, Conical Shape, Ø 6.5mm, H 6mm, Ti, Straumann"/>
    <n v="5"/>
    <s v="Pcs"/>
    <s v="STR024.4246S"/>
    <n v="137"/>
    <s v="NA"/>
    <s v="NA"/>
    <s v="NA "/>
    <s v="NA "/>
    <d v="2024-11-12T00:00:00"/>
    <s v="08- FIN/INV"/>
    <s v="NA"/>
    <s v="NA"/>
    <s v="NA"/>
    <s v="32- Main Inventory 1"/>
    <s v="NA"/>
    <n v="1.2"/>
    <s v="NA"/>
    <s v="NA "/>
    <s v="NA"/>
    <s v="Healing Abutment - RC Healing Abutment, Conical Shape, Ø 6.5mm, H 6mm, Ti, Straumann"/>
    <s v="Straumann "/>
    <s v="Al Hayat Pharmaceuticals"/>
    <x v="12"/>
    <s v="Dr.Ayman "/>
    <s v="+971 50 782 0978"/>
    <s v="01- Consumables"/>
    <s v="1"/>
    <n v="1"/>
    <s v="LPO-7266"/>
    <n v="685"/>
    <s v="NA"/>
    <s v="TCS-202502589- Exchange Receive"/>
    <s v="NA"/>
    <s v="NA"/>
    <s v="NA"/>
    <s v="NA"/>
  </r>
  <r>
    <d v="2025-01-16T00:00:00"/>
    <x v="4"/>
    <x v="4"/>
    <x v="35"/>
    <s v="Healing "/>
    <s v="Healing Abutment - NC Healing Abutment, Conical Shape, Ø 4.8mm, H 2mm, Ti, Straumann"/>
    <s v="NA"/>
    <s v="Healing Abutment - NC Healing Abutment, Conical Shape, Ø 4.8mm, H 2mm, Ti, Straumann"/>
    <n v="5"/>
    <s v="Pcs"/>
    <s v="STR024.2242S"/>
    <n v="137"/>
    <s v="NA"/>
    <s v="NA"/>
    <s v="NA "/>
    <s v="NA "/>
    <d v="2024-11-12T00:00:00"/>
    <s v="08- FIN/INV"/>
    <s v="NA"/>
    <s v="NA"/>
    <s v="NA"/>
    <s v="32- Main Inventory 1"/>
    <s v="NA"/>
    <n v="1.2"/>
    <s v="NA"/>
    <s v="NA "/>
    <s v="NA"/>
    <s v="Healing Abutment - NC Healing Abutment, Conical Shape, Ø 4.8mm, H 2mm, Ti, Straumann"/>
    <s v="Straumann "/>
    <s v="Al Hayat Pharmaceuticals"/>
    <x v="12"/>
    <s v="Dr.Ayman "/>
    <s v="+971 50 782 0978"/>
    <s v="01- Consumables"/>
    <s v="1"/>
    <n v="1"/>
    <s v="LPO-7266"/>
    <n v="685"/>
    <s v="NA"/>
    <s v="TCS-202502589- Exchange Receive"/>
    <s v="NA"/>
    <s v="NA"/>
    <s v="NA"/>
    <s v="NA"/>
  </r>
  <r>
    <d v="2025-01-16T00:00:00"/>
    <x v="4"/>
    <x v="4"/>
    <x v="35"/>
    <s v="Healing "/>
    <s v="Healing Abutment - NC Healing Abutment, Conical Shape, Ø 4.8mm, H 3.5mm, Ti, Straumann"/>
    <s v="NA"/>
    <s v="Healing Abutment - NC Healing Abutment, Conical Shape, Ø 4.8mm, H 3.5mm, Ti, Straumann"/>
    <n v="5"/>
    <s v="Pcs"/>
    <s v="STR024.2244S"/>
    <n v="137"/>
    <s v="NA"/>
    <s v="NA"/>
    <s v="NA "/>
    <s v="NA "/>
    <d v="2024-11-12T00:00:00"/>
    <s v="08- FIN/INV"/>
    <s v="NA"/>
    <s v="NA"/>
    <s v="NA"/>
    <s v="32- Main Inventory 1"/>
    <s v="NA"/>
    <n v="1.2"/>
    <s v="NA"/>
    <s v="NA "/>
    <s v="NA"/>
    <s v="Healing Abutment - NC Healing Abutment, Conical Shape, Ø 4.8mm, H 3.5mm, Ti, Straumann"/>
    <s v="Straumann "/>
    <s v="Al Hayat Pharmaceuticals"/>
    <x v="12"/>
    <s v="Dr.Ayman "/>
    <s v="+971 50 782 0978"/>
    <s v="01- Consumables"/>
    <s v="1"/>
    <n v="1"/>
    <s v="LPO-7266"/>
    <n v="685"/>
    <s v="NA"/>
    <s v="TCS-202502589- Exchange Receive"/>
    <s v="NA"/>
    <s v="NA"/>
    <s v="NA"/>
    <s v="NA"/>
  </r>
  <r>
    <d v="2025-01-16T00:00:00"/>
    <x v="4"/>
    <x v="4"/>
    <x v="35"/>
    <s v="Healing "/>
    <s v="Healing Abutment - NC Healing Abutment, Conical Shape, Ø 4.8mm, H 5mm, Ti, Straumann"/>
    <s v="NA"/>
    <s v="Healing Abutment - NC Healing Abutment, Conical Shape, Ø 4.8mm, H 5mm, Ti, Straumann"/>
    <n v="5"/>
    <s v="Pcs"/>
    <s v="STR024.2246S"/>
    <n v="137"/>
    <s v="NA"/>
    <s v="NA"/>
    <s v="NA "/>
    <s v="NA "/>
    <d v="2024-11-12T00:00:00"/>
    <s v="08- FIN/INV"/>
    <s v="NA"/>
    <s v="NA"/>
    <s v="NA"/>
    <s v="32- Main Inventory 1"/>
    <s v="NA"/>
    <n v="1.2"/>
    <s v="NA"/>
    <s v="NA "/>
    <s v="NA"/>
    <s v="Healing Abutment - NC Healing Abutment, Conical Shape, Ø 4.8mm, H 5mm, Ti, Straumann"/>
    <s v="Straumann "/>
    <s v="Al Hayat Pharmaceuticals"/>
    <x v="12"/>
    <s v="Dr.Ayman "/>
    <s v="+971 50 782 0978"/>
    <s v="01- Consumables"/>
    <s v="1"/>
    <n v="1"/>
    <s v="LPO-7266"/>
    <n v="685"/>
    <s v="NA"/>
    <s v="TCS-202502589- Exchange Receive"/>
    <s v="NA"/>
    <s v="NA"/>
    <s v="NA"/>
    <s v="NA"/>
  </r>
  <r>
    <d v="2025-01-23T00:00:00"/>
    <x v="3"/>
    <x v="4"/>
    <x v="29"/>
    <s v="Implant Fixtures"/>
    <s v="Straumann - BLT IMPLANT"/>
    <s v="NA"/>
    <s v="Straumann - BLT RC 4.8x8"/>
    <n v="-10"/>
    <s v="Pcs"/>
    <s v="STR021.7508"/>
    <n v="1250"/>
    <s v="NA"/>
    <s v="NA"/>
    <s v="NA "/>
    <s v="NA "/>
    <d v="2025-11-03T00:00:00"/>
    <s v="08- FIN/INV"/>
    <s v="NA"/>
    <s v="NA"/>
    <s v="NA"/>
    <s v="32- Main Inventory 1"/>
    <s v="NA"/>
    <n v="2.2999999999999998"/>
    <s v="NA"/>
    <s v="NA "/>
    <s v="NA"/>
    <s v="Implant - BLT RC 4.8x8, Straumann"/>
    <s v="Straumann "/>
    <s v="Al Hayat Pharmaceuticals"/>
    <x v="12"/>
    <s v="Dr.Ayman "/>
    <s v="+971 50 782 0978"/>
    <s v="01- Consumables"/>
    <s v="2"/>
    <n v="5"/>
    <s v="LPO-7282"/>
    <n v="-12500"/>
    <s v="NA"/>
    <s v="TCS-202503632- Exchange Return"/>
    <s v="NA"/>
    <s v="NA"/>
    <s v="NA"/>
    <s v="NA"/>
  </r>
  <r>
    <d v="2025-01-23T00:00:00"/>
    <x v="3"/>
    <x v="4"/>
    <x v="35"/>
    <s v="Healing "/>
    <s v="Healing Abutment - NC Healing Abutment,3.6mm x H 3.5mm"/>
    <m/>
    <s v=" NC Healing Abutment,3.6mm x H 3.5mm"/>
    <n v="-5"/>
    <s v="Pcs"/>
    <s v="STR024.2224S"/>
    <n v="137"/>
    <s v="NA"/>
    <s v="NA"/>
    <s v="NA "/>
    <s v="NA "/>
    <d v="2024-11-12T00:00:00"/>
    <s v="08- FIN/INV"/>
    <s v="NA"/>
    <s v="NA"/>
    <s v="NA"/>
    <s v="32- Main Inventory 1"/>
    <s v="NA"/>
    <n v="1.2"/>
    <s v="NA"/>
    <s v="NA "/>
    <s v="NA"/>
    <s v="Healing Abutment - NC Healing Abutment, Conical Shape, Ø 3.6mm, H 3.5mm, Ti, Straumann"/>
    <s v="Straumann "/>
    <s v="Al Hayat Pharmaceuticals"/>
    <x v="12"/>
    <s v="Dr.Ayman "/>
    <s v="+971 50 782 0978"/>
    <s v="01- Consumables"/>
    <s v="1"/>
    <n v="1"/>
    <s v="LPO-7282"/>
    <n v="-685"/>
    <s v="NA"/>
    <s v="TCS-202503632- Exchange Return"/>
    <s v="NA"/>
    <s v="NA"/>
    <s v="NA"/>
    <s v="NA"/>
  </r>
  <r>
    <d v="2025-01-23T00:00:00"/>
    <x v="3"/>
    <x v="4"/>
    <x v="35"/>
    <s v="Healing "/>
    <s v="NC Closure Cap"/>
    <s v="NA"/>
    <s v="NC Closure Cap"/>
    <n v="-5"/>
    <s v="Pcs"/>
    <s v="STR024.2100S"/>
    <n v="137"/>
    <s v="NA"/>
    <s v="NA"/>
    <s v="NA "/>
    <s v="NA "/>
    <s v="NA"/>
    <s v="08- FIN/INV"/>
    <s v="NA"/>
    <s v="NA"/>
    <s v="NA"/>
    <s v="32- Main Inventory 1"/>
    <s v="NA"/>
    <n v="1.2"/>
    <s v="NA"/>
    <s v="NA "/>
    <s v="NA"/>
    <s v="Closure Cap - NC Closure Cap, Ø 2.8mm, H 0.5mm, Ti, Straumann"/>
    <s v="Straumann "/>
    <s v="Al Hayat Pharmaceuticals"/>
    <x v="12"/>
    <s v="Dr.Ayman "/>
    <s v="+971 50 782 0978"/>
    <s v="01- Consumables"/>
    <s v="1"/>
    <n v="1"/>
    <s v="LPO-7282"/>
    <n v="-685"/>
    <s v="NA"/>
    <s v="TCS-202503632- Exchange Return"/>
    <s v="NA"/>
    <s v="NA"/>
    <s v="NA"/>
    <s v="NA"/>
  </r>
  <r>
    <d v="2025-01-23T00:00:00"/>
    <x v="3"/>
    <x v="4"/>
    <x v="29"/>
    <s v="Implant Fixtures"/>
    <s v="Straumann - BLT IMPLANT"/>
    <s v="NA"/>
    <s v="Straumann - BLT NC 3.3x12"/>
    <n v="-2"/>
    <s v="Pcs"/>
    <s v="STR021.3512"/>
    <n v="1250"/>
    <s v="NA"/>
    <s v="NA"/>
    <s v="NA "/>
    <s v="NA "/>
    <d v="2026-11-14T00:00:00"/>
    <s v="08- FIN/INV"/>
    <s v="NA"/>
    <s v="NA"/>
    <s v="NA"/>
    <s v="32- Main Inventory 1"/>
    <s v="NA"/>
    <n v="1.3"/>
    <s v="NA"/>
    <s v="NA "/>
    <s v="NA"/>
    <s v="Implant - BLT NC 3.3x12, Straumann"/>
    <s v="Straumann "/>
    <s v="Al Hayat Pharmaceuticals"/>
    <x v="12"/>
    <s v="Dr.Ayman "/>
    <s v="+971 50 782 0978"/>
    <s v="01- Consumables"/>
    <s v="1"/>
    <n v="5"/>
    <s v="LPO-7282"/>
    <n v="-2500"/>
    <s v="NA"/>
    <s v="TCS-202503632- Exchange Return"/>
    <s v="NA"/>
    <s v="NA"/>
    <s v="NA"/>
    <s v="NA"/>
  </r>
  <r>
    <d v="2025-01-23T00:00:00"/>
    <x v="4"/>
    <x v="4"/>
    <x v="29"/>
    <s v="Implant Fixtures"/>
    <s v="Straumann - BLT IMPLANT"/>
    <s v="NA"/>
    <s v="Straumann - BLT NC 3.3x14"/>
    <n v="2"/>
    <s v="Pcs"/>
    <s v="STR021.3514"/>
    <n v="1250"/>
    <s v="NA"/>
    <s v="NA"/>
    <s v="NA "/>
    <s v="NA "/>
    <d v="2026-11-14T00:00:00"/>
    <s v="08- FIN/INV"/>
    <s v="NA"/>
    <s v="NA"/>
    <s v="NA"/>
    <s v="32- Main Inventory 1"/>
    <s v="NA"/>
    <n v="1.3"/>
    <s v="NA"/>
    <s v="NA "/>
    <s v="NA"/>
    <s v="Implant - BLT NC 3.3x14, Straumann"/>
    <s v="Straumann "/>
    <s v="Al Hayat Pharmaceuticals"/>
    <x v="12"/>
    <s v="Dr.Ayman "/>
    <s v="+971 50 782 0978"/>
    <s v="01- Consumables"/>
    <s v="1"/>
    <n v="5"/>
    <s v="LPO-7281"/>
    <n v="2500"/>
    <s v="NA"/>
    <s v="TCS-202503632- Exchange Receive"/>
    <s v="NA"/>
    <s v="NA"/>
    <s v="NA"/>
    <s v="NA"/>
  </r>
  <r>
    <d v="2025-01-23T00:00:00"/>
    <x v="4"/>
    <x v="4"/>
    <x v="29"/>
    <s v="Implant Fixtures"/>
    <s v="Straumann - BLT IMPLANT"/>
    <s v="NA"/>
    <s v="Straumann - BLT NC 3.3x16"/>
    <n v="2"/>
    <s v="Pcs"/>
    <s v="STR021.3516"/>
    <n v="1250"/>
    <s v="NA"/>
    <s v="NA"/>
    <s v="NA "/>
    <s v="NA "/>
    <d v="2026-02-01T00:00:00"/>
    <s v="08- FIN/INV"/>
    <s v="NA"/>
    <s v="NA"/>
    <s v="NA"/>
    <s v="32- Main Inventory 1"/>
    <s v="NA"/>
    <n v="1.3"/>
    <s v="NA"/>
    <s v="NA "/>
    <s v="NA"/>
    <s v="Implant - BLT NC 3.3x16, Straumann"/>
    <s v="Straumann "/>
    <s v="Al Hayat Pharmaceuticals"/>
    <x v="12"/>
    <s v="Dr.Ayman "/>
    <s v="+971 50 782 0978"/>
    <s v="01- Consumables"/>
    <s v="1"/>
    <n v="5"/>
    <s v="LPO-7281"/>
    <n v="2500"/>
    <s v="NA"/>
    <s v="TCS-202503632- Exchange Receive"/>
    <s v="NA"/>
    <s v="NA"/>
    <s v="NA"/>
    <s v="NA"/>
  </r>
  <r>
    <d v="2025-01-23T00:00:00"/>
    <x v="4"/>
    <x v="4"/>
    <x v="29"/>
    <s v="Implant Fixtures"/>
    <s v="Straumann - BLT IMPLANT"/>
    <s v="NA"/>
    <s v="Straumann - BLT RC 4.8x16"/>
    <n v="2"/>
    <s v="Pcs"/>
    <s v="STR021.7516"/>
    <n v="1250"/>
    <s v="NA"/>
    <s v="NA"/>
    <s v="NA "/>
    <s v="NA "/>
    <s v="NA"/>
    <s v="08- FIN/INV"/>
    <s v="NA"/>
    <s v="NA"/>
    <s v="NA"/>
    <s v="32- Main Inventory 1"/>
    <s v="NA"/>
    <n v="1.3"/>
    <s v="NA"/>
    <s v="NA "/>
    <s v="NA"/>
    <s v="Implant - BLT RC 4.8x16, Straumann"/>
    <s v="Straumann "/>
    <s v="Al Hayat Pharmaceuticals"/>
    <x v="12"/>
    <s v="Dr.Ayman "/>
    <s v="+971 50 782 0978"/>
    <s v="01- Consumables"/>
    <s v="2"/>
    <n v="5"/>
    <s v="LPO-7281"/>
    <n v="2500"/>
    <s v="NA"/>
    <s v="TCS-202503632- Exchange Receive"/>
    <s v="NA"/>
    <s v="NA"/>
    <s v="NA"/>
    <s v="NA"/>
  </r>
  <r>
    <d v="2025-01-23T00:00:00"/>
    <x v="4"/>
    <x v="4"/>
    <x v="29"/>
    <s v="Implant Fixtures"/>
    <s v="Straumann - BLT IMPLANT"/>
    <s v="NA"/>
    <s v="Straumann - BLT RC 4.1x12"/>
    <n v="6"/>
    <s v="Pcs"/>
    <s v="STR021.5512"/>
    <n v="1250"/>
    <s v="NA"/>
    <s v="NA"/>
    <s v="NA "/>
    <s v="NA "/>
    <d v="2028-11-15T00:00:00"/>
    <s v="08- FIN/INV"/>
    <s v="NA"/>
    <s v="NA"/>
    <s v="NA"/>
    <s v="32- Main Inventory 1"/>
    <s v="NA"/>
    <n v="1.3"/>
    <s v="NA"/>
    <s v="NA "/>
    <s v="NA"/>
    <s v="Implant - BLT RC 4.1x12, Straumann"/>
    <s v="Straumann "/>
    <s v="Al Hayat Pharmaceuticals"/>
    <x v="12"/>
    <s v="Dr.Ayman "/>
    <s v="+971 50 782 0978"/>
    <s v="01- Consumables"/>
    <s v="1"/>
    <n v="5"/>
    <s v="LPO-7281"/>
    <n v="7500"/>
    <s v="NA"/>
    <s v="TCS-202503632- Exchange Receive"/>
    <s v="NA"/>
    <s v="NA"/>
    <s v="NA"/>
    <s v="NA"/>
  </r>
  <r>
    <d v="2025-01-23T00:00:00"/>
    <x v="4"/>
    <x v="4"/>
    <x v="35"/>
    <s v="Healing "/>
    <s v="Healing Abutment - NC Healing Abutment,3.6mm x H 3.5mm"/>
    <m/>
    <s v=" NC Healing Abutment,3.6mm x H 3.5mm"/>
    <n v="10"/>
    <s v="Pcs"/>
    <s v="STR024.2224S"/>
    <n v="137"/>
    <s v="NA"/>
    <s v="NA"/>
    <s v="NA "/>
    <s v="NA "/>
    <d v="2024-11-12T00:00:00"/>
    <s v="08- FIN/INV"/>
    <s v="NA"/>
    <s v="NA"/>
    <s v="NA"/>
    <s v="32- Main Inventory 1"/>
    <s v="NA"/>
    <n v="1.2"/>
    <s v="NA"/>
    <s v="NA "/>
    <s v="NA"/>
    <s v="Healing Abutment - NC Healing Abutment, Conical Shape, Ø 3.6mm, H 3.5mm, Ti, Straumann"/>
    <s v="Straumann "/>
    <s v="Al Hayat Pharmaceuticals"/>
    <x v="12"/>
    <s v="Dr.Ayman "/>
    <s v="+971 50 782 0978"/>
    <s v="01- Consumables"/>
    <s v="1"/>
    <n v="1"/>
    <s v="LPO-7281"/>
    <n v="1370"/>
    <s v="NA"/>
    <s v="TCS-202503632- Exchange Receive"/>
    <s v="NA"/>
    <s v="NA"/>
    <s v="NA"/>
    <s v="NA"/>
  </r>
  <r>
    <d v="2025-01-28T00:00:00"/>
    <x v="3"/>
    <x v="4"/>
    <x v="35"/>
    <s v="Healing "/>
    <s v="RC Closure Cap"/>
    <s v="NA"/>
    <s v="RC Closure Cap"/>
    <n v="-11"/>
    <s v="Pcs"/>
    <s v="STR024.4100S"/>
    <n v="137"/>
    <s v="NA"/>
    <s v="NA"/>
    <s v="NA "/>
    <s v="NA "/>
    <s v="NA"/>
    <s v="08- FIN/INV"/>
    <s v="NA"/>
    <s v="NA"/>
    <s v="NA"/>
    <s v="32- Main Inventory 1"/>
    <s v="NA"/>
    <n v="1.2"/>
    <s v="NA"/>
    <s v="NA "/>
    <s v="NA"/>
    <s v="Closure Cap - RC  Closure Cap, Ø 3.3mm, H 0mm, Ti, Straumann"/>
    <s v="Straumann "/>
    <s v="Al Hayat Pharmaceuticals"/>
    <x v="12"/>
    <s v="Dr.Ayman "/>
    <s v="+971 50 782 0978"/>
    <s v="01- Consumables"/>
    <s v="1"/>
    <n v="1"/>
    <s v="LPO-7320"/>
    <n v="-1507"/>
    <s v="NA"/>
    <s v="TCS-202504548- Exchange Return"/>
    <s v="NA"/>
    <s v="NA"/>
    <s v="NA"/>
    <s v="NA"/>
  </r>
  <r>
    <d v="2025-01-28T00:00:00"/>
    <x v="3"/>
    <x v="4"/>
    <x v="35"/>
    <s v="Healing "/>
    <s v="NC Closure Cap"/>
    <s v="NA"/>
    <s v="NC Closure Cap"/>
    <n v="-4"/>
    <s v="Pcs"/>
    <s v="STR024.2100S"/>
    <n v="137"/>
    <s v="NA"/>
    <s v="NA"/>
    <s v="NA "/>
    <s v="NA "/>
    <s v="NA"/>
    <s v="08- FIN/INV"/>
    <s v="NA"/>
    <s v="NA"/>
    <s v="NA"/>
    <s v="32- Main Inventory 1"/>
    <s v="NA"/>
    <n v="1.2"/>
    <s v="NA"/>
    <s v="NA "/>
    <s v="NA"/>
    <s v="Closure Cap - NC Closure Cap, Ø 2.8mm, H 0.5mm, Ti, Straumann"/>
    <s v="Straumann "/>
    <s v="Al Hayat Pharmaceuticals"/>
    <x v="12"/>
    <s v="Dr.Ayman "/>
    <s v="+971 50 782 0978"/>
    <s v="01- Consumables"/>
    <s v="1"/>
    <n v="1"/>
    <s v="LPO-7320"/>
    <n v="-548"/>
    <s v="NA"/>
    <s v="TCS-202504548- Exchange Return"/>
    <s v="NA"/>
    <s v="NA"/>
    <s v="NA"/>
    <s v="NA"/>
  </r>
  <r>
    <d v="2025-01-28T00:00:00"/>
    <x v="4"/>
    <x v="4"/>
    <x v="35"/>
    <s v="Healing "/>
    <s v="Healing Screw, Customizable, NC, PEEK"/>
    <s v="NA"/>
    <s v="Healing Screw, Customizable, NC, PEEK"/>
    <n v="5"/>
    <s v="Pcs"/>
    <s v="STR024.2270S"/>
    <n v="137"/>
    <s v="NA"/>
    <s v="NA"/>
    <s v="NA "/>
    <s v="NA "/>
    <s v="NA"/>
    <s v="08- FIN/INV"/>
    <s v="NA"/>
    <s v="NA"/>
    <s v="NA"/>
    <s v="32- Main Inventory 1"/>
    <s v="NA"/>
    <n v="1.2"/>
    <s v="NA"/>
    <s v="NA "/>
    <s v="NA"/>
    <s v="Healing Abutment - NC Healing Abutment, Customizable, D 5mm, H7mmPEEK"/>
    <s v="Straumann "/>
    <s v="Al Hayat Pharmaceuticals"/>
    <x v="12"/>
    <s v="Dr.Ayman "/>
    <s v="+971 50 782 0978"/>
    <s v="01- Consumables"/>
    <s v="1"/>
    <n v="1"/>
    <s v="LPO-7319"/>
    <n v="685"/>
    <s v="NA"/>
    <s v="TCS-202504548- Exchange Receive"/>
    <s v="NA"/>
    <s v="NA"/>
    <s v="NA"/>
    <s v="NA"/>
  </r>
  <r>
    <d v="2025-01-28T00:00:00"/>
    <x v="4"/>
    <x v="4"/>
    <x v="35"/>
    <s v="Healing "/>
    <s v="Healing Abutment - NC Healing Abutment,3.6mm x H 3.5mm"/>
    <m/>
    <s v=" NC Healing Abutment,3.6mm x H 3.5mm"/>
    <n v="10"/>
    <s v="Pcs"/>
    <s v="STR024.2224S"/>
    <n v="137"/>
    <s v="NA"/>
    <s v="NA"/>
    <s v="NA "/>
    <s v="NA "/>
    <d v="2024-11-12T00:00:00"/>
    <s v="08- FIN/INV"/>
    <s v="NA"/>
    <s v="NA"/>
    <s v="NA"/>
    <s v="32- Main Inventory 1"/>
    <s v="NA"/>
    <n v="1.2"/>
    <s v="NA"/>
    <s v="NA "/>
    <s v="NA"/>
    <s v="Healing Abutment - NC Healing Abutment, Conical Shape, Ø 3.6mm, H 3.5mm, Ti, Straumann"/>
    <s v="Straumann "/>
    <s v="Al Hayat Pharmaceuticals"/>
    <x v="12"/>
    <s v="Dr.Ayman "/>
    <s v="+971 50 782 0978"/>
    <s v="01- Consumables"/>
    <s v="1"/>
    <n v="1"/>
    <s v="LPO-7319"/>
    <n v="1370"/>
    <s v="NA"/>
    <s v="TCS-202504548- Exchange Receive"/>
    <s v="NA"/>
    <s v="NA"/>
    <s v="NA"/>
    <s v="NA"/>
  </r>
  <r>
    <d v="2025-01-30T00:00:00"/>
    <x v="3"/>
    <x v="4"/>
    <x v="13"/>
    <s v="Abutments"/>
    <s v="Abutment Variobase  NC 3.8x5.5 GH1"/>
    <s v="NA"/>
    <s v="Abutment Variobase  NC 3.8x5.5 GH1"/>
    <n v="-4"/>
    <s v="Pcs"/>
    <s v="STR022.0027"/>
    <n v="350"/>
    <s v="NA"/>
    <s v="NA"/>
    <s v="NA "/>
    <s v="NA "/>
    <s v="NA"/>
    <s v="08- FIN/INV"/>
    <s v="NA"/>
    <s v="NA"/>
    <s v="NA"/>
    <s v="32- Main Inventory 1"/>
    <s v="NA"/>
    <n v="1.4"/>
    <s v="NA"/>
    <s v="NA "/>
    <s v="NA"/>
    <s v="Abutment - NC Variobase for Crown with Screw, Ø 3.8mm, H 5.5mm, GH 1mm, Straumann"/>
    <s v="Straumann "/>
    <s v="Al Hayat Pharmaceuticals"/>
    <x v="12"/>
    <s v="Dr.Ayman "/>
    <s v="+971 50 782 0978"/>
    <s v="01- Consumables"/>
    <s v="1"/>
    <n v="1"/>
    <s v="LPO-7334"/>
    <n v="-1400"/>
    <s v="NA"/>
    <s v="TCS-202505087- Exchange Return"/>
    <s v="NA"/>
    <s v="NA"/>
    <s v="NA"/>
    <s v="NA"/>
  </r>
  <r>
    <d v="2025-01-30T00:00:00"/>
    <x v="4"/>
    <x v="4"/>
    <x v="13"/>
    <s v="Abutments"/>
    <s v="Abutment Variobase RC 4.5x5.5 GH1"/>
    <s v="NA"/>
    <s v="Abutment Variobase RC 4.5x5.5 GH1"/>
    <n v="2"/>
    <s v="Pcs"/>
    <s v="STR022.0026"/>
    <n v="350"/>
    <s v="NA"/>
    <s v="NA"/>
    <s v="NA "/>
    <s v="NA "/>
    <d v="2026-02-01T00:00:00"/>
    <s v="08- FIN/INV"/>
    <s v="NA"/>
    <s v="NA"/>
    <s v="NA"/>
    <s v="32- Main Inventory 1"/>
    <s v="NA"/>
    <n v="1.3"/>
    <s v="NA"/>
    <s v="NA "/>
    <s v="NA"/>
    <s v="Abutment - RC Variobase for Crown with Screw, Ø 4.5mm, H 5.5mm, GH 1mm, Straumann"/>
    <s v="Straumann "/>
    <s v="Al Hayat Pharmaceuticals"/>
    <x v="12"/>
    <s v="Dr.Ayman "/>
    <s v="+971 50 782 0978"/>
    <s v="01- Consumables"/>
    <s v="1"/>
    <n v="5"/>
    <s v="LPO-7333"/>
    <n v="700"/>
    <s v="NA"/>
    <s v="TCS-202505087- Exchange Receive"/>
    <s v="NA"/>
    <s v="NA"/>
    <s v="NA"/>
    <s v="NA"/>
  </r>
  <r>
    <d v="2025-01-30T00:00:00"/>
    <x v="4"/>
    <x v="4"/>
    <x v="13"/>
    <s v="Abutments"/>
    <s v="Abutment Variobase RC 4.5x5.5 GH2"/>
    <s v="NA"/>
    <s v="Abutment Variobase RC 4.5x5.5 GH2"/>
    <n v="2"/>
    <s v="Pcs"/>
    <s v="STR022.0107"/>
    <n v="350"/>
    <s v="NA"/>
    <s v="NA"/>
    <s v="NA "/>
    <s v="NA "/>
    <s v="NA"/>
    <s v="08- FIN/INV"/>
    <s v="NA"/>
    <s v="NA"/>
    <s v="NA"/>
    <s v="32- Main Inventory 1"/>
    <s v="NA"/>
    <n v="1.4"/>
    <s v="NA"/>
    <s v="NA "/>
    <s v="NA"/>
    <s v="Abutment - RC Variobase for Crown Including Screw, Ø 4.5mm, H 5.5mm, GH 2mm, Straumann"/>
    <s v="Straumann "/>
    <s v="Al Hayat Pharmaceuticals"/>
    <x v="12"/>
    <s v="Dr.Ayman "/>
    <s v="+971 50 782 0978"/>
    <s v="01- Consumables"/>
    <s v="1"/>
    <n v="1"/>
    <s v="LPO-7333"/>
    <n v="700"/>
    <s v="NA"/>
    <s v="TCS-202505087- Exchange Receive"/>
    <s v="NA"/>
    <s v="NA"/>
    <s v="NA"/>
    <s v="NA"/>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
  <r>
    <s v="MF4159"/>
    <s v="VISION DENTAL CLINIC"/>
    <s v="11037016MF4159-5eb79b810b"/>
    <s v="40705"/>
    <s v="9FD4-5702-0175-F17F"/>
    <d v="2024-11-07T11:55:00"/>
    <d v="2024-11-07T12:34:00"/>
    <x v="0"/>
    <x v="0"/>
    <s v="C002"/>
    <s v="Arab Gulf Health Services LLC - Abu Dhabi Branch"/>
    <s v="A012"/>
    <s v="Orient Insurance PJSC Abu Dhabi 1"/>
    <n v="1"/>
    <s v="2458680"/>
    <n v="225.4"/>
    <n v="225.4"/>
    <d v="2024-12-31T00:00:00"/>
    <s v="MF4159-26491647-22095404-01012025113956.XML"/>
    <s v="782d735f-7f5a-46e1-9b56-8afc37b56373"/>
    <x v="0"/>
    <s v="1st RA"/>
    <m/>
    <s v="GD5633"/>
    <s v="GD5633"/>
  </r>
  <r>
    <s v="MF4159"/>
    <s v="VISION DENTAL CLINIC"/>
    <s v="11037125MF4159-29a46b5274"/>
    <s v="37666"/>
    <s v="17466727"/>
    <d v="2024-11-11T14:56:00"/>
    <d v="2024-11-11T15:51:00"/>
    <x v="0"/>
    <x v="0"/>
    <s v="A001"/>
    <s v="National Health Insurance Co. - Daman - P.J.S.C."/>
    <s v="A001"/>
    <s v="National Health Insurance Co. - Daman - P.J.S.C."/>
    <n v="1"/>
    <s v="51857378"/>
    <n v="528"/>
    <n v="454.4"/>
    <d v="2024-12-27T00:00:00"/>
    <s v="3814.4-11885869-NRML-02012025-09-06-50.zip"/>
    <s v="c0ae9cc4-d2a1-4d38-b21c-372f19f624f9"/>
    <x v="1"/>
    <s v="1st RA"/>
    <m/>
    <s v="GD36537"/>
    <s v="GD36537"/>
  </r>
  <r>
    <s v="MF4159"/>
    <s v="VISION DENTAL CLINIC"/>
    <s v="11037139MF4159-524c7baf59"/>
    <s v="39664"/>
    <s v="5865489"/>
    <d v="2024-11-11T19:12:00"/>
    <d v="2024-11-11T19:57:00"/>
    <x v="0"/>
    <x v="0"/>
    <s v="A001"/>
    <s v="National Health Insurance Co. - Daman - P.J.S.C."/>
    <s v="A001"/>
    <s v="National Health Insurance Co. - Daman - P.J.S.C."/>
    <n v="1"/>
    <s v="51857378"/>
    <n v="816"/>
    <n v="816"/>
    <d v="2024-12-27T00:00:00"/>
    <s v="3814.4-11885869-NRML-02012025-09-06-50.zip"/>
    <s v="c0ae9cc4-d2a1-4d38-b21c-372f19f624f9"/>
    <x v="1"/>
    <s v="1st RA"/>
    <m/>
    <s v="GD5633"/>
    <s v="GD5633"/>
  </r>
  <r>
    <s v="MF4159"/>
    <s v="VISION DENTAL CLINIC"/>
    <s v="11037115MF4159-faacbeafd2"/>
    <s v="40639"/>
    <s v="6257895"/>
    <d v="2024-11-11T12:58:00"/>
    <d v="2024-11-11T13:15:00"/>
    <x v="0"/>
    <x v="0"/>
    <s v="A001"/>
    <s v="National Health Insurance Co. - Daman - P.J.S.C."/>
    <s v="A001"/>
    <s v="National Health Insurance Co. - Daman - P.J.S.C."/>
    <n v="1"/>
    <s v="51857378"/>
    <n v="1200"/>
    <n v="1200"/>
    <d v="2024-12-27T00:00:00"/>
    <s v="3814.4-11885869-NRML-02012025-09-06-50.zip"/>
    <s v="c0ae9cc4-d2a1-4d38-b21c-372f19f624f9"/>
    <x v="1"/>
    <s v="1st RA"/>
    <m/>
    <s v="GD5633"/>
    <s v="GD5633"/>
  </r>
  <r>
    <s v="MF4159"/>
    <s v="VISION DENTAL CLINIC"/>
    <s v="11037141MF4159-73417d2614"/>
    <s v="40632"/>
    <s v="12600715"/>
    <d v="2024-11-11T20:00:00"/>
    <d v="2024-11-11T20:50:00"/>
    <x v="0"/>
    <x v="0"/>
    <s v="A001"/>
    <s v="National Health Insurance Co. - Daman - P.J.S.C."/>
    <s v="A001"/>
    <s v="National Health Insurance Co. - Daman - P.J.S.C."/>
    <n v="1"/>
    <s v="51857378"/>
    <n v="1344"/>
    <n v="1344"/>
    <d v="2024-12-27T00:00:00"/>
    <s v="3814.4-11885869-NRML-02012025-09-06-50.zip"/>
    <s v="c0ae9cc4-d2a1-4d38-b21c-372f19f624f9"/>
    <x v="1"/>
    <s v="1st RA"/>
    <m/>
    <s v="GD38914"/>
    <s v="GD38914"/>
  </r>
  <r>
    <s v="MF4159"/>
    <s v="VISION DENTAL CLINIC"/>
    <s v="11037165MF4159-c35d4051aa"/>
    <s v="40679"/>
    <s v="19641808"/>
    <d v="2024-11-12T16:17:00"/>
    <d v="2024-11-12T18:54:00"/>
    <x v="0"/>
    <x v="0"/>
    <s v="A001"/>
    <s v="National Health Insurance Co. - Daman - P.J.S.C."/>
    <s v="A001"/>
    <s v="National Health Insurance Co. - Daman - P.J.S.C."/>
    <n v="1"/>
    <s v="51857378"/>
    <n v="120"/>
    <n v="120"/>
    <d v="2024-12-27T00:00:00"/>
    <s v="1394.4-11886079-NRML-02012025-09-15-56.zip"/>
    <s v="91eda2f6-7544-4c88-a5c4-9fda3ae5f120"/>
    <x v="2"/>
    <s v="1st RA"/>
    <m/>
    <s v="GD22503"/>
    <s v="GD22503"/>
  </r>
  <r>
    <s v="MF4159"/>
    <s v="VISION DENTAL CLINIC"/>
    <s v="11037167MF4159-dbd7101364"/>
    <s v="36270"/>
    <s v="17713770"/>
    <d v="2024-11-12T17:05:00"/>
    <d v="2024-11-12T19:06:00"/>
    <x v="0"/>
    <x v="0"/>
    <s v="A001"/>
    <s v="National Health Insurance Co. - Daman - P.J.S.C."/>
    <s v="A001"/>
    <s v="National Health Insurance Co. - Daman - P.J.S.C."/>
    <n v="1"/>
    <s v="51857378"/>
    <n v="768"/>
    <n v="768"/>
    <d v="2024-12-27T00:00:00"/>
    <s v="1394.4-11886079-NRML-02012025-09-15-56.zip"/>
    <s v="91eda2f6-7544-4c88-a5c4-9fda3ae5f120"/>
    <x v="2"/>
    <s v="1st RA"/>
    <m/>
    <s v="GD22503"/>
    <s v="GD22503"/>
  </r>
  <r>
    <s v="MF4159"/>
    <s v="VISION DENTAL CLINIC"/>
    <s v="11037168MF4159-45775c0b98"/>
    <s v="40714"/>
    <s v="41232278"/>
    <d v="2024-11-12T18:56:00"/>
    <d v="2024-11-12T19:14:00"/>
    <x v="0"/>
    <x v="0"/>
    <s v="A001"/>
    <s v="National Health Insurance Co. - Daman - P.J.S.C."/>
    <s v="A001"/>
    <s v="National Health Insurance Co. - Daman - P.J.S.C."/>
    <n v="1"/>
    <s v="51857378"/>
    <n v="242.4"/>
    <n v="242.4"/>
    <d v="2024-12-27T00:00:00"/>
    <s v="1394.4-11886079-NRML-02012025-09-15-56.zip"/>
    <s v="91eda2f6-7544-4c88-a5c4-9fda3ae5f120"/>
    <x v="2"/>
    <s v="1st RA"/>
    <m/>
    <s v="GD36537"/>
    <s v="GD36537"/>
  </r>
  <r>
    <s v="MF4159"/>
    <s v="VISION DENTAL CLINIC"/>
    <s v="11037162MF4159-df10dc391e"/>
    <s v="38389"/>
    <s v="19168672"/>
    <d v="2024-11-12T16:23:00"/>
    <d v="2024-11-12T17:13:00"/>
    <x v="0"/>
    <x v="0"/>
    <s v="A001"/>
    <s v="National Health Insurance Co. - Daman - P.J.S.C."/>
    <s v="A001"/>
    <s v="National Health Insurance Co. - Daman - P.J.S.C."/>
    <n v="1"/>
    <s v="51857378"/>
    <n v="144"/>
    <n v="144"/>
    <d v="2024-12-27T00:00:00"/>
    <s v="1394.4-11886079-NRML-02012025-09-15-56.zip"/>
    <s v="91eda2f6-7544-4c88-a5c4-9fda3ae5f120"/>
    <x v="2"/>
    <s v="1st RA"/>
    <m/>
    <s v="GD5633"/>
    <s v="GD5633"/>
  </r>
  <r>
    <s v="MF4159"/>
    <s v="VISION DENTAL CLINIC"/>
    <s v="11037175MF4159-42a3c1d008"/>
    <s v="38082"/>
    <s v="8696891"/>
    <d v="2024-11-12T19:28:00"/>
    <d v="2024-11-12T20:05:00"/>
    <x v="0"/>
    <x v="0"/>
    <s v="A001"/>
    <s v="National Health Insurance Co. - Daman - P.J.S.C."/>
    <s v="A001"/>
    <s v="National Health Insurance Co. - Daman - P.J.S.C."/>
    <n v="1"/>
    <s v="51857378"/>
    <n v="120"/>
    <n v="120"/>
    <d v="2024-12-27T00:00:00"/>
    <s v="1394.4-11886079-NRML-02012025-09-15-56.zip"/>
    <s v="91eda2f6-7544-4c88-a5c4-9fda3ae5f120"/>
    <x v="2"/>
    <s v="1st RA"/>
    <m/>
    <s v="GD5633"/>
    <s v="GD5633"/>
  </r>
  <r>
    <s v="MF4159"/>
    <s v="VISION DENTAL CLINIC"/>
    <s v="11036876MF4159-d9f29b4c10"/>
    <s v="40685"/>
    <s v="67189-5-C"/>
    <d v="2024-11-03T12:56:00"/>
    <d v="2024-11-03T13:37:00"/>
    <x v="0"/>
    <x v="0"/>
    <s v="A002"/>
    <s v="Abu Dhabi National Insurance Co."/>
    <s v="A002"/>
    <s v="Abu Dhabi National Insurance Co."/>
    <n v="1"/>
    <s v="1185776"/>
    <n v="366.8"/>
    <n v="196"/>
    <d v="2024-12-30T00:00:00"/>
    <s v="MF4159_1185776_336_VISION 03 NOV 2024 ADNIC 6d1050a4-e5c8-4f43-8106-3f25db31a955_ba.XML"/>
    <s v="cfddcaf7-5f89-43cf-8b61-8d31cf9dc317"/>
    <x v="3"/>
    <s v="1st RA"/>
    <m/>
    <s v="GD36537"/>
    <s v="GD36537"/>
  </r>
  <r>
    <s v="MF4159"/>
    <s v="VISION DENTAL CLINIC"/>
    <s v="11036915MF4159-d2a21c3aef"/>
    <s v="40694"/>
    <s v="67189-5-A"/>
    <d v="2024-11-03T21:15:00"/>
    <d v="2024-11-03T21:22:00"/>
    <x v="0"/>
    <x v="0"/>
    <s v="A002"/>
    <s v="Abu Dhabi National Insurance Co."/>
    <s v="A002"/>
    <s v="Abu Dhabi National Insurance Co."/>
    <n v="1"/>
    <s v="1185776"/>
    <n v="310.8"/>
    <n v="140"/>
    <d v="2024-12-30T00:00:00"/>
    <s v="MF4159_1185776_336_VISION 03 NOV 2024 ADNIC 6d1050a4-e5c8-4f43-8106-3f25db31a955_ba.XML"/>
    <s v="cfddcaf7-5f89-43cf-8b61-8d31cf9dc317"/>
    <x v="3"/>
    <s v="1st RA"/>
    <m/>
    <s v="GD36537"/>
    <s v="GD36537"/>
  </r>
  <r>
    <s v="MF4159"/>
    <s v="VISION DENTAL CLINIC"/>
    <s v="527MF4159-c8a240"/>
    <s v="36476"/>
    <s v="2091571"/>
    <d v="2024-12-05T11:59:00"/>
    <d v="2024-12-05T12:17:00"/>
    <x v="0"/>
    <x v="1"/>
    <s v="D001"/>
    <s v="National Health Insurance Company (DAMAN) - Thiqa program administration"/>
    <s v="E001"/>
    <s v="Abu Dhabi Department of Finance"/>
    <n v="1"/>
    <s v="80279708"/>
    <n v="245"/>
    <n v="245"/>
    <d v="2024-12-30T00:00:00"/>
    <s v="2590-11930890-NRML-04012025-16-03-01.zip"/>
    <s v="26818d4c-cb5e-4d25-af8e-2cc8478a57d1"/>
    <x v="4"/>
    <s v="1st RA"/>
    <m/>
    <s v="GD11525"/>
    <s v="GD11525"/>
  </r>
  <r>
    <s v="MF4159"/>
    <s v="VISION DENTAL CLINIC"/>
    <s v="515MF4159-39f86b"/>
    <s v="35093"/>
    <s v="2579509"/>
    <d v="2024-12-25T12:55:00"/>
    <d v="2024-12-25T14:23:00"/>
    <x v="0"/>
    <x v="1"/>
    <s v="D001"/>
    <s v="National Health Insurance Company (DAMAN) - Thiqa program administration"/>
    <s v="E001"/>
    <s v="Abu Dhabi Department of Finance"/>
    <n v="1"/>
    <s v="80279708"/>
    <n v="1078"/>
    <n v="770"/>
    <d v="2024-12-30T00:00:00"/>
    <s v="2590-11930890-NRML-04012025-16-03-01.zip"/>
    <s v="26818d4c-cb5e-4d25-af8e-2cc8478a57d1"/>
    <x v="4"/>
    <s v="1st RA"/>
    <m/>
    <s v="GD22503"/>
    <s v="GD22503"/>
  </r>
  <r>
    <s v="MF4159"/>
    <s v="VISION DENTAL CLINIC"/>
    <s v="524MF4159-1d3f67"/>
    <s v="40816"/>
    <s v="4481328"/>
    <d v="2024-12-03T13:12:00"/>
    <d v="2024-12-03T13:34:00"/>
    <x v="0"/>
    <x v="1"/>
    <s v="D001"/>
    <s v="National Health Insurance Company (DAMAN) - Thiqa program administration"/>
    <s v="E001"/>
    <s v="Abu Dhabi Department of Finance"/>
    <n v="1"/>
    <s v="80279708"/>
    <n v="175"/>
    <n v="175"/>
    <d v="2024-12-30T00:00:00"/>
    <s v="2590-11930890-NRML-04012025-16-03-01.zip"/>
    <s v="26818d4c-cb5e-4d25-af8e-2cc8478a57d1"/>
    <x v="4"/>
    <s v="1st RA"/>
    <m/>
    <s v="GD36537"/>
    <s v="GD36537"/>
  </r>
  <r>
    <s v="MF4159"/>
    <s v="VISION DENTAL CLINIC"/>
    <s v="525MF4159-b1e234"/>
    <s v="39654"/>
    <s v="1961622"/>
    <d v="2024-12-05T16:42:00"/>
    <d v="2024-12-05T17:29:00"/>
    <x v="0"/>
    <x v="1"/>
    <s v="D001"/>
    <s v="National Health Insurance Company (DAMAN) - Thiqa program administration"/>
    <s v="E001"/>
    <s v="Abu Dhabi Department of Finance"/>
    <n v="1"/>
    <s v="80279708"/>
    <n v="1750"/>
    <n v="1400"/>
    <d v="2024-12-30T00:00:00"/>
    <s v="2590-11930890-NRML-04012025-16-03-01.zip"/>
    <s v="26818d4c-cb5e-4d25-af8e-2cc8478a57d1"/>
    <x v="4"/>
    <s v="1st RA"/>
    <m/>
    <s v="GD11525"/>
    <s v="GD11525"/>
  </r>
  <r>
    <s v="MF4159"/>
    <s v="VISION DENTAL CLINIC"/>
    <s v="501MF4159-b25893"/>
    <s v="36578"/>
    <s v="6871400"/>
    <d v="2024-12-23T12:39:00"/>
    <d v="2024-12-23T13:04:00"/>
    <x v="0"/>
    <x v="1"/>
    <s v="D001"/>
    <s v="National Health Insurance Company (DAMAN) - Thiqa program administration"/>
    <s v="E001"/>
    <s v="Abu Dhabi Department of Finance"/>
    <n v="1"/>
    <s v="80279267"/>
    <n v="353.5"/>
    <n v="353.5"/>
    <d v="2024-12-30T00:00:00"/>
    <s v="1232.0-11945934-NRML-06012025-03-34-11.zip"/>
    <s v="d3ebfc32-2abc-4f61-880c-666a82f4cbb4"/>
    <x v="5"/>
    <s v="1st RA"/>
    <m/>
    <s v="GD22503"/>
    <s v="GD22503"/>
  </r>
  <r>
    <s v="MF4159"/>
    <s v="VISION DENTAL CLINIC"/>
    <s v="502MF4159-a41e4c"/>
    <s v="36079"/>
    <s v="6871368"/>
    <d v="2024-12-23T13:10:00"/>
    <d v="2024-12-23T13:30:00"/>
    <x v="0"/>
    <x v="1"/>
    <s v="D001"/>
    <s v="National Health Insurance Company (DAMAN) - Thiqa program administration"/>
    <s v="E001"/>
    <s v="Abu Dhabi Department of Finance"/>
    <n v="1"/>
    <s v="80279267"/>
    <n v="301"/>
    <n v="301"/>
    <d v="2024-12-30T00:00:00"/>
    <s v="1232.0-11945934-NRML-06012025-03-34-11.zip"/>
    <s v="d3ebfc32-2abc-4f61-880c-666a82f4cbb4"/>
    <x v="5"/>
    <s v="1st RA"/>
    <m/>
    <s v="GD22503"/>
    <s v="GD22503"/>
  </r>
  <r>
    <s v="MF4159"/>
    <s v="VISION DENTAL CLINIC"/>
    <s v="503MF4159-222002"/>
    <s v="40858"/>
    <s v="2088472"/>
    <d v="2024-12-24T12:34:00"/>
    <d v="2024-12-24T13:58:00"/>
    <x v="0"/>
    <x v="1"/>
    <s v="D001"/>
    <s v="National Health Insurance Company (DAMAN) - Thiqa program administration"/>
    <s v="E001"/>
    <s v="Abu Dhabi Department of Finance"/>
    <n v="1"/>
    <s v="80279267"/>
    <n v="385"/>
    <n v="385"/>
    <d v="2024-12-30T00:00:00"/>
    <s v="1232.0-11945934-NRML-06012025-03-34-11.zip"/>
    <s v="d3ebfc32-2abc-4f61-880c-666a82f4cbb4"/>
    <x v="5"/>
    <s v="1st RA"/>
    <m/>
    <s v="GD22503"/>
    <s v="GD22503"/>
  </r>
  <r>
    <s v="MF4159"/>
    <s v="VISION DENTAL CLINIC"/>
    <s v="505MF4159-f116d7"/>
    <s v="19580"/>
    <s v="2034808"/>
    <d v="2024-12-24T19:01:00"/>
    <d v="2024-12-24T19:34:00"/>
    <x v="0"/>
    <x v="1"/>
    <s v="D001"/>
    <s v="National Health Insurance Company (DAMAN) - Thiqa program administration"/>
    <s v="E001"/>
    <s v="Abu Dhabi Department of Finance"/>
    <n v="1"/>
    <s v="80279267"/>
    <n v="192.5"/>
    <n v="192.5"/>
    <d v="2024-12-30T00:00:00"/>
    <s v="1232.0-11945934-NRML-06012025-03-34-11.zip"/>
    <s v="d3ebfc32-2abc-4f61-880c-666a82f4cbb4"/>
    <x v="5"/>
    <s v="1st RA"/>
    <m/>
    <s v="GD22503"/>
    <s v="GD22503"/>
  </r>
  <r>
    <s v="MF4159"/>
    <s v="VISION DENTAL CLINIC"/>
    <s v="333MF4159-775d6a"/>
    <s v="34934"/>
    <s v="1480916"/>
    <d v="2024-11-30T15:31:00"/>
    <d v="2024-11-30T15:56:00"/>
    <x v="0"/>
    <x v="0"/>
    <s v="D001"/>
    <s v="National Health Insurance Company (DAMAN) - Thiqa program administration"/>
    <s v="E001"/>
    <s v="Abu Dhabi Department of Finance"/>
    <n v="1"/>
    <s v="80278296"/>
    <n v="70"/>
    <n v="70"/>
    <d v="2024-12-30T00:00:00"/>
    <s v="70-11961561-NRML-06012025-18-01-45.zip"/>
    <s v="3d397044-1280-4181-a7cf-40d0878f3a37"/>
    <x v="6"/>
    <s v="1st RA"/>
    <m/>
    <s v="GD11525"/>
    <s v="GD11525"/>
  </r>
  <r>
    <s v="MF4159"/>
    <s v="VISION DENTAL CLINIC"/>
    <s v="352MF4159-e40b59"/>
    <s v="22556"/>
    <s v="1452664"/>
    <d v="2024-12-10T19:22:00"/>
    <d v="2024-12-10T19:33:00"/>
    <x v="0"/>
    <x v="1"/>
    <s v="D001"/>
    <s v="National Health Insurance Company (DAMAN) - Thiqa program administration"/>
    <s v="E001"/>
    <s v="Abu Dhabi Department of Finance"/>
    <n v="1"/>
    <s v="80278296"/>
    <n v="175"/>
    <n v="175"/>
    <d v="2024-12-30T00:00:00"/>
    <s v="3615.5-11949989-NRML-06012025-18-19-12.zip"/>
    <s v="e5883637-b811-4609-922c-7c9c8a954266"/>
    <x v="7"/>
    <s v="1st RA"/>
    <m/>
    <s v="GD5633"/>
    <s v="GD5633"/>
  </r>
  <r>
    <s v="MF4159"/>
    <s v="VISION DENTAL CLINIC"/>
    <s v="353MF4159-59bd8c"/>
    <s v="36055"/>
    <s v="1095160"/>
    <d v="2024-12-12T11:41:00"/>
    <d v="2024-12-12T12:07:00"/>
    <x v="0"/>
    <x v="1"/>
    <s v="D001"/>
    <s v="National Health Insurance Company (DAMAN) - Thiqa program administration"/>
    <s v="E001"/>
    <s v="Abu Dhabi Department of Finance"/>
    <n v="1"/>
    <s v="80278296"/>
    <n v="122.5"/>
    <n v="122.5"/>
    <d v="2024-12-30T00:00:00"/>
    <s v="3615.5-11949989-NRML-06012025-18-19-12.zip"/>
    <s v="e5883637-b811-4609-922c-7c9c8a954266"/>
    <x v="7"/>
    <s v="1st RA"/>
    <m/>
    <s v="GD5633"/>
    <s v="GD5633"/>
  </r>
  <r>
    <s v="MF4159"/>
    <s v="VISION DENTAL CLINIC"/>
    <s v="361MF4159-b47283"/>
    <s v="35158"/>
    <s v="1407665"/>
    <d v="2024-12-12T18:18:00"/>
    <d v="2024-12-12T18:31:00"/>
    <x v="0"/>
    <x v="1"/>
    <s v="D001"/>
    <s v="National Health Insurance Company (DAMAN) - Thiqa program administration"/>
    <s v="E001"/>
    <s v="Abu Dhabi Department of Finance"/>
    <n v="1"/>
    <s v="80278296"/>
    <n v="122.5"/>
    <n v="122.5"/>
    <d v="2024-12-30T00:00:00"/>
    <s v="3615.5-11949989-NRML-06012025-18-19-12.zip"/>
    <s v="e5883637-b811-4609-922c-7c9c8a954266"/>
    <x v="7"/>
    <s v="1st RA"/>
    <m/>
    <s v="GD5633"/>
    <s v="GD5633"/>
  </r>
  <r>
    <s v="MF4159"/>
    <s v="VISION DENTAL CLINIC"/>
    <s v="385MF4159-ec7a7e"/>
    <s v="37793"/>
    <s v="1925032"/>
    <d v="2024-12-12T12:33:00"/>
    <d v="2024-12-12T12:55:00"/>
    <x v="0"/>
    <x v="1"/>
    <s v="D001"/>
    <s v="National Health Insurance Company (DAMAN) - Thiqa program administration"/>
    <s v="E001"/>
    <s v="Abu Dhabi Department of Finance"/>
    <n v="1"/>
    <s v="80278296"/>
    <n v="192.5"/>
    <n v="192.5"/>
    <d v="2024-12-30T00:00:00"/>
    <s v="3615.5-11949989-NRML-06012025-18-19-12.zip"/>
    <s v="e5883637-b811-4609-922c-7c9c8a954266"/>
    <x v="7"/>
    <s v="1st RA"/>
    <m/>
    <s v="GD5633"/>
    <s v="GD5633"/>
  </r>
  <r>
    <s v="MF4159"/>
    <s v="VISION DENTAL CLINIC"/>
    <s v="387MF4159-fd4578"/>
    <s v="39600"/>
    <s v="6360269"/>
    <d v="2024-12-12T12:59:00"/>
    <d v="2024-12-12T13:13:00"/>
    <x v="0"/>
    <x v="1"/>
    <s v="D001"/>
    <s v="National Health Insurance Company (DAMAN) - Thiqa program administration"/>
    <s v="E001"/>
    <s v="Abu Dhabi Department of Finance"/>
    <n v="1"/>
    <s v="80278296"/>
    <n v="178.5"/>
    <n v="178.5"/>
    <d v="2024-12-30T00:00:00"/>
    <s v="3615.5-11949989-NRML-06012025-18-19-12.zip"/>
    <s v="e5883637-b811-4609-922c-7c9c8a954266"/>
    <x v="7"/>
    <s v="1st RA"/>
    <m/>
    <s v="GD5633"/>
    <s v="GD5633"/>
  </r>
  <r>
    <s v="MF4159"/>
    <s v="VISION DENTAL CLINIC"/>
    <s v="388MF4159-806c02"/>
    <s v="34931"/>
    <s v="1614908"/>
    <d v="2024-12-12T15:54:00"/>
    <d v="2024-12-12T16:08:00"/>
    <x v="0"/>
    <x v="1"/>
    <s v="D001"/>
    <s v="National Health Insurance Company (DAMAN) - Thiqa program administration"/>
    <s v="E001"/>
    <s v="Abu Dhabi Department of Finance"/>
    <n v="1"/>
    <s v="80278296"/>
    <n v="122.5"/>
    <n v="122.5"/>
    <d v="2024-12-30T00:00:00"/>
    <s v="3615.5-11949989-NRML-06012025-18-19-12.zip"/>
    <s v="e5883637-b811-4609-922c-7c9c8a954266"/>
    <x v="7"/>
    <s v="1st RA"/>
    <m/>
    <s v="GD5633"/>
    <s v="GD5633"/>
  </r>
  <r>
    <s v="MF4159"/>
    <s v="VISION DENTAL CLINIC"/>
    <s v="376MF4159-5c21f0"/>
    <s v="36130"/>
    <s v="1609178"/>
    <d v="2024-12-11T18:37:00"/>
    <d v="2024-12-11T19:20:00"/>
    <x v="0"/>
    <x v="1"/>
    <s v="D001"/>
    <s v="National Health Insurance Company (DAMAN) - Thiqa program administration"/>
    <s v="E001"/>
    <s v="Abu Dhabi Department of Finance"/>
    <n v="1"/>
    <s v="80278296"/>
    <n v="122.5"/>
    <n v="122.5"/>
    <d v="2024-12-30T00:00:00"/>
    <s v="3615.5-11949989-NRML-06012025-18-19-12.zip"/>
    <s v="e5883637-b811-4609-922c-7c9c8a954266"/>
    <x v="7"/>
    <s v="1st RA"/>
    <m/>
    <s v="GD22503"/>
    <s v="GD22503"/>
  </r>
  <r>
    <s v="MF4159"/>
    <s v="VISION DENTAL CLINIC"/>
    <s v="419MF4159-6a12f8"/>
    <s v="36481"/>
    <s v="1940006"/>
    <d v="2024-12-14T14:58:00"/>
    <d v="2024-12-14T15:12:00"/>
    <x v="0"/>
    <x v="1"/>
    <s v="D001"/>
    <s v="National Health Insurance Company (DAMAN) - Thiqa program administration"/>
    <s v="E001"/>
    <s v="Abu Dhabi Department of Finance"/>
    <n v="1"/>
    <s v="80278296"/>
    <n v="420"/>
    <n v="420"/>
    <d v="2024-12-30T00:00:00"/>
    <s v="3615.5-11949989-NRML-06012025-18-19-12.zip"/>
    <s v="e5883637-b811-4609-922c-7c9c8a954266"/>
    <x v="7"/>
    <s v="1st RA"/>
    <m/>
    <s v="GD22441"/>
    <s v="GD22441"/>
  </r>
  <r>
    <s v="MF4159"/>
    <s v="VISION DENTAL CLINIC"/>
    <s v="420MF4159-47b39e"/>
    <s v="39875"/>
    <s v="1917063"/>
    <d v="2024-12-14T19:32:00"/>
    <d v="2024-12-14T19:47:00"/>
    <x v="0"/>
    <x v="1"/>
    <s v="D001"/>
    <s v="National Health Insurance Company (DAMAN) - Thiqa program administration"/>
    <s v="E001"/>
    <s v="Abu Dhabi Department of Finance"/>
    <n v="1"/>
    <s v="80278296"/>
    <n v="420"/>
    <n v="420"/>
    <d v="2024-12-30T00:00:00"/>
    <s v="3615.5-11949989-NRML-06012025-18-19-12.zip"/>
    <s v="e5883637-b811-4609-922c-7c9c8a954266"/>
    <x v="7"/>
    <s v="1st RA"/>
    <m/>
    <s v="GD22441"/>
    <s v="GD22441"/>
  </r>
  <r>
    <s v="MF4159"/>
    <s v="VISION DENTAL CLINIC"/>
    <s v="405MF4159-78f3ce"/>
    <s v="39767"/>
    <s v="1865280"/>
    <d v="2024-12-13T17:56:00"/>
    <d v="2024-12-13T18:13:00"/>
    <x v="0"/>
    <x v="1"/>
    <s v="D001"/>
    <s v="National Health Insurance Company (DAMAN) - Thiqa program administration"/>
    <s v="E001"/>
    <s v="Abu Dhabi Department of Finance"/>
    <n v="1"/>
    <s v="80278296"/>
    <n v="420"/>
    <n v="420"/>
    <d v="2024-12-30T00:00:00"/>
    <s v="3615.5-11949989-NRML-06012025-18-19-12.zip"/>
    <s v="e5883637-b811-4609-922c-7c9c8a954266"/>
    <x v="7"/>
    <s v="1st RA"/>
    <m/>
    <s v="GD22441"/>
    <s v="GD22441"/>
  </r>
  <r>
    <s v="MF4159"/>
    <s v="VISION DENTAL CLINIC"/>
    <s v="424MF4159-949e10"/>
    <s v="23843"/>
    <s v="1481522"/>
    <d v="2024-11-18T11:50:00"/>
    <d v="2024-11-18T12:17:00"/>
    <x v="0"/>
    <x v="0"/>
    <s v="D001"/>
    <s v="National Health Insurance Company (DAMAN) - Thiqa program administration"/>
    <s v="E001"/>
    <s v="Abu Dhabi Department of Finance"/>
    <n v="1"/>
    <s v="80278296"/>
    <n v="70"/>
    <n v="70"/>
    <d v="2024-12-30T00:00:00"/>
    <s v="3615.5-11949989-NRML-06012025-18-19-12.zip"/>
    <s v="e5883637-b811-4609-922c-7c9c8a954266"/>
    <x v="7"/>
    <s v="1st RA"/>
    <m/>
    <s v="GD11525"/>
    <s v="GD11525"/>
  </r>
  <r>
    <s v="MF4159"/>
    <s v="VISION DENTAL CLINIC"/>
    <s v="426MF4159-d71864"/>
    <s v="40831"/>
    <s v="1676819"/>
    <d v="2024-12-16T17:17:00"/>
    <d v="2024-12-16T17:47:00"/>
    <x v="0"/>
    <x v="1"/>
    <s v="D001"/>
    <s v="National Health Insurance Company (DAMAN) - Thiqa program administration"/>
    <s v="E001"/>
    <s v="Abu Dhabi Department of Finance"/>
    <n v="1"/>
    <s v="80278296"/>
    <n v="178.5"/>
    <n v="178.5"/>
    <d v="2024-12-30T00:00:00"/>
    <s v="3615.5-11949989-NRML-06012025-18-19-12.zip"/>
    <s v="e5883637-b811-4609-922c-7c9c8a954266"/>
    <x v="7"/>
    <s v="1st RA"/>
    <m/>
    <s v="GD22503"/>
    <s v="GD22503"/>
  </r>
  <r>
    <s v="MF4159"/>
    <s v="VISION DENTAL CLINIC"/>
    <s v="444MF4159-9a506e"/>
    <s v="38100"/>
    <s v="3553524"/>
    <d v="2024-11-20T12:12:00"/>
    <d v="2024-11-20T12:37:00"/>
    <x v="0"/>
    <x v="0"/>
    <s v="D001"/>
    <s v="National Health Insurance Company (DAMAN) - Thiqa program administration"/>
    <s v="E001"/>
    <s v="Abu Dhabi Department of Finance"/>
    <n v="1"/>
    <s v="80278296"/>
    <n v="455"/>
    <n v="455"/>
    <d v="2024-12-30T00:00:00"/>
    <s v="3615.5-11949989-NRML-06012025-18-19-12.zip"/>
    <s v="e5883637-b811-4609-922c-7c9c8a954266"/>
    <x v="7"/>
    <s v="1st RA"/>
    <m/>
    <s v="GD11525"/>
    <s v="GD11525"/>
  </r>
  <r>
    <s v="MF4159"/>
    <s v="VISION DENTAL CLINIC"/>
    <s v="445MF4159-343363"/>
    <s v="35142"/>
    <s v="1403479"/>
    <d v="2024-11-21T15:44:00"/>
    <d v="2024-11-21T16:06:00"/>
    <x v="0"/>
    <x v="0"/>
    <s v="D001"/>
    <s v="National Health Insurance Company (DAMAN) - Thiqa program administration"/>
    <s v="E001"/>
    <s v="Abu Dhabi Department of Finance"/>
    <n v="1"/>
    <s v="80278296"/>
    <n v="175"/>
    <n v="175"/>
    <d v="2024-12-30T00:00:00"/>
    <s v="3615.5-11949989-NRML-06012025-18-19-12.zip"/>
    <s v="e5883637-b811-4609-922c-7c9c8a954266"/>
    <x v="7"/>
    <s v="1st RA"/>
    <m/>
    <s v="GD11525"/>
    <s v="GD11525"/>
  </r>
  <r>
    <s v="MF4159"/>
    <s v="VISION DENTAL CLINIC"/>
    <s v="443MF4159-c25bd0"/>
    <s v="40790"/>
    <s v="2085407"/>
    <d v="2024-12-18T16:57:00"/>
    <d v="2024-12-18T17:13:00"/>
    <x v="0"/>
    <x v="1"/>
    <s v="D001"/>
    <s v="National Health Insurance Company (DAMAN) - Thiqa program administration"/>
    <s v="E001"/>
    <s v="Abu Dhabi Department of Finance"/>
    <n v="1"/>
    <s v="80278296"/>
    <n v="178.5"/>
    <n v="178.5"/>
    <d v="2024-12-30T00:00:00"/>
    <s v="3615.5-11949989-NRML-06012025-18-19-12.zip"/>
    <s v="e5883637-b811-4609-922c-7c9c8a954266"/>
    <x v="7"/>
    <s v="1st RA"/>
    <m/>
    <s v="GD22503"/>
    <s v="GD22503"/>
  </r>
  <r>
    <s v="MF4159"/>
    <s v="VISION DENTAL CLINIC"/>
    <s v="439MF4159-1a9781"/>
    <s v="38432"/>
    <s v="2388027"/>
    <d v="2024-12-18T20:05:00"/>
    <d v="2024-12-18T20:35:00"/>
    <x v="0"/>
    <x v="1"/>
    <s v="D001"/>
    <s v="National Health Insurance Company (DAMAN) - Thiqa program administration"/>
    <s v="E001"/>
    <s v="Abu Dhabi Department of Finance"/>
    <n v="1"/>
    <s v="80278296"/>
    <n v="192.5"/>
    <n v="192.5"/>
    <d v="2024-12-30T00:00:00"/>
    <s v="3615.5-11949989-NRML-06012025-18-19-12.zip"/>
    <s v="e5883637-b811-4609-922c-7c9c8a954266"/>
    <x v="7"/>
    <s v="1st RA"/>
    <m/>
    <s v="GD22503"/>
    <s v="GD22503"/>
  </r>
  <r>
    <s v="MF4159"/>
    <s v="VISION DENTAL CLINIC"/>
    <s v="470MF4159-e6ab3d"/>
    <s v="36683"/>
    <s v="2019571"/>
    <d v="2024-12-03T14:54:00"/>
    <d v="2024-12-03T15:11:00"/>
    <x v="0"/>
    <x v="1"/>
    <s v="D001"/>
    <s v="National Health Insurance Company (DAMAN) - Thiqa program administration"/>
    <s v="E001"/>
    <s v="Abu Dhabi Department of Finance"/>
    <n v="1"/>
    <s v="80278296"/>
    <n v="70"/>
    <n v="70"/>
    <d v="2024-12-30T00:00:00"/>
    <s v="3615.5-11949989-NRML-06012025-18-19-12.zip"/>
    <s v="e5883637-b811-4609-922c-7c9c8a954266"/>
    <x v="7"/>
    <s v="1st RA"/>
    <m/>
    <s v="GD5633"/>
    <s v="GD5633"/>
  </r>
  <r>
    <s v="MF4159"/>
    <s v="VISION DENTAL CLINIC"/>
    <s v="141MF4159-220d51"/>
    <s v="40711"/>
    <s v="1385914"/>
    <d v="2024-11-18T14:31:00"/>
    <d v="2024-11-18T15:20:00"/>
    <x v="0"/>
    <x v="0"/>
    <s v="D001"/>
    <s v="National Health Insurance Company (DAMAN) - Thiqa program administration"/>
    <s v="E001"/>
    <s v="Abu Dhabi Department of Finance"/>
    <n v="1"/>
    <s v="80277242"/>
    <n v="105"/>
    <n v="105"/>
    <d v="2024-12-30T00:00:00"/>
    <s v="1442.0-11950010-NRML-06012025-18-28-19.zip"/>
    <s v="38e0fd6d-aa52-4960-ad74-540783147772"/>
    <x v="8"/>
    <s v="1st RA"/>
    <m/>
    <s v="GD36537"/>
    <s v="GD36537"/>
  </r>
  <r>
    <s v="MF4159"/>
    <s v="VISION DENTAL CLINIC"/>
    <s v="47MF4159-4f6c79"/>
    <s v="39673"/>
    <s v="3056238"/>
    <d v="2024-11-18T16:56:00"/>
    <d v="2024-11-18T18:05:00"/>
    <x v="0"/>
    <x v="0"/>
    <s v="D001"/>
    <s v="National Health Insurance Company (DAMAN) - Thiqa program administration"/>
    <s v="E001"/>
    <s v="Abu Dhabi Department of Finance"/>
    <n v="1"/>
    <s v="80277242"/>
    <n v="767.9"/>
    <n v="560"/>
    <d v="2024-12-30T00:00:00"/>
    <s v="1442.0-11950010-NRML-06012025-18-28-19.zip"/>
    <s v="38e0fd6d-aa52-4960-ad74-540783147772"/>
    <x v="8"/>
    <s v="1st RA"/>
    <m/>
    <s v="GD22503"/>
    <s v="GD22503"/>
  </r>
  <r>
    <s v="MF4159"/>
    <s v="VISION DENTAL CLINIC"/>
    <s v="273MF4159-174127"/>
    <s v="15551"/>
    <s v="2408465"/>
    <d v="2024-11-30T11:08:00"/>
    <d v="2024-11-30T11:40:00"/>
    <x v="0"/>
    <x v="0"/>
    <s v="D001"/>
    <s v="National Health Insurance Company (DAMAN) - Thiqa program administration"/>
    <s v="E001"/>
    <s v="Abu Dhabi Department of Finance"/>
    <n v="1"/>
    <s v="80277242"/>
    <n v="248.5"/>
    <n v="248.5"/>
    <d v="2024-12-30T00:00:00"/>
    <s v="1442.0-11950010-NRML-06012025-18-28-19.zip"/>
    <s v="38e0fd6d-aa52-4960-ad74-540783147772"/>
    <x v="8"/>
    <s v="1st RA"/>
    <m/>
    <s v="GD22503"/>
    <s v="GD22503"/>
  </r>
  <r>
    <s v="MF4159"/>
    <s v="VISION DENTAL CLINIC"/>
    <s v="298MF4159-7dba10"/>
    <s v="40739"/>
    <s v="2711008"/>
    <d v="2024-11-27T16:04:00"/>
    <d v="2024-11-27T16:19:00"/>
    <x v="0"/>
    <x v="0"/>
    <s v="D001"/>
    <s v="National Health Insurance Company (DAMAN) - Thiqa program administration"/>
    <s v="E001"/>
    <s v="Abu Dhabi Department of Finance"/>
    <n v="1"/>
    <s v="80277242"/>
    <n v="178.5"/>
    <n v="178.5"/>
    <d v="2024-12-30T00:00:00"/>
    <s v="1442.0-11950010-NRML-06012025-18-28-19.zip"/>
    <s v="38e0fd6d-aa52-4960-ad74-540783147772"/>
    <x v="8"/>
    <s v="1st RA"/>
    <m/>
    <s v="GD5633"/>
    <s v="GD5633"/>
  </r>
  <r>
    <s v="MF4159"/>
    <s v="VISION DENTAL CLINIC"/>
    <s v="11034538MF4159-3cffd2a3aa"/>
    <s v="35018"/>
    <s v="909304"/>
    <d v="2024-08-11T11:12:00"/>
    <d v="2024-08-11T11:47:00"/>
    <x v="0"/>
    <x v="2"/>
    <s v="D001"/>
    <s v="National Health Insurance Company (DAMAN) - Thiqa program administration"/>
    <s v="E001"/>
    <s v="Abu Dhabi Department of Finance"/>
    <n v="1"/>
    <s v="80277242"/>
    <n v="140"/>
    <n v="140"/>
    <d v="2024-12-30T00:00:00"/>
    <s v="1442.0-11950010-NRML-06012025-18-28-19.zip"/>
    <s v="38e0fd6d-aa52-4960-ad74-540783147772"/>
    <x v="8"/>
    <s v="Resubmission RA"/>
    <m/>
    <s v="GD11525"/>
    <s v="GD11525"/>
  </r>
  <r>
    <s v="MF4159"/>
    <s v="VISION DENTAL CLINIC"/>
    <s v="11034826MF4159-c74ca83fa2"/>
    <s v="35169"/>
    <s v="1390786"/>
    <d v="2024-08-21T11:36:00"/>
    <d v="2024-08-21T11:53:00"/>
    <x v="0"/>
    <x v="2"/>
    <s v="D001"/>
    <s v="National Health Insurance Company (DAMAN) - Thiqa program administration"/>
    <s v="E001"/>
    <s v="Abu Dhabi Department of Finance"/>
    <n v="1"/>
    <s v="80277242"/>
    <n v="140"/>
    <n v="140"/>
    <d v="2024-12-30T00:00:00"/>
    <s v="1442.0-11950010-NRML-06012025-18-28-19.zip"/>
    <s v="38e0fd6d-aa52-4960-ad74-540783147772"/>
    <x v="8"/>
    <s v="Resubmission RA"/>
    <m/>
    <s v="GD11525"/>
    <s v="GD11525"/>
  </r>
  <r>
    <s v="MF4159"/>
    <s v="VISION DENTAL CLINIC"/>
    <s v="306MF4159-7642ee"/>
    <s v="38047"/>
    <s v="836662"/>
    <d v="2024-11-27T15:21:00"/>
    <d v="2024-11-27T15:35:00"/>
    <x v="0"/>
    <x v="0"/>
    <s v="D001"/>
    <s v="National Health Insurance Company (DAMAN) - Thiqa program administration"/>
    <s v="E001"/>
    <s v="Abu Dhabi Department of Finance"/>
    <n v="1"/>
    <s v="80277242"/>
    <n v="70"/>
    <n v="70"/>
    <d v="2024-12-30T00:00:00"/>
    <s v="1442.0-11950010-NRML-06012025-18-28-19.zip"/>
    <s v="38e0fd6d-aa52-4960-ad74-540783147772"/>
    <x v="8"/>
    <s v="1st RA"/>
    <m/>
    <s v="GD11525"/>
    <s v="GD11525"/>
  </r>
  <r>
    <s v="MF4159"/>
    <s v="VISION DENTAL CLINIC"/>
    <s v="486MF4159-2ec768"/>
    <s v="35039"/>
    <s v="1944392"/>
    <d v="2024-12-08T19:31:00"/>
    <d v="2024-12-08T19:54:00"/>
    <x v="0"/>
    <x v="1"/>
    <s v="D001"/>
    <s v="National Health Insurance Company (DAMAN) - Thiqa program administration"/>
    <s v="E001"/>
    <s v="Abu Dhabi Department of Finance"/>
    <n v="1"/>
    <s v="80278839"/>
    <n v="192.5"/>
    <n v="192.5"/>
    <d v="2024-12-30T00:00:00"/>
    <s v="962.5-11950234-NRML-06012025-20-41-01.zip"/>
    <s v="c3463704-ab0a-4f96-94b1-e9f5a973ba11"/>
    <x v="9"/>
    <s v="1st RA"/>
    <m/>
    <s v="GD5633"/>
    <s v="GD5633"/>
  </r>
  <r>
    <s v="MF4159"/>
    <s v="VISION DENTAL CLINIC"/>
    <s v="495MF4159-2d497b"/>
    <s v="39415"/>
    <s v="1580864"/>
    <d v="2024-12-16T14:04:00"/>
    <d v="2024-12-16T15:11:00"/>
    <x v="0"/>
    <x v="1"/>
    <s v="D001"/>
    <s v="National Health Insurance Company (DAMAN) - Thiqa program administration"/>
    <s v="E001"/>
    <s v="Abu Dhabi Department of Finance"/>
    <n v="1"/>
    <s v="80278839"/>
    <n v="1540"/>
    <n v="770"/>
    <d v="2024-12-30T00:00:00"/>
    <s v="962.5-11950234-NRML-06012025-20-41-01.zip"/>
    <s v="c3463704-ab0a-4f96-94b1-e9f5a973ba11"/>
    <x v="9"/>
    <s v="1st RA"/>
    <m/>
    <s v="GD22503"/>
    <s v="GD22503"/>
  </r>
  <r>
    <s v="MF4159"/>
    <s v="VISION DENTAL CLINIC"/>
    <s v="315MF4159-2bfd78"/>
    <s v="38047"/>
    <s v="836662"/>
    <d v="2024-11-27T15:49:00"/>
    <d v="2024-11-27T16:16:00"/>
    <x v="0"/>
    <x v="0"/>
    <s v="D001"/>
    <s v="National Health Insurance Company (DAMAN) - Thiqa program administration"/>
    <s v="E001"/>
    <s v="Abu Dhabi Department of Finance"/>
    <n v="1"/>
    <s v="80277602"/>
    <n v="122.5"/>
    <n v="122.5"/>
    <d v="2024-12-30T00:00:00"/>
    <s v="262.5-11950322-NRML-06012025-21-28-21.zip"/>
    <s v="23dd7e43-4d74-433e-8659-404dee55bb79"/>
    <x v="10"/>
    <s v="1st RA"/>
    <m/>
    <s v="GD36537"/>
    <s v="GD36537"/>
  </r>
  <r>
    <s v="MF4159"/>
    <s v="VISION DENTAL CLINIC"/>
    <s v="324MF4159-b73997"/>
    <s v="34800"/>
    <s v="1419344"/>
    <d v="2024-11-30T11:04:00"/>
    <d v="2024-11-30T11:17:00"/>
    <x v="0"/>
    <x v="0"/>
    <s v="D001"/>
    <s v="National Health Insurance Company (DAMAN) - Thiqa program administration"/>
    <s v="E001"/>
    <s v="Abu Dhabi Department of Finance"/>
    <n v="1"/>
    <s v="80277602"/>
    <n v="70"/>
    <n v="70"/>
    <d v="2024-12-30T00:00:00"/>
    <s v="262.5-11950322-NRML-06012025-21-28-21.zip"/>
    <s v="23dd7e43-4d74-433e-8659-404dee55bb79"/>
    <x v="10"/>
    <s v="1st RA"/>
    <m/>
    <s v="GD11525"/>
    <s v="GD11525"/>
  </r>
  <r>
    <s v="MF4159"/>
    <s v="VISION DENTAL CLINIC"/>
    <s v="327MF4159-eec7e1"/>
    <s v="38978"/>
    <s v="848780"/>
    <d v="2024-11-30T11:56:00"/>
    <d v="2024-11-30T12:06:00"/>
    <x v="0"/>
    <x v="0"/>
    <s v="D001"/>
    <s v="National Health Insurance Company (DAMAN) - Thiqa program administration"/>
    <s v="E001"/>
    <s v="Abu Dhabi Department of Finance"/>
    <n v="1"/>
    <s v="80277602"/>
    <n v="70"/>
    <n v="70"/>
    <d v="2024-12-30T00:00:00"/>
    <s v="262.5-11950322-NRML-06012025-21-28-21.zip"/>
    <s v="23dd7e43-4d74-433e-8659-404dee55bb79"/>
    <x v="10"/>
    <s v="1st RA"/>
    <m/>
    <s v="GD11525"/>
    <s v="GD11525"/>
  </r>
  <r>
    <s v="MF4159"/>
    <s v="VISION DENTAL CLINIC"/>
    <s v="580MF4159-6dee3f"/>
    <s v="36481"/>
    <s v="1940006"/>
    <d v="2024-11-16T12:34:00"/>
    <d v="2024-11-16T13:19:00"/>
    <x v="0"/>
    <x v="0"/>
    <s v="D001"/>
    <s v="National Health Insurance Company (DAMAN) - Thiqa program administration"/>
    <s v="E001"/>
    <s v="Abu Dhabi Department of Finance"/>
    <n v="1"/>
    <s v="80281013"/>
    <n v="210"/>
    <n v="105"/>
    <d v="2024-12-31T00:00:00"/>
    <s v="367.5-11950623-NRML-06012025-23-01-47.zip"/>
    <s v="59306e0b-bd2a-47ef-9124-2922593a5ed7"/>
    <x v="11"/>
    <s v="1st RA"/>
    <m/>
    <s v="GD38914"/>
    <s v="GD38914"/>
  </r>
  <r>
    <s v="MF4159"/>
    <s v="VISION DENTAL CLINIC"/>
    <s v="600MF4159-b1f325"/>
    <s v="39087"/>
    <s v="22029136"/>
    <d v="2024-12-26T17:02:00"/>
    <d v="2024-12-26T17:17:00"/>
    <x v="0"/>
    <x v="1"/>
    <s v="D001"/>
    <s v="National Health Insurance Company (DAMAN) - Thiqa program administration"/>
    <s v="E001"/>
    <s v="Abu Dhabi Department of Finance"/>
    <n v="1"/>
    <s v="80281013"/>
    <n v="70"/>
    <n v="70"/>
    <d v="2024-12-31T00:00:00"/>
    <s v="367.5-11950623-NRML-06012025-23-01-47.zip"/>
    <s v="59306e0b-bd2a-47ef-9124-2922593a5ed7"/>
    <x v="11"/>
    <s v="1st RA"/>
    <m/>
    <s v="GD22503"/>
    <s v="GD22503"/>
  </r>
  <r>
    <s v="MF4159"/>
    <s v="VISION DENTAL CLINIC"/>
    <s v="602MF4159-15f057"/>
    <s v="37521"/>
    <s v="4866615"/>
    <d v="2024-12-26T17:46:00"/>
    <d v="2024-12-26T18:29:00"/>
    <x v="0"/>
    <x v="1"/>
    <s v="D001"/>
    <s v="National Health Insurance Company (DAMAN) - Thiqa program administration"/>
    <s v="E001"/>
    <s v="Abu Dhabi Department of Finance"/>
    <n v="1"/>
    <s v="80281013"/>
    <n v="192.5"/>
    <n v="192.5"/>
    <d v="2024-12-31T00:00:00"/>
    <s v="367.5-11950623-NRML-06012025-23-01-47.zip"/>
    <s v="59306e0b-bd2a-47ef-9124-2922593a5ed7"/>
    <x v="11"/>
    <s v="1st RA"/>
    <m/>
    <s v="GD22503"/>
    <s v="GD22503"/>
  </r>
  <r>
    <s v="MF4159"/>
    <s v="VISION DENTAL CLINIC"/>
    <s v="11035855MF4159-de41a0ef4f"/>
    <s v="27566"/>
    <s v="1555938"/>
    <d v="2024-09-26T14:27:00"/>
    <d v="2024-09-26T15:04:00"/>
    <x v="0"/>
    <x v="3"/>
    <s v="D001"/>
    <s v="National Health Insurance Company (DAMAN) - Thiqa program administration"/>
    <s v="E001"/>
    <s v="Abu Dhabi Department of Finance"/>
    <n v="1"/>
    <s v="80280121"/>
    <n v="122.5"/>
    <n v="122.5"/>
    <d v="2024-12-31T00:00:00"/>
    <s v="2583.0-11951210-NRML-07012025-03-40-22.zip"/>
    <s v="e37f13e4-228d-4cf4-92c4-15d583af937c"/>
    <x v="12"/>
    <s v="Resubmission RA"/>
    <m/>
    <s v="GD22503"/>
    <s v="GD22503"/>
  </r>
  <r>
    <s v="MF4159"/>
    <s v="VISION DENTAL CLINIC"/>
    <s v="11035959MF4159-1b789a2261"/>
    <s v="36713"/>
    <s v="7329505"/>
    <d v="2024-09-30T17:25:00"/>
    <d v="2024-09-30T17:59:00"/>
    <x v="0"/>
    <x v="3"/>
    <s v="D001"/>
    <s v="National Health Insurance Company (DAMAN) - Thiqa program administration"/>
    <s v="E001"/>
    <s v="Abu Dhabi Department of Finance"/>
    <n v="1"/>
    <s v="80280121"/>
    <n v="122.5"/>
    <n v="122.5"/>
    <d v="2024-12-31T00:00:00"/>
    <s v="2583.0-11951210-NRML-07012025-03-40-22.zip"/>
    <s v="e37f13e4-228d-4cf4-92c4-15d583af937c"/>
    <x v="12"/>
    <s v="Resubmission RA"/>
    <m/>
    <s v="GD22503"/>
    <s v="GD22503"/>
  </r>
  <r>
    <s v="MF4159"/>
    <s v="VISION DENTAL CLINIC"/>
    <s v="536MF4159-d675df"/>
    <s v="31248"/>
    <s v="1366565"/>
    <d v="2024-11-19T17:39:00"/>
    <d v="2024-11-19T20:42:00"/>
    <x v="0"/>
    <x v="0"/>
    <s v="D001"/>
    <s v="National Health Insurance Company (DAMAN) - Thiqa program administration"/>
    <s v="E001"/>
    <s v="Abu Dhabi Department of Finance"/>
    <n v="1"/>
    <s v="80280121"/>
    <n v="385"/>
    <n v="385"/>
    <d v="2024-12-31T00:00:00"/>
    <s v="2583.0-11951210-NRML-07012025-03-40-22.zip"/>
    <s v="e37f13e4-228d-4cf4-92c4-15d583af937c"/>
    <x v="12"/>
    <s v="1st RA"/>
    <m/>
    <s v="GD22503"/>
    <s v="GD22503"/>
  </r>
  <r>
    <s v="MF4159"/>
    <s v="VISION DENTAL CLINIC"/>
    <s v="561MF4159-b625b7"/>
    <s v="40764"/>
    <s v="1927997"/>
    <d v="2024-11-24T17:09:00"/>
    <d v="2024-11-24T17:48:00"/>
    <x v="0"/>
    <x v="0"/>
    <s v="D001"/>
    <s v="National Health Insurance Company (DAMAN) - Thiqa program administration"/>
    <s v="E001"/>
    <s v="Abu Dhabi Department of Finance"/>
    <n v="1"/>
    <s v="80280121"/>
    <n v="175"/>
    <n v="175"/>
    <d v="2024-12-31T00:00:00"/>
    <s v="2583.0-11951210-NRML-07012025-03-40-22.zip"/>
    <s v="e37f13e4-228d-4cf4-92c4-15d583af937c"/>
    <x v="12"/>
    <s v="1st RA"/>
    <m/>
    <s v="GD22503"/>
    <s v="GD22503"/>
  </r>
  <r>
    <s v="MF4159"/>
    <s v="VISION DENTAL CLINIC"/>
    <s v="575MF4159-0a2d9f"/>
    <s v="38179"/>
    <s v="1520123"/>
    <d v="2024-12-23T17:46:00"/>
    <d v="2024-12-23T18:13:00"/>
    <x v="0"/>
    <x v="1"/>
    <s v="D001"/>
    <s v="National Health Insurance Company (DAMAN) - Thiqa program administration"/>
    <s v="E001"/>
    <s v="Abu Dhabi Department of Finance"/>
    <n v="1"/>
    <s v="80280121"/>
    <n v="192.5"/>
    <n v="192.5"/>
    <d v="2024-12-31T00:00:00"/>
    <s v="2583.0-11951210-NRML-07012025-03-40-22.zip"/>
    <s v="e37f13e4-228d-4cf4-92c4-15d583af937c"/>
    <x v="12"/>
    <s v="1st RA"/>
    <m/>
    <s v="GD22503"/>
    <s v="GD22503"/>
  </r>
  <r>
    <s v="MF4159"/>
    <s v="VISION DENTAL CLINIC"/>
    <s v="577MF4159-9ba330"/>
    <s v="36579"/>
    <s v="10664945"/>
    <d v="2024-12-23T13:33:00"/>
    <d v="2024-12-23T14:31:00"/>
    <x v="0"/>
    <x v="1"/>
    <s v="D001"/>
    <s v="National Health Insurance Company (DAMAN) - Thiqa program administration"/>
    <s v="E001"/>
    <s v="Abu Dhabi Department of Finance"/>
    <n v="1"/>
    <s v="80280121"/>
    <n v="637"/>
    <n v="290.5"/>
    <d v="2024-12-31T00:00:00"/>
    <s v="2583.0-11951210-NRML-07012025-03-40-22.zip"/>
    <s v="e37f13e4-228d-4cf4-92c4-15d583af937c"/>
    <x v="12"/>
    <s v="1st RA"/>
    <m/>
    <s v="GD22503"/>
    <s v="GD22503"/>
  </r>
  <r>
    <s v="MF4159"/>
    <s v="VISION DENTAL CLINIC"/>
    <s v="566MF4159-475853"/>
    <s v="34074"/>
    <s v="4264678"/>
    <d v="2024-11-28T17:01:00"/>
    <d v="2024-11-28T18:23:00"/>
    <x v="0"/>
    <x v="0"/>
    <s v="D001"/>
    <s v="National Health Insurance Company (DAMAN) - Thiqa program administration"/>
    <s v="E001"/>
    <s v="Abu Dhabi Department of Finance"/>
    <n v="1"/>
    <s v="80280121"/>
    <n v="560"/>
    <n v="385"/>
    <d v="2024-12-31T00:00:00"/>
    <s v="2583.0-11951210-NRML-07012025-03-40-22.zip"/>
    <s v="e37f13e4-228d-4cf4-92c4-15d583af937c"/>
    <x v="12"/>
    <s v="1st RA"/>
    <m/>
    <s v="GD22503"/>
    <s v="GD22503"/>
  </r>
  <r>
    <s v="MF4159"/>
    <s v="VISION DENTAL CLINIC"/>
    <s v="572MF4159-45062a"/>
    <s v="39894"/>
    <s v="1810279"/>
    <d v="2024-12-08T16:24:00"/>
    <d v="2024-12-08T16:43:00"/>
    <x v="0"/>
    <x v="1"/>
    <s v="D001"/>
    <s v="National Health Insurance Company (DAMAN) - Thiqa program administration"/>
    <s v="E001"/>
    <s v="Abu Dhabi Department of Finance"/>
    <n v="1"/>
    <s v="80280121"/>
    <n v="1820"/>
    <n v="910"/>
    <d v="2024-12-31T00:00:00"/>
    <s v="2583.0-11951210-NRML-07012025-03-40-22.zip"/>
    <s v="e37f13e4-228d-4cf4-92c4-15d583af937c"/>
    <x v="12"/>
    <s v="1st RA"/>
    <m/>
    <s v="GD11525"/>
    <s v="GD11525"/>
  </r>
  <r>
    <s v="MF4159"/>
    <s v="VISION DENTAL CLINIC"/>
    <s v="11037226MF4159-4d849b14d2"/>
    <s v="40736"/>
    <s v="19958528"/>
    <d v="2024-11-13T15:54:00"/>
    <d v="2024-11-13T16:13:00"/>
    <x v="0"/>
    <x v="0"/>
    <s v="A001"/>
    <s v="National Health Insurance Co. - Daman - P.J.S.C."/>
    <s v="A001"/>
    <s v="National Health Insurance Co. - Daman - P.J.S.C."/>
    <n v="1"/>
    <s v="51863239"/>
    <n v="135"/>
    <n v="135"/>
    <d v="2024-12-31T00:00:00"/>
    <s v="4910.2-11963403-NRML-07012025-07-26-16.zip"/>
    <s v="bf58282a-cdeb-45d2-8655-a810a505362d"/>
    <x v="13"/>
    <s v="1st RA"/>
    <m/>
    <s v="GD22503"/>
    <s v="GD22503"/>
  </r>
  <r>
    <s v="MF4159"/>
    <s v="VISION DENTAL CLINIC"/>
    <s v="11037195MF4159-7a832e100b"/>
    <s v="40496"/>
    <s v="17319241"/>
    <d v="2024-11-13T15:59:00"/>
    <d v="2024-11-13T16:48:00"/>
    <x v="0"/>
    <x v="0"/>
    <s v="A001"/>
    <s v="National Health Insurance Co. - Daman - P.J.S.C."/>
    <s v="A001"/>
    <s v="National Health Insurance Co. - Daman - P.J.S.C."/>
    <n v="1"/>
    <s v="51863239"/>
    <n v="408"/>
    <n v="408"/>
    <d v="2024-12-31T00:00:00"/>
    <s v="4910.2-11963403-NRML-07012025-07-26-16.zip"/>
    <s v="bf58282a-cdeb-45d2-8655-a810a505362d"/>
    <x v="13"/>
    <s v="1st RA"/>
    <m/>
    <s v="GD11525"/>
    <s v="GD11525"/>
  </r>
  <r>
    <s v="MF4159"/>
    <s v="VISION DENTAL CLINIC"/>
    <s v="11037205MF4159-008989afd7"/>
    <s v="40589"/>
    <s v="20149976"/>
    <d v="2024-11-13T13:45:00"/>
    <d v="2024-11-13T14:54:00"/>
    <x v="0"/>
    <x v="0"/>
    <s v="A001"/>
    <s v="National Health Insurance Co. - Daman - P.J.S.C."/>
    <s v="A001"/>
    <s v="National Health Insurance Co. - Daman - P.J.S.C."/>
    <n v="1"/>
    <s v="51863239"/>
    <n v="1322.4"/>
    <n v="1322.4"/>
    <d v="2024-12-31T00:00:00"/>
    <s v="4910.2-11963403-NRML-07012025-07-26-16.zip"/>
    <s v="bf58282a-cdeb-45d2-8655-a810a505362d"/>
    <x v="13"/>
    <s v="1st RA"/>
    <m/>
    <s v="GD38914"/>
    <s v="GD38914"/>
  </r>
  <r>
    <s v="MF4159"/>
    <s v="VISION DENTAL CLINIC"/>
    <s v="11037216MF4159-e01c8c354d"/>
    <s v="40699"/>
    <s v="41155923"/>
    <d v="2024-11-13T23:13:00"/>
    <d v="2024-11-13T23:16:00"/>
    <x v="0"/>
    <x v="0"/>
    <s v="A001"/>
    <s v="National Health Insurance Co. - Daman - P.J.S.C."/>
    <s v="A001"/>
    <s v="National Health Insurance Co. - Daman - P.J.S.C."/>
    <n v="1"/>
    <s v="51863239"/>
    <n v="480"/>
    <n v="480"/>
    <d v="2024-12-31T00:00:00"/>
    <s v="4910.2-11963403-NRML-07012025-07-26-16.zip"/>
    <s v="bf58282a-cdeb-45d2-8655-a810a505362d"/>
    <x v="13"/>
    <s v="1st RA"/>
    <m/>
    <s v="GD36537"/>
    <s v="GD36537"/>
  </r>
  <r>
    <s v="MF4159"/>
    <s v="VISION DENTAL CLINIC"/>
    <s v="11037225MF4159-3083e126a4"/>
    <s v="40742"/>
    <s v="10926967"/>
    <d v="2024-11-14T11:25:00"/>
    <d v="2024-11-14T12:05:00"/>
    <x v="0"/>
    <x v="0"/>
    <s v="A001"/>
    <s v="National Health Insurance Co. - Daman - P.J.S.C."/>
    <s v="A001"/>
    <s v="National Health Insurance Co. - Daman - P.J.S.C."/>
    <n v="1"/>
    <s v="51863239"/>
    <n v="134.4"/>
    <n v="134.4"/>
    <d v="2024-12-31T00:00:00"/>
    <s v="4910.2-11963403-NRML-07012025-07-26-16.zip"/>
    <s v="bf58282a-cdeb-45d2-8655-a810a505362d"/>
    <x v="13"/>
    <s v="1st RA"/>
    <m/>
    <s v="GD5633"/>
    <s v="GD5633"/>
  </r>
  <r>
    <s v="MF4159"/>
    <s v="VISION DENTAL CLINIC"/>
    <s v="11037239MF4159-47e3379452"/>
    <s v="38387"/>
    <s v="19644316"/>
    <d v="2024-11-14T17:43:00"/>
    <d v="2024-11-14T19:04:00"/>
    <x v="0"/>
    <x v="0"/>
    <s v="A001"/>
    <s v="National Health Insurance Co. - Daman - P.J.S.C."/>
    <s v="A001"/>
    <s v="National Health Insurance Co. - Daman - P.J.S.C."/>
    <n v="1"/>
    <s v="51863239"/>
    <n v="124"/>
    <n v="124"/>
    <d v="2024-12-31T00:00:00"/>
    <s v="4910.2-11963403-NRML-07012025-07-26-16.zip"/>
    <s v="bf58282a-cdeb-45d2-8655-a810a505362d"/>
    <x v="13"/>
    <s v="1st RA"/>
    <m/>
    <s v="GD22503"/>
    <s v="GD22503"/>
  </r>
  <r>
    <s v="MF4159"/>
    <s v="VISION DENTAL CLINIC"/>
    <s v="11037233MF4159-2a38273379"/>
    <s v="40681"/>
    <s v="40466237"/>
    <d v="2024-11-14T17:27:00"/>
    <d v="2024-11-14T18:12:00"/>
    <x v="0"/>
    <x v="0"/>
    <s v="A001"/>
    <s v="National Health Insurance Co. - Daman - P.J.S.C."/>
    <s v="A001"/>
    <s v="National Health Insurance Co. - Daman - P.J.S.C."/>
    <n v="1"/>
    <s v="51863239"/>
    <n v="2016"/>
    <n v="2016"/>
    <d v="2024-12-31T00:00:00"/>
    <s v="4910.2-11963403-NRML-07012025-07-26-16.zip"/>
    <s v="bf58282a-cdeb-45d2-8655-a810a505362d"/>
    <x v="13"/>
    <s v="1st RA"/>
    <m/>
    <s v="GD5633"/>
    <s v="GD5633"/>
  </r>
  <r>
    <s v="MF4159"/>
    <s v="VISION DENTAL CLINIC"/>
    <s v="11037246MF4159-c1f6093a4b"/>
    <s v="40735"/>
    <s v="5052999"/>
    <d v="2024-11-14T18:28:00"/>
    <d v="2024-11-14T19:18:00"/>
    <x v="0"/>
    <x v="0"/>
    <s v="A001"/>
    <s v="National Health Insurance Co. - Daman - P.J.S.C."/>
    <s v="A001"/>
    <s v="National Health Insurance Co. - Daman - P.J.S.C."/>
    <n v="1"/>
    <s v="51863239"/>
    <n v="242.4"/>
    <n v="242.4"/>
    <d v="2024-12-31T00:00:00"/>
    <s v="4910.2-11963403-NRML-07012025-07-26-16.zip"/>
    <s v="bf58282a-cdeb-45d2-8655-a810a505362d"/>
    <x v="13"/>
    <s v="1st RA"/>
    <m/>
    <s v="GD5633"/>
    <s v="GD5633"/>
  </r>
  <r>
    <s v="MF4159"/>
    <s v="VISION DENTAL CLINIC"/>
    <s v="11037211MF4159-1ad1fe33bf"/>
    <s v="38865"/>
    <s v="19985727"/>
    <d v="2024-11-13T18:38:00"/>
    <d v="2024-11-13T19:03:00"/>
    <x v="0"/>
    <x v="0"/>
    <s v="A001"/>
    <s v="National Health Insurance Co. - Daman - P.J.S.C."/>
    <s v="A001"/>
    <s v="National Health Insurance Co. - Daman - P.J.S.C."/>
    <n v="1"/>
    <s v="51863239"/>
    <n v="48"/>
    <n v="48"/>
    <d v="2024-12-31T00:00:00"/>
    <s v="4910.2-11963403-NRML-07012025-07-26-16.zip"/>
    <s v="bf58282a-cdeb-45d2-8655-a810a505362d"/>
    <x v="13"/>
    <s v="1st RA"/>
    <m/>
    <s v="GD5633"/>
    <s v="GD5633"/>
  </r>
  <r>
    <s v="MF4159"/>
    <s v="VISION DENTAL CLINIC"/>
    <s v="11037098MF4159-9795cd350d"/>
    <s v="40727"/>
    <s v="601B-F5E0-3690-9744"/>
    <d v="2024-11-10T17:10:00"/>
    <d v="2024-11-10T17:50:00"/>
    <x v="0"/>
    <x v="0"/>
    <s v="C002"/>
    <s v="Arab Gulf Health Services LLC - Abu Dhabi Branch"/>
    <s v="A012"/>
    <s v="Orient Insurance PJSC Abu Dhabi 1"/>
    <n v="1"/>
    <s v="NCERX271224-694"/>
    <n v="310.10000000000002"/>
    <n v="310.10000000000002"/>
    <d v="2025-01-08T00:00:00"/>
    <s v="MF4159-26822063-22370467-08012025092108.XML"/>
    <s v="0bfc9038-6c40-4ffb-982d-21a91d24d2fd"/>
    <x v="14"/>
    <s v="1st RA"/>
    <m/>
    <s v="GD5633"/>
    <s v="GD5633"/>
  </r>
  <r>
    <s v="MF4159"/>
    <s v="VISION DENTAL CLINIC"/>
    <s v="11037143MF4159-218347666c"/>
    <s v="40592"/>
    <s v="541E-866F-45C5-9431"/>
    <d v="2024-11-10T16:42:00"/>
    <d v="2024-11-10T17:48:00"/>
    <x v="0"/>
    <x v="0"/>
    <s v="C002"/>
    <s v="Arab Gulf Health Services LLC - Abu Dhabi Branch"/>
    <s v="A012"/>
    <s v="Orient Insurance PJSC Abu Dhabi 1"/>
    <n v="1"/>
    <s v="NCERX271224-694"/>
    <n v="614.25"/>
    <n v="606.75"/>
    <d v="2025-01-08T00:00:00"/>
    <s v="MF4159-26822063-22370467-08012025092108.XML"/>
    <s v="0bfc9038-6c40-4ffb-982d-21a91d24d2fd"/>
    <x v="14"/>
    <s v="1st RA"/>
    <m/>
    <s v="GD5633"/>
    <s v="GD5633"/>
  </r>
  <r>
    <s v="MF4159"/>
    <s v="VISION DENTAL CLINIC"/>
    <s v="11037134MF4159-8c85133ecc"/>
    <s v="40609"/>
    <s v="8928-5A20-9CAB-F2EB"/>
    <d v="2024-11-11T16:19:00"/>
    <d v="2024-11-11T19:25:00"/>
    <x v="0"/>
    <x v="0"/>
    <s v="C002"/>
    <s v="Arab Gulf Health Services LLC - Abu Dhabi Branch"/>
    <s v="A012"/>
    <s v="Orient Insurance PJSC Abu Dhabi 1"/>
    <n v="1"/>
    <s v="NCERX271224-694"/>
    <n v="1318.27"/>
    <n v="595.35"/>
    <d v="2025-01-08T00:00:00"/>
    <s v="MF4159-26836954-22382441-08012025092109.XML"/>
    <s v="a50bf5b3-0f7a-4d4e-88d5-608809bdc47c"/>
    <x v="14"/>
    <s v="1st RA"/>
    <m/>
    <s v="GD22503"/>
    <s v="GD22503"/>
  </r>
  <r>
    <s v="MF4159"/>
    <s v="VISION DENTAL CLINIC"/>
    <s v="11037152MF4159-37a9af881a"/>
    <s v="40725"/>
    <s v="143C-CE5F-3156-DD25"/>
    <d v="2024-11-12T12:16:00"/>
    <d v="2024-11-12T13:03:00"/>
    <x v="0"/>
    <x v="0"/>
    <s v="C002"/>
    <s v="Arab Gulf Health Services LLC - Abu Dhabi Branch"/>
    <s v="A012"/>
    <s v="Orient Insurance PJSC Abu Dhabi 1"/>
    <n v="1"/>
    <s v="NCERX271224-694"/>
    <n v="225.4"/>
    <n v="225.4"/>
    <d v="2025-01-08T00:00:00"/>
    <s v="MF4159-26836954-22382441-08012025092109.XML"/>
    <s v="a50bf5b3-0f7a-4d4e-88d5-608809bdc47c"/>
    <x v="14"/>
    <s v="1st RA"/>
    <m/>
    <s v="GD38914"/>
    <s v="GD38914"/>
  </r>
  <r>
    <s v="MF4159"/>
    <s v="VISION DENTAL CLINIC"/>
    <s v="75MF4159-a0e1bb"/>
    <s v="38492"/>
    <s v="18861426"/>
    <d v="2024-11-16T17:16:00"/>
    <d v="2024-11-16T17:47:00"/>
    <x v="0"/>
    <x v="0"/>
    <s v="A001"/>
    <s v="National Health Insurance Co. - Daman - P.J.S.C."/>
    <s v="A001"/>
    <s v="National Health Insurance Co. - Daman - P.J.S.C."/>
    <n v="1"/>
    <s v="51865878"/>
    <n v="120"/>
    <n v="120"/>
    <d v="2025-01-07T00:00:00"/>
    <s v="768-11988521-NRML-09012025-20-06-09.zip"/>
    <s v="e44c9a9a-ef6e-4d46-b0b4-0b933459b51d"/>
    <x v="15"/>
    <s v="1st RA"/>
    <m/>
    <s v="GD11525"/>
    <s v="GD11525"/>
  </r>
  <r>
    <s v="MF4159"/>
    <s v="VISION DENTAL CLINIC"/>
    <s v="180MF4159-13880d"/>
    <s v="39990"/>
    <s v="3742272"/>
    <d v="2024-11-27T18:45:00"/>
    <d v="2024-11-27T19:07:00"/>
    <x v="0"/>
    <x v="0"/>
    <s v="A001"/>
    <s v="National Health Insurance Co. - Daman - P.J.S.C."/>
    <s v="A001"/>
    <s v="National Health Insurance Co. - Daman - P.J.S.C."/>
    <n v="1"/>
    <s v="51865878"/>
    <n v="48"/>
    <n v="48"/>
    <d v="2025-01-07T00:00:00"/>
    <s v="768-11988521-NRML-09012025-20-06-09.zip"/>
    <s v="e44c9a9a-ef6e-4d46-b0b4-0b933459b51d"/>
    <x v="15"/>
    <s v="1st RA"/>
    <m/>
    <s v="GD5633"/>
    <s v="GD5633"/>
  </r>
  <r>
    <s v="MF4159"/>
    <s v="VISION DENTAL CLINIC"/>
    <s v="162MF4159-8774f3"/>
    <s v="38501"/>
    <s v="40704729"/>
    <d v="2024-11-26T11:16:00"/>
    <d v="2024-11-26T11:40:00"/>
    <x v="0"/>
    <x v="0"/>
    <s v="A001"/>
    <s v="National Health Insurance Co. - Daman - P.J.S.C."/>
    <s v="A001"/>
    <s v="National Health Insurance Co. - Daman - P.J.S.C."/>
    <n v="1"/>
    <s v="51865878"/>
    <n v="48"/>
    <n v="48"/>
    <d v="2025-01-07T00:00:00"/>
    <s v="768-11988521-NRML-09012025-20-06-09.zip"/>
    <s v="e44c9a9a-ef6e-4d46-b0b4-0b933459b51d"/>
    <x v="15"/>
    <s v="1st RA"/>
    <m/>
    <s v="GD5633"/>
    <s v="GD5633"/>
  </r>
  <r>
    <s v="MF4159"/>
    <s v="VISION DENTAL CLINIC"/>
    <s v="228MF4159-940b56"/>
    <s v="39924"/>
    <s v="19645445"/>
    <d v="2024-11-18T16:15:00"/>
    <d v="2024-11-18T16:47:00"/>
    <x v="0"/>
    <x v="0"/>
    <s v="A001"/>
    <s v="National Health Insurance Co. - Daman - P.J.S.C."/>
    <s v="A001"/>
    <s v="National Health Insurance Co. - Daman - P.J.S.C."/>
    <n v="1"/>
    <s v="51865878"/>
    <n v="48"/>
    <n v="48"/>
    <d v="2025-01-07T00:00:00"/>
    <s v="768-11988521-NRML-09012025-20-06-09.zip"/>
    <s v="e44c9a9a-ef6e-4d46-b0b4-0b933459b51d"/>
    <x v="15"/>
    <s v="1st RA"/>
    <m/>
    <s v="GD5633"/>
    <s v="GD5633"/>
  </r>
  <r>
    <s v="MF4159"/>
    <s v="VISION DENTAL CLINIC"/>
    <s v="11034741MF4159-751da637a8"/>
    <s v="40360"/>
    <s v="41048865"/>
    <d v="2024-08-18T13:30:00"/>
    <d v="2024-08-18T14:56:00"/>
    <x v="0"/>
    <x v="2"/>
    <s v="A001"/>
    <s v="National Health Insurance Co. - Daman - P.J.S.C."/>
    <s v="A001"/>
    <s v="National Health Insurance Co. - Daman - P.J.S.C."/>
    <n v="1"/>
    <s v="51865878"/>
    <n v="384"/>
    <n v="384"/>
    <d v="2025-01-07T00:00:00"/>
    <s v="768-11988521-NRML-09012025-20-06-09.zip"/>
    <s v="e44c9a9a-ef6e-4d46-b0b4-0b933459b51d"/>
    <x v="15"/>
    <s v="Resubmission RA"/>
    <m/>
    <s v="GD5633"/>
    <s v="GD5633"/>
  </r>
  <r>
    <s v="MF4159"/>
    <s v="VISION DENTAL CLINIC"/>
    <s v="251MF4159-afea8d"/>
    <s v="36214"/>
    <s v="41020033"/>
    <d v="2024-11-16T12:26:00"/>
    <d v="2024-11-16T13:13:00"/>
    <x v="0"/>
    <x v="0"/>
    <s v="A001"/>
    <s v="National Health Insurance Co. - Daman - P.J.S.C."/>
    <s v="A001"/>
    <s v="National Health Insurance Co. - Daman - P.J.S.C."/>
    <n v="1"/>
    <s v="51865878"/>
    <n v="120"/>
    <n v="120"/>
    <d v="2025-01-07T00:00:00"/>
    <s v="768-11988521-NRML-09012025-20-06-09.zip"/>
    <s v="e44c9a9a-ef6e-4d46-b0b4-0b933459b51d"/>
    <x v="15"/>
    <s v="1st RA"/>
    <m/>
    <s v="GD11525"/>
    <s v="GD11525"/>
  </r>
  <r>
    <s v="MF4159"/>
    <s v="VISION DENTAL CLINIC"/>
    <s v="636MF4159-bdcd4b"/>
    <s v="17444"/>
    <s v="2409865"/>
    <d v="2024-12-09T15:49:00"/>
    <d v="2024-12-09T16:43:00"/>
    <x v="0"/>
    <x v="1"/>
    <s v="D001"/>
    <s v="National Health Insurance Company (DAMAN) - Thiqa program administration"/>
    <s v="E001"/>
    <s v="Abu Dhabi Department of Finance"/>
    <n v="1"/>
    <s v="80281933"/>
    <n v="595"/>
    <n v="595"/>
    <d v="2025-01-09T00:00:00"/>
    <s v="4980.5-11998157-NRML-11012025-17-16-13.zip"/>
    <s v="86d9737a-5983-4a39-a5be-1da6ae7db908"/>
    <x v="16"/>
    <s v="1st RA"/>
    <m/>
    <s v="GD11525"/>
    <s v="GD11525"/>
  </r>
  <r>
    <s v="MF4159"/>
    <s v="VISION DENTAL CLINIC"/>
    <s v="642MF4159-5531db"/>
    <s v="35093"/>
    <s v="2579509"/>
    <d v="2024-11-20T16:18:00"/>
    <d v="2024-11-20T17:40:00"/>
    <x v="0"/>
    <x v="0"/>
    <s v="D001"/>
    <s v="National Health Insurance Company (DAMAN) - Thiqa program administration"/>
    <s v="E001"/>
    <s v="Abu Dhabi Department of Finance"/>
    <n v="1"/>
    <s v="80281933"/>
    <n v="693"/>
    <n v="385"/>
    <d v="2025-01-09T00:00:00"/>
    <s v="4980.5-11998157-NRML-11012025-17-16-13.zip"/>
    <s v="86d9737a-5983-4a39-a5be-1da6ae7db908"/>
    <x v="16"/>
    <s v="1st RA"/>
    <m/>
    <s v="GD38914"/>
    <s v="GD38914"/>
  </r>
  <r>
    <s v="MF4159"/>
    <s v="VISION DENTAL CLINIC"/>
    <s v="644MF4159-273b55"/>
    <s v="34221"/>
    <s v="2723618"/>
    <d v="2024-11-21T16:06:00"/>
    <d v="2024-11-21T16:33:00"/>
    <x v="0"/>
    <x v="0"/>
    <s v="D001"/>
    <s v="National Health Insurance Company (DAMAN) - Thiqa program administration"/>
    <s v="E001"/>
    <s v="Abu Dhabi Department of Finance"/>
    <n v="1"/>
    <s v="80281933"/>
    <n v="175"/>
    <n v="175"/>
    <d v="2025-01-09T00:00:00"/>
    <s v="4980.5-11998157-NRML-11012025-17-16-13.zip"/>
    <s v="86d9737a-5983-4a39-a5be-1da6ae7db908"/>
    <x v="16"/>
    <s v="1st RA"/>
    <m/>
    <s v="GD11525"/>
    <s v="GD11525"/>
  </r>
  <r>
    <s v="MF4159"/>
    <s v="VISION DENTAL CLINIC"/>
    <s v="647MF4159-6fe13e"/>
    <s v="40750"/>
    <s v="3272402"/>
    <d v="2024-11-19T15:11:00"/>
    <d v="2024-11-19T16:16:00"/>
    <x v="0"/>
    <x v="0"/>
    <s v="D001"/>
    <s v="National Health Insurance Company (DAMAN) - Thiqa program administration"/>
    <s v="E001"/>
    <s v="Abu Dhabi Department of Finance"/>
    <n v="1"/>
    <s v="80281933"/>
    <n v="353.5"/>
    <n v="353.5"/>
    <d v="2025-01-09T00:00:00"/>
    <s v="4980.5-11998157-NRML-11012025-17-16-13.zip"/>
    <s v="86d9737a-5983-4a39-a5be-1da6ae7db908"/>
    <x v="16"/>
    <s v="1st RA"/>
    <m/>
    <s v="GD36537"/>
    <s v="GD36537"/>
  </r>
  <r>
    <s v="MF4159"/>
    <s v="VISION DENTAL CLINIC"/>
    <s v="652MF4159-826af9"/>
    <s v="40746"/>
    <s v="2595833"/>
    <d v="2024-11-23T13:09:00"/>
    <d v="2024-11-23T13:32:00"/>
    <x v="0"/>
    <x v="0"/>
    <s v="D001"/>
    <s v="National Health Insurance Company (DAMAN) - Thiqa program administration"/>
    <s v="E001"/>
    <s v="Abu Dhabi Department of Finance"/>
    <n v="1"/>
    <s v="80281933"/>
    <n v="280"/>
    <n v="280"/>
    <d v="2025-01-09T00:00:00"/>
    <s v="4980.5-11998157-NRML-11012025-17-16-13.zip"/>
    <s v="86d9737a-5983-4a39-a5be-1da6ae7db908"/>
    <x v="16"/>
    <s v="1st RA"/>
    <m/>
    <s v="GD11525"/>
    <s v="GD11525"/>
  </r>
  <r>
    <s v="MF4159"/>
    <s v="VISION DENTAL CLINIC"/>
    <s v="653MF4159-ee4597"/>
    <s v="40745"/>
    <s v="1439313"/>
    <d v="2024-11-23T12:45:00"/>
    <d v="2024-11-23T13:32:00"/>
    <x v="0"/>
    <x v="0"/>
    <s v="D001"/>
    <s v="National Health Insurance Company (DAMAN) - Thiqa program administration"/>
    <s v="E001"/>
    <s v="Abu Dhabi Department of Finance"/>
    <n v="1"/>
    <s v="80281933"/>
    <n v="280"/>
    <n v="280"/>
    <d v="2025-01-09T00:00:00"/>
    <s v="4980.5-11998157-NRML-11012025-17-16-13.zip"/>
    <s v="86d9737a-5983-4a39-a5be-1da6ae7db908"/>
    <x v="16"/>
    <s v="1st RA"/>
    <m/>
    <s v="GD11525"/>
    <s v="GD11525"/>
  </r>
  <r>
    <s v="MF4159"/>
    <s v="VISION DENTAL CLINIC"/>
    <s v="657MF4159-40e428"/>
    <s v="35673"/>
    <s v="1649893"/>
    <d v="2024-11-26T15:06:00"/>
    <d v="2024-11-26T15:28:00"/>
    <x v="0"/>
    <x v="0"/>
    <s v="D001"/>
    <s v="National Health Insurance Company (DAMAN) - Thiqa program administration"/>
    <s v="E001"/>
    <s v="Abu Dhabi Department of Finance"/>
    <n v="1"/>
    <s v="80281933"/>
    <n v="353.5"/>
    <n v="353.5"/>
    <d v="2025-01-09T00:00:00"/>
    <s v="4980.5-11998157-NRML-11012025-17-16-13.zip"/>
    <s v="86d9737a-5983-4a39-a5be-1da6ae7db908"/>
    <x v="16"/>
    <s v="1st RA"/>
    <m/>
    <s v="GD36537"/>
    <s v="GD36537"/>
  </r>
  <r>
    <s v="MF4159"/>
    <s v="VISION DENTAL CLINIC"/>
    <s v="674MF4159-286431"/>
    <s v="40758"/>
    <s v="1347223"/>
    <d v="2024-11-20T13:11:00"/>
    <d v="2024-11-20T13:38:00"/>
    <x v="0"/>
    <x v="0"/>
    <s v="D001"/>
    <s v="National Health Insurance Company (DAMAN) - Thiqa program administration"/>
    <s v="E001"/>
    <s v="Abu Dhabi Department of Finance"/>
    <n v="1"/>
    <s v="80281933"/>
    <n v="178.5"/>
    <n v="178.5"/>
    <d v="2025-01-09T00:00:00"/>
    <s v="4980.5-11998157-NRML-11012025-17-16-13.zip"/>
    <s v="86d9737a-5983-4a39-a5be-1da6ae7db908"/>
    <x v="16"/>
    <s v="1st RA"/>
    <m/>
    <s v="GD22503"/>
    <s v="GD22503"/>
  </r>
  <r>
    <s v="MF4159"/>
    <s v="VISION DENTAL CLINIC"/>
    <s v="689MF4159-d7e28f"/>
    <s v="39817"/>
    <s v="1469040"/>
    <d v="2024-12-09T15:28:00"/>
    <d v="2024-12-09T16:29:00"/>
    <x v="0"/>
    <x v="1"/>
    <s v="D001"/>
    <s v="National Health Insurance Company (DAMAN) - Thiqa program administration"/>
    <s v="E001"/>
    <s v="Abu Dhabi Department of Finance"/>
    <n v="1"/>
    <s v="80281933"/>
    <n v="175"/>
    <n v="175"/>
    <d v="2025-01-09T00:00:00"/>
    <s v="4980.5-11998157-NRML-11012025-17-16-13.zip"/>
    <s v="86d9737a-5983-4a39-a5be-1da6ae7db908"/>
    <x v="16"/>
    <s v="1st RA"/>
    <m/>
    <s v="GD11525"/>
    <s v="GD11525"/>
  </r>
  <r>
    <s v="MF4159"/>
    <s v="VISION DENTAL CLINIC"/>
    <s v="694MF4159-dfeca5"/>
    <s v="17444"/>
    <s v="2409865"/>
    <d v="2024-12-09T16:39:00"/>
    <d v="2024-12-09T17:26:00"/>
    <x v="0"/>
    <x v="1"/>
    <s v="D001"/>
    <s v="National Health Insurance Company (DAMAN) - Thiqa program administration"/>
    <s v="E001"/>
    <s v="Abu Dhabi Department of Finance"/>
    <n v="1"/>
    <s v="80281933"/>
    <n v="175"/>
    <n v="105"/>
    <d v="2025-01-09T00:00:00"/>
    <s v="4980.5-11998157-NRML-11012025-17-16-13.zip"/>
    <s v="86d9737a-5983-4a39-a5be-1da6ae7db908"/>
    <x v="16"/>
    <s v="1st RA"/>
    <m/>
    <s v="GD36537"/>
    <s v="GD36537"/>
  </r>
  <r>
    <s v="MF4159"/>
    <s v="VISION DENTAL CLINIC"/>
    <s v="701MF4159-f4e84a"/>
    <s v="35093"/>
    <s v="2579509"/>
    <d v="2024-12-01T17:03:00"/>
    <d v="2024-12-01T18:44:00"/>
    <x v="0"/>
    <x v="1"/>
    <s v="D001"/>
    <s v="National Health Insurance Company (DAMAN) - Thiqa program administration"/>
    <s v="E001"/>
    <s v="Abu Dhabi Department of Finance"/>
    <n v="1"/>
    <s v="80281933"/>
    <n v="1232"/>
    <n v="385"/>
    <d v="2025-01-09T00:00:00"/>
    <s v="4980.5-11998157-NRML-11012025-17-16-13.zip"/>
    <s v="86d9737a-5983-4a39-a5be-1da6ae7db908"/>
    <x v="16"/>
    <s v="1st RA"/>
    <m/>
    <s v="GD22503"/>
    <s v="GD22503"/>
  </r>
  <r>
    <s v="MF4159"/>
    <s v="VISION DENTAL CLINIC"/>
    <s v="708MF4159-c4ecfa"/>
    <s v="31248"/>
    <s v="1366565"/>
    <d v="2024-12-05T17:24:00"/>
    <d v="2024-12-05T20:00:00"/>
    <x v="0"/>
    <x v="1"/>
    <s v="D001"/>
    <s v="National Health Insurance Company (DAMAN) - Thiqa program administration"/>
    <s v="E001"/>
    <s v="Abu Dhabi Department of Finance"/>
    <n v="1"/>
    <s v="80281933"/>
    <n v="577.5"/>
    <n v="385"/>
    <d v="2025-01-09T00:00:00"/>
    <s v="4980.5-11998157-NRML-11012025-17-16-13.zip"/>
    <s v="86d9737a-5983-4a39-a5be-1da6ae7db908"/>
    <x v="16"/>
    <s v="1st RA"/>
    <m/>
    <s v="GD22503"/>
    <s v="GD22503"/>
  </r>
  <r>
    <s v="MF4159"/>
    <s v="VISION DENTAL CLINIC"/>
    <s v="712MF4159-d01fa6"/>
    <s v="34246"/>
    <s v="4305477"/>
    <d v="2025-01-04T16:09:00"/>
    <d v="2025-01-04T16:41:00"/>
    <x v="1"/>
    <x v="4"/>
    <s v="D001"/>
    <s v="National Health Insurance Company (DAMAN) - Thiqa program administration"/>
    <s v="E001"/>
    <s v="Abu Dhabi Department of Finance"/>
    <n v="1"/>
    <s v="80281933"/>
    <n v="70"/>
    <n v="70"/>
    <d v="2025-01-09T00:00:00"/>
    <s v="4980.5-11998157-NRML-11012025-17-16-13.zip"/>
    <s v="86d9737a-5983-4a39-a5be-1da6ae7db908"/>
    <x v="16"/>
    <s v="1st RA"/>
    <m/>
    <s v="GD5633"/>
    <s v="GD5633"/>
  </r>
  <r>
    <s v="MF4159"/>
    <s v="VISION DENTAL CLINIC"/>
    <s v="723MF4159-c4b878"/>
    <s v="38689"/>
    <s v="7466048"/>
    <d v="2024-12-10T15:37:00"/>
    <d v="2024-12-10T16:11:00"/>
    <x v="0"/>
    <x v="1"/>
    <s v="D001"/>
    <s v="National Health Insurance Company (DAMAN) - Thiqa program administration"/>
    <s v="E001"/>
    <s v="Abu Dhabi Department of Finance"/>
    <n v="1"/>
    <s v="80281933"/>
    <n v="175"/>
    <n v="175"/>
    <d v="2025-01-09T00:00:00"/>
    <s v="4980.5-11998157-NRML-11012025-17-16-13.zip"/>
    <s v="86d9737a-5983-4a39-a5be-1da6ae7db908"/>
    <x v="16"/>
    <s v="1st RA"/>
    <m/>
    <s v="GD11525"/>
    <s v="GD11525"/>
  </r>
  <r>
    <s v="MF4159"/>
    <s v="VISION DENTAL CLINIC"/>
    <s v="724MF4159-72bbb5"/>
    <s v="40311"/>
    <s v="4771226"/>
    <d v="2024-12-11T16:00:00"/>
    <d v="2024-12-11T16:46:00"/>
    <x v="0"/>
    <x v="1"/>
    <s v="D001"/>
    <s v="National Health Insurance Company (DAMAN) - Thiqa program administration"/>
    <s v="E001"/>
    <s v="Abu Dhabi Department of Finance"/>
    <n v="1"/>
    <s v="80281933"/>
    <n v="1820"/>
    <n v="910"/>
    <d v="2025-01-09T00:00:00"/>
    <s v="4980.5-11998157-NRML-11012025-17-16-13.zip"/>
    <s v="86d9737a-5983-4a39-a5be-1da6ae7db908"/>
    <x v="16"/>
    <s v="1st RA"/>
    <m/>
    <s v="GD22503"/>
    <s v="GD22503"/>
  </r>
  <r>
    <s v="MF4159"/>
    <s v="VISION DENTAL CLINIC"/>
    <s v="729MF4159-332a66"/>
    <s v="40831"/>
    <s v="1676819"/>
    <d v="2024-12-10T16:28:00"/>
    <d v="2024-12-10T17:16:00"/>
    <x v="0"/>
    <x v="1"/>
    <s v="D001"/>
    <s v="National Health Insurance Company (DAMAN) - Thiqa program administration"/>
    <s v="E001"/>
    <s v="Abu Dhabi Department of Finance"/>
    <n v="1"/>
    <s v="80281933"/>
    <n v="175"/>
    <n v="175"/>
    <d v="2025-01-09T00:00:00"/>
    <s v="4980.5-11998157-NRML-11012025-17-16-13.zip"/>
    <s v="86d9737a-5983-4a39-a5be-1da6ae7db908"/>
    <x v="16"/>
    <s v="1st RA"/>
    <m/>
    <s v="GD22503"/>
    <s v="GD22503"/>
  </r>
  <r>
    <s v="MF4159"/>
    <s v="VISION DENTAL CLINIC"/>
    <s v="11033813MF4159-15a027410c"/>
    <s v="40262"/>
    <s v="6510-3161-B"/>
    <d v="2024-07-13T16:10:00"/>
    <d v="2024-07-13T16:51:00"/>
    <x v="0"/>
    <x v="5"/>
    <s v="A002"/>
    <s v="Abu Dhabi National Insurance Co."/>
    <s v="A002"/>
    <s v="Abu Dhabi National Insurance Co."/>
    <n v="1"/>
    <s v="1193511"/>
    <n v="280"/>
    <n v="277.89999999999998"/>
    <d v="2025-01-14T00:00:00"/>
    <s v="MF4159_1193511_1411.9_RESUB DEC 2024 1 ADNIC f3c0b1b0-3718-4408-9e65-21eda17b4b60_77.XML"/>
    <s v="b9c14255-0a18-4a67-81ae-0c1bab2bec89"/>
    <x v="17"/>
    <s v="Resubmission RA"/>
    <m/>
    <s v="GD22503"/>
    <s v="GD22503"/>
  </r>
  <r>
    <s v="MF4159"/>
    <s v="VISION DENTAL CLINIC"/>
    <s v="115MF4159-36a1b0"/>
    <s v="39380"/>
    <s v="5449-123-A"/>
    <d v="2024-11-16T17:58:00"/>
    <d v="2024-11-16T18:27:00"/>
    <x v="0"/>
    <x v="0"/>
    <s v="A002"/>
    <s v="Abu Dhabi National Insurance Co."/>
    <s v="A002"/>
    <s v="Abu Dhabi National Insurance Co."/>
    <n v="1"/>
    <s v="1193511"/>
    <n v="112"/>
    <n v="56"/>
    <d v="2025-01-14T00:00:00"/>
    <s v="MF4159_1193511_1411.9_vsn-16-11-adnic-drhussein_e2.XML"/>
    <s v="14c817d2-b8e1-46f5-9c75-6b484d3aeb29"/>
    <x v="17"/>
    <s v="1st RA"/>
    <m/>
    <s v="GD11525"/>
    <s v="GD11525"/>
  </r>
  <r>
    <s v="MF4159"/>
    <s v="VISION DENTAL CLINIC"/>
    <s v="248MF4159-811088"/>
    <s v="40748"/>
    <s v="12117-712-B"/>
    <d v="2024-11-17T11:57:00"/>
    <d v="2024-11-17T12:27:00"/>
    <x v="0"/>
    <x v="0"/>
    <s v="A002"/>
    <s v="Abu Dhabi National Insurance Co."/>
    <s v="A002"/>
    <s v="Abu Dhabi National Insurance Co."/>
    <n v="1"/>
    <s v="1193511"/>
    <n v="140"/>
    <n v="140"/>
    <d v="2025-01-14T00:00:00"/>
    <s v="MF4159_1193511_1411.9_adnic-drasma-40748_f8.XML"/>
    <s v="98480db9-e0a2-4ddb-b923-c6854d70f1eb"/>
    <x v="17"/>
    <s v="1st RA"/>
    <m/>
    <s v="GD5633"/>
    <s v="GD5633"/>
  </r>
  <r>
    <s v="MF4159"/>
    <s v="VISION DENTAL CLINIC"/>
    <s v="105MF4159-e01055"/>
    <s v="36211"/>
    <s v="6500-811-D"/>
    <d v="2024-11-23T19:17:00"/>
    <d v="2024-11-23T19:32:00"/>
    <x v="0"/>
    <x v="0"/>
    <s v="A002"/>
    <s v="Abu Dhabi National Insurance Co."/>
    <s v="A002"/>
    <s v="Abu Dhabi National Insurance Co."/>
    <n v="1"/>
    <s v="1193511"/>
    <n v="310.8"/>
    <n v="310.8"/>
    <d v="2025-01-14T00:00:00"/>
    <s v="MF4159_1193511_1411.9_drasma-adnic-nov_9c.XML"/>
    <s v="b8da8473-3f4c-40b3-899e-fe73975435c9"/>
    <x v="17"/>
    <s v="1st RA"/>
    <m/>
    <s v="GD5633"/>
    <s v="GD5633"/>
  </r>
  <r>
    <s v="MF4159"/>
    <s v="VISION DENTAL CLINIC"/>
    <s v="217MF4159-61862d"/>
    <s v="40784"/>
    <s v="6509-1768-A"/>
    <d v="2024-11-25T11:15:00"/>
    <d v="2024-11-25T12:21:00"/>
    <x v="0"/>
    <x v="0"/>
    <s v="A002"/>
    <s v="Abu Dhabi National Insurance Co."/>
    <s v="A002"/>
    <s v="Abu Dhabi National Insurance Co."/>
    <n v="1"/>
    <s v="1193511"/>
    <n v="683.2"/>
    <n v="627.20000000000005"/>
    <d v="2025-01-14T00:00:00"/>
    <s v="MF4159_1193511_1411.9_vision-25-11-adnic_c5.XML"/>
    <s v="10a3c4cc-1e7c-49aa-bbef-cd18c46a6ab1"/>
    <x v="17"/>
    <s v="1st RA"/>
    <m/>
    <s v="GD36537"/>
    <s v="GD36537"/>
  </r>
  <r>
    <s v="MF4159"/>
    <s v="VISION DENTAL CLINIC"/>
    <s v="732MF4159-249a1b"/>
    <s v="40404"/>
    <s v="12/XC/31766/0/117/E/0"/>
    <d v="2025-01-04T16:34:00"/>
    <d v="2025-01-04T17:12:00"/>
    <x v="1"/>
    <x v="4"/>
    <s v="A026"/>
    <s v="AXA INSURANCE - GULF - BSC- C- ABU DHABI"/>
    <s v="A026"/>
    <s v="AXA INSURANCE - GULF - BSC- C- ABU DHABI"/>
    <n v="1"/>
    <s v="100001681194"/>
    <n v="123.2"/>
    <n v="123.2"/>
    <d v="2025-01-15T23:59:00"/>
    <s v="MF4159_06_01_2025_6512088_1_100001681194.XML"/>
    <s v="60414991-d7cf-442a-9d1e-24de91122a99"/>
    <x v="18"/>
    <s v="1st RA"/>
    <m/>
    <s v="GD22503"/>
    <s v="GD22503"/>
  </r>
  <r>
    <s v="MF4159"/>
    <s v="VISION DENTAL CLINIC"/>
    <s v="649MF4159-d6a7b7"/>
    <s v="38518"/>
    <s v="12/XV/30154/0/1238/E/0"/>
    <d v="2024-11-30T11:45:00"/>
    <d v="2024-11-30T12:12:00"/>
    <x v="0"/>
    <x v="0"/>
    <s v="A026"/>
    <s v="AXA INSURANCE - GULF - BSC- C- ABU DHABI"/>
    <s v="A026"/>
    <s v="AXA INSURANCE - GULF - BSC- C- ABU DHABI"/>
    <n v="1"/>
    <s v="100001681194"/>
    <n v="469.6"/>
    <n v="469.6"/>
    <d v="2025-01-15T23:59:00"/>
    <s v="MF4159_31_12_2024_6505546_1_100001681194.XML"/>
    <s v="abe87546-41b5-485a-bcea-07fc99c26938"/>
    <x v="19"/>
    <s v="1st RA"/>
    <m/>
    <s v="GD5633"/>
    <s v="GD5633"/>
  </r>
  <r>
    <s v="MF4159"/>
    <s v="VISION DENTAL CLINIC"/>
    <s v="11032408MF4159-1d208b2fa1"/>
    <s v="39318"/>
    <s v="1527017"/>
    <d v="2024-05-14T14:08:00"/>
    <d v="2024-05-14T16:35:00"/>
    <x v="0"/>
    <x v="6"/>
    <s v="D001"/>
    <s v="National Health Insurance Company (DAMAN) - Thiqa program administration"/>
    <s v="E001"/>
    <s v="Abu Dhabi Department of Finance"/>
    <n v="1"/>
    <s v="80282622"/>
    <n v="1645"/>
    <n v="-1645"/>
    <d v="2025-01-15T00:00:00"/>
    <s v="2572.5-12043213-NRML-17012025-18-28-45.zip"/>
    <s v="5748a5e1-73d2-4827-a7a9-c8683bf14bfc"/>
    <x v="20"/>
    <s v="Resubmission RA"/>
    <m/>
    <s v="GD22503"/>
    <s v="GD22503"/>
  </r>
  <r>
    <s v="MF4159"/>
    <s v="VISION DENTAL CLINIC"/>
    <s v="11034242MF4159-cc66dfa663"/>
    <s v="36151"/>
    <s v="1456227"/>
    <d v="2024-07-30T11:36:00"/>
    <d v="2024-07-30T11:59:00"/>
    <x v="0"/>
    <x v="5"/>
    <s v="D001"/>
    <s v="National Health Insurance Company (DAMAN) - Thiqa program administration"/>
    <s v="E001"/>
    <s v="Abu Dhabi Department of Finance"/>
    <n v="1"/>
    <s v="80282622"/>
    <n v="175"/>
    <n v="-175"/>
    <d v="2025-01-15T00:00:00"/>
    <s v="2572.5-12043213-NRML-17012025-18-28-45.zip"/>
    <s v="5748a5e1-73d2-4827-a7a9-c8683bf14bfc"/>
    <x v="20"/>
    <s v="Resubmission RA"/>
    <m/>
    <s v="GD22503"/>
    <s v="GD22503"/>
  </r>
  <r>
    <s v="MF4159"/>
    <s v="VISION DENTAL CLINIC"/>
    <s v="11033293MF4159-103074ba88"/>
    <s v="6932"/>
    <s v="2382436"/>
    <d v="2024-06-23T19:03:00"/>
    <d v="2024-06-23T20:05:00"/>
    <x v="0"/>
    <x v="7"/>
    <s v="D001"/>
    <s v="National Health Insurance Company (DAMAN) - Thiqa program administration"/>
    <s v="E001"/>
    <s v="Abu Dhabi Department of Finance"/>
    <n v="1"/>
    <s v="80282622"/>
    <n v="791"/>
    <n v="-791"/>
    <d v="2025-01-15T00:00:00"/>
    <s v="2572.5-12043213-NRML-17012025-18-28-45.zip"/>
    <s v="5748a5e1-73d2-4827-a7a9-c8683bf14bfc"/>
    <x v="20"/>
    <s v="Resubmission RA"/>
    <m/>
    <s v="GD11525"/>
    <s v="GD11525"/>
  </r>
  <r>
    <s v="MF4159"/>
    <s v="VISION DENTAL CLINIC"/>
    <s v="11033295MF4159-8d333be52b"/>
    <s v="38715"/>
    <s v="1426394"/>
    <d v="2024-06-23T16:10:00"/>
    <d v="2024-06-23T18:30:00"/>
    <x v="0"/>
    <x v="7"/>
    <s v="D001"/>
    <s v="National Health Insurance Company (DAMAN) - Thiqa program administration"/>
    <s v="E001"/>
    <s v="Abu Dhabi Department of Finance"/>
    <n v="1"/>
    <s v="80282622"/>
    <n v="105"/>
    <n v="-105"/>
    <d v="2025-01-15T00:00:00"/>
    <s v="2572.5-12043213-NRML-17012025-18-28-45.zip"/>
    <s v="5748a5e1-73d2-4827-a7a9-c8683bf14bfc"/>
    <x v="20"/>
    <s v="Resubmission RA"/>
    <m/>
    <s v="GD5633"/>
    <s v="GD5633"/>
  </r>
  <r>
    <s v="MF4159"/>
    <s v="VISION DENTAL CLINIC"/>
    <s v="11032408MF4159-1d208b2fa1"/>
    <s v="39318"/>
    <s v="1527017"/>
    <d v="2024-05-14T14:08:00"/>
    <d v="2024-05-14T16:35:00"/>
    <x v="0"/>
    <x v="6"/>
    <s v="D001"/>
    <s v="National Health Insurance Company (DAMAN) - Thiqa program administration"/>
    <s v="E001"/>
    <s v="Abu Dhabi Department of Finance"/>
    <n v="1"/>
    <s v="80282622"/>
    <n v="1750"/>
    <n v="1715"/>
    <d v="2025-01-15T00:00:00"/>
    <s v="2572.5-12043213-NRML-17012025-18-28-45.zip"/>
    <s v="5748a5e1-73d2-4827-a7a9-c8683bf14bfc"/>
    <x v="20"/>
    <s v="Resubmission RA"/>
    <m/>
    <s v="GD22503"/>
    <s v="GD22503"/>
  </r>
  <r>
    <s v="MF4159"/>
    <s v="VISION DENTAL CLINIC"/>
    <s v="11034242MF4159-cc66dfa663"/>
    <s v="36151"/>
    <s v="1456227"/>
    <d v="2024-07-30T11:36:00"/>
    <d v="2024-07-30T11:59:00"/>
    <x v="0"/>
    <x v="5"/>
    <s v="D001"/>
    <s v="National Health Insurance Company (DAMAN) - Thiqa program administration"/>
    <s v="E001"/>
    <s v="Abu Dhabi Department of Finance"/>
    <n v="1"/>
    <s v="80282622"/>
    <n v="280"/>
    <n v="280"/>
    <d v="2025-01-15T00:00:00"/>
    <s v="2572.5-12043213-NRML-17012025-18-28-45.zip"/>
    <s v="5748a5e1-73d2-4827-a7a9-c8683bf14bfc"/>
    <x v="20"/>
    <s v="Resubmission RA"/>
    <m/>
    <s v="GD22503"/>
    <s v="GD22503"/>
  </r>
  <r>
    <s v="MF4159"/>
    <s v="VISION DENTAL CLINIC"/>
    <s v="11033293MF4159-103074ba88"/>
    <s v="6932"/>
    <s v="2382436"/>
    <d v="2024-06-23T19:03:00"/>
    <d v="2024-06-23T20:05:00"/>
    <x v="0"/>
    <x v="7"/>
    <s v="D001"/>
    <s v="National Health Insurance Company (DAMAN) - Thiqa program administration"/>
    <s v="E001"/>
    <s v="Abu Dhabi Department of Finance"/>
    <n v="1"/>
    <s v="80282622"/>
    <n v="931"/>
    <n v="861"/>
    <d v="2025-01-15T00:00:00"/>
    <s v="2572.5-12043213-NRML-17012025-18-28-45.zip"/>
    <s v="5748a5e1-73d2-4827-a7a9-c8683bf14bfc"/>
    <x v="20"/>
    <s v="Resubmission RA"/>
    <m/>
    <s v="GD11525"/>
    <s v="GD11525"/>
  </r>
  <r>
    <s v="MF4159"/>
    <s v="VISION DENTAL CLINIC"/>
    <s v="11033295MF4159-8d333be52b"/>
    <s v="38715"/>
    <s v="1426394"/>
    <d v="2024-06-23T16:10:00"/>
    <d v="2024-06-23T18:30:00"/>
    <x v="0"/>
    <x v="7"/>
    <s v="D001"/>
    <s v="National Health Insurance Company (DAMAN) - Thiqa program administration"/>
    <s v="E001"/>
    <s v="Abu Dhabi Department of Finance"/>
    <n v="1"/>
    <s v="80282622"/>
    <n v="210"/>
    <n v="175"/>
    <d v="2025-01-15T00:00:00"/>
    <s v="2572.5-12043213-NRML-17012025-18-28-45.zip"/>
    <s v="5748a5e1-73d2-4827-a7a9-c8683bf14bfc"/>
    <x v="20"/>
    <s v="Resubmission RA"/>
    <m/>
    <s v="GD5633"/>
    <s v="GD5633"/>
  </r>
  <r>
    <s v="MF4159"/>
    <s v="VISION DENTAL CLINIC"/>
    <s v="564MF4159-853223"/>
    <s v="40311"/>
    <s v="4771226"/>
    <d v="2024-11-27T11:11:00"/>
    <d v="2024-11-27T13:08:00"/>
    <x v="0"/>
    <x v="0"/>
    <s v="D001"/>
    <s v="National Health Insurance Company (DAMAN) - Thiqa program administration"/>
    <s v="E001"/>
    <s v="Abu Dhabi Department of Finance"/>
    <n v="1"/>
    <s v="80282622"/>
    <n v="2030"/>
    <n v="875"/>
    <d v="2025-01-15T00:00:00"/>
    <s v="2572.5-12043213-NRML-17012025-18-28-45.zip"/>
    <s v="5748a5e1-73d2-4827-a7a9-c8683bf14bfc"/>
    <x v="20"/>
    <s v="1st RA"/>
    <m/>
    <s v="GD22503"/>
    <s v="GD22503"/>
  </r>
  <r>
    <s v="MF4159"/>
    <s v="VISION DENTAL CLINIC"/>
    <s v="757MF4159-544322"/>
    <s v="39622"/>
    <s v="9398000"/>
    <d v="2025-01-06T18:03:00"/>
    <d v="2025-01-06T18:33:00"/>
    <x v="1"/>
    <x v="4"/>
    <s v="D001"/>
    <s v="National Health Insurance Company (DAMAN) - Thiqa program administration"/>
    <s v="E001"/>
    <s v="Abu Dhabi Department of Finance"/>
    <n v="1"/>
    <s v="80282622"/>
    <n v="353.5"/>
    <n v="353.5"/>
    <d v="2025-01-15T00:00:00"/>
    <s v="2572.5-12043213-NRML-17012025-18-28-45.zip"/>
    <s v="5748a5e1-73d2-4827-a7a9-c8683bf14bfc"/>
    <x v="20"/>
    <s v="1st RA"/>
    <m/>
    <s v="GD5633"/>
    <s v="GD5633"/>
  </r>
  <r>
    <s v="MF4159"/>
    <s v="VISION DENTAL CLINIC"/>
    <s v="759MF4159-e4f0c8"/>
    <s v="34846"/>
    <s v="2936962"/>
    <d v="2025-01-05T17:10:00"/>
    <d v="2025-01-05T17:48:00"/>
    <x v="1"/>
    <x v="4"/>
    <s v="D001"/>
    <s v="National Health Insurance Company (DAMAN) - Thiqa program administration"/>
    <s v="E001"/>
    <s v="Abu Dhabi Department of Finance"/>
    <n v="1"/>
    <s v="80282622"/>
    <n v="248.5"/>
    <n v="248.5"/>
    <d v="2025-01-15T00:00:00"/>
    <s v="2572.5-12043213-NRML-17012025-18-28-45.zip"/>
    <s v="5748a5e1-73d2-4827-a7a9-c8683bf14bfc"/>
    <x v="20"/>
    <s v="1st RA"/>
    <m/>
    <s v="GD5633"/>
    <s v="GD5633"/>
  </r>
  <r>
    <s v="MF4159"/>
    <s v="VISION DENTAL CLINIC"/>
    <s v="755MF4159-27f561"/>
    <s v="35095"/>
    <s v="1512319"/>
    <d v="2025-01-05T11:51:00"/>
    <d v="2025-01-05T12:33:00"/>
    <x v="1"/>
    <x v="4"/>
    <s v="D001"/>
    <s v="National Health Insurance Company (DAMAN) - Thiqa program administration"/>
    <s v="E001"/>
    <s v="Abu Dhabi Department of Finance"/>
    <n v="1"/>
    <s v="80282622"/>
    <n v="248.5"/>
    <n v="248.5"/>
    <d v="2025-01-15T00:00:00"/>
    <s v="2572.5-12043213-NRML-17012025-18-28-45.zip"/>
    <s v="5748a5e1-73d2-4827-a7a9-c8683bf14bfc"/>
    <x v="20"/>
    <s v="1st RA"/>
    <m/>
    <s v="GD22503"/>
    <s v="GD22503"/>
  </r>
  <r>
    <s v="MF4159"/>
    <s v="VISION DENTAL CLINIC"/>
    <s v="763MF4159-a421a0"/>
    <s v="40498"/>
    <s v="2336560"/>
    <d v="2025-01-05T16:23:00"/>
    <d v="2025-01-05T16:42:00"/>
    <x v="1"/>
    <x v="4"/>
    <s v="D001"/>
    <s v="National Health Insurance Company (DAMAN) - Thiqa program administration"/>
    <s v="E001"/>
    <s v="Abu Dhabi Department of Finance"/>
    <n v="1"/>
    <s v="80282622"/>
    <n v="178.5"/>
    <n v="178.5"/>
    <d v="2025-01-15T00:00:00"/>
    <s v="2572.5-12043213-NRML-17012025-18-28-45.zip"/>
    <s v="5748a5e1-73d2-4827-a7a9-c8683bf14bfc"/>
    <x v="20"/>
    <s v="1st RA"/>
    <m/>
    <s v="GD5633"/>
    <s v="GD5633"/>
  </r>
  <r>
    <s v="MF4159"/>
    <s v="VISION DENTAL CLINIC"/>
    <s v="765MF4159-b9119e"/>
    <s v="40956"/>
    <s v="2100455"/>
    <d v="2025-01-06T16:07:00"/>
    <d v="2025-01-06T16:50:00"/>
    <x v="1"/>
    <x v="4"/>
    <s v="D001"/>
    <s v="National Health Insurance Company (DAMAN) - Thiqa program administration"/>
    <s v="E001"/>
    <s v="Abu Dhabi Department of Finance"/>
    <n v="1"/>
    <s v="80282622"/>
    <n v="353.5"/>
    <n v="353.5"/>
    <d v="2025-01-15T00:00:00"/>
    <s v="2572.5-12043213-NRML-17012025-18-28-45.zip"/>
    <s v="5748a5e1-73d2-4827-a7a9-c8683bf14bfc"/>
    <x v="20"/>
    <s v="1st RA"/>
    <m/>
    <s v="GD5633"/>
    <s v="GD5633"/>
  </r>
  <r>
    <s v="MF4159"/>
    <s v="VISION DENTAL CLINIC"/>
    <s v="799MF4159-ba1113"/>
    <s v="34935"/>
    <s v="1366530"/>
    <d v="2024-12-12T16:16:00"/>
    <d v="2024-12-12T16:32:00"/>
    <x v="0"/>
    <x v="1"/>
    <s v="D001"/>
    <s v="National Health Insurance Company (DAMAN) - Thiqa program administration"/>
    <s v="E001"/>
    <s v="Abu Dhabi Department of Finance"/>
    <n v="1"/>
    <s v="80282622"/>
    <n v="175"/>
    <n v="175"/>
    <d v="2025-01-15T00:00:00"/>
    <s v="805-12055667-NRML-17012025-21-19-38.zip"/>
    <s v="c20c84a5-e5e3-4747-ba16-636c944ab640"/>
    <x v="21"/>
    <s v="1st RA"/>
    <m/>
    <s v="GD11525"/>
    <s v="GD11525"/>
  </r>
  <r>
    <s v="MF4159"/>
    <s v="VISION DENTAL CLINIC"/>
    <s v="796MF4159-944730"/>
    <s v="40214"/>
    <s v="1769427"/>
    <d v="2024-12-11T12:03:00"/>
    <d v="2024-12-11T12:53:00"/>
    <x v="0"/>
    <x v="1"/>
    <s v="D001"/>
    <s v="National Health Insurance Company (DAMAN) - Thiqa program administration"/>
    <s v="E001"/>
    <s v="Abu Dhabi Department of Finance"/>
    <n v="1"/>
    <s v="80282622"/>
    <n v="280"/>
    <n v="280"/>
    <d v="2025-01-15T00:00:00"/>
    <s v="805-12055667-NRML-17012025-21-19-38.zip"/>
    <s v="c20c84a5-e5e3-4747-ba16-636c944ab640"/>
    <x v="21"/>
    <s v="1st RA"/>
    <m/>
    <s v="GD11525"/>
    <s v="GD11525"/>
  </r>
  <r>
    <s v="MF4159"/>
    <s v="VISION DENTAL CLINIC"/>
    <s v="797MF4159-57dc0f"/>
    <s v="37234"/>
    <s v="836588"/>
    <d v="2024-12-11T12:52:00"/>
    <d v="2024-12-11T13:10:00"/>
    <x v="0"/>
    <x v="1"/>
    <s v="D001"/>
    <s v="National Health Insurance Company (DAMAN) - Thiqa program administration"/>
    <s v="E001"/>
    <s v="Abu Dhabi Department of Finance"/>
    <n v="1"/>
    <s v="80282622"/>
    <n v="700"/>
    <n v="350"/>
    <d v="2025-01-15T00:00:00"/>
    <s v="805-12055667-NRML-17012025-21-19-38.zip"/>
    <s v="c20c84a5-e5e3-4747-ba16-636c944ab640"/>
    <x v="21"/>
    <s v="1st RA"/>
    <m/>
    <s v="GD11525"/>
    <s v="GD11525"/>
  </r>
  <r>
    <s v="MF4159"/>
    <s v="VISION DENTAL CLINIC"/>
    <s v="313MF4159-2c8ec1"/>
    <s v="40679"/>
    <s v="19641808"/>
    <d v="2024-11-27T16:40:00"/>
    <d v="2024-11-27T17:16:00"/>
    <x v="0"/>
    <x v="0"/>
    <s v="A001"/>
    <s v="National Health Insurance Co. - Daman - P.J.S.C."/>
    <s v="A001"/>
    <s v="National Health Insurance Co. - Daman - P.J.S.C."/>
    <n v="1"/>
    <s v="51873632"/>
    <n v="120"/>
    <n v="120"/>
    <d v="2025-01-15T00:00:00"/>
    <s v="120-12081499-NRML-19012025-14-48-03.zip"/>
    <s v="abc4bc81-b6a5-4c32-bbac-02276852598b"/>
    <x v="22"/>
    <s v="1st RA"/>
    <m/>
    <s v="GD11525"/>
    <s v="GD11525"/>
  </r>
  <r>
    <s v="MF4159"/>
    <s v="VISION DENTAL CLINIC"/>
    <s v="318MF4159-8980cf"/>
    <s v="40788"/>
    <s v="41242535"/>
    <d v="2024-11-27T13:50:00"/>
    <d v="2024-11-27T14:17:00"/>
    <x v="0"/>
    <x v="0"/>
    <s v="A001"/>
    <s v="National Health Insurance Co. - Daman - P.J.S.C."/>
    <s v="A001"/>
    <s v="National Health Insurance Co. - Daman - P.J.S.C."/>
    <n v="1"/>
    <s v="51878571"/>
    <n v="120"/>
    <n v="120"/>
    <d v="2025-01-15T00:00:00"/>
    <s v="633-12085036-NRML-20012025-02-02-56.zip"/>
    <s v="ca21313c-3df7-411d-bffe-c5f310c0cb07"/>
    <x v="23"/>
    <s v="1st RA"/>
    <m/>
    <s v="GD36537"/>
    <s v="GD36537"/>
  </r>
  <r>
    <s v="MF4159"/>
    <s v="VISION DENTAL CLINIC"/>
    <s v="346MF4159-8ac980"/>
    <s v="37388"/>
    <s v="7156695"/>
    <d v="2024-12-04T13:16:00"/>
    <d v="2024-12-04T14:04:00"/>
    <x v="0"/>
    <x v="1"/>
    <s v="A001"/>
    <s v="National Health Insurance Co. - Daman - P.J.S.C."/>
    <s v="A001"/>
    <s v="National Health Insurance Co. - Daman - P.J.S.C."/>
    <n v="1"/>
    <s v="51878571"/>
    <n v="105"/>
    <n v="105"/>
    <d v="2025-01-15T00:00:00"/>
    <s v="633-12085036-NRML-20012025-02-02-56.zip"/>
    <s v="ca21313c-3df7-411d-bffe-c5f310c0cb07"/>
    <x v="23"/>
    <s v="1st RA"/>
    <m/>
    <s v="GD5633"/>
    <s v="GD5633"/>
  </r>
  <r>
    <s v="MF4159"/>
    <s v="VISION DENTAL CLINIC"/>
    <s v="358MF4159-b414d9"/>
    <s v="40801"/>
    <s v="2628102"/>
    <d v="2024-12-01T13:06:00"/>
    <d v="2024-12-01T13:35:00"/>
    <x v="0"/>
    <x v="1"/>
    <s v="A001"/>
    <s v="National Health Insurance Co. - Daman - P.J.S.C."/>
    <s v="A001"/>
    <s v="National Health Insurance Co. - Daman - P.J.S.C."/>
    <n v="1"/>
    <s v="51878571"/>
    <n v="408"/>
    <n v="408"/>
    <d v="2025-01-15T00:00:00"/>
    <s v="633-12085036-NRML-20012025-02-02-56.zip"/>
    <s v="ca21313c-3df7-411d-bffe-c5f310c0cb07"/>
    <x v="23"/>
    <s v="1st RA"/>
    <m/>
    <s v="GD11525"/>
    <s v="GD11525"/>
  </r>
  <r>
    <s v="MF4159"/>
    <s v="VISION DENTAL CLINIC"/>
    <s v="291MF4159-ec206d"/>
    <s v="40743"/>
    <s v="15178763"/>
    <d v="2024-11-24T11:23:00"/>
    <d v="2024-11-24T11:39:00"/>
    <x v="0"/>
    <x v="0"/>
    <s v="A001"/>
    <s v="National Health Insurance Co. - Daman - P.J.S.C."/>
    <s v="A001"/>
    <s v="National Health Insurance Co. - Daman - P.J.S.C."/>
    <n v="1"/>
    <s v="51876838"/>
    <n v="134.4"/>
    <n v="134.4"/>
    <d v="2025-01-15T00:00:00"/>
    <s v="254.4-12085323-NRML-20012025-08-04-06.zip"/>
    <s v="4cb44d22-4b99-4dd6-8405-291267d0a6b9"/>
    <x v="24"/>
    <s v="1st RA"/>
    <m/>
    <s v="GD5633"/>
    <s v="GD5633"/>
  </r>
  <r>
    <s v="MF4159"/>
    <s v="VISION DENTAL CLINIC"/>
    <s v="320MF4159-354645"/>
    <s v="40793"/>
    <s v="18717730"/>
    <d v="2024-11-27T12:07:00"/>
    <d v="2024-11-27T12:23:00"/>
    <x v="0"/>
    <x v="0"/>
    <s v="A001"/>
    <s v="National Health Insurance Co. - Daman - P.J.S.C."/>
    <s v="A001"/>
    <s v="National Health Insurance Co. - Daman - P.J.S.C."/>
    <n v="1"/>
    <s v="51876838"/>
    <n v="120"/>
    <n v="120"/>
    <d v="2025-01-15T00:00:00"/>
    <s v="254.4-12085323-NRML-20012025-08-04-06.zip"/>
    <s v="4cb44d22-4b99-4dd6-8405-291267d0a6b9"/>
    <x v="24"/>
    <s v="1st RA"/>
    <m/>
    <s v="GD36537"/>
    <s v="GD36537"/>
  </r>
  <r>
    <s v="MF4159"/>
    <s v="VISION DENTAL CLINIC"/>
    <s v="403MF4159-395fd8"/>
    <s v="36214"/>
    <s v="41020033"/>
    <d v="2024-12-13T18:52:00"/>
    <d v="2024-12-13T19:10:00"/>
    <x v="0"/>
    <x v="1"/>
    <s v="A001"/>
    <s v="National Health Insurance Co. - Daman - P.J.S.C."/>
    <s v="A001"/>
    <s v="National Health Insurance Co. - Daman - P.J.S.C."/>
    <n v="1"/>
    <s v="51880028"/>
    <n v="288"/>
    <n v="288"/>
    <d v="2025-01-16T00:00:00"/>
    <s v="864-12086538-NRML-21012025-05-30-11.zip"/>
    <s v="ad0735ee-f89a-4eb1-a934-5d02b1edfd88"/>
    <x v="25"/>
    <s v="1st RA"/>
    <m/>
    <s v="GD22441"/>
    <s v="GD22441"/>
  </r>
  <r>
    <s v="MF4159"/>
    <s v="VISION DENTAL CLINIC"/>
    <s v="404MF4159-2b9f20"/>
    <s v="38884"/>
    <s v="8591559"/>
    <d v="2024-12-13T20:08:00"/>
    <d v="2024-12-13T20:31:00"/>
    <x v="0"/>
    <x v="1"/>
    <s v="A001"/>
    <s v="National Health Insurance Co. - Daman - P.J.S.C."/>
    <s v="A001"/>
    <s v="National Health Insurance Co. - Daman - P.J.S.C."/>
    <n v="1"/>
    <s v="51880028"/>
    <n v="288"/>
    <n v="288"/>
    <d v="2025-01-16T00:00:00"/>
    <s v="864-12086538-NRML-21012025-05-30-11.zip"/>
    <s v="ad0735ee-f89a-4eb1-a934-5d02b1edfd88"/>
    <x v="25"/>
    <s v="1st RA"/>
    <m/>
    <s v="GD22441"/>
    <s v="GD22441"/>
  </r>
  <r>
    <s v="MF4159"/>
    <s v="VISION DENTAL CLINIC"/>
    <s v="417MF4159-dc30fb"/>
    <s v="40114"/>
    <s v="40484386"/>
    <d v="2024-12-14T17:54:00"/>
    <d v="2024-12-14T18:27:00"/>
    <x v="0"/>
    <x v="1"/>
    <s v="A001"/>
    <s v="National Health Insurance Co. - Daman - P.J.S.C."/>
    <s v="A001"/>
    <s v="National Health Insurance Co. - Daman - P.J.S.C."/>
    <n v="1"/>
    <s v="51880028"/>
    <n v="288"/>
    <n v="288"/>
    <d v="2025-01-16T00:00:00"/>
    <s v="864-12086538-NRML-21012025-05-30-11.zip"/>
    <s v="ad0735ee-f89a-4eb1-a934-5d02b1edfd88"/>
    <x v="25"/>
    <s v="1st RA"/>
    <m/>
    <s v="GD22441"/>
    <s v="GD22441"/>
  </r>
  <r>
    <s v="MF4159"/>
    <s v="VISION DENTAL CLINIC"/>
    <s v="367MF4159-55e674"/>
    <s v="36386"/>
    <s v="16663565"/>
    <d v="2024-12-11T13:49:00"/>
    <d v="2024-12-11T14:20:00"/>
    <x v="0"/>
    <x v="1"/>
    <s v="A001"/>
    <s v="National Health Insurance Co. - Daman - P.J.S.C."/>
    <s v="A001"/>
    <s v="National Health Insurance Co. - Daman - P.J.S.C."/>
    <n v="1"/>
    <s v="51880925"/>
    <n v="132"/>
    <n v="132"/>
    <d v="2025-01-17T00:00:00"/>
    <s v="204-12098890-NRML-21012025-14-46-02.zip"/>
    <s v="08ba8bd3-f1bc-459c-9ba4-e6f7797e6bec"/>
    <x v="26"/>
    <s v="1st RA"/>
    <m/>
    <s v="GD5633"/>
    <s v="GD5633"/>
  </r>
  <r>
    <s v="MF4159"/>
    <s v="VISION DENTAL CLINIC"/>
    <s v="359MF4159-39fc86"/>
    <s v="40678"/>
    <s v="15354818"/>
    <d v="2024-12-03T11:32:00"/>
    <d v="2024-12-03T13:05:00"/>
    <x v="0"/>
    <x v="1"/>
    <s v="A001"/>
    <s v="National Health Insurance Co. - Daman - P.J.S.C."/>
    <s v="A001"/>
    <s v="National Health Insurance Co. - Daman - P.J.S.C."/>
    <n v="1"/>
    <s v="51880925"/>
    <n v="1176"/>
    <n v="72"/>
    <d v="2025-01-17T00:00:00"/>
    <s v="204-12098890-NRML-21012025-14-46-02.zip"/>
    <s v="08ba8bd3-f1bc-459c-9ba4-e6f7797e6bec"/>
    <x v="26"/>
    <s v="1st RA"/>
    <m/>
    <s v="GD36537"/>
    <s v="GD36537"/>
  </r>
  <r>
    <s v="MF4159"/>
    <s v="VISION DENTAL CLINIC"/>
    <s v="236MF4159-dc7799"/>
    <s v="39101"/>
    <s v="300008-29540-A"/>
    <d v="2024-12-02T13:22:00"/>
    <d v="2024-12-02T14:39:00"/>
    <x v="0"/>
    <x v="1"/>
    <s v="A002"/>
    <s v="Abu Dhabi National Insurance Co."/>
    <s v="A002"/>
    <s v="Abu Dhabi National Insurance Co."/>
    <n v="1"/>
    <s v="1198067"/>
    <n v="1642.2"/>
    <n v="1088.8499999999999"/>
    <d v="2025-01-21T00:00:00"/>
    <s v="MF4159_1198067_1739.85_vsn-adnic-39101_fc.XML"/>
    <s v="fd6fbbe0-50ea-4f6b-a196-485104d185ec"/>
    <x v="27"/>
    <s v="1st RA"/>
    <m/>
    <s v="GD5633"/>
    <s v="GD5633"/>
  </r>
  <r>
    <s v="MF4159"/>
    <s v="VISION DENTAL CLINIC"/>
    <s v="259MF4159-c37d0c"/>
    <s v="40767"/>
    <s v="11124-2735-B"/>
    <d v="2024-11-24T12:09:00"/>
    <d v="2024-11-24T12:48:00"/>
    <x v="0"/>
    <x v="0"/>
    <s v="A002"/>
    <s v="Abu Dhabi National Insurance Co."/>
    <s v="A002"/>
    <s v="Abu Dhabi National Insurance Co."/>
    <n v="1"/>
    <s v="1198067"/>
    <n v="56"/>
    <n v="56"/>
    <d v="2025-01-21T00:00:00"/>
    <s v="MF4159_1198067_1739.85_adnic-40767_7b.XML"/>
    <s v="63415fc3-1d36-4203-b12f-402f3c023d05"/>
    <x v="27"/>
    <s v="1st RA"/>
    <m/>
    <s v="GD36537"/>
    <s v="GD36537"/>
  </r>
  <r>
    <s v="MF4159"/>
    <s v="VISION DENTAL CLINIC"/>
    <s v="292MF4159-c0dfef"/>
    <s v="39101"/>
    <s v="300008-29540-A"/>
    <d v="2024-11-24T19:26:00"/>
    <d v="2024-11-24T20:12:00"/>
    <x v="0"/>
    <x v="0"/>
    <s v="A002"/>
    <s v="Abu Dhabi National Insurance Co."/>
    <s v="A002"/>
    <s v="Abu Dhabi National Insurance Co."/>
    <n v="1"/>
    <s v="1198067"/>
    <n v="595"/>
    <n v="595"/>
    <d v="2025-01-21T00:00:00"/>
    <s v="MF4159_1198067_1739.85_adnic-39101_05.XML"/>
    <s v="10e4f20e-ea8d-474d-8e35-065905363c3d"/>
    <x v="27"/>
    <s v="1st RA"/>
    <m/>
    <s v="GD5633"/>
    <s v="GD5633"/>
  </r>
  <r>
    <s v="MF4159"/>
    <s v="VISION DENTAL CLINIC"/>
    <s v="11033151MF4159-d235baa165"/>
    <s v="34312"/>
    <s v="1653410"/>
    <d v="2024-06-13T12:52:00"/>
    <d v="2024-06-13T14:17:00"/>
    <x v="0"/>
    <x v="7"/>
    <s v="D001"/>
    <s v="National Health Insurance Company (DAMAN) - Thiqa program administration"/>
    <s v="E001"/>
    <s v="Abu Dhabi Department of Finance"/>
    <n v="1"/>
    <s v="80283307"/>
    <n v="6790"/>
    <n v="-6790"/>
    <d v="2025-01-22T00:00:00"/>
    <s v="15865.5-12093575-NRML-24012025-03-55-16.zip"/>
    <s v="e8d98d50-6b67-4cfe-b89b-54a0197e1e01"/>
    <x v="28"/>
    <s v="Resubmission RA"/>
    <m/>
    <s v="GD11525"/>
    <s v="GD11525"/>
  </r>
  <r>
    <s v="MF4159"/>
    <s v="VISION DENTAL CLINIC"/>
    <s v="11033151MF4159-d235baa165"/>
    <s v="34312"/>
    <s v="1653410"/>
    <d v="2024-06-13T12:52:00"/>
    <d v="2024-06-13T14:17:00"/>
    <x v="0"/>
    <x v="7"/>
    <s v="D001"/>
    <s v="National Health Insurance Company (DAMAN) - Thiqa program administration"/>
    <s v="E001"/>
    <s v="Abu Dhabi Department of Finance"/>
    <n v="1"/>
    <s v="80283307"/>
    <n v="8750"/>
    <n v="6440"/>
    <d v="2025-01-22T00:00:00"/>
    <s v="15865.5-12093575-NRML-24012025-03-55-16.zip"/>
    <s v="e8d98d50-6b67-4cfe-b89b-54a0197e1e01"/>
    <x v="28"/>
    <s v="Resubmission RA"/>
    <m/>
    <s v="GD11525"/>
    <s v="GD11525"/>
  </r>
  <r>
    <s v="MF4159"/>
    <s v="VISION DENTAL CLINIC"/>
    <s v="670MF4159-a87342"/>
    <s v="40758"/>
    <s v="1347223"/>
    <d v="2024-11-20T11:35:00"/>
    <d v="2024-11-20T12:08:00"/>
    <x v="0"/>
    <x v="0"/>
    <s v="D001"/>
    <s v="National Health Insurance Company (DAMAN) - Thiqa program administration"/>
    <s v="E001"/>
    <s v="Abu Dhabi Department of Finance"/>
    <n v="1"/>
    <s v="80283307"/>
    <n v="595"/>
    <n v="595"/>
    <d v="2025-01-22T00:00:00"/>
    <s v="15865.5-12093575-NRML-24012025-03-55-16.zip"/>
    <s v="e8d98d50-6b67-4cfe-b89b-54a0197e1e01"/>
    <x v="28"/>
    <s v="1st RA"/>
    <m/>
    <s v="GD11525"/>
    <s v="GD11525"/>
  </r>
  <r>
    <s v="MF4159"/>
    <s v="VISION DENTAL CLINIC"/>
    <s v="827MF4159-7ec38c"/>
    <s v="37910"/>
    <s v="1504922"/>
    <d v="2024-11-20T18:46:00"/>
    <d v="2024-11-20T19:19:00"/>
    <x v="0"/>
    <x v="0"/>
    <s v="D001"/>
    <s v="National Health Insurance Company (DAMAN) - Thiqa program administration"/>
    <s v="E001"/>
    <s v="Abu Dhabi Department of Finance"/>
    <n v="1"/>
    <s v="80283307"/>
    <n v="192.5"/>
    <n v="192.5"/>
    <d v="2025-01-22T00:00:00"/>
    <s v="15865.5-12093575-NRML-24012025-03-55-16.zip"/>
    <s v="e8d98d50-6b67-4cfe-b89b-54a0197e1e01"/>
    <x v="28"/>
    <s v="1st RA"/>
    <m/>
    <s v="GD22503"/>
    <s v="GD22503"/>
  </r>
  <r>
    <s v="MF4159"/>
    <s v="VISION DENTAL CLINIC"/>
    <s v="820MF4159-d97068"/>
    <s v="39817"/>
    <s v="1469040"/>
    <d v="2024-12-09T16:04:00"/>
    <d v="2024-12-09T16:23:00"/>
    <x v="0"/>
    <x v="1"/>
    <s v="D001"/>
    <s v="National Health Insurance Company (DAMAN) - Thiqa program administration"/>
    <s v="E001"/>
    <s v="Abu Dhabi Department of Finance"/>
    <n v="1"/>
    <s v="80283307"/>
    <n v="122.5"/>
    <n v="122.5"/>
    <d v="2025-01-22T00:00:00"/>
    <s v="15865.5-12093575-NRML-24012025-03-55-16.zip"/>
    <s v="e8d98d50-6b67-4cfe-b89b-54a0197e1e01"/>
    <x v="28"/>
    <s v="1st RA"/>
    <m/>
    <s v="GD5633"/>
    <s v="GD5633"/>
  </r>
  <r>
    <s v="MF4159"/>
    <s v="VISION DENTAL CLINIC"/>
    <s v="851MF4159-51c943"/>
    <s v="34382"/>
    <s v="2028473"/>
    <d v="2024-12-11T17:29:00"/>
    <d v="2024-12-11T17:45:00"/>
    <x v="0"/>
    <x v="1"/>
    <s v="D001"/>
    <s v="National Health Insurance Company (DAMAN) - Thiqa program administration"/>
    <s v="E001"/>
    <s v="Abu Dhabi Department of Finance"/>
    <n v="1"/>
    <s v="80283307"/>
    <n v="455"/>
    <n v="455"/>
    <d v="2025-01-22T00:00:00"/>
    <s v="15865.5-12093575-NRML-24012025-03-55-16.zip"/>
    <s v="e8d98d50-6b67-4cfe-b89b-54a0197e1e01"/>
    <x v="28"/>
    <s v="1st RA"/>
    <m/>
    <s v="GD22503"/>
    <s v="GD22503"/>
  </r>
  <r>
    <s v="MF4159"/>
    <s v="VISION DENTAL CLINIC"/>
    <s v="858MF4159-1d00ba"/>
    <s v="35804"/>
    <s v="2512597"/>
    <d v="2024-11-23T18:40:00"/>
    <d v="2024-11-23T19:24:00"/>
    <x v="0"/>
    <x v="0"/>
    <s v="D001"/>
    <s v="National Health Insurance Company (DAMAN) - Thiqa program administration"/>
    <s v="E001"/>
    <s v="Abu Dhabi Department of Finance"/>
    <n v="1"/>
    <s v="80283307"/>
    <n v="175"/>
    <n v="175"/>
    <d v="2025-01-22T00:00:00"/>
    <s v="15865.5-12093575-NRML-24012025-03-55-16.zip"/>
    <s v="e8d98d50-6b67-4cfe-b89b-54a0197e1e01"/>
    <x v="28"/>
    <s v="1st RA"/>
    <m/>
    <s v="GD22503"/>
    <s v="GD22503"/>
  </r>
  <r>
    <s v="MF4159"/>
    <s v="VISION DENTAL CLINIC"/>
    <s v="861MF4159-31b087"/>
    <s v="40028"/>
    <s v="2951670"/>
    <d v="2024-11-26T11:44:00"/>
    <d v="2024-11-26T12:32:00"/>
    <x v="0"/>
    <x v="0"/>
    <s v="D001"/>
    <s v="National Health Insurance Company (DAMAN) - Thiqa program administration"/>
    <s v="E001"/>
    <s v="Abu Dhabi Department of Finance"/>
    <n v="1"/>
    <s v="80283307"/>
    <n v="122.5"/>
    <n v="122.5"/>
    <d v="2025-01-22T00:00:00"/>
    <s v="15865.5-12093575-NRML-24012025-03-55-16.zip"/>
    <s v="e8d98d50-6b67-4cfe-b89b-54a0197e1e01"/>
    <x v="28"/>
    <s v="1st RA"/>
    <m/>
    <s v="GD22503"/>
    <s v="GD22503"/>
  </r>
  <r>
    <s v="MF4159"/>
    <s v="VISION DENTAL CLINIC"/>
    <s v="882MF4159-f189ad"/>
    <s v="39238"/>
    <s v="5185235"/>
    <d v="2024-12-15T13:26:00"/>
    <d v="2024-12-15T13:47: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883MF4159-2bd125"/>
    <s v="40823"/>
    <s v="7045597"/>
    <d v="2024-12-15T13:48:00"/>
    <d v="2024-12-15T14:13:00"/>
    <x v="0"/>
    <x v="1"/>
    <s v="D001"/>
    <s v="National Health Insurance Company (DAMAN) - Thiqa program administration"/>
    <s v="E001"/>
    <s v="Abu Dhabi Department of Finance"/>
    <n v="1"/>
    <s v="80283307"/>
    <n v="245"/>
    <n v="245"/>
    <d v="2025-01-22T00:00:00"/>
    <s v="15865.5-12093575-NRML-24012025-03-55-16.zip"/>
    <s v="e8d98d50-6b67-4cfe-b89b-54a0197e1e01"/>
    <x v="28"/>
    <s v="1st RA"/>
    <m/>
    <s v="GD22441"/>
    <s v="GD22441"/>
  </r>
  <r>
    <s v="MF4159"/>
    <s v="VISION DENTAL CLINIC"/>
    <s v="884MF4159-1572bb"/>
    <s v="37140"/>
    <s v="726063"/>
    <d v="2024-12-16T14:55:00"/>
    <d v="2024-12-16T15:20: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896MF4159-97e701"/>
    <s v="36537"/>
    <s v="2315755"/>
    <d v="2024-11-20T17:37:00"/>
    <d v="2024-11-20T18:11:00"/>
    <x v="0"/>
    <x v="0"/>
    <s v="D001"/>
    <s v="National Health Insurance Company (DAMAN) - Thiqa program administration"/>
    <s v="E001"/>
    <s v="Abu Dhabi Department of Finance"/>
    <n v="1"/>
    <s v="80283307"/>
    <n v="70"/>
    <n v="70"/>
    <d v="2025-01-22T00:00:00"/>
    <s v="15865.5-12093575-NRML-24012025-03-55-16.zip"/>
    <s v="e8d98d50-6b67-4cfe-b89b-54a0197e1e01"/>
    <x v="28"/>
    <s v="1st RA"/>
    <m/>
    <s v="GD22503"/>
    <s v="GD22503"/>
  </r>
  <r>
    <s v="MF4159"/>
    <s v="VISION DENTAL CLINIC"/>
    <s v="889MF4159-cde731"/>
    <s v="35716"/>
    <s v="2143537"/>
    <d v="2024-12-13T14:57:00"/>
    <d v="2024-12-13T15:24:00"/>
    <x v="0"/>
    <x v="1"/>
    <s v="D001"/>
    <s v="National Health Insurance Company (DAMAN) - Thiqa program administration"/>
    <s v="E001"/>
    <s v="Abu Dhabi Department of Finance"/>
    <n v="1"/>
    <s v="80283307"/>
    <n v="560"/>
    <n v="560"/>
    <d v="2025-01-22T00:00:00"/>
    <s v="15865.5-12093575-NRML-24012025-03-55-16.zip"/>
    <s v="e8d98d50-6b67-4cfe-b89b-54a0197e1e01"/>
    <x v="28"/>
    <s v="1st RA"/>
    <m/>
    <s v="GD22441"/>
    <s v="GD22441"/>
  </r>
  <r>
    <s v="MF4159"/>
    <s v="VISION DENTAL CLINIC"/>
    <s v="892MF4159-3b9978"/>
    <s v="40640"/>
    <s v="1992325"/>
    <d v="2024-12-15T14:27:00"/>
    <d v="2024-12-15T14:52: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893MF4159-eefc89"/>
    <s v="37982"/>
    <s v="1426569"/>
    <d v="2024-12-15T17:33:00"/>
    <d v="2024-12-15T17:42: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894MF4159-c1559e"/>
    <s v="35962"/>
    <s v="1412417"/>
    <d v="2024-12-16T17:14:00"/>
    <d v="2024-12-16T17:29: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09MF4159-f9e8cc"/>
    <s v="40635"/>
    <s v="4888091"/>
    <d v="2024-12-17T13:12:00"/>
    <d v="2024-12-17T13:27: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910MF4159-3b0b79"/>
    <s v="38331"/>
    <s v="2153846"/>
    <d v="2024-12-17T18:44:00"/>
    <d v="2024-12-17T19:03: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915MF4159-f248b9"/>
    <s v="39969"/>
    <s v="1739612"/>
    <d v="2024-12-12T20:07:00"/>
    <d v="2024-12-12T20:38:00"/>
    <x v="0"/>
    <x v="1"/>
    <s v="D001"/>
    <s v="National Health Insurance Company (DAMAN) - Thiqa program administration"/>
    <s v="E001"/>
    <s v="Abu Dhabi Department of Finance"/>
    <n v="1"/>
    <s v="80283307"/>
    <n v="192.5"/>
    <n v="122.5"/>
    <d v="2025-01-22T00:00:00"/>
    <s v="15865.5-12093575-NRML-24012025-03-55-16.zip"/>
    <s v="e8d98d50-6b67-4cfe-b89b-54a0197e1e01"/>
    <x v="28"/>
    <s v="1st RA"/>
    <m/>
    <s v="GD22503"/>
    <s v="GD22503"/>
  </r>
  <r>
    <s v="MF4159"/>
    <s v="VISION DENTAL CLINIC"/>
    <s v="917MF4159-dae21e"/>
    <s v="36304"/>
    <s v="1514388"/>
    <d v="2024-12-11T17:00:00"/>
    <d v="2024-12-11T17:26:00"/>
    <x v="0"/>
    <x v="1"/>
    <s v="D001"/>
    <s v="National Health Insurance Company (DAMAN) - Thiqa program administration"/>
    <s v="E001"/>
    <s v="Abu Dhabi Department of Finance"/>
    <n v="1"/>
    <s v="80283307"/>
    <n v="353.5"/>
    <n v="353.5"/>
    <d v="2025-01-22T00:00:00"/>
    <s v="15865.5-12093575-NRML-24012025-03-55-16.zip"/>
    <s v="e8d98d50-6b67-4cfe-b89b-54a0197e1e01"/>
    <x v="28"/>
    <s v="1st RA"/>
    <m/>
    <s v="GD22503"/>
    <s v="GD22503"/>
  </r>
  <r>
    <s v="MF4159"/>
    <s v="VISION DENTAL CLINIC"/>
    <s v="923MF4159-ef5304"/>
    <s v="38419"/>
    <s v="2110292"/>
    <d v="2024-12-09T13:20:00"/>
    <d v="2024-12-09T13:50:00"/>
    <x v="0"/>
    <x v="1"/>
    <s v="D001"/>
    <s v="National Health Insurance Company (DAMAN) - Thiqa program administration"/>
    <s v="E001"/>
    <s v="Abu Dhabi Department of Finance"/>
    <n v="1"/>
    <s v="80283307"/>
    <n v="339.5"/>
    <n v="339.5"/>
    <d v="2025-01-22T00:00:00"/>
    <s v="15865.5-12093575-NRML-24012025-03-55-16.zip"/>
    <s v="e8d98d50-6b67-4cfe-b89b-54a0197e1e01"/>
    <x v="28"/>
    <s v="1st RA"/>
    <m/>
    <s v="GD5633"/>
    <s v="GD5633"/>
  </r>
  <r>
    <s v="MF4159"/>
    <s v="VISION DENTAL CLINIC"/>
    <s v="928MF4159-8b9f76"/>
    <s v="35716"/>
    <s v="2143537"/>
    <d v="2024-12-13T15:31:00"/>
    <d v="2024-12-13T16:06:00"/>
    <x v="0"/>
    <x v="1"/>
    <s v="D001"/>
    <s v="National Health Insurance Company (DAMAN) - Thiqa program administration"/>
    <s v="E001"/>
    <s v="Abu Dhabi Department of Finance"/>
    <n v="1"/>
    <s v="80283307"/>
    <n v="178.5"/>
    <n v="178.5"/>
    <d v="2025-01-22T00:00:00"/>
    <s v="15865.5-12093575-NRML-24012025-03-55-16.zip"/>
    <s v="e8d98d50-6b67-4cfe-b89b-54a0197e1e01"/>
    <x v="28"/>
    <s v="1st RA"/>
    <m/>
    <s v="GD45264"/>
    <s v="GD45264"/>
  </r>
  <r>
    <s v="MF4159"/>
    <s v="VISION DENTAL CLINIC"/>
    <s v="939MF4159-14c37c"/>
    <s v="34867"/>
    <s v="6409319"/>
    <d v="2024-11-24T15:05:00"/>
    <d v="2024-11-24T15:26:00"/>
    <x v="0"/>
    <x v="0"/>
    <s v="D001"/>
    <s v="National Health Insurance Company (DAMAN) - Thiqa program administration"/>
    <s v="E001"/>
    <s v="Abu Dhabi Department of Finance"/>
    <n v="1"/>
    <s v="80283307"/>
    <n v="175"/>
    <n v="175"/>
    <d v="2025-01-22T00:00:00"/>
    <s v="15865.5-12093575-NRML-24012025-03-55-16.zip"/>
    <s v="e8d98d50-6b67-4cfe-b89b-54a0197e1e01"/>
    <x v="28"/>
    <s v="1st RA"/>
    <m/>
    <s v="GD11525"/>
    <s v="GD11525"/>
  </r>
  <r>
    <s v="MF4159"/>
    <s v="VISION DENTAL CLINIC"/>
    <s v="947MF4159-4dd4cd"/>
    <s v="39010"/>
    <s v="8756441"/>
    <d v="2024-12-17T18:15:00"/>
    <d v="2024-12-17T18:31: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48MF4159-67ff6f"/>
    <s v="37835"/>
    <s v="2184752"/>
    <d v="2024-12-19T17:21:00"/>
    <d v="2024-12-19T17:33: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49MF4159-2264d1"/>
    <s v="40613"/>
    <s v="2257480"/>
    <d v="2024-12-18T11:36:00"/>
    <d v="2024-12-18T11:59: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951MF4159-e869d7"/>
    <s v="34934"/>
    <s v="1480916"/>
    <d v="2024-12-19T16:49:00"/>
    <d v="2024-12-19T17:00:00"/>
    <x v="0"/>
    <x v="1"/>
    <s v="D001"/>
    <s v="National Health Insurance Company (DAMAN) - Thiqa program administration"/>
    <s v="E001"/>
    <s v="Abu Dhabi Department of Finance"/>
    <n v="1"/>
    <s v="80283307"/>
    <n v="560"/>
    <n v="560"/>
    <d v="2025-01-22T00:00:00"/>
    <s v="15865.5-12093575-NRML-24012025-03-55-16.zip"/>
    <s v="e8d98d50-6b67-4cfe-b89b-54a0197e1e01"/>
    <x v="28"/>
    <s v="1st RA"/>
    <m/>
    <s v="GD22441"/>
    <s v="GD22441"/>
  </r>
  <r>
    <s v="MF4159"/>
    <s v="VISION DENTAL CLINIC"/>
    <s v="952MF4159-52a213"/>
    <s v="40302"/>
    <s v="2128800"/>
    <d v="2024-12-18T17:52:00"/>
    <d v="2024-12-18T18:03: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953MF4159-ab7ca5"/>
    <s v="35881"/>
    <s v="9029792"/>
    <d v="2024-12-17T12:52:00"/>
    <d v="2024-12-17T13:03: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70MF4159-9ab670"/>
    <s v="40790"/>
    <s v="2085407"/>
    <d v="2024-12-18T16:46:00"/>
    <d v="2024-12-18T17:00:00"/>
    <x v="0"/>
    <x v="1"/>
    <s v="D001"/>
    <s v="National Health Insurance Company (DAMAN) - Thiqa program administration"/>
    <s v="E001"/>
    <s v="Abu Dhabi Department of Finance"/>
    <n v="1"/>
    <s v="80283307"/>
    <n v="245"/>
    <n v="245"/>
    <d v="2025-01-22T00:00:00"/>
    <s v="15865.5-12093575-NRML-24012025-03-55-16.zip"/>
    <s v="e8d98d50-6b67-4cfe-b89b-54a0197e1e01"/>
    <x v="28"/>
    <s v="1st RA"/>
    <m/>
    <s v="GD22441"/>
    <s v="GD22441"/>
  </r>
  <r>
    <s v="MF4159"/>
    <s v="VISION DENTAL CLINIC"/>
    <s v="971MF4159-b658d2"/>
    <s v="39893"/>
    <s v="5059237"/>
    <d v="2024-12-19T15:13:00"/>
    <d v="2024-12-19T15:29: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72MF4159-b9275b"/>
    <s v="40290"/>
    <s v="4668115"/>
    <d v="2024-12-19T18:02:00"/>
    <d v="2024-12-19T18:28: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965MF4159-35e999"/>
    <s v="39718"/>
    <s v="2078763"/>
    <d v="2024-12-18T13:18:00"/>
    <d v="2024-12-18T13:35: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66MF4159-0e3d17"/>
    <s v="37769"/>
    <s v="2184609"/>
    <d v="2024-12-18T19:28:00"/>
    <d v="2024-12-18T19:37: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67MF4159-6aae53"/>
    <s v="38299"/>
    <s v="2184766"/>
    <d v="2024-12-19T17:34:00"/>
    <d v="2024-12-19T18:01: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87MF4159-d4d81c"/>
    <s v="40205"/>
    <s v="3515895"/>
    <d v="2024-12-19T15:30:00"/>
    <d v="2024-12-19T16:27: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995MF4159-692f77"/>
    <s v="38972"/>
    <s v="2361311"/>
    <d v="2024-12-15T18:22:00"/>
    <d v="2024-12-15T19:53: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503"/>
    <s v="GD22503"/>
  </r>
  <r>
    <s v="MF4159"/>
    <s v="VISION DENTAL CLINIC"/>
    <s v="997MF4159-d840d4"/>
    <s v="40764"/>
    <s v="1927997"/>
    <d v="2024-12-14T13:32:00"/>
    <d v="2024-12-14T15:22:00"/>
    <x v="0"/>
    <x v="1"/>
    <s v="D001"/>
    <s v="National Health Insurance Company (DAMAN) - Thiqa program administration"/>
    <s v="E001"/>
    <s v="Abu Dhabi Department of Finance"/>
    <n v="1"/>
    <s v="80283307"/>
    <n v="1050"/>
    <n v="385"/>
    <d v="2025-01-22T00:00:00"/>
    <s v="15865.5-12093575-NRML-24012025-03-55-16.zip"/>
    <s v="e8d98d50-6b67-4cfe-b89b-54a0197e1e01"/>
    <x v="28"/>
    <s v="1st RA"/>
    <m/>
    <s v="GD22503"/>
    <s v="GD22503"/>
  </r>
  <r>
    <s v="MF4159"/>
    <s v="VISION DENTAL CLINIC"/>
    <s v="1008MF4159-b2b209"/>
    <s v="34800"/>
    <s v="1419344"/>
    <d v="2024-12-15T11:26:00"/>
    <d v="2024-12-15T11:57:00"/>
    <x v="0"/>
    <x v="1"/>
    <s v="D001"/>
    <s v="National Health Insurance Company (DAMAN) - Thiqa program administration"/>
    <s v="E001"/>
    <s v="Abu Dhabi Department of Finance"/>
    <n v="1"/>
    <s v="80283307"/>
    <n v="192.5"/>
    <n v="192.5"/>
    <d v="2025-01-22T00:00:00"/>
    <s v="15865.5-12093575-NRML-24012025-03-55-16.zip"/>
    <s v="e8d98d50-6b67-4cfe-b89b-54a0197e1e01"/>
    <x v="28"/>
    <s v="1st RA"/>
    <m/>
    <s v="GD45264"/>
    <s v="GD45264"/>
  </r>
  <r>
    <s v="MF4159"/>
    <s v="VISION DENTAL CLINIC"/>
    <s v="1009MF4159-41d705"/>
    <s v="40872"/>
    <s v="8613255"/>
    <d v="2024-12-15T14:41:00"/>
    <d v="2024-12-15T15:19:00"/>
    <x v="0"/>
    <x v="1"/>
    <s v="D001"/>
    <s v="National Health Insurance Company (DAMAN) - Thiqa program administration"/>
    <s v="E001"/>
    <s v="Abu Dhabi Department of Finance"/>
    <n v="1"/>
    <s v="80283307"/>
    <n v="301"/>
    <n v="301"/>
    <d v="2025-01-22T00:00:00"/>
    <s v="15865.5-12093575-NRML-24012025-03-55-16.zip"/>
    <s v="e8d98d50-6b67-4cfe-b89b-54a0197e1e01"/>
    <x v="28"/>
    <s v="1st RA"/>
    <m/>
    <s v="GD45264"/>
    <s v="GD45264"/>
  </r>
  <r>
    <s v="MF4159"/>
    <s v="VISION DENTAL CLINIC"/>
    <s v="1023MF4159-1a7351"/>
    <s v="34811"/>
    <s v="1407838"/>
    <d v="2024-12-04T17:47:00"/>
    <d v="2024-12-04T18:21:00"/>
    <x v="0"/>
    <x v="1"/>
    <s v="D001"/>
    <s v="National Health Insurance Company (DAMAN) - Thiqa program administration"/>
    <s v="E001"/>
    <s v="Abu Dhabi Department of Finance"/>
    <n v="1"/>
    <s v="80283307"/>
    <n v="406"/>
    <n v="406"/>
    <d v="2025-01-22T00:00:00"/>
    <s v="15865.5-12093575-NRML-24012025-03-55-16.zip"/>
    <s v="e8d98d50-6b67-4cfe-b89b-54a0197e1e01"/>
    <x v="28"/>
    <s v="1st RA"/>
    <m/>
    <s v="GD22503"/>
    <s v="GD22503"/>
  </r>
  <r>
    <s v="MF4159"/>
    <s v="VISION DENTAL CLINIC"/>
    <s v="1025MF4159-7b243a"/>
    <s v="40858"/>
    <s v="2088472"/>
    <d v="2024-12-11T13:10:00"/>
    <d v="2024-12-11T13:55:00"/>
    <x v="0"/>
    <x v="1"/>
    <s v="D001"/>
    <s v="National Health Insurance Company (DAMAN) - Thiqa program administration"/>
    <s v="E001"/>
    <s v="Abu Dhabi Department of Finance"/>
    <n v="1"/>
    <s v="80283307"/>
    <n v="353.5"/>
    <n v="353.5"/>
    <d v="2025-01-22T00:00:00"/>
    <s v="15865.5-12093575-NRML-24012025-03-55-16.zip"/>
    <s v="e8d98d50-6b67-4cfe-b89b-54a0197e1e01"/>
    <x v="28"/>
    <s v="1st RA"/>
    <m/>
    <s v="GD5633"/>
    <s v="GD5633"/>
  </r>
  <r>
    <s v="MF4159"/>
    <s v="VISION DENTAL CLINIC"/>
    <s v="1028MF4159-0973b8"/>
    <s v="37623"/>
    <s v="9222347"/>
    <d v="2024-12-13T17:31:00"/>
    <d v="2024-12-13T17:52: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1029MF4159-e02127"/>
    <s v="38568"/>
    <s v="10219742"/>
    <d v="2024-12-13T15:48:00"/>
    <d v="2024-12-13T16:15: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1056MF4159-372647"/>
    <s v="35512"/>
    <s v="2120280"/>
    <d v="2024-12-18T12:40:00"/>
    <d v="2024-12-18T12:58:00"/>
    <x v="0"/>
    <x v="1"/>
    <s v="D001"/>
    <s v="National Health Insurance Company (DAMAN) - Thiqa program administration"/>
    <s v="E001"/>
    <s v="Abu Dhabi Department of Finance"/>
    <n v="1"/>
    <s v="80283307"/>
    <n v="353.5"/>
    <n v="353.5"/>
    <d v="2025-01-22T00:00:00"/>
    <s v="15865.5-12093575-NRML-24012025-03-55-16.zip"/>
    <s v="e8d98d50-6b67-4cfe-b89b-54a0197e1e01"/>
    <x v="28"/>
    <s v="1st RA"/>
    <m/>
    <s v="GD36537"/>
    <s v="GD36537"/>
  </r>
  <r>
    <s v="MF4159"/>
    <s v="VISION DENTAL CLINIC"/>
    <s v="1043MF4159-e2b3d2"/>
    <s v="40769"/>
    <s v="1549374"/>
    <d v="2024-12-14T20:00:00"/>
    <d v="2024-12-14T20:19: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1041MF4159-0c9c67"/>
    <s v="40069"/>
    <s v="1961652"/>
    <d v="2024-12-19T14:36:00"/>
    <d v="2024-12-19T14:52: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1045MF4159-4b1fdc"/>
    <s v="34781"/>
    <s v="6436864"/>
    <d v="2024-12-14T17:29:00"/>
    <d v="2024-12-14T17:53:00"/>
    <x v="0"/>
    <x v="1"/>
    <s v="D001"/>
    <s v="National Health Insurance Company (DAMAN) - Thiqa program administration"/>
    <s v="E001"/>
    <s v="Abu Dhabi Department of Finance"/>
    <n v="1"/>
    <s v="80283307"/>
    <n v="140"/>
    <n v="140"/>
    <d v="2025-01-22T00:00:00"/>
    <s v="15865.5-12093575-NRML-24012025-03-55-16.zip"/>
    <s v="e8d98d50-6b67-4cfe-b89b-54a0197e1e01"/>
    <x v="28"/>
    <s v="1st RA"/>
    <m/>
    <s v="GD22441"/>
    <s v="GD22441"/>
  </r>
  <r>
    <s v="MF4159"/>
    <s v="VISION DENTAL CLINIC"/>
    <s v="1055MF4159-90f03f"/>
    <s v="35041"/>
    <s v="7146513"/>
    <d v="2024-12-18T20:11:00"/>
    <d v="2024-12-18T20:25: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1039MF4159-09cb59"/>
    <s v="35638"/>
    <s v="2126170"/>
    <d v="2024-12-14T13:44:00"/>
    <d v="2024-12-14T14:01: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1040MF4159-cee23c"/>
    <s v="39654"/>
    <s v="1961622"/>
    <d v="2024-12-19T14:52:00"/>
    <d v="2024-12-19T15:09:00"/>
    <x v="0"/>
    <x v="1"/>
    <s v="D001"/>
    <s v="National Health Insurance Company (DAMAN) - Thiqa program administration"/>
    <s v="E001"/>
    <s v="Abu Dhabi Department of Finance"/>
    <n v="1"/>
    <s v="80283307"/>
    <n v="420"/>
    <n v="420"/>
    <d v="2025-01-22T00:00:00"/>
    <s v="15865.5-12093575-NRML-24012025-03-55-16.zip"/>
    <s v="e8d98d50-6b67-4cfe-b89b-54a0197e1e01"/>
    <x v="28"/>
    <s v="1st RA"/>
    <m/>
    <s v="GD22441"/>
    <s v="GD22441"/>
  </r>
  <r>
    <s v="MF4159"/>
    <s v="VISION DENTAL CLINIC"/>
    <s v="1046MF4159-787f9e"/>
    <s v="39010"/>
    <s v="8756441"/>
    <d v="2024-12-17T19:55:00"/>
    <d v="2024-12-17T20:20:00"/>
    <x v="0"/>
    <x v="1"/>
    <s v="D001"/>
    <s v="National Health Insurance Company (DAMAN) - Thiqa program administration"/>
    <s v="E001"/>
    <s v="Abu Dhabi Department of Finance"/>
    <n v="1"/>
    <s v="80283307"/>
    <n v="122.5"/>
    <n v="122.5"/>
    <d v="2025-01-22T00:00:00"/>
    <s v="15865.5-12093575-NRML-24012025-03-55-16.zip"/>
    <s v="e8d98d50-6b67-4cfe-b89b-54a0197e1e01"/>
    <x v="28"/>
    <s v="1st RA"/>
    <m/>
    <s v="GD45264"/>
    <s v="GD45264"/>
  </r>
  <r>
    <s v="MF4159"/>
    <s v="VISION DENTAL CLINIC"/>
    <s v="1080MF4159-8fff21"/>
    <s v="40730"/>
    <s v="5775370"/>
    <d v="2025-01-06T19:29:00"/>
    <d v="2025-01-06T20:46:00"/>
    <x v="1"/>
    <x v="4"/>
    <s v="D001"/>
    <s v="National Health Insurance Company (DAMAN) - Thiqa program administration"/>
    <s v="E001"/>
    <s v="Abu Dhabi Department of Finance"/>
    <n v="1"/>
    <s v="80283307"/>
    <n v="1358"/>
    <n v="385"/>
    <d v="2025-01-22T00:00:00"/>
    <s v="15865.5-12093575-NRML-24012025-03-55-16.zip"/>
    <s v="e8d98d50-6b67-4cfe-b89b-54a0197e1e01"/>
    <x v="28"/>
    <s v="1st RA"/>
    <m/>
    <s v="GD5633"/>
    <s v="GD5633"/>
  </r>
  <r>
    <s v="MF4159"/>
    <s v="VISION DENTAL CLINIC"/>
    <s v="1069MF4159-6cb64c"/>
    <s v="38825"/>
    <s v="2174508"/>
    <d v="2025-01-06T18:39:00"/>
    <d v="2025-01-06T18:55:00"/>
    <x v="1"/>
    <x v="4"/>
    <s v="D001"/>
    <s v="National Health Insurance Company (DAMAN) - Thiqa program administration"/>
    <s v="E001"/>
    <s v="Abu Dhabi Department of Finance"/>
    <n v="1"/>
    <s v="80283307"/>
    <n v="70"/>
    <n v="70"/>
    <d v="2025-01-22T00:00:00"/>
    <s v="15865.5-12093575-NRML-24012025-03-55-16.zip"/>
    <s v="e8d98d50-6b67-4cfe-b89b-54a0197e1e01"/>
    <x v="28"/>
    <s v="1st RA"/>
    <m/>
    <s v="GD22503"/>
    <s v="GD22503"/>
  </r>
  <r>
    <s v="MF4159"/>
    <s v="VISION DENTAL CLINIC"/>
    <s v="1071MF4159-6fd1e8"/>
    <s v="40680"/>
    <s v="2073884"/>
    <d v="2025-01-06T18:39:00"/>
    <d v="2025-01-06T19:17:00"/>
    <x v="1"/>
    <x v="4"/>
    <s v="D001"/>
    <s v="National Health Insurance Company (DAMAN) - Thiqa program administration"/>
    <s v="E001"/>
    <s v="Abu Dhabi Department of Finance"/>
    <n v="1"/>
    <s v="80283307"/>
    <n v="175"/>
    <n v="175"/>
    <d v="2025-01-22T00:00:00"/>
    <s v="15865.5-12093575-NRML-24012025-03-55-16.zip"/>
    <s v="e8d98d50-6b67-4cfe-b89b-54a0197e1e01"/>
    <x v="28"/>
    <s v="1st RA"/>
    <m/>
    <s v="GD22503"/>
    <s v="GD22503"/>
  </r>
  <r>
    <s v="MF4159"/>
    <s v="VISION DENTAL CLINIC"/>
    <s v="1073MF4159-351193"/>
    <s v="40233"/>
    <s v="1600553"/>
    <d v="2025-01-07T16:11:00"/>
    <d v="2025-01-07T17:23:00"/>
    <x v="1"/>
    <x v="4"/>
    <s v="D001"/>
    <s v="National Health Insurance Company (DAMAN) - Thiqa program administration"/>
    <s v="E001"/>
    <s v="Abu Dhabi Department of Finance"/>
    <n v="1"/>
    <s v="80283307"/>
    <n v="192.5"/>
    <n v="140"/>
    <d v="2025-01-22T00:00:00"/>
    <s v="15865.5-12093575-NRML-24012025-03-55-16.zip"/>
    <s v="e8d98d50-6b67-4cfe-b89b-54a0197e1e01"/>
    <x v="28"/>
    <s v="1st RA"/>
    <m/>
    <s v="GD22503"/>
    <s v="GD22503"/>
  </r>
  <r>
    <s v="MF4159"/>
    <s v="VISION DENTAL CLINIC"/>
    <s v="11034583MF4159-3649d7e54f"/>
    <s v="40316"/>
    <s v="40784317"/>
    <d v="2024-08-12T17:20:00"/>
    <d v="2024-08-12T17:45:00"/>
    <x v="0"/>
    <x v="2"/>
    <s v="A001"/>
    <s v="National Health Insurance Co. - Daman - P.J.S.C."/>
    <s v="A001"/>
    <s v="National Health Insurance Co. - Daman - P.J.S.C."/>
    <n v="1"/>
    <s v="51885409"/>
    <n v="513"/>
    <n v="513"/>
    <d v="2025-01-22T00:00:00"/>
    <s v="815.4-12106012-NRML-24012025-14-04-01.zip"/>
    <s v="880ad5a0-5224-43b1-b871-363b2bde4786"/>
    <x v="29"/>
    <s v="Resubmission RA"/>
    <m/>
    <s v="GD22503"/>
    <s v="GD22503"/>
  </r>
  <r>
    <s v="MF4159"/>
    <s v="VISION DENTAL CLINIC"/>
    <s v="479MF4159-ddff89"/>
    <s v="35771"/>
    <s v="9587194"/>
    <d v="2024-12-22T17:15:00"/>
    <d v="2024-12-22T17:43:00"/>
    <x v="0"/>
    <x v="1"/>
    <s v="A001"/>
    <s v="National Health Insurance Co. - Daman - P.J.S.C."/>
    <s v="A001"/>
    <s v="National Health Insurance Co. - Daman - P.J.S.C."/>
    <n v="1"/>
    <s v="51885409"/>
    <n v="48"/>
    <n v="48"/>
    <d v="2025-01-22T00:00:00"/>
    <s v="815.4-12106012-NRML-24012025-14-04-01.zip"/>
    <s v="880ad5a0-5224-43b1-b871-363b2bde4786"/>
    <x v="29"/>
    <s v="1st RA"/>
    <m/>
    <s v="GD22503"/>
    <s v="GD22503"/>
  </r>
  <r>
    <s v="MF4159"/>
    <s v="VISION DENTAL CLINIC"/>
    <s v="487MF4159-704e41"/>
    <s v="38318"/>
    <s v="41028247"/>
    <d v="2024-12-08T11:18:00"/>
    <d v="2024-12-08T11:53:00"/>
    <x v="0"/>
    <x v="1"/>
    <s v="A001"/>
    <s v="National Health Insurance Co. - Daman - P.J.S.C."/>
    <s v="A001"/>
    <s v="National Health Insurance Co. - Daman - P.J.S.C."/>
    <n v="1"/>
    <s v="51885409"/>
    <n v="120"/>
    <n v="120"/>
    <d v="2025-01-22T00:00:00"/>
    <s v="815.4-12106012-NRML-24012025-14-04-01.zip"/>
    <s v="880ad5a0-5224-43b1-b871-363b2bde4786"/>
    <x v="29"/>
    <s v="1st RA"/>
    <m/>
    <s v="GD5633"/>
    <s v="GD5633"/>
  </r>
  <r>
    <s v="MF4159"/>
    <s v="VISION DENTAL CLINIC"/>
    <s v="497MF4159-01a55d"/>
    <s v="35409"/>
    <s v="9588710"/>
    <d v="2024-11-20T12:50:00"/>
    <d v="2024-11-20T13:04:00"/>
    <x v="0"/>
    <x v="0"/>
    <s v="A001"/>
    <s v="National Health Insurance Co. - Daman - P.J.S.C."/>
    <s v="A001"/>
    <s v="National Health Insurance Co. - Daman - P.J.S.C."/>
    <n v="1"/>
    <s v="51885409"/>
    <n v="48"/>
    <n v="48"/>
    <d v="2025-01-22T00:00:00"/>
    <s v="815.4-12106012-NRML-24012025-14-04-01.zip"/>
    <s v="880ad5a0-5224-43b1-b871-363b2bde4786"/>
    <x v="29"/>
    <s v="1st RA"/>
    <m/>
    <s v="GD11525"/>
    <s v="GD11525"/>
  </r>
  <r>
    <s v="MF4159"/>
    <s v="VISION DENTAL CLINIC"/>
    <s v="509MF4159-3591cd"/>
    <s v="40763"/>
    <s v="40709572"/>
    <d v="2024-12-08T17:41:00"/>
    <d v="2024-12-08T18:46:00"/>
    <x v="0"/>
    <x v="1"/>
    <s v="A001"/>
    <s v="National Health Insurance Co. - Daman - P.J.S.C."/>
    <s v="A001"/>
    <s v="National Health Insurance Co. - Daman - P.J.S.C."/>
    <n v="1"/>
    <s v="51885409"/>
    <n v="566.4"/>
    <n v="86.4"/>
    <d v="2025-01-22T00:00:00"/>
    <s v="815.4-12106012-NRML-24012025-14-04-01.zip"/>
    <s v="880ad5a0-5224-43b1-b871-363b2bde4786"/>
    <x v="29"/>
    <s v="1st RA"/>
    <m/>
    <s v="GD22503"/>
    <s v="GD22503"/>
  </r>
  <r>
    <s v="MF4159"/>
    <s v="VISION DENTAL CLINIC"/>
    <s v="662MF4159-52c095"/>
    <s v="34294"/>
    <s v="1517735"/>
    <d v="2024-11-16T14:56:00"/>
    <d v="2024-11-16T15:33:00"/>
    <x v="0"/>
    <x v="0"/>
    <s v="D001"/>
    <s v="National Health Insurance Company (DAMAN) - Thiqa program administration"/>
    <s v="E001"/>
    <s v="Abu Dhabi Department of Finance"/>
    <n v="1"/>
    <s v="80283846"/>
    <n v="5162.5"/>
    <n v="140"/>
    <d v="2025-01-23T00:00:00"/>
    <s v="2303.0-12106301-NRML-24012025-16-55-10.zip"/>
    <s v="38acff44-8325-4505-9e20-8cc7b5a59bcc"/>
    <x v="30"/>
    <s v="1st RA"/>
    <m/>
    <s v="GD11525"/>
    <s v="GD11525"/>
  </r>
  <r>
    <s v="MF4159"/>
    <s v="VISION DENTAL CLINIC"/>
    <s v="1114MF4159-151fe3"/>
    <s v="40132"/>
    <s v="2322116"/>
    <d v="2024-12-28T13:15:00"/>
    <d v="2024-12-28T14:02:00"/>
    <x v="0"/>
    <x v="1"/>
    <s v="D001"/>
    <s v="National Health Insurance Company (DAMAN) - Thiqa program administration"/>
    <s v="E001"/>
    <s v="Abu Dhabi Department of Finance"/>
    <n v="1"/>
    <s v="80283846"/>
    <n v="192.5"/>
    <n v="192.5"/>
    <d v="2025-01-23T00:00:00"/>
    <s v="2303.0-12106301-NRML-24012025-16-55-10.zip"/>
    <s v="38acff44-8325-4505-9e20-8cc7b5a59bcc"/>
    <x v="30"/>
    <s v="1st RA"/>
    <m/>
    <s v="GD22503"/>
    <s v="GD22503"/>
  </r>
  <r>
    <s v="MF4159"/>
    <s v="VISION DENTAL CLINIC"/>
    <s v="1122MF4159-bca455"/>
    <s v="36963"/>
    <s v="1749843"/>
    <d v="2024-12-29T18:31:00"/>
    <d v="2024-12-29T18:56:00"/>
    <x v="0"/>
    <x v="1"/>
    <s v="D001"/>
    <s v="National Health Insurance Company (DAMAN) - Thiqa program administration"/>
    <s v="E001"/>
    <s v="Abu Dhabi Department of Finance"/>
    <n v="1"/>
    <s v="80283846"/>
    <n v="175"/>
    <n v="175"/>
    <d v="2025-01-23T00:00:00"/>
    <s v="2303.0-12106301-NRML-24012025-16-55-10.zip"/>
    <s v="38acff44-8325-4505-9e20-8cc7b5a59bcc"/>
    <x v="30"/>
    <s v="1st RA"/>
    <m/>
    <s v="GD22503"/>
    <s v="GD22503"/>
  </r>
  <r>
    <s v="MF4159"/>
    <s v="VISION DENTAL CLINIC"/>
    <s v="1127MF4159-520bee"/>
    <s v="40697"/>
    <s v="1600611"/>
    <d v="2024-12-23T12:06:00"/>
    <d v="2024-12-23T12:40:00"/>
    <x v="0"/>
    <x v="1"/>
    <s v="D001"/>
    <s v="National Health Insurance Company (DAMAN) - Thiqa program administration"/>
    <s v="E001"/>
    <s v="Abu Dhabi Department of Finance"/>
    <n v="1"/>
    <s v="80283846"/>
    <n v="140"/>
    <n v="140"/>
    <d v="2025-01-23T00:00:00"/>
    <s v="2303.0-12106301-NRML-24012025-16-55-10.zip"/>
    <s v="38acff44-8325-4505-9e20-8cc7b5a59bcc"/>
    <x v="30"/>
    <s v="1st RA"/>
    <m/>
    <s v="GD36537"/>
    <s v="GD36537"/>
  </r>
  <r>
    <s v="MF4159"/>
    <s v="VISION DENTAL CLINIC"/>
    <s v="1134MF4159-f0f3dd"/>
    <s v="7240"/>
    <s v="22183716"/>
    <d v="2024-12-18T16:22:00"/>
    <d v="2024-12-18T16:56:00"/>
    <x v="0"/>
    <x v="1"/>
    <s v="D001"/>
    <s v="National Health Insurance Company (DAMAN) - Thiqa program administration"/>
    <s v="E001"/>
    <s v="Abu Dhabi Department of Finance"/>
    <n v="1"/>
    <s v="80283846"/>
    <n v="140"/>
    <n v="140"/>
    <d v="2025-01-23T00:00:00"/>
    <s v="2303.0-12106301-NRML-24012025-16-55-10.zip"/>
    <s v="38acff44-8325-4505-9e20-8cc7b5a59bcc"/>
    <x v="30"/>
    <s v="1st RA"/>
    <m/>
    <s v="GD45264"/>
    <s v="GD45264"/>
  </r>
  <r>
    <s v="MF4159"/>
    <s v="VISION DENTAL CLINIC"/>
    <s v="1143MF4159-0f1082"/>
    <s v="35706"/>
    <s v="2437553"/>
    <d v="2024-12-18T18:23:00"/>
    <d v="2024-12-18T20:15:00"/>
    <x v="0"/>
    <x v="1"/>
    <s v="D001"/>
    <s v="National Health Insurance Company (DAMAN) - Thiqa program administration"/>
    <s v="E001"/>
    <s v="Abu Dhabi Department of Finance"/>
    <n v="1"/>
    <s v="80283846"/>
    <n v="105"/>
    <n v="105"/>
    <d v="2025-01-23T00:00:00"/>
    <s v="2303.0-12106301-NRML-24012025-16-55-10.zip"/>
    <s v="38acff44-8325-4505-9e20-8cc7b5a59bcc"/>
    <x v="30"/>
    <s v="1st RA"/>
    <m/>
    <s v="GD45264"/>
    <s v="GD45264"/>
  </r>
  <r>
    <s v="MF4159"/>
    <s v="VISION DENTAL CLINIC"/>
    <s v="1315MF4159-d6626f"/>
    <s v="35430"/>
    <s v="10226243"/>
    <d v="2024-12-31T16:04:00"/>
    <d v="2024-12-31T16:39:00"/>
    <x v="0"/>
    <x v="1"/>
    <s v="D001"/>
    <s v="National Health Insurance Company (DAMAN) - Thiqa program administration"/>
    <s v="E001"/>
    <s v="Abu Dhabi Department of Finance"/>
    <n v="1"/>
    <s v="80283846"/>
    <n v="283.5"/>
    <n v="283.5"/>
    <d v="2025-01-23T00:00:00"/>
    <s v="2303.0-12106301-NRML-24012025-16-55-10.zip"/>
    <s v="38acff44-8325-4505-9e20-8cc7b5a59bcc"/>
    <x v="30"/>
    <s v="1st RA"/>
    <m/>
    <s v="GD22503"/>
    <s v="GD22503"/>
  </r>
  <r>
    <s v="MF4159"/>
    <s v="VISION DENTAL CLINIC"/>
    <s v="1320MF4159-8f9ecb"/>
    <s v="39289"/>
    <s v="4880040"/>
    <d v="2025-01-01T11:27:00"/>
    <d v="2025-01-01T12:28:00"/>
    <x v="1"/>
    <x v="4"/>
    <s v="D001"/>
    <s v="National Health Insurance Company (DAMAN) - Thiqa program administration"/>
    <s v="E001"/>
    <s v="Abu Dhabi Department of Finance"/>
    <n v="1"/>
    <s v="80283846"/>
    <n v="248.5"/>
    <n v="178.5"/>
    <d v="2025-01-23T00:00:00"/>
    <s v="2303.0-12106301-NRML-24012025-16-55-10.zip"/>
    <s v="38acff44-8325-4505-9e20-8cc7b5a59bcc"/>
    <x v="30"/>
    <s v="1st RA"/>
    <m/>
    <s v="GD45264"/>
    <s v="GD45264"/>
  </r>
  <r>
    <s v="MF4159"/>
    <s v="VISION DENTAL CLINIC"/>
    <s v="1313MF4159-07b164"/>
    <s v="39362"/>
    <s v="6012576"/>
    <d v="2024-12-15T11:45:00"/>
    <d v="2024-12-15T11:57:00"/>
    <x v="0"/>
    <x v="1"/>
    <s v="D001"/>
    <s v="National Health Insurance Company (DAMAN) - Thiqa program administration"/>
    <s v="E001"/>
    <s v="Abu Dhabi Department of Finance"/>
    <n v="1"/>
    <s v="80283846"/>
    <n v="420"/>
    <n v="420"/>
    <d v="2025-01-23T00:00:00"/>
    <s v="2303.0-12106301-NRML-24012025-16-55-10.zip"/>
    <s v="38acff44-8325-4505-9e20-8cc7b5a59bcc"/>
    <x v="30"/>
    <s v="1st RA"/>
    <m/>
    <s v="GD22441"/>
    <s v="GD22441"/>
  </r>
  <r>
    <s v="MF4159"/>
    <s v="VISION DENTAL CLINIC"/>
    <s v="1332MF4159-466706"/>
    <s v="40789"/>
    <s v="4908440"/>
    <d v="2024-12-04T20:01:00"/>
    <d v="2024-12-04T20:19:00"/>
    <x v="0"/>
    <x v="1"/>
    <s v="D001"/>
    <s v="National Health Insurance Company (DAMAN) - Thiqa program administration"/>
    <s v="E001"/>
    <s v="Abu Dhabi Department of Finance"/>
    <n v="1"/>
    <s v="80283846"/>
    <n v="175"/>
    <n v="175"/>
    <d v="2025-01-23T00:00:00"/>
    <s v="2303.0-12106301-NRML-24012025-16-55-10.zip"/>
    <s v="38acff44-8325-4505-9e20-8cc7b5a59bcc"/>
    <x v="30"/>
    <s v="1st RA"/>
    <m/>
    <s v="GD36537"/>
    <s v="GD36537"/>
  </r>
  <r>
    <s v="MF4159"/>
    <s v="VISION DENTAL CLINIC"/>
    <s v="1334MF4159-614a57"/>
    <s v="36689"/>
    <s v="1675749"/>
    <d v="2025-01-05T19:17:00"/>
    <d v="2025-01-05T19:52:00"/>
    <x v="1"/>
    <x v="4"/>
    <s v="D001"/>
    <s v="National Health Insurance Company (DAMAN) - Thiqa program administration"/>
    <s v="E001"/>
    <s v="Abu Dhabi Department of Finance"/>
    <n v="1"/>
    <s v="80283846"/>
    <n v="353.5"/>
    <n v="353.5"/>
    <d v="2025-01-23T00:00:00"/>
    <s v="2303.0-12106301-NRML-24012025-16-55-10.zip"/>
    <s v="38acff44-8325-4505-9e20-8cc7b5a59bcc"/>
    <x v="30"/>
    <s v="1st RA"/>
    <m/>
    <s v="GD22503"/>
    <s v="GD22503"/>
  </r>
  <r>
    <s v="MF4159"/>
    <s v="VISION DENTAL CLINIC"/>
    <s v="380MF4159-c1796b"/>
    <s v="39906"/>
    <s v="40478145"/>
    <d v="2024-12-11T16:01:00"/>
    <d v="2024-12-11T16:20:00"/>
    <x v="0"/>
    <x v="1"/>
    <s v="A001"/>
    <s v="National Health Insurance Co. - Daman - P.J.S.C."/>
    <s v="A001"/>
    <s v="National Health Insurance Co. - Daman - P.J.S.C."/>
    <n v="1"/>
    <s v="51883375"/>
    <n v="48"/>
    <n v="48"/>
    <d v="2025-01-23T00:00:00"/>
    <s v="999-12110165-NRML-25012025-08-36-24.zip"/>
    <s v="726b49df-c6e9-4cd3-9fef-5af436bd6538"/>
    <x v="31"/>
    <s v="1st RA"/>
    <m/>
    <s v="GD5633"/>
    <s v="GD5633"/>
  </r>
  <r>
    <s v="MF4159"/>
    <s v="VISION DENTAL CLINIC"/>
    <s v="372MF4159-498ea8"/>
    <s v="38829"/>
    <s v="16845447"/>
    <d v="2024-12-10T11:05:00"/>
    <d v="2024-12-10T11:28:00"/>
    <x v="0"/>
    <x v="1"/>
    <s v="A001"/>
    <s v="National Health Insurance Co. - Daman - P.J.S.C."/>
    <s v="A001"/>
    <s v="National Health Insurance Co. - Daman - P.J.S.C."/>
    <n v="1"/>
    <s v="51883375"/>
    <n v="165"/>
    <n v="165"/>
    <d v="2025-01-23T00:00:00"/>
    <s v="999-12110165-NRML-25012025-08-36-24.zip"/>
    <s v="726b49df-c6e9-4cd3-9fef-5af436bd6538"/>
    <x v="31"/>
    <s v="1st RA"/>
    <m/>
    <s v="GD5633"/>
    <s v="GD5633"/>
  </r>
  <r>
    <s v="MF4159"/>
    <s v="VISION DENTAL CLINIC"/>
    <s v="362MF4159-8b765d"/>
    <s v="40818"/>
    <s v="41184825"/>
    <d v="2024-12-03T13:59:00"/>
    <d v="2024-12-03T15:08:00"/>
    <x v="0"/>
    <x v="1"/>
    <s v="A001"/>
    <s v="National Health Insurance Co. - Daman - P.J.S.C."/>
    <s v="A001"/>
    <s v="National Health Insurance Co. - Daman - P.J.S.C."/>
    <n v="1"/>
    <s v="51883375"/>
    <n v="528"/>
    <n v="120"/>
    <d v="2025-01-23T00:00:00"/>
    <s v="999-12110165-NRML-25012025-08-36-24.zip"/>
    <s v="726b49df-c6e9-4cd3-9fef-5af436bd6538"/>
    <x v="31"/>
    <s v="1st RA"/>
    <m/>
    <s v="GD36537"/>
    <s v="GD36537"/>
  </r>
  <r>
    <s v="MF4159"/>
    <s v="VISION DENTAL CLINIC"/>
    <s v="464MF4159-5c4d40"/>
    <s v="35386"/>
    <s v="9587230"/>
    <d v="2024-11-20T12:27:00"/>
    <d v="2024-11-20T12:49:00"/>
    <x v="0"/>
    <x v="0"/>
    <s v="A001"/>
    <s v="National Health Insurance Co. - Daman - P.J.S.C."/>
    <s v="A001"/>
    <s v="National Health Insurance Co. - Daman - P.J.S.C."/>
    <n v="1"/>
    <s v="51883375"/>
    <n v="120"/>
    <n v="120"/>
    <d v="2025-01-23T00:00:00"/>
    <s v="999-12110165-NRML-25012025-08-36-24.zip"/>
    <s v="726b49df-c6e9-4cd3-9fef-5af436bd6538"/>
    <x v="31"/>
    <s v="1st RA"/>
    <m/>
    <s v="GD11525"/>
    <s v="GD11525"/>
  </r>
  <r>
    <s v="MF4159"/>
    <s v="VISION DENTAL CLINIC"/>
    <s v="462MF4159-7a4aaf"/>
    <s v="38649"/>
    <s v="17513266"/>
    <d v="2024-12-07T11:24:00"/>
    <d v="2024-12-07T11:45:00"/>
    <x v="0"/>
    <x v="1"/>
    <s v="A001"/>
    <s v="National Health Insurance Co. - Daman - P.J.S.C."/>
    <s v="A001"/>
    <s v="National Health Insurance Co. - Daman - P.J.S.C."/>
    <n v="1"/>
    <s v="51883375"/>
    <n v="303"/>
    <n v="213"/>
    <d v="2025-01-23T00:00:00"/>
    <s v="999-12110165-NRML-25012025-08-36-24.zip"/>
    <s v="726b49df-c6e9-4cd3-9fef-5af436bd6538"/>
    <x v="31"/>
    <s v="1st RA"/>
    <m/>
    <s v="GD5633"/>
    <s v="GD5633"/>
  </r>
  <r>
    <s v="MF4159"/>
    <s v="VISION DENTAL CLINIC"/>
    <s v="463MF4159-cebaea"/>
    <s v="38648"/>
    <s v="17513267"/>
    <d v="2024-12-07T11:00:00"/>
    <d v="2024-12-07T11:23:00"/>
    <x v="0"/>
    <x v="1"/>
    <s v="A001"/>
    <s v="National Health Insurance Co. - Daman - P.J.S.C."/>
    <s v="A001"/>
    <s v="National Health Insurance Co. - Daman - P.J.S.C."/>
    <n v="1"/>
    <s v="51883375"/>
    <n v="303"/>
    <n v="213"/>
    <d v="2025-01-23T00:00:00"/>
    <s v="999-12110165-NRML-25012025-08-36-24.zip"/>
    <s v="726b49df-c6e9-4cd3-9fef-5af436bd6538"/>
    <x v="31"/>
    <s v="1st RA"/>
    <m/>
    <s v="GD5633"/>
    <s v="GD5633"/>
  </r>
  <r>
    <s v="MF4159"/>
    <s v="VISION DENTAL CLINIC"/>
    <s v="458MF4159-74a422"/>
    <s v="40828"/>
    <s v="8408458"/>
    <d v="2024-12-05T17:13:00"/>
    <d v="2024-12-05T17:34:00"/>
    <x v="0"/>
    <x v="1"/>
    <s v="A001"/>
    <s v="National Health Insurance Co. - Daman - P.J.S.C."/>
    <s v="A001"/>
    <s v="National Health Insurance Co. - Daman - P.J.S.C."/>
    <n v="1"/>
    <s v="51883375"/>
    <n v="120"/>
    <n v="120"/>
    <d v="2025-01-23T00:00:00"/>
    <s v="999-12110165-NRML-25012025-08-36-24.zip"/>
    <s v="726b49df-c6e9-4cd3-9fef-5af436bd6538"/>
    <x v="31"/>
    <s v="1st RA"/>
    <m/>
    <s v="GD5633"/>
    <s v="GD5633"/>
  </r>
  <r>
    <s v="MF4159"/>
    <s v="VISION DENTAL CLINIC"/>
    <s v="567MF4159-719514"/>
    <s v="40794"/>
    <s v="40733062"/>
    <d v="2024-11-27T13:13:00"/>
    <d v="2024-11-27T14:24:00"/>
    <x v="0"/>
    <x v="0"/>
    <s v="A001"/>
    <s v="National Health Insurance Co. - Daman - P.J.S.C."/>
    <s v="A001"/>
    <s v="National Health Insurance Co. - Daman - P.J.S.C."/>
    <n v="1"/>
    <s v="51891674"/>
    <n v="48"/>
    <n v="48"/>
    <d v="2025-01-25T00:00:00"/>
    <s v="48-12124908-NRML-27012025-20-08-10.zip"/>
    <s v="9e91db1a-550d-4ac2-9044-3bbaef6e82bb"/>
    <x v="32"/>
    <s v="1st RA"/>
    <m/>
    <s v="GD22503"/>
    <s v="GD22503"/>
  </r>
  <r>
    <s v="MF4159"/>
    <s v="VISION DENTAL CLINIC"/>
    <s v="391MF4159-677c9c"/>
    <s v="39380"/>
    <s v="5449-123-A"/>
    <d v="2024-12-01T18:56:00"/>
    <d v="2024-12-01T20:33:00"/>
    <x v="0"/>
    <x v="1"/>
    <s v="A002"/>
    <s v="Abu Dhabi National Insurance Co."/>
    <s v="A002"/>
    <s v="Abu Dhabi National Insurance Co."/>
    <n v="1"/>
    <s v="1202776"/>
    <n v="392"/>
    <n v="392"/>
    <d v="2025-01-29T00:00:00"/>
    <s v="MF4159_1202776_1038.8_adnic-39380_f1.XML"/>
    <s v="8d2982d5-34a5-462d-9b8d-a73e6111e4c1"/>
    <x v="33"/>
    <s v="1st RA"/>
    <m/>
    <s v="GD36537"/>
    <s v="GD36537"/>
  </r>
  <r>
    <s v="MF4159"/>
    <s v="VISION DENTAL CLINIC"/>
    <s v="490MF4159-3a2d75"/>
    <s v="39450"/>
    <s v="6500-2716-A"/>
    <d v="2024-12-08T12:28:00"/>
    <d v="2024-12-08T12:51:00"/>
    <x v="0"/>
    <x v="1"/>
    <s v="A002"/>
    <s v="Abu Dhabi National Insurance Co."/>
    <s v="A002"/>
    <s v="Abu Dhabi National Insurance Co."/>
    <n v="1"/>
    <s v="1202776"/>
    <n v="282.8"/>
    <n v="282.8"/>
    <d v="2025-01-29T00:00:00"/>
    <s v="MF4159_1202776_1038.8_adnic-39450_68.XML"/>
    <s v="16e64992-983f-4d75-b046-3ff6773de0c9"/>
    <x v="33"/>
    <s v="1st RA"/>
    <m/>
    <s v="GD5633"/>
    <s v="GD5633"/>
  </r>
  <r>
    <s v="MF4159"/>
    <s v="VISION DENTAL CLINIC"/>
    <s v="331MF4159-8ccd42"/>
    <s v="40784"/>
    <s v="6509-1768-A"/>
    <d v="2024-12-01T12:26:00"/>
    <d v="2024-12-01T13:14:00"/>
    <x v="0"/>
    <x v="1"/>
    <s v="A002"/>
    <s v="Abu Dhabi National Insurance Co."/>
    <s v="A002"/>
    <s v="Abu Dhabi National Insurance Co."/>
    <n v="1"/>
    <s v="1202776"/>
    <n v="364"/>
    <n v="364"/>
    <d v="2025-01-29T00:00:00"/>
    <s v="MF4159_1202776_1038.8_40784-adnic_48.XML"/>
    <s v="b316f225-fee8-47f0-b591-ea6dce2d8110"/>
    <x v="33"/>
    <s v="1st RA"/>
    <m/>
    <s v="GD36537"/>
    <s v="GD36537"/>
  </r>
  <r>
    <s v="MF4159"/>
    <s v="VISION DENTAL CLINIC"/>
    <s v="604MF4159-d4eb30"/>
    <s v="40766"/>
    <s v="10211027"/>
    <d v="2024-11-21T18:27:00"/>
    <d v="2024-11-21T19:23:00"/>
    <x v="0"/>
    <x v="0"/>
    <s v="A001"/>
    <s v="National Health Insurance Co. - Daman - P.J.S.C."/>
    <s v="A001"/>
    <s v="National Health Insurance Co. - Daman - P.J.S.C."/>
    <n v="1"/>
    <s v="51893449"/>
    <n v="120"/>
    <n v="120"/>
    <d v="2025-01-29T00:00:00"/>
    <s v="240-12139018-NRML-31012025-05-52-00.zip"/>
    <s v="74e9757a-6261-41ff-ab31-8fdea4d4d906"/>
    <x v="34"/>
    <s v="1st RA"/>
    <m/>
    <s v="GD22503"/>
    <s v="GD22503"/>
  </r>
  <r>
    <s v="MF4159"/>
    <s v="VISION DENTAL CLINIC"/>
    <s v="656MF4159-0b6a7b"/>
    <s v="40785"/>
    <s v="9620896"/>
    <d v="2024-11-26T17:53:00"/>
    <d v="2024-11-26T18:51:00"/>
    <x v="0"/>
    <x v="0"/>
    <s v="A001"/>
    <s v="National Health Insurance Co. - Daman - P.J.S.C."/>
    <s v="A001"/>
    <s v="National Health Insurance Co. - Daman - P.J.S.C."/>
    <n v="1"/>
    <s v="51893449"/>
    <n v="456"/>
    <n v="120"/>
    <d v="2025-01-29T00:00:00"/>
    <s v="240-12139018-NRML-31012025-05-52-00.zip"/>
    <s v="74e9757a-6261-41ff-ab31-8fdea4d4d906"/>
    <x v="34"/>
    <s v="1st RA"/>
    <m/>
    <s v="GD36537"/>
    <s v="GD36537"/>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6">
  <r>
    <s v="MF4159"/>
    <s v="1747MF4159-5a058f"/>
    <s v="38069"/>
    <d v="2025-01-01T11:13:00"/>
    <n v="1"/>
    <d v="2025-01-01T11:13:00"/>
    <d v="2025-01-01T12:11:00"/>
    <s v="0000081250"/>
    <s v="01204"/>
    <n v="6"/>
    <n v="1"/>
    <s v="GD22503"/>
    <s v="Salim ali salim  Alhamadani"/>
    <s v="A001"/>
    <s v="National Health Insurance Co. - Daman - P.J.S.C."/>
    <s v="A001"/>
    <s v="National Health Insurance Co. - Daman - P.J.S.C."/>
    <s v=""/>
    <m/>
    <s v="116761158"/>
    <n v="48"/>
    <s v="Principal : K05.329, K03.6, K02.62"/>
    <m/>
    <n v="0"/>
    <n v="0"/>
    <m/>
    <n v="0"/>
    <n v="48"/>
    <m/>
    <m/>
    <m/>
    <m/>
    <x v="0"/>
    <x v="0"/>
    <s v="daman38069-1jan-drsalim.xml"/>
    <m/>
    <s v="Initial Not Remitted"/>
    <m/>
  </r>
  <r>
    <s v="MF4159"/>
    <s v="1747MF4159-5a058f"/>
    <s v="38069"/>
    <d v="2025-01-01T11:13:00"/>
    <n v="1"/>
    <d v="2025-01-01T11:13:00"/>
    <d v="2025-01-01T12:11:00"/>
    <s v="0000081251"/>
    <s v="02601"/>
    <n v="6"/>
    <n v="1"/>
    <s v="GD22503"/>
    <s v="Salim ali salim  Alhamadani"/>
    <s v="A001"/>
    <s v="National Health Insurance Co. - Daman - P.J.S.C."/>
    <s v="A001"/>
    <s v="National Health Insurance Co. - Daman - P.J.S.C."/>
    <s v=""/>
    <m/>
    <s v="116761158"/>
    <n v="72"/>
    <s v="Principal : K05.329, K03.6, K02.62"/>
    <m/>
    <n v="0"/>
    <n v="0"/>
    <m/>
    <n v="0"/>
    <n v="72"/>
    <m/>
    <m/>
    <m/>
    <m/>
    <x v="0"/>
    <x v="0"/>
    <s v="daman38069-1jan-drsalim.xml"/>
    <m/>
    <s v="Initial Not Remitted"/>
    <m/>
  </r>
  <r>
    <s v="MF4159"/>
    <s v="1296MF4159-aa1544"/>
    <s v="34366"/>
    <d v="2025-01-01T11:23:00"/>
    <n v="1"/>
    <d v="2025-01-01T11:23:00"/>
    <d v="2025-01-01T11:49:00"/>
    <s v="0000081247"/>
    <s v="01204"/>
    <n v="6"/>
    <n v="1"/>
    <s v="GD11525"/>
    <s v="HUSSIEN SALAH AHMAD"/>
    <s v="D001"/>
    <s v="National Health Insurance Company (DAMAN) - Thiqa program administration"/>
    <s v="E001"/>
    <s v="Abu Dhabi Department of Finance"/>
    <s v="CLM21012025041558170"/>
    <s v="80285174"/>
    <m/>
    <n v="70"/>
    <s v="Principal : K08.530, K08.409, K05.10, K03.6, K02.52"/>
    <d v="2025-02-03T20:58:00"/>
    <n v="70"/>
    <n v="0"/>
    <n v="0"/>
    <n v="0"/>
    <n v="0"/>
    <s v=""/>
    <m/>
    <m/>
    <m/>
    <x v="0"/>
    <x v="0"/>
    <s v="jan-34366-thiqa.xml"/>
    <d v="2025-02-01T00:00:00"/>
    <s v="Remitted"/>
    <m/>
  </r>
  <r>
    <s v="MF4159"/>
    <s v="1296MF4159-aa1544"/>
    <s v="34366"/>
    <d v="2025-01-01T11:23:00"/>
    <n v="1"/>
    <d v="2025-01-01T11:23:00"/>
    <d v="2025-01-01T11:49:00"/>
    <s v="0000081249"/>
    <s v="02601"/>
    <n v="6"/>
    <n v="1"/>
    <s v="GD11525"/>
    <s v="HUSSIEN SALAH AHMAD"/>
    <s v="D001"/>
    <s v="National Health Insurance Company (DAMAN) - Thiqa program administration"/>
    <s v="E001"/>
    <s v="Abu Dhabi Department of Finance"/>
    <s v="CLM21012025041558170"/>
    <s v="80285174"/>
    <m/>
    <n v="105"/>
    <s v="Principal : K08.530, K08.409, K05.10, K03.6, K02.52"/>
    <d v="2025-02-03T20:58:00"/>
    <n v="105"/>
    <n v="0"/>
    <n v="0"/>
    <n v="0"/>
    <n v="0"/>
    <s v=""/>
    <m/>
    <m/>
    <m/>
    <x v="0"/>
    <x v="0"/>
    <s v="jan-34366-thiqa.xml"/>
    <d v="2025-02-01T00:00:00"/>
    <s v="Remitted"/>
    <m/>
  </r>
  <r>
    <s v="MF4159"/>
    <s v="1296MF4159-aa1544"/>
    <s v="34366"/>
    <d v="2025-01-01T11:23:00"/>
    <n v="1"/>
    <d v="2025-01-01T11:23:00"/>
    <d v="2025-01-01T11:49:00"/>
    <s v="0000081248"/>
    <s v="27721"/>
    <n v="6"/>
    <n v="1"/>
    <s v="GD11525"/>
    <s v="HUSSIEN SALAH AHMAD"/>
    <s v="D001"/>
    <s v="National Health Insurance Company (DAMAN) - Thiqa program administration"/>
    <s v="E001"/>
    <s v="Abu Dhabi Department of Finance"/>
    <s v="CLM21012025041558170"/>
    <s v="80285174"/>
    <m/>
    <n v="175"/>
    <s v="Principal : K08.530, K08.409, K05.10, K03.6, K02.52"/>
    <d v="2025-02-03T20:58:00"/>
    <n v="175"/>
    <n v="0"/>
    <n v="0"/>
    <n v="0"/>
    <n v="0"/>
    <s v=""/>
    <m/>
    <m/>
    <m/>
    <x v="0"/>
    <x v="0"/>
    <s v="jan-34366-thiqa.xml"/>
    <d v="2025-02-01T00:00:00"/>
    <s v="Remitted"/>
    <m/>
  </r>
  <r>
    <s v="MF4159"/>
    <s v="1320MF4159-8f9ecb"/>
    <s v="39289"/>
    <d v="2025-01-01T11:27:00"/>
    <n v="1"/>
    <d v="2025-01-01T11:27:00"/>
    <d v="2025-01-01T12:28:00"/>
    <s v="0000081254"/>
    <s v="01204"/>
    <n v="6"/>
    <n v="1"/>
    <s v="GD45264"/>
    <s v="IBRAHIM KHALED MOHAMED HASSAN  MOUSA"/>
    <s v="D001"/>
    <s v="National Health Insurance Company (DAMAN) - Thiqa program administration"/>
    <s v="E001"/>
    <s v="Abu Dhabi Department of Finance"/>
    <s v="CLM19012025041318945"/>
    <s v="80283846"/>
    <m/>
    <n v="70"/>
    <s v="Principal : K05.222, K03.6"/>
    <d v="2025-01-24T16:55:00"/>
    <n v="70"/>
    <n v="0"/>
    <n v="0"/>
    <n v="0"/>
    <n v="0"/>
    <s v=""/>
    <m/>
    <m/>
    <m/>
    <x v="0"/>
    <x v="0"/>
    <s v="39289thiqa.xml"/>
    <d v="2025-01-23T00:00:00"/>
    <s v="Remitted"/>
    <m/>
  </r>
  <r>
    <s v="MF4159"/>
    <s v="1320MF4159-8f9ecb"/>
    <s v="39289"/>
    <d v="2025-01-01T11:27:00"/>
    <n v="1"/>
    <d v="2025-01-01T11:27:00"/>
    <d v="2025-01-01T12:28:00"/>
    <s v="0000081259"/>
    <s v="11101"/>
    <n v="6"/>
    <n v="1"/>
    <s v="GD45264"/>
    <s v="IBRAHIM KHALED MOHAMED HASSAN  MOUSA"/>
    <s v="D001"/>
    <s v="National Health Insurance Company (DAMAN) - Thiqa program administration"/>
    <s v="E001"/>
    <s v="Abu Dhabi Department of Finance"/>
    <s v="CLM19012025041318945"/>
    <s v="80283846"/>
    <m/>
    <n v="56"/>
    <s v="Principal : K05.222, K03.6"/>
    <d v="2025-01-24T16:55:00"/>
    <n v="56"/>
    <n v="0"/>
    <n v="0"/>
    <n v="0"/>
    <n v="0"/>
    <s v=""/>
    <m/>
    <m/>
    <m/>
    <x v="0"/>
    <x v="0"/>
    <s v="39289thiqa.xml"/>
    <d v="2025-01-23T00:00:00"/>
    <s v="Remitted"/>
    <m/>
  </r>
  <r>
    <s v="MF4159"/>
    <s v="1320MF4159-8f9ecb"/>
    <s v="39289"/>
    <d v="2025-01-01T11:27:00"/>
    <n v="1"/>
    <d v="2025-01-01T11:27:00"/>
    <d v="2025-01-01T12:28:00"/>
    <s v="0000081257"/>
    <s v="11111"/>
    <n v="6"/>
    <n v="1"/>
    <s v="GD45264"/>
    <s v="IBRAHIM KHALED MOHAMED HASSAN  MOUSA"/>
    <s v="D001"/>
    <s v="National Health Insurance Company (DAMAN) - Thiqa program administration"/>
    <s v="E001"/>
    <s v="Abu Dhabi Department of Finance"/>
    <s v="CLM19012025041318945"/>
    <s v="80283846"/>
    <m/>
    <n v="70"/>
    <s v="Principal : K05.222, K03.6"/>
    <d v="2025-01-24T16:55:00"/>
    <n v="0"/>
    <n v="0"/>
    <n v="70"/>
    <n v="70"/>
    <n v="0"/>
    <s v="MNEC-005"/>
    <s v="Service/supply may be appropriate, but too frequent"/>
    <s v="Medical"/>
    <s v="Medical Necessity"/>
    <x v="0"/>
    <x v="0"/>
    <s v="39289thiqa.xml"/>
    <d v="2025-01-23T00:00:00"/>
    <s v="Remitted"/>
    <s v="Fully Rejected"/>
  </r>
  <r>
    <s v="MF4159"/>
    <s v="1320MF4159-8f9ecb"/>
    <s v="39289"/>
    <d v="2025-01-01T11:27:00"/>
    <n v="1"/>
    <d v="2025-01-01T11:27:00"/>
    <d v="2025-01-01T12:28:00"/>
    <s v="0000081258"/>
    <s v="11119"/>
    <n v="6"/>
    <n v="1"/>
    <s v="GD45264"/>
    <s v="IBRAHIM KHALED MOHAMED HASSAN  MOUSA"/>
    <s v="D001"/>
    <s v="National Health Insurance Company (DAMAN) - Thiqa program administration"/>
    <s v="E001"/>
    <s v="Abu Dhabi Department of Finance"/>
    <s v="CLM19012025041318945"/>
    <s v="80283846"/>
    <m/>
    <n v="52.5"/>
    <s v="Principal : K05.222, K03.6"/>
    <d v="2025-01-24T16:55:00"/>
    <n v="52.5"/>
    <n v="0"/>
    <n v="0"/>
    <n v="0"/>
    <n v="0"/>
    <s v=""/>
    <m/>
    <m/>
    <m/>
    <x v="0"/>
    <x v="0"/>
    <s v="39289thiqa.xml"/>
    <d v="2025-01-23T00:00:00"/>
    <s v="Remitted"/>
    <m/>
  </r>
  <r>
    <s v="MF4159"/>
    <s v="1330MF4159-36fe64"/>
    <s v="39290"/>
    <d v="2025-01-01T12:40:00"/>
    <n v="1"/>
    <d v="2025-01-01T12:40:00"/>
    <d v="2025-01-01T13:55:00"/>
    <s v="0000081265"/>
    <s v="04801"/>
    <n v="6"/>
    <n v="1"/>
    <s v="GD11525"/>
    <s v="HUSSIEN SALAH AHMAD"/>
    <s v="D001"/>
    <s v="National Health Insurance Company (DAMAN) - Thiqa program administration"/>
    <s v="E001"/>
    <s v="Abu Dhabi Department of Finance"/>
    <s v="CLM19012025041319030"/>
    <s v="ZEROHI21012025DMN524357"/>
    <m/>
    <n v="35"/>
    <s v="Principal : K08.109, K08.50, K08.530"/>
    <d v="2025-01-21T12:40:00"/>
    <n v="0"/>
    <n v="0"/>
    <n v="35"/>
    <n v="35"/>
    <n v="0"/>
    <s v="MNEC-004"/>
    <s v="Service is not clinically indicated based on good clinical practice, without additional supporting diagnoses/activities"/>
    <s v="Medical"/>
    <s v="Medical Necessity"/>
    <x v="0"/>
    <x v="0"/>
    <s v="39290thiqa.xml"/>
    <d v="2025-01-20T18:22:00"/>
    <s v="Remitted"/>
    <s v="Fully Rejected"/>
  </r>
  <r>
    <s v="MF4159"/>
    <s v="790MF4159-cb64da"/>
    <s v="36452"/>
    <d v="2025-01-01T12:55:00"/>
    <n v="1"/>
    <d v="2025-01-01T12:55:00"/>
    <d v="2025-01-01T14:24:00"/>
    <s v="0000080650"/>
    <s v="02111"/>
    <n v="6"/>
    <n v="1"/>
    <s v="GD22503"/>
    <s v="Salim ali salim  Alhamadani"/>
    <s v="A002"/>
    <s v="Abu Dhabi National Insurance Co."/>
    <s v="A002"/>
    <s v="Abu Dhabi National Insurance Co."/>
    <s v="32249939"/>
    <s v="1211911"/>
    <s v="E7197212"/>
    <n v="28"/>
    <s v="Principal : K08.530, K05.329, K08.54, K08.51"/>
    <d v="2025-02-13T20:40:00"/>
    <n v="0"/>
    <n v="0"/>
    <n v="28"/>
    <n v="28"/>
    <n v="0"/>
    <s v="AUTH-005"/>
    <s v="Claim information is inconsistent with pre-certified/authorized services"/>
    <s v="Technical"/>
    <s v="Authorization"/>
    <x v="0"/>
    <x v="0"/>
    <s v="36452-adnic.xml"/>
    <d v="2025-02-12T00:00:00"/>
    <s v="Remitted"/>
    <s v="Fully Rejected"/>
  </r>
  <r>
    <s v="MF4159"/>
    <s v="790MF4159-cb64da"/>
    <s v="36452"/>
    <d v="2025-01-01T12:55:00"/>
    <n v="1"/>
    <d v="2025-01-01T12:55:00"/>
    <d v="2025-01-01T14:24:00"/>
    <s v="0000081269"/>
    <s v="23314"/>
    <n v="6"/>
    <n v="1"/>
    <s v="GD22503"/>
    <s v="Salim ali salim  Alhamadani"/>
    <s v="A002"/>
    <s v="Abu Dhabi National Insurance Co."/>
    <s v="A002"/>
    <s v="Abu Dhabi National Insurance Co."/>
    <s v="32249939"/>
    <s v="1211911"/>
    <m/>
    <n v="277.2"/>
    <s v="Principal : K08.530, K05.329, K08.54, K08.51"/>
    <d v="2025-02-13T20:40:00"/>
    <n v="277.2"/>
    <n v="0"/>
    <n v="0"/>
    <n v="0"/>
    <n v="0"/>
    <s v=""/>
    <m/>
    <m/>
    <m/>
    <x v="0"/>
    <x v="0"/>
    <s v="36452-adnic.xml"/>
    <d v="2025-02-12T00:00:00"/>
    <s v="Remitted"/>
    <m/>
  </r>
  <r>
    <s v="MF4159"/>
    <s v="790MF4159-cb64da"/>
    <s v="36452"/>
    <d v="2025-01-01T12:55:00"/>
    <n v="1"/>
    <d v="2025-01-01T12:55:00"/>
    <d v="2025-01-01T14:24:00"/>
    <s v="0000081270"/>
    <s v="25764"/>
    <n v="6"/>
    <n v="1"/>
    <s v="GD22503"/>
    <s v="Salim ali salim  Alhamadani"/>
    <s v="A002"/>
    <s v="Abu Dhabi National Insurance Co."/>
    <s v="A002"/>
    <s v="Abu Dhabi National Insurance Co."/>
    <s v="32249939"/>
    <s v="1211911"/>
    <m/>
    <n v="308"/>
    <s v="Principal : K08.530, K05.329, K08.54, K08.51"/>
    <d v="2025-02-13T20:40:00"/>
    <n v="308"/>
    <n v="0"/>
    <n v="0"/>
    <n v="0"/>
    <n v="0"/>
    <s v=""/>
    <m/>
    <m/>
    <m/>
    <x v="0"/>
    <x v="0"/>
    <s v="36452-adnic.xml"/>
    <d v="2025-02-12T00:00:00"/>
    <s v="Remitted"/>
    <m/>
  </r>
  <r>
    <s v="MF4159"/>
    <s v="790MF4159-cb64da"/>
    <s v="36452"/>
    <d v="2025-01-01T12:55:00"/>
    <n v="1"/>
    <d v="2025-01-01T12:55:00"/>
    <d v="2025-01-01T14:24:00"/>
    <s v="0000081271"/>
    <s v="27121"/>
    <n v="6"/>
    <n v="1"/>
    <s v="GD22503"/>
    <s v="Salim ali salim  Alhamadani"/>
    <s v="A002"/>
    <s v="Abu Dhabi National Insurance Co."/>
    <s v="A002"/>
    <s v="Abu Dhabi National Insurance Co."/>
    <s v="32249939"/>
    <s v="1211911"/>
    <m/>
    <n v="0"/>
    <s v="Principal : K08.530, K05.329, K08.54, K08.51"/>
    <d v="2025-02-13T20:40:00"/>
    <n v="0"/>
    <n v="0"/>
    <n v="0"/>
    <n v="0"/>
    <n v="0"/>
    <s v=""/>
    <m/>
    <m/>
    <m/>
    <x v="0"/>
    <x v="0"/>
    <s v="36452-adnic.xml"/>
    <d v="2025-02-12T00:00:00"/>
    <s v="Remitted"/>
    <s v="Fully Rejected"/>
  </r>
  <r>
    <s v="MF4159"/>
    <s v="790MF4159-cb64da"/>
    <s v="36452"/>
    <d v="2025-01-01T12:55:00"/>
    <n v="1"/>
    <d v="2025-01-01T12:55:00"/>
    <d v="2025-01-01T14:24:00"/>
    <s v="0000080648"/>
    <s v="29301"/>
    <n v="6"/>
    <n v="1"/>
    <s v="GD22503"/>
    <s v="Salim ali salim  Alhamadani"/>
    <s v="A002"/>
    <s v="Abu Dhabi National Insurance Co."/>
    <s v="A002"/>
    <s v="Abu Dhabi National Insurance Co."/>
    <s v="32249939"/>
    <s v="1211911"/>
    <s v="E7197212"/>
    <n v="84"/>
    <s v="Principal : K08.530, K05.329, K08.54, K08.51"/>
    <d v="2025-02-13T20:40:00"/>
    <n v="84"/>
    <n v="0"/>
    <n v="0"/>
    <n v="0"/>
    <n v="0"/>
    <s v=""/>
    <m/>
    <m/>
    <m/>
    <x v="0"/>
    <x v="0"/>
    <s v="36452-adnic.xml"/>
    <d v="2025-02-12T00:00:00"/>
    <s v="Remitted"/>
    <m/>
  </r>
  <r>
    <s v="MF4159"/>
    <s v="2060MF4159-a7c160"/>
    <s v="39173"/>
    <d v="2025-01-01T14:13:00"/>
    <n v="1"/>
    <d v="2025-01-01T14:13:00"/>
    <d v="2025-01-01T14:42:00"/>
    <s v="0000081276"/>
    <s v="01204"/>
    <n v="6"/>
    <n v="1"/>
    <s v="GD11525"/>
    <s v="HUSSIEN SALAH AHMAD"/>
    <s v="D001"/>
    <s v="National Health Insurance Company (DAMAN) - Thiqa program administration"/>
    <s v="E001"/>
    <s v="Abu Dhabi Department of Finance"/>
    <s v=""/>
    <m/>
    <m/>
    <n v="70"/>
    <s v="Principal : K08.530, K08.409, K05.10, K03.6"/>
    <m/>
    <n v="0"/>
    <n v="0"/>
    <m/>
    <n v="0"/>
    <n v="70"/>
    <m/>
    <m/>
    <m/>
    <m/>
    <x v="0"/>
    <x v="0"/>
    <s v="dr hussain thiqa.xml"/>
    <m/>
    <s v="Initial Not Remitted"/>
    <m/>
  </r>
  <r>
    <s v="MF4159"/>
    <s v="2060MF4159-a7c160"/>
    <s v="39173"/>
    <d v="2025-01-01T14:13:00"/>
    <n v="1"/>
    <d v="2025-01-01T14:13:00"/>
    <d v="2025-01-01T14:42:00"/>
    <s v="0000081275"/>
    <s v="02601"/>
    <n v="6"/>
    <n v="1"/>
    <s v="GD11525"/>
    <s v="HUSSIEN SALAH AHMAD"/>
    <s v="D001"/>
    <s v="National Health Insurance Company (DAMAN) - Thiqa program administration"/>
    <s v="E001"/>
    <s v="Abu Dhabi Department of Finance"/>
    <s v=""/>
    <m/>
    <m/>
    <n v="105"/>
    <s v="Principal : K08.530, K08.409, K05.10, K03.6"/>
    <m/>
    <n v="0"/>
    <n v="0"/>
    <m/>
    <n v="0"/>
    <n v="105"/>
    <m/>
    <m/>
    <m/>
    <m/>
    <x v="0"/>
    <x v="0"/>
    <s v="dr hussain thiqa.xml"/>
    <m/>
    <s v="Initial Not Remitted"/>
    <m/>
  </r>
  <r>
    <s v="MF4159"/>
    <s v="2060MF4159-a7c160"/>
    <s v="39173"/>
    <d v="2025-01-01T14:13:00"/>
    <n v="1"/>
    <d v="2025-01-01T14:13:00"/>
    <d v="2025-01-01T14:42:00"/>
    <s v="0000068562"/>
    <s v="27721"/>
    <n v="6"/>
    <n v="1"/>
    <s v="GD11525"/>
    <s v="HUSSIEN SALAH AHMAD"/>
    <s v="D001"/>
    <s v="National Health Insurance Company (DAMAN) - Thiqa program administration"/>
    <s v="E001"/>
    <s v="Abu Dhabi Department of Finance"/>
    <s v=""/>
    <m/>
    <m/>
    <n v="175"/>
    <s v="Principal : K08.530, K08.409, K05.10, K03.6"/>
    <m/>
    <n v="0"/>
    <n v="0"/>
    <m/>
    <n v="0"/>
    <n v="175"/>
    <m/>
    <m/>
    <m/>
    <m/>
    <x v="0"/>
    <x v="0"/>
    <s v="dr hussain thiqa.xml"/>
    <m/>
    <s v="Initial Not Remitted"/>
    <m/>
  </r>
  <r>
    <s v="MF4159"/>
    <s v="2060MF4159-a7c160"/>
    <s v="39173"/>
    <d v="2025-01-01T14:13:00"/>
    <n v="1"/>
    <d v="2025-01-01T14:13:00"/>
    <d v="2025-01-01T14:42:00"/>
    <s v="0000083516"/>
    <s v="27721"/>
    <n v="6"/>
    <n v="1"/>
    <s v="GD11525"/>
    <s v="HUSSIEN SALAH AHMAD"/>
    <s v="D001"/>
    <s v="National Health Insurance Company (DAMAN) - Thiqa program administration"/>
    <s v="E001"/>
    <s v="Abu Dhabi Department of Finance"/>
    <s v=""/>
    <m/>
    <m/>
    <n v="175"/>
    <s v="Principal : K08.530, K08.409, K05.10, K03.6"/>
    <m/>
    <n v="0"/>
    <n v="0"/>
    <m/>
    <n v="0"/>
    <n v="175"/>
    <m/>
    <m/>
    <m/>
    <m/>
    <x v="0"/>
    <x v="0"/>
    <s v="dr hussain thiqa.xml"/>
    <m/>
    <s v="Initial Not Remitted"/>
    <m/>
  </r>
  <r>
    <s v="MF4159"/>
    <s v="2109MF4159-4a35ec"/>
    <s v="40938"/>
    <d v="2025-01-01T16:22:00"/>
    <n v="1"/>
    <d v="2025-01-01T16:22:00"/>
    <d v="2025-01-01T16:49:00"/>
    <s v="0000081284"/>
    <s v="01204"/>
    <n v="6"/>
    <n v="1"/>
    <s v="GD45264"/>
    <s v="IBRAHIM KHALED MOHAMED HASSAN  MOUSA"/>
    <s v="A001"/>
    <s v="National Health Insurance Co. - Daman - P.J.S.C."/>
    <s v="A001"/>
    <s v="National Health Insurance Co. - Daman - P.J.S.C."/>
    <s v=""/>
    <m/>
    <s v="116783411"/>
    <n v="60"/>
    <s v="Principal : K02.63, K02.53"/>
    <m/>
    <n v="0"/>
    <n v="0"/>
    <m/>
    <n v="0"/>
    <n v="60"/>
    <m/>
    <m/>
    <m/>
    <m/>
    <x v="0"/>
    <x v="0"/>
    <s v="damanjan6,1,29-dribhm.xml"/>
    <m/>
    <s v="Initial Not Remitted"/>
    <m/>
  </r>
  <r>
    <s v="MF4159"/>
    <s v="2109MF4159-4a35ec"/>
    <s v="40938"/>
    <d v="2025-01-01T16:22:00"/>
    <n v="1"/>
    <d v="2025-01-01T16:22:00"/>
    <d v="2025-01-01T16:49:00"/>
    <s v="0000081285"/>
    <s v="02111"/>
    <n v="6"/>
    <n v="1"/>
    <s v="GD45264"/>
    <s v="IBRAHIM KHALED MOHAMED HASSAN  MOUSA"/>
    <s v="A001"/>
    <s v="National Health Insurance Co. - Daman - P.J.S.C."/>
    <s v="A001"/>
    <s v="National Health Insurance Co. - Daman - P.J.S.C."/>
    <s v=""/>
    <m/>
    <m/>
    <n v="0"/>
    <s v="Principal : K02.63, K02.53"/>
    <m/>
    <n v="0"/>
    <n v="0"/>
    <m/>
    <n v="0"/>
    <n v="0"/>
    <m/>
    <m/>
    <m/>
    <m/>
    <x v="0"/>
    <x v="0"/>
    <s v="damanjan6,1,29-dribhm.xml"/>
    <m/>
    <s v="Initial Not Remitted"/>
    <m/>
  </r>
  <r>
    <s v="MF4159"/>
    <s v="1694MF4159-198b13"/>
    <s v="37518"/>
    <d v="2025-01-01T18:10:00"/>
    <n v="1"/>
    <d v="2025-01-01T18:10:00"/>
    <d v="2025-01-01T18:40:00"/>
    <s v="0000081316"/>
    <s v="01204"/>
    <n v="6"/>
    <n v="1"/>
    <s v="GD45264"/>
    <s v="IBRAHIM KHALED MOHAMED HASSAN  MOUSA"/>
    <s v="D001"/>
    <s v="National Health Insurance Company (DAMAN) - Thiqa program administration"/>
    <s v="E001"/>
    <s v="Abu Dhabi Department of Finance"/>
    <s v=""/>
    <m/>
    <m/>
    <n v="70"/>
    <s v="Principal : K05.329, K03.6, K08.409"/>
    <m/>
    <n v="0"/>
    <n v="0"/>
    <m/>
    <n v="0"/>
    <n v="70"/>
    <m/>
    <m/>
    <m/>
    <m/>
    <x v="0"/>
    <x v="0"/>
    <s v="thiqa-jan-dribhm5.xml"/>
    <m/>
    <s v="Initial Not Remitted"/>
    <m/>
  </r>
  <r>
    <s v="MF4159"/>
    <s v="1694MF4159-198b13"/>
    <s v="37518"/>
    <d v="2025-01-01T18:10:00"/>
    <n v="1"/>
    <d v="2025-01-01T18:10:00"/>
    <d v="2025-01-01T18:40:00"/>
    <s v="0000081318"/>
    <s v="02601"/>
    <n v="6"/>
    <n v="1"/>
    <s v="GD45264"/>
    <s v="IBRAHIM KHALED MOHAMED HASSAN  MOUSA"/>
    <s v="D001"/>
    <s v="National Health Insurance Company (DAMAN) - Thiqa program administration"/>
    <s v="E001"/>
    <s v="Abu Dhabi Department of Finance"/>
    <s v=""/>
    <m/>
    <m/>
    <n v="105"/>
    <s v="Principal : K05.329, K03.6, K08.409"/>
    <m/>
    <n v="0"/>
    <n v="0"/>
    <m/>
    <n v="0"/>
    <n v="105"/>
    <m/>
    <m/>
    <m/>
    <m/>
    <x v="0"/>
    <x v="0"/>
    <s v="thiqa-jan-dribhm5.xml"/>
    <m/>
    <s v="Initial Not Remitted"/>
    <m/>
  </r>
  <r>
    <s v="MF4159"/>
    <s v="771MF4159-7aa24e"/>
    <s v="35093"/>
    <d v="2025-01-02T13:03:00"/>
    <n v="1"/>
    <d v="2025-01-02T13:03:00"/>
    <d v="2025-01-02T13:42:00"/>
    <s v="0000081347"/>
    <s v="02111"/>
    <n v="6"/>
    <n v="1"/>
    <s v="GD22503"/>
    <s v="Salim ali salim  Alhamadani"/>
    <s v="D001"/>
    <s v="National Health Insurance Company (DAMAN) - Thiqa program administration"/>
    <s v="E001"/>
    <s v="Abu Dhabi Department of Finance"/>
    <s v="CLM09012025040399229"/>
    <s v="ZEROHI18012025DMN082685"/>
    <m/>
    <n v="0"/>
    <s v="Principal : K04.02, K05.329"/>
    <d v="2025-01-18T12:11:00"/>
    <n v="0"/>
    <n v="0"/>
    <n v="0"/>
    <n v="0"/>
    <n v="0"/>
    <s v=""/>
    <m/>
    <m/>
    <m/>
    <x v="0"/>
    <x v="0"/>
    <s v="thiqa3-35093.xml"/>
    <d v="2025-01-17T18:24:00"/>
    <s v="Remitted"/>
    <s v="Fully Rejected"/>
  </r>
  <r>
    <s v="MF4159"/>
    <s v="771MF4159-7aa24e"/>
    <s v="35093"/>
    <d v="2025-01-02T13:03:00"/>
    <n v="1"/>
    <d v="2025-01-02T13:03:00"/>
    <d v="2025-01-02T13:42:00"/>
    <s v="0000080800"/>
    <s v="27201"/>
    <n v="6"/>
    <n v="1"/>
    <s v="GD22503"/>
    <s v="Salim ali salim  Alhamadani"/>
    <s v="D001"/>
    <s v="National Health Insurance Company (DAMAN) - Thiqa program administration"/>
    <s v="E001"/>
    <s v="Abu Dhabi Department of Finance"/>
    <s v="CLM09012025040399229"/>
    <s v="ZEROHI18012025DMN082685"/>
    <s v="AUTH2512202419013966"/>
    <n v="1540"/>
    <s v="Principal : K04.02, K05.329"/>
    <d v="2025-01-18T12:11:00"/>
    <n v="0"/>
    <n v="0"/>
    <n v="1540"/>
    <n v="1540"/>
    <n v="0"/>
    <s v="AUTH-005"/>
    <s v="Claim information is inconsistent with pre-certified/authorized services"/>
    <s v="Technical"/>
    <s v="Authorization"/>
    <x v="0"/>
    <x v="0"/>
    <s v="thiqa3-35093.xml"/>
    <d v="2025-01-17T18:24:00"/>
    <s v="Remitted"/>
    <s v="Fully Rejected"/>
  </r>
  <r>
    <s v="MF4159"/>
    <s v="1464MF4159-aafc2e"/>
    <s v="40939"/>
    <d v="2025-01-02T13:04:00"/>
    <n v="1"/>
    <d v="2025-01-02T13:04:00"/>
    <d v="2025-01-02T13:45:00"/>
    <s v="0000081341"/>
    <s v="01204"/>
    <n v="6"/>
    <n v="1"/>
    <s v="GD45264"/>
    <s v="IBRAHIM KHALED MOHAMED HASSAN  MOUSA"/>
    <s v="D001"/>
    <s v="National Health Insurance Company (DAMAN) - Thiqa program administration"/>
    <s v="E001"/>
    <s v="Abu Dhabi Department of Finance"/>
    <s v="CLM24012025041867891"/>
    <s v="80284517"/>
    <m/>
    <n v="70"/>
    <s v="Principal : K04.7, K08.409, K02.63, K05.329, K03.6"/>
    <d v="2025-02-04T21:31:00"/>
    <n v="70"/>
    <n v="0"/>
    <n v="0"/>
    <n v="0"/>
    <n v="0"/>
    <s v=""/>
    <m/>
    <m/>
    <m/>
    <x v="0"/>
    <x v="0"/>
    <s v="thiqa40939.xml"/>
    <d v="2025-02-01T00:00:00"/>
    <s v="Remitted"/>
    <m/>
  </r>
  <r>
    <s v="MF4159"/>
    <s v="1464MF4159-aafc2e"/>
    <s v="40939"/>
    <d v="2025-01-02T13:04:00"/>
    <n v="1"/>
    <d v="2025-01-02T13:04:00"/>
    <d v="2025-01-02T13:45:00"/>
    <s v="0000081346"/>
    <s v="02111"/>
    <n v="6"/>
    <n v="1"/>
    <s v="GD45264"/>
    <s v="IBRAHIM KHALED MOHAMED HASSAN  MOUSA"/>
    <s v="D001"/>
    <s v="National Health Insurance Company (DAMAN) - Thiqa program administration"/>
    <s v="E001"/>
    <s v="Abu Dhabi Department of Finance"/>
    <s v="CLM24012025041867891"/>
    <s v="80284517"/>
    <m/>
    <n v="0"/>
    <s v="Principal : K04.7, K08.409, K02.63, K05.329, K03.6"/>
    <d v="2025-02-04T21:31:00"/>
    <n v="0"/>
    <n v="0"/>
    <n v="0"/>
    <n v="0"/>
    <n v="0"/>
    <s v=""/>
    <m/>
    <m/>
    <m/>
    <x v="0"/>
    <x v="0"/>
    <s v="thiqa40939.xml"/>
    <d v="2025-02-01T00:00:00"/>
    <s v="Remitted"/>
    <s v="Fully Rejected"/>
  </r>
  <r>
    <s v="MF4159"/>
    <s v="1464MF4159-aafc2e"/>
    <s v="40939"/>
    <d v="2025-01-02T13:04:00"/>
    <n v="1"/>
    <d v="2025-01-02T13:04:00"/>
    <d v="2025-01-02T13:45:00"/>
    <s v="0000081342"/>
    <s v="02601"/>
    <n v="6"/>
    <n v="1"/>
    <s v="GD45264"/>
    <s v="IBRAHIM KHALED MOHAMED HASSAN  MOUSA"/>
    <s v="D001"/>
    <s v="National Health Insurance Company (DAMAN) - Thiqa program administration"/>
    <s v="E001"/>
    <s v="Abu Dhabi Department of Finance"/>
    <s v="CLM24012025041867891"/>
    <s v="80284517"/>
    <m/>
    <n v="105"/>
    <s v="Principal : K04.7, K08.409, K02.63, K05.329, K03.6"/>
    <d v="2025-02-04T21:31:00"/>
    <n v="105"/>
    <n v="0"/>
    <n v="0"/>
    <n v="0"/>
    <n v="0"/>
    <s v=""/>
    <m/>
    <m/>
    <m/>
    <x v="0"/>
    <x v="0"/>
    <s v="thiqa40939.xml"/>
    <d v="2025-02-01T00:00:00"/>
    <s v="Remitted"/>
    <m/>
  </r>
  <r>
    <s v="MF4159"/>
    <s v="1464MF4159-aafc2e"/>
    <s v="40939"/>
    <d v="2025-01-02T13:04:00"/>
    <n v="1"/>
    <d v="2025-01-02T13:04:00"/>
    <d v="2025-01-02T13:45:00"/>
    <s v="0000081345"/>
    <s v="11101"/>
    <n v="6"/>
    <n v="1"/>
    <s v="GD45264"/>
    <s v="IBRAHIM KHALED MOHAMED HASSAN  MOUSA"/>
    <s v="D001"/>
    <s v="National Health Insurance Company (DAMAN) - Thiqa program administration"/>
    <s v="E001"/>
    <s v="Abu Dhabi Department of Finance"/>
    <s v="CLM24012025041867891"/>
    <s v="80284517"/>
    <m/>
    <n v="56"/>
    <s v="Principal : K04.7, K08.409, K02.63, K05.329, K03.6"/>
    <d v="2025-02-04T21:31:00"/>
    <n v="56"/>
    <n v="0"/>
    <n v="0"/>
    <n v="0"/>
    <n v="0"/>
    <s v=""/>
    <m/>
    <m/>
    <m/>
    <x v="0"/>
    <x v="0"/>
    <s v="thiqa40939.xml"/>
    <d v="2025-02-01T00:00:00"/>
    <s v="Remitted"/>
    <m/>
  </r>
  <r>
    <s v="MF4159"/>
    <s v="1464MF4159-aafc2e"/>
    <s v="40939"/>
    <d v="2025-01-02T13:04:00"/>
    <n v="1"/>
    <d v="2025-01-02T13:04:00"/>
    <d v="2025-01-02T13:45:00"/>
    <s v="0000081343"/>
    <s v="11111"/>
    <n v="6"/>
    <n v="1"/>
    <s v="GD45264"/>
    <s v="IBRAHIM KHALED MOHAMED HASSAN  MOUSA"/>
    <s v="D001"/>
    <s v="National Health Insurance Company (DAMAN) - Thiqa program administration"/>
    <s v="E001"/>
    <s v="Abu Dhabi Department of Finance"/>
    <s v="CLM24012025041867891"/>
    <s v="80284517"/>
    <m/>
    <n v="70"/>
    <s v="Principal : K04.7, K08.409, K02.63, K05.329, K03.6"/>
    <d v="2025-02-04T21:31:00"/>
    <n v="70"/>
    <n v="0"/>
    <n v="0"/>
    <n v="0"/>
    <n v="0"/>
    <s v=""/>
    <m/>
    <m/>
    <m/>
    <x v="0"/>
    <x v="0"/>
    <s v="thiqa40939.xml"/>
    <d v="2025-02-01T00:00:00"/>
    <s v="Remitted"/>
    <m/>
  </r>
  <r>
    <s v="MF4159"/>
    <s v="1464MF4159-aafc2e"/>
    <s v="40939"/>
    <d v="2025-01-02T13:04:00"/>
    <n v="1"/>
    <d v="2025-01-02T13:04:00"/>
    <d v="2025-01-02T13:45:00"/>
    <s v="0000081344"/>
    <s v="11119"/>
    <n v="6"/>
    <n v="1"/>
    <s v="GD45264"/>
    <s v="IBRAHIM KHALED MOHAMED HASSAN  MOUSA"/>
    <s v="D001"/>
    <s v="National Health Insurance Company (DAMAN) - Thiqa program administration"/>
    <s v="E001"/>
    <s v="Abu Dhabi Department of Finance"/>
    <s v="CLM24012025041867891"/>
    <s v="80284517"/>
    <m/>
    <n v="52.5"/>
    <s v="Principal : K04.7, K08.409, K02.63, K05.329, K03.6"/>
    <d v="2025-02-04T21:31:00"/>
    <n v="52.5"/>
    <n v="0"/>
    <n v="0"/>
    <n v="0"/>
    <n v="0"/>
    <s v=""/>
    <m/>
    <m/>
    <m/>
    <x v="0"/>
    <x v="0"/>
    <s v="thiqa40939.xml"/>
    <d v="2025-02-01T00:00:00"/>
    <s v="Remitted"/>
    <m/>
  </r>
  <r>
    <s v="MF4159"/>
    <s v="1738MF4159-93161e"/>
    <s v="40940"/>
    <d v="2025-01-02T14:02:00"/>
    <n v="1"/>
    <d v="2025-01-02T14:02:00"/>
    <d v="2025-01-02T15:00:00"/>
    <s v="0000081348"/>
    <s v="01204"/>
    <n v="6"/>
    <n v="1"/>
    <s v="GD22503"/>
    <s v="Salim ali salim  Alhamadani"/>
    <s v="A026"/>
    <s v="AXA INSURANCE - GULF - BSC- C- ABU DHABI"/>
    <s v="A026"/>
    <s v="AXA INSURANCE - GULF - BSC- C- ABU DHABI"/>
    <s v="12/XV/551490"/>
    <s v="100001695651"/>
    <s v="4037669167"/>
    <n v="88"/>
    <s v="Principal : K05.329, M26.621, K03.6, K08.409"/>
    <d v="2025-02-13T03:03:00"/>
    <n v="0"/>
    <n v="0"/>
    <n v="88"/>
    <n v="88"/>
    <n v="0"/>
    <s v="PRCE-002"/>
    <s v="Payment is included in the allowance for another service"/>
    <s v="Technical"/>
    <s v="Price"/>
    <x v="0"/>
    <x v="0"/>
    <s v="40940-axa-2jan.xml"/>
    <d v="2025-02-12T23:59:00"/>
    <s v="Remitted"/>
    <s v="Fully Rejected"/>
  </r>
  <r>
    <s v="MF4159"/>
    <s v="1738MF4159-93161e"/>
    <s v="40940"/>
    <d v="2025-01-02T14:02:00"/>
    <n v="1"/>
    <d v="2025-01-02T14:02:00"/>
    <d v="2025-01-02T15:00:00"/>
    <s v="0000081351"/>
    <s v="11101"/>
    <n v="6"/>
    <n v="1"/>
    <s v="GD22503"/>
    <s v="Salim ali salim  Alhamadani"/>
    <s v="A026"/>
    <s v="AXA INSURANCE - GULF - BSC- C- ABU DHABI"/>
    <s v="A026"/>
    <s v="AXA INSURANCE - GULF - BSC- C- ABU DHABI"/>
    <s v="12/XV/551490"/>
    <s v="100001695651"/>
    <s v="4037670384"/>
    <n v="56.8"/>
    <s v="Principal : K05.329, M26.621, K03.6, K08.409"/>
    <d v="2025-02-13T03:03:00"/>
    <n v="56.8"/>
    <n v="0"/>
    <n v="0"/>
    <n v="0"/>
    <n v="0"/>
    <s v=""/>
    <m/>
    <m/>
    <m/>
    <x v="0"/>
    <x v="0"/>
    <s v="40940-axa-2jan.xml"/>
    <d v="2025-02-12T23:59:00"/>
    <s v="Remitted"/>
    <m/>
  </r>
  <r>
    <s v="MF4159"/>
    <s v="1738MF4159-93161e"/>
    <s v="40940"/>
    <d v="2025-01-02T14:02:00"/>
    <n v="1"/>
    <d v="2025-01-02T14:02:00"/>
    <d v="2025-01-02T15:00:00"/>
    <s v="0000081352"/>
    <s v="11109"/>
    <n v="6"/>
    <n v="1"/>
    <s v="GD22503"/>
    <s v="Salim ali salim  Alhamadani"/>
    <s v="A026"/>
    <s v="AXA INSURANCE - GULF - BSC- C- ABU DHABI"/>
    <s v="A026"/>
    <s v="AXA INSURANCE - GULF - BSC- C- ABU DHABI"/>
    <s v="12/XV/551490"/>
    <s v="100001695651"/>
    <s v="4037670384"/>
    <n v="45.6"/>
    <s v="Principal : K05.329, M26.621, K03.6, K08.409"/>
    <d v="2025-02-13T03:03:00"/>
    <n v="45.6"/>
    <n v="0"/>
    <n v="0"/>
    <n v="0"/>
    <n v="0"/>
    <s v=""/>
    <m/>
    <m/>
    <m/>
    <x v="0"/>
    <x v="0"/>
    <s v="40940-axa-2jan.xml"/>
    <d v="2025-02-12T23:59:00"/>
    <s v="Remitted"/>
    <m/>
  </r>
  <r>
    <s v="MF4159"/>
    <s v="1738MF4159-93161e"/>
    <s v="40940"/>
    <d v="2025-01-02T14:02:00"/>
    <n v="1"/>
    <d v="2025-01-02T14:02:00"/>
    <d v="2025-01-02T15:00:00"/>
    <s v="0000081349"/>
    <s v="11111"/>
    <n v="6"/>
    <n v="1"/>
    <s v="GD22503"/>
    <s v="Salim ali salim  Alhamadani"/>
    <s v="A026"/>
    <s v="AXA INSURANCE - GULF - BSC- C- ABU DHABI"/>
    <s v="A026"/>
    <s v="AXA INSURANCE - GULF - BSC- C- ABU DHABI"/>
    <s v="12/XV/551490"/>
    <s v="100001695651"/>
    <s v="4037670384"/>
    <n v="66.400000000000006"/>
    <s v="Principal : K05.329, M26.621, K03.6, K08.409"/>
    <d v="2025-02-13T03:03:00"/>
    <n v="66.400000000000006"/>
    <n v="0"/>
    <n v="0"/>
    <n v="0"/>
    <n v="0"/>
    <s v=""/>
    <m/>
    <m/>
    <m/>
    <x v="0"/>
    <x v="0"/>
    <s v="40940-axa-2jan.xml"/>
    <d v="2025-02-12T23:59:00"/>
    <s v="Remitted"/>
    <m/>
  </r>
  <r>
    <s v="MF4159"/>
    <s v="1738MF4159-93161e"/>
    <s v="40940"/>
    <d v="2025-01-02T14:02:00"/>
    <n v="1"/>
    <d v="2025-01-02T14:02:00"/>
    <d v="2025-01-02T15:00:00"/>
    <s v="0000081350"/>
    <s v="11119"/>
    <n v="6"/>
    <n v="1"/>
    <s v="GD22503"/>
    <s v="Salim ali salim  Alhamadani"/>
    <s v="A026"/>
    <s v="AXA INSURANCE - GULF - BSC- C- ABU DHABI"/>
    <s v="A026"/>
    <s v="AXA INSURANCE - GULF - BSC- C- ABU DHABI"/>
    <s v="12/XV/551490"/>
    <s v="100001695651"/>
    <s v="4037670384"/>
    <n v="77.599999999999994"/>
    <s v="Principal : K05.329, M26.621, K03.6, K08.409"/>
    <d v="2025-02-13T03:03:00"/>
    <n v="77.599999999999994"/>
    <n v="0"/>
    <n v="0"/>
    <n v="0"/>
    <n v="0"/>
    <s v=""/>
    <m/>
    <m/>
    <m/>
    <x v="0"/>
    <x v="0"/>
    <s v="40940-axa-2jan.xml"/>
    <d v="2025-02-12T23:59:00"/>
    <s v="Remitted"/>
    <m/>
  </r>
  <r>
    <s v="MF4159"/>
    <s v="1465MF4159-3111e9"/>
    <s v="37610"/>
    <d v="2025-01-02T16:26:00"/>
    <n v="1"/>
    <d v="2025-01-02T16:26:00"/>
    <d v="2025-01-02T17:14:00"/>
    <s v="0000081380"/>
    <s v="11111"/>
    <n v="6"/>
    <n v="1"/>
    <s v="GD45264"/>
    <s v="IBRAHIM KHALED MOHAMED HASSAN  MOUSA"/>
    <s v="A001"/>
    <s v="National Health Insurance Co. - Daman - P.J.S.C."/>
    <s v="A001"/>
    <s v="National Health Insurance Co. - Daman - P.J.S.C."/>
    <s v=""/>
    <m/>
    <s v="116751574"/>
    <n v="48"/>
    <s v="Principal : K05.329, M26.211, K03.6"/>
    <m/>
    <n v="0"/>
    <n v="0"/>
    <m/>
    <n v="0"/>
    <n v="48"/>
    <m/>
    <m/>
    <m/>
    <m/>
    <x v="0"/>
    <x v="0"/>
    <s v="damn-37610.xml"/>
    <m/>
    <s v="Initial Not Remitted"/>
    <m/>
  </r>
  <r>
    <s v="MF4159"/>
    <s v="1465MF4159-3111e9"/>
    <s v="37610"/>
    <d v="2025-01-02T16:26:00"/>
    <n v="1"/>
    <d v="2025-01-02T16:26:00"/>
    <d v="2025-01-02T17:14:00"/>
    <s v="0000081382"/>
    <s v="11119"/>
    <n v="6"/>
    <n v="1"/>
    <s v="GD45264"/>
    <s v="IBRAHIM KHALED MOHAMED HASSAN  MOUSA"/>
    <s v="A001"/>
    <s v="National Health Insurance Co. - Daman - P.J.S.C."/>
    <s v="A001"/>
    <s v="National Health Insurance Co. - Daman - P.J.S.C."/>
    <s v=""/>
    <m/>
    <s v="116751574"/>
    <n v="36"/>
    <s v="Principal : K05.329, M26.211, K03.6"/>
    <m/>
    <n v="0"/>
    <n v="0"/>
    <m/>
    <n v="0"/>
    <n v="36"/>
    <m/>
    <m/>
    <m/>
    <m/>
    <x v="0"/>
    <x v="0"/>
    <s v="damn-37610.xml"/>
    <m/>
    <s v="Initial Not Remitted"/>
    <m/>
  </r>
  <r>
    <s v="MF4159"/>
    <s v="775MF4159-eabbf5"/>
    <s v="40941"/>
    <d v="2025-01-02T19:18:00"/>
    <n v="1"/>
    <d v="2025-01-02T19:18:00"/>
    <d v="2025-01-02T19:46:00"/>
    <s v="0000081439"/>
    <s v="01204"/>
    <n v="6"/>
    <n v="1"/>
    <s v="GD22503"/>
    <s v="Salim ali salim  Alhamadani"/>
    <s v="A001"/>
    <s v="National Health Insurance Co. - Daman - P.J.S.C."/>
    <s v="A001"/>
    <s v="National Health Insurance Co. - Daman - P.J.S.C."/>
    <s v="212510499123"/>
    <s v="51902691"/>
    <s v="116807268"/>
    <n v="48"/>
    <s v="Principal : K04.02, K05.329, K01.1, K03.81, K08.531, K03.6"/>
    <d v="2025-02-07T11:48:00"/>
    <n v="48"/>
    <n v="0"/>
    <n v="0"/>
    <n v="0"/>
    <n v="0"/>
    <s v=""/>
    <m/>
    <m/>
    <m/>
    <x v="0"/>
    <x v="0"/>
    <s v="40941-dman.xml"/>
    <d v="2025-02-06T00:00:00"/>
    <s v="Remitted"/>
    <m/>
  </r>
  <r>
    <s v="MF4159"/>
    <s v="775MF4159-eabbf5"/>
    <s v="40941"/>
    <d v="2025-01-02T19:18:00"/>
    <n v="1"/>
    <d v="2025-01-02T19:18:00"/>
    <d v="2025-01-02T19:46:00"/>
    <s v="0000081440"/>
    <s v="02601"/>
    <n v="6"/>
    <n v="1"/>
    <s v="GD22503"/>
    <s v="Salim ali salim  Alhamadani"/>
    <s v="A001"/>
    <s v="National Health Insurance Co. - Daman - P.J.S.C."/>
    <s v="A001"/>
    <s v="National Health Insurance Co. - Daman - P.J.S.C."/>
    <s v="212510499123"/>
    <s v="51902691"/>
    <s v="116807268"/>
    <n v="72"/>
    <s v="Principal : K04.02, K05.329, K01.1, K03.81, K08.531, K03.6"/>
    <d v="2025-02-07T11:48:00"/>
    <n v="72"/>
    <n v="0"/>
    <n v="0"/>
    <n v="0"/>
    <n v="0"/>
    <s v=""/>
    <m/>
    <m/>
    <m/>
    <x v="0"/>
    <x v="0"/>
    <s v="40941-dman.xml"/>
    <d v="2025-02-06T00:00:00"/>
    <s v="Remitted"/>
    <m/>
  </r>
  <r>
    <s v="MF4159"/>
    <s v="1329MF4159-db87b6"/>
    <s v="35293"/>
    <d v="2025-01-04T11:09:00"/>
    <n v="1"/>
    <d v="2025-01-04T11:09:00"/>
    <d v="2025-01-04T11:27:00"/>
    <s v="0000081463"/>
    <s v="02111"/>
    <n v="6"/>
    <n v="1"/>
    <s v="GD11525"/>
    <s v="HUSSIEN SALAH AHMAD"/>
    <s v="D001"/>
    <s v="National Health Insurance Company (DAMAN) - Thiqa program administration"/>
    <s v="E001"/>
    <s v="Abu Dhabi Department of Finance"/>
    <s v="CLM19012025041313517"/>
    <s v="ZEROHI21012025DMN524357"/>
    <m/>
    <n v="0"/>
    <s v="Principal : K05.11, K08.409"/>
    <d v="2025-01-21T12:40:00"/>
    <n v="0"/>
    <n v="0"/>
    <n v="0"/>
    <n v="0"/>
    <n v="0"/>
    <s v=""/>
    <m/>
    <m/>
    <m/>
    <x v="0"/>
    <x v="0"/>
    <s v="thiqa35293.xml"/>
    <d v="2025-01-20T18:22:00"/>
    <s v="Remitted"/>
    <s v="Fully Rejected"/>
  </r>
  <r>
    <s v="MF4159"/>
    <s v="1733MF4159-ef1673"/>
    <s v="40808"/>
    <d v="2025-01-04T11:09:00"/>
    <n v="1"/>
    <d v="2025-01-04T11:09:00"/>
    <d v="2025-01-04T13:03:00"/>
    <s v="0000081491"/>
    <s v="02111"/>
    <n v="6"/>
    <n v="1"/>
    <s v="GD5633"/>
    <s v="ASMA BUTT MUHAMMAD AMIN BUTT"/>
    <s v="A001"/>
    <s v="National Health Insurance Co. - Daman - P.J.S.C."/>
    <s v="A001"/>
    <s v="National Health Insurance Co. - Daman - P.J.S.C."/>
    <s v=""/>
    <m/>
    <m/>
    <n v="0"/>
    <s v="Principal : K08.531, K02.52, K02.62"/>
    <m/>
    <n v="0"/>
    <n v="0"/>
    <m/>
    <n v="0"/>
    <n v="0"/>
    <m/>
    <m/>
    <m/>
    <m/>
    <x v="0"/>
    <x v="0"/>
    <s v="40808-daman-4jandrasma.xml"/>
    <m/>
    <s v="Initial Not Remitted"/>
    <m/>
  </r>
  <r>
    <s v="MF4159"/>
    <s v="1733MF4159-ef1673"/>
    <s v="40808"/>
    <d v="2025-01-04T11:09:00"/>
    <n v="1"/>
    <d v="2025-01-04T11:09:00"/>
    <d v="2025-01-04T13:03:00"/>
    <s v="0000081492"/>
    <s v="23313"/>
    <n v="6"/>
    <n v="1"/>
    <s v="GD5633"/>
    <s v="ASMA BUTT MUHAMMAD AMIN BUTT"/>
    <s v="A001"/>
    <s v="National Health Insurance Co. - Daman - P.J.S.C."/>
    <s v="A001"/>
    <s v="National Health Insurance Co. - Daman - P.J.S.C."/>
    <s v=""/>
    <m/>
    <s v="116860611"/>
    <n v="192"/>
    <s v="Principal : K08.531, K02.52, K02.62"/>
    <m/>
    <n v="0"/>
    <n v="0"/>
    <m/>
    <n v="0"/>
    <n v="192"/>
    <m/>
    <m/>
    <m/>
    <m/>
    <x v="0"/>
    <x v="0"/>
    <s v="40808-daman-4jandrasma.xml"/>
    <m/>
    <s v="Initial Not Remitted"/>
    <m/>
  </r>
  <r>
    <s v="MF4159"/>
    <s v="1733MF4159-ef1673"/>
    <s v="40808"/>
    <d v="2025-01-04T11:09:00"/>
    <n v="1"/>
    <d v="2025-01-04T11:09:00"/>
    <d v="2025-01-04T13:03:00"/>
    <s v="0000081490"/>
    <s v="25764"/>
    <n v="6"/>
    <n v="1"/>
    <s v="GD5633"/>
    <s v="ASMA BUTT MUHAMMAD AMIN BUTT"/>
    <s v="A001"/>
    <s v="National Health Insurance Co. - Daman - P.J.S.C."/>
    <s v="A001"/>
    <s v="National Health Insurance Co. - Daman - P.J.S.C."/>
    <s v=""/>
    <m/>
    <s v="116860578"/>
    <n v="264"/>
    <s v="Principal : K08.531, K02.52, K02.62"/>
    <m/>
    <n v="0"/>
    <n v="0"/>
    <m/>
    <n v="0"/>
    <n v="264"/>
    <m/>
    <m/>
    <m/>
    <m/>
    <x v="0"/>
    <x v="0"/>
    <s v="40808-daman-4jandrasma.xml"/>
    <m/>
    <s v="Initial Not Remitted"/>
    <m/>
  </r>
  <r>
    <s v="MF4159"/>
    <s v="2088MF4159-8f06c3"/>
    <s v="40949"/>
    <d v="2025-01-04T13:11:00"/>
    <n v="1"/>
    <d v="2025-01-04T13:11:00"/>
    <d v="2025-01-04T15:17:00"/>
    <s v="0000081535"/>
    <s v="01204"/>
    <n v="6"/>
    <n v="1"/>
    <s v="GD45264"/>
    <s v="IBRAHIM KHALED MOHAMED HASSAN  MOUSA"/>
    <s v="A001"/>
    <s v="National Health Insurance Co. - Daman - P.J.S.C."/>
    <s v="A001"/>
    <s v="National Health Insurance Co. - Daman - P.J.S.C."/>
    <s v=""/>
    <m/>
    <s v="116859418"/>
    <n v="48"/>
    <s v="Principal : K08.531, K02.63, K08.409"/>
    <m/>
    <n v="0"/>
    <n v="0"/>
    <m/>
    <n v="0"/>
    <n v="48"/>
    <m/>
    <m/>
    <m/>
    <m/>
    <x v="0"/>
    <x v="0"/>
    <s v="dribhm-daman-jan4,6.xml"/>
    <m/>
    <s v="Initial Not Remitted"/>
    <m/>
  </r>
  <r>
    <s v="MF4159"/>
    <s v="2088MF4159-8f06c3"/>
    <s v="40949"/>
    <d v="2025-01-04T13:11:00"/>
    <n v="1"/>
    <d v="2025-01-04T13:11:00"/>
    <d v="2025-01-04T15:17:00"/>
    <s v="0000081531"/>
    <s v="02111"/>
    <n v="6"/>
    <n v="1"/>
    <s v="GD45264"/>
    <s v="IBRAHIM KHALED MOHAMED HASSAN  MOUSA"/>
    <s v="A001"/>
    <s v="National Health Insurance Co. - Daman - P.J.S.C."/>
    <s v="A001"/>
    <s v="National Health Insurance Co. - Daman - P.J.S.C."/>
    <s v=""/>
    <m/>
    <m/>
    <n v="0"/>
    <s v="Principal : K08.531, K02.63, K08.409"/>
    <m/>
    <n v="0"/>
    <n v="0"/>
    <m/>
    <n v="0"/>
    <n v="0"/>
    <m/>
    <m/>
    <m/>
    <m/>
    <x v="0"/>
    <x v="0"/>
    <s v="dribhm-daman-jan4,6.xml"/>
    <m/>
    <s v="Initial Not Remitted"/>
    <m/>
  </r>
  <r>
    <s v="MF4159"/>
    <s v="2088MF4159-8f06c3"/>
    <s v="40949"/>
    <d v="2025-01-04T13:11:00"/>
    <n v="1"/>
    <d v="2025-01-04T13:11:00"/>
    <d v="2025-01-04T15:17:00"/>
    <s v="0000081536"/>
    <s v="02601"/>
    <n v="6"/>
    <n v="1"/>
    <s v="GD45264"/>
    <s v="IBRAHIM KHALED MOHAMED HASSAN  MOUSA"/>
    <s v="A001"/>
    <s v="National Health Insurance Co. - Daman - P.J.S.C."/>
    <s v="A001"/>
    <s v="National Health Insurance Co. - Daman - P.J.S.C."/>
    <s v=""/>
    <m/>
    <s v="116859418"/>
    <n v="72"/>
    <s v="Principal : K08.531, K02.63, K08.409"/>
    <m/>
    <n v="0"/>
    <n v="0"/>
    <m/>
    <n v="0"/>
    <n v="72"/>
    <m/>
    <m/>
    <m/>
    <m/>
    <x v="0"/>
    <x v="0"/>
    <s v="dribhm-daman-jan4,6.xml"/>
    <m/>
    <s v="Initial Not Remitted"/>
    <m/>
  </r>
  <r>
    <s v="MF4159"/>
    <s v="2088MF4159-8f06c3"/>
    <s v="40949"/>
    <d v="2025-01-04T13:11:00"/>
    <n v="1"/>
    <d v="2025-01-04T13:11:00"/>
    <d v="2025-01-04T15:17:00"/>
    <s v="0000081530"/>
    <s v="33141"/>
    <n v="6"/>
    <n v="1"/>
    <s v="GD45264"/>
    <s v="IBRAHIM KHALED MOHAMED HASSAN  MOUSA"/>
    <s v="A001"/>
    <s v="National Health Insurance Co. - Daman - P.J.S.C."/>
    <s v="A001"/>
    <s v="National Health Insurance Co. - Daman - P.J.S.C."/>
    <s v=""/>
    <m/>
    <s v="116865731"/>
    <n v="528"/>
    <s v="Principal : K08.531, K02.63, K08.409"/>
    <m/>
    <n v="0"/>
    <n v="0"/>
    <m/>
    <n v="0"/>
    <n v="528"/>
    <m/>
    <m/>
    <m/>
    <m/>
    <x v="0"/>
    <x v="0"/>
    <s v="dribhm-daman-jan4,6.xml"/>
    <m/>
    <s v="Initial Not Remitted"/>
    <m/>
  </r>
  <r>
    <s v="MF4159"/>
    <s v="975MF4159-aaac84"/>
    <s v="38536"/>
    <d v="2025-01-04T13:27:00"/>
    <n v="1"/>
    <d v="2025-01-04T13:27:00"/>
    <d v="2025-01-04T13:47:00"/>
    <s v="0000081495"/>
    <s v="01204"/>
    <n v="6"/>
    <n v="1"/>
    <s v="GD5633"/>
    <s v="ASMA BUTT MUHAMMAD AMIN BUTT"/>
    <s v="A001"/>
    <s v="National Health Insurance Co. - Daman - P.J.S.C."/>
    <s v="A001"/>
    <s v="National Health Insurance Co. - Daman - P.J.S.C."/>
    <s v="212510784654"/>
    <s v="51907551"/>
    <s v="117014021"/>
    <n v="48"/>
    <s v="Principal : K02.53, K02.52, K02.62"/>
    <d v="2025-02-13T03:30:00"/>
    <n v="48"/>
    <n v="0"/>
    <n v="0"/>
    <n v="0"/>
    <n v="0"/>
    <s v=""/>
    <m/>
    <m/>
    <m/>
    <x v="0"/>
    <x v="0"/>
    <s v="daman-38536.xml"/>
    <d v="2025-02-11T00:00:00"/>
    <s v="Remitted"/>
    <m/>
  </r>
  <r>
    <s v="MF4159"/>
    <s v="975MF4159-aaac84"/>
    <s v="38536"/>
    <d v="2025-01-04T13:27:00"/>
    <n v="1"/>
    <d v="2025-01-04T13:27:00"/>
    <d v="2025-01-04T13:47:00"/>
    <s v="0000081496"/>
    <s v="02601"/>
    <n v="6"/>
    <n v="1"/>
    <s v="GD5633"/>
    <s v="ASMA BUTT MUHAMMAD AMIN BUTT"/>
    <s v="A001"/>
    <s v="National Health Insurance Co. - Daman - P.J.S.C."/>
    <s v="A001"/>
    <s v="National Health Insurance Co. - Daman - P.J.S.C."/>
    <s v="212510784654"/>
    <s v="51907551"/>
    <s v="117014021"/>
    <n v="72"/>
    <s v="Principal : K02.53, K02.52, K02.62"/>
    <d v="2025-02-13T03:30:00"/>
    <n v="72"/>
    <n v="0"/>
    <n v="0"/>
    <n v="0"/>
    <n v="0"/>
    <s v=""/>
    <m/>
    <m/>
    <m/>
    <x v="0"/>
    <x v="0"/>
    <s v="daman-38536.xml"/>
    <d v="2025-02-11T00:00:00"/>
    <s v="Remitted"/>
    <m/>
  </r>
  <r>
    <s v="MF4159"/>
    <s v="712MF4159-d01fa6"/>
    <s v="34246"/>
    <d v="2025-01-04T16:09:00"/>
    <n v="1"/>
    <d v="2025-01-04T16:09:00"/>
    <d v="2025-01-04T16:41:00"/>
    <s v="0000081538"/>
    <s v="01204"/>
    <n v="6"/>
    <n v="1"/>
    <s v="GD5633"/>
    <s v="ASMA BUTT MUHAMMAD AMIN BUTT"/>
    <s v="D001"/>
    <s v="National Health Insurance Company (DAMAN) - Thiqa program administration"/>
    <s v="E001"/>
    <s v="Abu Dhabi Department of Finance"/>
    <s v="CLM05012025040076983"/>
    <s v="80281933"/>
    <m/>
    <n v="70"/>
    <s v="Principal : K05.10, K03.6, K08.409, K03.7"/>
    <d v="2025-01-11T17:16:00"/>
    <n v="70"/>
    <n v="0"/>
    <n v="0"/>
    <n v="0"/>
    <n v="0"/>
    <s v=""/>
    <m/>
    <m/>
    <m/>
    <x v="0"/>
    <x v="0"/>
    <s v="thiqa-34246.xml"/>
    <d v="2025-01-09T00:00:00"/>
    <s v="Remitted"/>
    <m/>
  </r>
  <r>
    <s v="MF4159"/>
    <s v="712MF4159-d01fa6"/>
    <s v="34246"/>
    <d v="2025-01-04T16:09:00"/>
    <n v="1"/>
    <d v="2025-01-04T16:09:00"/>
    <d v="2025-01-04T16:41:00"/>
    <s v="0000081539"/>
    <s v="02601"/>
    <n v="6"/>
    <n v="1"/>
    <s v="GD5633"/>
    <s v="ASMA BUTT MUHAMMAD AMIN BUTT"/>
    <s v="D001"/>
    <s v="National Health Insurance Company (DAMAN) - Thiqa program administration"/>
    <s v="E001"/>
    <s v="Abu Dhabi Department of Finance"/>
    <s v="CLM05012025040076983"/>
    <s v="80281933"/>
    <m/>
    <n v="0"/>
    <s v="Principal : K05.10, K03.6, K08.409, K03.7"/>
    <d v="2025-01-11T17:16:00"/>
    <n v="0"/>
    <n v="0"/>
    <n v="0"/>
    <n v="0"/>
    <n v="0"/>
    <s v=""/>
    <m/>
    <m/>
    <m/>
    <x v="0"/>
    <x v="0"/>
    <s v="thiqa-34246.xml"/>
    <d v="2025-01-09T00:00:00"/>
    <s v="Remitted"/>
    <s v="Fully Rejected"/>
  </r>
  <r>
    <s v="MF4159"/>
    <s v="732MF4159-249a1b"/>
    <s v="40404"/>
    <d v="2025-01-04T16:34:00"/>
    <n v="1"/>
    <d v="2025-01-04T16:34:00"/>
    <d v="2025-01-04T17:12:00"/>
    <s v="0000081544"/>
    <s v="11101"/>
    <n v="6"/>
    <n v="1"/>
    <s v="GD22503"/>
    <s v="Salim ali salim  Alhamadani"/>
    <s v="A026"/>
    <s v="AXA INSURANCE - GULF - BSC- C- ABU DHABI"/>
    <s v="A026"/>
    <s v="AXA INSURANCE - GULF - BSC- C- ABU DHABI"/>
    <s v="12/XC/1965041"/>
    <s v="100001681194"/>
    <s v="4037679944"/>
    <n v="56.8"/>
    <s v="Principal : K05.329, K03.6"/>
    <d v="2025-01-16T03:19:00"/>
    <n v="56.8"/>
    <n v="0"/>
    <n v="0"/>
    <n v="0"/>
    <n v="0"/>
    <s v=""/>
    <m/>
    <m/>
    <m/>
    <x v="0"/>
    <x v="0"/>
    <s v="axa-40404.xml"/>
    <d v="2025-01-15T23:59:00"/>
    <s v="Remitted"/>
    <m/>
  </r>
  <r>
    <s v="MF4159"/>
    <s v="732MF4159-249a1b"/>
    <s v="40404"/>
    <d v="2025-01-04T16:34:00"/>
    <n v="1"/>
    <d v="2025-01-04T16:34:00"/>
    <d v="2025-01-04T17:12:00"/>
    <s v="0000081283"/>
    <s v="11111"/>
    <n v="6"/>
    <n v="1"/>
    <s v="GD22503"/>
    <s v="Salim ali salim  Alhamadani"/>
    <s v="A026"/>
    <s v="AXA INSURANCE - GULF - BSC- C- ABU DHABI"/>
    <s v="A026"/>
    <s v="AXA INSURANCE - GULF - BSC- C- ABU DHABI"/>
    <s v="12/XC/1965041"/>
    <s v="100001681194"/>
    <s v="4037679944"/>
    <n v="66.400000000000006"/>
    <s v="Principal : K05.329, K03.6"/>
    <d v="2025-01-16T03:19:00"/>
    <n v="66.400000000000006"/>
    <n v="0"/>
    <n v="0"/>
    <n v="0"/>
    <n v="0"/>
    <s v=""/>
    <m/>
    <m/>
    <m/>
    <x v="0"/>
    <x v="0"/>
    <s v="axa-40404.xml"/>
    <d v="2025-01-15T23:59:00"/>
    <s v="Remitted"/>
    <m/>
  </r>
  <r>
    <s v="MF4159"/>
    <s v="779MF4159-631fec"/>
    <s v="38491"/>
    <d v="2025-01-04T16:52:00"/>
    <n v="1"/>
    <d v="2025-01-04T16:52:00"/>
    <d v="2025-01-04T17:26:00"/>
    <s v="0000081545"/>
    <s v="01204"/>
    <n v="6"/>
    <n v="1"/>
    <s v="GD5633"/>
    <s v="ASMA BUTT MUHAMMAD AMIN BUTT"/>
    <s v="A002"/>
    <s v="Abu Dhabi National Insurance Co."/>
    <s v="A002"/>
    <s v="Abu Dhabi National Insurance Co."/>
    <s v=""/>
    <m/>
    <m/>
    <n v="56"/>
    <s v="Principal : K05.10, K03.6, K08.409, K08.3, K02.53"/>
    <m/>
    <n v="0"/>
    <n v="0"/>
    <m/>
    <n v="0"/>
    <n v="56"/>
    <m/>
    <m/>
    <m/>
    <m/>
    <x v="0"/>
    <x v="0"/>
    <s v="adnic-38491.xml"/>
    <m/>
    <s v="Initial Not Remitted"/>
    <m/>
  </r>
  <r>
    <s v="MF4159"/>
    <s v="779MF4159-631fec"/>
    <s v="38491"/>
    <d v="2025-01-04T16:52:00"/>
    <n v="1"/>
    <d v="2025-01-04T16:52:00"/>
    <d v="2025-01-04T17:26:00"/>
    <s v="0000081546"/>
    <s v="02601"/>
    <n v="6"/>
    <n v="1"/>
    <s v="GD5633"/>
    <s v="ASMA BUTT MUHAMMAD AMIN BUTT"/>
    <s v="A002"/>
    <s v="Abu Dhabi National Insurance Co."/>
    <s v="A002"/>
    <s v="Abu Dhabi National Insurance Co."/>
    <s v=""/>
    <m/>
    <m/>
    <n v="84"/>
    <s v="Principal : K05.10, K03.6, K08.409, K08.3, K02.53"/>
    <m/>
    <n v="0"/>
    <n v="0"/>
    <m/>
    <n v="0"/>
    <n v="84"/>
    <m/>
    <m/>
    <m/>
    <m/>
    <x v="0"/>
    <x v="0"/>
    <s v="adnic-38491.xml"/>
    <m/>
    <s v="Initial Not Remitted"/>
    <m/>
  </r>
  <r>
    <s v="MF4159"/>
    <s v="779MF4159-631fec"/>
    <s v="38491"/>
    <d v="2025-01-04T16:52:00"/>
    <n v="1"/>
    <d v="2025-01-04T16:52:00"/>
    <d v="2025-01-04T17:26:00"/>
    <s v="0000081547"/>
    <s v="11101"/>
    <n v="6"/>
    <n v="1"/>
    <s v="GD5633"/>
    <s v="ASMA BUTT MUHAMMAD AMIN BUTT"/>
    <s v="A002"/>
    <s v="Abu Dhabi National Insurance Co."/>
    <s v="A002"/>
    <s v="Abu Dhabi National Insurance Co."/>
    <s v=""/>
    <m/>
    <m/>
    <n v="44.8"/>
    <s v="Principal : K05.10, K03.6, K08.409, K08.3, K02.53"/>
    <m/>
    <n v="0"/>
    <n v="0"/>
    <m/>
    <n v="0"/>
    <n v="44.8"/>
    <m/>
    <m/>
    <m/>
    <m/>
    <x v="0"/>
    <x v="0"/>
    <s v="adnic-38491.xml"/>
    <m/>
    <s v="Initial Not Remitted"/>
    <m/>
  </r>
  <r>
    <s v="MF4159"/>
    <s v="779MF4159-631fec"/>
    <s v="38491"/>
    <d v="2025-01-04T16:52:00"/>
    <n v="1"/>
    <d v="2025-01-04T16:52:00"/>
    <d v="2025-01-04T17:26:00"/>
    <s v="0000081549"/>
    <s v="11109"/>
    <n v="6"/>
    <n v="1"/>
    <s v="GD5633"/>
    <s v="ASMA BUTT MUHAMMAD AMIN BUTT"/>
    <s v="A002"/>
    <s v="Abu Dhabi National Insurance Co."/>
    <s v="A002"/>
    <s v="Abu Dhabi National Insurance Co."/>
    <s v=""/>
    <m/>
    <m/>
    <n v="28"/>
    <s v="Principal : K05.10, K03.6, K08.409, K08.3, K02.53"/>
    <m/>
    <n v="0"/>
    <n v="0"/>
    <m/>
    <n v="0"/>
    <n v="28"/>
    <m/>
    <m/>
    <m/>
    <m/>
    <x v="0"/>
    <x v="0"/>
    <s v="adnic-38491.xml"/>
    <m/>
    <s v="Initial Not Remitted"/>
    <m/>
  </r>
  <r>
    <s v="MF4159"/>
    <s v="779MF4159-631fec"/>
    <s v="38491"/>
    <d v="2025-01-04T16:52:00"/>
    <n v="1"/>
    <d v="2025-01-04T16:52:00"/>
    <d v="2025-01-04T17:26:00"/>
    <s v="0000081548"/>
    <s v="11111"/>
    <n v="6"/>
    <n v="1"/>
    <s v="GD5633"/>
    <s v="ASMA BUTT MUHAMMAD AMIN BUTT"/>
    <s v="A002"/>
    <s v="Abu Dhabi National Insurance Co."/>
    <s v="A002"/>
    <s v="Abu Dhabi National Insurance Co."/>
    <s v=""/>
    <m/>
    <m/>
    <n v="56"/>
    <s v="Principal : K05.10, K03.6, K08.409, K08.3, K02.53"/>
    <m/>
    <n v="0"/>
    <n v="0"/>
    <m/>
    <n v="0"/>
    <n v="56"/>
    <m/>
    <m/>
    <m/>
    <m/>
    <x v="0"/>
    <x v="0"/>
    <s v="adnic-38491.xml"/>
    <m/>
    <s v="Initial Not Remitted"/>
    <m/>
  </r>
  <r>
    <s v="MF4159"/>
    <s v="779MF4159-631fec"/>
    <s v="38491"/>
    <d v="2025-01-04T16:52:00"/>
    <n v="1"/>
    <d v="2025-01-04T16:52:00"/>
    <d v="2025-01-04T17:26:00"/>
    <s v="0000081550"/>
    <s v="11119"/>
    <n v="6"/>
    <n v="1"/>
    <s v="GD5633"/>
    <s v="ASMA BUTT MUHAMMAD AMIN BUTT"/>
    <s v="A002"/>
    <s v="Abu Dhabi National Insurance Co."/>
    <s v="A002"/>
    <s v="Abu Dhabi National Insurance Co."/>
    <s v=""/>
    <m/>
    <m/>
    <n v="42"/>
    <s v="Principal : K05.10, K03.6, K08.409, K08.3, K02.53"/>
    <m/>
    <n v="0"/>
    <n v="0"/>
    <m/>
    <n v="0"/>
    <n v="42"/>
    <m/>
    <m/>
    <m/>
    <m/>
    <x v="0"/>
    <x v="0"/>
    <s v="adnic-38491.xml"/>
    <m/>
    <s v="Initial Not Remitted"/>
    <m/>
  </r>
  <r>
    <s v="MF4159"/>
    <s v="1734MF4159-eba1d0"/>
    <s v="40876"/>
    <d v="2025-01-04T17:14:00"/>
    <n v="1"/>
    <d v="2025-01-04T17:14:00"/>
    <d v="2025-01-04T18:08:00"/>
    <s v="0000081559"/>
    <s v="01204"/>
    <n v="6"/>
    <n v="1"/>
    <s v="GD22503"/>
    <s v="Salim ali salim  Alhamadani"/>
    <s v="A001"/>
    <s v="National Health Insurance Co. - Daman - P.J.S.C."/>
    <s v="A001"/>
    <s v="National Health Insurance Co. - Daman - P.J.S.C."/>
    <s v=""/>
    <m/>
    <s v="116782897"/>
    <n v="48"/>
    <s v="Principal : K08.531, K05.329, K03.6, K08.409"/>
    <m/>
    <n v="0"/>
    <n v="0"/>
    <m/>
    <n v="0"/>
    <n v="48"/>
    <m/>
    <m/>
    <m/>
    <m/>
    <x v="0"/>
    <x v="0"/>
    <s v="40876daman-4jan.xml"/>
    <m/>
    <s v="Initial Not Remitted"/>
    <m/>
  </r>
  <r>
    <s v="MF4159"/>
    <s v="1734MF4159-eba1d0"/>
    <s v="40876"/>
    <d v="2025-01-04T17:14:00"/>
    <n v="1"/>
    <d v="2025-01-04T17:14:00"/>
    <d v="2025-01-04T18:08:00"/>
    <s v="0000081561"/>
    <s v="02601"/>
    <n v="6"/>
    <n v="1"/>
    <s v="GD22503"/>
    <s v="Salim ali salim  Alhamadani"/>
    <s v="A001"/>
    <s v="National Health Insurance Co. - Daman - P.J.S.C."/>
    <s v="A001"/>
    <s v="National Health Insurance Co. - Daman - P.J.S.C."/>
    <s v=""/>
    <m/>
    <s v="116782897"/>
    <n v="72"/>
    <s v="Principal : K08.531, K05.329, K03.6, K08.409"/>
    <m/>
    <n v="0"/>
    <n v="0"/>
    <m/>
    <n v="0"/>
    <n v="72"/>
    <m/>
    <m/>
    <m/>
    <m/>
    <x v="0"/>
    <x v="0"/>
    <s v="40876daman-4jan.xml"/>
    <m/>
    <s v="Initial Not Remitted"/>
    <m/>
  </r>
  <r>
    <s v="MF4159"/>
    <s v="983MF4159-b6c4d8"/>
    <s v="38381"/>
    <d v="2025-01-04T18:09:00"/>
    <n v="1"/>
    <d v="2025-01-04T18:09:00"/>
    <d v="2025-01-04T19:07:00"/>
    <s v="0000081600"/>
    <s v="01204"/>
    <n v="6"/>
    <n v="1"/>
    <s v="GD22503"/>
    <s v="Salim ali salim  Alhamadani"/>
    <s v="A001"/>
    <s v="National Health Insurance Co. - Daman - P.J.S.C."/>
    <s v="A001"/>
    <s v="National Health Insurance Co. - Daman - P.J.S.C."/>
    <s v="212510788555"/>
    <s v="51907551"/>
    <s v="116776492"/>
    <n v="60"/>
    <s v="Principal : K05.329, K03.6, K02.63"/>
    <d v="2025-02-13T03:30:00"/>
    <n v="60"/>
    <n v="0"/>
    <n v="0"/>
    <n v="0"/>
    <n v="0"/>
    <s v=""/>
    <m/>
    <m/>
    <m/>
    <x v="0"/>
    <x v="0"/>
    <s v="daman-drsalim-dec4.xml"/>
    <d v="2025-02-11T00:00:00"/>
    <s v="Remitted"/>
    <m/>
  </r>
  <r>
    <s v="MF4159"/>
    <s v="983MF4159-b6c4d8"/>
    <s v="38381"/>
    <d v="2025-01-04T18:09:00"/>
    <n v="1"/>
    <d v="2025-01-04T18:09:00"/>
    <d v="2025-01-04T19:07:00"/>
    <s v="0000081602"/>
    <s v="11101"/>
    <n v="6"/>
    <n v="1"/>
    <s v="GD22503"/>
    <s v="Salim ali salim  Alhamadani"/>
    <s v="A001"/>
    <s v="National Health Insurance Co. - Daman - P.J.S.C."/>
    <s v="A001"/>
    <s v="National Health Insurance Co. - Daman - P.J.S.C."/>
    <s v="212510788555"/>
    <s v="51907551"/>
    <m/>
    <n v="0"/>
    <s v="Principal : K05.329, K03.6, K02.63"/>
    <d v="2025-02-13T03:30:00"/>
    <n v="0"/>
    <n v="0"/>
    <n v="0"/>
    <n v="0"/>
    <n v="0"/>
    <s v=""/>
    <m/>
    <m/>
    <m/>
    <x v="0"/>
    <x v="0"/>
    <s v="daman-drsalim-dec4.xml"/>
    <d v="2025-02-11T00:00:00"/>
    <s v="Remitted"/>
    <s v="Fully Rejected"/>
  </r>
  <r>
    <s v="MF4159"/>
    <s v="983MF4159-b6c4d8"/>
    <s v="38381"/>
    <d v="2025-01-04T18:09:00"/>
    <n v="1"/>
    <d v="2025-01-04T18:09:00"/>
    <d v="2025-01-04T19:07:00"/>
    <s v="0000081601"/>
    <s v="11111"/>
    <n v="6"/>
    <n v="1"/>
    <s v="GD22503"/>
    <s v="Salim ali salim  Alhamadani"/>
    <s v="A001"/>
    <s v="National Health Insurance Co. - Daman - P.J.S.C."/>
    <s v="A001"/>
    <s v="National Health Insurance Co. - Daman - P.J.S.C."/>
    <s v="212510788555"/>
    <s v="51907551"/>
    <m/>
    <n v="0"/>
    <s v="Principal : K05.329, K03.6, K02.63"/>
    <d v="2025-02-13T03:30:00"/>
    <n v="0"/>
    <n v="0"/>
    <n v="0"/>
    <n v="0"/>
    <n v="0"/>
    <s v=""/>
    <m/>
    <m/>
    <m/>
    <x v="0"/>
    <x v="0"/>
    <s v="daman-drsalim-dec4.xml"/>
    <d v="2025-02-11T00:00:00"/>
    <s v="Remitted"/>
    <s v="Fully Rejected"/>
  </r>
  <r>
    <s v="MF4159"/>
    <s v="1513MF4159-8dcc6a"/>
    <s v="40946"/>
    <d v="2025-01-04T18:14:00"/>
    <n v="1"/>
    <d v="2025-01-04T18:14:00"/>
    <d v="2025-01-04T18:57:00"/>
    <s v="0000081584"/>
    <s v="01601"/>
    <n v="6"/>
    <n v="1"/>
    <s v="GD11525"/>
    <s v="HUSSIEN SALAH AHMAD"/>
    <s v="D001"/>
    <s v="National Health Insurance Company (DAMAN) - Thiqa program administration"/>
    <s v="E001"/>
    <s v="Abu Dhabi Department of Finance"/>
    <s v="CLM26012025042001152"/>
    <s v="80284517"/>
    <m/>
    <n v="175"/>
    <s v="Principal : K08.409, K08.3, K01.1, K05.229, K03.6"/>
    <d v="2025-02-04T21:40:00"/>
    <n v="175"/>
    <n v="0"/>
    <n v="0"/>
    <n v="0"/>
    <n v="0"/>
    <s v=""/>
    <m/>
    <m/>
    <m/>
    <x v="0"/>
    <x v="0"/>
    <s v="thiqa40946.xml"/>
    <d v="2025-02-01T00:00:00"/>
    <s v="Remitted"/>
    <m/>
  </r>
  <r>
    <s v="MF4159"/>
    <s v="1513MF4159-8dcc6a"/>
    <s v="40946"/>
    <d v="2025-01-04T18:14:00"/>
    <n v="1"/>
    <d v="2025-01-04T18:14:00"/>
    <d v="2025-01-04T18:57:00"/>
    <s v="0000081586"/>
    <s v="02934"/>
    <n v="6"/>
    <n v="1"/>
    <s v="GD11525"/>
    <s v="HUSSIEN SALAH AHMAD"/>
    <s v="D001"/>
    <s v="National Health Insurance Company (DAMAN) - Thiqa program administration"/>
    <s v="E001"/>
    <s v="Abu Dhabi Department of Finance"/>
    <s v="CLM26012025042001152"/>
    <s v="80284517"/>
    <m/>
    <n v="420"/>
    <s v="Principal : K08.409, K08.3, K01.1, K05.229, K03.6"/>
    <d v="2025-02-04T21:40:00"/>
    <n v="420"/>
    <n v="0"/>
    <n v="0"/>
    <n v="0"/>
    <n v="0"/>
    <s v=""/>
    <m/>
    <m/>
    <m/>
    <x v="0"/>
    <x v="0"/>
    <s v="thiqa40946.xml"/>
    <d v="2025-02-01T00:00:00"/>
    <s v="Remitted"/>
    <m/>
  </r>
  <r>
    <s v="MF4159"/>
    <s v="1521MF4159-267ba0"/>
    <s v="40946"/>
    <d v="2025-01-04T19:22:00"/>
    <n v="1"/>
    <d v="2025-01-04T19:22:00"/>
    <d v="2025-01-04T19:37:00"/>
    <s v="0000081754"/>
    <s v="11111"/>
    <n v="6"/>
    <n v="1"/>
    <s v="GD45264"/>
    <s v="IBRAHIM KHALED MOHAMED HASSAN  MOUSA"/>
    <s v="D001"/>
    <s v="National Health Insurance Company (DAMAN) - Thiqa program administration"/>
    <s v="E001"/>
    <s v="Abu Dhabi Department of Finance"/>
    <s v="CLM27012025042097400"/>
    <s v="80284517"/>
    <m/>
    <n v="70"/>
    <s v="Principal : K03.6, K05.329"/>
    <d v="2025-02-04T21:49:00"/>
    <n v="70"/>
    <n v="0"/>
    <n v="0"/>
    <n v="0"/>
    <n v="0"/>
    <s v=""/>
    <m/>
    <m/>
    <m/>
    <x v="0"/>
    <x v="0"/>
    <s v="thiqa-jan3-dribhm.xml"/>
    <d v="2025-02-01T00:00:00"/>
    <s v="Remitted"/>
    <m/>
  </r>
  <r>
    <s v="MF4159"/>
    <s v="2098MF4159-95435c"/>
    <s v="40952"/>
    <d v="2025-01-04T19:46:00"/>
    <n v="1"/>
    <d v="2025-01-04T19:46:00"/>
    <d v="2025-01-04T20:33:00"/>
    <s v="0000081613"/>
    <s v="01204"/>
    <n v="6"/>
    <n v="1"/>
    <s v="GD45264"/>
    <s v="IBRAHIM KHALED MOHAMED HASSAN  MOUSA"/>
    <s v="D001"/>
    <s v="National Health Insurance Company (DAMAN) - Thiqa program administration"/>
    <s v="E001"/>
    <s v="Abu Dhabi Department of Finance"/>
    <s v=""/>
    <m/>
    <m/>
    <n v="70"/>
    <s v="Principal : K02.63, K08.409"/>
    <m/>
    <n v="0"/>
    <n v="0"/>
    <m/>
    <n v="0"/>
    <n v="70"/>
    <m/>
    <m/>
    <m/>
    <m/>
    <x v="0"/>
    <x v="0"/>
    <s v="thiqa-jan26,25.-dribhm.xml"/>
    <m/>
    <s v="Initial Not Remitted"/>
    <m/>
  </r>
  <r>
    <s v="MF4159"/>
    <s v="2098MF4159-95435c"/>
    <s v="40952"/>
    <d v="2025-01-04T19:46:00"/>
    <n v="1"/>
    <d v="2025-01-04T19:46:00"/>
    <d v="2025-01-04T20:33:00"/>
    <s v="0000081614"/>
    <s v="02601"/>
    <n v="6"/>
    <n v="1"/>
    <s v="GD45264"/>
    <s v="IBRAHIM KHALED MOHAMED HASSAN  MOUSA"/>
    <s v="D001"/>
    <s v="National Health Insurance Company (DAMAN) - Thiqa program administration"/>
    <s v="E001"/>
    <s v="Abu Dhabi Department of Finance"/>
    <s v=""/>
    <m/>
    <m/>
    <n v="105"/>
    <s v="Principal : K02.63, K08.409"/>
    <m/>
    <n v="0"/>
    <n v="0"/>
    <m/>
    <n v="0"/>
    <n v="105"/>
    <m/>
    <m/>
    <m/>
    <m/>
    <x v="0"/>
    <x v="0"/>
    <s v="thiqa-jan26,25.-dribhm.xml"/>
    <m/>
    <s v="Initial Not Remitted"/>
    <m/>
  </r>
  <r>
    <s v="MF4159"/>
    <s v="2098MF4159-95435c"/>
    <s v="40952"/>
    <d v="2025-01-04T19:46:00"/>
    <n v="1"/>
    <d v="2025-01-04T19:46:00"/>
    <d v="2025-01-04T20:33:00"/>
    <s v="0000083740"/>
    <s v="32313"/>
    <n v="6"/>
    <n v="1"/>
    <s v="GD45264"/>
    <s v="IBRAHIM KHALED MOHAMED HASSAN  MOUSA"/>
    <s v="D001"/>
    <s v="National Health Insurance Company (DAMAN) - Thiqa program administration"/>
    <s v="E001"/>
    <s v="Abu Dhabi Department of Finance"/>
    <s v=""/>
    <m/>
    <m/>
    <n v="245"/>
    <s v="Principal : K02.63, K08.409"/>
    <m/>
    <n v="0"/>
    <n v="0"/>
    <m/>
    <n v="0"/>
    <n v="245"/>
    <m/>
    <m/>
    <m/>
    <m/>
    <x v="0"/>
    <x v="0"/>
    <s v="thiqa-jan26,25.-dribhm.xml"/>
    <m/>
    <s v="Initial Not Remitted"/>
    <m/>
  </r>
  <r>
    <s v="MF4159"/>
    <s v="753MF4159-5f054b"/>
    <s v="36886"/>
    <d v="2025-01-05T11:05:00"/>
    <n v="1"/>
    <d v="2025-01-05T11:05:00"/>
    <d v="2025-01-05T11:39:00"/>
    <s v="0000081657"/>
    <s v="01204"/>
    <n v="6"/>
    <n v="1"/>
    <s v="GD22503"/>
    <s v="Salim ali salim  Alhamadani"/>
    <s v="A001"/>
    <s v="National Health Insurance Co. - Daman - P.J.S.C."/>
    <s v="A001"/>
    <s v="National Health Insurance Co. - Daman - P.J.S.C."/>
    <s v=""/>
    <m/>
    <s v="116941096"/>
    <n v="48"/>
    <s v="Principal : K02.62, K02.63, K05.10, K01.1"/>
    <m/>
    <n v="0"/>
    <n v="0"/>
    <m/>
    <n v="0"/>
    <n v="48"/>
    <m/>
    <m/>
    <m/>
    <m/>
    <x v="0"/>
    <x v="0"/>
    <s v="36886-daman.xml"/>
    <m/>
    <s v="Initial Not Remitted"/>
    <m/>
  </r>
  <r>
    <s v="MF4159"/>
    <s v="753MF4159-5f054b"/>
    <s v="36886"/>
    <d v="2025-01-05T11:05:00"/>
    <n v="1"/>
    <d v="2025-01-05T11:05:00"/>
    <d v="2025-01-05T11:39:00"/>
    <s v="0000081658"/>
    <s v="02601"/>
    <n v="6"/>
    <n v="1"/>
    <s v="GD22503"/>
    <s v="Salim ali salim  Alhamadani"/>
    <s v="A001"/>
    <s v="National Health Insurance Co. - Daman - P.J.S.C."/>
    <s v="A001"/>
    <s v="National Health Insurance Co. - Daman - P.J.S.C."/>
    <s v=""/>
    <m/>
    <m/>
    <n v="0"/>
    <s v="Principal : K02.62, K02.63, K05.10, K01.1"/>
    <m/>
    <n v="0"/>
    <n v="0"/>
    <m/>
    <n v="0"/>
    <n v="0"/>
    <m/>
    <m/>
    <m/>
    <m/>
    <x v="0"/>
    <x v="0"/>
    <s v="36886-daman.xml"/>
    <m/>
    <s v="Initial Not Remitted"/>
    <m/>
  </r>
  <r>
    <s v="MF4159"/>
    <s v="1414MF4159-dfcfd7"/>
    <s v="40028"/>
    <d v="2025-01-05T11:24:00"/>
    <n v="1"/>
    <d v="2025-01-05T11:24:00"/>
    <d v="2025-01-05T13:01:00"/>
    <s v="0000081666"/>
    <s v="42311"/>
    <n v="6"/>
    <n v="1"/>
    <s v="GD11525"/>
    <s v="HUSSIEN SALAH AHMAD"/>
    <s v="D001"/>
    <s v="National Health Insurance Company (DAMAN) - Thiqa program administration"/>
    <s v="E001"/>
    <s v="Abu Dhabi Department of Finance"/>
    <s v="CLM23012025041747206"/>
    <s v="80285174"/>
    <m/>
    <n v="560"/>
    <s v="Principal : K06.1"/>
    <d v="2025-02-03T20:58:00"/>
    <n v="560"/>
    <n v="0"/>
    <n v="0"/>
    <n v="0"/>
    <n v="0"/>
    <s v=""/>
    <m/>
    <m/>
    <m/>
    <x v="0"/>
    <x v="0"/>
    <s v="thiqa3-jan-drhussein.xml"/>
    <d v="2025-02-01T00:00:00"/>
    <s v="Remitted"/>
    <m/>
  </r>
  <r>
    <s v="MF4159"/>
    <s v="1414MF4159-dfcfd7"/>
    <s v="40028"/>
    <d v="2025-01-05T11:24:00"/>
    <n v="1"/>
    <d v="2025-01-05T11:24:00"/>
    <d v="2025-01-05T13:01:00"/>
    <s v="0000081691"/>
    <s v="42311"/>
    <n v="6"/>
    <n v="1"/>
    <s v="GD11525"/>
    <s v="HUSSIEN SALAH AHMAD"/>
    <s v="D001"/>
    <s v="National Health Insurance Company (DAMAN) - Thiqa program administration"/>
    <s v="E001"/>
    <s v="Abu Dhabi Department of Finance"/>
    <s v="CLM23012025041747206"/>
    <s v="80285174"/>
    <m/>
    <n v="560"/>
    <s v="Principal : K06.1"/>
    <d v="2025-02-03T20:58:00"/>
    <n v="560"/>
    <n v="0"/>
    <n v="0"/>
    <n v="0"/>
    <n v="0"/>
    <s v=""/>
    <m/>
    <m/>
    <m/>
    <x v="0"/>
    <x v="0"/>
    <s v="thiqa3-jan-drhussein.xml"/>
    <d v="2025-02-01T00:00:00"/>
    <s v="Remitted"/>
    <m/>
  </r>
  <r>
    <s v="MF4159"/>
    <s v="1414MF4159-dfcfd7"/>
    <s v="40028"/>
    <d v="2025-01-05T11:24:00"/>
    <n v="1"/>
    <d v="2025-01-05T11:24:00"/>
    <d v="2025-01-05T13:01:00"/>
    <s v="0000081692"/>
    <s v="42311"/>
    <n v="6"/>
    <n v="1"/>
    <s v="GD11525"/>
    <s v="HUSSIEN SALAH AHMAD"/>
    <s v="D001"/>
    <s v="National Health Insurance Company (DAMAN) - Thiqa program administration"/>
    <s v="E001"/>
    <s v="Abu Dhabi Department of Finance"/>
    <s v="CLM23012025041747206"/>
    <s v="80285174"/>
    <m/>
    <n v="560"/>
    <s v="Principal : K06.1"/>
    <d v="2025-02-03T20:58:00"/>
    <n v="560"/>
    <n v="0"/>
    <n v="0"/>
    <n v="0"/>
    <n v="0"/>
    <s v=""/>
    <m/>
    <m/>
    <m/>
    <x v="0"/>
    <x v="0"/>
    <s v="thiqa3-jan-drhussein.xml"/>
    <d v="2025-02-01T00:00:00"/>
    <s v="Remitted"/>
    <m/>
  </r>
  <r>
    <s v="MF4159"/>
    <s v="1987MF4159-9ff9dd"/>
    <s v="38189"/>
    <d v="2025-01-05T11:33:00"/>
    <n v="1"/>
    <d v="2025-01-05T11:33:00"/>
    <d v="2025-01-05T13:00:00"/>
    <s v="0000081690"/>
    <s v="02111"/>
    <n v="6"/>
    <n v="1"/>
    <s v="GD5633"/>
    <s v="ASMA BUTT MUHAMMAD AMIN BUTT"/>
    <s v="D001"/>
    <s v="National Health Insurance Company (DAMAN) - Thiqa program administration"/>
    <s v="E001"/>
    <s v="Abu Dhabi Department of Finance"/>
    <s v="CLM07022025043149626"/>
    <s v="ZEROHI09022025DMN433713"/>
    <m/>
    <n v="0"/>
    <s v="Principal : K02.53, K02.63"/>
    <d v="2025-02-09T13:17:00"/>
    <n v="0"/>
    <n v="0"/>
    <n v="0"/>
    <n v="0"/>
    <n v="0"/>
    <s v=""/>
    <m/>
    <m/>
    <m/>
    <x v="0"/>
    <x v="0"/>
    <s v="DR ASMA THIQA.xml"/>
    <d v="2025-02-08T18:36:00"/>
    <s v="Remitted"/>
    <s v="Fully Rejected"/>
  </r>
  <r>
    <s v="MF4159"/>
    <s v="1987MF4159-9ff9dd"/>
    <s v="38189"/>
    <d v="2025-01-05T11:33:00"/>
    <n v="1"/>
    <d v="2025-01-05T11:33:00"/>
    <d v="2025-01-05T13:00:00"/>
    <s v="0000081689"/>
    <s v="33141"/>
    <n v="6"/>
    <n v="1"/>
    <s v="GD5633"/>
    <s v="ASMA BUTT MUHAMMAD AMIN BUTT"/>
    <s v="D001"/>
    <s v="National Health Insurance Company (DAMAN) - Thiqa program administration"/>
    <s v="E001"/>
    <s v="Abu Dhabi Department of Finance"/>
    <s v="CLM07022025043149626"/>
    <s v="ZEROHI09022025DMN433713"/>
    <m/>
    <n v="875"/>
    <s v="Principal : K02.53, K02.63"/>
    <d v="2025-02-09T13:17:00"/>
    <n v="0"/>
    <n v="0"/>
    <n v="875"/>
    <n v="875"/>
    <n v="0"/>
    <s v="MNEC-003"/>
    <s v="Service is not clinically indicated based on good clinical practice"/>
    <s v="Medical"/>
    <s v="Medical Necessity"/>
    <x v="0"/>
    <x v="0"/>
    <s v="DR ASMA THIQA.xml"/>
    <d v="2025-02-08T18:36:00"/>
    <s v="Remitted"/>
    <s v="Fully Rejected"/>
  </r>
  <r>
    <s v="MF4159"/>
    <s v="755MF4159-27f561"/>
    <s v="35095"/>
    <d v="2025-01-05T11:51:00"/>
    <n v="1"/>
    <d v="2025-01-05T11:51:00"/>
    <d v="2025-01-05T12:33:00"/>
    <s v="0000081684"/>
    <s v="01204"/>
    <n v="6"/>
    <n v="1"/>
    <s v="GD22503"/>
    <s v="Salim ali salim  Alhamadani"/>
    <s v="D001"/>
    <s v="National Health Insurance Company (DAMAN) - Thiqa program administration"/>
    <s v="E001"/>
    <s v="Abu Dhabi Department of Finance"/>
    <s v="CLM08012025040324386"/>
    <s v="80282622"/>
    <m/>
    <n v="70"/>
    <s v="Principal : K05.329, K03.6, K08.409, K08.530"/>
    <d v="2025-01-17T18:28:00"/>
    <n v="70"/>
    <n v="0"/>
    <n v="0"/>
    <n v="0"/>
    <n v="0"/>
    <s v=""/>
    <m/>
    <m/>
    <m/>
    <x v="0"/>
    <x v="0"/>
    <s v="thiqa-35095.xml"/>
    <d v="2025-01-15T00:00:00"/>
    <s v="Remitted"/>
    <m/>
  </r>
  <r>
    <s v="MF4159"/>
    <s v="755MF4159-27f561"/>
    <s v="35095"/>
    <d v="2025-01-05T11:51:00"/>
    <n v="1"/>
    <d v="2025-01-05T11:51:00"/>
    <d v="2025-01-05T12:33:00"/>
    <s v="0000081685"/>
    <s v="02601"/>
    <n v="6"/>
    <n v="1"/>
    <s v="GD22503"/>
    <s v="Salim ali salim  Alhamadani"/>
    <s v="D001"/>
    <s v="National Health Insurance Company (DAMAN) - Thiqa program administration"/>
    <s v="E001"/>
    <s v="Abu Dhabi Department of Finance"/>
    <s v="CLM08012025040324386"/>
    <s v="80282622"/>
    <m/>
    <n v="0"/>
    <s v="Principal : K05.329, K03.6, K08.409, K08.530"/>
    <d v="2025-01-17T18:28:00"/>
    <n v="0"/>
    <n v="0"/>
    <n v="0"/>
    <n v="0"/>
    <n v="0"/>
    <s v=""/>
    <m/>
    <m/>
    <m/>
    <x v="0"/>
    <x v="0"/>
    <s v="thiqa-35095.xml"/>
    <d v="2025-01-15T00:00:00"/>
    <s v="Remitted"/>
    <s v="Fully Rejected"/>
  </r>
  <r>
    <s v="MF4159"/>
    <s v="755MF4159-27f561"/>
    <s v="35095"/>
    <d v="2025-01-05T11:51:00"/>
    <n v="1"/>
    <d v="2025-01-05T11:51:00"/>
    <d v="2025-01-05T12:33:00"/>
    <s v="0000081687"/>
    <s v="11101"/>
    <n v="6"/>
    <n v="1"/>
    <s v="GD22503"/>
    <s v="Salim ali salim  Alhamadani"/>
    <s v="D001"/>
    <s v="National Health Insurance Company (DAMAN) - Thiqa program administration"/>
    <s v="E001"/>
    <s v="Abu Dhabi Department of Finance"/>
    <s v="CLM08012025040324386"/>
    <s v="80282622"/>
    <m/>
    <n v="56"/>
    <s v="Principal : K05.329, K03.6, K08.409, K08.530"/>
    <d v="2025-01-17T18:28:00"/>
    <n v="56"/>
    <n v="0"/>
    <n v="0"/>
    <n v="0"/>
    <n v="0"/>
    <s v=""/>
    <m/>
    <m/>
    <m/>
    <x v="0"/>
    <x v="0"/>
    <s v="thiqa-35095.xml"/>
    <d v="2025-01-15T00:00:00"/>
    <s v="Remitted"/>
    <m/>
  </r>
  <r>
    <s v="MF4159"/>
    <s v="755MF4159-27f561"/>
    <s v="35095"/>
    <d v="2025-01-05T11:51:00"/>
    <n v="1"/>
    <d v="2025-01-05T11:51:00"/>
    <d v="2025-01-05T12:33:00"/>
    <s v="0000081686"/>
    <s v="11111"/>
    <n v="6"/>
    <n v="1"/>
    <s v="GD22503"/>
    <s v="Salim ali salim  Alhamadani"/>
    <s v="D001"/>
    <s v="National Health Insurance Company (DAMAN) - Thiqa program administration"/>
    <s v="E001"/>
    <s v="Abu Dhabi Department of Finance"/>
    <s v="CLM08012025040324386"/>
    <s v="80282622"/>
    <m/>
    <n v="70"/>
    <s v="Principal : K05.329, K03.6, K08.409, K08.530"/>
    <d v="2025-01-17T18:28:00"/>
    <n v="70"/>
    <n v="0"/>
    <n v="0"/>
    <n v="0"/>
    <n v="0"/>
    <s v=""/>
    <m/>
    <m/>
    <m/>
    <x v="0"/>
    <x v="0"/>
    <s v="thiqa-35095.xml"/>
    <d v="2025-01-15T00:00:00"/>
    <s v="Remitted"/>
    <m/>
  </r>
  <r>
    <s v="MF4159"/>
    <s v="755MF4159-27f561"/>
    <s v="35095"/>
    <d v="2025-01-05T11:51:00"/>
    <n v="1"/>
    <d v="2025-01-05T11:51:00"/>
    <d v="2025-01-05T12:33:00"/>
    <s v="0000081688"/>
    <s v="11119"/>
    <n v="6"/>
    <n v="1"/>
    <s v="GD22503"/>
    <s v="Salim ali salim  Alhamadani"/>
    <s v="D001"/>
    <s v="National Health Insurance Company (DAMAN) - Thiqa program administration"/>
    <s v="E001"/>
    <s v="Abu Dhabi Department of Finance"/>
    <s v="CLM08012025040324386"/>
    <s v="80282622"/>
    <m/>
    <n v="52.5"/>
    <s v="Principal : K05.329, K03.6, K08.409, K08.530"/>
    <d v="2025-01-17T18:28:00"/>
    <n v="52.5"/>
    <n v="0"/>
    <n v="0"/>
    <n v="0"/>
    <n v="0"/>
    <s v=""/>
    <m/>
    <m/>
    <m/>
    <x v="0"/>
    <x v="0"/>
    <s v="thiqa-35095.xml"/>
    <d v="2025-01-15T00:00:00"/>
    <s v="Remitted"/>
    <m/>
  </r>
  <r>
    <s v="MF4159"/>
    <s v="1413MF4159-e575d3"/>
    <s v="38826"/>
    <d v="2025-01-05T12:57:00"/>
    <n v="1"/>
    <d v="2025-01-05T12:57:00"/>
    <d v="2025-01-05T13:14:00"/>
    <s v="0000081695"/>
    <s v="01204"/>
    <n v="6"/>
    <n v="1"/>
    <s v="GD11525"/>
    <s v="HUSSIEN SALAH AHMAD"/>
    <s v="A001"/>
    <s v="National Health Insurance Co. - Daman - P.J.S.C."/>
    <s v="A001"/>
    <s v="National Health Insurance Co. - Daman - P.J.S.C."/>
    <s v=""/>
    <m/>
    <s v="116793328"/>
    <n v="48"/>
    <s v="Principal : Z01.21, K03.6, K08.530, K08.409, K05.229"/>
    <m/>
    <n v="0"/>
    <n v="0"/>
    <m/>
    <n v="0"/>
    <n v="48"/>
    <m/>
    <m/>
    <m/>
    <m/>
    <x v="0"/>
    <x v="0"/>
    <s v="38826-damnhussein.xml"/>
    <m/>
    <s v="Initial Not Remitted"/>
    <m/>
  </r>
  <r>
    <s v="MF4159"/>
    <s v="1415MF4159-05f279"/>
    <s v="34294"/>
    <d v="2025-01-05T13:07:00"/>
    <n v="1"/>
    <d v="2025-01-05T13:07:00"/>
    <d v="2025-01-05T13:28:00"/>
    <s v="0000081696"/>
    <s v="27721"/>
    <n v="6"/>
    <n v="1"/>
    <s v="GD11525"/>
    <s v="HUSSIEN SALAH AHMAD"/>
    <s v="D001"/>
    <s v="National Health Insurance Company (DAMAN) - Thiqa program administration"/>
    <s v="E001"/>
    <s v="Abu Dhabi Department of Finance"/>
    <s v="CLM23012025041760494"/>
    <s v="80285174"/>
    <m/>
    <n v="175"/>
    <s v="Principal : K08.409, K08.530"/>
    <d v="2025-02-03T20:58:00"/>
    <n v="175"/>
    <n v="0"/>
    <n v="0"/>
    <n v="0"/>
    <n v="0"/>
    <s v=""/>
    <m/>
    <m/>
    <m/>
    <x v="0"/>
    <x v="0"/>
    <s v="thiqa3-jan-drhussein.xml"/>
    <d v="2025-02-01T00:00:00"/>
    <s v="Remitted"/>
    <m/>
  </r>
  <r>
    <s v="MF4159"/>
    <s v="1415MF4159-05f279"/>
    <s v="34294"/>
    <d v="2025-01-05T13:07:00"/>
    <n v="1"/>
    <d v="2025-01-05T13:07:00"/>
    <d v="2025-01-05T13:28:00"/>
    <s v="0000081697"/>
    <s v="27721"/>
    <n v="6"/>
    <n v="1"/>
    <s v="GD11525"/>
    <s v="HUSSIEN SALAH AHMAD"/>
    <s v="D001"/>
    <s v="National Health Insurance Company (DAMAN) - Thiqa program administration"/>
    <s v="E001"/>
    <s v="Abu Dhabi Department of Finance"/>
    <s v="CLM23012025041760494"/>
    <s v="80285174"/>
    <m/>
    <n v="175"/>
    <s v="Principal : K08.409, K08.530"/>
    <d v="2025-02-03T20:58:00"/>
    <n v="175"/>
    <n v="0"/>
    <n v="0"/>
    <n v="0"/>
    <n v="0"/>
    <s v=""/>
    <m/>
    <m/>
    <m/>
    <x v="0"/>
    <x v="0"/>
    <s v="thiqa3-jan-drhussein.xml"/>
    <d v="2025-02-01T00:00:00"/>
    <s v="Remitted"/>
    <m/>
  </r>
  <r>
    <s v="MF4159"/>
    <s v="1415MF4159-05f279"/>
    <s v="34294"/>
    <d v="2025-01-05T13:07:00"/>
    <n v="1"/>
    <d v="2025-01-05T13:07:00"/>
    <d v="2025-01-05T13:28:00"/>
    <s v="0000081698"/>
    <s v="27721"/>
    <n v="6"/>
    <n v="1"/>
    <s v="GD11525"/>
    <s v="HUSSIEN SALAH AHMAD"/>
    <s v="D001"/>
    <s v="National Health Insurance Company (DAMAN) - Thiqa program administration"/>
    <s v="E001"/>
    <s v="Abu Dhabi Department of Finance"/>
    <s v="CLM23012025041760494"/>
    <s v="80285174"/>
    <m/>
    <n v="175"/>
    <s v="Principal : K08.409, K08.530"/>
    <d v="2025-02-03T20:58:00"/>
    <n v="175"/>
    <n v="0"/>
    <n v="0"/>
    <n v="0"/>
    <n v="0"/>
    <s v=""/>
    <m/>
    <m/>
    <m/>
    <x v="0"/>
    <x v="0"/>
    <s v="thiqa3-jan-drhussein.xml"/>
    <d v="2025-02-01T00:00:00"/>
    <s v="Remitted"/>
    <m/>
  </r>
  <r>
    <s v="MF4159"/>
    <s v="1409MF4159-c9cfb4"/>
    <s v="38536"/>
    <d v="2025-01-05T13:57:00"/>
    <n v="1"/>
    <d v="2025-01-05T13:57:00"/>
    <d v="2025-01-05T14:51:00"/>
    <s v="0000081732"/>
    <s v="02111"/>
    <n v="6"/>
    <n v="1"/>
    <s v="GD5633"/>
    <s v="ASMA BUTT MUHAMMAD AMIN BUTT"/>
    <s v="A001"/>
    <s v="National Health Insurance Co. - Daman - P.J.S.C."/>
    <s v="A001"/>
    <s v="National Health Insurance Co. - Daman - P.J.S.C."/>
    <s v=""/>
    <m/>
    <m/>
    <n v="0"/>
    <s v="Principal : K02.52, K02.62"/>
    <m/>
    <n v="0"/>
    <n v="0"/>
    <m/>
    <n v="0"/>
    <n v="0"/>
    <m/>
    <m/>
    <m/>
    <m/>
    <x v="0"/>
    <x v="0"/>
    <s v="drasma damn-jan.xml"/>
    <m/>
    <s v="Initial Not Remitted"/>
    <m/>
  </r>
  <r>
    <s v="MF4159"/>
    <s v="1409MF4159-c9cfb4"/>
    <s v="38536"/>
    <d v="2025-01-05T13:57:00"/>
    <n v="1"/>
    <d v="2025-01-05T13:57:00"/>
    <d v="2025-01-05T14:51:00"/>
    <s v="0000081733"/>
    <s v="02111"/>
    <n v="6"/>
    <n v="1"/>
    <s v="GD5633"/>
    <s v="ASMA BUTT MUHAMMAD AMIN BUTT"/>
    <s v="A001"/>
    <s v="National Health Insurance Co. - Daman - P.J.S.C."/>
    <s v="A001"/>
    <s v="National Health Insurance Co. - Daman - P.J.S.C."/>
    <s v=""/>
    <m/>
    <m/>
    <n v="0"/>
    <s v="Principal : K02.52, K02.62"/>
    <m/>
    <n v="0"/>
    <n v="0"/>
    <m/>
    <n v="0"/>
    <n v="0"/>
    <m/>
    <m/>
    <m/>
    <m/>
    <x v="0"/>
    <x v="0"/>
    <s v="drasma damn-jan.xml"/>
    <m/>
    <s v="Initial Not Remitted"/>
    <m/>
  </r>
  <r>
    <s v="MF4159"/>
    <s v="1409MF4159-c9cfb4"/>
    <s v="38536"/>
    <d v="2025-01-05T13:57:00"/>
    <n v="1"/>
    <d v="2025-01-05T13:57:00"/>
    <d v="2025-01-05T14:51:00"/>
    <s v="0000081542"/>
    <s v="23322"/>
    <n v="6"/>
    <n v="1"/>
    <s v="GD5633"/>
    <s v="ASMA BUTT MUHAMMAD AMIN BUTT"/>
    <s v="A001"/>
    <s v="National Health Insurance Co. - Daman - P.J.S.C."/>
    <s v="A001"/>
    <s v="National Health Insurance Co. - Daman - P.J.S.C."/>
    <s v=""/>
    <m/>
    <s v="116869471"/>
    <n v="144"/>
    <s v="Principal : K02.52, K02.62"/>
    <m/>
    <n v="0"/>
    <n v="0"/>
    <m/>
    <n v="0"/>
    <n v="144"/>
    <m/>
    <m/>
    <m/>
    <m/>
    <x v="0"/>
    <x v="0"/>
    <s v="drasma damn-jan.xml"/>
    <m/>
    <s v="Initial Not Remitted"/>
    <m/>
  </r>
  <r>
    <s v="MF4159"/>
    <s v="1409MF4159-c9cfb4"/>
    <s v="38536"/>
    <d v="2025-01-05T13:57:00"/>
    <n v="1"/>
    <d v="2025-01-05T13:57:00"/>
    <d v="2025-01-05T14:51:00"/>
    <s v="0000081543"/>
    <s v="23322"/>
    <n v="6"/>
    <n v="1"/>
    <s v="GD5633"/>
    <s v="ASMA BUTT MUHAMMAD AMIN BUTT"/>
    <s v="A001"/>
    <s v="National Health Insurance Co. - Daman - P.J.S.C."/>
    <s v="A001"/>
    <s v="National Health Insurance Co. - Daman - P.J.S.C."/>
    <s v=""/>
    <m/>
    <s v="116869471"/>
    <n v="144"/>
    <s v="Principal : K02.52, K02.62"/>
    <m/>
    <n v="0"/>
    <n v="0"/>
    <m/>
    <n v="0"/>
    <n v="144"/>
    <m/>
    <m/>
    <m/>
    <m/>
    <x v="0"/>
    <x v="0"/>
    <s v="drasma damn-jan.xml"/>
    <m/>
    <s v="Initial Not Remitted"/>
    <m/>
  </r>
  <r>
    <s v="MF4159"/>
    <s v="1432MF4159-a9c7f9"/>
    <s v="40498"/>
    <d v="2025-01-05T15:46:00"/>
    <n v="1"/>
    <d v="2025-01-05T15:46:00"/>
    <d v="2025-01-05T16:06:00"/>
    <s v="0000081740"/>
    <s v="01601"/>
    <n v="6"/>
    <n v="1"/>
    <s v="GD11525"/>
    <s v="HUSSIEN SALAH AHMAD"/>
    <s v="D001"/>
    <s v="National Health Insurance Company (DAMAN) - Thiqa program administration"/>
    <s v="E001"/>
    <s v="Abu Dhabi Department of Finance"/>
    <s v="CLM24012025041829790"/>
    <s v="80285174"/>
    <m/>
    <n v="175"/>
    <s v="Principal : K01.1, K08.409, M26.212"/>
    <d v="2025-02-03T20:58:00"/>
    <n v="0"/>
    <n v="0"/>
    <n v="175"/>
    <n v="175"/>
    <n v="0"/>
    <s v="MNEC-005"/>
    <s v="Service/supply may be appropriate, but too frequent"/>
    <s v="Medical"/>
    <s v="Medical Necessity"/>
    <x v="0"/>
    <x v="0"/>
    <s v="thiqa40498.xml"/>
    <d v="2025-02-01T00:00:00"/>
    <s v="Remitted"/>
    <s v="Fully Rejected"/>
  </r>
  <r>
    <s v="MF4159"/>
    <s v="1432MF4159-a9c7f9"/>
    <s v="40498"/>
    <d v="2025-01-05T15:46:00"/>
    <n v="1"/>
    <d v="2025-01-05T15:46:00"/>
    <d v="2025-01-05T16:06:00"/>
    <s v="0000081281"/>
    <s v="02934"/>
    <n v="6"/>
    <n v="1"/>
    <s v="GD11525"/>
    <s v="HUSSIEN SALAH AHMAD"/>
    <s v="D001"/>
    <s v="National Health Insurance Company (DAMAN) - Thiqa program administration"/>
    <s v="E001"/>
    <s v="Abu Dhabi Department of Finance"/>
    <s v="CLM24012025041829790"/>
    <s v="80285174"/>
    <m/>
    <n v="420"/>
    <s v="Principal : K01.1, K08.409, M26.212"/>
    <d v="2025-02-03T20:58:00"/>
    <n v="420"/>
    <n v="0"/>
    <n v="0"/>
    <n v="0"/>
    <n v="0"/>
    <s v=""/>
    <m/>
    <m/>
    <m/>
    <x v="0"/>
    <x v="0"/>
    <s v="thiqa40498.xml"/>
    <d v="2025-02-01T00:00:00"/>
    <s v="Remitted"/>
    <m/>
  </r>
  <r>
    <s v="MF4159"/>
    <s v="1668MF4159-642805"/>
    <s v="6844"/>
    <d v="2025-01-05T16:23:00"/>
    <n v="1"/>
    <d v="2025-01-05T16:23:00"/>
    <d v="2025-01-05T16:54:00"/>
    <s v="0000081447"/>
    <s v="01204"/>
    <n v="6"/>
    <n v="1"/>
    <s v="GD22503"/>
    <s v="Salim ali salim  Alhamadani"/>
    <s v="D001"/>
    <s v="National Health Insurance Company (DAMAN) - Thiqa program administration"/>
    <s v="E001"/>
    <s v="Abu Dhabi Department of Finance"/>
    <s v=""/>
    <m/>
    <m/>
    <n v="70"/>
    <s v="Principal : K05.329, K03.6, K08.409"/>
    <m/>
    <n v="0"/>
    <n v="0"/>
    <m/>
    <n v="0"/>
    <n v="70"/>
    <m/>
    <m/>
    <m/>
    <m/>
    <x v="0"/>
    <x v="0"/>
    <s v="thiqa6844.xml"/>
    <m/>
    <s v="Initial Not Remitted"/>
    <m/>
  </r>
  <r>
    <s v="MF4159"/>
    <s v="1668MF4159-642805"/>
    <s v="6844"/>
    <d v="2025-01-05T16:23:00"/>
    <n v="1"/>
    <d v="2025-01-05T16:23:00"/>
    <d v="2025-01-05T16:54:00"/>
    <s v="0000081804"/>
    <s v="11111"/>
    <n v="6"/>
    <n v="1"/>
    <s v="GD22503"/>
    <s v="Salim ali salim  Alhamadani"/>
    <s v="D001"/>
    <s v="National Health Insurance Company (DAMAN) - Thiqa program administration"/>
    <s v="E001"/>
    <s v="Abu Dhabi Department of Finance"/>
    <s v=""/>
    <m/>
    <m/>
    <n v="70"/>
    <s v="Principal : K05.329, K03.6, K08.409"/>
    <m/>
    <n v="0"/>
    <n v="0"/>
    <m/>
    <n v="0"/>
    <n v="70"/>
    <m/>
    <m/>
    <m/>
    <m/>
    <x v="0"/>
    <x v="0"/>
    <s v="thiqa6844.xml"/>
    <m/>
    <s v="Initial Not Remitted"/>
    <m/>
  </r>
  <r>
    <s v="MF4159"/>
    <s v="1668MF4159-642805"/>
    <s v="6844"/>
    <d v="2025-01-05T16:23:00"/>
    <n v="1"/>
    <d v="2025-01-05T16:23:00"/>
    <d v="2025-01-05T16:54:00"/>
    <s v="0000081805"/>
    <s v="11119"/>
    <n v="6"/>
    <n v="1"/>
    <s v="GD22503"/>
    <s v="Salim ali salim  Alhamadani"/>
    <s v="D001"/>
    <s v="National Health Insurance Company (DAMAN) - Thiqa program administration"/>
    <s v="E001"/>
    <s v="Abu Dhabi Department of Finance"/>
    <s v=""/>
    <m/>
    <m/>
    <n v="52.5"/>
    <s v="Principal : K05.329, K03.6, K08.409"/>
    <m/>
    <n v="0"/>
    <n v="0"/>
    <m/>
    <n v="0"/>
    <n v="52.5"/>
    <m/>
    <m/>
    <m/>
    <m/>
    <x v="0"/>
    <x v="0"/>
    <s v="thiqa6844.xml"/>
    <m/>
    <s v="Initial Not Remitted"/>
    <m/>
  </r>
  <r>
    <s v="MF4159"/>
    <s v="2065MF4159-019bce"/>
    <s v="40124"/>
    <d v="2025-01-05T16:23:00"/>
    <n v="1"/>
    <d v="2025-01-05T16:23:00"/>
    <d v="2025-01-05T17:03:00"/>
    <s v="0000081808"/>
    <s v="23321"/>
    <n v="6"/>
    <n v="1"/>
    <s v="GD45264"/>
    <s v="IBRAHIM KHALED MOHAMED HASSAN  MOUSA"/>
    <s v="A001"/>
    <s v="National Health Insurance Co. - Daman - P.J.S.C."/>
    <s v="A001"/>
    <s v="National Health Insurance Co. - Daman - P.J.S.C."/>
    <s v=""/>
    <m/>
    <s v="118128125"/>
    <n v="120"/>
    <s v="Principal : K02.63, K02.62"/>
    <m/>
    <n v="0"/>
    <n v="0"/>
    <m/>
    <n v="0"/>
    <n v="120"/>
    <m/>
    <m/>
    <m/>
    <m/>
    <x v="0"/>
    <x v="0"/>
    <s v="dr ibrahim daman.xml"/>
    <m/>
    <s v="Initial Not Remitted"/>
    <m/>
  </r>
  <r>
    <s v="MF4159"/>
    <s v="763MF4159-a421a0"/>
    <s v="40498"/>
    <d v="2025-01-05T16:23:00"/>
    <n v="1"/>
    <d v="2025-01-05T16:23:00"/>
    <d v="2025-01-05T16:42:00"/>
    <s v="0000081800"/>
    <s v="11101"/>
    <n v="6"/>
    <n v="1"/>
    <s v="GD5633"/>
    <s v="ASMA BUTT MUHAMMAD AMIN BUTT"/>
    <s v="D001"/>
    <s v="National Health Insurance Company (DAMAN) - Thiqa program administration"/>
    <s v="E001"/>
    <s v="Abu Dhabi Department of Finance"/>
    <s v="CLM08012025040335899"/>
    <s v="80282622"/>
    <m/>
    <n v="56"/>
    <s v="Principal : K05.10, K03.6"/>
    <d v="2025-01-17T18:28:00"/>
    <n v="56"/>
    <n v="0"/>
    <n v="0"/>
    <n v="0"/>
    <n v="0"/>
    <s v=""/>
    <m/>
    <m/>
    <m/>
    <x v="0"/>
    <x v="0"/>
    <s v="thiqa2-jan-drasma.xml"/>
    <d v="2025-01-15T00:00:00"/>
    <s v="Remitted"/>
    <m/>
  </r>
  <r>
    <s v="MF4159"/>
    <s v="763MF4159-a421a0"/>
    <s v="40498"/>
    <d v="2025-01-05T16:23:00"/>
    <n v="1"/>
    <d v="2025-01-05T16:23:00"/>
    <d v="2025-01-05T16:42:00"/>
    <s v="0000081801"/>
    <s v="11111"/>
    <n v="6"/>
    <n v="1"/>
    <s v="GD5633"/>
    <s v="ASMA BUTT MUHAMMAD AMIN BUTT"/>
    <s v="D001"/>
    <s v="National Health Insurance Company (DAMAN) - Thiqa program administration"/>
    <s v="E001"/>
    <s v="Abu Dhabi Department of Finance"/>
    <s v="CLM08012025040335899"/>
    <s v="80282622"/>
    <m/>
    <n v="70"/>
    <s v="Principal : K05.10, K03.6"/>
    <d v="2025-01-17T18:28:00"/>
    <n v="70"/>
    <n v="0"/>
    <n v="0"/>
    <n v="0"/>
    <n v="0"/>
    <s v=""/>
    <m/>
    <m/>
    <m/>
    <x v="0"/>
    <x v="0"/>
    <s v="thiqa2-jan-drasma.xml"/>
    <d v="2025-01-15T00:00:00"/>
    <s v="Remitted"/>
    <m/>
  </r>
  <r>
    <s v="MF4159"/>
    <s v="763MF4159-a421a0"/>
    <s v="40498"/>
    <d v="2025-01-05T16:23:00"/>
    <n v="1"/>
    <d v="2025-01-05T16:23:00"/>
    <d v="2025-01-05T16:42:00"/>
    <s v="0000081802"/>
    <s v="11119"/>
    <n v="6"/>
    <n v="1"/>
    <s v="GD5633"/>
    <s v="ASMA BUTT MUHAMMAD AMIN BUTT"/>
    <s v="D001"/>
    <s v="National Health Insurance Company (DAMAN) - Thiqa program administration"/>
    <s v="E001"/>
    <s v="Abu Dhabi Department of Finance"/>
    <s v="CLM08012025040335899"/>
    <s v="80282622"/>
    <m/>
    <n v="52.5"/>
    <s v="Principal : K05.10, K03.6"/>
    <d v="2025-01-17T18:28:00"/>
    <n v="52.5"/>
    <n v="0"/>
    <n v="0"/>
    <n v="0"/>
    <n v="0"/>
    <s v=""/>
    <m/>
    <m/>
    <m/>
    <x v="0"/>
    <x v="0"/>
    <s v="thiqa2-jan-drasma.xml"/>
    <d v="2025-01-15T00:00:00"/>
    <s v="Remitted"/>
    <m/>
  </r>
  <r>
    <s v="MF4159"/>
    <s v="1437MF4159-d3bb33"/>
    <s v="40922"/>
    <d v="2025-01-05T16:35:00"/>
    <n v="1"/>
    <d v="2025-01-05T16:35:00"/>
    <d v="2025-01-05T18:21:00"/>
    <s v="0000081829"/>
    <s v="02111"/>
    <n v="6"/>
    <n v="1"/>
    <s v="GD36537"/>
    <s v="AMMAR  ANBARI"/>
    <s v="C002"/>
    <s v="Arab Gulf Health Services LLC - Abu Dhabi Branch"/>
    <s v="A012"/>
    <s v="Orient Insurance PJSC Abu Dhabi 1"/>
    <s v="96158598"/>
    <s v="N/A"/>
    <s v="C0023055429/1"/>
    <n v="37.799999999999997"/>
    <s v="Principal : K02.53, K02.63"/>
    <d v="2025-01-27T01:34:00"/>
    <n v="0"/>
    <n v="0"/>
    <n v="37.799999999999997"/>
    <n v="37.799999999999997"/>
    <n v="0"/>
    <s v="CLAI-012"/>
    <s v="Submission not compliant with contractual agreement between provider &amp; payer"/>
    <s v="Technical"/>
    <s v="Administrative information"/>
    <x v="0"/>
    <x v="0"/>
    <s v="40922nextcare.xml"/>
    <d v="2025-01-27T01:34:00"/>
    <s v="Remitted"/>
    <s v="Fully Rejected"/>
  </r>
  <r>
    <s v="MF4159"/>
    <s v="1437MF4159-d3bb33"/>
    <s v="40922"/>
    <d v="2025-01-05T16:35:00"/>
    <n v="1"/>
    <d v="2025-01-05T16:35:00"/>
    <d v="2025-01-05T18:21:00"/>
    <s v="0000081830"/>
    <s v="02111"/>
    <n v="6"/>
    <n v="1"/>
    <s v="GD36537"/>
    <s v="AMMAR  ANBARI"/>
    <s v="C002"/>
    <s v="Arab Gulf Health Services LLC - Abu Dhabi Branch"/>
    <s v="A012"/>
    <s v="Orient Insurance PJSC Abu Dhabi 1"/>
    <s v="96158598"/>
    <s v="N/A"/>
    <s v="C0023072407/1"/>
    <n v="37.799999999999997"/>
    <s v="Principal : K02.53, K02.63"/>
    <d v="2025-01-27T01:34:00"/>
    <n v="0"/>
    <n v="0"/>
    <n v="37.799999999999997"/>
    <n v="37.799999999999997"/>
    <n v="0"/>
    <s v="CLAI-012"/>
    <s v="Submission not compliant with contractual agreement between provider &amp; payer"/>
    <s v="Technical"/>
    <s v="Administrative information"/>
    <x v="0"/>
    <x v="0"/>
    <s v="40922nextcare.xml"/>
    <d v="2025-01-27T01:34:00"/>
    <s v="Remitted"/>
    <s v="Fully Rejected"/>
  </r>
  <r>
    <s v="MF4159"/>
    <s v="1437MF4159-d3bb33"/>
    <s v="40922"/>
    <d v="2025-01-05T16:35:00"/>
    <n v="1"/>
    <d v="2025-01-05T16:35:00"/>
    <d v="2025-01-05T18:21:00"/>
    <s v="0000081828"/>
    <s v="33131"/>
    <n v="6"/>
    <n v="1"/>
    <s v="GD36537"/>
    <s v="AMMAR  ANBARI"/>
    <s v="C002"/>
    <s v="Arab Gulf Health Services LLC - Abu Dhabi Branch"/>
    <s v="A012"/>
    <s v="Orient Insurance PJSC Abu Dhabi 1"/>
    <s v="96158598"/>
    <s v="N/A"/>
    <s v="C0023055429/1"/>
    <n v="642.6"/>
    <s v="Principal : K02.53, K02.63"/>
    <d v="2025-01-27T01:34:00"/>
    <n v="0"/>
    <n v="0"/>
    <n v="642.6"/>
    <n v="642.6"/>
    <n v="0"/>
    <s v="CLAI-012"/>
    <s v="Submission not compliant with contractual agreement between provider &amp; payer"/>
    <s v="Technical"/>
    <s v="Administrative information"/>
    <x v="0"/>
    <x v="0"/>
    <s v="40922nextcare.xml"/>
    <d v="2025-01-27T01:34:00"/>
    <s v="Remitted"/>
    <s v="Fully Rejected"/>
  </r>
  <r>
    <s v="MF4159"/>
    <s v="759MF4159-e4f0c8"/>
    <s v="34846"/>
    <d v="2025-01-05T17:10:00"/>
    <n v="1"/>
    <d v="2025-01-05T17:10:00"/>
    <d v="2025-01-05T17:48:00"/>
    <s v="0000081811"/>
    <s v="01204"/>
    <n v="6"/>
    <n v="1"/>
    <s v="GD5633"/>
    <s v="ASMA BUTT MUHAMMAD AMIN BUTT"/>
    <s v="D001"/>
    <s v="National Health Insurance Company (DAMAN) - Thiqa program administration"/>
    <s v="E001"/>
    <s v="Abu Dhabi Department of Finance"/>
    <s v="CLM08012025040324199"/>
    <s v="80282622"/>
    <m/>
    <n v="70"/>
    <s v="Principal : K05.10, K03.6"/>
    <d v="2025-01-17T18:28:00"/>
    <n v="70"/>
    <n v="0"/>
    <n v="0"/>
    <n v="0"/>
    <n v="0"/>
    <s v=""/>
    <m/>
    <m/>
    <m/>
    <x v="0"/>
    <x v="0"/>
    <s v="thiqa-jan-drasma.xml"/>
    <d v="2025-01-15T00:00:00"/>
    <s v="Remitted"/>
    <m/>
  </r>
  <r>
    <s v="MF4159"/>
    <s v="759MF4159-e4f0c8"/>
    <s v="34846"/>
    <d v="2025-01-05T17:10:00"/>
    <n v="1"/>
    <d v="2025-01-05T17:10:00"/>
    <d v="2025-01-05T17:48:00"/>
    <s v="0000081812"/>
    <s v="11101"/>
    <n v="6"/>
    <n v="1"/>
    <s v="GD5633"/>
    <s v="ASMA BUTT MUHAMMAD AMIN BUTT"/>
    <s v="D001"/>
    <s v="National Health Insurance Company (DAMAN) - Thiqa program administration"/>
    <s v="E001"/>
    <s v="Abu Dhabi Department of Finance"/>
    <s v="CLM08012025040324199"/>
    <s v="80282622"/>
    <m/>
    <n v="56"/>
    <s v="Principal : K05.10, K03.6"/>
    <d v="2025-01-17T18:28:00"/>
    <n v="56"/>
    <n v="0"/>
    <n v="0"/>
    <n v="0"/>
    <n v="0"/>
    <s v=""/>
    <m/>
    <m/>
    <m/>
    <x v="0"/>
    <x v="0"/>
    <s v="thiqa-jan-drasma.xml"/>
    <d v="2025-01-15T00:00:00"/>
    <s v="Remitted"/>
    <m/>
  </r>
  <r>
    <s v="MF4159"/>
    <s v="759MF4159-e4f0c8"/>
    <s v="34846"/>
    <d v="2025-01-05T17:10:00"/>
    <n v="1"/>
    <d v="2025-01-05T17:10:00"/>
    <d v="2025-01-05T17:48:00"/>
    <s v="0000081813"/>
    <s v="11111"/>
    <n v="6"/>
    <n v="1"/>
    <s v="GD5633"/>
    <s v="ASMA BUTT MUHAMMAD AMIN BUTT"/>
    <s v="D001"/>
    <s v="National Health Insurance Company (DAMAN) - Thiqa program administration"/>
    <s v="E001"/>
    <s v="Abu Dhabi Department of Finance"/>
    <s v="CLM08012025040324199"/>
    <s v="80282622"/>
    <m/>
    <n v="70"/>
    <s v="Principal : K05.10, K03.6"/>
    <d v="2025-01-17T18:28:00"/>
    <n v="70"/>
    <n v="0"/>
    <n v="0"/>
    <n v="0"/>
    <n v="0"/>
    <s v=""/>
    <m/>
    <m/>
    <m/>
    <x v="0"/>
    <x v="0"/>
    <s v="thiqa-jan-drasma.xml"/>
    <d v="2025-01-15T00:00:00"/>
    <s v="Remitted"/>
    <m/>
  </r>
  <r>
    <s v="MF4159"/>
    <s v="759MF4159-e4f0c8"/>
    <s v="34846"/>
    <d v="2025-01-05T17:10:00"/>
    <n v="1"/>
    <d v="2025-01-05T17:10:00"/>
    <d v="2025-01-05T17:48:00"/>
    <s v="0000081814"/>
    <s v="11119"/>
    <n v="6"/>
    <n v="1"/>
    <s v="GD5633"/>
    <s v="ASMA BUTT MUHAMMAD AMIN BUTT"/>
    <s v="D001"/>
    <s v="National Health Insurance Company (DAMAN) - Thiqa program administration"/>
    <s v="E001"/>
    <s v="Abu Dhabi Department of Finance"/>
    <s v="CLM08012025040324199"/>
    <s v="80282622"/>
    <m/>
    <n v="52.5"/>
    <s v="Principal : K05.10, K03.6"/>
    <d v="2025-01-17T18:28:00"/>
    <n v="52.5"/>
    <n v="0"/>
    <n v="0"/>
    <n v="0"/>
    <n v="0"/>
    <s v=""/>
    <m/>
    <m/>
    <m/>
    <x v="0"/>
    <x v="0"/>
    <s v="thiqa-jan-drasma.xml"/>
    <d v="2025-01-15T00:00:00"/>
    <s v="Remitted"/>
    <m/>
  </r>
  <r>
    <s v="MF4159"/>
    <s v="1746MF4159-f3a458"/>
    <s v="38381"/>
    <d v="2025-01-05T18:11:00"/>
    <n v="1"/>
    <d v="2025-01-05T18:11:00"/>
    <d v="2025-01-05T19:11:00"/>
    <s v="0000081836"/>
    <s v="02111"/>
    <n v="6"/>
    <n v="1"/>
    <s v="GD22503"/>
    <s v="Salim ali salim  Alhamadani"/>
    <s v="A001"/>
    <s v="National Health Insurance Co. - Daman - P.J.S.C."/>
    <s v="A001"/>
    <s v="National Health Insurance Co. - Daman - P.J.S.C."/>
    <s v=""/>
    <m/>
    <m/>
    <n v="0"/>
    <s v="Principal : K02.63, K05.329"/>
    <m/>
    <n v="0"/>
    <n v="0"/>
    <m/>
    <n v="0"/>
    <n v="0"/>
    <m/>
    <m/>
    <m/>
    <m/>
    <x v="0"/>
    <x v="0"/>
    <s v="38381daman-5jan.xml"/>
    <m/>
    <s v="Initial Not Remitted"/>
    <m/>
  </r>
  <r>
    <s v="MF4159"/>
    <s v="1746MF4159-f3a458"/>
    <s v="38381"/>
    <d v="2025-01-05T18:11:00"/>
    <n v="1"/>
    <d v="2025-01-05T18:11:00"/>
    <d v="2025-01-05T19:11:00"/>
    <s v="0000081835"/>
    <s v="33121"/>
    <n v="6"/>
    <n v="1"/>
    <s v="GD22503"/>
    <s v="Salim ali salim  Alhamadani"/>
    <s v="A001"/>
    <s v="National Health Insurance Co. - Daman - P.J.S.C."/>
    <s v="A001"/>
    <s v="National Health Insurance Co. - Daman - P.J.S.C."/>
    <s v=""/>
    <m/>
    <s v="116876247"/>
    <n v="420"/>
    <s v="Principal : K02.63, K05.329"/>
    <m/>
    <n v="0"/>
    <n v="0"/>
    <m/>
    <n v="0"/>
    <n v="420"/>
    <m/>
    <m/>
    <m/>
    <m/>
    <x v="0"/>
    <x v="0"/>
    <s v="38381daman-5jan.xml"/>
    <m/>
    <s v="Initial Not Remitted"/>
    <m/>
  </r>
  <r>
    <s v="MF4159"/>
    <s v="1433MF4159-ad26a9"/>
    <s v="40896"/>
    <d v="2025-01-05T19:15:00"/>
    <n v="1"/>
    <d v="2025-01-05T19:15:00"/>
    <d v="2025-01-05T20:15:00"/>
    <s v="0000081858"/>
    <s v="02111"/>
    <n v="6"/>
    <n v="1"/>
    <s v="GD36537"/>
    <s v="AMMAR  ANBARI"/>
    <s v="A001"/>
    <s v="National Health Insurance Co. - Daman - P.J.S.C."/>
    <s v="A001"/>
    <s v="National Health Insurance Co. - Daman - P.J.S.C."/>
    <s v=""/>
    <m/>
    <m/>
    <n v="0"/>
    <s v="Principal : K02.63"/>
    <m/>
    <n v="0"/>
    <n v="0"/>
    <m/>
    <n v="0"/>
    <n v="0"/>
    <m/>
    <m/>
    <m/>
    <m/>
    <x v="0"/>
    <x v="0"/>
    <s v="daman-drammrjan4.xml"/>
    <m/>
    <s v="Initial Not Remitted"/>
    <m/>
  </r>
  <r>
    <s v="MF4159"/>
    <s v="1433MF4159-ad26a9"/>
    <s v="40896"/>
    <d v="2025-01-05T19:15:00"/>
    <n v="1"/>
    <d v="2025-01-05T19:15:00"/>
    <d v="2025-01-05T20:15:00"/>
    <s v="0000081859"/>
    <s v="02111"/>
    <n v="6"/>
    <n v="1"/>
    <s v="GD36537"/>
    <s v="AMMAR  ANBARI"/>
    <s v="A001"/>
    <s v="National Health Insurance Co. - Daman - P.J.S.C."/>
    <s v="A001"/>
    <s v="National Health Insurance Co. - Daman - P.J.S.C."/>
    <s v=""/>
    <m/>
    <m/>
    <n v="0"/>
    <s v="Principal : K02.63"/>
    <m/>
    <n v="0"/>
    <n v="0"/>
    <m/>
    <n v="0"/>
    <n v="0"/>
    <m/>
    <m/>
    <m/>
    <m/>
    <x v="0"/>
    <x v="0"/>
    <s v="daman-drammrjan4.xml"/>
    <m/>
    <s v="Initial Not Remitted"/>
    <m/>
  </r>
  <r>
    <s v="MF4159"/>
    <s v="1433MF4159-ad26a9"/>
    <s v="40896"/>
    <d v="2025-01-05T19:15:00"/>
    <n v="1"/>
    <d v="2025-01-05T19:15:00"/>
    <d v="2025-01-05T20:15:00"/>
    <s v="0000081852"/>
    <s v="33121"/>
    <n v="6"/>
    <n v="1"/>
    <s v="GD36537"/>
    <s v="AMMAR  ANBARI"/>
    <s v="A001"/>
    <s v="National Health Insurance Co. - Daman - P.J.S.C."/>
    <s v="A001"/>
    <s v="National Health Insurance Co. - Daman - P.J.S.C."/>
    <s v=""/>
    <m/>
    <s v="116906861"/>
    <n v="336"/>
    <s v="Principal : K02.63"/>
    <m/>
    <n v="0"/>
    <n v="0"/>
    <m/>
    <n v="0"/>
    <n v="336"/>
    <m/>
    <m/>
    <m/>
    <m/>
    <x v="0"/>
    <x v="0"/>
    <s v="daman-drammrjan4.xml"/>
    <m/>
    <s v="Initial Not Remitted"/>
    <m/>
  </r>
  <r>
    <s v="MF4159"/>
    <s v="1334MF4159-614a57"/>
    <s v="36689"/>
    <d v="2025-01-05T19:17:00"/>
    <n v="1"/>
    <d v="2025-01-05T19:17:00"/>
    <d v="2025-01-05T19:52:00"/>
    <s v="0000081845"/>
    <s v="01204"/>
    <n v="6"/>
    <n v="1"/>
    <s v="GD22503"/>
    <s v="Salim ali salim  Alhamadani"/>
    <s v="D001"/>
    <s v="National Health Insurance Company (DAMAN) - Thiqa program administration"/>
    <s v="E001"/>
    <s v="Abu Dhabi Department of Finance"/>
    <s v="CLM20012025041352374"/>
    <s v="80283846"/>
    <m/>
    <n v="70"/>
    <s v="Principal : K05.329, K03.6, K08.409, K02.52"/>
    <d v="2025-01-24T16:55:00"/>
    <n v="70"/>
    <n v="0"/>
    <n v="0"/>
    <n v="0"/>
    <n v="0"/>
    <s v=""/>
    <m/>
    <m/>
    <m/>
    <x v="0"/>
    <x v="0"/>
    <s v="thiqa-36689.xml"/>
    <d v="2025-01-23T00:00:00"/>
    <s v="Remitted"/>
    <m/>
  </r>
  <r>
    <s v="MF4159"/>
    <s v="1334MF4159-614a57"/>
    <s v="36689"/>
    <d v="2025-01-05T19:17:00"/>
    <n v="1"/>
    <d v="2025-01-05T19:17:00"/>
    <d v="2025-01-05T19:52:00"/>
    <s v="0000081846"/>
    <s v="02601"/>
    <n v="6"/>
    <n v="1"/>
    <s v="GD22503"/>
    <s v="Salim ali salim  Alhamadani"/>
    <s v="D001"/>
    <s v="National Health Insurance Company (DAMAN) - Thiqa program administration"/>
    <s v="E001"/>
    <s v="Abu Dhabi Department of Finance"/>
    <s v="CLM20012025041352374"/>
    <s v="80283846"/>
    <m/>
    <n v="105"/>
    <s v="Principal : K05.329, K03.6, K08.409, K02.52"/>
    <d v="2025-01-24T16:55:00"/>
    <n v="105"/>
    <n v="0"/>
    <n v="0"/>
    <n v="0"/>
    <n v="0"/>
    <s v=""/>
    <m/>
    <m/>
    <m/>
    <x v="0"/>
    <x v="0"/>
    <s v="thiqa-36689.xml"/>
    <d v="2025-01-23T00:00:00"/>
    <s v="Remitted"/>
    <m/>
  </r>
  <r>
    <s v="MF4159"/>
    <s v="1334MF4159-614a57"/>
    <s v="36689"/>
    <d v="2025-01-05T19:17:00"/>
    <n v="1"/>
    <d v="2025-01-05T19:17:00"/>
    <d v="2025-01-05T19:52:00"/>
    <s v="0000081849"/>
    <s v="11101"/>
    <n v="6"/>
    <n v="1"/>
    <s v="GD22503"/>
    <s v="Salim ali salim  Alhamadani"/>
    <s v="D001"/>
    <s v="National Health Insurance Company (DAMAN) - Thiqa program administration"/>
    <s v="E001"/>
    <s v="Abu Dhabi Department of Finance"/>
    <s v="CLM20012025041352374"/>
    <s v="80283846"/>
    <m/>
    <n v="56"/>
    <s v="Principal : K05.329, K03.6, K08.409, K02.52"/>
    <d v="2025-01-24T16:55:00"/>
    <n v="56"/>
    <n v="0"/>
    <n v="0"/>
    <n v="0"/>
    <n v="0"/>
    <s v=""/>
    <m/>
    <m/>
    <m/>
    <x v="0"/>
    <x v="0"/>
    <s v="thiqa-36689.xml"/>
    <d v="2025-01-23T00:00:00"/>
    <s v="Remitted"/>
    <m/>
  </r>
  <r>
    <s v="MF4159"/>
    <s v="1334MF4159-614a57"/>
    <s v="36689"/>
    <d v="2025-01-05T19:17:00"/>
    <n v="1"/>
    <d v="2025-01-05T19:17:00"/>
    <d v="2025-01-05T19:52:00"/>
    <s v="0000081847"/>
    <s v="11111"/>
    <n v="6"/>
    <n v="1"/>
    <s v="GD22503"/>
    <s v="Salim ali salim  Alhamadani"/>
    <s v="D001"/>
    <s v="National Health Insurance Company (DAMAN) - Thiqa program administration"/>
    <s v="E001"/>
    <s v="Abu Dhabi Department of Finance"/>
    <s v="CLM20012025041352374"/>
    <s v="80283846"/>
    <m/>
    <n v="70"/>
    <s v="Principal : K05.329, K03.6, K08.409, K02.52"/>
    <d v="2025-01-24T16:55:00"/>
    <n v="70"/>
    <n v="0"/>
    <n v="0"/>
    <n v="0"/>
    <n v="0"/>
    <s v=""/>
    <m/>
    <m/>
    <m/>
    <x v="0"/>
    <x v="0"/>
    <s v="thiqa-36689.xml"/>
    <d v="2025-01-23T00:00:00"/>
    <s v="Remitted"/>
    <m/>
  </r>
  <r>
    <s v="MF4159"/>
    <s v="1334MF4159-614a57"/>
    <s v="36689"/>
    <d v="2025-01-05T19:17:00"/>
    <n v="1"/>
    <d v="2025-01-05T19:17:00"/>
    <d v="2025-01-05T19:52:00"/>
    <s v="0000081848"/>
    <s v="11119"/>
    <n v="6"/>
    <n v="1"/>
    <s v="GD22503"/>
    <s v="Salim ali salim  Alhamadani"/>
    <s v="D001"/>
    <s v="National Health Insurance Company (DAMAN) - Thiqa program administration"/>
    <s v="E001"/>
    <s v="Abu Dhabi Department of Finance"/>
    <s v="CLM20012025041352374"/>
    <s v="80283846"/>
    <m/>
    <n v="52.5"/>
    <s v="Principal : K05.329, K03.6, K08.409, K02.52"/>
    <d v="2025-01-24T16:55:00"/>
    <n v="52.5"/>
    <n v="0"/>
    <n v="0"/>
    <n v="0"/>
    <n v="0"/>
    <s v=""/>
    <m/>
    <m/>
    <m/>
    <x v="0"/>
    <x v="0"/>
    <s v="thiqa-36689.xml"/>
    <d v="2025-01-23T00:00:00"/>
    <s v="Remitted"/>
    <m/>
  </r>
  <r>
    <s v="MF4159"/>
    <s v="1742MF4159-47c8d0"/>
    <s v="34808"/>
    <d v="2025-01-05T19:30:00"/>
    <n v="1"/>
    <d v="2025-01-05T19:30:00"/>
    <d v="2025-01-05T20:06:00"/>
    <s v="0000081854"/>
    <s v="11101"/>
    <n v="6"/>
    <n v="1"/>
    <s v="GD5633"/>
    <s v="ASMA BUTT MUHAMMAD AMIN BUTT"/>
    <s v="D001"/>
    <s v="National Health Insurance Company (DAMAN) - Thiqa program administration"/>
    <s v="E001"/>
    <s v="Abu Dhabi Department of Finance"/>
    <s v=""/>
    <m/>
    <m/>
    <n v="56"/>
    <s v="Principal : K05.10, K03.6, K01.1, K04.6"/>
    <m/>
    <n v="0"/>
    <n v="0"/>
    <m/>
    <n v="0"/>
    <n v="56"/>
    <m/>
    <m/>
    <m/>
    <m/>
    <x v="0"/>
    <x v="0"/>
    <s v="34808-5jan-thiqa.xml"/>
    <m/>
    <s v="Initial Not Remitted"/>
    <m/>
  </r>
  <r>
    <s v="MF4159"/>
    <s v="1742MF4159-47c8d0"/>
    <s v="34808"/>
    <d v="2025-01-05T19:30:00"/>
    <n v="1"/>
    <d v="2025-01-05T19:30:00"/>
    <d v="2025-01-05T20:06:00"/>
    <s v="0000081853"/>
    <s v="01204"/>
    <n v="6"/>
    <n v="1"/>
    <s v="GD5633"/>
    <s v="ASMA BUTT MUHAMMAD AMIN BUTT"/>
    <s v="D001"/>
    <s v="National Health Insurance Company (DAMAN) - Thiqa program administration"/>
    <s v="E001"/>
    <s v="Abu Dhabi Department of Finance"/>
    <s v=""/>
    <m/>
    <m/>
    <n v="70"/>
    <s v="Principal : K05.10, K03.6, K01.1, K04.6"/>
    <m/>
    <n v="0"/>
    <n v="0"/>
    <m/>
    <n v="0"/>
    <n v="70"/>
    <m/>
    <m/>
    <m/>
    <m/>
    <x v="0"/>
    <x v="0"/>
    <s v="34808-5jan-thiqa.xml"/>
    <m/>
    <s v="Initial Not Remitted"/>
    <m/>
  </r>
  <r>
    <s v="MF4159"/>
    <s v="1742MF4159-47c8d0"/>
    <s v="34808"/>
    <d v="2025-01-05T19:30:00"/>
    <n v="1"/>
    <d v="2025-01-05T19:30:00"/>
    <d v="2025-01-05T20:06:00"/>
    <s v="0000081855"/>
    <s v="11111"/>
    <n v="6"/>
    <n v="1"/>
    <s v="GD5633"/>
    <s v="ASMA BUTT MUHAMMAD AMIN BUTT"/>
    <s v="D001"/>
    <s v="National Health Insurance Company (DAMAN) - Thiqa program administration"/>
    <s v="E001"/>
    <s v="Abu Dhabi Department of Finance"/>
    <s v=""/>
    <m/>
    <m/>
    <n v="70"/>
    <s v="Principal : K05.10, K03.6, K01.1, K04.6"/>
    <m/>
    <n v="0"/>
    <n v="0"/>
    <m/>
    <n v="0"/>
    <n v="70"/>
    <m/>
    <m/>
    <m/>
    <m/>
    <x v="0"/>
    <x v="0"/>
    <s v="34808-5jan-thiqa.xml"/>
    <m/>
    <s v="Initial Not Remitted"/>
    <m/>
  </r>
  <r>
    <s v="MF4159"/>
    <s v="1742MF4159-47c8d0"/>
    <s v="34808"/>
    <d v="2025-01-05T19:30:00"/>
    <n v="1"/>
    <d v="2025-01-05T19:30:00"/>
    <d v="2025-01-05T20:06:00"/>
    <s v="0000081856"/>
    <s v="11119"/>
    <n v="6"/>
    <n v="1"/>
    <s v="GD5633"/>
    <s v="ASMA BUTT MUHAMMAD AMIN BUTT"/>
    <s v="D001"/>
    <s v="National Health Insurance Company (DAMAN) - Thiqa program administration"/>
    <s v="E001"/>
    <s v="Abu Dhabi Department of Finance"/>
    <s v=""/>
    <m/>
    <m/>
    <n v="52.5"/>
    <s v="Principal : K05.10, K03.6, K01.1, K04.6"/>
    <m/>
    <n v="0"/>
    <n v="0"/>
    <m/>
    <n v="0"/>
    <n v="52.5"/>
    <m/>
    <m/>
    <m/>
    <m/>
    <x v="0"/>
    <x v="0"/>
    <s v="34808-5jan-thiqa.xml"/>
    <m/>
    <s v="Initial Not Remitted"/>
    <m/>
  </r>
  <r>
    <s v="MF4159"/>
    <s v="1742MF4159-47c8d0"/>
    <s v="34808"/>
    <d v="2025-01-05T19:30:00"/>
    <n v="1"/>
    <d v="2025-01-05T19:30:00"/>
    <d v="2025-01-05T20:06:00"/>
    <s v="0000081857"/>
    <s v="39202"/>
    <n v="6"/>
    <n v="1"/>
    <s v="GD5633"/>
    <s v="ASMA BUTT MUHAMMAD AMIN BUTT"/>
    <s v="D001"/>
    <s v="National Health Insurance Company (DAMAN) - Thiqa program administration"/>
    <s v="E001"/>
    <s v="Abu Dhabi Department of Finance"/>
    <s v=""/>
    <m/>
    <m/>
    <n v="140"/>
    <s v="Principal : K05.10, K03.6, K01.1, K04.6"/>
    <m/>
    <n v="0"/>
    <n v="0"/>
    <m/>
    <n v="0"/>
    <n v="140"/>
    <m/>
    <m/>
    <m/>
    <m/>
    <x v="0"/>
    <x v="0"/>
    <s v="34808-5jan-thiqa.xml"/>
    <m/>
    <s v="Initial Not Remitted"/>
    <m/>
  </r>
  <r>
    <s v="MF4159"/>
    <s v="1523MF4159-8208de"/>
    <s v="40761"/>
    <d v="2025-01-05T19:39:00"/>
    <n v="1"/>
    <d v="2025-01-05T19:39:00"/>
    <d v="2025-01-05T21:08:00"/>
    <s v="0000081864"/>
    <s v="23323"/>
    <n v="6"/>
    <n v="1"/>
    <s v="GD45264"/>
    <s v="IBRAHIM KHALED MOHAMED HASSAN  MOUSA"/>
    <s v="A001"/>
    <s v="National Health Insurance Co. - Daman - P.J.S.C."/>
    <s v="A001"/>
    <s v="National Health Insurance Co. - Daman - P.J.S.C."/>
    <s v=""/>
    <m/>
    <s v="117617877"/>
    <n v="192"/>
    <s v="Principal : K02.62, K02.52"/>
    <m/>
    <n v="0"/>
    <n v="0"/>
    <m/>
    <n v="0"/>
    <n v="192"/>
    <m/>
    <m/>
    <m/>
    <m/>
    <x v="0"/>
    <x v="0"/>
    <s v="daman-jan5-dribhm.xml"/>
    <m/>
    <s v="Initial Not Remitted"/>
    <m/>
  </r>
  <r>
    <s v="MF4159"/>
    <s v="1523MF4159-8208de"/>
    <s v="40761"/>
    <d v="2025-01-05T19:39:00"/>
    <n v="1"/>
    <d v="2025-01-05T19:39:00"/>
    <d v="2025-01-05T21:08:00"/>
    <s v="0000081865"/>
    <s v="23323"/>
    <n v="6"/>
    <n v="1"/>
    <s v="GD45264"/>
    <s v="IBRAHIM KHALED MOHAMED HASSAN  MOUSA"/>
    <s v="A001"/>
    <s v="National Health Insurance Co. - Daman - P.J.S.C."/>
    <s v="A001"/>
    <s v="National Health Insurance Co. - Daman - P.J.S.C."/>
    <s v=""/>
    <m/>
    <s v="117617877"/>
    <n v="192"/>
    <s v="Principal : K02.62, K02.52"/>
    <m/>
    <n v="0"/>
    <n v="0"/>
    <m/>
    <n v="0"/>
    <n v="192"/>
    <m/>
    <m/>
    <m/>
    <m/>
    <x v="0"/>
    <x v="0"/>
    <s v="daman-jan5-dribhm.xml"/>
    <m/>
    <s v="Initial Not Remitted"/>
    <m/>
  </r>
  <r>
    <s v="MF4159"/>
    <s v="2110MF4159-262195"/>
    <s v="36865"/>
    <d v="2025-01-06T11:57:00"/>
    <n v="1"/>
    <d v="2025-01-06T11:57:00"/>
    <d v="2025-01-06T12:26:00"/>
    <s v="0000081889"/>
    <s v="01204"/>
    <n v="6"/>
    <n v="1"/>
    <s v="GD45264"/>
    <s v="IBRAHIM KHALED MOHAMED HASSAN  MOUSA"/>
    <s v="A001"/>
    <s v="National Health Insurance Co. - Daman - P.J.S.C."/>
    <s v="A001"/>
    <s v="National Health Insurance Co. - Daman - P.J.S.C."/>
    <s v=""/>
    <m/>
    <s v="118191608"/>
    <n v="48"/>
    <s v="Principal : K05.01, K08.409"/>
    <m/>
    <n v="0"/>
    <n v="0"/>
    <m/>
    <n v="0"/>
    <n v="48"/>
    <m/>
    <m/>
    <m/>
    <m/>
    <x v="0"/>
    <x v="0"/>
    <s v="damanjan6,1,29-dribhm.xml"/>
    <m/>
    <s v="Initial Not Remitted"/>
    <m/>
  </r>
  <r>
    <s v="MF4159"/>
    <s v="2110MF4159-262195"/>
    <s v="36865"/>
    <d v="2025-01-06T11:57:00"/>
    <n v="1"/>
    <d v="2025-01-06T11:57:00"/>
    <d v="2025-01-06T12:26:00"/>
    <s v="0000081890"/>
    <s v="02601"/>
    <n v="6"/>
    <n v="1"/>
    <s v="GD45264"/>
    <s v="IBRAHIM KHALED MOHAMED HASSAN  MOUSA"/>
    <s v="A001"/>
    <s v="National Health Insurance Co. - Daman - P.J.S.C."/>
    <s v="A001"/>
    <s v="National Health Insurance Co. - Daman - P.J.S.C."/>
    <s v=""/>
    <m/>
    <s v="118191608"/>
    <n v="72"/>
    <s v="Principal : K05.01, K08.409"/>
    <m/>
    <n v="0"/>
    <n v="0"/>
    <m/>
    <n v="0"/>
    <n v="72"/>
    <m/>
    <m/>
    <m/>
    <m/>
    <x v="0"/>
    <x v="0"/>
    <s v="damanjan6,1,29-dribhm.xml"/>
    <m/>
    <s v="Initial Not Remitted"/>
    <m/>
  </r>
  <r>
    <s v="MF4159"/>
    <s v="1066MF4159-8a76df"/>
    <s v="38057"/>
    <d v="2025-01-06T13:17:00"/>
    <n v="1"/>
    <d v="2025-01-06T13:17:00"/>
    <d v="2025-01-06T13:44:00"/>
    <s v="0000081919_B"/>
    <s v="01204"/>
    <n v="6"/>
    <n v="1"/>
    <s v="GD22503"/>
    <s v="Salim ali salim  Alhamadani"/>
    <s v="C002"/>
    <s v="Arab Gulf Health Services LLC - Abu Dhabi Branch"/>
    <s v="A021"/>
    <s v="UNITED INSURANCE COMPANY"/>
    <s v="95751888"/>
    <s v="N/A"/>
    <s v="C0023063295/1"/>
    <n v="112"/>
    <s v="Principal : K05.329, K03.6, K08.409"/>
    <d v="2025-01-17T01:35:00"/>
    <n v="0"/>
    <n v="0"/>
    <n v="112"/>
    <n v="112"/>
    <n v="0"/>
    <s v="CLAI-012"/>
    <s v="Submission not compliant with contractual agreement between provider &amp; payer"/>
    <s v="Technical"/>
    <s v="Administrative information"/>
    <x v="0"/>
    <x v="0"/>
    <s v="Claim Revision - 7143-vdc.xml"/>
    <d v="2025-01-17T01:35:00"/>
    <s v="Resub Not Remitted"/>
    <s v="Fully Rejected"/>
  </r>
  <r>
    <s v="MF4159"/>
    <s v="1066MF4159-8a76df"/>
    <s v="38057"/>
    <d v="2025-01-06T13:17:00"/>
    <n v="1"/>
    <d v="2025-01-06T13:17:00"/>
    <d v="2025-01-06T13:44:00"/>
    <s v="0000081920_B"/>
    <s v="02601"/>
    <n v="6"/>
    <n v="1"/>
    <s v="GD22503"/>
    <s v="Salim ali salim  Alhamadani"/>
    <s v="C002"/>
    <s v="Arab Gulf Health Services LLC - Abu Dhabi Branch"/>
    <s v="A021"/>
    <s v="UNITED INSURANCE COMPANY"/>
    <s v="95751888"/>
    <s v="N/A"/>
    <s v="C0023063295/1"/>
    <n v="113.4"/>
    <s v="Principal : K05.329, K03.6, K08.409"/>
    <d v="2025-01-17T01:35:00"/>
    <n v="0"/>
    <n v="0"/>
    <n v="113.4"/>
    <n v="113.4"/>
    <n v="0"/>
    <s v="CLAI-012"/>
    <s v="Submission not compliant with contractual agreement between provider &amp; payer"/>
    <s v="Technical"/>
    <s v="Administrative information"/>
    <x v="0"/>
    <x v="0"/>
    <s v="Claim Revision - 7143-vdc.xml"/>
    <d v="2025-01-17T01:35:00"/>
    <s v="Resub Not Remitted"/>
    <s v="Fully Rejected"/>
  </r>
  <r>
    <s v="MF4159"/>
    <s v="764MF4159-69a0b8"/>
    <s v="40430"/>
    <d v="2025-01-06T13:40:00"/>
    <n v="1"/>
    <d v="2025-01-06T13:40:00"/>
    <d v="2025-01-06T14:23:00"/>
    <s v="0000081926"/>
    <s v="23322"/>
    <n v="6"/>
    <n v="1"/>
    <s v="GD5633"/>
    <s v="ASMA BUTT MUHAMMAD AMIN BUTT"/>
    <s v="A001"/>
    <s v="National Health Insurance Co. - Daman - P.J.S.C."/>
    <s v="A001"/>
    <s v="National Health Insurance Co. - Daman - P.J.S.C."/>
    <s v="212510450561"/>
    <s v="ZERMED1122025DMN042103"/>
    <s v="116979535"/>
    <n v="144"/>
    <s v="Principal : K02.52, K02.62"/>
    <d v="2025-02-11T14:50:00"/>
    <n v="0"/>
    <n v="0"/>
    <n v="144"/>
    <n v="144"/>
    <n v="0"/>
    <s v="MNEC-003"/>
    <s v="Service is not clinically indicated based on good clinical practice"/>
    <s v="Medical"/>
    <s v="Medical Necessity"/>
    <x v="0"/>
    <x v="0"/>
    <s v="40430-daman.xml"/>
    <d v="2025-02-10T18:30:00"/>
    <s v="Remitted"/>
    <s v="Fully Rejected"/>
  </r>
  <r>
    <s v="MF4159"/>
    <s v="2099MF4159-c95969"/>
    <s v="35706"/>
    <d v="2025-01-06T14:12:00"/>
    <n v="1"/>
    <d v="2025-01-06T14:12:00"/>
    <d v="2025-01-07T11:55:00"/>
    <s v="0000082059"/>
    <s v="01204"/>
    <n v="6"/>
    <n v="1"/>
    <s v="GD45264"/>
    <s v="IBRAHIM KHALED MOHAMED HASSAN  MOUSA"/>
    <s v="D001"/>
    <s v="National Health Insurance Company (DAMAN) - Thiqa program administration"/>
    <s v="E001"/>
    <s v="Abu Dhabi Department of Finance"/>
    <s v=""/>
    <m/>
    <m/>
    <n v="70"/>
    <s v="Principal : K04.7"/>
    <m/>
    <n v="0"/>
    <n v="0"/>
    <m/>
    <n v="0"/>
    <n v="70"/>
    <m/>
    <m/>
    <m/>
    <m/>
    <x v="0"/>
    <x v="0"/>
    <s v="thiqa-jan26,25.-dribhm.xml"/>
    <m/>
    <s v="Initial Not Remitted"/>
    <m/>
  </r>
  <r>
    <s v="MF4159"/>
    <s v="1860MF4159-098374"/>
    <s v="40935"/>
    <d v="2025-01-06T14:19:00"/>
    <n v="1"/>
    <d v="2025-01-06T14:19:00"/>
    <d v="2025-01-06T15:49:00"/>
    <s v="0000081931"/>
    <s v="02111"/>
    <n v="6"/>
    <n v="1"/>
    <s v="GD22503"/>
    <s v="Salim ali salim  Alhamadani"/>
    <s v="A001"/>
    <s v="National Health Insurance Co. - Daman - P.J.S.C."/>
    <s v="A001"/>
    <s v="National Health Insurance Co. - Daman - P.J.S.C."/>
    <s v=""/>
    <m/>
    <m/>
    <n v="0"/>
    <s v="Principal : K02.63, K05.329"/>
    <m/>
    <n v="0"/>
    <n v="0"/>
    <m/>
    <n v="0"/>
    <n v="0"/>
    <m/>
    <m/>
    <m/>
    <m/>
    <x v="0"/>
    <x v="0"/>
    <s v="40935daman-drsalim-6jan.xml"/>
    <m/>
    <s v="Initial Not Remitted"/>
    <m/>
  </r>
  <r>
    <s v="MF4159"/>
    <s v="1860MF4159-098374"/>
    <s v="40935"/>
    <d v="2025-01-06T14:19:00"/>
    <n v="1"/>
    <d v="2025-01-06T14:19:00"/>
    <d v="2025-01-06T15:49:00"/>
    <s v="0000081932"/>
    <s v="02111"/>
    <n v="6"/>
    <n v="1"/>
    <s v="GD22503"/>
    <s v="Salim ali salim  Alhamadani"/>
    <s v="A001"/>
    <s v="National Health Insurance Co. - Daman - P.J.S.C."/>
    <s v="A001"/>
    <s v="National Health Insurance Co. - Daman - P.J.S.C."/>
    <s v=""/>
    <m/>
    <m/>
    <n v="0"/>
    <s v="Principal : K02.63, K05.329"/>
    <m/>
    <n v="0"/>
    <n v="0"/>
    <m/>
    <n v="0"/>
    <n v="0"/>
    <m/>
    <m/>
    <m/>
    <m/>
    <x v="0"/>
    <x v="0"/>
    <s v="40935daman-drsalim-6jan.xml"/>
    <m/>
    <s v="Initial Not Remitted"/>
    <m/>
  </r>
  <r>
    <s v="MF4159"/>
    <s v="1860MF4159-098374"/>
    <s v="40935"/>
    <d v="2025-01-06T14:19:00"/>
    <n v="1"/>
    <d v="2025-01-06T14:19:00"/>
    <d v="2025-01-06T15:49:00"/>
    <s v="0000081933"/>
    <s v="02111"/>
    <n v="6"/>
    <n v="1"/>
    <s v="GD22503"/>
    <s v="Salim ali salim  Alhamadani"/>
    <s v="A001"/>
    <s v="National Health Insurance Co. - Daman - P.J.S.C."/>
    <s v="A001"/>
    <s v="National Health Insurance Co. - Daman - P.J.S.C."/>
    <s v=""/>
    <m/>
    <m/>
    <n v="0"/>
    <s v="Principal : K02.63, K05.329"/>
    <m/>
    <n v="0"/>
    <n v="0"/>
    <m/>
    <n v="0"/>
    <n v="0"/>
    <m/>
    <m/>
    <m/>
    <m/>
    <x v="0"/>
    <x v="0"/>
    <s v="40935daman-drsalim-6jan.xml"/>
    <m/>
    <s v="Initial Not Remitted"/>
    <m/>
  </r>
  <r>
    <s v="MF4159"/>
    <s v="1860MF4159-098374"/>
    <s v="40935"/>
    <d v="2025-01-06T14:19:00"/>
    <n v="1"/>
    <d v="2025-01-06T14:19:00"/>
    <d v="2025-01-06T15:49:00"/>
    <s v="0000081934"/>
    <s v="02111"/>
    <n v="6"/>
    <n v="1"/>
    <s v="GD22503"/>
    <s v="Salim ali salim  Alhamadani"/>
    <s v="A001"/>
    <s v="National Health Insurance Co. - Daman - P.J.S.C."/>
    <s v="A001"/>
    <s v="National Health Insurance Co. - Daman - P.J.S.C."/>
    <s v=""/>
    <m/>
    <m/>
    <n v="0"/>
    <s v="Principal : K02.63, K05.329"/>
    <m/>
    <n v="0"/>
    <n v="0"/>
    <m/>
    <n v="0"/>
    <n v="0"/>
    <m/>
    <m/>
    <m/>
    <m/>
    <x v="0"/>
    <x v="0"/>
    <s v="40935daman-drsalim-6jan.xml"/>
    <m/>
    <s v="Initial Not Remitted"/>
    <m/>
  </r>
  <r>
    <s v="MF4159"/>
    <s v="1860MF4159-098374"/>
    <s v="40935"/>
    <d v="2025-01-06T14:19:00"/>
    <n v="1"/>
    <d v="2025-01-06T14:19:00"/>
    <d v="2025-01-06T15:49:00"/>
    <s v="0000081244"/>
    <s v="33111"/>
    <n v="6"/>
    <n v="1"/>
    <s v="GD22503"/>
    <s v="Salim ali salim  Alhamadani"/>
    <s v="A001"/>
    <s v="National Health Insurance Co. - Daman - P.J.S.C."/>
    <s v="A001"/>
    <s v="National Health Insurance Co. - Daman - P.J.S.C."/>
    <s v=""/>
    <m/>
    <s v="116775341"/>
    <n v="240"/>
    <s v="Principal : K02.63, K05.329"/>
    <m/>
    <n v="0"/>
    <n v="0"/>
    <m/>
    <n v="0"/>
    <n v="240"/>
    <m/>
    <m/>
    <m/>
    <m/>
    <x v="0"/>
    <x v="0"/>
    <s v="40935daman-drsalim-6jan.xml"/>
    <m/>
    <s v="Initial Not Remitted"/>
    <m/>
  </r>
  <r>
    <s v="MF4159"/>
    <s v="1860MF4159-098374"/>
    <s v="40935"/>
    <d v="2025-01-06T14:19:00"/>
    <n v="1"/>
    <d v="2025-01-06T14:19:00"/>
    <d v="2025-01-06T15:49:00"/>
    <s v="0000081245"/>
    <s v="33111"/>
    <n v="6"/>
    <n v="1"/>
    <s v="GD22503"/>
    <s v="Salim ali salim  Alhamadani"/>
    <s v="A001"/>
    <s v="National Health Insurance Co. - Daman - P.J.S.C."/>
    <s v="A001"/>
    <s v="National Health Insurance Co. - Daman - P.J.S.C."/>
    <s v=""/>
    <m/>
    <s v="116775341"/>
    <n v="240"/>
    <s v="Principal : K02.63, K05.329"/>
    <m/>
    <n v="0"/>
    <n v="0"/>
    <m/>
    <n v="0"/>
    <n v="240"/>
    <m/>
    <m/>
    <m/>
    <m/>
    <x v="0"/>
    <x v="0"/>
    <s v="40935daman-drsalim-6jan.xml"/>
    <m/>
    <s v="Initial Not Remitted"/>
    <m/>
  </r>
  <r>
    <s v="MF4159"/>
    <s v="1868MF4159-f44a10"/>
    <s v="35841"/>
    <d v="2025-01-06T15:53:00"/>
    <n v="1"/>
    <d v="2025-01-06T15:53:00"/>
    <d v="2025-01-06T16:36:00"/>
    <s v="0000081942"/>
    <s v="01204"/>
    <n v="6"/>
    <n v="1"/>
    <s v="GD11525"/>
    <s v="HUSSIEN SALAH AHMAD"/>
    <s v="D001"/>
    <s v="National Health Insurance Company (DAMAN) - Thiqa program administration"/>
    <s v="E001"/>
    <s v="Abu Dhabi Department of Finance"/>
    <s v=""/>
    <m/>
    <m/>
    <n v="70"/>
    <s v="Principal : K08.409, K05.329, K03.6, K08.531"/>
    <m/>
    <n v="0"/>
    <n v="0"/>
    <m/>
    <n v="0"/>
    <n v="70"/>
    <m/>
    <m/>
    <m/>
    <m/>
    <x v="0"/>
    <x v="0"/>
    <s v="thiqa2-jan2-drhussien.xml"/>
    <m/>
    <s v="Initial Not Remitted"/>
    <m/>
  </r>
  <r>
    <s v="MF4159"/>
    <s v="1868MF4159-f44a10"/>
    <s v="35841"/>
    <d v="2025-01-06T15:53:00"/>
    <n v="1"/>
    <d v="2025-01-06T15:53:00"/>
    <d v="2025-01-06T16:36:00"/>
    <s v="0000081943"/>
    <s v="02601"/>
    <n v="6"/>
    <n v="1"/>
    <s v="GD11525"/>
    <s v="HUSSIEN SALAH AHMAD"/>
    <s v="D001"/>
    <s v="National Health Insurance Company (DAMAN) - Thiqa program administration"/>
    <s v="E001"/>
    <s v="Abu Dhabi Department of Finance"/>
    <s v=""/>
    <m/>
    <m/>
    <n v="105"/>
    <s v="Principal : K08.409, K05.329, K03.6, K08.531"/>
    <m/>
    <n v="0"/>
    <n v="0"/>
    <m/>
    <n v="0"/>
    <n v="105"/>
    <m/>
    <m/>
    <m/>
    <m/>
    <x v="0"/>
    <x v="0"/>
    <s v="thiqa2-jan2-drhussien.xml"/>
    <m/>
    <s v="Initial Not Remitted"/>
    <m/>
  </r>
  <r>
    <s v="MF4159"/>
    <s v="765MF4159-b9119e"/>
    <s v="40956"/>
    <d v="2025-01-06T16:07:00"/>
    <n v="1"/>
    <d v="2025-01-06T16:07:00"/>
    <d v="2025-01-06T16:50:00"/>
    <s v="0000081937"/>
    <s v="01204"/>
    <n v="6"/>
    <n v="1"/>
    <s v="GD5633"/>
    <s v="ASMA BUTT MUHAMMAD AMIN BUTT"/>
    <s v="D001"/>
    <s v="National Health Insurance Company (DAMAN) - Thiqa program administration"/>
    <s v="E001"/>
    <s v="Abu Dhabi Department of Finance"/>
    <s v="CLM08012025040326266"/>
    <s v="80282622"/>
    <m/>
    <n v="70"/>
    <s v="Principal : M26.32, K05.10, K03.6, K08.409, K02.52"/>
    <d v="2025-01-17T18:28:00"/>
    <n v="70"/>
    <n v="0"/>
    <n v="0"/>
    <n v="0"/>
    <n v="0"/>
    <s v=""/>
    <m/>
    <m/>
    <m/>
    <x v="0"/>
    <x v="0"/>
    <s v="thiqa2-jan-drasma.xml"/>
    <d v="2025-01-15T00:00:00"/>
    <s v="Remitted"/>
    <m/>
  </r>
  <r>
    <s v="MF4159"/>
    <s v="765MF4159-b9119e"/>
    <s v="40956"/>
    <d v="2025-01-06T16:07:00"/>
    <n v="1"/>
    <d v="2025-01-06T16:07:00"/>
    <d v="2025-01-06T16:50:00"/>
    <s v="0000081938"/>
    <s v="02601"/>
    <n v="6"/>
    <n v="1"/>
    <s v="GD5633"/>
    <s v="ASMA BUTT MUHAMMAD AMIN BUTT"/>
    <s v="D001"/>
    <s v="National Health Insurance Company (DAMAN) - Thiqa program administration"/>
    <s v="E001"/>
    <s v="Abu Dhabi Department of Finance"/>
    <s v="CLM08012025040326266"/>
    <s v="80282622"/>
    <m/>
    <n v="105"/>
    <s v="Principal : M26.32, K05.10, K03.6, K08.409, K02.52"/>
    <d v="2025-01-17T18:28:00"/>
    <n v="105"/>
    <n v="0"/>
    <n v="0"/>
    <n v="0"/>
    <n v="0"/>
    <s v=""/>
    <m/>
    <m/>
    <m/>
    <x v="0"/>
    <x v="0"/>
    <s v="thiqa2-jan-drasma.xml"/>
    <d v="2025-01-15T00:00:00"/>
    <s v="Remitted"/>
    <m/>
  </r>
  <r>
    <s v="MF4159"/>
    <s v="765MF4159-b9119e"/>
    <s v="40956"/>
    <d v="2025-01-06T16:07:00"/>
    <n v="1"/>
    <d v="2025-01-06T16:07:00"/>
    <d v="2025-01-06T16:50:00"/>
    <s v="0000081941"/>
    <s v="11101"/>
    <n v="6"/>
    <n v="1"/>
    <s v="GD5633"/>
    <s v="ASMA BUTT MUHAMMAD AMIN BUTT"/>
    <s v="D001"/>
    <s v="National Health Insurance Company (DAMAN) - Thiqa program administration"/>
    <s v="E001"/>
    <s v="Abu Dhabi Department of Finance"/>
    <s v="CLM08012025040326266"/>
    <s v="80282622"/>
    <m/>
    <n v="56"/>
    <s v="Principal : M26.32, K05.10, K03.6, K08.409, K02.52"/>
    <d v="2025-01-17T18:28:00"/>
    <n v="56"/>
    <n v="0"/>
    <n v="0"/>
    <n v="0"/>
    <n v="0"/>
    <s v=""/>
    <m/>
    <m/>
    <m/>
    <x v="0"/>
    <x v="0"/>
    <s v="thiqa2-jan-drasma.xml"/>
    <d v="2025-01-15T00:00:00"/>
    <s v="Remitted"/>
    <m/>
  </r>
  <r>
    <s v="MF4159"/>
    <s v="765MF4159-b9119e"/>
    <s v="40956"/>
    <d v="2025-01-06T16:07:00"/>
    <n v="1"/>
    <d v="2025-01-06T16:07:00"/>
    <d v="2025-01-06T16:50:00"/>
    <s v="0000081939"/>
    <s v="11111"/>
    <n v="6"/>
    <n v="1"/>
    <s v="GD5633"/>
    <s v="ASMA BUTT MUHAMMAD AMIN BUTT"/>
    <s v="D001"/>
    <s v="National Health Insurance Company (DAMAN) - Thiqa program administration"/>
    <s v="E001"/>
    <s v="Abu Dhabi Department of Finance"/>
    <s v="CLM08012025040326266"/>
    <s v="80282622"/>
    <m/>
    <n v="70"/>
    <s v="Principal : M26.32, K05.10, K03.6, K08.409, K02.52"/>
    <d v="2025-01-17T18:28:00"/>
    <n v="70"/>
    <n v="0"/>
    <n v="0"/>
    <n v="0"/>
    <n v="0"/>
    <s v=""/>
    <m/>
    <m/>
    <m/>
    <x v="0"/>
    <x v="0"/>
    <s v="thiqa2-jan-drasma.xml"/>
    <d v="2025-01-15T00:00:00"/>
    <s v="Remitted"/>
    <m/>
  </r>
  <r>
    <s v="MF4159"/>
    <s v="765MF4159-b9119e"/>
    <s v="40956"/>
    <d v="2025-01-06T16:07:00"/>
    <n v="1"/>
    <d v="2025-01-06T16:07:00"/>
    <d v="2025-01-06T16:50:00"/>
    <s v="0000081940"/>
    <s v="11119"/>
    <n v="6"/>
    <n v="1"/>
    <s v="GD5633"/>
    <s v="ASMA BUTT MUHAMMAD AMIN BUTT"/>
    <s v="D001"/>
    <s v="National Health Insurance Company (DAMAN) - Thiqa program administration"/>
    <s v="E001"/>
    <s v="Abu Dhabi Department of Finance"/>
    <s v="CLM08012025040326266"/>
    <s v="80282622"/>
    <m/>
    <n v="52.5"/>
    <s v="Principal : M26.32, K05.10, K03.6, K08.409, K02.52"/>
    <d v="2025-01-17T18:28:00"/>
    <n v="52.5"/>
    <n v="0"/>
    <n v="0"/>
    <n v="0"/>
    <n v="0"/>
    <s v=""/>
    <m/>
    <m/>
    <m/>
    <x v="0"/>
    <x v="0"/>
    <s v="thiqa2-jan-drasma.xml"/>
    <d v="2025-01-15T00:00:00"/>
    <s v="Remitted"/>
    <m/>
  </r>
  <r>
    <s v="MF4159"/>
    <s v="1985MF4159-09720b"/>
    <s v="39323"/>
    <d v="2025-01-06T16:28:00"/>
    <n v="1"/>
    <d v="2025-01-06T16:28:00"/>
    <d v="2025-01-06T17:09:00"/>
    <s v="0000081952"/>
    <s v="01204"/>
    <n v="6"/>
    <n v="1"/>
    <s v="GD22503"/>
    <s v="Salim ali salim  Alhamadani"/>
    <s v="A001"/>
    <s v="National Health Insurance Co. - Daman - P.J.S.C."/>
    <s v="A001"/>
    <s v="National Health Insurance Co. - Daman - P.J.S.C."/>
    <s v=""/>
    <m/>
    <s v="117824878"/>
    <n v="48"/>
    <s v="Principal : K05.329, K03.6, K02.63, K02.62"/>
    <m/>
    <n v="0"/>
    <n v="0"/>
    <m/>
    <n v="0"/>
    <n v="48"/>
    <m/>
    <m/>
    <m/>
    <m/>
    <x v="0"/>
    <x v="0"/>
    <s v="daman dr salim.xml"/>
    <m/>
    <s v="Initial Not Remitted"/>
    <m/>
  </r>
  <r>
    <s v="MF4159"/>
    <s v="1526MF4159-a951f7"/>
    <s v="35841"/>
    <d v="2025-01-06T16:59:00"/>
    <n v="1"/>
    <d v="2025-01-06T16:59:00"/>
    <d v="2025-01-06T17:08:00"/>
    <s v="0000081949"/>
    <s v="11101"/>
    <n v="6"/>
    <n v="1"/>
    <s v="GD45264"/>
    <s v="IBRAHIM KHALED MOHAMED HASSAN  MOUSA"/>
    <s v="D001"/>
    <s v="National Health Insurance Company (DAMAN) - Thiqa program administration"/>
    <s v="E001"/>
    <s v="Abu Dhabi Department of Finance"/>
    <s v=""/>
    <m/>
    <m/>
    <n v="56"/>
    <s v="Principal : K05.329, K03.6"/>
    <m/>
    <n v="0"/>
    <n v="0"/>
    <m/>
    <n v="0"/>
    <n v="56"/>
    <m/>
    <m/>
    <m/>
    <m/>
    <x v="0"/>
    <x v="0"/>
    <s v="thiqa-jan3-dribhm.xml"/>
    <m/>
    <s v="Initial Not Remitted"/>
    <m/>
  </r>
  <r>
    <s v="MF4159"/>
    <s v="1526MF4159-a951f7"/>
    <s v="35841"/>
    <d v="2025-01-06T16:59:00"/>
    <n v="1"/>
    <d v="2025-01-06T16:59:00"/>
    <d v="2025-01-06T17:08:00"/>
    <s v="0000081947"/>
    <s v="11111"/>
    <n v="6"/>
    <n v="1"/>
    <s v="GD45264"/>
    <s v="IBRAHIM KHALED MOHAMED HASSAN  MOUSA"/>
    <s v="D001"/>
    <s v="National Health Insurance Company (DAMAN) - Thiqa program administration"/>
    <s v="E001"/>
    <s v="Abu Dhabi Department of Finance"/>
    <s v=""/>
    <m/>
    <m/>
    <n v="70"/>
    <s v="Principal : K05.329, K03.6"/>
    <m/>
    <n v="0"/>
    <n v="0"/>
    <m/>
    <n v="0"/>
    <n v="70"/>
    <m/>
    <m/>
    <m/>
    <m/>
    <x v="0"/>
    <x v="0"/>
    <s v="thiqa-jan3-dribhm.xml"/>
    <m/>
    <s v="Initial Not Remitted"/>
    <m/>
  </r>
  <r>
    <s v="MF4159"/>
    <s v="1526MF4159-a951f7"/>
    <s v="35841"/>
    <d v="2025-01-06T16:59:00"/>
    <n v="1"/>
    <d v="2025-01-06T16:59:00"/>
    <d v="2025-01-06T17:08:00"/>
    <s v="0000081948"/>
    <s v="11119"/>
    <n v="6"/>
    <n v="1"/>
    <s v="GD45264"/>
    <s v="IBRAHIM KHALED MOHAMED HASSAN  MOUSA"/>
    <s v="D001"/>
    <s v="National Health Insurance Company (DAMAN) - Thiqa program administration"/>
    <s v="E001"/>
    <s v="Abu Dhabi Department of Finance"/>
    <s v=""/>
    <m/>
    <m/>
    <n v="52.5"/>
    <s v="Principal : K05.329, K03.6"/>
    <m/>
    <n v="0"/>
    <n v="0"/>
    <m/>
    <n v="0"/>
    <n v="52.5"/>
    <m/>
    <m/>
    <m/>
    <m/>
    <x v="0"/>
    <x v="0"/>
    <s v="thiqa-jan3-dribhm.xml"/>
    <m/>
    <s v="Initial Not Remitted"/>
    <m/>
  </r>
  <r>
    <s v="MF4159"/>
    <s v="2085MF4159-be9421"/>
    <s v="40761"/>
    <d v="2025-01-06T17:23:00"/>
    <n v="1"/>
    <d v="2025-01-06T17:23:00"/>
    <d v="2025-01-06T18:24:00"/>
    <s v="0000081960"/>
    <s v="02111"/>
    <n v="6"/>
    <n v="1"/>
    <s v="GD45264"/>
    <s v="IBRAHIM KHALED MOHAMED HASSAN  MOUSA"/>
    <s v="A001"/>
    <s v="National Health Insurance Co. - Daman - P.J.S.C."/>
    <s v="A001"/>
    <s v="National Health Insurance Co. - Daman - P.J.S.C."/>
    <s v=""/>
    <m/>
    <m/>
    <n v="0"/>
    <s v="Principal : K02.52"/>
    <m/>
    <n v="0"/>
    <n v="0"/>
    <m/>
    <n v="0"/>
    <n v="0"/>
    <m/>
    <m/>
    <m/>
    <m/>
    <x v="0"/>
    <x v="0"/>
    <s v="jan-dribhm-daman-20.xml"/>
    <m/>
    <s v="Initial Not Remitted"/>
    <m/>
  </r>
  <r>
    <s v="MF4159"/>
    <s v="2085MF4159-be9421"/>
    <s v="40761"/>
    <d v="2025-01-06T17:23:00"/>
    <n v="1"/>
    <d v="2025-01-06T17:23:00"/>
    <d v="2025-01-06T18:24:00"/>
    <s v="0000081906"/>
    <s v="23311"/>
    <n v="6"/>
    <n v="1"/>
    <s v="GD45264"/>
    <s v="IBRAHIM KHALED MOHAMED HASSAN  MOUSA"/>
    <s v="A001"/>
    <s v="National Health Insurance Co. - Daman - P.J.S.C."/>
    <s v="A001"/>
    <s v="National Health Insurance Co. - Daman - P.J.S.C."/>
    <s v=""/>
    <m/>
    <s v="117621440"/>
    <n v="105.6"/>
    <s v="Principal : K02.52"/>
    <m/>
    <n v="0"/>
    <n v="0"/>
    <m/>
    <n v="0"/>
    <n v="105.6"/>
    <m/>
    <m/>
    <m/>
    <m/>
    <x v="0"/>
    <x v="0"/>
    <s v="jan-dribhm-daman-20.xml"/>
    <m/>
    <s v="Initial Not Remitted"/>
    <m/>
  </r>
  <r>
    <s v="MF4159"/>
    <s v="2085MF4159-be9421"/>
    <s v="40761"/>
    <d v="2025-01-06T17:23:00"/>
    <n v="1"/>
    <d v="2025-01-06T17:23:00"/>
    <d v="2025-01-06T18:24:00"/>
    <s v="0000081959"/>
    <s v="23311"/>
    <n v="6"/>
    <n v="1"/>
    <s v="GD45264"/>
    <s v="IBRAHIM KHALED MOHAMED HASSAN  MOUSA"/>
    <s v="A001"/>
    <s v="National Health Insurance Co. - Daman - P.J.S.C."/>
    <s v="A001"/>
    <s v="National Health Insurance Co. - Daman - P.J.S.C."/>
    <s v=""/>
    <m/>
    <s v="117621440"/>
    <n v="105.6"/>
    <s v="Principal : K02.52"/>
    <m/>
    <n v="0"/>
    <n v="0"/>
    <m/>
    <n v="0"/>
    <n v="105.6"/>
    <m/>
    <m/>
    <m/>
    <m/>
    <x v="0"/>
    <x v="0"/>
    <s v="jan-dribhm-daman-20.xml"/>
    <m/>
    <s v="Initial Not Remitted"/>
    <m/>
  </r>
  <r>
    <s v="MF4159"/>
    <s v="757MF4159-544322"/>
    <s v="39622"/>
    <d v="2025-01-06T18:03:00"/>
    <n v="1"/>
    <d v="2025-01-06T18:03:00"/>
    <d v="2025-01-06T18:33:00"/>
    <s v="0000081965"/>
    <s v="01204"/>
    <n v="6"/>
    <n v="1"/>
    <s v="GD5633"/>
    <s v="ASMA BUTT MUHAMMAD AMIN BUTT"/>
    <s v="D001"/>
    <s v="National Health Insurance Company (DAMAN) - Thiqa program administration"/>
    <s v="E001"/>
    <s v="Abu Dhabi Department of Finance"/>
    <s v="CLM08012025040323450"/>
    <s v="80282622"/>
    <m/>
    <n v="70"/>
    <s v="Principal : K05.10, K03.6, K01.1, K02.52, K02.62, K08.50, K08.409"/>
    <d v="2025-01-17T18:28:00"/>
    <n v="70"/>
    <n v="0"/>
    <n v="0"/>
    <n v="0"/>
    <n v="0"/>
    <s v=""/>
    <m/>
    <m/>
    <m/>
    <x v="0"/>
    <x v="0"/>
    <s v="thiqa-jan-drasma.xml"/>
    <d v="2025-01-15T00:00:00"/>
    <s v="Remitted"/>
    <m/>
  </r>
  <r>
    <s v="MF4159"/>
    <s v="757MF4159-544322"/>
    <s v="39622"/>
    <d v="2025-01-06T18:03:00"/>
    <n v="1"/>
    <d v="2025-01-06T18:03:00"/>
    <d v="2025-01-06T18:33:00"/>
    <s v="0000081966"/>
    <s v="02601"/>
    <n v="6"/>
    <n v="1"/>
    <s v="GD5633"/>
    <s v="ASMA BUTT MUHAMMAD AMIN BUTT"/>
    <s v="D001"/>
    <s v="National Health Insurance Company (DAMAN) - Thiqa program administration"/>
    <s v="E001"/>
    <s v="Abu Dhabi Department of Finance"/>
    <s v="CLM08012025040323450"/>
    <s v="80282622"/>
    <m/>
    <n v="105"/>
    <s v="Principal : K05.10, K03.6, K01.1, K02.52, K02.62, K08.50, K08.409"/>
    <d v="2025-01-17T18:28:00"/>
    <n v="105"/>
    <n v="0"/>
    <n v="0"/>
    <n v="0"/>
    <n v="0"/>
    <s v=""/>
    <m/>
    <m/>
    <m/>
    <x v="0"/>
    <x v="0"/>
    <s v="thiqa-jan-drasma.xml"/>
    <d v="2025-01-15T00:00:00"/>
    <s v="Remitted"/>
    <m/>
  </r>
  <r>
    <s v="MF4159"/>
    <s v="757MF4159-544322"/>
    <s v="39622"/>
    <d v="2025-01-06T18:03:00"/>
    <n v="1"/>
    <d v="2025-01-06T18:03:00"/>
    <d v="2025-01-06T18:33:00"/>
    <s v="0000081967"/>
    <s v="11101"/>
    <n v="6"/>
    <n v="1"/>
    <s v="GD5633"/>
    <s v="ASMA BUTT MUHAMMAD AMIN BUTT"/>
    <s v="D001"/>
    <s v="National Health Insurance Company (DAMAN) - Thiqa program administration"/>
    <s v="E001"/>
    <s v="Abu Dhabi Department of Finance"/>
    <s v="CLM08012025040323450"/>
    <s v="80282622"/>
    <m/>
    <n v="56"/>
    <s v="Principal : K05.10, K03.6, K01.1, K02.52, K02.62, K08.50, K08.409"/>
    <d v="2025-01-17T18:28:00"/>
    <n v="56"/>
    <n v="0"/>
    <n v="0"/>
    <n v="0"/>
    <n v="0"/>
    <s v=""/>
    <m/>
    <m/>
    <m/>
    <x v="0"/>
    <x v="0"/>
    <s v="thiqa-jan-drasma.xml"/>
    <d v="2025-01-15T00:00:00"/>
    <s v="Remitted"/>
    <m/>
  </r>
  <r>
    <s v="MF4159"/>
    <s v="757MF4159-544322"/>
    <s v="39622"/>
    <d v="2025-01-06T18:03:00"/>
    <n v="1"/>
    <d v="2025-01-06T18:03:00"/>
    <d v="2025-01-06T18:33:00"/>
    <s v="0000081968"/>
    <s v="11111"/>
    <n v="6"/>
    <n v="1"/>
    <s v="GD5633"/>
    <s v="ASMA BUTT MUHAMMAD AMIN BUTT"/>
    <s v="D001"/>
    <s v="National Health Insurance Company (DAMAN) - Thiqa program administration"/>
    <s v="E001"/>
    <s v="Abu Dhabi Department of Finance"/>
    <s v="CLM08012025040323450"/>
    <s v="80282622"/>
    <m/>
    <n v="70"/>
    <s v="Principal : K05.10, K03.6, K01.1, K02.52, K02.62, K08.50, K08.409"/>
    <d v="2025-01-17T18:28:00"/>
    <n v="70"/>
    <n v="0"/>
    <n v="0"/>
    <n v="0"/>
    <n v="0"/>
    <s v=""/>
    <m/>
    <m/>
    <m/>
    <x v="0"/>
    <x v="0"/>
    <s v="thiqa-jan-drasma.xml"/>
    <d v="2025-01-15T00:00:00"/>
    <s v="Remitted"/>
    <m/>
  </r>
  <r>
    <s v="MF4159"/>
    <s v="757MF4159-544322"/>
    <s v="39622"/>
    <d v="2025-01-06T18:03:00"/>
    <n v="1"/>
    <d v="2025-01-06T18:03:00"/>
    <d v="2025-01-06T18:33:00"/>
    <s v="0000081969"/>
    <s v="11119"/>
    <n v="6"/>
    <n v="1"/>
    <s v="GD5633"/>
    <s v="ASMA BUTT MUHAMMAD AMIN BUTT"/>
    <s v="D001"/>
    <s v="National Health Insurance Company (DAMAN) - Thiqa program administration"/>
    <s v="E001"/>
    <s v="Abu Dhabi Department of Finance"/>
    <s v="CLM08012025040323450"/>
    <s v="80282622"/>
    <m/>
    <n v="52.5"/>
    <s v="Principal : K05.10, K03.6, K01.1, K02.52, K02.62, K08.50, K08.409"/>
    <d v="2025-01-17T18:28:00"/>
    <n v="52.5"/>
    <n v="0"/>
    <n v="0"/>
    <n v="0"/>
    <n v="0"/>
    <s v=""/>
    <m/>
    <m/>
    <m/>
    <x v="0"/>
    <x v="0"/>
    <s v="thiqa-jan-drasma.xml"/>
    <d v="2025-01-15T00:00:00"/>
    <s v="Remitted"/>
    <m/>
  </r>
  <r>
    <s v="MF4159"/>
    <s v="2087MF4159-a0c34b"/>
    <s v="40949"/>
    <d v="2025-01-06T18:38:00"/>
    <n v="1"/>
    <d v="2025-01-06T18:38:00"/>
    <d v="2025-01-06T20:08:00"/>
    <s v="0000081612"/>
    <s v="33111"/>
    <n v="6"/>
    <n v="1"/>
    <s v="GD45264"/>
    <s v="IBRAHIM KHALED MOHAMED HASSAN  MOUSA"/>
    <s v="A001"/>
    <s v="National Health Insurance Co. - Daman - P.J.S.C."/>
    <s v="A001"/>
    <s v="National Health Insurance Co. - Daman - P.J.S.C."/>
    <s v=""/>
    <m/>
    <s v="116902058"/>
    <n v="240"/>
    <s v="Principal : K02.63"/>
    <m/>
    <n v="0"/>
    <n v="0"/>
    <m/>
    <n v="0"/>
    <n v="240"/>
    <m/>
    <m/>
    <m/>
    <m/>
    <x v="0"/>
    <x v="0"/>
    <s v="dribhm-daman-jan4,6.xml"/>
    <m/>
    <s v="Initial Not Remitted"/>
    <m/>
  </r>
  <r>
    <s v="MF4159"/>
    <s v="1069MF4159-6cb64c"/>
    <s v="38825"/>
    <d v="2025-01-06T18:39:00"/>
    <n v="1"/>
    <d v="2025-01-06T18:39:00"/>
    <d v="2025-01-06T18:55:00"/>
    <s v="0000081970"/>
    <s v="01204"/>
    <n v="6"/>
    <n v="1"/>
    <s v="GD22503"/>
    <s v="Salim ali salim  Alhamadani"/>
    <s v="D001"/>
    <s v="National Health Insurance Company (DAMAN) - Thiqa program administration"/>
    <s v="E001"/>
    <s v="Abu Dhabi Department of Finance"/>
    <s v="CLM16012025041034967"/>
    <s v="80283307"/>
    <m/>
    <n v="70"/>
    <s v="Principal : K05.00, K03.6, K01.1"/>
    <d v="2025-01-24T03:55:00"/>
    <n v="70"/>
    <n v="0"/>
    <n v="0"/>
    <n v="0"/>
    <n v="0"/>
    <s v=""/>
    <m/>
    <m/>
    <m/>
    <x v="0"/>
    <x v="0"/>
    <s v="thiqa-jan-drsalim.xml"/>
    <d v="2025-01-22T00:00:00"/>
    <s v="Remitted"/>
    <m/>
  </r>
  <r>
    <s v="MF4159"/>
    <s v="1069MF4159-6cb64c"/>
    <s v="38825"/>
    <d v="2025-01-06T18:39:00"/>
    <n v="1"/>
    <d v="2025-01-06T18:39:00"/>
    <d v="2025-01-06T18:55:00"/>
    <s v="0000081971"/>
    <s v="02601"/>
    <n v="6"/>
    <n v="1"/>
    <s v="GD22503"/>
    <s v="Salim ali salim  Alhamadani"/>
    <s v="D001"/>
    <s v="National Health Insurance Company (DAMAN) - Thiqa program administration"/>
    <s v="E001"/>
    <s v="Abu Dhabi Department of Finance"/>
    <s v="CLM16012025041034967"/>
    <s v="80283307"/>
    <m/>
    <n v="0"/>
    <s v="Principal : K05.00, K03.6, K01.1"/>
    <d v="2025-01-24T03:55:00"/>
    <n v="0"/>
    <n v="0"/>
    <n v="0"/>
    <n v="0"/>
    <n v="0"/>
    <s v=""/>
    <m/>
    <m/>
    <m/>
    <x v="0"/>
    <x v="0"/>
    <s v="thiqa-jan-drsalim.xml"/>
    <d v="2025-01-22T00:00:00"/>
    <s v="Remitted"/>
    <s v="Fully Rejected"/>
  </r>
  <r>
    <s v="MF4159"/>
    <s v="1071MF4159-6fd1e8"/>
    <s v="40680"/>
    <d v="2025-01-06T18:39:00"/>
    <n v="1"/>
    <d v="2025-01-06T18:39:00"/>
    <d v="2025-01-06T19:17:00"/>
    <s v="0000081973"/>
    <s v="01204"/>
    <n v="6"/>
    <n v="1"/>
    <s v="GD22503"/>
    <s v="Salim ali salim  Alhamadani"/>
    <s v="D001"/>
    <s v="National Health Insurance Company (DAMAN) - Thiqa program administration"/>
    <s v="E001"/>
    <s v="Abu Dhabi Department of Finance"/>
    <s v="CLM16012025041040566"/>
    <s v="80283307"/>
    <m/>
    <n v="70"/>
    <s v="Principal : K05.329, K03.6, K08.409"/>
    <d v="2025-01-24T03:55:00"/>
    <n v="70"/>
    <n v="0"/>
    <n v="0"/>
    <n v="0"/>
    <n v="0"/>
    <s v=""/>
    <m/>
    <m/>
    <m/>
    <x v="0"/>
    <x v="0"/>
    <s v="thiqa-jan-drsalim.xml"/>
    <d v="2025-01-22T00:00:00"/>
    <s v="Remitted"/>
    <m/>
  </r>
  <r>
    <s v="MF4159"/>
    <s v="1071MF4159-6fd1e8"/>
    <s v="40680"/>
    <d v="2025-01-06T18:39:00"/>
    <n v="1"/>
    <d v="2025-01-06T18:39:00"/>
    <d v="2025-01-06T19:17:00"/>
    <s v="0000081974"/>
    <s v="02601"/>
    <n v="6"/>
    <n v="1"/>
    <s v="GD22503"/>
    <s v="Salim ali salim  Alhamadani"/>
    <s v="D001"/>
    <s v="National Health Insurance Company (DAMAN) - Thiqa program administration"/>
    <s v="E001"/>
    <s v="Abu Dhabi Department of Finance"/>
    <s v="CLM16012025041040566"/>
    <s v="80283307"/>
    <m/>
    <n v="105"/>
    <s v="Principal : K05.329, K03.6, K08.409"/>
    <d v="2025-01-24T03:55:00"/>
    <n v="105"/>
    <n v="0"/>
    <n v="0"/>
    <n v="0"/>
    <n v="0"/>
    <s v=""/>
    <m/>
    <m/>
    <m/>
    <x v="0"/>
    <x v="0"/>
    <s v="thiqa-jan-drsalim.xml"/>
    <d v="2025-01-22T00:00:00"/>
    <s v="Remitted"/>
    <m/>
  </r>
  <r>
    <s v="MF4159"/>
    <s v="1510MF4159-1df5c3"/>
    <s v="40896"/>
    <d v="2025-01-06T18:44:00"/>
    <n v="1"/>
    <d v="2025-01-06T18:44:00"/>
    <d v="2025-01-06T19:41:00"/>
    <s v="0000081979"/>
    <s v="02111"/>
    <n v="6"/>
    <n v="1"/>
    <s v="GD36537"/>
    <s v="AMMAR  ANBARI"/>
    <s v="A001"/>
    <s v="National Health Insurance Co. - Daman - P.J.S.C."/>
    <s v="A001"/>
    <s v="National Health Insurance Co. - Daman - P.J.S.C."/>
    <s v=""/>
    <m/>
    <m/>
    <n v="0"/>
    <s v="Principal : K02.63, K02.52"/>
    <m/>
    <n v="0"/>
    <n v="0"/>
    <m/>
    <n v="0"/>
    <n v="0"/>
    <m/>
    <m/>
    <m/>
    <m/>
    <x v="0"/>
    <x v="0"/>
    <s v="daman-jan-drammr.xml"/>
    <m/>
    <s v="Initial Not Remitted"/>
    <m/>
  </r>
  <r>
    <s v="MF4159"/>
    <s v="1510MF4159-1df5c3"/>
    <s v="40896"/>
    <d v="2025-01-06T18:44:00"/>
    <n v="1"/>
    <d v="2025-01-06T18:44:00"/>
    <d v="2025-01-06T19:41:00"/>
    <s v="0000081980"/>
    <s v="02111"/>
    <n v="6"/>
    <n v="1"/>
    <s v="GD36537"/>
    <s v="AMMAR  ANBARI"/>
    <s v="A001"/>
    <s v="National Health Insurance Co. - Daman - P.J.S.C."/>
    <s v="A001"/>
    <s v="National Health Insurance Co. - Daman - P.J.S.C."/>
    <s v=""/>
    <m/>
    <m/>
    <n v="0"/>
    <s v="Principal : K02.63, K02.52"/>
    <m/>
    <n v="0"/>
    <n v="0"/>
    <m/>
    <n v="0"/>
    <n v="0"/>
    <m/>
    <m/>
    <m/>
    <m/>
    <x v="0"/>
    <x v="0"/>
    <s v="daman-jan-drammr.xml"/>
    <m/>
    <s v="Initial Not Remitted"/>
    <m/>
  </r>
  <r>
    <s v="MF4159"/>
    <s v="1510MF4159-1df5c3"/>
    <s v="40896"/>
    <d v="2025-01-06T18:44:00"/>
    <n v="1"/>
    <d v="2025-01-06T18:44:00"/>
    <d v="2025-01-06T19:41:00"/>
    <s v="0000081976"/>
    <s v="23312"/>
    <n v="6"/>
    <n v="1"/>
    <s v="GD36537"/>
    <s v="AMMAR  ANBARI"/>
    <s v="A001"/>
    <s v="National Health Insurance Co. - Daman - P.J.S.C."/>
    <s v="A001"/>
    <s v="National Health Insurance Co. - Daman - P.J.S.C."/>
    <s v=""/>
    <m/>
    <s v="116942603"/>
    <n v="129.6"/>
    <s v="Principal : K02.63, K02.52"/>
    <m/>
    <n v="0"/>
    <n v="0"/>
    <m/>
    <n v="0"/>
    <n v="129.6"/>
    <m/>
    <m/>
    <m/>
    <m/>
    <x v="0"/>
    <x v="0"/>
    <s v="daman-jan-drammr.xml"/>
    <m/>
    <s v="Initial Not Remitted"/>
    <m/>
  </r>
  <r>
    <s v="MF4159"/>
    <s v="1510MF4159-1df5c3"/>
    <s v="40896"/>
    <d v="2025-01-06T18:44:00"/>
    <n v="1"/>
    <d v="2025-01-06T18:44:00"/>
    <d v="2025-01-06T19:41:00"/>
    <s v="0000081977"/>
    <s v="23312"/>
    <n v="6"/>
    <n v="1"/>
    <s v="GD36537"/>
    <s v="AMMAR  ANBARI"/>
    <s v="A001"/>
    <s v="National Health Insurance Co. - Daman - P.J.S.C."/>
    <s v="A001"/>
    <s v="National Health Insurance Co. - Daman - P.J.S.C."/>
    <s v=""/>
    <m/>
    <s v="116942603"/>
    <n v="129.6"/>
    <s v="Principal : K02.63, K02.52"/>
    <m/>
    <n v="0"/>
    <n v="0"/>
    <m/>
    <n v="0"/>
    <n v="129.6"/>
    <m/>
    <m/>
    <m/>
    <m/>
    <x v="0"/>
    <x v="0"/>
    <s v="daman-jan-drammr.xml"/>
    <m/>
    <s v="Initial Not Remitted"/>
    <m/>
  </r>
  <r>
    <s v="MF4159"/>
    <s v="1080MF4159-8fff21"/>
    <s v="40730"/>
    <d v="2025-01-06T19:29:00"/>
    <n v="1"/>
    <d v="2025-01-06T19:29:00"/>
    <d v="2025-01-06T20:46:00"/>
    <s v="0000082020"/>
    <s v="02111"/>
    <n v="6"/>
    <n v="1"/>
    <s v="GD5633"/>
    <s v="ASMA BUTT MUHAMMAD AMIN BUTT"/>
    <s v="D001"/>
    <s v="National Health Insurance Company (DAMAN) - Thiqa program administration"/>
    <s v="E001"/>
    <s v="Abu Dhabi Department of Finance"/>
    <s v="CLM16012025041039788"/>
    <s v="80283307"/>
    <m/>
    <n v="0"/>
    <s v="Principal : K08.531, K04.02"/>
    <d v="2025-01-24T03:55:00"/>
    <n v="0"/>
    <n v="0"/>
    <n v="0"/>
    <n v="0"/>
    <n v="0"/>
    <s v=""/>
    <m/>
    <m/>
    <m/>
    <x v="0"/>
    <x v="0"/>
    <s v="40730-thiqa.xml"/>
    <d v="2025-01-22T00:00:00"/>
    <s v="Remitted"/>
    <s v="Fully Rejected"/>
  </r>
  <r>
    <s v="MF4159"/>
    <s v="1080MF4159-8fff21"/>
    <s v="40730"/>
    <d v="2025-01-06T19:29:00"/>
    <n v="1"/>
    <d v="2025-01-06T19:29:00"/>
    <d v="2025-01-06T20:46:00"/>
    <s v="0000082022"/>
    <s v="23323"/>
    <n v="6"/>
    <n v="1"/>
    <s v="GD5633"/>
    <s v="ASMA BUTT MUHAMMAD AMIN BUTT"/>
    <s v="D001"/>
    <s v="National Health Insurance Company (DAMAN) - Thiqa program administration"/>
    <s v="E001"/>
    <s v="Abu Dhabi Department of Finance"/>
    <s v="CLM16012025041039788"/>
    <s v="80283307"/>
    <m/>
    <n v="308"/>
    <s v="Principal : K08.531, K04.02"/>
    <d v="2025-01-24T03:55:00"/>
    <n v="0"/>
    <n v="0"/>
    <n v="308"/>
    <n v="308"/>
    <n v="0"/>
    <s v="PRCE-002"/>
    <s v="Payment is included in the allowance for another service"/>
    <s v="Technical"/>
    <s v="Price"/>
    <x v="0"/>
    <x v="0"/>
    <s v="40730-thiqa.xml"/>
    <d v="2025-01-22T00:00:00"/>
    <s v="Remitted"/>
    <s v="Fully Rejected"/>
  </r>
  <r>
    <s v="MF4159"/>
    <s v="1080MF4159-8fff21"/>
    <s v="40730"/>
    <d v="2025-01-06T19:29:00"/>
    <n v="1"/>
    <d v="2025-01-06T19:29:00"/>
    <d v="2025-01-06T20:46:00"/>
    <s v="0000082021"/>
    <s v="25764"/>
    <n v="6"/>
    <n v="1"/>
    <s v="GD5633"/>
    <s v="ASMA BUTT MUHAMMAD AMIN BUTT"/>
    <s v="D001"/>
    <s v="National Health Insurance Company (DAMAN) - Thiqa program administration"/>
    <s v="E001"/>
    <s v="Abu Dhabi Department of Finance"/>
    <s v="CLM16012025041039788"/>
    <s v="80283307"/>
    <m/>
    <n v="385"/>
    <s v="Principal : K08.531, K04.02"/>
    <d v="2025-01-24T03:55:00"/>
    <n v="385"/>
    <n v="0"/>
    <n v="0"/>
    <n v="0"/>
    <n v="0"/>
    <s v=""/>
    <m/>
    <m/>
    <m/>
    <x v="0"/>
    <x v="0"/>
    <s v="40730-thiqa.xml"/>
    <d v="2025-01-22T00:00:00"/>
    <s v="Remitted"/>
    <m/>
  </r>
  <r>
    <s v="MF4159"/>
    <s v="1080MF4159-8fff21"/>
    <s v="40730"/>
    <d v="2025-01-06T19:29:00"/>
    <n v="1"/>
    <d v="2025-01-06T19:29:00"/>
    <d v="2025-01-06T20:46:00"/>
    <s v="0000082019"/>
    <s v="33131"/>
    <n v="6"/>
    <n v="1"/>
    <s v="GD5633"/>
    <s v="ASMA BUTT MUHAMMAD AMIN BUTT"/>
    <s v="D001"/>
    <s v="National Health Insurance Company (DAMAN) - Thiqa program administration"/>
    <s v="E001"/>
    <s v="Abu Dhabi Department of Finance"/>
    <s v="CLM16012025041039788"/>
    <s v="80283307"/>
    <m/>
    <n v="665"/>
    <s v="Principal : K08.531, K04.02"/>
    <d v="2025-01-24T03:55:00"/>
    <n v="0"/>
    <n v="0"/>
    <n v="665"/>
    <n v="665"/>
    <n v="0"/>
    <s v="MNEC-003"/>
    <s v="Service is not clinically indicated based on good clinical practice"/>
    <s v="Medical"/>
    <s v="Medical Necessity"/>
    <x v="0"/>
    <x v="0"/>
    <s v="40730-thiqa.xml"/>
    <d v="2025-01-22T00:00:00"/>
    <s v="Remitted"/>
    <s v="Fully Rejected"/>
  </r>
  <r>
    <s v="MF4159"/>
    <s v="1511MF4159-3ca160"/>
    <s v="37957"/>
    <d v="2025-01-06T20:23:00"/>
    <n v="1"/>
    <d v="2025-01-06T20:23:00"/>
    <d v="2025-01-06T20:31:00"/>
    <s v="0000083879"/>
    <s v="01204"/>
    <n v="6"/>
    <n v="1"/>
    <s v="GD36537"/>
    <s v="AMMAR  ANBARI"/>
    <s v="A001"/>
    <s v="National Health Insurance Co. - Daman - P.J.S.C."/>
    <s v="A001"/>
    <s v="National Health Insurance Co. - Daman - P.J.S.C."/>
    <s v=""/>
    <m/>
    <s v="116945253"/>
    <n v="48"/>
    <s v="Principal : K02.63, K02.62, K05.10, K03.6, K01.1, K08.409"/>
    <m/>
    <n v="0"/>
    <n v="0"/>
    <m/>
    <n v="0"/>
    <n v="48"/>
    <m/>
    <m/>
    <m/>
    <m/>
    <x v="0"/>
    <x v="0"/>
    <s v="daman-jan-drammr.xml"/>
    <m/>
    <s v="Initial Not Remitted"/>
    <m/>
  </r>
  <r>
    <s v="MF4159"/>
    <s v="1511MF4159-3ca160"/>
    <s v="37957"/>
    <d v="2025-01-06T20:23:00"/>
    <n v="1"/>
    <d v="2025-01-06T20:23:00"/>
    <d v="2025-01-06T20:31:00"/>
    <s v="0000082018"/>
    <s v="02111"/>
    <n v="6"/>
    <n v="1"/>
    <s v="GD36537"/>
    <s v="AMMAR  ANBARI"/>
    <s v="A001"/>
    <s v="National Health Insurance Co. - Daman - P.J.S.C."/>
    <s v="A001"/>
    <s v="National Health Insurance Co. - Daman - P.J.S.C."/>
    <s v=""/>
    <m/>
    <m/>
    <n v="0"/>
    <s v="Principal : K02.63, K02.62, K05.10, K03.6, K01.1, K08.409"/>
    <m/>
    <n v="0"/>
    <n v="0"/>
    <m/>
    <n v="0"/>
    <n v="0"/>
    <m/>
    <m/>
    <m/>
    <m/>
    <x v="0"/>
    <x v="0"/>
    <s v="daman-jan-drammr.xml"/>
    <m/>
    <s v="Initial Not Remitted"/>
    <m/>
  </r>
  <r>
    <s v="MF4159"/>
    <s v="1511MF4159-3ca160"/>
    <s v="37957"/>
    <d v="2025-01-06T20:23:00"/>
    <n v="1"/>
    <d v="2025-01-06T20:23:00"/>
    <d v="2025-01-06T20:31:00"/>
    <s v="0000082016"/>
    <s v="02601"/>
    <n v="6"/>
    <n v="1"/>
    <s v="GD36537"/>
    <s v="AMMAR  ANBARI"/>
    <s v="A001"/>
    <s v="National Health Insurance Co. - Daman - P.J.S.C."/>
    <s v="A001"/>
    <s v="National Health Insurance Co. - Daman - P.J.S.C."/>
    <s v=""/>
    <m/>
    <s v="116945253"/>
    <n v="72"/>
    <s v="Principal : K02.63, K02.62, K05.10, K03.6, K01.1, K08.409"/>
    <m/>
    <n v="0"/>
    <n v="0"/>
    <m/>
    <n v="0"/>
    <n v="72"/>
    <m/>
    <m/>
    <m/>
    <m/>
    <x v="0"/>
    <x v="0"/>
    <s v="daman-jan-drammr.xml"/>
    <m/>
    <s v="Initial Not Remitted"/>
    <m/>
  </r>
  <r>
    <s v="MF4159"/>
    <s v="1511MF4159-3ca160"/>
    <s v="37957"/>
    <d v="2025-01-06T20:23:00"/>
    <n v="1"/>
    <d v="2025-01-06T20:23:00"/>
    <d v="2025-01-06T20:31:00"/>
    <s v="0000082017"/>
    <s v="71201"/>
    <n v="6"/>
    <n v="1"/>
    <s v="GD36537"/>
    <s v="AMMAR  ANBARI"/>
    <s v="A001"/>
    <s v="National Health Insurance Co. - Daman - P.J.S.C."/>
    <s v="A001"/>
    <s v="National Health Insurance Co. - Daman - P.J.S.C."/>
    <s v=""/>
    <m/>
    <s v="116945253"/>
    <n v="288"/>
    <s v="Principal : K02.63, K02.62, K05.10, K03.6, K01.1, K08.409"/>
    <m/>
    <n v="0"/>
    <n v="0"/>
    <m/>
    <n v="0"/>
    <n v="288"/>
    <m/>
    <m/>
    <m/>
    <m/>
    <x v="0"/>
    <x v="0"/>
    <s v="daman-jan-drammr.xml"/>
    <m/>
    <s v="Initial Not Remitted"/>
    <m/>
  </r>
  <r>
    <s v="MF4159"/>
    <s v="1922MF4159-186ec7"/>
    <s v="34058"/>
    <d v="2025-01-07T11:51:00"/>
    <n v="1"/>
    <d v="2025-01-07T11:51:00"/>
    <d v="2025-01-07T13:08:00"/>
    <s v="0000082074"/>
    <s v="23111"/>
    <n v="6"/>
    <n v="1"/>
    <s v="GD5633"/>
    <s v="ASMA BUTT MUHAMMAD AMIN BUTT"/>
    <s v="D001"/>
    <s v="National Health Insurance Company (DAMAN) - Thiqa program administration"/>
    <s v="E001"/>
    <s v="Abu Dhabi Department of Finance"/>
    <s v=""/>
    <m/>
    <m/>
    <n v="192.5"/>
    <s v="Principal : K08.531, K03.7, K08.409, G47.63"/>
    <m/>
    <n v="0"/>
    <n v="0"/>
    <m/>
    <n v="0"/>
    <n v="192.5"/>
    <m/>
    <m/>
    <m/>
    <m/>
    <x v="0"/>
    <x v="0"/>
    <s v="jan-thiqa10-drasma.xml"/>
    <m/>
    <s v="Initial Not Remitted"/>
    <m/>
  </r>
  <r>
    <s v="MF4159"/>
    <s v="1500MF4159-a7ae26"/>
    <s v="38321"/>
    <d v="2025-01-07T13:09:00"/>
    <n v="1"/>
    <d v="2025-01-07T13:09:00"/>
    <d v="2025-01-07T13:43:00"/>
    <s v="0000082079"/>
    <s v="02111"/>
    <n v="6"/>
    <n v="1"/>
    <s v="GD5633"/>
    <s v="ASMA BUTT MUHAMMAD AMIN BUTT"/>
    <s v="D001"/>
    <s v="National Health Insurance Company (DAMAN) - Thiqa program administration"/>
    <s v="E001"/>
    <s v="Abu Dhabi Department of Finance"/>
    <s v="CLM25012025041931982"/>
    <s v="80284517"/>
    <m/>
    <n v="0"/>
    <s v="Principal : M26.4, Z46.4, K08.531"/>
    <d v="2025-02-04T21:38:00"/>
    <n v="0"/>
    <n v="0"/>
    <n v="0"/>
    <n v="0"/>
    <n v="0"/>
    <s v=""/>
    <m/>
    <m/>
    <m/>
    <x v="0"/>
    <x v="0"/>
    <s v="thiqa-38321.xml"/>
    <d v="2025-02-01T00:00:00"/>
    <s v="Remitted"/>
    <s v="Fully Rejected"/>
  </r>
  <r>
    <s v="MF4159"/>
    <s v="1500MF4159-a7ae26"/>
    <s v="38321"/>
    <d v="2025-01-07T13:09:00"/>
    <n v="1"/>
    <d v="2025-01-07T13:09:00"/>
    <d v="2025-01-07T13:43:00"/>
    <s v="0000082078"/>
    <s v="23112"/>
    <n v="6"/>
    <n v="1"/>
    <s v="GD5633"/>
    <s v="ASMA BUTT MUHAMMAD AMIN BUTT"/>
    <s v="D001"/>
    <s v="National Health Insurance Company (DAMAN) - Thiqa program administration"/>
    <s v="E001"/>
    <s v="Abu Dhabi Department of Finance"/>
    <s v="CLM25012025041931982"/>
    <s v="80284517"/>
    <m/>
    <n v="231"/>
    <s v="Principal : M26.4, Z46.4, K08.531"/>
    <d v="2025-02-04T21:38:00"/>
    <n v="231"/>
    <n v="0"/>
    <n v="0"/>
    <n v="0"/>
    <n v="0"/>
    <s v=""/>
    <m/>
    <m/>
    <m/>
    <x v="0"/>
    <x v="0"/>
    <s v="thiqa-38321.xml"/>
    <d v="2025-02-01T00:00:00"/>
    <s v="Remitted"/>
    <m/>
  </r>
  <r>
    <s v="MF4159"/>
    <s v="1500MF4159-a7ae26"/>
    <s v="38321"/>
    <d v="2025-01-07T13:09:00"/>
    <n v="1"/>
    <d v="2025-01-07T13:09:00"/>
    <d v="2025-01-07T13:43:00"/>
    <s v="0000082080"/>
    <s v="80631"/>
    <n v="6"/>
    <n v="1"/>
    <s v="GD5633"/>
    <s v="ASMA BUTT MUHAMMAD AMIN BUTT"/>
    <s v="D001"/>
    <s v="National Health Insurance Company (DAMAN) - Thiqa program administration"/>
    <s v="E001"/>
    <s v="Abu Dhabi Department of Finance"/>
    <s v="CLM25012025041931982"/>
    <s v="80284517"/>
    <m/>
    <n v="140"/>
    <s v="Principal : M26.4, Z46.4, K08.531"/>
    <d v="2025-02-04T21:38:00"/>
    <n v="0"/>
    <n v="0"/>
    <n v="140"/>
    <n v="140"/>
    <n v="0"/>
    <s v="CODE-010"/>
    <s v="Activity/diagnosis inconsistent with clinician specialty"/>
    <s v="Medical"/>
    <s v="Clinical information"/>
    <x v="0"/>
    <x v="0"/>
    <s v="thiqa-38321.xml"/>
    <d v="2025-02-01T00:00:00"/>
    <s v="Remitted"/>
    <s v="Fully Rejected"/>
  </r>
  <r>
    <s v="MF4159"/>
    <s v="1988MF4159-245c34"/>
    <s v="40482"/>
    <d v="2025-01-07T13:09:00"/>
    <n v="1"/>
    <d v="2025-01-07T13:09:00"/>
    <d v="2025-01-07T15:32:00"/>
    <s v="0000082087"/>
    <s v="02111"/>
    <n v="6"/>
    <n v="1"/>
    <s v="GD22503"/>
    <s v="Salim ali salim  Alhamadani"/>
    <s v="D001"/>
    <s v="National Health Insurance Company (DAMAN) - Thiqa program administration"/>
    <s v="E001"/>
    <s v="Abu Dhabi Department of Finance"/>
    <s v=""/>
    <m/>
    <m/>
    <n v="0"/>
    <s v="Principal : K04.02, K02.52, K05.329"/>
    <m/>
    <n v="0"/>
    <n v="0"/>
    <m/>
    <n v="0"/>
    <n v="0"/>
    <m/>
    <m/>
    <m/>
    <m/>
    <x v="0"/>
    <x v="0"/>
    <s v="thiqa dr salim.xml"/>
    <m/>
    <s v="Initial Not Remitted"/>
    <m/>
  </r>
  <r>
    <s v="MF4159"/>
    <s v="1988MF4159-245c34"/>
    <s v="40482"/>
    <d v="2025-01-07T13:09:00"/>
    <n v="1"/>
    <d v="2025-01-07T13:09:00"/>
    <d v="2025-01-07T15:32:00"/>
    <s v="0000082088"/>
    <s v="02111"/>
    <n v="6"/>
    <n v="1"/>
    <s v="GD22503"/>
    <s v="Salim ali salim  Alhamadani"/>
    <s v="D001"/>
    <s v="National Health Insurance Company (DAMAN) - Thiqa program administration"/>
    <s v="E001"/>
    <s v="Abu Dhabi Department of Finance"/>
    <s v=""/>
    <m/>
    <m/>
    <n v="0"/>
    <s v="Principal : K04.02, K02.52, K05.329"/>
    <m/>
    <n v="0"/>
    <n v="0"/>
    <m/>
    <n v="0"/>
    <n v="0"/>
    <m/>
    <m/>
    <m/>
    <m/>
    <x v="0"/>
    <x v="0"/>
    <s v="thiqa dr salim.xml"/>
    <m/>
    <s v="Initial Not Remitted"/>
    <m/>
  </r>
  <r>
    <s v="MF4159"/>
    <s v="1988MF4159-245c34"/>
    <s v="40482"/>
    <d v="2025-01-07T13:09:00"/>
    <n v="1"/>
    <d v="2025-01-07T13:09:00"/>
    <d v="2025-01-07T15:32:00"/>
    <s v="0000082091"/>
    <s v="02111"/>
    <n v="6"/>
    <n v="1"/>
    <s v="GD22503"/>
    <s v="Salim ali salim  Alhamadani"/>
    <s v="D001"/>
    <s v="National Health Insurance Company (DAMAN) - Thiqa program administration"/>
    <s v="E001"/>
    <s v="Abu Dhabi Department of Finance"/>
    <s v=""/>
    <m/>
    <m/>
    <n v="0"/>
    <s v="Principal : K04.02, K02.52, K05.329"/>
    <m/>
    <n v="0"/>
    <n v="0"/>
    <m/>
    <n v="0"/>
    <n v="0"/>
    <m/>
    <m/>
    <m/>
    <m/>
    <x v="0"/>
    <x v="0"/>
    <s v="thiqa dr salim.xml"/>
    <m/>
    <s v="Initial Not Remitted"/>
    <m/>
  </r>
  <r>
    <s v="MF4159"/>
    <s v="1988MF4159-245c34"/>
    <s v="40482"/>
    <d v="2025-01-07T13:09:00"/>
    <n v="1"/>
    <d v="2025-01-07T13:09:00"/>
    <d v="2025-01-07T15:32:00"/>
    <s v="0000082086"/>
    <s v="33141"/>
    <n v="6"/>
    <n v="1"/>
    <s v="GD22503"/>
    <s v="Salim ali salim  Alhamadani"/>
    <s v="D001"/>
    <s v="National Health Insurance Company (DAMAN) - Thiqa program administration"/>
    <s v="E001"/>
    <s v="Abu Dhabi Department of Finance"/>
    <s v=""/>
    <m/>
    <m/>
    <n v="875"/>
    <s v="Principal : K04.02, K02.52, K05.329"/>
    <m/>
    <n v="0"/>
    <n v="0"/>
    <m/>
    <n v="0"/>
    <n v="875"/>
    <m/>
    <m/>
    <m/>
    <m/>
    <x v="0"/>
    <x v="0"/>
    <s v="thiqa dr salim.xml"/>
    <m/>
    <s v="Initial Not Remitted"/>
    <m/>
  </r>
  <r>
    <s v="MF4159"/>
    <s v="1456MF4159-c9c34b"/>
    <s v="39704"/>
    <d v="2025-01-07T15:22:00"/>
    <n v="1"/>
    <d v="2025-01-07T15:22:00"/>
    <d v="2025-01-07T15:48:00"/>
    <s v="0000082092"/>
    <s v="04801"/>
    <n v="6"/>
    <n v="1"/>
    <s v="GD11525"/>
    <s v="HUSSIEN SALAH AHMAD"/>
    <s v="D001"/>
    <s v="National Health Insurance Company (DAMAN) - Thiqa program administration"/>
    <s v="E001"/>
    <s v="Abu Dhabi Department of Finance"/>
    <s v="CLM24012025041866062"/>
    <s v="ZEROHI27012025DMN847369"/>
    <m/>
    <n v="35"/>
    <s v="Principal : K08.409"/>
    <d v="2025-01-27T16:07:00"/>
    <n v="0"/>
    <n v="0"/>
    <n v="35"/>
    <n v="35"/>
    <n v="0"/>
    <s v="MNEC-004"/>
    <s v="Service is not clinically indicated based on good clinical practice, without additional supporting diagnoses/activities"/>
    <s v="Medical"/>
    <s v="Medical Necessity"/>
    <x v="0"/>
    <x v="0"/>
    <s v="thiqa-drhusein-jan3.xml"/>
    <d v="2025-01-26T18:31:00"/>
    <s v="Remitted"/>
    <s v="Fully Rejected"/>
  </r>
  <r>
    <s v="MF4159"/>
    <s v="1532MF4159-2b71da"/>
    <s v="39704"/>
    <d v="2025-01-07T15:55:00"/>
    <n v="1"/>
    <d v="2025-01-07T15:55:00"/>
    <d v="2025-01-07T16:17:00"/>
    <s v="0000082094"/>
    <s v="11111"/>
    <n v="6"/>
    <n v="1"/>
    <s v="GD45264"/>
    <s v="IBRAHIM KHALED MOHAMED HASSAN  MOUSA"/>
    <s v="D001"/>
    <s v="National Health Insurance Company (DAMAN) - Thiqa program administration"/>
    <s v="E001"/>
    <s v="Abu Dhabi Department of Finance"/>
    <s v="CLM27012025042097123"/>
    <s v="80284517"/>
    <m/>
    <n v="70"/>
    <s v="Principal : K05.329, K03.6"/>
    <d v="2025-02-04T21:49:00"/>
    <n v="70"/>
    <n v="0"/>
    <n v="0"/>
    <n v="0"/>
    <n v="0"/>
    <s v=""/>
    <m/>
    <m/>
    <m/>
    <x v="0"/>
    <x v="0"/>
    <s v="thiqa-jan3-dribhm.xml"/>
    <d v="2025-02-01T00:00:00"/>
    <s v="Remitted"/>
    <m/>
  </r>
  <r>
    <s v="MF4159"/>
    <s v="1532MF4159-2b71da"/>
    <s v="39704"/>
    <d v="2025-01-07T15:55:00"/>
    <n v="1"/>
    <d v="2025-01-07T15:55:00"/>
    <d v="2025-01-07T16:17:00"/>
    <s v="0000082095"/>
    <s v="11119"/>
    <n v="6"/>
    <n v="1"/>
    <s v="GD45264"/>
    <s v="IBRAHIM KHALED MOHAMED HASSAN  MOUSA"/>
    <s v="D001"/>
    <s v="National Health Insurance Company (DAMAN) - Thiqa program administration"/>
    <s v="E001"/>
    <s v="Abu Dhabi Department of Finance"/>
    <s v="CLM27012025042097123"/>
    <s v="80284517"/>
    <m/>
    <n v="52.5"/>
    <s v="Principal : K05.329, K03.6"/>
    <d v="2025-02-04T21:49:00"/>
    <n v="52.5"/>
    <n v="0"/>
    <n v="0"/>
    <n v="0"/>
    <n v="0"/>
    <s v=""/>
    <m/>
    <m/>
    <m/>
    <x v="0"/>
    <x v="0"/>
    <s v="thiqa-jan3-dribhm.xml"/>
    <d v="2025-02-01T00:00:00"/>
    <s v="Remitted"/>
    <m/>
  </r>
  <r>
    <s v="MF4159"/>
    <s v="1866MF4159-fb9394"/>
    <s v="40451"/>
    <d v="2025-01-07T15:57:00"/>
    <n v="1"/>
    <d v="2025-01-07T15:57:00"/>
    <d v="2025-01-07T16:33:00"/>
    <s v="0000082157"/>
    <s v="66241"/>
    <n v="6"/>
    <n v="1"/>
    <s v="GD11525"/>
    <s v="HUSSIEN SALAH AHMAD"/>
    <s v="D001"/>
    <s v="National Health Insurance Company (DAMAN) - Thiqa program administration"/>
    <s v="E001"/>
    <s v="Abu Dhabi Department of Finance"/>
    <s v="CLM04022025042819938"/>
    <s v="ZEROHI06022025DMN178868"/>
    <m/>
    <n v="0"/>
    <s v="Principal : K08.409, K08.530, K08.54, K03.6, K05.329"/>
    <d v="2025-02-06T13:34:00"/>
    <n v="0"/>
    <n v="0"/>
    <n v="0"/>
    <n v="0"/>
    <n v="0"/>
    <s v=""/>
    <m/>
    <m/>
    <m/>
    <x v="0"/>
    <x v="0"/>
    <s v="thiqa2-jan2-drhussien.xml"/>
    <d v="2025-02-05T18:28:00"/>
    <s v="Remitted"/>
    <s v="Fully Rejected"/>
  </r>
  <r>
    <s v="MF4159"/>
    <s v="1060MF4159-c272d2"/>
    <s v="40144"/>
    <d v="2025-01-07T16:04:00"/>
    <n v="1"/>
    <d v="2025-01-07T16:04:00"/>
    <d v="2025-01-07T16:28:00"/>
    <s v="0000082099"/>
    <s v="01204"/>
    <n v="6"/>
    <n v="1"/>
    <s v="GD5633"/>
    <s v="ASMA BUTT MUHAMMAD AMIN BUTT"/>
    <s v="A001"/>
    <s v="National Health Insurance Co. - Daman - P.J.S.C."/>
    <s v="A001"/>
    <s v="National Health Insurance Co. - Daman - P.J.S.C."/>
    <s v=""/>
    <m/>
    <s v="116970738"/>
    <n v="48"/>
    <s v="Principal : K05.10, K03.6, K01.1, K08.409, K02.52, K02.62"/>
    <m/>
    <n v="0"/>
    <n v="0"/>
    <m/>
    <n v="0"/>
    <n v="48"/>
    <m/>
    <m/>
    <m/>
    <m/>
    <x v="0"/>
    <x v="0"/>
    <s v="daman-40144.xml"/>
    <m/>
    <s v="Initial Not Remitted"/>
    <m/>
  </r>
  <r>
    <s v="MF4159"/>
    <s v="1060MF4159-c272d2"/>
    <s v="40144"/>
    <d v="2025-01-07T16:04:00"/>
    <n v="1"/>
    <d v="2025-01-07T16:04:00"/>
    <d v="2025-01-07T16:28:00"/>
    <s v="0000082100"/>
    <s v="02601"/>
    <n v="6"/>
    <n v="1"/>
    <s v="GD5633"/>
    <s v="ASMA BUTT MUHAMMAD AMIN BUTT"/>
    <s v="A001"/>
    <s v="National Health Insurance Co. - Daman - P.J.S.C."/>
    <s v="A001"/>
    <s v="National Health Insurance Co. - Daman - P.J.S.C."/>
    <s v=""/>
    <m/>
    <m/>
    <n v="0"/>
    <s v="Principal : K05.10, K03.6, K01.1, K08.409, K02.52, K02.62"/>
    <m/>
    <n v="0"/>
    <n v="0"/>
    <m/>
    <n v="0"/>
    <n v="0"/>
    <m/>
    <m/>
    <m/>
    <m/>
    <x v="0"/>
    <x v="0"/>
    <s v="daman-40144.xml"/>
    <m/>
    <s v="Initial Not Remitted"/>
    <m/>
  </r>
  <r>
    <s v="MF4159"/>
    <s v="1060MF4159-c272d2"/>
    <s v="40144"/>
    <d v="2025-01-07T16:04:00"/>
    <n v="1"/>
    <d v="2025-01-07T16:04:00"/>
    <d v="2025-01-07T16:28:00"/>
    <s v="0000082101"/>
    <s v="11101"/>
    <n v="6"/>
    <n v="1"/>
    <s v="GD5633"/>
    <s v="ASMA BUTT MUHAMMAD AMIN BUTT"/>
    <s v="A001"/>
    <s v="National Health Insurance Co. - Daman - P.J.S.C."/>
    <s v="A001"/>
    <s v="National Health Insurance Co. - Daman - P.J.S.C."/>
    <s v=""/>
    <m/>
    <m/>
    <n v="0"/>
    <s v="Principal : K05.10, K03.6, K01.1, K08.409, K02.52, K02.62"/>
    <m/>
    <n v="0"/>
    <n v="0"/>
    <m/>
    <n v="0"/>
    <n v="0"/>
    <m/>
    <m/>
    <m/>
    <m/>
    <x v="0"/>
    <x v="0"/>
    <s v="daman-40144.xml"/>
    <m/>
    <s v="Initial Not Remitted"/>
    <m/>
  </r>
  <r>
    <s v="MF4159"/>
    <s v="1060MF4159-c272d2"/>
    <s v="40144"/>
    <d v="2025-01-07T16:04:00"/>
    <n v="1"/>
    <d v="2025-01-07T16:04:00"/>
    <d v="2025-01-07T16:28:00"/>
    <s v="0000082102"/>
    <s v="11111"/>
    <n v="6"/>
    <n v="1"/>
    <s v="GD5633"/>
    <s v="ASMA BUTT MUHAMMAD AMIN BUTT"/>
    <s v="A001"/>
    <s v="National Health Insurance Co. - Daman - P.J.S.C."/>
    <s v="A001"/>
    <s v="National Health Insurance Co. - Daman - P.J.S.C."/>
    <s v=""/>
    <m/>
    <m/>
    <n v="0"/>
    <s v="Principal : K05.10, K03.6, K01.1, K08.409, K02.52, K02.62"/>
    <m/>
    <n v="0"/>
    <n v="0"/>
    <m/>
    <n v="0"/>
    <n v="0"/>
    <m/>
    <m/>
    <m/>
    <m/>
    <x v="0"/>
    <x v="0"/>
    <s v="daman-40144.xml"/>
    <m/>
    <s v="Initial Not Remitted"/>
    <m/>
  </r>
  <r>
    <s v="MF4159"/>
    <s v="1073MF4159-351193"/>
    <s v="40233"/>
    <d v="2025-01-07T16:11:00"/>
    <n v="1"/>
    <d v="2025-01-07T16:11:00"/>
    <d v="2025-01-07T17:23:00"/>
    <s v="0000082113"/>
    <s v="01204"/>
    <n v="6"/>
    <n v="1"/>
    <s v="GD22503"/>
    <s v="Salim ali salim  Alhamadani"/>
    <s v="D001"/>
    <s v="National Health Insurance Company (DAMAN) - Thiqa program administration"/>
    <s v="E001"/>
    <s v="Abu Dhabi Department of Finance"/>
    <s v="CLM16012025041040060"/>
    <s v="80283307"/>
    <m/>
    <n v="70"/>
    <s v="Principal : K05.329, K03.6, K08.409, K04.02"/>
    <d v="2025-01-24T03:55:00"/>
    <n v="70"/>
    <n v="0"/>
    <n v="0"/>
    <n v="0"/>
    <n v="0"/>
    <s v=""/>
    <m/>
    <m/>
    <m/>
    <x v="0"/>
    <x v="0"/>
    <s v="thiqa-jan-drsalim.xml"/>
    <d v="2025-01-22T00:00:00"/>
    <s v="Remitted"/>
    <m/>
  </r>
  <r>
    <s v="MF4159"/>
    <s v="1073MF4159-351193"/>
    <s v="40233"/>
    <d v="2025-01-07T16:11:00"/>
    <n v="1"/>
    <d v="2025-01-07T16:11:00"/>
    <d v="2025-01-07T17:23:00"/>
    <s v="0000082114"/>
    <s v="02601"/>
    <n v="6"/>
    <n v="1"/>
    <s v="GD22503"/>
    <s v="Salim ali salim  Alhamadani"/>
    <s v="D001"/>
    <s v="National Health Insurance Company (DAMAN) - Thiqa program administration"/>
    <s v="E001"/>
    <s v="Abu Dhabi Department of Finance"/>
    <s v="CLM16012025041040060"/>
    <s v="80283307"/>
    <m/>
    <n v="0"/>
    <s v="Principal : K05.329, K03.6, K08.409, K04.02"/>
    <d v="2025-01-24T03:55:00"/>
    <n v="0"/>
    <n v="0"/>
    <n v="0"/>
    <n v="0"/>
    <n v="0"/>
    <s v=""/>
    <m/>
    <m/>
    <m/>
    <x v="0"/>
    <x v="0"/>
    <s v="thiqa-jan-drsalim.xml"/>
    <d v="2025-01-22T00:00:00"/>
    <s v="Remitted"/>
    <s v="Fully Rejected"/>
  </r>
  <r>
    <s v="MF4159"/>
    <s v="1073MF4159-351193"/>
    <s v="40233"/>
    <d v="2025-01-07T16:11:00"/>
    <n v="1"/>
    <d v="2025-01-07T16:11:00"/>
    <d v="2025-01-07T17:23:00"/>
    <s v="0000082116"/>
    <s v="11101"/>
    <n v="6"/>
    <n v="1"/>
    <s v="GD22503"/>
    <s v="Salim ali salim  Alhamadani"/>
    <s v="D001"/>
    <s v="National Health Insurance Company (DAMAN) - Thiqa program administration"/>
    <s v="E001"/>
    <s v="Abu Dhabi Department of Finance"/>
    <s v="CLM16012025041040060"/>
    <s v="80283307"/>
    <m/>
    <n v="0"/>
    <s v="Principal : K05.329, K03.6, K08.409, K04.02"/>
    <d v="2025-01-24T03:55:00"/>
    <n v="0"/>
    <n v="0"/>
    <n v="0"/>
    <n v="0"/>
    <n v="0"/>
    <s v=""/>
    <m/>
    <m/>
    <m/>
    <x v="0"/>
    <x v="0"/>
    <s v="thiqa-jan-drsalim.xml"/>
    <d v="2025-01-22T00:00:00"/>
    <s v="Remitted"/>
    <s v="Fully Rejected"/>
  </r>
  <r>
    <s v="MF4159"/>
    <s v="1073MF4159-351193"/>
    <s v="40233"/>
    <d v="2025-01-07T16:11:00"/>
    <n v="1"/>
    <d v="2025-01-07T16:11:00"/>
    <d v="2025-01-07T17:23:00"/>
    <s v="0000082115"/>
    <s v="11111"/>
    <n v="6"/>
    <n v="1"/>
    <s v="GD22503"/>
    <s v="Salim ali salim  Alhamadani"/>
    <s v="D001"/>
    <s v="National Health Insurance Company (DAMAN) - Thiqa program administration"/>
    <s v="E001"/>
    <s v="Abu Dhabi Department of Finance"/>
    <s v="CLM16012025041040060"/>
    <s v="80283307"/>
    <m/>
    <n v="70"/>
    <s v="Principal : K05.329, K03.6, K08.409, K04.02"/>
    <d v="2025-01-24T03:55:00"/>
    <n v="70"/>
    <n v="0"/>
    <n v="0"/>
    <n v="0"/>
    <n v="0"/>
    <s v=""/>
    <m/>
    <m/>
    <m/>
    <x v="0"/>
    <x v="0"/>
    <s v="thiqa-jan-drsalim.xml"/>
    <d v="2025-01-22T00:00:00"/>
    <s v="Remitted"/>
    <m/>
  </r>
  <r>
    <s v="MF4159"/>
    <s v="1073MF4159-351193"/>
    <s v="40233"/>
    <d v="2025-01-07T16:11:00"/>
    <n v="1"/>
    <d v="2025-01-07T16:11:00"/>
    <d v="2025-01-07T17:23:00"/>
    <s v="0000082117"/>
    <s v="11119"/>
    <n v="6"/>
    <n v="1"/>
    <s v="GD22503"/>
    <s v="Salim ali salim  Alhamadani"/>
    <s v="D001"/>
    <s v="National Health Insurance Company (DAMAN) - Thiqa program administration"/>
    <s v="E001"/>
    <s v="Abu Dhabi Department of Finance"/>
    <s v="CLM16012025041040060"/>
    <s v="80283307"/>
    <m/>
    <n v="52.5"/>
    <s v="Principal : K05.329, K03.6, K08.409, K04.02"/>
    <d v="2025-01-24T03:55:00"/>
    <n v="0"/>
    <n v="0"/>
    <n v="52.5"/>
    <n v="52.5"/>
    <n v="0"/>
    <s v="MNEC-005"/>
    <s v="Service/supply may be appropriate, but too frequent"/>
    <s v="Medical"/>
    <s v="Medical Necessity"/>
    <x v="0"/>
    <x v="0"/>
    <s v="thiqa-jan-drsalim.xml"/>
    <d v="2025-01-22T00:00:00"/>
    <s v="Remitted"/>
    <s v="Fully Rejected"/>
  </r>
  <r>
    <s v="MF4159"/>
    <s v="1534MF4159-ca4fd6"/>
    <s v="40916"/>
    <d v="2025-01-07T16:26:00"/>
    <n v="1"/>
    <d v="2025-01-07T16:26:00"/>
    <d v="2025-01-07T18:09:00"/>
    <s v="0000081913"/>
    <s v="23321"/>
    <n v="6"/>
    <n v="1"/>
    <s v="GD45264"/>
    <s v="IBRAHIM KHALED MOHAMED HASSAN  MOUSA"/>
    <s v="A001"/>
    <s v="National Health Insurance Co. - Daman - P.J.S.C."/>
    <s v="A001"/>
    <s v="National Health Insurance Co. - Daman - P.J.S.C."/>
    <s v=""/>
    <m/>
    <s v="116855609"/>
    <n v="120"/>
    <s v="Principal : K02.52, K02.63, K02.62, K08.531"/>
    <m/>
    <n v="0"/>
    <n v="0"/>
    <m/>
    <n v="0"/>
    <n v="120"/>
    <m/>
    <m/>
    <m/>
    <m/>
    <x v="0"/>
    <x v="0"/>
    <s v="daman-jan5-dribhm.xml"/>
    <m/>
    <s v="Initial Not Remitted"/>
    <m/>
  </r>
  <r>
    <s v="MF4159"/>
    <s v="1068MF4159-559e3f"/>
    <s v="40948"/>
    <d v="2025-01-07T17:36:00"/>
    <n v="1"/>
    <d v="2025-01-07T17:36:00"/>
    <d v="2025-01-07T17:55:00"/>
    <s v="0000082120"/>
    <s v="01204"/>
    <n v="6"/>
    <n v="1"/>
    <s v="GD5633"/>
    <s v="ASMA BUTT MUHAMMAD AMIN BUTT"/>
    <s v="A002"/>
    <s v="Abu Dhabi National Insurance Co."/>
    <s v="A002"/>
    <s v="Abu Dhabi National Insurance Co."/>
    <s v=""/>
    <m/>
    <m/>
    <n v="56"/>
    <s v="Principal : K08.531, K02.53, K01.1, K02.63, K02.52, M26.31, K05.10, K03.6"/>
    <m/>
    <n v="0"/>
    <n v="0"/>
    <m/>
    <n v="0"/>
    <n v="56"/>
    <m/>
    <m/>
    <m/>
    <m/>
    <x v="0"/>
    <x v="0"/>
    <s v="adnic-40948.xml"/>
    <m/>
    <s v="Initial Not Remitted"/>
    <m/>
  </r>
  <r>
    <s v="MF4159"/>
    <s v="1068MF4159-559e3f"/>
    <s v="40948"/>
    <d v="2025-01-07T17:36:00"/>
    <n v="1"/>
    <d v="2025-01-07T17:36:00"/>
    <d v="2025-01-07T17:55:00"/>
    <s v="0000082121"/>
    <s v="02601"/>
    <n v="6"/>
    <n v="1"/>
    <s v="GD5633"/>
    <s v="ASMA BUTT MUHAMMAD AMIN BUTT"/>
    <s v="A002"/>
    <s v="Abu Dhabi National Insurance Co."/>
    <s v="A002"/>
    <s v="Abu Dhabi National Insurance Co."/>
    <s v=""/>
    <m/>
    <m/>
    <n v="84"/>
    <s v="Principal : K08.531, K02.53, K01.1, K02.63, K02.52, M26.31, K05.10, K03.6"/>
    <m/>
    <n v="0"/>
    <n v="0"/>
    <m/>
    <n v="0"/>
    <n v="84"/>
    <m/>
    <m/>
    <m/>
    <m/>
    <x v="0"/>
    <x v="0"/>
    <s v="adnic-40948.xml"/>
    <m/>
    <s v="Initial Not Remitted"/>
    <m/>
  </r>
  <r>
    <s v="MF4159"/>
    <s v="1455MF4159-5fe13f"/>
    <s v="40516"/>
    <d v="2025-01-07T17:42:00"/>
    <n v="1"/>
    <d v="2025-01-07T17:42:00"/>
    <d v="2025-01-07T17:58:00"/>
    <s v="0000082119"/>
    <s v="02111"/>
    <n v="6"/>
    <n v="1"/>
    <s v="GD11525"/>
    <s v="HUSSIEN SALAH AHMAD"/>
    <s v="D001"/>
    <s v="National Health Insurance Company (DAMAN) - Thiqa program administration"/>
    <s v="E001"/>
    <s v="Abu Dhabi Department of Finance"/>
    <s v="CLM24012025041866057"/>
    <s v="ZEROHI27012025DMN847369"/>
    <m/>
    <n v="0"/>
    <s v="Principal : K05.219, K08.409"/>
    <d v="2025-01-27T16:07:00"/>
    <n v="0"/>
    <n v="0"/>
    <n v="0"/>
    <n v="0"/>
    <n v="0"/>
    <s v=""/>
    <m/>
    <m/>
    <m/>
    <x v="0"/>
    <x v="0"/>
    <s v="thiqa-drhusein-jan3.xml"/>
    <d v="2025-01-26T18:31:00"/>
    <s v="Remitted"/>
    <s v="Fully Rejected"/>
  </r>
  <r>
    <s v="MF4159"/>
    <s v="1401MF4159-eb215e"/>
    <s v="38381"/>
    <d v="2025-01-07T17:54:00"/>
    <n v="1"/>
    <d v="2025-01-07T17:54:00"/>
    <d v="2025-01-07T19:25:00"/>
    <s v="0000082130"/>
    <s v="02111"/>
    <n v="6"/>
    <n v="1"/>
    <s v="GD22503"/>
    <s v="Salim ali salim  Alhamadani"/>
    <s v="A001"/>
    <s v="National Health Insurance Co. - Daman - P.J.S.C."/>
    <s v="A001"/>
    <s v="National Health Insurance Co. - Daman - P.J.S.C."/>
    <s v=""/>
    <m/>
    <m/>
    <n v="0"/>
    <s v="Principal : K02.63, K05.329"/>
    <m/>
    <n v="0"/>
    <n v="0"/>
    <m/>
    <n v="0"/>
    <n v="0"/>
    <m/>
    <m/>
    <m/>
    <m/>
    <x v="0"/>
    <x v="0"/>
    <s v="damn38381.xml"/>
    <m/>
    <s v="Initial Not Remitted"/>
    <m/>
  </r>
  <r>
    <s v="MF4159"/>
    <s v="1401MF4159-eb215e"/>
    <s v="38381"/>
    <d v="2025-01-07T17:54:00"/>
    <n v="1"/>
    <d v="2025-01-07T17:54:00"/>
    <d v="2025-01-07T19:25:00"/>
    <s v="0000081844"/>
    <s v="23312"/>
    <n v="6"/>
    <n v="1"/>
    <s v="GD22503"/>
    <s v="Salim ali salim  Alhamadani"/>
    <s v="A001"/>
    <s v="National Health Insurance Co. - Daman - P.J.S.C."/>
    <s v="A001"/>
    <s v="National Health Insurance Co. - Daman - P.J.S.C."/>
    <s v=""/>
    <m/>
    <s v="116906354"/>
    <n v="162"/>
    <s v="Principal : K02.63, K05.329"/>
    <m/>
    <n v="0"/>
    <n v="0"/>
    <m/>
    <n v="0"/>
    <n v="162"/>
    <m/>
    <m/>
    <m/>
    <m/>
    <x v="0"/>
    <x v="0"/>
    <s v="damn38381.xml"/>
    <m/>
    <s v="Initial Not Remitted"/>
    <m/>
  </r>
  <r>
    <s v="MF4159"/>
    <s v="1401MF4159-eb215e"/>
    <s v="38381"/>
    <d v="2025-01-07T17:54:00"/>
    <n v="1"/>
    <d v="2025-01-07T17:54:00"/>
    <d v="2025-01-07T19:25:00"/>
    <s v="0000081843"/>
    <s v="25764"/>
    <n v="6"/>
    <n v="1"/>
    <s v="GD22503"/>
    <s v="Salim ali salim  Alhamadani"/>
    <s v="A001"/>
    <s v="National Health Insurance Co. - Daman - P.J.S.C."/>
    <s v="A001"/>
    <s v="National Health Insurance Co. - Daman - P.J.S.C."/>
    <s v=""/>
    <m/>
    <s v="116905962"/>
    <n v="330"/>
    <s v="Principal : K02.63, K05.329"/>
    <m/>
    <n v="0"/>
    <n v="0"/>
    <m/>
    <n v="0"/>
    <n v="330"/>
    <m/>
    <m/>
    <m/>
    <m/>
    <x v="0"/>
    <x v="0"/>
    <s v="damn38381.xml"/>
    <m/>
    <s v="Initial Not Remitted"/>
    <m/>
  </r>
  <r>
    <s v="MF4159"/>
    <s v="1434MF4159-36b9dd"/>
    <s v="40918"/>
    <d v="2025-01-07T18:50:00"/>
    <n v="1"/>
    <d v="2025-01-07T18:50:00"/>
    <d v="2025-01-07T20:07:00"/>
    <s v="0000082140"/>
    <s v="02111"/>
    <n v="6"/>
    <n v="1"/>
    <s v="GD36537"/>
    <s v="AMMAR  ANBARI"/>
    <s v="A001"/>
    <s v="National Health Insurance Co. - Daman - P.J.S.C."/>
    <s v="A001"/>
    <s v="National Health Insurance Co. - Daman - P.J.S.C."/>
    <s v=""/>
    <m/>
    <m/>
    <n v="0"/>
    <s v="Principal : K02.52, K02.62"/>
    <m/>
    <n v="0"/>
    <n v="0"/>
    <m/>
    <n v="0"/>
    <n v="0"/>
    <m/>
    <m/>
    <m/>
    <m/>
    <x v="0"/>
    <x v="0"/>
    <s v="daman-drammrjan4.xml"/>
    <m/>
    <s v="Initial Not Remitted"/>
    <m/>
  </r>
  <r>
    <s v="MF4159"/>
    <s v="1434MF4159-36b9dd"/>
    <s v="40918"/>
    <d v="2025-01-07T18:50:00"/>
    <n v="1"/>
    <d v="2025-01-07T18:50:00"/>
    <d v="2025-01-07T20:07:00"/>
    <s v="0000082141"/>
    <s v="02111"/>
    <n v="6"/>
    <n v="1"/>
    <s v="GD36537"/>
    <s v="AMMAR  ANBARI"/>
    <s v="A001"/>
    <s v="National Health Insurance Co. - Daman - P.J.S.C."/>
    <s v="A001"/>
    <s v="National Health Insurance Co. - Daman - P.J.S.C."/>
    <s v=""/>
    <m/>
    <m/>
    <n v="0"/>
    <s v="Principal : K02.52, K02.62"/>
    <m/>
    <n v="0"/>
    <n v="0"/>
    <m/>
    <n v="0"/>
    <n v="0"/>
    <m/>
    <m/>
    <m/>
    <m/>
    <x v="0"/>
    <x v="0"/>
    <s v="daman-drammrjan4.xml"/>
    <m/>
    <s v="Initial Not Remitted"/>
    <m/>
  </r>
  <r>
    <s v="MF4159"/>
    <s v="1434MF4159-36b9dd"/>
    <s v="40918"/>
    <d v="2025-01-07T18:50:00"/>
    <n v="1"/>
    <d v="2025-01-07T18:50:00"/>
    <d v="2025-01-07T20:07:00"/>
    <s v="0000082144"/>
    <s v="02111"/>
    <n v="6"/>
    <n v="1"/>
    <s v="GD36537"/>
    <s v="AMMAR  ANBARI"/>
    <s v="A001"/>
    <s v="National Health Insurance Co. - Daman - P.J.S.C."/>
    <s v="A001"/>
    <s v="National Health Insurance Co. - Daman - P.J.S.C."/>
    <s v=""/>
    <m/>
    <m/>
    <n v="0"/>
    <s v="Principal : K02.52, K02.62"/>
    <m/>
    <n v="0"/>
    <n v="0"/>
    <m/>
    <n v="0"/>
    <n v="0"/>
    <m/>
    <m/>
    <m/>
    <m/>
    <x v="0"/>
    <x v="0"/>
    <s v="daman-drammrjan4.xml"/>
    <m/>
    <s v="Initial Not Remitted"/>
    <m/>
  </r>
  <r>
    <s v="MF4159"/>
    <s v="1434MF4159-36b9dd"/>
    <s v="40918"/>
    <d v="2025-01-07T18:50:00"/>
    <n v="1"/>
    <d v="2025-01-07T18:50:00"/>
    <d v="2025-01-07T20:07:00"/>
    <s v="0000082138"/>
    <s v="23111"/>
    <n v="6"/>
    <n v="1"/>
    <s v="GD36537"/>
    <s v="AMMAR  ANBARI"/>
    <s v="A001"/>
    <s v="National Health Insurance Co. - Daman - P.J.S.C."/>
    <s v="A001"/>
    <s v="National Health Insurance Co. - Daman - P.J.S.C."/>
    <s v=""/>
    <m/>
    <s v="116981102"/>
    <n v="120"/>
    <s v="Principal : K02.52, K02.62"/>
    <m/>
    <n v="0"/>
    <n v="0"/>
    <m/>
    <n v="0"/>
    <n v="120"/>
    <m/>
    <m/>
    <m/>
    <m/>
    <x v="0"/>
    <x v="0"/>
    <s v="daman-drammrjan4.xml"/>
    <m/>
    <s v="Initial Not Remitted"/>
    <m/>
  </r>
  <r>
    <s v="MF4159"/>
    <s v="1434MF4159-36b9dd"/>
    <s v="40918"/>
    <d v="2025-01-07T18:50:00"/>
    <n v="1"/>
    <d v="2025-01-07T18:50:00"/>
    <d v="2025-01-07T20:07:00"/>
    <s v="0000082137"/>
    <s v="23112"/>
    <n v="6"/>
    <n v="1"/>
    <s v="GD36537"/>
    <s v="AMMAR  ANBARI"/>
    <s v="A001"/>
    <s v="National Health Insurance Co. - Daman - P.J.S.C."/>
    <s v="A001"/>
    <s v="National Health Insurance Co. - Daman - P.J.S.C."/>
    <s v=""/>
    <m/>
    <s v="116981102"/>
    <n v="144"/>
    <s v="Principal : K02.52, K02.62"/>
    <m/>
    <n v="0"/>
    <n v="0"/>
    <m/>
    <n v="0"/>
    <n v="144"/>
    <m/>
    <m/>
    <m/>
    <m/>
    <x v="0"/>
    <x v="0"/>
    <s v="daman-drammrjan4.xml"/>
    <m/>
    <s v="Initial Not Remitted"/>
    <m/>
  </r>
  <r>
    <s v="MF4159"/>
    <s v="1434MF4159-36b9dd"/>
    <s v="40918"/>
    <d v="2025-01-07T18:50:00"/>
    <n v="1"/>
    <d v="2025-01-07T18:50:00"/>
    <d v="2025-01-07T20:07:00"/>
    <s v="0000082145"/>
    <s v="23323"/>
    <n v="6"/>
    <n v="1"/>
    <s v="GD36537"/>
    <s v="AMMAR  ANBARI"/>
    <s v="A001"/>
    <s v="National Health Insurance Co. - Daman - P.J.S.C."/>
    <s v="A001"/>
    <s v="National Health Insurance Co. - Daman - P.J.S.C."/>
    <s v=""/>
    <m/>
    <s v="116981102"/>
    <n v="192"/>
    <s v="Principal : K02.52, K02.62"/>
    <m/>
    <n v="0"/>
    <n v="0"/>
    <m/>
    <n v="0"/>
    <n v="192"/>
    <m/>
    <m/>
    <m/>
    <m/>
    <x v="0"/>
    <x v="0"/>
    <s v="daman-drammrjan4.xml"/>
    <m/>
    <s v="Initial Not Remitted"/>
    <m/>
  </r>
  <r>
    <s v="MF4159"/>
    <s v="1243MF4159-dff934"/>
    <s v="40144"/>
    <d v="2025-01-08T11:07:00"/>
    <n v="1"/>
    <d v="2025-01-08T11:07:00"/>
    <d v="2025-01-08T11:53:00"/>
    <s v="0000082155"/>
    <s v="02111"/>
    <n v="6"/>
    <n v="1"/>
    <s v="GD5633"/>
    <s v="ASMA BUTT MUHAMMAD AMIN BUTT"/>
    <s v="A001"/>
    <s v="National Health Insurance Co. - Daman - P.J.S.C."/>
    <s v="A001"/>
    <s v="National Health Insurance Co. - Daman - P.J.S.C."/>
    <s v="212511145289"/>
    <s v="ZERMED1322025DMN863381"/>
    <m/>
    <n v="0"/>
    <s v="Principal : K02.52, K02.62"/>
    <d v="2025-02-13T15:38:00"/>
    <n v="0"/>
    <n v="0"/>
    <n v="0"/>
    <n v="0"/>
    <n v="0"/>
    <s v=""/>
    <m/>
    <m/>
    <m/>
    <x v="0"/>
    <x v="0"/>
    <s v="dmn5-jan-drasma.xml"/>
    <d v="2025-02-12T18:30:00"/>
    <s v="Remitted"/>
    <s v="Fully Rejected"/>
  </r>
  <r>
    <s v="MF4159"/>
    <s v="1243MF4159-dff934"/>
    <s v="40144"/>
    <d v="2025-01-08T11:07:00"/>
    <n v="1"/>
    <d v="2025-01-08T11:07:00"/>
    <d v="2025-01-08T11:53:00"/>
    <s v="0000082151"/>
    <s v="23311"/>
    <n v="6"/>
    <n v="1"/>
    <s v="GD5633"/>
    <s v="ASMA BUTT MUHAMMAD AMIN BUTT"/>
    <s v="A001"/>
    <s v="National Health Insurance Co. - Daman - P.J.S.C."/>
    <s v="A001"/>
    <s v="National Health Insurance Co. - Daman - P.J.S.C."/>
    <s v="212511145289"/>
    <s v="ZERMED1322025DMN863381"/>
    <s v="116991675"/>
    <n v="105.6"/>
    <s v="Principal : K02.52, K02.62"/>
    <d v="2025-02-13T15:38:00"/>
    <n v="0"/>
    <n v="0"/>
    <n v="105.6"/>
    <n v="105.6"/>
    <n v="0"/>
    <s v="MNEC-003"/>
    <s v="Service is not clinically indicated based on good clinical practice"/>
    <s v="Medical"/>
    <s v="Medical Necessity"/>
    <x v="0"/>
    <x v="0"/>
    <s v="dmn5-jan-drasma.xml"/>
    <d v="2025-02-12T18:30:00"/>
    <s v="Remitted"/>
    <s v="Fully Rejected"/>
  </r>
  <r>
    <s v="MF4159"/>
    <s v="1243MF4159-dff934"/>
    <s v="40144"/>
    <d v="2025-01-08T11:07:00"/>
    <n v="1"/>
    <d v="2025-01-08T11:07:00"/>
    <d v="2025-01-08T11:53:00"/>
    <s v="0000082156"/>
    <s v="23322"/>
    <n v="6"/>
    <n v="1"/>
    <s v="GD5633"/>
    <s v="ASMA BUTT MUHAMMAD AMIN BUTT"/>
    <s v="A001"/>
    <s v="National Health Insurance Co. - Daman - P.J.S.C."/>
    <s v="A001"/>
    <s v="National Health Insurance Co. - Daman - P.J.S.C."/>
    <s v="212511145289"/>
    <s v="ZERMED1322025DMN863381"/>
    <s v="116977592"/>
    <n v="144"/>
    <s v="Principal : K02.52, K02.62"/>
    <d v="2025-02-13T15:38:00"/>
    <n v="0"/>
    <n v="0"/>
    <n v="144"/>
    <n v="144"/>
    <n v="0"/>
    <s v="MNEC-003"/>
    <s v="Service is not clinically indicated based on good clinical practice"/>
    <s v="Medical"/>
    <s v="Medical Necessity"/>
    <x v="0"/>
    <x v="0"/>
    <s v="dmn5-jan-drasma.xml"/>
    <d v="2025-02-12T18:30:00"/>
    <s v="Remitted"/>
    <s v="Fully Rejected"/>
  </r>
  <r>
    <s v="MF4159"/>
    <s v="1303MF4159-718bc8"/>
    <s v="39802"/>
    <d v="2025-01-08T13:04:00"/>
    <n v="1"/>
    <d v="2025-01-08T13:04:00"/>
    <d v="2025-01-08T15:20:00"/>
    <s v="0000082250"/>
    <s v="02111"/>
    <n v="6"/>
    <n v="1"/>
    <s v="GD22503"/>
    <s v="Salim ali salim  Alhamadani"/>
    <s v="D001"/>
    <s v="National Health Insurance Company (DAMAN) - Thiqa program administration"/>
    <s v="E001"/>
    <s v="Abu Dhabi Department of Finance"/>
    <s v="CLM19012025041290938"/>
    <s v="80284517"/>
    <m/>
    <n v="0"/>
    <s v="Principal : K08.51, K02.62, K03.7"/>
    <d v="2025-02-04T19:49:00"/>
    <n v="0"/>
    <n v="0"/>
    <n v="0"/>
    <n v="0"/>
    <n v="0"/>
    <s v=""/>
    <m/>
    <m/>
    <m/>
    <x v="0"/>
    <x v="0"/>
    <s v="thiqa2jan-drsalim.xml"/>
    <d v="2025-02-01T00:00:00"/>
    <s v="Remitted"/>
    <s v="Fully Rejected"/>
  </r>
  <r>
    <s v="MF4159"/>
    <s v="1303MF4159-718bc8"/>
    <s v="39802"/>
    <d v="2025-01-08T13:04:00"/>
    <n v="1"/>
    <d v="2025-01-08T13:04:00"/>
    <d v="2025-01-08T15:20:00"/>
    <s v="0000082249"/>
    <s v="23113"/>
    <n v="6"/>
    <n v="1"/>
    <s v="GD22503"/>
    <s v="Salim ali salim  Alhamadani"/>
    <s v="D001"/>
    <s v="National Health Insurance Company (DAMAN) - Thiqa program administration"/>
    <s v="E001"/>
    <s v="Abu Dhabi Department of Finance"/>
    <s v="CLM19012025041290938"/>
    <s v="80284517"/>
    <m/>
    <n v="269.5"/>
    <s v="Principal : K08.51, K02.62, K03.7"/>
    <d v="2025-02-04T19:49:00"/>
    <n v="269.5"/>
    <n v="0"/>
    <n v="0"/>
    <n v="0"/>
    <n v="0"/>
    <s v=""/>
    <m/>
    <m/>
    <m/>
    <x v="0"/>
    <x v="0"/>
    <s v="thiqa2jan-drsalim.xml"/>
    <d v="2025-02-01T00:00:00"/>
    <s v="Remitted"/>
    <m/>
  </r>
  <r>
    <s v="MF4159"/>
    <s v="1303MF4159-718bc8"/>
    <s v="39802"/>
    <d v="2025-01-08T13:04:00"/>
    <n v="1"/>
    <d v="2025-01-08T13:04:00"/>
    <d v="2025-01-08T15:20:00"/>
    <s v="0000082251"/>
    <s v="29301"/>
    <n v="6"/>
    <n v="1"/>
    <s v="GD22503"/>
    <s v="Salim ali salim  Alhamadani"/>
    <s v="D001"/>
    <s v="National Health Insurance Company (DAMAN) - Thiqa program administration"/>
    <s v="E001"/>
    <s v="Abu Dhabi Department of Finance"/>
    <s v="CLM19012025041290938"/>
    <s v="80284517"/>
    <m/>
    <n v="105"/>
    <s v="Principal : K08.51, K02.62, K03.7"/>
    <d v="2025-02-04T19:49:00"/>
    <n v="105"/>
    <n v="0"/>
    <n v="0"/>
    <n v="0"/>
    <n v="0"/>
    <s v=""/>
    <m/>
    <m/>
    <m/>
    <x v="0"/>
    <x v="0"/>
    <s v="thiqa2jan-drsalim.xml"/>
    <d v="2025-02-01T00:00:00"/>
    <s v="Remitted"/>
    <m/>
  </r>
  <r>
    <s v="MF4159"/>
    <s v="1457MF4159-af7e56"/>
    <s v="40804"/>
    <d v="2025-01-08T16:11:00"/>
    <n v="1"/>
    <d v="2025-01-08T16:11:00"/>
    <d v="2025-01-08T16:35:00"/>
    <s v="0000082276"/>
    <s v="01601"/>
    <n v="6"/>
    <n v="1"/>
    <s v="GD11525"/>
    <s v="HUSSIEN SALAH AHMAD"/>
    <s v="D001"/>
    <s v="National Health Insurance Company (DAMAN) - Thiqa program administration"/>
    <s v="E001"/>
    <s v="Abu Dhabi Department of Finance"/>
    <s v="CLM24012025041862437"/>
    <s v="80284517"/>
    <m/>
    <n v="175"/>
    <s v="Principal : K01.1, K05.10, K03.6, K08.409, K05.219"/>
    <d v="2025-02-04T21:28:00"/>
    <n v="175"/>
    <n v="0"/>
    <n v="0"/>
    <n v="0"/>
    <n v="0"/>
    <s v=""/>
    <m/>
    <m/>
    <m/>
    <x v="0"/>
    <x v="0"/>
    <s v="thiqa-drhusein-jan3.xml"/>
    <d v="2025-02-01T00:00:00"/>
    <s v="Remitted"/>
    <m/>
  </r>
  <r>
    <s v="MF4159"/>
    <s v="1457MF4159-af7e56"/>
    <s v="40804"/>
    <d v="2025-01-08T16:11:00"/>
    <n v="1"/>
    <d v="2025-01-08T16:11:00"/>
    <d v="2025-01-08T16:35:00"/>
    <s v="0000082277"/>
    <s v="02934"/>
    <n v="6"/>
    <n v="1"/>
    <s v="GD11525"/>
    <s v="HUSSIEN SALAH AHMAD"/>
    <s v="D001"/>
    <s v="National Health Insurance Company (DAMAN) - Thiqa program administration"/>
    <s v="E001"/>
    <s v="Abu Dhabi Department of Finance"/>
    <s v="CLM24012025041862437"/>
    <s v="80284517"/>
    <m/>
    <n v="420"/>
    <s v="Principal : K01.1, K05.10, K03.6, K08.409, K05.219"/>
    <d v="2025-02-04T21:28:00"/>
    <n v="420"/>
    <n v="0"/>
    <n v="0"/>
    <n v="0"/>
    <n v="0"/>
    <s v=""/>
    <m/>
    <m/>
    <m/>
    <x v="0"/>
    <x v="0"/>
    <s v="thiqa-drhusein-jan3.xml"/>
    <d v="2025-02-01T00:00:00"/>
    <s v="Remitted"/>
    <m/>
  </r>
  <r>
    <s v="MF4159"/>
    <s v="1883MF4159-928eb5"/>
    <s v="40955"/>
    <d v="2025-01-08T16:25:00"/>
    <n v="1"/>
    <d v="2025-01-08T16:25:00"/>
    <d v="2025-01-08T17:08:00"/>
    <s v="0000082281"/>
    <s v="01204"/>
    <n v="6"/>
    <n v="1"/>
    <s v="GD5633"/>
    <s v="ASMA BUTT MUHAMMAD AMIN BUTT"/>
    <s v="A001"/>
    <s v="National Health Insurance Co. - Daman - P.J.S.C."/>
    <s v="A001"/>
    <s v="National Health Insurance Co. - Daman - P.J.S.C."/>
    <s v=""/>
    <m/>
    <s v="116925935"/>
    <n v="48"/>
    <s v="Principal : K05.10, K03.6, K03.7, K08.409, K08.3"/>
    <m/>
    <n v="0"/>
    <n v="0"/>
    <m/>
    <n v="0"/>
    <n v="48"/>
    <m/>
    <m/>
    <m/>
    <m/>
    <x v="0"/>
    <x v="0"/>
    <s v="daman-drasma-jan7.xml"/>
    <m/>
    <s v="Initial Not Remitted"/>
    <m/>
  </r>
  <r>
    <s v="MF4159"/>
    <s v="1883MF4159-928eb5"/>
    <s v="40955"/>
    <d v="2025-01-08T16:25:00"/>
    <n v="1"/>
    <d v="2025-01-08T16:25:00"/>
    <d v="2025-01-08T17:08:00"/>
    <s v="0000082282"/>
    <s v="02601"/>
    <n v="6"/>
    <n v="1"/>
    <s v="GD5633"/>
    <s v="ASMA BUTT MUHAMMAD AMIN BUTT"/>
    <s v="A001"/>
    <s v="National Health Insurance Co. - Daman - P.J.S.C."/>
    <s v="A001"/>
    <s v="National Health Insurance Co. - Daman - P.J.S.C."/>
    <s v=""/>
    <m/>
    <s v="116925935"/>
    <n v="72"/>
    <s v="Principal : K05.10, K03.6, K03.7, K08.409, K08.3"/>
    <m/>
    <n v="0"/>
    <n v="0"/>
    <m/>
    <n v="0"/>
    <n v="72"/>
    <m/>
    <m/>
    <m/>
    <m/>
    <x v="0"/>
    <x v="0"/>
    <s v="daman-drasma-jan7.xml"/>
    <m/>
    <s v="Initial Not Remitted"/>
    <m/>
  </r>
  <r>
    <s v="MF4159"/>
    <s v="1883MF4159-928eb5"/>
    <s v="40955"/>
    <d v="2025-01-08T16:25:00"/>
    <n v="1"/>
    <d v="2025-01-08T16:25:00"/>
    <d v="2025-01-08T17:08:00"/>
    <s v="0000082283"/>
    <s v="11101"/>
    <n v="6"/>
    <n v="1"/>
    <s v="GD5633"/>
    <s v="ASMA BUTT MUHAMMAD AMIN BUTT"/>
    <s v="A001"/>
    <s v="National Health Insurance Co. - Daman - P.J.S.C."/>
    <s v="A001"/>
    <s v="National Health Insurance Co. - Daman - P.J.S.C."/>
    <s v=""/>
    <m/>
    <s v="116959196"/>
    <n v="38.4"/>
    <s v="Principal : K05.10, K03.6, K03.7, K08.409, K08.3"/>
    <m/>
    <n v="0"/>
    <n v="0"/>
    <m/>
    <n v="0"/>
    <n v="38.4"/>
    <m/>
    <m/>
    <m/>
    <m/>
    <x v="0"/>
    <x v="0"/>
    <s v="daman-drasma-jan7.xml"/>
    <m/>
    <s v="Initial Not Remitted"/>
    <m/>
  </r>
  <r>
    <s v="MF4159"/>
    <s v="1883MF4159-928eb5"/>
    <s v="40955"/>
    <d v="2025-01-08T16:25:00"/>
    <n v="1"/>
    <d v="2025-01-08T16:25:00"/>
    <d v="2025-01-08T17:08:00"/>
    <s v="0000082284"/>
    <s v="11111"/>
    <n v="6"/>
    <n v="1"/>
    <s v="GD5633"/>
    <s v="ASMA BUTT MUHAMMAD AMIN BUTT"/>
    <s v="A001"/>
    <s v="National Health Insurance Co. - Daman - P.J.S.C."/>
    <s v="A001"/>
    <s v="National Health Insurance Co. - Daman - P.J.S.C."/>
    <s v=""/>
    <m/>
    <s v="116959196"/>
    <n v="48"/>
    <s v="Principal : K05.10, K03.6, K03.7, K08.409, K08.3"/>
    <m/>
    <n v="0"/>
    <n v="0"/>
    <m/>
    <n v="0"/>
    <n v="48"/>
    <m/>
    <m/>
    <m/>
    <m/>
    <x v="0"/>
    <x v="0"/>
    <s v="daman-drasma-jan7.xml"/>
    <m/>
    <s v="Initial Not Remitted"/>
    <m/>
  </r>
  <r>
    <s v="MF4159"/>
    <s v="1883MF4159-928eb5"/>
    <s v="40955"/>
    <d v="2025-01-08T16:25:00"/>
    <n v="1"/>
    <d v="2025-01-08T16:25:00"/>
    <d v="2025-01-08T17:08:00"/>
    <s v="0000082286"/>
    <s v="11119"/>
    <n v="6"/>
    <n v="1"/>
    <s v="GD5633"/>
    <s v="ASMA BUTT MUHAMMAD AMIN BUTT"/>
    <s v="A001"/>
    <s v="National Health Insurance Co. - Daman - P.J.S.C."/>
    <s v="A001"/>
    <s v="National Health Insurance Co. - Daman - P.J.S.C."/>
    <s v=""/>
    <m/>
    <s v="116959196"/>
    <n v="36"/>
    <s v="Principal : K05.10, K03.6, K03.7, K08.409, K08.3"/>
    <m/>
    <n v="0"/>
    <n v="0"/>
    <m/>
    <n v="0"/>
    <n v="36"/>
    <m/>
    <m/>
    <m/>
    <m/>
    <x v="0"/>
    <x v="0"/>
    <s v="daman-drasma-jan7.xml"/>
    <m/>
    <s v="Initial Not Remitted"/>
    <m/>
  </r>
  <r>
    <s v="MF4159"/>
    <s v="1449MF4159-d6cc8f"/>
    <s v="40804"/>
    <d v="2025-01-08T16:47:00"/>
    <n v="1"/>
    <d v="2025-01-08T16:47:00"/>
    <d v="2025-01-08T17:12:00"/>
    <s v="0000082288"/>
    <s v="11101"/>
    <n v="6"/>
    <n v="1"/>
    <s v="GD36537"/>
    <s v="AMMAR  ANBARI"/>
    <s v="D001"/>
    <s v="National Health Insurance Company (DAMAN) - Thiqa program administration"/>
    <s v="E001"/>
    <s v="Abu Dhabi Department of Finance"/>
    <s v="CLM24012025041857973"/>
    <s v="80284517"/>
    <m/>
    <n v="56"/>
    <s v="Principal : K05.10, K03.6"/>
    <d v="2025-02-04T21:28:00"/>
    <n v="56"/>
    <n v="0"/>
    <n v="0"/>
    <n v="0"/>
    <n v="0"/>
    <s v=""/>
    <m/>
    <m/>
    <m/>
    <x v="0"/>
    <x v="0"/>
    <s v="thiqa-8jan-drammr.xml"/>
    <d v="2025-02-01T00:00:00"/>
    <s v="Remitted"/>
    <m/>
  </r>
  <r>
    <s v="MF4159"/>
    <s v="1449MF4159-d6cc8f"/>
    <s v="40804"/>
    <d v="2025-01-08T16:47:00"/>
    <n v="1"/>
    <d v="2025-01-08T16:47:00"/>
    <d v="2025-01-08T17:12:00"/>
    <s v="0000082287"/>
    <s v="11111"/>
    <n v="6"/>
    <n v="1"/>
    <s v="GD36537"/>
    <s v="AMMAR  ANBARI"/>
    <s v="D001"/>
    <s v="National Health Insurance Company (DAMAN) - Thiqa program administration"/>
    <s v="E001"/>
    <s v="Abu Dhabi Department of Finance"/>
    <s v="CLM24012025041857973"/>
    <s v="80284517"/>
    <m/>
    <n v="70"/>
    <s v="Principal : K05.10, K03.6"/>
    <d v="2025-02-04T21:28:00"/>
    <n v="70"/>
    <n v="0"/>
    <n v="0"/>
    <n v="0"/>
    <n v="0"/>
    <s v=""/>
    <m/>
    <m/>
    <m/>
    <x v="0"/>
    <x v="0"/>
    <s v="thiqa-8jan-drammr.xml"/>
    <d v="2025-02-01T00:00:00"/>
    <s v="Remitted"/>
    <m/>
  </r>
  <r>
    <s v="MF4159"/>
    <s v="1240MF4159-3890be"/>
    <s v="38459"/>
    <d v="2025-01-08T17:03:00"/>
    <n v="1"/>
    <d v="2025-01-08T17:03:00"/>
    <d v="2025-01-08T17:45:00"/>
    <s v="0000082289"/>
    <s v="01204"/>
    <n v="6"/>
    <n v="1"/>
    <s v="GD5633"/>
    <s v="ASMA BUTT MUHAMMAD AMIN BUTT"/>
    <s v="A002"/>
    <s v="Abu Dhabi National Insurance Co."/>
    <s v="A002"/>
    <s v="Abu Dhabi National Insurance Co."/>
    <s v=""/>
    <m/>
    <m/>
    <n v="56"/>
    <s v="Principal : K05.10, K03.6, K08.409, K08.531, K02.53, K02.52"/>
    <m/>
    <n v="0"/>
    <n v="0"/>
    <m/>
    <n v="0"/>
    <n v="56"/>
    <m/>
    <m/>
    <m/>
    <m/>
    <x v="0"/>
    <x v="0"/>
    <s v="38459-adnic.xml"/>
    <m/>
    <s v="Initial Not Remitted"/>
    <m/>
  </r>
  <r>
    <s v="MF4159"/>
    <s v="1240MF4159-3890be"/>
    <s v="38459"/>
    <d v="2025-01-08T17:03:00"/>
    <n v="1"/>
    <d v="2025-01-08T17:03:00"/>
    <d v="2025-01-08T17:45:00"/>
    <s v="0000082291"/>
    <s v="02601"/>
    <n v="6"/>
    <n v="1"/>
    <s v="GD5633"/>
    <s v="ASMA BUTT MUHAMMAD AMIN BUTT"/>
    <s v="A002"/>
    <s v="Abu Dhabi National Insurance Co."/>
    <s v="A002"/>
    <s v="Abu Dhabi National Insurance Co."/>
    <s v=""/>
    <m/>
    <m/>
    <n v="84"/>
    <s v="Principal : K05.10, K03.6, K08.409, K08.531, K02.53, K02.52"/>
    <m/>
    <n v="0"/>
    <n v="0"/>
    <m/>
    <n v="0"/>
    <n v="84"/>
    <m/>
    <m/>
    <m/>
    <m/>
    <x v="0"/>
    <x v="0"/>
    <s v="38459-adnic.xml"/>
    <m/>
    <s v="Initial Not Remitted"/>
    <m/>
  </r>
  <r>
    <s v="MF4159"/>
    <s v="1240MF4159-3890be"/>
    <s v="38459"/>
    <d v="2025-01-08T17:03:00"/>
    <n v="1"/>
    <d v="2025-01-08T17:03:00"/>
    <d v="2025-01-08T17:45:00"/>
    <s v="0000082292"/>
    <s v="11101"/>
    <n v="6"/>
    <n v="1"/>
    <s v="GD5633"/>
    <s v="ASMA BUTT MUHAMMAD AMIN BUTT"/>
    <s v="A002"/>
    <s v="Abu Dhabi National Insurance Co."/>
    <s v="A002"/>
    <s v="Abu Dhabi National Insurance Co."/>
    <s v=""/>
    <m/>
    <m/>
    <n v="44.8"/>
    <s v="Principal : K05.10, K03.6, K08.409, K08.531, K02.53, K02.52"/>
    <m/>
    <n v="0"/>
    <n v="0"/>
    <m/>
    <n v="0"/>
    <n v="44.8"/>
    <m/>
    <m/>
    <m/>
    <m/>
    <x v="0"/>
    <x v="0"/>
    <s v="38459-adnic.xml"/>
    <m/>
    <s v="Initial Not Remitted"/>
    <m/>
  </r>
  <r>
    <s v="MF4159"/>
    <s v="1240MF4159-3890be"/>
    <s v="38459"/>
    <d v="2025-01-08T17:03:00"/>
    <n v="1"/>
    <d v="2025-01-08T17:03:00"/>
    <d v="2025-01-08T17:45:00"/>
    <s v="0000082293"/>
    <s v="11109"/>
    <n v="6"/>
    <n v="1"/>
    <s v="GD5633"/>
    <s v="ASMA BUTT MUHAMMAD AMIN BUTT"/>
    <s v="A002"/>
    <s v="Abu Dhabi National Insurance Co."/>
    <s v="A002"/>
    <s v="Abu Dhabi National Insurance Co."/>
    <s v=""/>
    <m/>
    <m/>
    <n v="28"/>
    <s v="Principal : K05.10, K03.6, K08.409, K08.531, K02.53, K02.52"/>
    <m/>
    <n v="0"/>
    <n v="0"/>
    <m/>
    <n v="0"/>
    <n v="28"/>
    <m/>
    <m/>
    <m/>
    <m/>
    <x v="0"/>
    <x v="0"/>
    <s v="38459-adnic.xml"/>
    <m/>
    <s v="Initial Not Remitted"/>
    <m/>
  </r>
  <r>
    <s v="MF4159"/>
    <s v="1240MF4159-3890be"/>
    <s v="38459"/>
    <d v="2025-01-08T17:03:00"/>
    <n v="1"/>
    <d v="2025-01-08T17:03:00"/>
    <d v="2025-01-08T17:45:00"/>
    <s v="0000082294"/>
    <s v="11111"/>
    <n v="6"/>
    <n v="1"/>
    <s v="GD5633"/>
    <s v="ASMA BUTT MUHAMMAD AMIN BUTT"/>
    <s v="A002"/>
    <s v="Abu Dhabi National Insurance Co."/>
    <s v="A002"/>
    <s v="Abu Dhabi National Insurance Co."/>
    <s v=""/>
    <m/>
    <m/>
    <n v="56"/>
    <s v="Principal : K05.10, K03.6, K08.409, K08.531, K02.53, K02.52"/>
    <m/>
    <n v="0"/>
    <n v="0"/>
    <m/>
    <n v="0"/>
    <n v="56"/>
    <m/>
    <m/>
    <m/>
    <m/>
    <x v="0"/>
    <x v="0"/>
    <s v="38459-adnic.xml"/>
    <m/>
    <s v="Initial Not Remitted"/>
    <m/>
  </r>
  <r>
    <s v="MF4159"/>
    <s v="1240MF4159-3890be"/>
    <s v="38459"/>
    <d v="2025-01-08T17:03:00"/>
    <n v="1"/>
    <d v="2025-01-08T17:03:00"/>
    <d v="2025-01-08T17:45:00"/>
    <s v="0000082295"/>
    <s v="11119"/>
    <n v="6"/>
    <n v="1"/>
    <s v="GD5633"/>
    <s v="ASMA BUTT MUHAMMAD AMIN BUTT"/>
    <s v="A002"/>
    <s v="Abu Dhabi National Insurance Co."/>
    <s v="A002"/>
    <s v="Abu Dhabi National Insurance Co."/>
    <s v=""/>
    <m/>
    <m/>
    <n v="42"/>
    <s v="Principal : K05.10, K03.6, K08.409, K08.531, K02.53, K02.52"/>
    <m/>
    <n v="0"/>
    <n v="0"/>
    <m/>
    <n v="0"/>
    <n v="42"/>
    <m/>
    <m/>
    <m/>
    <m/>
    <x v="0"/>
    <x v="0"/>
    <s v="38459-adnic.xml"/>
    <m/>
    <s v="Initial Not Remitted"/>
    <m/>
  </r>
  <r>
    <s v="MF4159"/>
    <s v="1363MF4159-b1dec5"/>
    <s v="39673"/>
    <d v="2025-01-08T17:49:00"/>
    <n v="1"/>
    <d v="2025-01-08T17:49:00"/>
    <d v="2025-01-08T20:10:00"/>
    <s v="0000078573"/>
    <s v="02111"/>
    <n v="6"/>
    <n v="1"/>
    <s v="GD22503"/>
    <s v="Salim ali salim  Alhamadani"/>
    <s v="D001"/>
    <s v="National Health Insurance Company (DAMAN) - Thiqa program administration"/>
    <s v="E001"/>
    <s v="Abu Dhabi Department of Finance"/>
    <s v="CLM21012025041558485"/>
    <s v="ZEROHI23012025DMN770618"/>
    <m/>
    <n v="0"/>
    <s v="Principal : K04.02, K05.329"/>
    <d v="2025-01-23T12:40:00"/>
    <n v="0"/>
    <n v="0"/>
    <n v="0"/>
    <n v="0"/>
    <n v="0"/>
    <s v=""/>
    <m/>
    <m/>
    <m/>
    <x v="0"/>
    <x v="0"/>
    <s v="thiqa39673jan.xml"/>
    <d v="2025-01-22T18:26:00"/>
    <s v="Remitted"/>
    <s v="Fully Rejected"/>
  </r>
  <r>
    <s v="MF4159"/>
    <s v="1363MF4159-b1dec5"/>
    <s v="39673"/>
    <d v="2025-01-08T17:49:00"/>
    <n v="1"/>
    <d v="2025-01-08T17:49:00"/>
    <d v="2025-01-08T20:10:00"/>
    <s v="0000078574"/>
    <s v="02111"/>
    <n v="6"/>
    <n v="1"/>
    <s v="GD22503"/>
    <s v="Salim ali salim  Alhamadani"/>
    <s v="D001"/>
    <s v="National Health Insurance Company (DAMAN) - Thiqa program administration"/>
    <s v="E001"/>
    <s v="Abu Dhabi Department of Finance"/>
    <s v="CLM21012025041558485"/>
    <s v="ZEROHI23012025DMN770618"/>
    <m/>
    <n v="0"/>
    <s v="Principal : K04.02, K05.329"/>
    <d v="2025-01-23T12:40:00"/>
    <n v="0"/>
    <n v="0"/>
    <n v="0"/>
    <n v="0"/>
    <n v="0"/>
    <s v=""/>
    <m/>
    <m/>
    <m/>
    <x v="0"/>
    <x v="0"/>
    <s v="thiqa39673jan.xml"/>
    <d v="2025-01-22T18:26:00"/>
    <s v="Remitted"/>
    <s v="Fully Rejected"/>
  </r>
  <r>
    <s v="MF4159"/>
    <s v="1363MF4159-b1dec5"/>
    <s v="39673"/>
    <d v="2025-01-08T17:49:00"/>
    <n v="1"/>
    <d v="2025-01-08T17:49:00"/>
    <d v="2025-01-08T20:10:00"/>
    <s v="0000082312"/>
    <s v="23323"/>
    <n v="6"/>
    <n v="1"/>
    <s v="GD22503"/>
    <s v="Salim ali salim  Alhamadani"/>
    <s v="D001"/>
    <s v="National Health Insurance Company (DAMAN) - Thiqa program administration"/>
    <s v="E001"/>
    <s v="Abu Dhabi Department of Finance"/>
    <s v="CLM21012025041558485"/>
    <s v="ZEROHI23012025DMN770618"/>
    <m/>
    <n v="308"/>
    <s v="Principal : K04.02, K05.329"/>
    <d v="2025-01-23T12:40:00"/>
    <n v="0"/>
    <n v="0"/>
    <n v="308"/>
    <n v="308"/>
    <n v="0"/>
    <s v="MNEC-003"/>
    <s v="Service is not clinically indicated based on good clinical practice"/>
    <s v="Medical"/>
    <s v="Medical Necessity"/>
    <x v="0"/>
    <x v="0"/>
    <s v="thiqa39673jan.xml"/>
    <d v="2025-01-22T18:26:00"/>
    <s v="Remitted"/>
    <s v="Fully Rejected"/>
  </r>
  <r>
    <s v="MF4159"/>
    <s v="1363MF4159-b1dec5"/>
    <s v="39673"/>
    <d v="2025-01-08T17:49:00"/>
    <n v="1"/>
    <d v="2025-01-08T17:49:00"/>
    <d v="2025-01-08T20:10:00"/>
    <s v="0000082311"/>
    <s v="33141"/>
    <n v="6"/>
    <n v="1"/>
    <s v="GD22503"/>
    <s v="Salim ali salim  Alhamadani"/>
    <s v="D001"/>
    <s v="National Health Insurance Company (DAMAN) - Thiqa program administration"/>
    <s v="E001"/>
    <s v="Abu Dhabi Department of Finance"/>
    <s v="CLM21012025041558485"/>
    <s v="ZEROHI23012025DMN770618"/>
    <m/>
    <n v="875"/>
    <s v="Principal : K04.02, K05.329"/>
    <d v="2025-01-23T12:40:00"/>
    <n v="0"/>
    <n v="0"/>
    <n v="875"/>
    <n v="875"/>
    <n v="0"/>
    <s v="MNEC-003"/>
    <s v="Service is not clinically indicated based on good clinical practice"/>
    <s v="Medical"/>
    <s v="Medical Necessity"/>
    <x v="0"/>
    <x v="0"/>
    <s v="thiqa39673jan.xml"/>
    <d v="2025-01-22T18:26:00"/>
    <s v="Remitted"/>
    <s v="Fully Rejected"/>
  </r>
  <r>
    <s v="MF4159"/>
    <s v="1223MF4159-639425"/>
    <s v="40757"/>
    <d v="2025-01-08T17:50:00"/>
    <n v="1"/>
    <d v="2025-01-08T17:50:00"/>
    <d v="2025-01-08T19:02:00"/>
    <s v="0000082302"/>
    <s v="02111"/>
    <n v="6"/>
    <n v="1"/>
    <s v="GD5633"/>
    <s v="ASMA BUTT MUHAMMAD AMIN BUTT"/>
    <s v="D001"/>
    <s v="National Health Insurance Company (DAMAN) - Thiqa program administration"/>
    <s v="E001"/>
    <s v="Abu Dhabi Department of Finance"/>
    <s v="CLM19012025041289885"/>
    <s v="ZEROHI11022025DMN333364"/>
    <m/>
    <n v="0"/>
    <s v="Principal : K02.63, K02.53"/>
    <d v="2025-02-11T15:37:00"/>
    <n v="0"/>
    <n v="0"/>
    <n v="0"/>
    <n v="0"/>
    <n v="0"/>
    <s v=""/>
    <m/>
    <m/>
    <m/>
    <x v="0"/>
    <x v="0"/>
    <s v="thiqa-jan3-drasma.xml"/>
    <d v="2025-02-10T18:52:00"/>
    <s v="Remitted"/>
    <s v="Fully Rejected"/>
  </r>
  <r>
    <s v="MF4159"/>
    <s v="1223MF4159-639425"/>
    <s v="40757"/>
    <d v="2025-01-08T17:50:00"/>
    <n v="1"/>
    <d v="2025-01-08T17:50:00"/>
    <d v="2025-01-08T19:02:00"/>
    <s v="0000081786"/>
    <s v="33131"/>
    <n v="6"/>
    <n v="1"/>
    <s v="GD5633"/>
    <s v="ASMA BUTT MUHAMMAD AMIN BUTT"/>
    <s v="D001"/>
    <s v="National Health Insurance Company (DAMAN) - Thiqa program administration"/>
    <s v="E001"/>
    <s v="Abu Dhabi Department of Finance"/>
    <s v="CLM19012025041289885"/>
    <s v="ZEROHI11022025DMN333364"/>
    <m/>
    <n v="665"/>
    <s v="Principal : K02.63, K02.53"/>
    <d v="2025-02-11T15:37:00"/>
    <n v="0"/>
    <n v="0"/>
    <n v="665"/>
    <n v="665"/>
    <n v="0"/>
    <s v="MNEC-003"/>
    <s v="Service is not clinically indicated based on good clinical practice"/>
    <s v="Medical"/>
    <s v="Medical Necessity"/>
    <x v="0"/>
    <x v="0"/>
    <s v="thiqa-jan3-drasma.xml"/>
    <d v="2025-02-10T18:52:00"/>
    <s v="Remitted"/>
    <s v="Fully Rejected"/>
  </r>
  <r>
    <s v="MF4159"/>
    <s v="1450MF4159-4251b3"/>
    <s v="35795"/>
    <d v="2025-01-08T19:02:00"/>
    <n v="1"/>
    <d v="2025-01-08T19:02:00"/>
    <d v="2025-01-08T19:24:00"/>
    <s v="0000082304"/>
    <s v="79602"/>
    <n v="6"/>
    <n v="1"/>
    <s v="GD36537"/>
    <s v="AMMAR  ANBARI"/>
    <s v="D001"/>
    <s v="National Health Insurance Company (DAMAN) - Thiqa program administration"/>
    <s v="E001"/>
    <s v="Abu Dhabi Department of Finance"/>
    <s v="CLM24012025041854274"/>
    <s v="80284517"/>
    <m/>
    <n v="140"/>
    <s v="Principal : K08.431, Z48.814"/>
    <d v="2025-02-04T21:28:00"/>
    <n v="140"/>
    <n v="0"/>
    <n v="0"/>
    <n v="0"/>
    <n v="0"/>
    <s v=""/>
    <m/>
    <m/>
    <m/>
    <x v="0"/>
    <x v="0"/>
    <s v="thiqa-8jan-drammr.xml"/>
    <d v="2025-02-01T00:00:00"/>
    <s v="Remitted"/>
    <m/>
  </r>
  <r>
    <s v="MF4159"/>
    <s v="1512MF4159-5e51e2"/>
    <s v="39858"/>
    <d v="2025-01-08T20:16:00"/>
    <n v="1"/>
    <d v="2025-01-08T20:16:00"/>
    <d v="2025-01-08T20:22:00"/>
    <s v="0000082317"/>
    <s v="01204"/>
    <n v="6"/>
    <n v="1"/>
    <s v="GD36537"/>
    <s v="AMMAR  ANBARI"/>
    <s v="D001"/>
    <s v="National Health Insurance Company (DAMAN) - Thiqa program administration"/>
    <s v="E001"/>
    <s v="Abu Dhabi Department of Finance"/>
    <s v="CLM26012025042000773"/>
    <s v="80284517"/>
    <m/>
    <n v="70"/>
    <s v="Principal : K08.409, K05.00"/>
    <d v="2025-02-04T21:40:00"/>
    <n v="70"/>
    <n v="0"/>
    <n v="0"/>
    <n v="0"/>
    <n v="0"/>
    <s v=""/>
    <m/>
    <m/>
    <m/>
    <x v="0"/>
    <x v="0"/>
    <s v="thiqa39858.xml"/>
    <d v="2025-02-01T00:00:00"/>
    <s v="Remitted"/>
    <m/>
  </r>
  <r>
    <s v="MF4159"/>
    <s v="1994MF4159-2c9ff4"/>
    <s v="39622"/>
    <d v="2025-01-09T11:15:00"/>
    <n v="1"/>
    <d v="2025-01-09T11:15:00"/>
    <d v="2025-01-09T12:46:00"/>
    <s v="0000082329"/>
    <s v="02111"/>
    <n v="6"/>
    <n v="1"/>
    <s v="GD5633"/>
    <s v="ASMA BUTT MUHAMMAD AMIN BUTT"/>
    <s v="D001"/>
    <s v="National Health Insurance Company (DAMAN) - Thiqa program administration"/>
    <s v="E001"/>
    <s v="Abu Dhabi Department of Finance"/>
    <s v="CLM07022025043149600"/>
    <s v="ZEROHI09022025DMN433713"/>
    <m/>
    <n v="0"/>
    <s v="Principal : K08.531, K02.53, K02.63, K02.52, K02.62"/>
    <d v="2025-02-09T13:17:00"/>
    <n v="0"/>
    <n v="0"/>
    <n v="0"/>
    <n v="0"/>
    <n v="0"/>
    <s v=""/>
    <m/>
    <m/>
    <m/>
    <x v="0"/>
    <x v="0"/>
    <s v="DR ASMA THIQA.xml"/>
    <d v="2025-02-08T18:36:00"/>
    <s v="Remitted"/>
    <s v="Fully Rejected"/>
  </r>
  <r>
    <s v="MF4159"/>
    <s v="1994MF4159-2c9ff4"/>
    <s v="39622"/>
    <d v="2025-01-09T11:15:00"/>
    <n v="1"/>
    <d v="2025-01-09T11:15:00"/>
    <d v="2025-01-09T12:46:00"/>
    <s v="0000082328"/>
    <s v="33141"/>
    <n v="6"/>
    <n v="1"/>
    <s v="GD5633"/>
    <s v="ASMA BUTT MUHAMMAD AMIN BUTT"/>
    <s v="D001"/>
    <s v="National Health Insurance Company (DAMAN) - Thiqa program administration"/>
    <s v="E001"/>
    <s v="Abu Dhabi Department of Finance"/>
    <s v="CLM07022025043149600"/>
    <s v="ZEROHI09022025DMN433713"/>
    <m/>
    <n v="875"/>
    <s v="Principal : K08.531, K02.53, K02.63, K02.52, K02.62"/>
    <d v="2025-02-09T13:17:00"/>
    <n v="0"/>
    <n v="0"/>
    <n v="875"/>
    <n v="875"/>
    <n v="0"/>
    <s v="MNEC-003"/>
    <s v="Service is not clinically indicated based on good clinical practice"/>
    <s v="Medical"/>
    <s v="Medical Necessity"/>
    <x v="0"/>
    <x v="0"/>
    <s v="DR ASMA THIQA.xml"/>
    <d v="2025-02-08T18:36:00"/>
    <s v="Remitted"/>
    <s v="Fully Rejected"/>
  </r>
  <r>
    <s v="MF4159"/>
    <s v="1460MF4159-1184c2"/>
    <s v="34575"/>
    <d v="2025-01-09T11:37:00"/>
    <n v="1"/>
    <d v="2025-01-09T11:37:00"/>
    <d v="2025-01-09T11:56:00"/>
    <s v="0000082319"/>
    <s v="79601"/>
    <n v="6"/>
    <n v="1"/>
    <s v="GD11525"/>
    <s v="HUSSIEN SALAH AHMAD"/>
    <s v="D001"/>
    <s v="National Health Insurance Company (DAMAN) - Thiqa program administration"/>
    <s v="E001"/>
    <s v="Abu Dhabi Department of Finance"/>
    <s v="CLM24012025041854742"/>
    <s v="ZEROHI04022025DMN498771"/>
    <m/>
    <n v="140"/>
    <s v="Principal : K08.409, Z48.814"/>
    <d v="2025-02-04T13:20:00"/>
    <n v="0"/>
    <n v="0"/>
    <n v="140"/>
    <n v="140"/>
    <n v="0"/>
    <s v="MNEC-004"/>
    <s v="Service is not clinically indicated based on good clinical practice, without additional supporting diagnoses/activities"/>
    <s v="Medical"/>
    <s v="Medical Necessity"/>
    <x v="0"/>
    <x v="0"/>
    <s v="thiqa-drhusein-jan3.xml"/>
    <d v="2025-02-03T18:39:00"/>
    <s v="Remitted"/>
    <s v="Fully Rejected"/>
  </r>
  <r>
    <s v="MF4159"/>
    <s v="2105MF4159-74b88e"/>
    <s v="38491"/>
    <d v="2025-01-09T11:54:00"/>
    <n v="1"/>
    <d v="2025-01-09T11:54:00"/>
    <d v="2025-01-09T12:15:00"/>
    <s v="0000082326"/>
    <s v="01601"/>
    <n v="6"/>
    <n v="1"/>
    <s v="GD11525"/>
    <s v="HUSSIEN SALAH AHMAD"/>
    <s v="A002"/>
    <s v="Abu Dhabi National Insurance Co."/>
    <s v="A002"/>
    <s v="Abu Dhabi National Insurance Co."/>
    <s v=""/>
    <m/>
    <s v="E1769589"/>
    <n v="140"/>
    <s v="Principal : K01.1, K08.3, K08.409, K02.53"/>
    <m/>
    <n v="0"/>
    <n v="0"/>
    <m/>
    <n v="0"/>
    <n v="140"/>
    <m/>
    <m/>
    <m/>
    <m/>
    <x v="0"/>
    <x v="0"/>
    <s v="jan18,9-drhussein-adnic.xml"/>
    <m/>
    <s v="Initial Not Remitted"/>
    <m/>
  </r>
  <r>
    <s v="MF4159"/>
    <s v="2105MF4159-74b88e"/>
    <s v="38491"/>
    <d v="2025-01-09T11:54:00"/>
    <n v="1"/>
    <d v="2025-01-09T11:54:00"/>
    <d v="2025-01-09T12:15:00"/>
    <s v="0000082327"/>
    <s v="02934"/>
    <n v="6"/>
    <n v="1"/>
    <s v="GD11525"/>
    <s v="HUSSIEN SALAH AHMAD"/>
    <s v="A002"/>
    <s v="Abu Dhabi National Insurance Co."/>
    <s v="A002"/>
    <s v="Abu Dhabi National Insurance Co."/>
    <s v=""/>
    <m/>
    <s v="E1769589"/>
    <n v="336"/>
    <s v="Principal : K01.1, K08.3, K08.409, K02.53"/>
    <m/>
    <n v="0"/>
    <n v="0"/>
    <m/>
    <n v="0"/>
    <n v="336"/>
    <m/>
    <m/>
    <m/>
    <m/>
    <x v="0"/>
    <x v="0"/>
    <s v="jan18,9-drhussein-adnic.xml"/>
    <m/>
    <s v="Initial Not Remitted"/>
    <m/>
  </r>
  <r>
    <s v="MF4159"/>
    <s v="1871MF4159-6d00b4"/>
    <s v="37010"/>
    <d v="2025-01-09T12:24:00"/>
    <n v="1"/>
    <d v="2025-01-09T12:24:00"/>
    <d v="2025-01-09T12:58:00"/>
    <s v="0000083622"/>
    <s v="66231"/>
    <n v="6"/>
    <n v="1"/>
    <s v="GD11525"/>
    <s v="HUSSIEN SALAH AHMAD"/>
    <s v="D001"/>
    <s v="National Health Insurance Company (DAMAN) - Thiqa program administration"/>
    <s v="E001"/>
    <s v="Abu Dhabi Department of Finance"/>
    <s v=""/>
    <m/>
    <m/>
    <n v="105"/>
    <s v="Principal : K08.409, K08.54, K08.530"/>
    <m/>
    <n v="0"/>
    <n v="0"/>
    <m/>
    <n v="0"/>
    <n v="105"/>
    <m/>
    <m/>
    <m/>
    <m/>
    <x v="0"/>
    <x v="0"/>
    <s v="thiqa2-jan2-drhussien.xml"/>
    <m/>
    <s v="Initial Not Remitted"/>
    <m/>
  </r>
  <r>
    <s v="MF4159"/>
    <s v="1871MF4159-6d00b4"/>
    <s v="37010"/>
    <d v="2025-01-09T12:24:00"/>
    <n v="1"/>
    <d v="2025-01-09T12:24:00"/>
    <d v="2025-01-09T12:58:00"/>
    <s v="0000083623"/>
    <s v="66239"/>
    <n v="6"/>
    <n v="1"/>
    <s v="GD11525"/>
    <s v="HUSSIEN SALAH AHMAD"/>
    <s v="D001"/>
    <s v="National Health Insurance Company (DAMAN) - Thiqa program administration"/>
    <s v="E001"/>
    <s v="Abu Dhabi Department of Finance"/>
    <s v=""/>
    <m/>
    <m/>
    <n v="84"/>
    <s v="Principal : K08.409, K08.54, K08.530"/>
    <m/>
    <n v="0"/>
    <n v="0"/>
    <m/>
    <n v="0"/>
    <n v="84"/>
    <m/>
    <m/>
    <m/>
    <m/>
    <x v="0"/>
    <x v="0"/>
    <s v="thiqa2-jan2-drhussien.xml"/>
    <m/>
    <s v="Initial Not Remitted"/>
    <m/>
  </r>
  <r>
    <s v="MF4159"/>
    <s v="1306MF4159-ea9c84"/>
    <s v="40858"/>
    <d v="2025-01-09T12:53:00"/>
    <n v="1"/>
    <d v="2025-01-09T12:53:00"/>
    <d v="2025-01-09T14:01:00"/>
    <s v="0000082343"/>
    <s v="02111"/>
    <n v="6"/>
    <n v="1"/>
    <s v="GD22503"/>
    <s v="Salim ali salim  Alhamadani"/>
    <s v="D001"/>
    <s v="National Health Insurance Company (DAMAN) - Thiqa program administration"/>
    <s v="E001"/>
    <s v="Abu Dhabi Department of Finance"/>
    <s v="CLM19012025041298129"/>
    <s v="ZEROHI27012025DMN847369"/>
    <m/>
    <n v="0"/>
    <s v="Principal : K04.02, K05.329"/>
    <d v="2025-01-27T13:57:00"/>
    <n v="0"/>
    <n v="0"/>
    <n v="0"/>
    <n v="0"/>
    <n v="0"/>
    <s v=""/>
    <m/>
    <m/>
    <m/>
    <x v="0"/>
    <x v="0"/>
    <s v="thiqa2jan-drsalim.xml"/>
    <d v="2025-01-26T18:32:00"/>
    <s v="Remitted"/>
    <s v="Fully Rejected"/>
  </r>
  <r>
    <s v="MF4159"/>
    <s v="1306MF4159-ea9c84"/>
    <s v="40858"/>
    <d v="2025-01-09T12:53:00"/>
    <n v="1"/>
    <d v="2025-01-09T12:53:00"/>
    <d v="2025-01-09T14:01:00"/>
    <s v="0000081306"/>
    <s v="27206"/>
    <n v="6"/>
    <n v="1"/>
    <s v="GD22503"/>
    <s v="Salim ali salim  Alhamadani"/>
    <s v="D001"/>
    <s v="National Health Insurance Company (DAMAN) - Thiqa program administration"/>
    <s v="E001"/>
    <s v="Abu Dhabi Department of Finance"/>
    <s v="CLM19012025041298129"/>
    <s v="ZEROHI27012025DMN847369"/>
    <s v="AUTH2412202418973353"/>
    <n v="1925"/>
    <s v="Principal : K04.02, K05.329"/>
    <d v="2025-01-27T13:57:00"/>
    <n v="0"/>
    <n v="0"/>
    <n v="1925"/>
    <n v="1925"/>
    <n v="0"/>
    <s v="AUTH-005"/>
    <s v="Claim information is inconsistent with pre-certified/authorized services"/>
    <s v="Technical"/>
    <s v="Authorization"/>
    <x v="0"/>
    <x v="0"/>
    <s v="thiqa2jan-drsalim.xml"/>
    <d v="2025-01-26T18:32:00"/>
    <s v="Remitted"/>
    <s v="Fully Rejected"/>
  </r>
  <r>
    <s v="MF4159"/>
    <s v="1244MF4159-8f2725"/>
    <s v="35417"/>
    <d v="2025-01-09T13:42:00"/>
    <n v="1"/>
    <d v="2025-01-09T13:42:00"/>
    <d v="2025-01-09T13:58:00"/>
    <s v="0000082339"/>
    <s v="01204"/>
    <n v="6"/>
    <n v="1"/>
    <s v="GD5633"/>
    <s v="ASMA BUTT MUHAMMAD AMIN BUTT"/>
    <s v="A001"/>
    <s v="National Health Insurance Co. - Daman - P.J.S.C."/>
    <s v="A001"/>
    <s v="National Health Insurance Co. - Daman - P.J.S.C."/>
    <s v=""/>
    <m/>
    <s v="117029537"/>
    <n v="48"/>
    <s v="Principal : K05.10, K03.6, K08.409"/>
    <m/>
    <n v="0"/>
    <n v="0"/>
    <m/>
    <n v="0"/>
    <n v="48"/>
    <m/>
    <m/>
    <m/>
    <m/>
    <x v="0"/>
    <x v="0"/>
    <s v="dmn5-jan-drasma.xml"/>
    <m/>
    <s v="Initial Not Remitted"/>
    <m/>
  </r>
  <r>
    <s v="MF4159"/>
    <s v="1244MF4159-8f2725"/>
    <s v="35417"/>
    <d v="2025-01-09T13:42:00"/>
    <n v="1"/>
    <d v="2025-01-09T13:42:00"/>
    <d v="2025-01-09T13:58:00"/>
    <s v="0000082340"/>
    <s v="02601"/>
    <n v="6"/>
    <n v="1"/>
    <s v="GD5633"/>
    <s v="ASMA BUTT MUHAMMAD AMIN BUTT"/>
    <s v="A001"/>
    <s v="National Health Insurance Co. - Daman - P.J.S.C."/>
    <s v="A001"/>
    <s v="National Health Insurance Co. - Daman - P.J.S.C."/>
    <s v=""/>
    <m/>
    <s v="117029537"/>
    <n v="72"/>
    <s v="Principal : K05.10, K03.6, K08.409"/>
    <m/>
    <n v="0"/>
    <n v="0"/>
    <m/>
    <n v="0"/>
    <n v="72"/>
    <m/>
    <m/>
    <m/>
    <m/>
    <x v="0"/>
    <x v="0"/>
    <s v="dmn5-jan-drasma.xml"/>
    <m/>
    <s v="Initial Not Remitted"/>
    <m/>
  </r>
  <r>
    <s v="MF4159"/>
    <s v="1251MF4159-c939ca"/>
    <s v="39552"/>
    <d v="2025-01-09T14:27:00"/>
    <n v="1"/>
    <d v="2025-01-09T14:27:00"/>
    <d v="2025-01-09T14:54:00"/>
    <s v="0000082344"/>
    <s v="01204"/>
    <n v="6"/>
    <n v="1"/>
    <s v="GD5633"/>
    <s v="ASMA BUTT MUHAMMAD AMIN BUTT"/>
    <s v="D001"/>
    <s v="National Health Insurance Company (DAMAN) - Thiqa program administration"/>
    <s v="E001"/>
    <s v="Abu Dhabi Department of Finance"/>
    <s v=""/>
    <m/>
    <m/>
    <n v="70"/>
    <s v="Principal : K05.10, K03.6, K08.409, K03.7"/>
    <m/>
    <n v="0"/>
    <n v="0"/>
    <m/>
    <n v="0"/>
    <n v="70"/>
    <m/>
    <m/>
    <m/>
    <m/>
    <x v="0"/>
    <x v="0"/>
    <s v="thiqa-jan3-drasma.xml"/>
    <m/>
    <s v="Initial Not Remitted"/>
    <m/>
  </r>
  <r>
    <s v="MF4159"/>
    <s v="1251MF4159-c939ca"/>
    <s v="39552"/>
    <d v="2025-01-09T14:27:00"/>
    <n v="1"/>
    <d v="2025-01-09T14:27:00"/>
    <d v="2025-01-09T14:54:00"/>
    <s v="0000082347"/>
    <s v="11111"/>
    <n v="6"/>
    <n v="1"/>
    <s v="GD5633"/>
    <s v="ASMA BUTT MUHAMMAD AMIN BUTT"/>
    <s v="D001"/>
    <s v="National Health Insurance Company (DAMAN) - Thiqa program administration"/>
    <s v="E001"/>
    <s v="Abu Dhabi Department of Finance"/>
    <s v=""/>
    <m/>
    <m/>
    <n v="70"/>
    <s v="Principal : K05.10, K03.6, K08.409, K03.7"/>
    <m/>
    <n v="0"/>
    <n v="0"/>
    <m/>
    <n v="0"/>
    <n v="70"/>
    <m/>
    <m/>
    <m/>
    <m/>
    <x v="0"/>
    <x v="0"/>
    <s v="thiqa-jan3-drasma.xml"/>
    <m/>
    <s v="Initial Not Remitted"/>
    <m/>
  </r>
  <r>
    <s v="MF4159"/>
    <s v="1251MF4159-c939ca"/>
    <s v="39552"/>
    <d v="2025-01-09T14:27:00"/>
    <n v="1"/>
    <d v="2025-01-09T14:27:00"/>
    <d v="2025-01-09T14:54:00"/>
    <s v="0000082348"/>
    <s v="11119"/>
    <n v="6"/>
    <n v="1"/>
    <s v="GD5633"/>
    <s v="ASMA BUTT MUHAMMAD AMIN BUTT"/>
    <s v="D001"/>
    <s v="National Health Insurance Company (DAMAN) - Thiqa program administration"/>
    <s v="E001"/>
    <s v="Abu Dhabi Department of Finance"/>
    <s v=""/>
    <m/>
    <m/>
    <n v="52.5"/>
    <s v="Principal : K05.10, K03.6, K08.409, K03.7"/>
    <m/>
    <n v="0"/>
    <n v="0"/>
    <m/>
    <n v="0"/>
    <n v="52.5"/>
    <m/>
    <m/>
    <m/>
    <m/>
    <x v="0"/>
    <x v="0"/>
    <s v="thiqa-jan3-drasma.xml"/>
    <m/>
    <s v="Initial Not Remitted"/>
    <m/>
  </r>
  <r>
    <s v="MF4159"/>
    <s v="1251MF4159-c939ca"/>
    <s v="39552"/>
    <d v="2025-01-09T14:27:00"/>
    <n v="1"/>
    <d v="2025-01-09T14:27:00"/>
    <d v="2025-01-09T14:54:00"/>
    <s v="0000082345"/>
    <s v="02601"/>
    <n v="6"/>
    <n v="1"/>
    <s v="GD5633"/>
    <s v="ASMA BUTT MUHAMMAD AMIN BUTT"/>
    <s v="D001"/>
    <s v="National Health Insurance Company (DAMAN) - Thiqa program administration"/>
    <s v="E001"/>
    <s v="Abu Dhabi Department of Finance"/>
    <s v=""/>
    <m/>
    <m/>
    <n v="105"/>
    <s v="Principal : K05.10, K03.6, K08.409, K03.7"/>
    <m/>
    <n v="0"/>
    <n v="0"/>
    <m/>
    <n v="0"/>
    <n v="105"/>
    <m/>
    <m/>
    <m/>
    <m/>
    <x v="0"/>
    <x v="0"/>
    <s v="thiqa-jan3-drasma.xml"/>
    <m/>
    <s v="Initial Not Remitted"/>
    <m/>
  </r>
  <r>
    <s v="MF4159"/>
    <s v="1251MF4159-c939ca"/>
    <s v="39552"/>
    <d v="2025-01-09T14:27:00"/>
    <n v="1"/>
    <d v="2025-01-09T14:27:00"/>
    <d v="2025-01-09T14:54:00"/>
    <s v="0000082346"/>
    <s v="11101"/>
    <n v="6"/>
    <n v="1"/>
    <s v="GD5633"/>
    <s v="ASMA BUTT MUHAMMAD AMIN BUTT"/>
    <s v="D001"/>
    <s v="National Health Insurance Company (DAMAN) - Thiqa program administration"/>
    <s v="E001"/>
    <s v="Abu Dhabi Department of Finance"/>
    <s v=""/>
    <m/>
    <m/>
    <n v="56"/>
    <s v="Principal : K05.10, K03.6, K08.409, K03.7"/>
    <m/>
    <n v="0"/>
    <n v="0"/>
    <m/>
    <n v="0"/>
    <n v="56"/>
    <m/>
    <m/>
    <m/>
    <m/>
    <x v="0"/>
    <x v="0"/>
    <s v="thiqa-jan3-drasma.xml"/>
    <m/>
    <s v="Initial Not Remitted"/>
    <m/>
  </r>
  <r>
    <s v="MF4159"/>
    <s v="1458MF4159-24a25e"/>
    <s v="38715"/>
    <d v="2025-01-09T15:11:00"/>
    <n v="1"/>
    <d v="2025-01-09T15:11:00"/>
    <d v="2025-01-09T15:38:00"/>
    <s v="0000080730"/>
    <s v="27721"/>
    <n v="6"/>
    <n v="1"/>
    <s v="GD11525"/>
    <s v="HUSSIEN SALAH AHMAD"/>
    <s v="D001"/>
    <s v="National Health Insurance Company (DAMAN) - Thiqa program administration"/>
    <s v="E001"/>
    <s v="Abu Dhabi Department of Finance"/>
    <s v="CLM24012025041861293"/>
    <s v="80284517"/>
    <m/>
    <n v="175"/>
    <s v="Principal : K08.409, K08.530"/>
    <d v="2025-02-04T21:28:00"/>
    <n v="175"/>
    <n v="0"/>
    <n v="0"/>
    <n v="0"/>
    <n v="0"/>
    <s v=""/>
    <m/>
    <m/>
    <m/>
    <x v="0"/>
    <x v="0"/>
    <s v="thiqa-drhusein-jan3.xml"/>
    <d v="2025-02-01T00:00:00"/>
    <s v="Remitted"/>
    <m/>
  </r>
  <r>
    <s v="MF4159"/>
    <s v="1458MF4159-24a25e"/>
    <s v="38715"/>
    <d v="2025-01-09T15:11:00"/>
    <n v="1"/>
    <d v="2025-01-09T15:11:00"/>
    <d v="2025-01-09T15:38:00"/>
    <s v="0000082351"/>
    <s v="27721"/>
    <n v="6"/>
    <n v="1"/>
    <s v="GD11525"/>
    <s v="HUSSIEN SALAH AHMAD"/>
    <s v="D001"/>
    <s v="National Health Insurance Company (DAMAN) - Thiqa program administration"/>
    <s v="E001"/>
    <s v="Abu Dhabi Department of Finance"/>
    <s v="CLM24012025041861293"/>
    <s v="80284517"/>
    <m/>
    <n v="175"/>
    <s v="Principal : K08.409, K08.530"/>
    <d v="2025-02-04T21:28:00"/>
    <n v="175"/>
    <n v="0"/>
    <n v="0"/>
    <n v="0"/>
    <n v="0"/>
    <s v=""/>
    <m/>
    <m/>
    <m/>
    <x v="0"/>
    <x v="0"/>
    <s v="thiqa-drhusein-jan3.xml"/>
    <d v="2025-02-01T00:00:00"/>
    <s v="Remitted"/>
    <m/>
  </r>
  <r>
    <s v="MF4159"/>
    <s v="1458MF4159-24a25e"/>
    <s v="38715"/>
    <d v="2025-01-09T15:11:00"/>
    <n v="1"/>
    <d v="2025-01-09T15:11:00"/>
    <d v="2025-01-09T15:38:00"/>
    <s v="0000082352"/>
    <s v="27721"/>
    <n v="6"/>
    <n v="1"/>
    <s v="GD11525"/>
    <s v="HUSSIEN SALAH AHMAD"/>
    <s v="D001"/>
    <s v="National Health Insurance Company (DAMAN) - Thiqa program administration"/>
    <s v="E001"/>
    <s v="Abu Dhabi Department of Finance"/>
    <s v="CLM24012025041861293"/>
    <s v="80284517"/>
    <m/>
    <n v="175"/>
    <s v="Principal : K08.409, K08.530"/>
    <d v="2025-02-04T21:28:00"/>
    <n v="175"/>
    <n v="0"/>
    <n v="0"/>
    <n v="0"/>
    <n v="0"/>
    <s v=""/>
    <m/>
    <m/>
    <m/>
    <x v="0"/>
    <x v="0"/>
    <s v="thiqa-drhusein-jan3.xml"/>
    <d v="2025-02-01T00:00:00"/>
    <s v="Remitted"/>
    <m/>
  </r>
  <r>
    <s v="MF4159"/>
    <s v="1458MF4159-24a25e"/>
    <s v="38715"/>
    <d v="2025-01-09T15:11:00"/>
    <n v="1"/>
    <d v="2025-01-09T15:11:00"/>
    <d v="2025-01-09T15:38:00"/>
    <s v="0000082353"/>
    <s v="27721"/>
    <n v="6"/>
    <n v="1"/>
    <s v="GD11525"/>
    <s v="HUSSIEN SALAH AHMAD"/>
    <s v="D001"/>
    <s v="National Health Insurance Company (DAMAN) - Thiqa program administration"/>
    <s v="E001"/>
    <s v="Abu Dhabi Department of Finance"/>
    <s v="CLM24012025041861293"/>
    <s v="80284517"/>
    <m/>
    <n v="175"/>
    <s v="Principal : K08.409, K08.530"/>
    <d v="2025-02-04T21:28:00"/>
    <n v="175"/>
    <n v="0"/>
    <n v="0"/>
    <n v="0"/>
    <n v="0"/>
    <s v=""/>
    <m/>
    <m/>
    <m/>
    <x v="0"/>
    <x v="0"/>
    <s v="thiqa-drhusein-jan3.xml"/>
    <d v="2025-02-01T00:00:00"/>
    <s v="Remitted"/>
    <m/>
  </r>
  <r>
    <s v="MF4159"/>
    <s v="1867MF4159-e09c79"/>
    <s v="37689"/>
    <d v="2025-01-09T16:12:00"/>
    <n v="1"/>
    <d v="2025-01-09T16:12:00"/>
    <d v="2025-01-09T18:23:00"/>
    <s v="0000082379"/>
    <s v="02601"/>
    <n v="6"/>
    <n v="1"/>
    <s v="GD11525"/>
    <s v="HUSSIEN SALAH AHMAD"/>
    <s v="D001"/>
    <s v="National Health Insurance Company (DAMAN) - Thiqa program administration"/>
    <s v="E001"/>
    <s v="Abu Dhabi Department of Finance"/>
    <s v=""/>
    <m/>
    <m/>
    <n v="105"/>
    <s v="Principal : K01.1, F40.232, K06.8"/>
    <m/>
    <n v="0"/>
    <n v="0"/>
    <m/>
    <n v="0"/>
    <n v="105"/>
    <m/>
    <m/>
    <m/>
    <m/>
    <x v="0"/>
    <x v="0"/>
    <s v="thiqa2-jan2-drhussien.xml"/>
    <m/>
    <s v="Initial Not Remitted"/>
    <m/>
  </r>
  <r>
    <s v="MF4159"/>
    <s v="1867MF4159-e09c79"/>
    <s v="37689"/>
    <d v="2025-01-09T16:12:00"/>
    <n v="1"/>
    <d v="2025-01-09T16:12:00"/>
    <d v="2025-01-09T18:23:00"/>
    <s v="0000081874"/>
    <s v="72221"/>
    <n v="6"/>
    <n v="1"/>
    <s v="GD11525"/>
    <s v="HUSSIEN SALAH AHMAD"/>
    <s v="D001"/>
    <s v="National Health Insurance Company (DAMAN) - Thiqa program administration"/>
    <s v="E001"/>
    <s v="Abu Dhabi Department of Finance"/>
    <s v=""/>
    <m/>
    <m/>
    <n v="1050"/>
    <s v="Principal : K01.1, F40.232, K06.8"/>
    <m/>
    <n v="0"/>
    <n v="0"/>
    <m/>
    <n v="0"/>
    <n v="1050"/>
    <m/>
    <m/>
    <m/>
    <m/>
    <x v="0"/>
    <x v="0"/>
    <s v="thiqa2-jan2-drhussien.xml"/>
    <m/>
    <s v="Initial Not Remitted"/>
    <m/>
  </r>
  <r>
    <s v="MF4159"/>
    <s v="1867MF4159-e09c79"/>
    <s v="37689"/>
    <d v="2025-01-09T16:12:00"/>
    <n v="1"/>
    <d v="2025-01-09T16:12:00"/>
    <d v="2025-01-09T18:23:00"/>
    <s v="0000082370"/>
    <s v="72231"/>
    <n v="6"/>
    <n v="1"/>
    <s v="GD11525"/>
    <s v="HUSSIEN SALAH AHMAD"/>
    <s v="D001"/>
    <s v="National Health Insurance Company (DAMAN) - Thiqa program administration"/>
    <s v="E001"/>
    <s v="Abu Dhabi Department of Finance"/>
    <s v=""/>
    <m/>
    <m/>
    <n v="1190"/>
    <s v="Principal : K01.1, F40.232, K06.8"/>
    <m/>
    <n v="0"/>
    <n v="0"/>
    <m/>
    <n v="0"/>
    <n v="1190"/>
    <m/>
    <m/>
    <m/>
    <m/>
    <x v="0"/>
    <x v="0"/>
    <s v="thiqa2-jan2-drhussien.xml"/>
    <m/>
    <s v="Initial Not Remitted"/>
    <m/>
  </r>
  <r>
    <s v="MF4159"/>
    <s v="1867MF4159-e09c79"/>
    <s v="37689"/>
    <d v="2025-01-09T16:12:00"/>
    <n v="1"/>
    <d v="2025-01-09T16:12:00"/>
    <d v="2025-01-09T18:23:00"/>
    <s v="0000082377"/>
    <s v="73221"/>
    <n v="6"/>
    <n v="1"/>
    <s v="GD11525"/>
    <s v="HUSSIEN SALAH AHMAD"/>
    <s v="D001"/>
    <s v="National Health Insurance Company (DAMAN) - Thiqa program administration"/>
    <s v="E001"/>
    <s v="Abu Dhabi Department of Finance"/>
    <s v=""/>
    <m/>
    <m/>
    <n v="140"/>
    <s v="Principal : K01.1, F40.232, K06.8"/>
    <m/>
    <n v="0"/>
    <n v="0"/>
    <m/>
    <n v="0"/>
    <n v="140"/>
    <m/>
    <m/>
    <m/>
    <m/>
    <x v="0"/>
    <x v="0"/>
    <s v="thiqa2-jan2-drhussien.xml"/>
    <m/>
    <s v="Initial Not Remitted"/>
    <m/>
  </r>
  <r>
    <s v="MF4159"/>
    <s v="1867MF4159-e09c79"/>
    <s v="37689"/>
    <d v="2025-01-09T16:12:00"/>
    <n v="1"/>
    <d v="2025-01-09T16:12:00"/>
    <d v="2025-01-09T18:23:00"/>
    <s v="0000082378"/>
    <s v="73221"/>
    <n v="6"/>
    <n v="1"/>
    <s v="GD11525"/>
    <s v="HUSSIEN SALAH AHMAD"/>
    <s v="D001"/>
    <s v="National Health Insurance Company (DAMAN) - Thiqa program administration"/>
    <s v="E001"/>
    <s v="Abu Dhabi Department of Finance"/>
    <s v=""/>
    <m/>
    <m/>
    <n v="140"/>
    <s v="Principal : K01.1, F40.232, K06.8"/>
    <m/>
    <n v="0"/>
    <n v="0"/>
    <m/>
    <n v="0"/>
    <n v="140"/>
    <m/>
    <m/>
    <m/>
    <m/>
    <x v="0"/>
    <x v="0"/>
    <s v="thiqa2-jan2-drhussien.xml"/>
    <m/>
    <s v="Initial Not Remitted"/>
    <m/>
  </r>
  <r>
    <s v="MF4159"/>
    <s v="1867MF4159-e09c79"/>
    <s v="37689"/>
    <d v="2025-01-09T16:12:00"/>
    <n v="1"/>
    <d v="2025-01-09T16:12:00"/>
    <d v="2025-01-09T18:23:00"/>
    <s v="0000082375"/>
    <s v="76911"/>
    <n v="6"/>
    <n v="1"/>
    <s v="GD11525"/>
    <s v="HUSSIEN SALAH AHMAD"/>
    <s v="D001"/>
    <s v="National Health Insurance Company (DAMAN) - Thiqa program administration"/>
    <s v="E001"/>
    <s v="Abu Dhabi Department of Finance"/>
    <s v=""/>
    <m/>
    <m/>
    <n v="840"/>
    <s v="Principal : K01.1, F40.232, K06.8"/>
    <m/>
    <n v="0"/>
    <n v="0"/>
    <m/>
    <n v="0"/>
    <n v="840"/>
    <m/>
    <m/>
    <m/>
    <m/>
    <x v="0"/>
    <x v="0"/>
    <s v="thiqa2-jan2-drhussien.xml"/>
    <m/>
    <s v="Initial Not Remitted"/>
    <m/>
  </r>
  <r>
    <s v="MF4159"/>
    <s v="1867MF4159-e09c79"/>
    <s v="37689"/>
    <d v="2025-01-09T16:12:00"/>
    <n v="1"/>
    <d v="2025-01-09T16:12:00"/>
    <d v="2025-01-09T18:23:00"/>
    <s v="0000082376"/>
    <s v="76911"/>
    <n v="6"/>
    <n v="1"/>
    <s v="GD11525"/>
    <s v="HUSSIEN SALAH AHMAD"/>
    <s v="D001"/>
    <s v="National Health Insurance Company (DAMAN) - Thiqa program administration"/>
    <s v="E001"/>
    <s v="Abu Dhabi Department of Finance"/>
    <s v=""/>
    <m/>
    <m/>
    <n v="840"/>
    <s v="Principal : K01.1, F40.232, K06.8"/>
    <m/>
    <n v="0"/>
    <n v="0"/>
    <m/>
    <n v="0"/>
    <n v="840"/>
    <m/>
    <m/>
    <m/>
    <m/>
    <x v="0"/>
    <x v="0"/>
    <s v="thiqa2-jan2-drhussien.xml"/>
    <m/>
    <s v="Initial Not Remitted"/>
    <m/>
  </r>
  <r>
    <s v="MF4159"/>
    <s v="1867MF4159-e09c79"/>
    <s v="37689"/>
    <d v="2025-01-09T16:12:00"/>
    <n v="1"/>
    <d v="2025-01-09T16:12:00"/>
    <d v="2025-01-09T18:23:00"/>
    <s v="0000082371"/>
    <s v="92411"/>
    <n v="6"/>
    <n v="1"/>
    <s v="GD11525"/>
    <s v="HUSSIEN SALAH AHMAD"/>
    <s v="D001"/>
    <s v="National Health Insurance Company (DAMAN) - Thiqa program administration"/>
    <s v="E001"/>
    <s v="Abu Dhabi Department of Finance"/>
    <s v=""/>
    <m/>
    <m/>
    <n v="140"/>
    <s v="Principal : K01.1, F40.232, K06.8"/>
    <m/>
    <n v="0"/>
    <n v="0"/>
    <m/>
    <n v="0"/>
    <n v="140"/>
    <m/>
    <m/>
    <m/>
    <m/>
    <x v="0"/>
    <x v="0"/>
    <s v="thiqa2-jan2-drhussien.xml"/>
    <m/>
    <s v="Initial Not Remitted"/>
    <m/>
  </r>
  <r>
    <s v="MF4159"/>
    <s v="1867MF4159-e09c79"/>
    <s v="37689"/>
    <d v="2025-01-09T16:12:00"/>
    <n v="1"/>
    <d v="2025-01-09T16:12:00"/>
    <d v="2025-01-09T18:23:00"/>
    <s v="0000082372"/>
    <s v="92419"/>
    <n v="6"/>
    <n v="1"/>
    <s v="GD11525"/>
    <s v="HUSSIEN SALAH AHMAD"/>
    <s v="D001"/>
    <s v="National Health Insurance Company (DAMAN) - Thiqa program administration"/>
    <s v="E001"/>
    <s v="Abu Dhabi Department of Finance"/>
    <s v=""/>
    <m/>
    <m/>
    <n v="105"/>
    <s v="Principal : K01.1, F40.232, K06.8"/>
    <m/>
    <n v="0"/>
    <n v="0"/>
    <m/>
    <n v="0"/>
    <n v="105"/>
    <m/>
    <m/>
    <m/>
    <m/>
    <x v="0"/>
    <x v="0"/>
    <s v="thiqa2-jan2-drhussien.xml"/>
    <m/>
    <s v="Initial Not Remitted"/>
    <m/>
  </r>
  <r>
    <s v="MF4159"/>
    <s v="1867MF4159-e09c79"/>
    <s v="37689"/>
    <d v="2025-01-09T16:12:00"/>
    <n v="1"/>
    <d v="2025-01-09T16:12:00"/>
    <d v="2025-01-09T18:23:00"/>
    <s v="0000082373"/>
    <s v="92419"/>
    <n v="6"/>
    <n v="1"/>
    <s v="GD11525"/>
    <s v="HUSSIEN SALAH AHMAD"/>
    <s v="D001"/>
    <s v="National Health Insurance Company (DAMAN) - Thiqa program administration"/>
    <s v="E001"/>
    <s v="Abu Dhabi Department of Finance"/>
    <s v=""/>
    <m/>
    <m/>
    <n v="105"/>
    <s v="Principal : K01.1, F40.232, K06.8"/>
    <m/>
    <n v="0"/>
    <n v="0"/>
    <m/>
    <n v="0"/>
    <n v="105"/>
    <m/>
    <m/>
    <m/>
    <m/>
    <x v="0"/>
    <x v="0"/>
    <s v="thiqa2-jan2-drhussien.xml"/>
    <m/>
    <s v="Initial Not Remitted"/>
    <m/>
  </r>
  <r>
    <s v="MF4159"/>
    <s v="1867MF4159-e09c79"/>
    <s v="37689"/>
    <d v="2025-01-09T16:12:00"/>
    <n v="1"/>
    <d v="2025-01-09T16:12:00"/>
    <d v="2025-01-09T18:23:00"/>
    <s v="0000082374"/>
    <s v="92419"/>
    <n v="6"/>
    <n v="1"/>
    <s v="GD11525"/>
    <s v="HUSSIEN SALAH AHMAD"/>
    <s v="D001"/>
    <s v="National Health Insurance Company (DAMAN) - Thiqa program administration"/>
    <s v="E001"/>
    <s v="Abu Dhabi Department of Finance"/>
    <s v=""/>
    <m/>
    <m/>
    <n v="105"/>
    <s v="Principal : K01.1, F40.232, K06.8"/>
    <m/>
    <n v="0"/>
    <n v="0"/>
    <m/>
    <n v="0"/>
    <n v="105"/>
    <m/>
    <m/>
    <m/>
    <m/>
    <x v="0"/>
    <x v="0"/>
    <s v="thiqa2-jan2-drhussien.xml"/>
    <m/>
    <s v="Initial Not Remitted"/>
    <m/>
  </r>
  <r>
    <s v="MF4159"/>
    <s v="1459MF4159-8d09b7"/>
    <s v="35706"/>
    <d v="2025-01-09T16:13:00"/>
    <n v="1"/>
    <d v="2025-01-09T16:13:00"/>
    <d v="2025-01-09T16:45:00"/>
    <s v="0000082362"/>
    <s v="02111"/>
    <n v="6"/>
    <n v="1"/>
    <s v="GD11525"/>
    <s v="HUSSIEN SALAH AHMAD"/>
    <s v="D001"/>
    <s v="National Health Insurance Company (DAMAN) - Thiqa program administration"/>
    <s v="E001"/>
    <s v="Abu Dhabi Department of Finance"/>
    <s v="CLM24012025041851672"/>
    <s v="ZEROHI27012025DMN847369"/>
    <m/>
    <n v="0"/>
    <s v="Principal : K04.7"/>
    <d v="2025-01-27T16:07:00"/>
    <n v="0"/>
    <n v="0"/>
    <n v="0"/>
    <n v="0"/>
    <n v="0"/>
    <s v=""/>
    <m/>
    <m/>
    <m/>
    <x v="0"/>
    <x v="0"/>
    <s v="thiqa-drhusein-jan3.xml"/>
    <d v="2025-01-26T18:33:00"/>
    <s v="Remitted"/>
    <s v="Fully Rejected"/>
  </r>
  <r>
    <s v="MF4159"/>
    <s v="1360MF4159-91f1b9"/>
    <s v="37506"/>
    <d v="2025-01-09T16:22:00"/>
    <n v="1"/>
    <d v="2025-01-09T16:22:00"/>
    <d v="2025-01-09T16:39:00"/>
    <s v="0000082361"/>
    <s v="02111"/>
    <n v="6"/>
    <n v="1"/>
    <s v="GD5633"/>
    <s v="ASMA BUTT MUHAMMAD AMIN BUTT"/>
    <s v="A001"/>
    <s v="National Health Insurance Co. - Daman - P.J.S.C."/>
    <s v="A001"/>
    <s v="National Health Insurance Co. - Daman - P.J.S.C."/>
    <s v=""/>
    <m/>
    <m/>
    <n v="0"/>
    <s v="Principal : K02.52, K02.62"/>
    <m/>
    <n v="0"/>
    <n v="0"/>
    <m/>
    <n v="0"/>
    <n v="0"/>
    <m/>
    <m/>
    <m/>
    <m/>
    <x v="0"/>
    <x v="0"/>
    <s v="damn37506.xml"/>
    <m/>
    <s v="Initial Not Remitted"/>
    <m/>
  </r>
  <r>
    <s v="MF4159"/>
    <s v="1360MF4159-91f1b9"/>
    <s v="37506"/>
    <d v="2025-01-09T16:22:00"/>
    <n v="1"/>
    <d v="2025-01-09T16:22:00"/>
    <d v="2025-01-09T16:39:00"/>
    <s v="0000082359"/>
    <s v="23322"/>
    <n v="6"/>
    <n v="1"/>
    <s v="GD5633"/>
    <s v="ASMA BUTT MUHAMMAD AMIN BUTT"/>
    <s v="A001"/>
    <s v="National Health Insurance Co. - Daman - P.J.S.C."/>
    <s v="A001"/>
    <s v="National Health Insurance Co. - Daman - P.J.S.C."/>
    <s v=""/>
    <m/>
    <s v="116204124"/>
    <n v="144"/>
    <s v="Principal : K02.52, K02.62"/>
    <m/>
    <n v="0"/>
    <n v="0"/>
    <m/>
    <n v="0"/>
    <n v="144"/>
    <m/>
    <m/>
    <m/>
    <m/>
    <x v="0"/>
    <x v="0"/>
    <s v="damn37506.xml"/>
    <m/>
    <s v="Initial Not Remitted"/>
    <m/>
  </r>
  <r>
    <s v="MF4159"/>
    <s v="1360MF4159-91f1b9"/>
    <s v="37506"/>
    <d v="2025-01-09T16:22:00"/>
    <n v="1"/>
    <d v="2025-01-09T16:22:00"/>
    <d v="2025-01-09T16:39:00"/>
    <s v="0000082360"/>
    <s v="23322"/>
    <n v="6"/>
    <n v="1"/>
    <s v="GD5633"/>
    <s v="ASMA BUTT MUHAMMAD AMIN BUTT"/>
    <s v="A001"/>
    <s v="National Health Insurance Co. - Daman - P.J.S.C."/>
    <s v="A001"/>
    <s v="National Health Insurance Co. - Daman - P.J.S.C."/>
    <s v=""/>
    <m/>
    <s v="116204124"/>
    <n v="144"/>
    <s v="Principal : K02.52, K02.62"/>
    <m/>
    <n v="0"/>
    <n v="0"/>
    <m/>
    <n v="0"/>
    <n v="144"/>
    <m/>
    <m/>
    <m/>
    <m/>
    <x v="0"/>
    <x v="0"/>
    <s v="damn37506.xml"/>
    <m/>
    <s v="Initial Not Remitted"/>
    <m/>
  </r>
  <r>
    <s v="MF4159"/>
    <s v="1889MF4159-d7ca5a"/>
    <s v="38717"/>
    <d v="2025-01-09T18:19:00"/>
    <n v="1"/>
    <d v="2025-01-09T18:19:00"/>
    <d v="2025-01-09T18:34:00"/>
    <s v="0000082380"/>
    <s v="01204"/>
    <n v="6"/>
    <n v="1"/>
    <s v="GD5633"/>
    <s v="ASMA BUTT MUHAMMAD AMIN BUTT"/>
    <s v="A026"/>
    <s v="AXA INSURANCE - GULF - BSC- C- ABU DHABI"/>
    <s v="A026"/>
    <s v="AXA INSURANCE - GULF - BSC- C- ABU DHABI"/>
    <s v=""/>
    <m/>
    <s v="4037715773"/>
    <n v="88"/>
    <s v="Principal : K05.10, K03.6, K08.409"/>
    <m/>
    <n v="0"/>
    <n v="0"/>
    <m/>
    <n v="0"/>
    <n v="88"/>
    <m/>
    <m/>
    <m/>
    <m/>
    <x v="0"/>
    <x v="0"/>
    <s v="axa-drasma-jan.xml"/>
    <m/>
    <s v="Initial Not Remitted"/>
    <m/>
  </r>
  <r>
    <s v="MF4159"/>
    <s v="1889MF4159-d7ca5a"/>
    <s v="38717"/>
    <d v="2025-01-09T18:19:00"/>
    <n v="1"/>
    <d v="2025-01-09T18:19:00"/>
    <d v="2025-01-09T18:34:00"/>
    <s v="0000082381"/>
    <s v="02601"/>
    <n v="6"/>
    <n v="1"/>
    <s v="GD5633"/>
    <s v="ASMA BUTT MUHAMMAD AMIN BUTT"/>
    <s v="A026"/>
    <s v="AXA INSURANCE - GULF - BSC- C- ABU DHABI"/>
    <s v="A026"/>
    <s v="AXA INSURANCE - GULF - BSC- C- ABU DHABI"/>
    <s v=""/>
    <m/>
    <s v="4037715773"/>
    <n v="135.19999999999999"/>
    <s v="Principal : K05.10, K03.6, K08.409"/>
    <m/>
    <n v="0"/>
    <n v="0"/>
    <m/>
    <n v="0"/>
    <n v="135.19999999999999"/>
    <m/>
    <m/>
    <m/>
    <m/>
    <x v="0"/>
    <x v="0"/>
    <s v="axa-drasma-jan.xml"/>
    <m/>
    <s v="Initial Not Remitted"/>
    <m/>
  </r>
  <r>
    <s v="MF4159"/>
    <s v="1889MF4159-d7ca5a"/>
    <s v="38717"/>
    <d v="2025-01-09T18:19:00"/>
    <n v="1"/>
    <d v="2025-01-09T18:19:00"/>
    <d v="2025-01-09T18:34:00"/>
    <s v="0000082382"/>
    <s v="11101"/>
    <n v="6"/>
    <n v="1"/>
    <s v="GD5633"/>
    <s v="ASMA BUTT MUHAMMAD AMIN BUTT"/>
    <s v="A026"/>
    <s v="AXA INSURANCE - GULF - BSC- C- ABU DHABI"/>
    <s v="A026"/>
    <s v="AXA INSURANCE - GULF - BSC- C- ABU DHABI"/>
    <s v=""/>
    <m/>
    <s v="4037715773"/>
    <n v="56.8"/>
    <s v="Principal : K05.10, K03.6, K08.409"/>
    <m/>
    <n v="0"/>
    <n v="0"/>
    <m/>
    <n v="0"/>
    <n v="56.8"/>
    <m/>
    <m/>
    <m/>
    <m/>
    <x v="0"/>
    <x v="0"/>
    <s v="axa-drasma-jan.xml"/>
    <m/>
    <s v="Initial Not Remitted"/>
    <m/>
  </r>
  <r>
    <s v="MF4159"/>
    <s v="1889MF4159-d7ca5a"/>
    <s v="38717"/>
    <d v="2025-01-09T18:19:00"/>
    <n v="1"/>
    <d v="2025-01-09T18:19:00"/>
    <d v="2025-01-09T18:34:00"/>
    <s v="0000082384"/>
    <s v="11109"/>
    <n v="6"/>
    <n v="1"/>
    <s v="GD5633"/>
    <s v="ASMA BUTT MUHAMMAD AMIN BUTT"/>
    <s v="A026"/>
    <s v="AXA INSURANCE - GULF - BSC- C- ABU DHABI"/>
    <s v="A026"/>
    <s v="AXA INSURANCE - GULF - BSC- C- ABU DHABI"/>
    <s v=""/>
    <m/>
    <s v="4037715773"/>
    <n v="45.6"/>
    <s v="Principal : K05.10, K03.6, K08.409"/>
    <m/>
    <n v="0"/>
    <n v="0"/>
    <m/>
    <n v="0"/>
    <n v="45.6"/>
    <m/>
    <m/>
    <m/>
    <m/>
    <x v="0"/>
    <x v="0"/>
    <s v="axa-drasma-jan.xml"/>
    <m/>
    <s v="Initial Not Remitted"/>
    <m/>
  </r>
  <r>
    <s v="MF4159"/>
    <s v="1889MF4159-d7ca5a"/>
    <s v="38717"/>
    <d v="2025-01-09T18:19:00"/>
    <n v="1"/>
    <d v="2025-01-09T18:19:00"/>
    <d v="2025-01-09T18:34:00"/>
    <s v="0000082383"/>
    <s v="11111"/>
    <n v="6"/>
    <n v="1"/>
    <s v="GD5633"/>
    <s v="ASMA BUTT MUHAMMAD AMIN BUTT"/>
    <s v="A026"/>
    <s v="AXA INSURANCE - GULF - BSC- C- ABU DHABI"/>
    <s v="A026"/>
    <s v="AXA INSURANCE - GULF - BSC- C- ABU DHABI"/>
    <s v=""/>
    <m/>
    <s v="4037715773"/>
    <n v="66.400000000000006"/>
    <s v="Principal : K05.10, K03.6, K08.409"/>
    <m/>
    <n v="0"/>
    <n v="0"/>
    <m/>
    <n v="0"/>
    <n v="66.400000000000006"/>
    <m/>
    <m/>
    <m/>
    <m/>
    <x v="0"/>
    <x v="0"/>
    <s v="axa-drasma-jan.xml"/>
    <m/>
    <s v="Initial Not Remitted"/>
    <m/>
  </r>
  <r>
    <s v="MF4159"/>
    <s v="1889MF4159-d7ca5a"/>
    <s v="38717"/>
    <d v="2025-01-09T18:19:00"/>
    <n v="1"/>
    <d v="2025-01-09T18:19:00"/>
    <d v="2025-01-09T18:34:00"/>
    <s v="0000082385"/>
    <s v="11119"/>
    <n v="6"/>
    <n v="1"/>
    <s v="GD5633"/>
    <s v="ASMA BUTT MUHAMMAD AMIN BUTT"/>
    <s v="A026"/>
    <s v="AXA INSURANCE - GULF - BSC- C- ABU DHABI"/>
    <s v="A026"/>
    <s v="AXA INSURANCE - GULF - BSC- C- ABU DHABI"/>
    <s v=""/>
    <m/>
    <s v="4037715773"/>
    <n v="77.599999999999994"/>
    <s v="Principal : K05.10, K03.6, K08.409"/>
    <m/>
    <n v="0"/>
    <n v="0"/>
    <m/>
    <n v="0"/>
    <n v="77.599999999999994"/>
    <m/>
    <m/>
    <m/>
    <m/>
    <x v="0"/>
    <x v="0"/>
    <s v="axa-drasma-jan.xml"/>
    <m/>
    <s v="Initial Not Remitted"/>
    <m/>
  </r>
  <r>
    <s v="MF4159"/>
    <s v="1237MF4159-32c91a"/>
    <s v="39320"/>
    <d v="2025-01-09T19:19:00"/>
    <n v="1"/>
    <d v="2025-01-09T19:19:00"/>
    <d v="2025-01-09T19:36:00"/>
    <s v="0000082392"/>
    <s v="01204"/>
    <n v="6"/>
    <n v="1"/>
    <s v="GD5633"/>
    <s v="ASMA BUTT MUHAMMAD AMIN BUTT"/>
    <s v="D001"/>
    <s v="National Health Insurance Company (DAMAN) - Thiqa program administration"/>
    <s v="E001"/>
    <s v="Abu Dhabi Department of Finance"/>
    <s v=""/>
    <m/>
    <m/>
    <n v="70"/>
    <s v="Principal : K05.10, K03.6, K01.1, K08.409"/>
    <m/>
    <n v="0"/>
    <n v="0"/>
    <m/>
    <n v="0"/>
    <n v="70"/>
    <m/>
    <m/>
    <m/>
    <m/>
    <x v="0"/>
    <x v="0"/>
    <s v="thiqa-jan3-drasma.xml"/>
    <m/>
    <s v="Initial Not Remitted"/>
    <m/>
  </r>
  <r>
    <s v="MF4159"/>
    <s v="1237MF4159-32c91a"/>
    <s v="39320"/>
    <d v="2025-01-09T19:19:00"/>
    <n v="1"/>
    <d v="2025-01-09T19:19:00"/>
    <d v="2025-01-09T19:36:00"/>
    <s v="0000082393"/>
    <s v="02601"/>
    <n v="6"/>
    <n v="1"/>
    <s v="GD5633"/>
    <s v="ASMA BUTT MUHAMMAD AMIN BUTT"/>
    <s v="D001"/>
    <s v="National Health Insurance Company (DAMAN) - Thiqa program administration"/>
    <s v="E001"/>
    <s v="Abu Dhabi Department of Finance"/>
    <s v=""/>
    <m/>
    <m/>
    <n v="105"/>
    <s v="Principal : K05.10, K03.6, K01.1, K08.409"/>
    <m/>
    <n v="0"/>
    <n v="0"/>
    <m/>
    <n v="0"/>
    <n v="105"/>
    <m/>
    <m/>
    <m/>
    <m/>
    <x v="0"/>
    <x v="0"/>
    <s v="thiqa-jan3-drasma.xml"/>
    <m/>
    <s v="Initial Not Remitted"/>
    <m/>
  </r>
  <r>
    <s v="MF4159"/>
    <s v="1237MF4159-32c91a"/>
    <s v="39320"/>
    <d v="2025-01-09T19:19:00"/>
    <n v="1"/>
    <d v="2025-01-09T19:19:00"/>
    <d v="2025-01-09T19:36:00"/>
    <s v="0000082394"/>
    <s v="11101"/>
    <n v="6"/>
    <n v="1"/>
    <s v="GD5633"/>
    <s v="ASMA BUTT MUHAMMAD AMIN BUTT"/>
    <s v="D001"/>
    <s v="National Health Insurance Company (DAMAN) - Thiqa program administration"/>
    <s v="E001"/>
    <s v="Abu Dhabi Department of Finance"/>
    <s v=""/>
    <m/>
    <m/>
    <n v="56"/>
    <s v="Principal : K05.10, K03.6, K01.1, K08.409"/>
    <m/>
    <n v="0"/>
    <n v="0"/>
    <m/>
    <n v="0"/>
    <n v="56"/>
    <m/>
    <m/>
    <m/>
    <m/>
    <x v="0"/>
    <x v="0"/>
    <s v="thiqa-jan3-drasma.xml"/>
    <m/>
    <s v="Initial Not Remitted"/>
    <m/>
  </r>
  <r>
    <s v="MF4159"/>
    <s v="1237MF4159-32c91a"/>
    <s v="39320"/>
    <d v="2025-01-09T19:19:00"/>
    <n v="1"/>
    <d v="2025-01-09T19:19:00"/>
    <d v="2025-01-09T19:36:00"/>
    <s v="0000082395"/>
    <s v="11111"/>
    <n v="6"/>
    <n v="1"/>
    <s v="GD5633"/>
    <s v="ASMA BUTT MUHAMMAD AMIN BUTT"/>
    <s v="D001"/>
    <s v="National Health Insurance Company (DAMAN) - Thiqa program administration"/>
    <s v="E001"/>
    <s v="Abu Dhabi Department of Finance"/>
    <s v=""/>
    <m/>
    <m/>
    <n v="70"/>
    <s v="Principal : K05.10, K03.6, K01.1, K08.409"/>
    <m/>
    <n v="0"/>
    <n v="0"/>
    <m/>
    <n v="0"/>
    <n v="70"/>
    <m/>
    <m/>
    <m/>
    <m/>
    <x v="0"/>
    <x v="0"/>
    <s v="thiqa-jan3-drasma.xml"/>
    <m/>
    <s v="Initial Not Remitted"/>
    <m/>
  </r>
  <r>
    <s v="MF4159"/>
    <s v="1237MF4159-32c91a"/>
    <s v="39320"/>
    <d v="2025-01-09T19:19:00"/>
    <n v="1"/>
    <d v="2025-01-09T19:19:00"/>
    <d v="2025-01-09T19:36:00"/>
    <s v="0000082396"/>
    <s v="11119"/>
    <n v="6"/>
    <n v="1"/>
    <s v="GD5633"/>
    <s v="ASMA BUTT MUHAMMAD AMIN BUTT"/>
    <s v="D001"/>
    <s v="National Health Insurance Company (DAMAN) - Thiqa program administration"/>
    <s v="E001"/>
    <s v="Abu Dhabi Department of Finance"/>
    <s v=""/>
    <m/>
    <m/>
    <n v="52.5"/>
    <s v="Principal : K05.10, K03.6, K01.1, K08.409"/>
    <m/>
    <n v="0"/>
    <n v="0"/>
    <m/>
    <n v="0"/>
    <n v="52.5"/>
    <m/>
    <m/>
    <m/>
    <m/>
    <x v="0"/>
    <x v="0"/>
    <s v="thiqa-jan3-drasma.xml"/>
    <m/>
    <s v="Initial Not Remitted"/>
    <m/>
  </r>
  <r>
    <s v="MF4159"/>
    <s v="1238MF4159-4b1e1c"/>
    <s v="39321"/>
    <d v="2025-01-09T19:38:00"/>
    <n v="1"/>
    <d v="2025-01-09T19:38:00"/>
    <d v="2025-01-09T20:14:00"/>
    <s v="0000082398"/>
    <s v="01204"/>
    <n v="6"/>
    <n v="1"/>
    <s v="GD5633"/>
    <s v="ASMA BUTT MUHAMMAD AMIN BUTT"/>
    <s v="D001"/>
    <s v="National Health Insurance Company (DAMAN) - Thiqa program administration"/>
    <s v="E001"/>
    <s v="Abu Dhabi Department of Finance"/>
    <s v=""/>
    <m/>
    <m/>
    <n v="70"/>
    <s v="Principal : K05.10, K03.6, K02.62"/>
    <m/>
    <n v="0"/>
    <n v="0"/>
    <m/>
    <n v="0"/>
    <n v="70"/>
    <m/>
    <m/>
    <m/>
    <m/>
    <x v="0"/>
    <x v="0"/>
    <s v="thiqa-jan3-drasma.xml"/>
    <m/>
    <s v="Initial Not Remitted"/>
    <m/>
  </r>
  <r>
    <s v="MF4159"/>
    <s v="1238MF4159-4b1e1c"/>
    <s v="39321"/>
    <d v="2025-01-09T19:38:00"/>
    <n v="1"/>
    <d v="2025-01-09T19:38:00"/>
    <d v="2025-01-09T20:14:00"/>
    <s v="0000082402"/>
    <s v="02111"/>
    <n v="6"/>
    <n v="1"/>
    <s v="GD5633"/>
    <s v="ASMA BUTT MUHAMMAD AMIN BUTT"/>
    <s v="D001"/>
    <s v="National Health Insurance Company (DAMAN) - Thiqa program administration"/>
    <s v="E001"/>
    <s v="Abu Dhabi Department of Finance"/>
    <s v=""/>
    <m/>
    <m/>
    <n v="0"/>
    <s v="Principal : K05.10, K03.6, K02.62"/>
    <m/>
    <n v="0"/>
    <n v="0"/>
    <m/>
    <n v="0"/>
    <n v="0"/>
    <m/>
    <m/>
    <m/>
    <m/>
    <x v="0"/>
    <x v="0"/>
    <s v="thiqa-jan3-drasma.xml"/>
    <m/>
    <s v="Initial Not Remitted"/>
    <m/>
  </r>
  <r>
    <s v="MF4159"/>
    <s v="1238MF4159-4b1e1c"/>
    <s v="39321"/>
    <d v="2025-01-09T19:38:00"/>
    <n v="1"/>
    <d v="2025-01-09T19:38:00"/>
    <d v="2025-01-09T20:14:00"/>
    <s v="0000082399"/>
    <s v="02601"/>
    <n v="6"/>
    <n v="1"/>
    <s v="GD5633"/>
    <s v="ASMA BUTT MUHAMMAD AMIN BUTT"/>
    <s v="D001"/>
    <s v="National Health Insurance Company (DAMAN) - Thiqa program administration"/>
    <s v="E001"/>
    <s v="Abu Dhabi Department of Finance"/>
    <s v=""/>
    <m/>
    <m/>
    <n v="105"/>
    <s v="Principal : K05.10, K03.6, K02.62"/>
    <m/>
    <n v="0"/>
    <n v="0"/>
    <m/>
    <n v="0"/>
    <n v="105"/>
    <m/>
    <m/>
    <m/>
    <m/>
    <x v="0"/>
    <x v="0"/>
    <s v="thiqa-jan3-drasma.xml"/>
    <m/>
    <s v="Initial Not Remitted"/>
    <m/>
  </r>
  <r>
    <s v="MF4159"/>
    <s v="1238MF4159-4b1e1c"/>
    <s v="39321"/>
    <d v="2025-01-09T19:38:00"/>
    <n v="1"/>
    <d v="2025-01-09T19:38:00"/>
    <d v="2025-01-09T20:14:00"/>
    <s v="0000082404"/>
    <s v="11101"/>
    <n v="6"/>
    <n v="1"/>
    <s v="GD5633"/>
    <s v="ASMA BUTT MUHAMMAD AMIN BUTT"/>
    <s v="D001"/>
    <s v="National Health Insurance Company (DAMAN) - Thiqa program administration"/>
    <s v="E001"/>
    <s v="Abu Dhabi Department of Finance"/>
    <s v=""/>
    <m/>
    <m/>
    <n v="56"/>
    <s v="Principal : K05.10, K03.6, K02.62"/>
    <m/>
    <n v="0"/>
    <n v="0"/>
    <m/>
    <n v="0"/>
    <n v="56"/>
    <m/>
    <m/>
    <m/>
    <m/>
    <x v="0"/>
    <x v="0"/>
    <s v="thiqa-jan3-drasma.xml"/>
    <m/>
    <s v="Initial Not Remitted"/>
    <m/>
  </r>
  <r>
    <s v="MF4159"/>
    <s v="1238MF4159-4b1e1c"/>
    <s v="39321"/>
    <d v="2025-01-09T19:38:00"/>
    <n v="1"/>
    <d v="2025-01-09T19:38:00"/>
    <d v="2025-01-09T20:14:00"/>
    <s v="0000082405"/>
    <s v="11111"/>
    <n v="6"/>
    <n v="1"/>
    <s v="GD5633"/>
    <s v="ASMA BUTT MUHAMMAD AMIN BUTT"/>
    <s v="D001"/>
    <s v="National Health Insurance Company (DAMAN) - Thiqa program administration"/>
    <s v="E001"/>
    <s v="Abu Dhabi Department of Finance"/>
    <s v=""/>
    <m/>
    <m/>
    <n v="70"/>
    <s v="Principal : K05.10, K03.6, K02.62"/>
    <m/>
    <n v="0"/>
    <n v="0"/>
    <m/>
    <n v="0"/>
    <n v="70"/>
    <m/>
    <m/>
    <m/>
    <m/>
    <x v="0"/>
    <x v="0"/>
    <s v="thiqa-jan3-drasma.xml"/>
    <m/>
    <s v="Initial Not Remitted"/>
    <m/>
  </r>
  <r>
    <s v="MF4159"/>
    <s v="1238MF4159-4b1e1c"/>
    <s v="39321"/>
    <d v="2025-01-09T19:38:00"/>
    <n v="1"/>
    <d v="2025-01-09T19:38:00"/>
    <d v="2025-01-09T20:14:00"/>
    <s v="0000082406"/>
    <s v="11119"/>
    <n v="6"/>
    <n v="1"/>
    <s v="GD5633"/>
    <s v="ASMA BUTT MUHAMMAD AMIN BUTT"/>
    <s v="D001"/>
    <s v="National Health Insurance Company (DAMAN) - Thiqa program administration"/>
    <s v="E001"/>
    <s v="Abu Dhabi Department of Finance"/>
    <s v=""/>
    <m/>
    <m/>
    <n v="52.5"/>
    <s v="Principal : K05.10, K03.6, K02.62"/>
    <m/>
    <n v="0"/>
    <n v="0"/>
    <m/>
    <n v="0"/>
    <n v="52.5"/>
    <m/>
    <m/>
    <m/>
    <m/>
    <x v="0"/>
    <x v="0"/>
    <s v="thiqa-jan3-drasma.xml"/>
    <m/>
    <s v="Initial Not Remitted"/>
    <m/>
  </r>
  <r>
    <s v="MF4159"/>
    <s v="1238MF4159-4b1e1c"/>
    <s v="39321"/>
    <d v="2025-01-09T19:38:00"/>
    <n v="1"/>
    <d v="2025-01-09T19:38:00"/>
    <d v="2025-01-09T20:14:00"/>
    <s v="0000082403"/>
    <s v="23321"/>
    <n v="6"/>
    <n v="1"/>
    <s v="GD5633"/>
    <s v="ASMA BUTT MUHAMMAD AMIN BUTT"/>
    <s v="D001"/>
    <s v="National Health Insurance Company (DAMAN) - Thiqa program administration"/>
    <s v="E001"/>
    <s v="Abu Dhabi Department of Finance"/>
    <s v=""/>
    <m/>
    <m/>
    <n v="192.5"/>
    <s v="Principal : K05.10, K03.6, K02.62"/>
    <m/>
    <n v="0"/>
    <n v="0"/>
    <m/>
    <n v="0"/>
    <n v="192.5"/>
    <m/>
    <m/>
    <m/>
    <m/>
    <x v="0"/>
    <x v="0"/>
    <s v="thiqa-jan3-drasma.xml"/>
    <m/>
    <s v="Initial Not Remitted"/>
    <m/>
  </r>
  <r>
    <s v="MF4159"/>
    <s v="2064MF4159-4e7fbd"/>
    <s v="40935"/>
    <d v="2025-01-11T11:48:00"/>
    <n v="1"/>
    <d v="2025-01-11T11:48:00"/>
    <d v="2025-01-11T12:44:00"/>
    <s v="0000082422"/>
    <s v="02111"/>
    <n v="6"/>
    <n v="1"/>
    <s v="GD22503"/>
    <s v="Salim ali salim  Alhamadani"/>
    <s v="A001"/>
    <s v="National Health Insurance Co. - Daman - P.J.S.C."/>
    <s v="A001"/>
    <s v="National Health Insurance Co. - Daman - P.J.S.C."/>
    <s v=""/>
    <m/>
    <m/>
    <n v="0"/>
    <s v="Principal : K04.02, K05.329"/>
    <m/>
    <n v="0"/>
    <n v="0"/>
    <m/>
    <n v="0"/>
    <n v="0"/>
    <m/>
    <m/>
    <m/>
    <m/>
    <x v="0"/>
    <x v="0"/>
    <s v="dr salim daman.xml"/>
    <m/>
    <s v="Initial Not Remitted"/>
    <m/>
  </r>
  <r>
    <s v="MF4159"/>
    <s v="2064MF4159-4e7fbd"/>
    <s v="40935"/>
    <d v="2025-01-11T11:48:00"/>
    <n v="1"/>
    <d v="2025-01-11T11:48:00"/>
    <d v="2025-01-11T12:44:00"/>
    <s v="0000085810"/>
    <s v="02111"/>
    <n v="6"/>
    <n v="1"/>
    <s v="GD22503"/>
    <s v="Salim ali salim  Alhamadani"/>
    <s v="A001"/>
    <s v="National Health Insurance Co. - Daman - P.J.S.C."/>
    <s v="A001"/>
    <s v="National Health Insurance Co. - Daman - P.J.S.C."/>
    <s v=""/>
    <m/>
    <m/>
    <n v="0"/>
    <s v="Principal : K04.02, K05.329"/>
    <m/>
    <n v="0"/>
    <n v="0"/>
    <m/>
    <n v="0"/>
    <n v="0"/>
    <m/>
    <m/>
    <m/>
    <m/>
    <x v="0"/>
    <x v="0"/>
    <s v="dr salim daman.xml"/>
    <m/>
    <s v="Initial Not Remitted"/>
    <m/>
  </r>
  <r>
    <s v="MF4159"/>
    <s v="2064MF4159-4e7fbd"/>
    <s v="40935"/>
    <d v="2025-01-11T11:48:00"/>
    <n v="1"/>
    <d v="2025-01-11T11:48:00"/>
    <d v="2025-01-11T12:44:00"/>
    <s v="0000082424"/>
    <s v="23112"/>
    <n v="6"/>
    <n v="1"/>
    <s v="GD22503"/>
    <s v="Salim ali salim  Alhamadani"/>
    <s v="A001"/>
    <s v="National Health Insurance Co. - Daman - P.J.S.C."/>
    <s v="A001"/>
    <s v="National Health Insurance Co. - Daman - P.J.S.C."/>
    <s v=""/>
    <m/>
    <s v="117331516"/>
    <n v="144"/>
    <s v="Principal : K04.02, K05.329"/>
    <m/>
    <n v="0"/>
    <n v="0"/>
    <m/>
    <n v="0"/>
    <n v="144"/>
    <m/>
    <m/>
    <m/>
    <m/>
    <x v="0"/>
    <x v="0"/>
    <s v="dr salim daman.xml"/>
    <m/>
    <s v="Initial Not Remitted"/>
    <m/>
  </r>
  <r>
    <s v="MF4159"/>
    <s v="2064MF4159-4e7fbd"/>
    <s v="40935"/>
    <d v="2025-01-11T11:48:00"/>
    <n v="1"/>
    <d v="2025-01-11T11:48:00"/>
    <d v="2025-01-11T12:44:00"/>
    <s v="0000085809"/>
    <s v="23113"/>
    <n v="6"/>
    <n v="1"/>
    <s v="GD22503"/>
    <s v="Salim ali salim  Alhamadani"/>
    <s v="A001"/>
    <s v="National Health Insurance Co. - Daman - P.J.S.C."/>
    <s v="A001"/>
    <s v="National Health Insurance Co. - Daman - P.J.S.C."/>
    <s v=""/>
    <m/>
    <s v="117331516"/>
    <n v="168"/>
    <s v="Principal : K04.02, K05.329"/>
    <m/>
    <n v="0"/>
    <n v="0"/>
    <m/>
    <n v="0"/>
    <n v="168"/>
    <m/>
    <m/>
    <m/>
    <m/>
    <x v="0"/>
    <x v="0"/>
    <s v="dr salim daman.xml"/>
    <m/>
    <s v="Initial Not Remitted"/>
    <m/>
  </r>
  <r>
    <s v="MF4159"/>
    <s v="2064MF4159-4e7fbd"/>
    <s v="40935"/>
    <d v="2025-01-11T11:48:00"/>
    <n v="1"/>
    <d v="2025-01-11T11:48:00"/>
    <d v="2025-01-11T12:44:00"/>
    <s v="0000082280"/>
    <s v="25764"/>
    <n v="6"/>
    <n v="1"/>
    <s v="GD22503"/>
    <s v="Salim ali salim  Alhamadani"/>
    <s v="A001"/>
    <s v="National Health Insurance Co. - Daman - P.J.S.C."/>
    <s v="A001"/>
    <s v="National Health Insurance Co. - Daman - P.J.S.C."/>
    <s v=""/>
    <m/>
    <s v="117347421"/>
    <n v="264"/>
    <s v="Principal : K04.02, K05.329"/>
    <m/>
    <n v="0"/>
    <n v="0"/>
    <m/>
    <n v="0"/>
    <n v="264"/>
    <m/>
    <m/>
    <m/>
    <m/>
    <x v="0"/>
    <x v="0"/>
    <s v="dr salim daman.xml"/>
    <m/>
    <s v="Initial Not Remitted"/>
    <m/>
  </r>
  <r>
    <s v="MF4159"/>
    <s v="2064MF4159-4e7fbd"/>
    <s v="40935"/>
    <d v="2025-01-11T11:48:00"/>
    <n v="1"/>
    <d v="2025-01-11T11:48:00"/>
    <d v="2025-01-11T12:44:00"/>
    <s v="0000085807"/>
    <s v="25764"/>
    <n v="6"/>
    <n v="1"/>
    <s v="GD22503"/>
    <s v="Salim ali salim  Alhamadani"/>
    <s v="A001"/>
    <s v="National Health Insurance Co. - Daman - P.J.S.C."/>
    <s v="A001"/>
    <s v="National Health Insurance Co. - Daman - P.J.S.C."/>
    <s v=""/>
    <m/>
    <s v="117347421"/>
    <n v="264"/>
    <s v="Principal : K04.02, K05.329"/>
    <m/>
    <n v="0"/>
    <n v="0"/>
    <m/>
    <n v="0"/>
    <n v="264"/>
    <m/>
    <m/>
    <m/>
    <m/>
    <x v="0"/>
    <x v="0"/>
    <s v="dr salim daman.xml"/>
    <m/>
    <s v="Initial Not Remitted"/>
    <m/>
  </r>
  <r>
    <s v="MF4159"/>
    <s v="1575MF4159-de1200"/>
    <s v="40761"/>
    <d v="2025-01-11T11:54:00"/>
    <n v="1"/>
    <d v="2025-01-11T11:54:00"/>
    <d v="2025-01-11T13:35:00"/>
    <s v="0000082439"/>
    <s v="23311"/>
    <n v="6"/>
    <n v="1"/>
    <s v="GD45264"/>
    <s v="IBRAHIM KHALED MOHAMED HASSAN  MOUSA"/>
    <s v="A001"/>
    <s v="National Health Insurance Co. - Daman - P.J.S.C."/>
    <s v="A001"/>
    <s v="National Health Insurance Co. - Daman - P.J.S.C."/>
    <s v=""/>
    <m/>
    <s v="117641721"/>
    <n v="105.6"/>
    <s v="Principal : K02.52, K02.62"/>
    <m/>
    <n v="0"/>
    <n v="0"/>
    <m/>
    <n v="0"/>
    <n v="105.6"/>
    <m/>
    <m/>
    <m/>
    <m/>
    <x v="0"/>
    <x v="0"/>
    <s v="40761-damn-11 jan.xml"/>
    <m/>
    <s v="Initial Not Remitted"/>
    <m/>
  </r>
  <r>
    <s v="MF4159"/>
    <s v="1575MF4159-de1200"/>
    <s v="40761"/>
    <d v="2025-01-11T11:54:00"/>
    <n v="1"/>
    <d v="2025-01-11T11:54:00"/>
    <d v="2025-01-11T13:35:00"/>
    <s v="0000082440"/>
    <s v="23311"/>
    <n v="6"/>
    <n v="1"/>
    <s v="GD45264"/>
    <s v="IBRAHIM KHALED MOHAMED HASSAN  MOUSA"/>
    <s v="A001"/>
    <s v="National Health Insurance Co. - Daman - P.J.S.C."/>
    <s v="A001"/>
    <s v="National Health Insurance Co. - Daman - P.J.S.C."/>
    <s v=""/>
    <m/>
    <s v="117641721"/>
    <n v="105.6"/>
    <s v="Principal : K02.52, K02.62"/>
    <m/>
    <n v="0"/>
    <n v="0"/>
    <m/>
    <n v="0"/>
    <n v="105.6"/>
    <m/>
    <m/>
    <m/>
    <m/>
    <x v="0"/>
    <x v="0"/>
    <s v="40761-damn-11 jan.xml"/>
    <m/>
    <s v="Initial Not Remitted"/>
    <m/>
  </r>
  <r>
    <s v="MF4159"/>
    <s v="1575MF4159-de1200"/>
    <s v="40761"/>
    <d v="2025-01-11T11:54:00"/>
    <n v="1"/>
    <d v="2025-01-11T11:54:00"/>
    <d v="2025-01-11T13:35:00"/>
    <s v="0000082442"/>
    <s v="23321"/>
    <n v="6"/>
    <n v="1"/>
    <s v="GD45264"/>
    <s v="IBRAHIM KHALED MOHAMED HASSAN  MOUSA"/>
    <s v="A001"/>
    <s v="National Health Insurance Co. - Daman - P.J.S.C."/>
    <s v="A001"/>
    <s v="National Health Insurance Co. - Daman - P.J.S.C."/>
    <s v=""/>
    <m/>
    <s v="117641608"/>
    <n v="120"/>
    <s v="Principal : K02.52, K02.62"/>
    <m/>
    <n v="0"/>
    <n v="0"/>
    <m/>
    <n v="0"/>
    <n v="120"/>
    <m/>
    <m/>
    <m/>
    <m/>
    <x v="0"/>
    <x v="0"/>
    <s v="40761-damn-11 jan.xml"/>
    <m/>
    <s v="Initial Not Remitted"/>
    <m/>
  </r>
  <r>
    <s v="MF4159"/>
    <s v="1575MF4159-de1200"/>
    <s v="40761"/>
    <d v="2025-01-11T11:54:00"/>
    <n v="1"/>
    <d v="2025-01-11T11:54:00"/>
    <d v="2025-01-11T13:35:00"/>
    <s v="0000082441"/>
    <s v="23322"/>
    <n v="6"/>
    <n v="1"/>
    <s v="GD45264"/>
    <s v="IBRAHIM KHALED MOHAMED HASSAN  MOUSA"/>
    <s v="A001"/>
    <s v="National Health Insurance Co. - Daman - P.J.S.C."/>
    <s v="A001"/>
    <s v="National Health Insurance Co. - Daman - P.J.S.C."/>
    <s v=""/>
    <m/>
    <s v="117641608"/>
    <n v="144"/>
    <s v="Principal : K02.52, K02.62"/>
    <m/>
    <n v="0"/>
    <n v="0"/>
    <m/>
    <n v="0"/>
    <n v="144"/>
    <m/>
    <m/>
    <m/>
    <m/>
    <x v="0"/>
    <x v="0"/>
    <s v="40761-damn-11 jan.xml"/>
    <m/>
    <s v="Initial Not Remitted"/>
    <m/>
  </r>
  <r>
    <s v="MF4159"/>
    <s v="1855MF4159-f958e4"/>
    <s v="40947"/>
    <d v="2025-01-11T12:46:00"/>
    <n v="1"/>
    <d v="2025-01-11T12:46:00"/>
    <d v="2025-01-11T13:22:00"/>
    <s v="0000082429"/>
    <s v="01204"/>
    <n v="6"/>
    <n v="1"/>
    <s v="GD5633"/>
    <s v="ASMA BUTT MUHAMMAD AMIN BUTT"/>
    <s v="A001"/>
    <s v="National Health Insurance Co. - Daman - P.J.S.C."/>
    <s v="A001"/>
    <s v="National Health Insurance Co. - Daman - P.J.S.C."/>
    <s v=""/>
    <m/>
    <s v="116995709"/>
    <n v="48"/>
    <s v="Principal : K05.10, K03.6, K01.1, K08.531, K02.53, K02.63"/>
    <m/>
    <n v="0"/>
    <n v="0"/>
    <m/>
    <n v="0"/>
    <n v="48"/>
    <m/>
    <m/>
    <m/>
    <m/>
    <x v="0"/>
    <x v="0"/>
    <s v="drasma-daman-jan.xml"/>
    <m/>
    <s v="Initial Not Remitted"/>
    <m/>
  </r>
  <r>
    <s v="MF4159"/>
    <s v="1855MF4159-f958e4"/>
    <s v="40947"/>
    <d v="2025-01-11T12:46:00"/>
    <n v="1"/>
    <d v="2025-01-11T12:46:00"/>
    <d v="2025-01-11T13:22:00"/>
    <s v="0000082430"/>
    <s v="02601"/>
    <n v="6"/>
    <n v="1"/>
    <s v="GD5633"/>
    <s v="ASMA BUTT MUHAMMAD AMIN BUTT"/>
    <s v="A001"/>
    <s v="National Health Insurance Co. - Daman - P.J.S.C."/>
    <s v="A001"/>
    <s v="National Health Insurance Co. - Daman - P.J.S.C."/>
    <s v=""/>
    <m/>
    <s v="116995709"/>
    <n v="72"/>
    <s v="Principal : K05.10, K03.6, K01.1, K08.531, K02.53, K02.63"/>
    <m/>
    <n v="0"/>
    <n v="0"/>
    <m/>
    <n v="0"/>
    <n v="72"/>
    <m/>
    <m/>
    <m/>
    <m/>
    <x v="0"/>
    <x v="0"/>
    <s v="drasma-daman-jan.xml"/>
    <m/>
    <s v="Initial Not Remitted"/>
    <m/>
  </r>
  <r>
    <s v="MF4159"/>
    <s v="1855MF4159-f958e4"/>
    <s v="40947"/>
    <d v="2025-01-11T12:46:00"/>
    <n v="1"/>
    <d v="2025-01-11T12:46:00"/>
    <d v="2025-01-11T13:22:00"/>
    <s v="0000082431"/>
    <s v="11101"/>
    <n v="6"/>
    <n v="1"/>
    <s v="GD5633"/>
    <s v="ASMA BUTT MUHAMMAD AMIN BUTT"/>
    <s v="A001"/>
    <s v="National Health Insurance Co. - Daman - P.J.S.C."/>
    <s v="A001"/>
    <s v="National Health Insurance Co. - Daman - P.J.S.C."/>
    <s v=""/>
    <m/>
    <s v="117095774"/>
    <n v="38.4"/>
    <s v="Principal : K05.10, K03.6, K01.1, K08.531, K02.53, K02.63"/>
    <m/>
    <n v="0"/>
    <n v="0"/>
    <m/>
    <n v="0"/>
    <n v="38.4"/>
    <m/>
    <m/>
    <m/>
    <m/>
    <x v="0"/>
    <x v="0"/>
    <s v="drasma-daman-jan.xml"/>
    <m/>
    <s v="Initial Not Remitted"/>
    <m/>
  </r>
  <r>
    <s v="MF4159"/>
    <s v="1855MF4159-f958e4"/>
    <s v="40947"/>
    <d v="2025-01-11T12:46:00"/>
    <n v="1"/>
    <d v="2025-01-11T12:46:00"/>
    <d v="2025-01-11T13:22:00"/>
    <s v="0000082432"/>
    <s v="11111"/>
    <n v="6"/>
    <n v="1"/>
    <s v="GD5633"/>
    <s v="ASMA BUTT MUHAMMAD AMIN BUTT"/>
    <s v="A001"/>
    <s v="National Health Insurance Co. - Daman - P.J.S.C."/>
    <s v="A001"/>
    <s v="National Health Insurance Co. - Daman - P.J.S.C."/>
    <s v=""/>
    <m/>
    <s v="117095774"/>
    <n v="48"/>
    <s v="Principal : K05.10, K03.6, K01.1, K08.531, K02.53, K02.63"/>
    <m/>
    <n v="0"/>
    <n v="0"/>
    <m/>
    <n v="0"/>
    <n v="48"/>
    <m/>
    <m/>
    <m/>
    <m/>
    <x v="0"/>
    <x v="0"/>
    <s v="drasma-daman-jan.xml"/>
    <m/>
    <s v="Initial Not Remitted"/>
    <m/>
  </r>
  <r>
    <s v="MF4159"/>
    <s v="1855MF4159-f958e4"/>
    <s v="40947"/>
    <d v="2025-01-11T12:46:00"/>
    <n v="1"/>
    <d v="2025-01-11T12:46:00"/>
    <d v="2025-01-11T13:22:00"/>
    <s v="0000082433"/>
    <s v="11119"/>
    <n v="6"/>
    <n v="1"/>
    <s v="GD5633"/>
    <s v="ASMA BUTT MUHAMMAD AMIN BUTT"/>
    <s v="A001"/>
    <s v="National Health Insurance Co. - Daman - P.J.S.C."/>
    <s v="A001"/>
    <s v="National Health Insurance Co. - Daman - P.J.S.C."/>
    <s v=""/>
    <m/>
    <s v="117095774"/>
    <n v="36"/>
    <s v="Principal : K05.10, K03.6, K01.1, K08.531, K02.53, K02.63"/>
    <m/>
    <n v="0"/>
    <n v="0"/>
    <m/>
    <n v="0"/>
    <n v="36"/>
    <m/>
    <m/>
    <m/>
    <m/>
    <x v="0"/>
    <x v="0"/>
    <s v="drasma-daman-jan.xml"/>
    <m/>
    <s v="Initial Not Remitted"/>
    <m/>
  </r>
  <r>
    <s v="MF4159"/>
    <s v="1857MF4159-003a0a"/>
    <s v="40735"/>
    <d v="2025-01-11T14:10:00"/>
    <n v="1"/>
    <d v="2025-01-11T14:10:00"/>
    <d v="2025-01-11T15:25:00"/>
    <s v="0000082450"/>
    <s v="02111"/>
    <n v="6"/>
    <n v="1"/>
    <s v="GD5633"/>
    <s v="ASMA BUTT MUHAMMAD AMIN BUTT"/>
    <s v="A001"/>
    <s v="National Health Insurance Co. - Daman - P.J.S.C."/>
    <s v="A001"/>
    <s v="National Health Insurance Co. - Daman - P.J.S.C."/>
    <s v=""/>
    <m/>
    <m/>
    <n v="0"/>
    <s v="Principal : K02.53, K02.62, K08.50"/>
    <m/>
    <n v="0"/>
    <n v="0"/>
    <m/>
    <n v="0"/>
    <n v="0"/>
    <m/>
    <m/>
    <m/>
    <m/>
    <x v="0"/>
    <x v="0"/>
    <s v="drasma-daman-jan.xml"/>
    <m/>
    <s v="Initial Not Remitted"/>
    <m/>
  </r>
  <r>
    <s v="MF4159"/>
    <s v="1857MF4159-003a0a"/>
    <s v="40735"/>
    <d v="2025-01-11T14:10:00"/>
    <n v="1"/>
    <d v="2025-01-11T14:10:00"/>
    <d v="2025-01-11T15:25:00"/>
    <s v="0000082164"/>
    <s v="33131"/>
    <n v="6"/>
    <n v="1"/>
    <s v="GD5633"/>
    <s v="ASMA BUTT MUHAMMAD AMIN BUTT"/>
    <s v="A001"/>
    <s v="National Health Insurance Co. - Daman - P.J.S.C."/>
    <s v="A001"/>
    <s v="National Health Insurance Co. - Daman - P.J.S.C."/>
    <s v=""/>
    <m/>
    <s v="116995987"/>
    <n v="408"/>
    <s v="Principal : K02.53, K02.62, K08.50"/>
    <m/>
    <n v="0"/>
    <n v="0"/>
    <m/>
    <n v="0"/>
    <n v="408"/>
    <m/>
    <m/>
    <m/>
    <m/>
    <x v="0"/>
    <x v="0"/>
    <s v="drasma-daman-jan.xml"/>
    <m/>
    <s v="Initial Not Remitted"/>
    <m/>
  </r>
  <r>
    <s v="MF4159"/>
    <s v="1420MF4159-49d878"/>
    <s v="36886"/>
    <d v="2025-01-11T14:12:00"/>
    <n v="1"/>
    <d v="2025-01-11T14:12:00"/>
    <d v="2025-01-11T15:18:00"/>
    <s v="0000082449"/>
    <s v="02111"/>
    <n v="6"/>
    <n v="1"/>
    <s v="GD22503"/>
    <s v="Salim ali salim  Alhamadani"/>
    <s v="A001"/>
    <s v="National Health Insurance Co. - Daman - P.J.S.C."/>
    <s v="A001"/>
    <s v="National Health Insurance Co. - Daman - P.J.S.C."/>
    <s v=""/>
    <m/>
    <m/>
    <n v="0"/>
    <s v="Principal : K02.62"/>
    <m/>
    <n v="0"/>
    <n v="0"/>
    <m/>
    <n v="0"/>
    <n v="0"/>
    <m/>
    <m/>
    <m/>
    <m/>
    <x v="0"/>
    <x v="0"/>
    <s v="daman36886-drsalim.xml"/>
    <m/>
    <s v="Initial Not Remitted"/>
    <m/>
  </r>
  <r>
    <s v="MF4159"/>
    <s v="1420MF4159-49d878"/>
    <s v="36886"/>
    <d v="2025-01-11T14:12:00"/>
    <n v="1"/>
    <d v="2025-01-11T14:12:00"/>
    <d v="2025-01-11T15:18:00"/>
    <s v="0000082447"/>
    <s v="23113"/>
    <n v="6"/>
    <n v="1"/>
    <s v="GD22503"/>
    <s v="Salim ali salim  Alhamadani"/>
    <s v="A001"/>
    <s v="National Health Insurance Co. - Daman - P.J.S.C."/>
    <s v="A001"/>
    <s v="National Health Insurance Co. - Daman - P.J.S.C."/>
    <s v=""/>
    <m/>
    <s v="117504197"/>
    <n v="168"/>
    <s v="Principal : K02.62"/>
    <m/>
    <n v="0"/>
    <n v="0"/>
    <m/>
    <n v="0"/>
    <n v="168"/>
    <m/>
    <m/>
    <m/>
    <m/>
    <x v="0"/>
    <x v="0"/>
    <s v="daman36886-drsalim.xml"/>
    <m/>
    <s v="Initial Not Remitted"/>
    <m/>
  </r>
  <r>
    <s v="MF4159"/>
    <s v="1420MF4159-49d878"/>
    <s v="36886"/>
    <d v="2025-01-11T14:12:00"/>
    <n v="1"/>
    <d v="2025-01-11T14:12:00"/>
    <d v="2025-01-11T15:18:00"/>
    <s v="0000082448"/>
    <s v="23113"/>
    <n v="6"/>
    <n v="1"/>
    <s v="GD22503"/>
    <s v="Salim ali salim  Alhamadani"/>
    <s v="A001"/>
    <s v="National Health Insurance Co. - Daman - P.J.S.C."/>
    <s v="A001"/>
    <s v="National Health Insurance Co. - Daman - P.J.S.C."/>
    <s v=""/>
    <m/>
    <s v="117504197"/>
    <n v="168"/>
    <s v="Principal : K02.62"/>
    <m/>
    <n v="0"/>
    <n v="0"/>
    <m/>
    <n v="0"/>
    <n v="168"/>
    <m/>
    <m/>
    <m/>
    <m/>
    <x v="0"/>
    <x v="0"/>
    <s v="daman36886-drsalim.xml"/>
    <m/>
    <s v="Initial Not Remitted"/>
    <m/>
  </r>
  <r>
    <s v="MF4159"/>
    <s v="1252MF4159-2f5154"/>
    <s v="40730"/>
    <d v="2025-01-11T15:38:00"/>
    <n v="1"/>
    <d v="2025-01-11T15:38:00"/>
    <d v="2025-01-11T16:20:00"/>
    <s v="0000082451"/>
    <s v="02111"/>
    <n v="6"/>
    <n v="1"/>
    <s v="GD5633"/>
    <s v="ASMA BUTT MUHAMMAD AMIN BUTT"/>
    <s v="D001"/>
    <s v="National Health Insurance Company (DAMAN) - Thiqa program administration"/>
    <s v="E001"/>
    <s v="Abu Dhabi Department of Finance"/>
    <s v="CLM19012025041297223"/>
    <s v="ZEROHI27012025DMN847369"/>
    <m/>
    <n v="0"/>
    <s v="Principal : K08.531, K04.02, K02.52"/>
    <d v="2025-01-27T13:57:00"/>
    <n v="0"/>
    <n v="0"/>
    <n v="0"/>
    <n v="0"/>
    <n v="0"/>
    <s v=""/>
    <m/>
    <m/>
    <m/>
    <x v="0"/>
    <x v="0"/>
    <s v="thiqa-jan3-drasma.xml"/>
    <d v="2025-01-26T18:32:00"/>
    <s v="Remitted"/>
    <s v="Fully Rejected"/>
  </r>
  <r>
    <s v="MF4159"/>
    <s v="1252MF4159-2f5154"/>
    <s v="40730"/>
    <d v="2025-01-11T15:38:00"/>
    <n v="1"/>
    <d v="2025-01-11T15:38:00"/>
    <d v="2025-01-11T16:20:00"/>
    <s v="0000082452"/>
    <s v="23321"/>
    <n v="6"/>
    <n v="1"/>
    <s v="GD5633"/>
    <s v="ASMA BUTT MUHAMMAD AMIN BUTT"/>
    <s v="D001"/>
    <s v="National Health Insurance Company (DAMAN) - Thiqa program administration"/>
    <s v="E001"/>
    <s v="Abu Dhabi Department of Finance"/>
    <s v="CLM19012025041297223"/>
    <s v="ZEROHI27012025DMN847369"/>
    <m/>
    <n v="192.5"/>
    <s v="Principal : K08.531, K04.02, K02.52"/>
    <d v="2025-01-27T13:57:00"/>
    <n v="0"/>
    <n v="0"/>
    <n v="192.5"/>
    <n v="192.5"/>
    <n v="0"/>
    <s v="MNEC-003"/>
    <s v="Service is not clinically indicated based on good clinical practice"/>
    <s v="Medical"/>
    <s v="Medical Necessity"/>
    <x v="0"/>
    <x v="0"/>
    <s v="thiqa-jan3-drasma.xml"/>
    <d v="2025-01-26T18:32:00"/>
    <s v="Remitted"/>
    <s v="Fully Rejected"/>
  </r>
  <r>
    <s v="MF4159"/>
    <s v="1252MF4159-2f5154"/>
    <s v="40730"/>
    <d v="2025-01-11T15:38:00"/>
    <n v="1"/>
    <d v="2025-01-11T15:38:00"/>
    <d v="2025-01-11T16:20:00"/>
    <s v="0000082334"/>
    <s v="27201"/>
    <n v="6"/>
    <n v="1"/>
    <s v="GD5633"/>
    <s v="ASMA BUTT MUHAMMAD AMIN BUTT"/>
    <s v="D001"/>
    <s v="National Health Insurance Company (DAMAN) - Thiqa program administration"/>
    <s v="E001"/>
    <s v="Abu Dhabi Department of Finance"/>
    <s v="CLM19012025041297223"/>
    <s v="ZEROHI27012025DMN847369"/>
    <s v="AUTH0701202519509504"/>
    <n v="1540"/>
    <s v="Principal : K08.531, K04.02, K02.52"/>
    <d v="2025-01-27T13:57:00"/>
    <n v="0"/>
    <n v="0"/>
    <n v="1540"/>
    <n v="1540"/>
    <n v="0"/>
    <s v="AUTH-005"/>
    <s v="Claim information is inconsistent with pre-certified/authorized services"/>
    <s v="Technical"/>
    <s v="Authorization"/>
    <x v="0"/>
    <x v="0"/>
    <s v="thiqa-jan3-drasma.xml"/>
    <d v="2025-01-26T18:32:00"/>
    <s v="Remitted"/>
    <s v="Fully Rejected"/>
  </r>
  <r>
    <s v="MF4159"/>
    <s v="2077MF4159-e1ecd9"/>
    <s v="40642"/>
    <d v="2025-01-11T17:31:00"/>
    <n v="1"/>
    <d v="2025-01-11T17:31:00"/>
    <d v="2025-01-11T18:09:00"/>
    <s v="0000082482"/>
    <s v="02601"/>
    <n v="6"/>
    <n v="1"/>
    <s v="GD11525"/>
    <s v="HUSSIEN SALAH AHMAD"/>
    <s v="D001"/>
    <s v="National Health Insurance Company (DAMAN) - Thiqa program administration"/>
    <s v="E001"/>
    <s v="Abu Dhabi Department of Finance"/>
    <s v=""/>
    <m/>
    <m/>
    <n v="105"/>
    <s v="Principal : K08.409, K02.63"/>
    <m/>
    <n v="0"/>
    <n v="0"/>
    <m/>
    <n v="0"/>
    <n v="105"/>
    <m/>
    <m/>
    <m/>
    <m/>
    <x v="0"/>
    <x v="0"/>
    <s v="dr hussain thiqa jan 19,20,21,22.xml"/>
    <m/>
    <s v="Initial Not Remitted"/>
    <m/>
  </r>
  <r>
    <s v="MF4159"/>
    <s v="2077MF4159-e1ecd9"/>
    <s v="40642"/>
    <d v="2025-01-11T17:31:00"/>
    <n v="1"/>
    <d v="2025-01-11T17:31:00"/>
    <d v="2025-01-11T18:09:00"/>
    <s v="0000082481"/>
    <s v="71201"/>
    <n v="6"/>
    <n v="1"/>
    <s v="GD11525"/>
    <s v="HUSSIEN SALAH AHMAD"/>
    <s v="D001"/>
    <s v="National Health Insurance Company (DAMAN) - Thiqa program administration"/>
    <s v="E001"/>
    <s v="Abu Dhabi Department of Finance"/>
    <s v=""/>
    <m/>
    <m/>
    <n v="455"/>
    <s v="Principal : K08.409, K02.63"/>
    <m/>
    <n v="0"/>
    <n v="0"/>
    <m/>
    <n v="0"/>
    <n v="455"/>
    <m/>
    <m/>
    <m/>
    <m/>
    <x v="0"/>
    <x v="0"/>
    <s v="dr hussain thiqa jan 19,20,21,22.xml"/>
    <m/>
    <s v="Initial Not Remitted"/>
    <m/>
  </r>
  <r>
    <s v="MF4159"/>
    <s v="1297MF4159-ae1dba"/>
    <s v="36078"/>
    <d v="2025-01-12T11:11:00"/>
    <n v="1"/>
    <d v="2025-01-12T11:11:00"/>
    <d v="2025-01-12T11:56:00"/>
    <s v="0000082538"/>
    <s v="02111"/>
    <n v="6"/>
    <n v="1"/>
    <s v="GD22503"/>
    <s v="Salim ali salim  Alhamadani"/>
    <s v="D001"/>
    <s v="National Health Insurance Company (DAMAN) - Thiqa program administration"/>
    <s v="E001"/>
    <s v="Abu Dhabi Department of Finance"/>
    <s v=""/>
    <m/>
    <m/>
    <n v="0"/>
    <s v="Principal : K08.531, K05.329"/>
    <m/>
    <n v="0"/>
    <n v="0"/>
    <m/>
    <n v="0"/>
    <n v="0"/>
    <m/>
    <m/>
    <m/>
    <m/>
    <x v="0"/>
    <x v="0"/>
    <s v="thiqa2jan-drsalim.xml"/>
    <m/>
    <s v="Initial Not Remitted"/>
    <m/>
  </r>
  <r>
    <s v="MF4159"/>
    <s v="1297MF4159-ae1dba"/>
    <s v="36078"/>
    <d v="2025-01-12T11:11:00"/>
    <n v="1"/>
    <d v="2025-01-12T11:11:00"/>
    <d v="2025-01-12T11:56:00"/>
    <s v="0000082539"/>
    <s v="02111"/>
    <n v="6"/>
    <n v="1"/>
    <s v="GD22503"/>
    <s v="Salim ali salim  Alhamadani"/>
    <s v="D001"/>
    <s v="National Health Insurance Company (DAMAN) - Thiqa program administration"/>
    <s v="E001"/>
    <s v="Abu Dhabi Department of Finance"/>
    <s v=""/>
    <m/>
    <m/>
    <n v="0"/>
    <s v="Principal : K08.531, K05.329"/>
    <m/>
    <n v="0"/>
    <n v="0"/>
    <m/>
    <n v="0"/>
    <n v="0"/>
    <m/>
    <m/>
    <m/>
    <m/>
    <x v="0"/>
    <x v="0"/>
    <s v="thiqa2jan-drsalim.xml"/>
    <m/>
    <s v="Initial Not Remitted"/>
    <m/>
  </r>
  <r>
    <s v="MF4159"/>
    <s v="1297MF4159-ae1dba"/>
    <s v="36078"/>
    <d v="2025-01-12T11:11:00"/>
    <n v="1"/>
    <d v="2025-01-12T11:11:00"/>
    <d v="2025-01-12T11:56:00"/>
    <s v="0000082537"/>
    <s v="23114"/>
    <n v="6"/>
    <n v="1"/>
    <s v="GD22503"/>
    <s v="Salim ali salim  Alhamadani"/>
    <s v="D001"/>
    <s v="National Health Insurance Company (DAMAN) - Thiqa program administration"/>
    <s v="E001"/>
    <s v="Abu Dhabi Department of Finance"/>
    <s v=""/>
    <m/>
    <m/>
    <n v="308"/>
    <s v="Principal : K08.531, K05.329"/>
    <m/>
    <n v="0"/>
    <n v="0"/>
    <m/>
    <n v="0"/>
    <n v="308"/>
    <m/>
    <m/>
    <m/>
    <m/>
    <x v="0"/>
    <x v="0"/>
    <s v="thiqa2jan-drsalim.xml"/>
    <m/>
    <s v="Initial Not Remitted"/>
    <m/>
  </r>
  <r>
    <s v="MF4159"/>
    <s v="1566MF4159-0ac79c"/>
    <s v="38837"/>
    <d v="2025-01-12T11:14:00"/>
    <n v="1"/>
    <d v="2025-01-12T11:14:00"/>
    <d v="2025-01-12T12:44:00"/>
    <s v="0000082544"/>
    <s v="02111"/>
    <n v="6"/>
    <n v="1"/>
    <s v="GD45264"/>
    <s v="IBRAHIM KHALED MOHAMED HASSAN  MOUSA"/>
    <s v="A002"/>
    <s v="Abu Dhabi National Insurance Co."/>
    <s v="A002"/>
    <s v="Abu Dhabi National Insurance Co."/>
    <s v=""/>
    <m/>
    <s v="E1771903"/>
    <n v="35"/>
    <s v="Principal : K08.531"/>
    <m/>
    <n v="0"/>
    <n v="0"/>
    <m/>
    <n v="0"/>
    <n v="35"/>
    <m/>
    <m/>
    <m/>
    <m/>
    <x v="0"/>
    <x v="0"/>
    <s v="38837 adnic.xml"/>
    <m/>
    <s v="Initial Not Remitted"/>
    <m/>
  </r>
  <r>
    <s v="MF4159"/>
    <s v="1566MF4159-0ac79c"/>
    <s v="38837"/>
    <d v="2025-01-12T11:14:00"/>
    <n v="1"/>
    <d v="2025-01-12T11:14:00"/>
    <d v="2025-01-12T12:44:00"/>
    <s v="0000082542"/>
    <s v="23322"/>
    <n v="6"/>
    <n v="1"/>
    <s v="GD45264"/>
    <s v="IBRAHIM KHALED MOHAMED HASSAN  MOUSA"/>
    <s v="A002"/>
    <s v="Abu Dhabi National Insurance Co."/>
    <s v="A002"/>
    <s v="Abu Dhabi National Insurance Co."/>
    <s v=""/>
    <m/>
    <s v="E1771903"/>
    <n v="231"/>
    <s v="Principal : K08.531"/>
    <m/>
    <n v="0"/>
    <n v="0"/>
    <m/>
    <n v="0"/>
    <n v="231"/>
    <m/>
    <m/>
    <m/>
    <m/>
    <x v="0"/>
    <x v="0"/>
    <s v="38837 adnic.xml"/>
    <m/>
    <s v="Initial Not Remitted"/>
    <m/>
  </r>
  <r>
    <s v="MF4159"/>
    <s v="1566MF4159-0ac79c"/>
    <s v="38837"/>
    <d v="2025-01-12T11:14:00"/>
    <n v="1"/>
    <d v="2025-01-12T11:14:00"/>
    <d v="2025-01-12T12:44:00"/>
    <s v="0000082541"/>
    <s v="23323"/>
    <n v="6"/>
    <n v="1"/>
    <s v="GD45264"/>
    <s v="IBRAHIM KHALED MOHAMED HASSAN  MOUSA"/>
    <s v="A002"/>
    <s v="Abu Dhabi National Insurance Co."/>
    <s v="A002"/>
    <s v="Abu Dhabi National Insurance Co."/>
    <s v=""/>
    <m/>
    <s v="E1771903"/>
    <n v="308"/>
    <s v="Principal : K08.531"/>
    <m/>
    <n v="0"/>
    <n v="0"/>
    <m/>
    <n v="0"/>
    <n v="308"/>
    <m/>
    <m/>
    <m/>
    <m/>
    <x v="0"/>
    <x v="0"/>
    <s v="38837 adnic.xml"/>
    <m/>
    <s v="Initial Not Remitted"/>
    <m/>
  </r>
  <r>
    <s v="MF4159"/>
    <s v="1566MF4159-0ac79c"/>
    <s v="38837"/>
    <d v="2025-01-12T11:14:00"/>
    <n v="1"/>
    <d v="2025-01-12T11:14:00"/>
    <d v="2025-01-12T12:44:00"/>
    <s v="0000082543"/>
    <s v="23323"/>
    <n v="6"/>
    <n v="1"/>
    <s v="GD45264"/>
    <s v="IBRAHIM KHALED MOHAMED HASSAN  MOUSA"/>
    <s v="A002"/>
    <s v="Abu Dhabi National Insurance Co."/>
    <s v="A002"/>
    <s v="Abu Dhabi National Insurance Co."/>
    <s v=""/>
    <m/>
    <s v="E1771903"/>
    <n v="308"/>
    <s v="Principal : K08.531"/>
    <m/>
    <n v="0"/>
    <n v="0"/>
    <m/>
    <n v="0"/>
    <n v="308"/>
    <m/>
    <m/>
    <m/>
    <m/>
    <x v="0"/>
    <x v="0"/>
    <s v="38837 adnic.xml"/>
    <m/>
    <s v="Initial Not Remitted"/>
    <m/>
  </r>
  <r>
    <s v="MF4159"/>
    <s v="1531MF4159-c22362"/>
    <s v="40697"/>
    <d v="2025-01-12T11:45:00"/>
    <n v="1"/>
    <d v="2025-01-12T11:45:00"/>
    <d v="2025-01-12T11:57:00"/>
    <s v="0000082473"/>
    <s v="11101"/>
    <n v="6"/>
    <n v="1"/>
    <s v="GD36537"/>
    <s v="AMMAR  ANBARI"/>
    <s v="D001"/>
    <s v="National Health Insurance Company (DAMAN) - Thiqa program administration"/>
    <s v="E001"/>
    <s v="Abu Dhabi Department of Finance"/>
    <s v=""/>
    <m/>
    <m/>
    <n v="56"/>
    <s v="Principal : K05.10, K03.6"/>
    <m/>
    <n v="0"/>
    <n v="0"/>
    <m/>
    <n v="0"/>
    <n v="56"/>
    <m/>
    <m/>
    <m/>
    <m/>
    <x v="0"/>
    <x v="0"/>
    <s v="thiqa-12jan-drammr.xml"/>
    <m/>
    <s v="Initial Not Remitted"/>
    <m/>
  </r>
  <r>
    <s v="MF4159"/>
    <s v="1531MF4159-c22362"/>
    <s v="40697"/>
    <d v="2025-01-12T11:45:00"/>
    <n v="1"/>
    <d v="2025-01-12T11:45:00"/>
    <d v="2025-01-12T11:57:00"/>
    <s v="0000082471"/>
    <s v="11111"/>
    <n v="6"/>
    <n v="1"/>
    <s v="GD36537"/>
    <s v="AMMAR  ANBARI"/>
    <s v="D001"/>
    <s v="National Health Insurance Company (DAMAN) - Thiqa program administration"/>
    <s v="E001"/>
    <s v="Abu Dhabi Department of Finance"/>
    <s v=""/>
    <m/>
    <m/>
    <n v="70"/>
    <s v="Principal : K05.10, K03.6"/>
    <m/>
    <n v="0"/>
    <n v="0"/>
    <m/>
    <n v="0"/>
    <n v="70"/>
    <m/>
    <m/>
    <m/>
    <m/>
    <x v="0"/>
    <x v="0"/>
    <s v="thiqa-12jan-drammr.xml"/>
    <m/>
    <s v="Initial Not Remitted"/>
    <m/>
  </r>
  <r>
    <s v="MF4159"/>
    <s v="1531MF4159-c22362"/>
    <s v="40697"/>
    <d v="2025-01-12T11:45:00"/>
    <n v="1"/>
    <d v="2025-01-12T11:45:00"/>
    <d v="2025-01-12T11:57:00"/>
    <s v="0000082472"/>
    <s v="11119"/>
    <n v="6"/>
    <n v="1"/>
    <s v="GD36537"/>
    <s v="AMMAR  ANBARI"/>
    <s v="D001"/>
    <s v="National Health Insurance Company (DAMAN) - Thiqa program administration"/>
    <s v="E001"/>
    <s v="Abu Dhabi Department of Finance"/>
    <s v=""/>
    <m/>
    <m/>
    <n v="52.5"/>
    <s v="Principal : K05.10, K03.6"/>
    <m/>
    <n v="0"/>
    <n v="0"/>
    <m/>
    <n v="0"/>
    <n v="52.5"/>
    <m/>
    <m/>
    <m/>
    <m/>
    <x v="0"/>
    <x v="0"/>
    <s v="thiqa-12jan-drammr.xml"/>
    <m/>
    <s v="Initial Not Remitted"/>
    <m/>
  </r>
  <r>
    <s v="MF4159"/>
    <s v="1839MF4159-3fefe8"/>
    <s v="40979"/>
    <d v="2025-01-12T12:08:00"/>
    <n v="1"/>
    <d v="2025-01-12T12:08:00"/>
    <d v="2025-01-12T13:06:00"/>
    <s v="0000082548"/>
    <s v="01204"/>
    <n v="6"/>
    <n v="1"/>
    <s v="GD36537"/>
    <s v="AMMAR  ANBARI"/>
    <s v="D001"/>
    <s v="National Health Insurance Company (DAMAN) - Thiqa program administration"/>
    <s v="E001"/>
    <s v="Abu Dhabi Department of Finance"/>
    <s v=""/>
    <m/>
    <m/>
    <n v="70"/>
    <s v="Principal : K05.10, K03.6, K08.434, K08.531"/>
    <m/>
    <n v="0"/>
    <n v="0"/>
    <m/>
    <n v="0"/>
    <n v="70"/>
    <m/>
    <m/>
    <m/>
    <m/>
    <x v="0"/>
    <x v="0"/>
    <s v="thiqa40979-12jan.xml"/>
    <m/>
    <s v="Initial Not Remitted"/>
    <m/>
  </r>
  <r>
    <s v="MF4159"/>
    <s v="1839MF4159-3fefe8"/>
    <s v="40979"/>
    <d v="2025-01-12T12:08:00"/>
    <n v="1"/>
    <d v="2025-01-12T12:08:00"/>
    <d v="2025-01-12T13:06:00"/>
    <s v="0000082549"/>
    <s v="02934"/>
    <n v="6"/>
    <n v="1"/>
    <s v="GD36537"/>
    <s v="AMMAR  ANBARI"/>
    <s v="D001"/>
    <s v="National Health Insurance Company (DAMAN) - Thiqa program administration"/>
    <s v="E001"/>
    <s v="Abu Dhabi Department of Finance"/>
    <s v=""/>
    <m/>
    <m/>
    <n v="420"/>
    <s v="Principal : K05.10, K03.6, K08.434, K08.531"/>
    <m/>
    <n v="0"/>
    <n v="0"/>
    <m/>
    <n v="0"/>
    <n v="420"/>
    <m/>
    <m/>
    <m/>
    <m/>
    <x v="0"/>
    <x v="0"/>
    <s v="thiqa40979-12jan.xml"/>
    <m/>
    <s v="Initial Not Remitted"/>
    <m/>
  </r>
  <r>
    <s v="MF4159"/>
    <s v="1839MF4159-3fefe8"/>
    <s v="40979"/>
    <d v="2025-01-12T12:08:00"/>
    <n v="1"/>
    <d v="2025-01-12T12:08:00"/>
    <d v="2025-01-12T13:06:00"/>
    <s v="0000082551"/>
    <s v="11101"/>
    <n v="6"/>
    <n v="1"/>
    <s v="GD36537"/>
    <s v="AMMAR  ANBARI"/>
    <s v="D001"/>
    <s v="National Health Insurance Company (DAMAN) - Thiqa program administration"/>
    <s v="E001"/>
    <s v="Abu Dhabi Department of Finance"/>
    <s v=""/>
    <m/>
    <m/>
    <n v="56"/>
    <s v="Principal : K05.10, K03.6, K08.434, K08.531"/>
    <m/>
    <n v="0"/>
    <n v="0"/>
    <m/>
    <n v="0"/>
    <n v="56"/>
    <m/>
    <m/>
    <m/>
    <m/>
    <x v="0"/>
    <x v="0"/>
    <s v="thiqa40979-12jan.xml"/>
    <m/>
    <s v="Initial Not Remitted"/>
    <m/>
  </r>
  <r>
    <s v="MF4159"/>
    <s v="1839MF4159-3fefe8"/>
    <s v="40979"/>
    <d v="2025-01-12T12:08:00"/>
    <n v="1"/>
    <d v="2025-01-12T12:08:00"/>
    <d v="2025-01-12T13:06:00"/>
    <s v="0000082550"/>
    <s v="11111"/>
    <n v="6"/>
    <n v="1"/>
    <s v="GD36537"/>
    <s v="AMMAR  ANBARI"/>
    <s v="D001"/>
    <s v="National Health Insurance Company (DAMAN) - Thiqa program administration"/>
    <s v="E001"/>
    <s v="Abu Dhabi Department of Finance"/>
    <s v=""/>
    <m/>
    <m/>
    <n v="70"/>
    <s v="Principal : K05.10, K03.6, K08.434, K08.531"/>
    <m/>
    <n v="0"/>
    <n v="0"/>
    <m/>
    <n v="0"/>
    <n v="70"/>
    <m/>
    <m/>
    <m/>
    <m/>
    <x v="0"/>
    <x v="0"/>
    <s v="thiqa40979-12jan.xml"/>
    <m/>
    <s v="Initial Not Remitted"/>
    <m/>
  </r>
  <r>
    <s v="MF4159"/>
    <s v="1839MF4159-3fefe8"/>
    <s v="40979"/>
    <d v="2025-01-12T12:08:00"/>
    <n v="1"/>
    <d v="2025-01-12T12:08:00"/>
    <d v="2025-01-12T13:06:00"/>
    <s v="0000082552"/>
    <s v="11119"/>
    <n v="6"/>
    <n v="1"/>
    <s v="GD36537"/>
    <s v="AMMAR  ANBARI"/>
    <s v="D001"/>
    <s v="National Health Insurance Company (DAMAN) - Thiqa program administration"/>
    <s v="E001"/>
    <s v="Abu Dhabi Department of Finance"/>
    <s v=""/>
    <m/>
    <m/>
    <n v="52.5"/>
    <s v="Principal : K05.10, K03.6, K08.434, K08.531"/>
    <m/>
    <n v="0"/>
    <n v="0"/>
    <m/>
    <n v="0"/>
    <n v="52.5"/>
    <m/>
    <m/>
    <m/>
    <m/>
    <x v="0"/>
    <x v="0"/>
    <s v="thiqa40979-12jan.xml"/>
    <m/>
    <s v="Initial Not Remitted"/>
    <m/>
  </r>
  <r>
    <s v="MF4159"/>
    <s v="2005MF4159-0179fe"/>
    <s v="40132"/>
    <d v="2025-01-12T12:11:00"/>
    <n v="1"/>
    <d v="2025-01-12T12:11:00"/>
    <d v="2025-01-12T15:00:00"/>
    <s v="0000082572"/>
    <s v="02111"/>
    <n v="6"/>
    <n v="1"/>
    <s v="GD22503"/>
    <s v="Salim ali salim  Alhamadani"/>
    <s v="D001"/>
    <s v="National Health Insurance Company (DAMAN) - Thiqa program administration"/>
    <s v="E001"/>
    <s v="Abu Dhabi Department of Finance"/>
    <s v=""/>
    <m/>
    <m/>
    <n v="0"/>
    <s v="Principal : K04.02, K05.329, K08.531"/>
    <m/>
    <n v="0"/>
    <n v="0"/>
    <m/>
    <n v="0"/>
    <n v="0"/>
    <m/>
    <m/>
    <m/>
    <m/>
    <x v="0"/>
    <x v="0"/>
    <s v="dr salim thiqa jan.xml"/>
    <m/>
    <s v="Initial Not Remitted"/>
    <m/>
  </r>
  <r>
    <s v="MF4159"/>
    <s v="2005MF4159-0179fe"/>
    <s v="40132"/>
    <d v="2025-01-12T12:11:00"/>
    <n v="1"/>
    <d v="2025-01-12T12:11:00"/>
    <d v="2025-01-12T15:00:00"/>
    <s v="0000082574"/>
    <s v="02111"/>
    <n v="6"/>
    <n v="1"/>
    <s v="GD22503"/>
    <s v="Salim ali salim  Alhamadani"/>
    <s v="D001"/>
    <s v="National Health Insurance Company (DAMAN) - Thiqa program administration"/>
    <s v="E001"/>
    <s v="Abu Dhabi Department of Finance"/>
    <s v=""/>
    <m/>
    <m/>
    <n v="0"/>
    <s v="Principal : K04.02, K05.329, K08.531"/>
    <m/>
    <n v="0"/>
    <n v="0"/>
    <m/>
    <n v="0"/>
    <n v="0"/>
    <m/>
    <m/>
    <m/>
    <m/>
    <x v="0"/>
    <x v="0"/>
    <s v="dr salim thiqa jan.xml"/>
    <m/>
    <s v="Initial Not Remitted"/>
    <m/>
  </r>
  <r>
    <s v="MF4159"/>
    <s v="2005MF4159-0179fe"/>
    <s v="40132"/>
    <d v="2025-01-12T12:11:00"/>
    <n v="1"/>
    <d v="2025-01-12T12:11:00"/>
    <d v="2025-01-12T15:00:00"/>
    <s v="0000082575"/>
    <s v="02111"/>
    <n v="6"/>
    <n v="1"/>
    <s v="GD22503"/>
    <s v="Salim ali salim  Alhamadani"/>
    <s v="D001"/>
    <s v="National Health Insurance Company (DAMAN) - Thiqa program administration"/>
    <s v="E001"/>
    <s v="Abu Dhabi Department of Finance"/>
    <s v=""/>
    <m/>
    <m/>
    <n v="0"/>
    <s v="Principal : K04.02, K05.329, K08.531"/>
    <m/>
    <n v="0"/>
    <n v="0"/>
    <m/>
    <n v="0"/>
    <n v="0"/>
    <m/>
    <m/>
    <m/>
    <m/>
    <x v="0"/>
    <x v="0"/>
    <s v="dr salim thiqa jan.xml"/>
    <m/>
    <s v="Initial Not Remitted"/>
    <m/>
  </r>
  <r>
    <s v="MF4159"/>
    <s v="2005MF4159-0179fe"/>
    <s v="40132"/>
    <d v="2025-01-12T12:11:00"/>
    <n v="1"/>
    <d v="2025-01-12T12:11:00"/>
    <d v="2025-01-12T15:00:00"/>
    <s v="0000082577"/>
    <s v="02111"/>
    <n v="6"/>
    <n v="1"/>
    <s v="GD22503"/>
    <s v="Salim ali salim  Alhamadani"/>
    <s v="D001"/>
    <s v="National Health Insurance Company (DAMAN) - Thiqa program administration"/>
    <s v="E001"/>
    <s v="Abu Dhabi Department of Finance"/>
    <s v=""/>
    <m/>
    <m/>
    <n v="0"/>
    <s v="Principal : K04.02, K05.329, K08.531"/>
    <m/>
    <n v="0"/>
    <n v="0"/>
    <m/>
    <n v="0"/>
    <n v="0"/>
    <m/>
    <m/>
    <m/>
    <m/>
    <x v="0"/>
    <x v="0"/>
    <s v="dr salim thiqa jan.xml"/>
    <m/>
    <s v="Initial Not Remitted"/>
    <m/>
  </r>
  <r>
    <s v="MF4159"/>
    <s v="2005MF4159-0179fe"/>
    <s v="40132"/>
    <d v="2025-01-12T12:11:00"/>
    <n v="1"/>
    <d v="2025-01-12T12:11:00"/>
    <d v="2025-01-12T15:00:00"/>
    <s v="0000082578"/>
    <s v="02111"/>
    <n v="6"/>
    <n v="1"/>
    <s v="GD22503"/>
    <s v="Salim ali salim  Alhamadani"/>
    <s v="D001"/>
    <s v="National Health Insurance Company (DAMAN) - Thiqa program administration"/>
    <s v="E001"/>
    <s v="Abu Dhabi Department of Finance"/>
    <s v=""/>
    <m/>
    <m/>
    <n v="0"/>
    <s v="Principal : K04.02, K05.329, K08.531"/>
    <m/>
    <n v="0"/>
    <n v="0"/>
    <m/>
    <n v="0"/>
    <n v="0"/>
    <m/>
    <m/>
    <m/>
    <m/>
    <x v="0"/>
    <x v="0"/>
    <s v="dr salim thiqa jan.xml"/>
    <m/>
    <s v="Initial Not Remitted"/>
    <m/>
  </r>
  <r>
    <s v="MF4159"/>
    <s v="2005MF4159-0179fe"/>
    <s v="40132"/>
    <d v="2025-01-12T12:11:00"/>
    <n v="1"/>
    <d v="2025-01-12T12:11:00"/>
    <d v="2025-01-12T15:00:00"/>
    <s v="0000082579"/>
    <s v="02111"/>
    <n v="6"/>
    <n v="1"/>
    <s v="GD22503"/>
    <s v="Salim ali salim  Alhamadani"/>
    <s v="D001"/>
    <s v="National Health Insurance Company (DAMAN) - Thiqa program administration"/>
    <s v="E001"/>
    <s v="Abu Dhabi Department of Finance"/>
    <s v=""/>
    <m/>
    <m/>
    <n v="0"/>
    <s v="Principal : K04.02, K05.329, K08.531"/>
    <m/>
    <n v="0"/>
    <n v="0"/>
    <m/>
    <n v="0"/>
    <n v="0"/>
    <m/>
    <m/>
    <m/>
    <m/>
    <x v="0"/>
    <x v="0"/>
    <s v="dr salim thiqa jan.xml"/>
    <m/>
    <s v="Initial Not Remitted"/>
    <m/>
  </r>
  <r>
    <s v="MF4159"/>
    <s v="2005MF4159-0179fe"/>
    <s v="40132"/>
    <d v="2025-01-12T12:11:00"/>
    <n v="1"/>
    <d v="2025-01-12T12:11:00"/>
    <d v="2025-01-12T15:00:00"/>
    <s v="0000082580"/>
    <s v="23314"/>
    <n v="6"/>
    <n v="1"/>
    <s v="GD22503"/>
    <s v="Salim ali salim  Alhamadani"/>
    <s v="D001"/>
    <s v="National Health Insurance Company (DAMAN) - Thiqa program administration"/>
    <s v="E001"/>
    <s v="Abu Dhabi Department of Finance"/>
    <s v=""/>
    <m/>
    <m/>
    <n v="346.5"/>
    <s v="Principal : K04.02, K05.329, K08.531"/>
    <m/>
    <n v="0"/>
    <n v="0"/>
    <m/>
    <n v="0"/>
    <n v="346.5"/>
    <m/>
    <m/>
    <m/>
    <m/>
    <x v="0"/>
    <x v="0"/>
    <s v="dr salim thiqa jan.xml"/>
    <m/>
    <s v="Initial Not Remitted"/>
    <m/>
  </r>
  <r>
    <s v="MF4159"/>
    <s v="2005MF4159-0179fe"/>
    <s v="40132"/>
    <d v="2025-01-12T12:11:00"/>
    <n v="1"/>
    <d v="2025-01-12T12:11:00"/>
    <d v="2025-01-12T15:00:00"/>
    <s v="0000082581"/>
    <s v="23324"/>
    <n v="6"/>
    <n v="1"/>
    <s v="GD22503"/>
    <s v="Salim ali salim  Alhamadani"/>
    <s v="D001"/>
    <s v="National Health Insurance Company (DAMAN) - Thiqa program administration"/>
    <s v="E001"/>
    <s v="Abu Dhabi Department of Finance"/>
    <s v=""/>
    <m/>
    <m/>
    <n v="385"/>
    <s v="Principal : K04.02, K05.329, K08.531"/>
    <m/>
    <n v="0"/>
    <n v="0"/>
    <m/>
    <n v="0"/>
    <n v="385"/>
    <m/>
    <m/>
    <m/>
    <m/>
    <x v="0"/>
    <x v="0"/>
    <s v="dr salim thiqa jan.xml"/>
    <m/>
    <s v="Initial Not Remitted"/>
    <m/>
  </r>
  <r>
    <s v="MF4159"/>
    <s v="2005MF4159-0179fe"/>
    <s v="40132"/>
    <d v="2025-01-12T12:11:00"/>
    <n v="1"/>
    <d v="2025-01-12T12:11:00"/>
    <d v="2025-01-12T15:00:00"/>
    <s v="0000082576"/>
    <s v="25764"/>
    <n v="6"/>
    <n v="1"/>
    <s v="GD22503"/>
    <s v="Salim ali salim  Alhamadani"/>
    <s v="D001"/>
    <s v="National Health Insurance Company (DAMAN) - Thiqa program administration"/>
    <s v="E001"/>
    <s v="Abu Dhabi Department of Finance"/>
    <s v=""/>
    <m/>
    <m/>
    <n v="385"/>
    <s v="Principal : K04.02, K05.329, K08.531"/>
    <m/>
    <n v="0"/>
    <n v="0"/>
    <m/>
    <n v="0"/>
    <n v="385"/>
    <m/>
    <m/>
    <m/>
    <m/>
    <x v="0"/>
    <x v="0"/>
    <s v="dr salim thiqa jan.xml"/>
    <m/>
    <s v="Initial Not Remitted"/>
    <m/>
  </r>
  <r>
    <s v="MF4159"/>
    <s v="2005MF4159-0179fe"/>
    <s v="40132"/>
    <d v="2025-01-12T12:11:00"/>
    <n v="1"/>
    <d v="2025-01-12T12:11:00"/>
    <d v="2025-01-12T15:00:00"/>
    <s v="0000082584"/>
    <s v="25764"/>
    <n v="6"/>
    <n v="1"/>
    <s v="GD22503"/>
    <s v="Salim ali salim  Alhamadani"/>
    <s v="D001"/>
    <s v="National Health Insurance Company (DAMAN) - Thiqa program administration"/>
    <s v="E001"/>
    <s v="Abu Dhabi Department of Finance"/>
    <s v=""/>
    <m/>
    <m/>
    <n v="385"/>
    <s v="Principal : K04.02, K05.329, K08.531"/>
    <m/>
    <n v="0"/>
    <n v="0"/>
    <m/>
    <n v="0"/>
    <n v="385"/>
    <m/>
    <m/>
    <m/>
    <m/>
    <x v="0"/>
    <x v="0"/>
    <s v="dr salim thiqa jan.xml"/>
    <m/>
    <s v="Initial Not Remitted"/>
    <m/>
  </r>
  <r>
    <s v="MF4159"/>
    <s v="2005MF4159-0179fe"/>
    <s v="40132"/>
    <d v="2025-01-12T12:11:00"/>
    <n v="1"/>
    <d v="2025-01-12T12:11:00"/>
    <d v="2025-01-12T15:00:00"/>
    <s v="0000082568"/>
    <s v="29301"/>
    <n v="6"/>
    <n v="1"/>
    <s v="GD22503"/>
    <s v="Salim ali salim  Alhamadani"/>
    <s v="D001"/>
    <s v="National Health Insurance Company (DAMAN) - Thiqa program administration"/>
    <s v="E001"/>
    <s v="Abu Dhabi Department of Finance"/>
    <s v=""/>
    <m/>
    <m/>
    <n v="105"/>
    <s v="Principal : K04.02, K05.329, K08.531"/>
    <m/>
    <n v="0"/>
    <n v="0"/>
    <m/>
    <n v="0"/>
    <n v="105"/>
    <m/>
    <m/>
    <m/>
    <m/>
    <x v="0"/>
    <x v="0"/>
    <s v="dr salim thiqa jan.xml"/>
    <m/>
    <s v="Initial Not Remitted"/>
    <m/>
  </r>
  <r>
    <s v="MF4159"/>
    <s v="2005MF4159-0179fe"/>
    <s v="40132"/>
    <d v="2025-01-12T12:11:00"/>
    <n v="1"/>
    <d v="2025-01-12T12:11:00"/>
    <d v="2025-01-12T15:00:00"/>
    <s v="0000082569"/>
    <s v="29309"/>
    <n v="6"/>
    <n v="1"/>
    <s v="GD22503"/>
    <s v="Salim ali salim  Alhamadani"/>
    <s v="D001"/>
    <s v="National Health Insurance Company (DAMAN) - Thiqa program administration"/>
    <s v="E001"/>
    <s v="Abu Dhabi Department of Finance"/>
    <s v=""/>
    <m/>
    <m/>
    <n v="70"/>
    <s v="Principal : K04.02, K05.329, K08.531"/>
    <m/>
    <n v="0"/>
    <n v="0"/>
    <m/>
    <n v="0"/>
    <n v="70"/>
    <m/>
    <m/>
    <m/>
    <m/>
    <x v="0"/>
    <x v="0"/>
    <s v="dr salim thiqa jan.xml"/>
    <m/>
    <s v="Initial Not Remitted"/>
    <m/>
  </r>
  <r>
    <s v="MF4159"/>
    <s v="2005MF4159-0179fe"/>
    <s v="40132"/>
    <d v="2025-01-12T12:11:00"/>
    <n v="1"/>
    <d v="2025-01-12T12:11:00"/>
    <d v="2025-01-12T15:00:00"/>
    <s v="0000082570"/>
    <s v="33111"/>
    <n v="6"/>
    <n v="1"/>
    <s v="GD22503"/>
    <s v="Salim ali salim  Alhamadani"/>
    <s v="D001"/>
    <s v="National Health Insurance Company (DAMAN) - Thiqa program administration"/>
    <s v="E001"/>
    <s v="Abu Dhabi Department of Finance"/>
    <s v=""/>
    <m/>
    <m/>
    <n v="385"/>
    <s v="Principal : K04.02, K05.329, K08.531"/>
    <m/>
    <n v="0"/>
    <n v="0"/>
    <m/>
    <n v="0"/>
    <n v="385"/>
    <m/>
    <m/>
    <m/>
    <m/>
    <x v="0"/>
    <x v="0"/>
    <s v="dr salim thiqa jan.xml"/>
    <m/>
    <s v="Initial Not Remitted"/>
    <m/>
  </r>
  <r>
    <s v="MF4159"/>
    <s v="2005MF4159-0179fe"/>
    <s v="40132"/>
    <d v="2025-01-12T12:11:00"/>
    <n v="1"/>
    <d v="2025-01-12T12:11:00"/>
    <d v="2025-01-12T15:00:00"/>
    <s v="0000082571"/>
    <s v="33131"/>
    <n v="6"/>
    <n v="1"/>
    <s v="GD22503"/>
    <s v="Salim ali salim  Alhamadani"/>
    <s v="D001"/>
    <s v="National Health Insurance Company (DAMAN) - Thiqa program administration"/>
    <s v="E001"/>
    <s v="Abu Dhabi Department of Finance"/>
    <s v=""/>
    <m/>
    <m/>
    <n v="665"/>
    <s v="Principal : K04.02, K05.329, K08.531"/>
    <m/>
    <n v="0"/>
    <n v="0"/>
    <m/>
    <n v="0"/>
    <n v="665"/>
    <m/>
    <m/>
    <m/>
    <m/>
    <x v="0"/>
    <x v="0"/>
    <s v="dr salim thiqa jan.xml"/>
    <m/>
    <s v="Initial Not Remitted"/>
    <m/>
  </r>
  <r>
    <s v="MF4159"/>
    <s v="2203MF4159-52bd8f"/>
    <s v="40973"/>
    <d v="2025-01-12T12:14:00"/>
    <n v="1"/>
    <d v="2025-01-12T12:14:00"/>
    <d v="2025-01-12T12:37:00"/>
    <s v="0000082540"/>
    <s v="01204"/>
    <n v="6"/>
    <n v="1"/>
    <s v="GD11525"/>
    <s v="HUSSIEN SALAH AHMAD"/>
    <s v="A001"/>
    <s v="National Health Insurance Co. - Daman - P.J.S.C."/>
    <s v="A001"/>
    <s v="National Health Insurance Co. - Daman - P.J.S.C."/>
    <s v=""/>
    <m/>
    <s v="118181933"/>
    <n v="48"/>
    <s v="Principal : K12.30, K08.409"/>
    <m/>
    <n v="0"/>
    <n v="0"/>
    <m/>
    <n v="0"/>
    <n v="48"/>
    <m/>
    <m/>
    <m/>
    <m/>
    <x v="0"/>
    <x v="0"/>
    <s v="12jn-40973-daman-drhussein.xml"/>
    <m/>
    <s v="Initial Not Remitted"/>
    <m/>
  </r>
  <r>
    <s v="MF4159"/>
    <s v="1750MF4159-96e6bd"/>
    <s v="38189"/>
    <d v="2025-01-12T15:35:00"/>
    <n v="1"/>
    <d v="2025-01-12T15:35:00"/>
    <d v="2025-01-12T15:59:00"/>
    <s v="0000081842"/>
    <s v="27206"/>
    <n v="6"/>
    <n v="1"/>
    <s v="GD5633"/>
    <s v="ASMA BUTT MUHAMMAD AMIN BUTT"/>
    <s v="D001"/>
    <s v="National Health Insurance Company (DAMAN) - Thiqa program administration"/>
    <s v="E001"/>
    <s v="Abu Dhabi Department of Finance"/>
    <s v="CLM01022025042657787"/>
    <s v="ZEROHI12022025DMN734920"/>
    <s v="AUTH3112202419243351"/>
    <n v="1925"/>
    <s v="Principal : K02.53, K02.63"/>
    <d v="2025-02-12T12:25:00"/>
    <n v="0"/>
    <n v="0"/>
    <n v="1925"/>
    <n v="1925"/>
    <n v="0"/>
    <s v="AUTH-005"/>
    <s v="Claim information is inconsistent with pre-certified/authorized services"/>
    <s v="Technical"/>
    <s v="Authorization"/>
    <x v="0"/>
    <x v="0"/>
    <s v="thiqa38189-12jan.xml"/>
    <d v="2025-02-11T18:21:00"/>
    <s v="Remitted"/>
    <s v="Fully Rejected"/>
  </r>
  <r>
    <s v="MF4159"/>
    <s v="1750MF4159-96e6bd"/>
    <s v="38189"/>
    <d v="2025-01-12T15:35:00"/>
    <n v="1"/>
    <d v="2025-01-12T15:35:00"/>
    <d v="2025-01-12T15:59:00"/>
    <s v="0000082588"/>
    <s v="02111"/>
    <n v="6"/>
    <n v="1"/>
    <s v="GD5633"/>
    <s v="ASMA BUTT MUHAMMAD AMIN BUTT"/>
    <s v="D001"/>
    <s v="National Health Insurance Company (DAMAN) - Thiqa program administration"/>
    <s v="E001"/>
    <s v="Abu Dhabi Department of Finance"/>
    <s v="CLM01022025042657787"/>
    <s v="ZEROHI12022025DMN734920"/>
    <m/>
    <n v="0"/>
    <s v="Principal : K02.53, K02.63"/>
    <d v="2025-02-12T12:25:00"/>
    <n v="0"/>
    <n v="0"/>
    <n v="0"/>
    <n v="0"/>
    <n v="0"/>
    <s v=""/>
    <m/>
    <m/>
    <m/>
    <x v="0"/>
    <x v="0"/>
    <s v="thiqa38189-12jan.xml"/>
    <d v="2025-02-11T18:21:00"/>
    <s v="Remitted"/>
    <s v="Fully Rejected"/>
  </r>
  <r>
    <s v="MF4159"/>
    <s v="2062MF4159-e97eb1"/>
    <s v="34366"/>
    <d v="2025-01-12T16:02:00"/>
    <n v="1"/>
    <d v="2025-01-12T16:02:00"/>
    <d v="2025-01-12T17:38:00"/>
    <s v="0000082605"/>
    <s v="02111"/>
    <n v="6"/>
    <n v="1"/>
    <s v="GD22503"/>
    <s v="Salim ali salim  Alhamadani"/>
    <s v="D001"/>
    <s v="National Health Insurance Company (DAMAN) - Thiqa program administration"/>
    <s v="E001"/>
    <s v="Abu Dhabi Department of Finance"/>
    <s v=""/>
    <m/>
    <m/>
    <n v="0"/>
    <s v="Principal : K08.531, K04.02, K05.329"/>
    <m/>
    <n v="0"/>
    <n v="0"/>
    <m/>
    <n v="0"/>
    <n v="0"/>
    <m/>
    <m/>
    <m/>
    <m/>
    <x v="0"/>
    <x v="0"/>
    <s v="dr salim thiqa.xml"/>
    <m/>
    <s v="Initial Not Remitted"/>
    <m/>
  </r>
  <r>
    <s v="MF4159"/>
    <s v="2062MF4159-e97eb1"/>
    <s v="34366"/>
    <d v="2025-01-12T16:02:00"/>
    <n v="1"/>
    <d v="2025-01-12T16:02:00"/>
    <d v="2025-01-12T17:38:00"/>
    <s v="0000082606"/>
    <s v="02111"/>
    <n v="6"/>
    <n v="1"/>
    <s v="GD22503"/>
    <s v="Salim ali salim  Alhamadani"/>
    <s v="D001"/>
    <s v="National Health Insurance Company (DAMAN) - Thiqa program administration"/>
    <s v="E001"/>
    <s v="Abu Dhabi Department of Finance"/>
    <s v=""/>
    <m/>
    <m/>
    <n v="0"/>
    <s v="Principal : K08.531, K04.02, K05.329"/>
    <m/>
    <n v="0"/>
    <n v="0"/>
    <m/>
    <n v="0"/>
    <n v="0"/>
    <m/>
    <m/>
    <m/>
    <m/>
    <x v="0"/>
    <x v="0"/>
    <s v="dr salim thiqa.xml"/>
    <m/>
    <s v="Initial Not Remitted"/>
    <m/>
  </r>
  <r>
    <s v="MF4159"/>
    <s v="2062MF4159-e97eb1"/>
    <s v="34366"/>
    <d v="2025-01-12T16:02:00"/>
    <n v="1"/>
    <d v="2025-01-12T16:02:00"/>
    <d v="2025-01-12T17:38:00"/>
    <s v="0000082604"/>
    <s v="33131"/>
    <n v="6"/>
    <n v="1"/>
    <s v="GD22503"/>
    <s v="Salim ali salim  Alhamadani"/>
    <s v="D001"/>
    <s v="National Health Insurance Company (DAMAN) - Thiqa program administration"/>
    <s v="E001"/>
    <s v="Abu Dhabi Department of Finance"/>
    <s v=""/>
    <m/>
    <m/>
    <n v="665"/>
    <s v="Principal : K08.531, K04.02, K05.329"/>
    <m/>
    <n v="0"/>
    <n v="0"/>
    <m/>
    <n v="0"/>
    <n v="665"/>
    <m/>
    <m/>
    <m/>
    <m/>
    <x v="0"/>
    <x v="0"/>
    <s v="dr salim thiqa.xml"/>
    <m/>
    <s v="Initial Not Remitted"/>
    <m/>
  </r>
  <r>
    <s v="MF4159"/>
    <s v="2003MF4159-6f609c"/>
    <s v="40947"/>
    <d v="2025-01-12T17:41:00"/>
    <n v="1"/>
    <d v="2025-01-12T17:41:00"/>
    <d v="2025-01-12T20:02:00"/>
    <s v="0000082608"/>
    <s v="02111"/>
    <n v="6"/>
    <n v="1"/>
    <s v="GD5633"/>
    <s v="ASMA BUTT MUHAMMAD AMIN BUTT"/>
    <s v="A001"/>
    <s v="National Health Insurance Co. - Daman - P.J.S.C."/>
    <s v="A001"/>
    <s v="National Health Insurance Co. - Daman - P.J.S.C."/>
    <s v=""/>
    <m/>
    <m/>
    <n v="0"/>
    <s v="Principal : K02.53, K02.63"/>
    <m/>
    <n v="0"/>
    <n v="0"/>
    <m/>
    <n v="0"/>
    <n v="0"/>
    <m/>
    <m/>
    <m/>
    <m/>
    <x v="0"/>
    <x v="0"/>
    <s v="DR ASMA DAMAN.xml"/>
    <m/>
    <s v="Initial Not Remitted"/>
    <m/>
  </r>
  <r>
    <s v="MF4159"/>
    <s v="2003MF4159-6f609c"/>
    <s v="40947"/>
    <d v="2025-01-12T17:41:00"/>
    <n v="1"/>
    <d v="2025-01-12T17:41:00"/>
    <d v="2025-01-12T20:02:00"/>
    <s v="0000082456"/>
    <s v="33131"/>
    <n v="6"/>
    <n v="1"/>
    <s v="GD5633"/>
    <s v="ASMA BUTT MUHAMMAD AMIN BUTT"/>
    <s v="A001"/>
    <s v="National Health Insurance Co. - Daman - P.J.S.C."/>
    <s v="A001"/>
    <s v="National Health Insurance Co. - Daman - P.J.S.C."/>
    <s v=""/>
    <m/>
    <s v="117144182"/>
    <n v="408"/>
    <s v="Principal : K02.53, K02.63"/>
    <m/>
    <n v="0"/>
    <n v="0"/>
    <m/>
    <n v="0"/>
    <n v="408"/>
    <m/>
    <m/>
    <m/>
    <m/>
    <x v="0"/>
    <x v="0"/>
    <s v="DR ASMA DAMAN.xml"/>
    <m/>
    <s v="Initial Not Remitted"/>
    <m/>
  </r>
  <r>
    <s v="MF4159"/>
    <s v="2003MF4159-6f609c"/>
    <s v="40947"/>
    <d v="2025-01-12T17:41:00"/>
    <n v="1"/>
    <d v="2025-01-12T17:41:00"/>
    <d v="2025-01-12T20:02:00"/>
    <s v="0000082634"/>
    <s v="33141"/>
    <n v="6"/>
    <n v="1"/>
    <s v="GD5633"/>
    <s v="ASMA BUTT MUHAMMAD AMIN BUTT"/>
    <s v="A001"/>
    <s v="National Health Insurance Co. - Daman - P.J.S.C."/>
    <s v="A001"/>
    <s v="National Health Insurance Co. - Daman - P.J.S.C."/>
    <s v=""/>
    <m/>
    <s v="117144182"/>
    <n v="528"/>
    <s v="Principal : K02.53, K02.63"/>
    <m/>
    <n v="0"/>
    <n v="0"/>
    <m/>
    <n v="0"/>
    <n v="528"/>
    <m/>
    <m/>
    <m/>
    <m/>
    <x v="0"/>
    <x v="0"/>
    <s v="DR ASMA DAMAN.xml"/>
    <m/>
    <s v="Initial Not Remitted"/>
    <m/>
  </r>
  <r>
    <s v="MF4159"/>
    <s v="1518MF4159-3a3d46"/>
    <s v="40864"/>
    <d v="2025-01-12T17:56:00"/>
    <n v="1"/>
    <d v="2025-01-12T17:56:00"/>
    <d v="2025-01-12T18:58:00"/>
    <s v="0000082494"/>
    <s v="02111"/>
    <n v="6"/>
    <n v="1"/>
    <s v="GD36537"/>
    <s v="AMMAR  ANBARI"/>
    <s v="D001"/>
    <s v="National Health Insurance Company (DAMAN) - Thiqa program administration"/>
    <s v="E001"/>
    <s v="Abu Dhabi Department of Finance"/>
    <s v="CLM27012025042090236"/>
    <s v="80284517"/>
    <m/>
    <n v="0"/>
    <s v="Principal : K02.53, K02.63"/>
    <d v="2025-02-04T21:49:00"/>
    <n v="0"/>
    <n v="0"/>
    <n v="0"/>
    <n v="0"/>
    <n v="0"/>
    <s v=""/>
    <m/>
    <m/>
    <m/>
    <x v="0"/>
    <x v="0"/>
    <s v="thiqa-12jan-drammr.xml"/>
    <d v="2025-02-01T00:00:00"/>
    <s v="Remitted"/>
    <s v="Fully Rejected"/>
  </r>
  <r>
    <s v="MF4159"/>
    <s v="1518MF4159-3a3d46"/>
    <s v="40864"/>
    <d v="2025-01-12T17:56:00"/>
    <n v="1"/>
    <d v="2025-01-12T17:56:00"/>
    <d v="2025-01-12T18:58:00"/>
    <s v="0000082495"/>
    <s v="02111"/>
    <n v="6"/>
    <n v="1"/>
    <s v="GD36537"/>
    <s v="AMMAR  ANBARI"/>
    <s v="D001"/>
    <s v="National Health Insurance Company (DAMAN) - Thiqa program administration"/>
    <s v="E001"/>
    <s v="Abu Dhabi Department of Finance"/>
    <s v="CLM27012025042090236"/>
    <s v="80284517"/>
    <m/>
    <n v="0"/>
    <s v="Principal : K02.53, K02.63"/>
    <d v="2025-02-04T21:49:00"/>
    <n v="0"/>
    <n v="0"/>
    <n v="0"/>
    <n v="0"/>
    <n v="0"/>
    <s v=""/>
    <m/>
    <m/>
    <m/>
    <x v="0"/>
    <x v="0"/>
    <s v="thiqa-12jan-drammr.xml"/>
    <d v="2025-02-01T00:00:00"/>
    <s v="Remitted"/>
    <s v="Fully Rejected"/>
  </r>
  <r>
    <s v="MF4159"/>
    <s v="1518MF4159-3a3d46"/>
    <s v="40864"/>
    <d v="2025-01-12T17:56:00"/>
    <n v="1"/>
    <d v="2025-01-12T17:56:00"/>
    <d v="2025-01-12T18:58:00"/>
    <s v="0000082624"/>
    <s v="02111"/>
    <n v="6"/>
    <n v="1"/>
    <s v="GD36537"/>
    <s v="AMMAR  ANBARI"/>
    <s v="D001"/>
    <s v="National Health Insurance Company (DAMAN) - Thiqa program administration"/>
    <s v="E001"/>
    <s v="Abu Dhabi Department of Finance"/>
    <s v="CLM27012025042090236"/>
    <s v="80284517"/>
    <m/>
    <n v="0"/>
    <s v="Principal : K02.53, K02.63"/>
    <d v="2025-02-04T21:49:00"/>
    <n v="0"/>
    <n v="0"/>
    <n v="0"/>
    <n v="0"/>
    <n v="0"/>
    <s v=""/>
    <m/>
    <m/>
    <m/>
    <x v="0"/>
    <x v="0"/>
    <s v="thiqa-12jan-drammr.xml"/>
    <d v="2025-02-01T00:00:00"/>
    <s v="Remitted"/>
    <s v="Fully Rejected"/>
  </r>
  <r>
    <s v="MF4159"/>
    <s v="1518MF4159-3a3d46"/>
    <s v="40864"/>
    <d v="2025-01-12T17:56:00"/>
    <n v="1"/>
    <d v="2025-01-12T17:56:00"/>
    <d v="2025-01-12T18:58:00"/>
    <s v="0000082625"/>
    <s v="02111"/>
    <n v="6"/>
    <n v="1"/>
    <s v="GD36537"/>
    <s v="AMMAR  ANBARI"/>
    <s v="D001"/>
    <s v="National Health Insurance Company (DAMAN) - Thiqa program administration"/>
    <s v="E001"/>
    <s v="Abu Dhabi Department of Finance"/>
    <s v="CLM27012025042090236"/>
    <s v="80284517"/>
    <m/>
    <n v="0"/>
    <s v="Principal : K02.53, K02.63"/>
    <d v="2025-02-04T21:49:00"/>
    <n v="0"/>
    <n v="0"/>
    <n v="0"/>
    <n v="0"/>
    <n v="0"/>
    <s v=""/>
    <m/>
    <m/>
    <m/>
    <x v="0"/>
    <x v="0"/>
    <s v="thiqa-12jan-drammr.xml"/>
    <d v="2025-02-01T00:00:00"/>
    <s v="Remitted"/>
    <s v="Fully Rejected"/>
  </r>
  <r>
    <s v="MF4159"/>
    <s v="1518MF4159-3a3d46"/>
    <s v="40864"/>
    <d v="2025-01-12T17:56:00"/>
    <n v="1"/>
    <d v="2025-01-12T17:56:00"/>
    <d v="2025-01-12T18:58:00"/>
    <s v="0000082623"/>
    <s v="33111"/>
    <n v="6"/>
    <n v="1"/>
    <s v="GD36537"/>
    <s v="AMMAR  ANBARI"/>
    <s v="D001"/>
    <s v="National Health Insurance Company (DAMAN) - Thiqa program administration"/>
    <s v="E001"/>
    <s v="Abu Dhabi Department of Finance"/>
    <s v="CLM27012025042090236"/>
    <s v="80284517"/>
    <m/>
    <n v="385"/>
    <s v="Principal : K02.53, K02.63"/>
    <d v="2025-02-04T21:49:00"/>
    <n v="385"/>
    <n v="0"/>
    <n v="0"/>
    <n v="0"/>
    <n v="0"/>
    <s v=""/>
    <m/>
    <m/>
    <m/>
    <x v="0"/>
    <x v="0"/>
    <s v="thiqa-12jan-drammr.xml"/>
    <d v="2025-02-01T00:00:00"/>
    <s v="Remitted"/>
    <m/>
  </r>
  <r>
    <s v="MF4159"/>
    <s v="1518MF4159-3a3d46"/>
    <s v="40864"/>
    <d v="2025-01-12T17:56:00"/>
    <n v="1"/>
    <d v="2025-01-12T17:56:00"/>
    <d v="2025-01-12T18:58:00"/>
    <s v="0000082493"/>
    <s v="33121"/>
    <n v="6"/>
    <n v="1"/>
    <s v="GD36537"/>
    <s v="AMMAR  ANBARI"/>
    <s v="D001"/>
    <s v="National Health Insurance Company (DAMAN) - Thiqa program administration"/>
    <s v="E001"/>
    <s v="Abu Dhabi Department of Finance"/>
    <s v="CLM27012025042090236"/>
    <s v="80284517"/>
    <m/>
    <n v="539"/>
    <s v="Principal : K02.53, K02.63"/>
    <d v="2025-02-04T21:49:00"/>
    <n v="0"/>
    <n v="0"/>
    <n v="539"/>
    <n v="539"/>
    <n v="0"/>
    <s v="MNEC-003"/>
    <s v="Service is not clinically indicated based on good clinical practice"/>
    <s v="Medical"/>
    <s v="Medical Necessity"/>
    <x v="0"/>
    <x v="0"/>
    <s v="thiqa-12jan-drammr.xml"/>
    <d v="2025-02-01T00:00:00"/>
    <s v="Remitted"/>
    <s v="Fully Rejected"/>
  </r>
  <r>
    <s v="MF4159"/>
    <s v="1891MF4159-f1513c"/>
    <s v="36691"/>
    <d v="2025-01-12T18:36:00"/>
    <n v="1"/>
    <d v="2025-01-12T18:36:00"/>
    <d v="2025-01-12T19:35:00"/>
    <s v="0000082630"/>
    <s v="02111"/>
    <n v="6"/>
    <n v="1"/>
    <s v="GD22503"/>
    <s v="Salim ali salim  Alhamadani"/>
    <s v="A001"/>
    <s v="National Health Insurance Co. - Daman - P.J.S.C."/>
    <s v="A001"/>
    <s v="National Health Insurance Co. - Daman - P.J.S.C."/>
    <s v=""/>
    <m/>
    <m/>
    <n v="0"/>
    <s v="Principal : K02.63, K04.4, K05.329"/>
    <m/>
    <n v="0"/>
    <n v="0"/>
    <m/>
    <n v="0"/>
    <n v="0"/>
    <m/>
    <m/>
    <m/>
    <m/>
    <x v="0"/>
    <x v="0"/>
    <s v="36691-daman-12jan.xml"/>
    <m/>
    <s v="Initial Not Remitted"/>
    <m/>
  </r>
  <r>
    <s v="MF4159"/>
    <s v="1891MF4159-f1513c"/>
    <s v="36691"/>
    <d v="2025-01-12T18:36:00"/>
    <n v="1"/>
    <d v="2025-01-12T18:36:00"/>
    <d v="2025-01-12T19:35:00"/>
    <s v="0000082631"/>
    <s v="02111"/>
    <n v="6"/>
    <n v="1"/>
    <s v="GD22503"/>
    <s v="Salim ali salim  Alhamadani"/>
    <s v="A001"/>
    <s v="National Health Insurance Co. - Daman - P.J.S.C."/>
    <s v="A001"/>
    <s v="National Health Insurance Co. - Daman - P.J.S.C."/>
    <s v=""/>
    <m/>
    <m/>
    <n v="0"/>
    <s v="Principal : K02.63, K04.4, K05.329"/>
    <m/>
    <n v="0"/>
    <n v="0"/>
    <m/>
    <n v="0"/>
    <n v="0"/>
    <m/>
    <m/>
    <m/>
    <m/>
    <x v="0"/>
    <x v="0"/>
    <s v="36691-daman-12jan.xml"/>
    <m/>
    <s v="Initial Not Remitted"/>
    <m/>
  </r>
  <r>
    <s v="MF4159"/>
    <s v="1891MF4159-f1513c"/>
    <s v="36691"/>
    <d v="2025-01-12T18:36:00"/>
    <n v="1"/>
    <d v="2025-01-12T18:36:00"/>
    <d v="2025-01-12T19:35:00"/>
    <s v="0000080421"/>
    <s v="33131"/>
    <n v="6"/>
    <n v="1"/>
    <s v="GD22503"/>
    <s v="Salim ali salim  Alhamadani"/>
    <s v="A001"/>
    <s v="National Health Insurance Co. - Daman - P.J.S.C."/>
    <s v="A001"/>
    <s v="National Health Insurance Co. - Daman - P.J.S.C."/>
    <s v=""/>
    <m/>
    <s v="117033491"/>
    <n v="408"/>
    <s v="Principal : K02.63, K04.4, K05.329"/>
    <m/>
    <n v="0"/>
    <n v="0"/>
    <m/>
    <n v="0"/>
    <n v="408"/>
    <m/>
    <m/>
    <m/>
    <m/>
    <x v="0"/>
    <x v="0"/>
    <s v="36691-daman-12jan.xml"/>
    <m/>
    <s v="Initial Not Remitted"/>
    <m/>
  </r>
  <r>
    <s v="MF4159"/>
    <s v="1301MF4159-1be0ab"/>
    <s v="38069"/>
    <d v="2025-01-12T19:36:00"/>
    <n v="1"/>
    <d v="2025-01-12T19:36:00"/>
    <d v="2025-01-12T20:22:00"/>
    <s v="0000082639"/>
    <s v="02111"/>
    <n v="6"/>
    <n v="1"/>
    <s v="GD22503"/>
    <s v="Salim ali salim  Alhamadani"/>
    <s v="A001"/>
    <s v="National Health Insurance Co. - Daman - P.J.S.C."/>
    <s v="A001"/>
    <s v="National Health Insurance Co. - Daman - P.J.S.C."/>
    <s v="212511152387"/>
    <s v="ZERMED1322025DMN863381"/>
    <m/>
    <n v="0"/>
    <s v="Principal : K02.62, K02.52, K05.329"/>
    <d v="2025-02-13T15:38:00"/>
    <n v="0"/>
    <n v="0"/>
    <n v="0"/>
    <n v="0"/>
    <n v="0"/>
    <s v=""/>
    <m/>
    <m/>
    <m/>
    <x v="0"/>
    <x v="0"/>
    <s v="dmn-38069.xml"/>
    <d v="2025-02-12T18:30:00"/>
    <s v="Remitted"/>
    <s v="Fully Rejected"/>
  </r>
  <r>
    <s v="MF4159"/>
    <s v="1301MF4159-1be0ab"/>
    <s v="38069"/>
    <d v="2025-01-12T19:36:00"/>
    <n v="1"/>
    <d v="2025-01-12T19:36:00"/>
    <d v="2025-01-12T20:22:00"/>
    <s v="0000081460"/>
    <s v="23323"/>
    <n v="6"/>
    <n v="1"/>
    <s v="GD22503"/>
    <s v="Salim ali salim  Alhamadani"/>
    <s v="A001"/>
    <s v="National Health Insurance Co. - Daman - P.J.S.C."/>
    <s v="A001"/>
    <s v="National Health Insurance Co. - Daman - P.J.S.C."/>
    <s v="212511152387"/>
    <s v="ZERMED1322025DMN863381"/>
    <s v="116852249"/>
    <n v="192"/>
    <s v="Principal : K02.62, K02.52, K05.329"/>
    <d v="2025-02-13T15:38:00"/>
    <n v="0"/>
    <n v="0"/>
    <n v="192"/>
    <n v="192"/>
    <n v="0"/>
    <s v="AUTH-005"/>
    <s v="Claim information is inconsistent with pre-certified/authorized services"/>
    <s v="Technical"/>
    <s v="Authorization"/>
    <x v="0"/>
    <x v="0"/>
    <s v="dmn-38069.xml"/>
    <d v="2025-02-12T18:30:00"/>
    <s v="Remitted"/>
    <s v="Fully Rejected"/>
  </r>
  <r>
    <s v="MF4159"/>
    <s v="1562MF4159-32ea44"/>
    <s v="34312"/>
    <d v="2025-01-13T12:20:00"/>
    <n v="1"/>
    <d v="2025-01-13T12:20:00"/>
    <d v="2025-01-13T12:53:00"/>
    <s v="0000082661"/>
    <s v="01204"/>
    <n v="6"/>
    <n v="1"/>
    <s v="GD11525"/>
    <s v="HUSSIEN SALAH AHMAD"/>
    <s v="D001"/>
    <s v="National Health Insurance Company (DAMAN) - Thiqa program administration"/>
    <s v="E001"/>
    <s v="Abu Dhabi Department of Finance"/>
    <s v=""/>
    <m/>
    <m/>
    <n v="70"/>
    <s v="Principal : K08.530, K05.5, K05.229, K03.6, K08.409, K01.1"/>
    <m/>
    <n v="0"/>
    <n v="0"/>
    <m/>
    <n v="0"/>
    <n v="70"/>
    <m/>
    <m/>
    <m/>
    <m/>
    <x v="0"/>
    <x v="0"/>
    <s v="thiqa-13jan-drhussein.xml"/>
    <m/>
    <s v="Initial Not Remitted"/>
    <m/>
  </r>
  <r>
    <s v="MF4159"/>
    <s v="1562MF4159-32ea44"/>
    <s v="34312"/>
    <d v="2025-01-13T12:20:00"/>
    <n v="1"/>
    <d v="2025-01-13T12:20:00"/>
    <d v="2025-01-13T12:53:00"/>
    <s v="0000082663"/>
    <s v="02111"/>
    <n v="6"/>
    <n v="1"/>
    <s v="GD11525"/>
    <s v="HUSSIEN SALAH AHMAD"/>
    <s v="D001"/>
    <s v="National Health Insurance Company (DAMAN) - Thiqa program administration"/>
    <s v="E001"/>
    <s v="Abu Dhabi Department of Finance"/>
    <s v=""/>
    <m/>
    <m/>
    <n v="0"/>
    <s v="Principal : K08.530, K05.5, K05.229, K03.6, K08.409, K01.1"/>
    <m/>
    <n v="0"/>
    <n v="0"/>
    <m/>
    <n v="0"/>
    <n v="0"/>
    <m/>
    <m/>
    <m/>
    <m/>
    <x v="0"/>
    <x v="0"/>
    <s v="thiqa-13jan-drhussein.xml"/>
    <m/>
    <s v="Initial Not Remitted"/>
    <m/>
  </r>
  <r>
    <s v="MF4159"/>
    <s v="1562MF4159-32ea44"/>
    <s v="34312"/>
    <d v="2025-01-13T12:20:00"/>
    <n v="1"/>
    <d v="2025-01-13T12:20:00"/>
    <d v="2025-01-13T12:53:00"/>
    <s v="0000082662"/>
    <s v="02601"/>
    <n v="6"/>
    <n v="1"/>
    <s v="GD11525"/>
    <s v="HUSSIEN SALAH AHMAD"/>
    <s v="D001"/>
    <s v="National Health Insurance Company (DAMAN) - Thiqa program administration"/>
    <s v="E001"/>
    <s v="Abu Dhabi Department of Finance"/>
    <s v=""/>
    <m/>
    <m/>
    <n v="105"/>
    <s v="Principal : K08.530, K05.5, K05.229, K03.6, K08.409, K01.1"/>
    <m/>
    <n v="0"/>
    <n v="0"/>
    <m/>
    <n v="0"/>
    <n v="105"/>
    <m/>
    <m/>
    <m/>
    <m/>
    <x v="0"/>
    <x v="0"/>
    <s v="thiqa-13jan-drhussein.xml"/>
    <m/>
    <s v="Initial Not Remitted"/>
    <m/>
  </r>
  <r>
    <s v="MF4159"/>
    <s v="1562MF4159-32ea44"/>
    <s v="34312"/>
    <d v="2025-01-13T12:20:00"/>
    <n v="1"/>
    <d v="2025-01-13T12:20:00"/>
    <d v="2025-01-13T12:53:00"/>
    <s v="0000082664"/>
    <s v="27721"/>
    <n v="6"/>
    <n v="1"/>
    <s v="GD11525"/>
    <s v="HUSSIEN SALAH AHMAD"/>
    <s v="D001"/>
    <s v="National Health Insurance Company (DAMAN) - Thiqa program administration"/>
    <s v="E001"/>
    <s v="Abu Dhabi Department of Finance"/>
    <s v=""/>
    <m/>
    <m/>
    <n v="175"/>
    <s v="Principal : K08.530, K05.5, K05.229, K03.6, K08.409, K01.1"/>
    <m/>
    <n v="0"/>
    <n v="0"/>
    <m/>
    <n v="0"/>
    <n v="175"/>
    <m/>
    <m/>
    <m/>
    <m/>
    <x v="0"/>
    <x v="0"/>
    <s v="thiqa-13jan-drhussein.xml"/>
    <m/>
    <s v="Initial Not Remitted"/>
    <m/>
  </r>
  <r>
    <s v="MF4159"/>
    <s v="1677MF4159-38a8f4"/>
    <s v="38560"/>
    <d v="2025-01-13T12:50:00"/>
    <n v="1"/>
    <d v="2025-01-13T12:50:00"/>
    <d v="2025-01-13T13:05:00"/>
    <s v="0000082669"/>
    <s v="16511"/>
    <n v="6"/>
    <n v="1"/>
    <s v="GD36537"/>
    <s v="AMMAR  ANBARI"/>
    <s v="A002"/>
    <s v="Abu Dhabi National Insurance Co."/>
    <s v="A002"/>
    <s v="Abu Dhabi National Insurance Co."/>
    <s v=""/>
    <m/>
    <m/>
    <n v="84"/>
    <s v="Principal : K08.54"/>
    <m/>
    <n v="0"/>
    <n v="0"/>
    <m/>
    <n v="0"/>
    <n v="84"/>
    <m/>
    <m/>
    <m/>
    <m/>
    <x v="0"/>
    <x v="0"/>
    <s v="adnic38560-13jan.xml"/>
    <m/>
    <s v="Initial Not Remitted"/>
    <m/>
  </r>
  <r>
    <s v="MF4159"/>
    <s v="2182MF4159-73f1d7"/>
    <s v="40940"/>
    <d v="2025-01-13T12:56:00"/>
    <n v="1"/>
    <d v="2025-01-13T12:56:00"/>
    <d v="2025-01-13T13:24:00"/>
    <s v="0000082561"/>
    <s v="01601"/>
    <n v="6"/>
    <n v="1"/>
    <s v="GD11525"/>
    <s v="HUSSIEN SALAH AHMAD"/>
    <s v="A026"/>
    <s v="AXA INSURANCE - GULF - BSC- C- ABU DHABI"/>
    <s v="A026"/>
    <s v="AXA INSURANCE - GULF - BSC- C- ABU DHABI"/>
    <s v=""/>
    <m/>
    <s v="4037742167"/>
    <n v="224.8"/>
    <s v="Principal : M26.603, K08.409, G47.63"/>
    <m/>
    <n v="0"/>
    <n v="0"/>
    <m/>
    <n v="0"/>
    <n v="224.8"/>
    <m/>
    <m/>
    <m/>
    <m/>
    <x v="0"/>
    <x v="0"/>
    <s v="13jan-axa-40940.xml"/>
    <m/>
    <s v="Initial Not Remitted"/>
    <m/>
  </r>
  <r>
    <s v="MF4159"/>
    <s v="2182MF4159-73f1d7"/>
    <s v="40940"/>
    <d v="2025-01-13T12:56:00"/>
    <n v="1"/>
    <d v="2025-01-13T12:56:00"/>
    <d v="2025-01-13T13:24:00"/>
    <s v="0000082670"/>
    <s v="02934"/>
    <n v="6"/>
    <n v="1"/>
    <s v="GD11525"/>
    <s v="HUSSIEN SALAH AHMAD"/>
    <s v="A026"/>
    <s v="AXA INSURANCE - GULF - BSC- C- ABU DHABI"/>
    <s v="A026"/>
    <s v="AXA INSURANCE - GULF - BSC- C- ABU DHABI"/>
    <s v=""/>
    <m/>
    <s v="4037742167"/>
    <n v="529.6"/>
    <s v="Principal : M26.603, K08.409, G47.63"/>
    <m/>
    <n v="0"/>
    <n v="0"/>
    <m/>
    <n v="0"/>
    <n v="529.6"/>
    <m/>
    <m/>
    <m/>
    <m/>
    <x v="0"/>
    <x v="0"/>
    <s v="13jan-axa-40940.xml"/>
    <m/>
    <s v="Initial Not Remitted"/>
    <m/>
  </r>
  <r>
    <s v="MF4159"/>
    <s v="1563MF4159-b108b3"/>
    <s v="40804"/>
    <d v="2025-01-13T13:24:00"/>
    <n v="1"/>
    <d v="2025-01-13T13:24:00"/>
    <d v="2025-01-13T13:37:00"/>
    <s v="0000082715"/>
    <s v="04801"/>
    <n v="6"/>
    <n v="1"/>
    <s v="GD11525"/>
    <s v="HUSSIEN SALAH AHMAD"/>
    <s v="D001"/>
    <s v="National Health Insurance Company (DAMAN) - Thiqa program administration"/>
    <s v="E001"/>
    <s v="Abu Dhabi Department of Finance"/>
    <s v="CLM28012025042221532"/>
    <s v="ZEROHI06022025DMN178868"/>
    <m/>
    <n v="35"/>
    <s v="Principal : K01.1, L03.211, K05.219"/>
    <d v="2025-02-06T12:34:00"/>
    <n v="0"/>
    <n v="0"/>
    <n v="35"/>
    <n v="35"/>
    <n v="0"/>
    <s v="NCOV-003"/>
    <s v="Service(s) is (are) not covered"/>
    <s v="Medical"/>
    <s v="Non-coverage"/>
    <x v="0"/>
    <x v="0"/>
    <s v="thiqa-13jan-drhussein.xml"/>
    <d v="2025-02-05T18:29:00"/>
    <s v="Remitted"/>
    <s v="Fully Rejected"/>
  </r>
  <r>
    <s v="MF4159"/>
    <s v="1262MF4159-aa976d"/>
    <s v="40955"/>
    <d v="2025-01-13T13:26:00"/>
    <n v="1"/>
    <d v="2025-01-13T13:26:00"/>
    <d v="2025-01-13T14:40:00"/>
    <s v="0000082461"/>
    <s v="97111"/>
    <n v="6"/>
    <n v="1"/>
    <s v="GD5633"/>
    <s v="ASMA BUTT MUHAMMAD AMIN BUTT"/>
    <s v="A001"/>
    <s v="National Health Insurance Co. - Daman - P.J.S.C."/>
    <s v="A001"/>
    <s v="National Health Insurance Co. - Daman - P.J.S.C."/>
    <s v=""/>
    <m/>
    <s v="117016421"/>
    <n v="432"/>
    <s v="Principal : K03.7"/>
    <m/>
    <n v="0"/>
    <n v="0"/>
    <m/>
    <n v="0"/>
    <n v="432"/>
    <m/>
    <m/>
    <m/>
    <m/>
    <x v="0"/>
    <x v="0"/>
    <s v="dmn5-jan-drasma.xml"/>
    <m/>
    <s v="Initial Not Remitted"/>
    <m/>
  </r>
  <r>
    <s v="MF4159"/>
    <s v="1262MF4159-aa976d"/>
    <s v="40955"/>
    <d v="2025-01-13T13:26:00"/>
    <n v="1"/>
    <d v="2025-01-13T13:26:00"/>
    <d v="2025-01-13T14:40:00"/>
    <s v="0000082462"/>
    <s v="97119"/>
    <n v="6"/>
    <n v="1"/>
    <s v="GD5633"/>
    <s v="ASMA BUTT MUHAMMAD AMIN BUTT"/>
    <s v="A001"/>
    <s v="National Health Insurance Co. - Daman - P.J.S.C."/>
    <s v="A001"/>
    <s v="National Health Insurance Co. - Daman - P.J.S.C."/>
    <s v=""/>
    <m/>
    <s v="117016421"/>
    <n v="312"/>
    <s v="Principal : K03.7"/>
    <m/>
    <n v="0"/>
    <n v="0"/>
    <m/>
    <n v="0"/>
    <n v="312"/>
    <m/>
    <m/>
    <m/>
    <m/>
    <x v="0"/>
    <x v="0"/>
    <s v="dmn5-jan-drasma.xml"/>
    <m/>
    <s v="Initial Not Remitted"/>
    <m/>
  </r>
  <r>
    <s v="MF4159"/>
    <s v="1262MF4159-aa976d"/>
    <s v="40955"/>
    <d v="2025-01-13T13:26:00"/>
    <n v="1"/>
    <d v="2025-01-13T13:26:00"/>
    <d v="2025-01-13T14:40:00"/>
    <s v="0000082463"/>
    <s v="97119"/>
    <n v="6"/>
    <n v="1"/>
    <s v="GD5633"/>
    <s v="ASMA BUTT MUHAMMAD AMIN BUTT"/>
    <s v="A001"/>
    <s v="National Health Insurance Co. - Daman - P.J.S.C."/>
    <s v="A001"/>
    <s v="National Health Insurance Co. - Daman - P.J.S.C."/>
    <s v=""/>
    <m/>
    <s v="117016421"/>
    <n v="312"/>
    <s v="Principal : K03.7"/>
    <m/>
    <n v="0"/>
    <n v="0"/>
    <m/>
    <n v="0"/>
    <n v="312"/>
    <m/>
    <m/>
    <m/>
    <m/>
    <x v="0"/>
    <x v="0"/>
    <s v="dmn5-jan-drasma.xml"/>
    <m/>
    <s v="Initial Not Remitted"/>
    <m/>
  </r>
  <r>
    <s v="MF4159"/>
    <s v="1743MF4159-7f6923"/>
    <s v="34776"/>
    <d v="2025-01-13T17:07:00"/>
    <n v="1"/>
    <d v="2025-01-13T17:07:00"/>
    <d v="2025-01-13T17:28:00"/>
    <s v="0000082746"/>
    <s v="11111"/>
    <n v="6"/>
    <n v="1"/>
    <s v="GD5633"/>
    <s v="ASMA BUTT MUHAMMAD AMIN BUTT"/>
    <s v="D001"/>
    <s v="National Health Insurance Company (DAMAN) - Thiqa program administration"/>
    <s v="E001"/>
    <s v="Abu Dhabi Department of Finance"/>
    <s v="CLM01022025042656700"/>
    <s v="ZEROHI05022025DMN644870"/>
    <m/>
    <n v="0"/>
    <s v="Principal : K05.10, K03.6, M26.4"/>
    <d v="2025-02-05T14:32:00"/>
    <n v="0"/>
    <n v="0"/>
    <n v="0"/>
    <n v="0"/>
    <n v="0"/>
    <s v=""/>
    <m/>
    <m/>
    <m/>
    <x v="0"/>
    <x v="0"/>
    <s v="34776-thiqa13jan-drasma.xml"/>
    <d v="2025-02-04T18:34:00"/>
    <s v="Remitted"/>
    <s v="Fully Rejected"/>
  </r>
  <r>
    <s v="MF4159"/>
    <s v="1743MF4159-7f6923"/>
    <s v="34776"/>
    <d v="2025-01-13T17:07:00"/>
    <n v="1"/>
    <d v="2025-01-13T17:07:00"/>
    <d v="2025-01-13T17:28:00"/>
    <s v="0000082747"/>
    <s v="11119"/>
    <n v="6"/>
    <n v="1"/>
    <s v="GD5633"/>
    <s v="ASMA BUTT MUHAMMAD AMIN BUTT"/>
    <s v="D001"/>
    <s v="National Health Insurance Company (DAMAN) - Thiqa program administration"/>
    <s v="E001"/>
    <s v="Abu Dhabi Department of Finance"/>
    <s v="CLM01022025042656700"/>
    <s v="ZEROHI05022025DMN644870"/>
    <m/>
    <n v="0"/>
    <s v="Principal : K05.10, K03.6, M26.4"/>
    <d v="2025-02-05T14:32:00"/>
    <n v="0"/>
    <n v="0"/>
    <n v="0"/>
    <n v="0"/>
    <n v="0"/>
    <s v=""/>
    <m/>
    <m/>
    <m/>
    <x v="0"/>
    <x v="0"/>
    <s v="34776-thiqa13jan-drasma.xml"/>
    <d v="2025-02-04T18:34:00"/>
    <s v="Remitted"/>
    <s v="Fully Rejected"/>
  </r>
  <r>
    <s v="MF4159"/>
    <s v="1578MF4159-5439a1"/>
    <s v="40981"/>
    <d v="2025-01-13T17:51:00"/>
    <n v="1"/>
    <d v="2025-01-13T17:51:00"/>
    <d v="2025-01-13T18:31:00"/>
    <s v="0000082753"/>
    <s v="01204"/>
    <n v="6"/>
    <n v="1"/>
    <s v="GD45264"/>
    <s v="IBRAHIM KHALED MOHAMED HASSAN  MOUSA"/>
    <s v="A002"/>
    <s v="Abu Dhabi National Insurance Co."/>
    <s v="A002"/>
    <s v="Abu Dhabi National Insurance Co."/>
    <s v=""/>
    <m/>
    <m/>
    <n v="56"/>
    <s v="Principal : K05.329, K03.6, K08.409, K01.1"/>
    <m/>
    <n v="0"/>
    <n v="0"/>
    <m/>
    <n v="0"/>
    <n v="56"/>
    <m/>
    <m/>
    <m/>
    <m/>
    <x v="0"/>
    <x v="0"/>
    <s v="adnic40981.xml"/>
    <m/>
    <s v="Initial Not Remitted"/>
    <m/>
  </r>
  <r>
    <s v="MF4159"/>
    <s v="1578MF4159-5439a1"/>
    <s v="40981"/>
    <d v="2025-01-13T17:51:00"/>
    <n v="1"/>
    <d v="2025-01-13T17:51:00"/>
    <d v="2025-01-13T18:31:00"/>
    <s v="0000082754"/>
    <s v="02601"/>
    <n v="6"/>
    <n v="1"/>
    <s v="GD45264"/>
    <s v="IBRAHIM KHALED MOHAMED HASSAN  MOUSA"/>
    <s v="A002"/>
    <s v="Abu Dhabi National Insurance Co."/>
    <s v="A002"/>
    <s v="Abu Dhabi National Insurance Co."/>
    <s v=""/>
    <m/>
    <m/>
    <n v="84"/>
    <s v="Principal : K05.329, K03.6, K08.409, K01.1"/>
    <m/>
    <n v="0"/>
    <n v="0"/>
    <m/>
    <n v="0"/>
    <n v="84"/>
    <m/>
    <m/>
    <m/>
    <m/>
    <x v="0"/>
    <x v="0"/>
    <s v="adnic40981.xml"/>
    <m/>
    <s v="Initial Not Remitted"/>
    <m/>
  </r>
  <r>
    <s v="MF4159"/>
    <s v="1578MF4159-5439a1"/>
    <s v="40981"/>
    <d v="2025-01-13T17:51:00"/>
    <n v="1"/>
    <d v="2025-01-13T17:51:00"/>
    <d v="2025-01-13T18:31:00"/>
    <s v="0000082756"/>
    <s v="11101"/>
    <n v="6"/>
    <n v="1"/>
    <s v="GD45264"/>
    <s v="IBRAHIM KHALED MOHAMED HASSAN  MOUSA"/>
    <s v="A002"/>
    <s v="Abu Dhabi National Insurance Co."/>
    <s v="A002"/>
    <s v="Abu Dhabi National Insurance Co."/>
    <s v=""/>
    <m/>
    <m/>
    <n v="44.8"/>
    <s v="Principal : K05.329, K03.6, K08.409, K01.1"/>
    <m/>
    <n v="0"/>
    <n v="0"/>
    <m/>
    <n v="0"/>
    <n v="44.8"/>
    <m/>
    <m/>
    <m/>
    <m/>
    <x v="0"/>
    <x v="0"/>
    <s v="adnic40981.xml"/>
    <m/>
    <s v="Initial Not Remitted"/>
    <m/>
  </r>
  <r>
    <s v="MF4159"/>
    <s v="1578MF4159-5439a1"/>
    <s v="40981"/>
    <d v="2025-01-13T17:51:00"/>
    <n v="1"/>
    <d v="2025-01-13T17:51:00"/>
    <d v="2025-01-13T18:31:00"/>
    <s v="0000082755"/>
    <s v="11111"/>
    <n v="6"/>
    <n v="1"/>
    <s v="GD45264"/>
    <s v="IBRAHIM KHALED MOHAMED HASSAN  MOUSA"/>
    <s v="A002"/>
    <s v="Abu Dhabi National Insurance Co."/>
    <s v="A002"/>
    <s v="Abu Dhabi National Insurance Co."/>
    <s v=""/>
    <m/>
    <m/>
    <n v="56"/>
    <s v="Principal : K05.329, K03.6, K08.409, K01.1"/>
    <m/>
    <n v="0"/>
    <n v="0"/>
    <m/>
    <n v="0"/>
    <n v="56"/>
    <m/>
    <m/>
    <m/>
    <m/>
    <x v="0"/>
    <x v="0"/>
    <s v="adnic40981.xml"/>
    <m/>
    <s v="Initial Not Remitted"/>
    <m/>
  </r>
  <r>
    <s v="MF4159"/>
    <s v="1578MF4159-5439a1"/>
    <s v="40981"/>
    <d v="2025-01-13T17:51:00"/>
    <n v="1"/>
    <d v="2025-01-13T17:51:00"/>
    <d v="2025-01-13T18:31:00"/>
    <s v="0000082757"/>
    <s v="11119"/>
    <n v="6"/>
    <n v="1"/>
    <s v="GD45264"/>
    <s v="IBRAHIM KHALED MOHAMED HASSAN  MOUSA"/>
    <s v="A002"/>
    <s v="Abu Dhabi National Insurance Co."/>
    <s v="A002"/>
    <s v="Abu Dhabi National Insurance Co."/>
    <s v=""/>
    <m/>
    <m/>
    <n v="42"/>
    <s v="Principal : K05.329, K03.6, K08.409, K01.1"/>
    <m/>
    <n v="0"/>
    <n v="0"/>
    <m/>
    <n v="0"/>
    <n v="42"/>
    <m/>
    <m/>
    <m/>
    <m/>
    <x v="0"/>
    <x v="0"/>
    <s v="adnic40981.xml"/>
    <m/>
    <s v="Initial Not Remitted"/>
    <m/>
  </r>
  <r>
    <s v="MF4159"/>
    <s v="1551MF4159-43b7be"/>
    <s v="35673"/>
    <d v="2025-01-13T19:32:00"/>
    <n v="1"/>
    <d v="2025-01-13T19:32:00"/>
    <d v="2025-01-13T20:51:00"/>
    <s v="0000082774"/>
    <s v="02111"/>
    <n v="6"/>
    <n v="1"/>
    <s v="GD36537"/>
    <s v="AMMAR  ANBARI"/>
    <s v="D001"/>
    <s v="National Health Insurance Company (DAMAN) - Thiqa program administration"/>
    <s v="E001"/>
    <s v="Abu Dhabi Department of Finance"/>
    <s v="CLM28012025042228853"/>
    <s v="ZEROHI31012025DMN265263"/>
    <m/>
    <n v="0"/>
    <s v="Principal : K02.53, K02.63"/>
    <d v="2025-01-31T12:39:00"/>
    <n v="0"/>
    <n v="0"/>
    <n v="0"/>
    <n v="0"/>
    <n v="0"/>
    <s v=""/>
    <m/>
    <m/>
    <m/>
    <x v="0"/>
    <x v="0"/>
    <s v="thiqa-drammr5.xml"/>
    <d v="2025-01-30T18:25:00"/>
    <s v="Remitted"/>
    <s v="Fully Rejected"/>
  </r>
  <r>
    <s v="MF4159"/>
    <s v="1551MF4159-43b7be"/>
    <s v="35673"/>
    <d v="2025-01-13T19:32:00"/>
    <n v="1"/>
    <d v="2025-01-13T19:32:00"/>
    <d v="2025-01-13T20:51:00"/>
    <s v="0000082775"/>
    <s v="02111"/>
    <n v="6"/>
    <n v="1"/>
    <s v="GD36537"/>
    <s v="AMMAR  ANBARI"/>
    <s v="D001"/>
    <s v="National Health Insurance Company (DAMAN) - Thiqa program administration"/>
    <s v="E001"/>
    <s v="Abu Dhabi Department of Finance"/>
    <s v="CLM28012025042228853"/>
    <s v="ZEROHI31012025DMN265263"/>
    <m/>
    <n v="0"/>
    <s v="Principal : K02.53, K02.63"/>
    <d v="2025-01-31T12:39:00"/>
    <n v="0"/>
    <n v="0"/>
    <n v="0"/>
    <n v="0"/>
    <n v="0"/>
    <s v=""/>
    <m/>
    <m/>
    <m/>
    <x v="0"/>
    <x v="0"/>
    <s v="thiqa-drammr5.xml"/>
    <d v="2025-01-30T18:25:00"/>
    <s v="Remitted"/>
    <s v="Fully Rejected"/>
  </r>
  <r>
    <s v="MF4159"/>
    <s v="1551MF4159-43b7be"/>
    <s v="35673"/>
    <d v="2025-01-13T19:32:00"/>
    <n v="1"/>
    <d v="2025-01-13T19:32:00"/>
    <d v="2025-01-13T20:51:00"/>
    <s v="0000082773"/>
    <s v="33141"/>
    <n v="6"/>
    <n v="1"/>
    <s v="GD36537"/>
    <s v="AMMAR  ANBARI"/>
    <s v="D001"/>
    <s v="National Health Insurance Company (DAMAN) - Thiqa program administration"/>
    <s v="E001"/>
    <s v="Abu Dhabi Department of Finance"/>
    <s v="CLM28012025042228853"/>
    <s v="ZEROHI31012025DMN265263"/>
    <m/>
    <n v="875"/>
    <s v="Principal : K02.53, K02.63"/>
    <d v="2025-01-31T12:39:00"/>
    <n v="0"/>
    <n v="0"/>
    <n v="875"/>
    <n v="875"/>
    <n v="0"/>
    <s v="MNEC-003"/>
    <s v="Service is not clinically indicated based on good clinical practice"/>
    <s v="Medical"/>
    <s v="Medical Necessity"/>
    <x v="0"/>
    <x v="0"/>
    <s v="thiqa-drammr5.xml"/>
    <d v="2025-01-30T18:25:00"/>
    <s v="Remitted"/>
    <s v="Fully Rejected"/>
  </r>
  <r>
    <s v="MF4159"/>
    <s v="1267MF4159-2643b4"/>
    <s v="36891"/>
    <d v="2025-01-14T13:15:00"/>
    <n v="1"/>
    <d v="2025-01-14T13:15:00"/>
    <d v="2025-01-14T13:51:00"/>
    <s v="0000082800"/>
    <s v="01204"/>
    <n v="6"/>
    <n v="1"/>
    <s v="GD5633"/>
    <s v="ASMA BUTT MUHAMMAD AMIN BUTT"/>
    <s v="D001"/>
    <s v="National Health Insurance Company (DAMAN) - Thiqa program administration"/>
    <s v="E001"/>
    <s v="Abu Dhabi Department of Finance"/>
    <s v=""/>
    <m/>
    <m/>
    <n v="70"/>
    <s v="Principal : K08.531, K08.409, K05.10, K03.6"/>
    <m/>
    <n v="0"/>
    <n v="0"/>
    <m/>
    <n v="0"/>
    <n v="70"/>
    <m/>
    <m/>
    <m/>
    <m/>
    <x v="0"/>
    <x v="0"/>
    <s v="thiqa5-drasma-jan.xml"/>
    <m/>
    <s v="Initial Not Remitted"/>
    <m/>
  </r>
  <r>
    <s v="MF4159"/>
    <s v="2078MF4159-a96b47"/>
    <s v="40596"/>
    <d v="2025-01-14T15:47:00"/>
    <n v="1"/>
    <d v="2025-01-14T15:47:00"/>
    <d v="2025-01-14T16:00:00"/>
    <s v="0000082816"/>
    <s v="04801"/>
    <n v="6"/>
    <n v="1"/>
    <s v="GD11525"/>
    <s v="HUSSIEN SALAH AHMAD"/>
    <s v="D001"/>
    <s v="National Health Insurance Company (DAMAN) - Thiqa program administration"/>
    <s v="E001"/>
    <s v="Abu Dhabi Department of Finance"/>
    <s v=""/>
    <m/>
    <m/>
    <n v="35"/>
    <s v="Principal : K08.409"/>
    <m/>
    <n v="0"/>
    <n v="0"/>
    <m/>
    <n v="0"/>
    <n v="35"/>
    <m/>
    <m/>
    <m/>
    <m/>
    <x v="0"/>
    <x v="0"/>
    <s v="dr hussain thiqa jan 19,20,21,22.xml"/>
    <m/>
    <s v="Initial Not Remitted"/>
    <m/>
  </r>
  <r>
    <s v="MF4159"/>
    <s v="1873MF4159-97d167"/>
    <s v="40984"/>
    <d v="2025-01-14T15:54:00"/>
    <n v="1"/>
    <d v="2025-01-14T15:54:00"/>
    <d v="2025-01-14T16:32:00"/>
    <s v="0000082818"/>
    <s v="01601"/>
    <n v="6"/>
    <n v="1"/>
    <s v="GD11525"/>
    <s v="HUSSIEN SALAH AHMAD"/>
    <s v="D001"/>
    <s v="National Health Insurance Company (DAMAN) - Thiqa program administration"/>
    <s v="E001"/>
    <s v="Abu Dhabi Department of Finance"/>
    <s v=""/>
    <m/>
    <m/>
    <n v="175"/>
    <s v="Principal : K08.409, K03.6, K05.229, K08.531, K08.530"/>
    <m/>
    <n v="0"/>
    <n v="0"/>
    <m/>
    <n v="0"/>
    <n v="175"/>
    <m/>
    <m/>
    <m/>
    <m/>
    <x v="0"/>
    <x v="0"/>
    <s v="thiqa2-jan2-drhussien.xml"/>
    <m/>
    <s v="Initial Not Remitted"/>
    <m/>
  </r>
  <r>
    <s v="MF4159"/>
    <s v="1873MF4159-97d167"/>
    <s v="40984"/>
    <d v="2025-01-14T15:54:00"/>
    <n v="1"/>
    <d v="2025-01-14T15:54:00"/>
    <d v="2025-01-14T16:32:00"/>
    <s v="0000082819"/>
    <s v="02934"/>
    <n v="6"/>
    <n v="1"/>
    <s v="GD11525"/>
    <s v="HUSSIEN SALAH AHMAD"/>
    <s v="D001"/>
    <s v="National Health Insurance Company (DAMAN) - Thiqa program administration"/>
    <s v="E001"/>
    <s v="Abu Dhabi Department of Finance"/>
    <s v=""/>
    <m/>
    <m/>
    <n v="420"/>
    <s v="Principal : K08.409, K03.6, K05.229, K08.531, K08.530"/>
    <m/>
    <n v="0"/>
    <n v="0"/>
    <m/>
    <n v="0"/>
    <n v="420"/>
    <m/>
    <m/>
    <m/>
    <m/>
    <x v="0"/>
    <x v="0"/>
    <s v="thiqa2-jan2-drhussien.xml"/>
    <m/>
    <s v="Initial Not Remitted"/>
    <m/>
  </r>
  <r>
    <s v="MF4159"/>
    <s v="1263MF4159-f21b45"/>
    <s v="39622"/>
    <d v="2025-01-14T16:01:00"/>
    <n v="1"/>
    <d v="2025-01-14T16:01:00"/>
    <d v="2025-01-14T16:41:00"/>
    <s v="0000082821"/>
    <s v="02111"/>
    <n v="6"/>
    <n v="1"/>
    <s v="GD5633"/>
    <s v="ASMA BUTT MUHAMMAD AMIN BUTT"/>
    <s v="D001"/>
    <s v="National Health Insurance Company (DAMAN) - Thiqa program administration"/>
    <s v="E001"/>
    <s v="Abu Dhabi Department of Finance"/>
    <s v="CLM19012025041297162"/>
    <s v="ZEROHI27012025DMN847369"/>
    <m/>
    <n v="0"/>
    <s v="Principal : K02.53, K02.63, K02.52, K02.62, K08.531"/>
    <d v="2025-01-27T13:57:00"/>
    <n v="0"/>
    <n v="0"/>
    <n v="0"/>
    <n v="0"/>
    <n v="0"/>
    <s v=""/>
    <m/>
    <m/>
    <m/>
    <x v="0"/>
    <x v="0"/>
    <s v="thiqa5-drasma-jan.xml"/>
    <d v="2025-01-26T18:32:00"/>
    <s v="Remitted"/>
    <s v="Fully Rejected"/>
  </r>
  <r>
    <s v="MF4159"/>
    <s v="1263MF4159-f21b45"/>
    <s v="39622"/>
    <d v="2025-01-14T16:01:00"/>
    <n v="1"/>
    <d v="2025-01-14T16:01:00"/>
    <d v="2025-01-14T16:41:00"/>
    <s v="0000082820"/>
    <s v="25521"/>
    <n v="6"/>
    <n v="1"/>
    <s v="GD5633"/>
    <s v="ASMA BUTT MUHAMMAD AMIN BUTT"/>
    <s v="D001"/>
    <s v="National Health Insurance Company (DAMAN) - Thiqa program administration"/>
    <s v="E001"/>
    <s v="Abu Dhabi Department of Finance"/>
    <s v="CLM19012025041297162"/>
    <s v="ZEROHI27012025DMN847369"/>
    <m/>
    <n v="1050"/>
    <s v="Principal : K02.53, K02.63, K02.52, K02.62, K08.531"/>
    <d v="2025-01-27T13:57:00"/>
    <n v="0"/>
    <n v="0"/>
    <n v="1050"/>
    <n v="1050"/>
    <n v="0"/>
    <s v="MNEC-003"/>
    <s v="Service is not clinically indicated based on good clinical practice"/>
    <s v="Medical"/>
    <s v="Medical Necessity"/>
    <x v="0"/>
    <x v="0"/>
    <s v="thiqa5-drasma-jan.xml"/>
    <d v="2025-01-26T18:32:00"/>
    <s v="Remitted"/>
    <s v="Fully Rejected"/>
  </r>
  <r>
    <s v="MF4159"/>
    <s v="1263MF4159-f21b45"/>
    <s v="39622"/>
    <d v="2025-01-14T16:01:00"/>
    <n v="1"/>
    <d v="2025-01-14T16:01:00"/>
    <d v="2025-01-14T16:41:00"/>
    <s v="0000082627"/>
    <s v="27206"/>
    <n v="6"/>
    <n v="1"/>
    <s v="GD5633"/>
    <s v="ASMA BUTT MUHAMMAD AMIN BUTT"/>
    <s v="D001"/>
    <s v="National Health Insurance Company (DAMAN) - Thiqa program administration"/>
    <s v="E001"/>
    <s v="Abu Dhabi Department of Finance"/>
    <s v="CLM19012025041297162"/>
    <s v="ZEROHI27012025DMN847369"/>
    <s v="AUTH0901202519634345"/>
    <n v="1925"/>
    <s v="Principal : K02.53, K02.63, K02.52, K02.62, K08.531"/>
    <d v="2025-01-27T13:57:00"/>
    <n v="0"/>
    <n v="0"/>
    <n v="1925"/>
    <n v="1925"/>
    <n v="0"/>
    <s v="AUTH-005"/>
    <s v="Claim information is inconsistent with pre-certified/authorized services"/>
    <s v="Technical"/>
    <s v="Authorization"/>
    <x v="0"/>
    <x v="0"/>
    <s v="thiqa5-drasma-jan.xml"/>
    <d v="2025-01-26T18:32:00"/>
    <s v="Remitted"/>
    <s v="Fully Rejected"/>
  </r>
  <r>
    <s v="MF4159"/>
    <s v="1269MF4159-ca9885"/>
    <s v="40984"/>
    <d v="2025-01-14T16:43:00"/>
    <n v="1"/>
    <d v="2025-01-14T16:43:00"/>
    <d v="2025-01-14T16:57:00"/>
    <s v="0000082822"/>
    <s v="11101"/>
    <n v="6"/>
    <n v="1"/>
    <s v="GD5633"/>
    <s v="ASMA BUTT MUHAMMAD AMIN BUTT"/>
    <s v="D001"/>
    <s v="National Health Insurance Company (DAMAN) - Thiqa program administration"/>
    <s v="E001"/>
    <s v="Abu Dhabi Department of Finance"/>
    <s v=""/>
    <m/>
    <m/>
    <n v="56"/>
    <s v="Principal : K05.321, K03.6"/>
    <m/>
    <n v="0"/>
    <n v="0"/>
    <m/>
    <n v="0"/>
    <n v="56"/>
    <m/>
    <m/>
    <m/>
    <m/>
    <x v="0"/>
    <x v="0"/>
    <s v="thiqa5-drasma-jan.xml"/>
    <m/>
    <s v="Initial Not Remitted"/>
    <m/>
  </r>
  <r>
    <s v="MF4159"/>
    <s v="1269MF4159-ca9885"/>
    <s v="40984"/>
    <d v="2025-01-14T16:43:00"/>
    <n v="1"/>
    <d v="2025-01-14T16:43:00"/>
    <d v="2025-01-14T16:57:00"/>
    <s v="0000082823"/>
    <s v="11111"/>
    <n v="6"/>
    <n v="1"/>
    <s v="GD5633"/>
    <s v="ASMA BUTT MUHAMMAD AMIN BUTT"/>
    <s v="D001"/>
    <s v="National Health Insurance Company (DAMAN) - Thiqa program administration"/>
    <s v="E001"/>
    <s v="Abu Dhabi Department of Finance"/>
    <s v=""/>
    <m/>
    <m/>
    <n v="70"/>
    <s v="Principal : K05.321, K03.6"/>
    <m/>
    <n v="0"/>
    <n v="0"/>
    <m/>
    <n v="0"/>
    <n v="70"/>
    <m/>
    <m/>
    <m/>
    <m/>
    <x v="0"/>
    <x v="0"/>
    <s v="thiqa5-drasma-jan.xml"/>
    <m/>
    <s v="Initial Not Remitted"/>
    <m/>
  </r>
  <r>
    <s v="MF4159"/>
    <s v="1269MF4159-ca9885"/>
    <s v="40984"/>
    <d v="2025-01-14T16:43:00"/>
    <n v="1"/>
    <d v="2025-01-14T16:43:00"/>
    <d v="2025-01-14T16:57:00"/>
    <s v="0000082824"/>
    <s v="11119"/>
    <n v="6"/>
    <n v="1"/>
    <s v="GD5633"/>
    <s v="ASMA BUTT MUHAMMAD AMIN BUTT"/>
    <s v="D001"/>
    <s v="National Health Insurance Company (DAMAN) - Thiqa program administration"/>
    <s v="E001"/>
    <s v="Abu Dhabi Department of Finance"/>
    <s v=""/>
    <m/>
    <m/>
    <n v="52.5"/>
    <s v="Principal : K05.321, K03.6"/>
    <m/>
    <n v="0"/>
    <n v="0"/>
    <m/>
    <n v="0"/>
    <n v="52.5"/>
    <m/>
    <m/>
    <m/>
    <m/>
    <x v="0"/>
    <x v="0"/>
    <s v="thiqa5-drasma-jan.xml"/>
    <m/>
    <s v="Initial Not Remitted"/>
    <m/>
  </r>
  <r>
    <s v="MF4159"/>
    <s v="2079MF4159-6c3f7e"/>
    <s v="40588"/>
    <d v="2025-01-14T17:19:00"/>
    <n v="1"/>
    <d v="2025-01-14T17:19:00"/>
    <d v="2025-01-14T18:23:00"/>
    <s v="0000082845"/>
    <s v="04801"/>
    <n v="6"/>
    <n v="1"/>
    <s v="GD11525"/>
    <s v="HUSSIEN SALAH AHMAD"/>
    <s v="D001"/>
    <s v="National Health Insurance Company (DAMAN) - Thiqa program administration"/>
    <s v="E001"/>
    <s v="Abu Dhabi Department of Finance"/>
    <s v=""/>
    <m/>
    <m/>
    <n v="35"/>
    <s v="Principal : K03.81"/>
    <m/>
    <n v="0"/>
    <n v="0"/>
    <m/>
    <n v="0"/>
    <n v="35"/>
    <m/>
    <m/>
    <m/>
    <m/>
    <x v="0"/>
    <x v="0"/>
    <s v="dr hussain thiqa jan 19,20,21,22.xml"/>
    <m/>
    <s v="Initial Not Remitted"/>
    <m/>
  </r>
  <r>
    <s v="MF4159"/>
    <s v="1672MF4159-ba7bb4"/>
    <s v="40952"/>
    <d v="2025-01-14T18:50:00"/>
    <n v="1"/>
    <d v="2025-01-14T18:50:00"/>
    <d v="2025-01-14T20:26:00"/>
    <s v="0000082849"/>
    <s v="02111"/>
    <n v="6"/>
    <n v="1"/>
    <s v="GD45264"/>
    <s v="IBRAHIM KHALED MOHAMED HASSAN  MOUSA"/>
    <s v="D001"/>
    <s v="National Health Insurance Company (DAMAN) - Thiqa program administration"/>
    <s v="E001"/>
    <s v="Abu Dhabi Department of Finance"/>
    <s v="CLM30012025042471291"/>
    <s v="ZEROHI04022025DMN498771"/>
    <m/>
    <n v="0"/>
    <s v="Principal : K02.63, K05.329"/>
    <d v="2025-02-04T23:05:00"/>
    <n v="0"/>
    <n v="0"/>
    <n v="0"/>
    <n v="0"/>
    <n v="0"/>
    <s v=""/>
    <m/>
    <m/>
    <m/>
    <x v="0"/>
    <x v="0"/>
    <s v="thiqa40952.xml"/>
    <d v="2025-02-03T18:42:00"/>
    <s v="Remitted"/>
    <s v="Fully Rejected"/>
  </r>
  <r>
    <s v="MF4159"/>
    <s v="1672MF4159-ba7bb4"/>
    <s v="40952"/>
    <d v="2025-01-14T18:50:00"/>
    <n v="1"/>
    <d v="2025-01-14T18:50:00"/>
    <d v="2025-01-14T20:26:00"/>
    <s v="0000082573"/>
    <s v="33131"/>
    <n v="6"/>
    <n v="1"/>
    <s v="GD45264"/>
    <s v="IBRAHIM KHALED MOHAMED HASSAN  MOUSA"/>
    <s v="D001"/>
    <s v="National Health Insurance Company (DAMAN) - Thiqa program administration"/>
    <s v="E001"/>
    <s v="Abu Dhabi Department of Finance"/>
    <s v="CLM30012025042471291"/>
    <s v="ZEROHI04022025DMN498771"/>
    <m/>
    <n v="665"/>
    <s v="Principal : K02.63, K05.329"/>
    <d v="2025-02-04T23:05:00"/>
    <n v="0"/>
    <n v="0"/>
    <n v="665"/>
    <n v="665"/>
    <n v="0"/>
    <s v="MNEC-003"/>
    <s v="Service is not clinically indicated based on good clinical practice"/>
    <s v="Medical"/>
    <s v="Medical Necessity"/>
    <x v="0"/>
    <x v="0"/>
    <s v="thiqa40952.xml"/>
    <d v="2025-02-03T18:42:00"/>
    <s v="Remitted"/>
    <s v="Fully Rejected"/>
  </r>
  <r>
    <s v="MF4159"/>
    <s v="1651MF4159-7d496b"/>
    <s v="722"/>
    <d v="2025-01-15T11:11:00"/>
    <n v="1"/>
    <d v="2025-01-15T11:11:00"/>
    <d v="2025-01-15T11:46:00"/>
    <s v="0000082856"/>
    <s v="62502"/>
    <n v="6"/>
    <n v="1"/>
    <s v="GD11525"/>
    <s v="HUSSIEN SALAH AHMAD"/>
    <s v="D001"/>
    <s v="National Health Insurance Company (DAMAN) - Thiqa program administration"/>
    <s v="E001"/>
    <s v="Abu Dhabi Department of Finance"/>
    <s v=""/>
    <m/>
    <s v="AUTH2312202418917522"/>
    <n v="1540"/>
    <s v="Principal : K08.409"/>
    <m/>
    <n v="0"/>
    <n v="0"/>
    <m/>
    <n v="0"/>
    <n v="1540"/>
    <m/>
    <m/>
    <m/>
    <m/>
    <x v="0"/>
    <x v="0"/>
    <s v="thiqa15-jan drhussein.xml"/>
    <m/>
    <s v="Initial Not Remitted"/>
    <m/>
  </r>
  <r>
    <s v="MF4159"/>
    <s v="1651MF4159-7d496b"/>
    <s v="722"/>
    <d v="2025-01-15T11:11:00"/>
    <n v="1"/>
    <d v="2025-01-15T11:11:00"/>
    <d v="2025-01-15T11:46:00"/>
    <s v="0000082857"/>
    <s v="62502"/>
    <n v="6"/>
    <n v="1"/>
    <s v="GD11525"/>
    <s v="HUSSIEN SALAH AHMAD"/>
    <s v="D001"/>
    <s v="National Health Insurance Company (DAMAN) - Thiqa program administration"/>
    <s v="E001"/>
    <s v="Abu Dhabi Department of Finance"/>
    <s v=""/>
    <m/>
    <s v="AUTH2312202418917522"/>
    <n v="1540"/>
    <s v="Principal : K08.409"/>
    <m/>
    <n v="0"/>
    <n v="0"/>
    <m/>
    <n v="0"/>
    <n v="1540"/>
    <m/>
    <m/>
    <m/>
    <m/>
    <x v="0"/>
    <x v="0"/>
    <s v="thiqa15-jan drhussein.xml"/>
    <m/>
    <s v="Initial Not Remitted"/>
    <m/>
  </r>
  <r>
    <s v="MF4159"/>
    <s v="1651MF4159-7d496b"/>
    <s v="722"/>
    <d v="2025-01-15T11:11:00"/>
    <n v="1"/>
    <d v="2025-01-15T11:11:00"/>
    <d v="2025-01-15T11:46:00"/>
    <s v="0000082858"/>
    <s v="62502"/>
    <n v="6"/>
    <n v="1"/>
    <s v="GD11525"/>
    <s v="HUSSIEN SALAH AHMAD"/>
    <s v="D001"/>
    <s v="National Health Insurance Company (DAMAN) - Thiqa program administration"/>
    <s v="E001"/>
    <s v="Abu Dhabi Department of Finance"/>
    <s v=""/>
    <m/>
    <s v="AUTH2312202418917522"/>
    <n v="1540"/>
    <s v="Principal : K08.409"/>
    <m/>
    <n v="0"/>
    <n v="0"/>
    <m/>
    <n v="0"/>
    <n v="1540"/>
    <m/>
    <m/>
    <m/>
    <m/>
    <x v="0"/>
    <x v="0"/>
    <s v="thiqa15-jan drhussein.xml"/>
    <m/>
    <s v="Initial Not Remitted"/>
    <m/>
  </r>
  <r>
    <s v="MF4159"/>
    <s v="1651MF4159-7d496b"/>
    <s v="722"/>
    <d v="2025-01-15T11:11:00"/>
    <n v="1"/>
    <d v="2025-01-15T11:11:00"/>
    <d v="2025-01-15T11:46:00"/>
    <s v="0000082854"/>
    <s v="67205"/>
    <n v="6"/>
    <n v="1"/>
    <s v="GD11525"/>
    <s v="HUSSIEN SALAH AHMAD"/>
    <s v="D001"/>
    <s v="National Health Insurance Company (DAMAN) - Thiqa program administration"/>
    <s v="E001"/>
    <s v="Abu Dhabi Department of Finance"/>
    <s v=""/>
    <m/>
    <s v="AUTH2312202418917522"/>
    <n v="1540"/>
    <s v="Principal : K08.409"/>
    <m/>
    <n v="0"/>
    <n v="0"/>
    <m/>
    <n v="0"/>
    <n v="1540"/>
    <m/>
    <m/>
    <m/>
    <m/>
    <x v="0"/>
    <x v="0"/>
    <s v="thiqa15-jan drhussein.xml"/>
    <m/>
    <s v="Initial Not Remitted"/>
    <m/>
  </r>
  <r>
    <s v="MF4159"/>
    <s v="1651MF4159-7d496b"/>
    <s v="722"/>
    <d v="2025-01-15T11:11:00"/>
    <n v="1"/>
    <d v="2025-01-15T11:11:00"/>
    <d v="2025-01-15T11:46:00"/>
    <s v="0000082855"/>
    <s v="67205"/>
    <n v="6"/>
    <n v="1"/>
    <s v="GD11525"/>
    <s v="HUSSIEN SALAH AHMAD"/>
    <s v="D001"/>
    <s v="National Health Insurance Company (DAMAN) - Thiqa program administration"/>
    <s v="E001"/>
    <s v="Abu Dhabi Department of Finance"/>
    <s v=""/>
    <m/>
    <s v="AUTH2312202418917522"/>
    <n v="1540"/>
    <s v="Principal : K08.409"/>
    <m/>
    <n v="0"/>
    <n v="0"/>
    <m/>
    <n v="0"/>
    <n v="1540"/>
    <m/>
    <m/>
    <m/>
    <m/>
    <x v="0"/>
    <x v="0"/>
    <s v="thiqa15-jan drhussein.xml"/>
    <m/>
    <s v="Initial Not Remitted"/>
    <m/>
  </r>
  <r>
    <s v="MF4159"/>
    <s v="1704MF4159-a3c774"/>
    <s v="40922"/>
    <d v="2025-01-15T11:41:00"/>
    <n v="1"/>
    <d v="2025-01-15T11:41:00"/>
    <d v="2025-01-15T12:37:00"/>
    <s v="0000082865"/>
    <s v="23324"/>
    <n v="6"/>
    <n v="1"/>
    <s v="GD36537"/>
    <s v="AMMAR  ANBARI"/>
    <s v="C002"/>
    <s v="Arab Gulf Health Services LLC - Abu Dhabi Branch"/>
    <s v="A012"/>
    <s v="Orient Insurance PJSC Abu Dhabi 1"/>
    <s v="96466880"/>
    <s v="N/A"/>
    <s v="C0023119881/1"/>
    <n v="378"/>
    <s v="Principal : K02.53, K02.63"/>
    <d v="2025-02-02T01:35:00"/>
    <n v="0"/>
    <n v="0"/>
    <n v="378"/>
    <n v="378"/>
    <n v="0"/>
    <s v="CLAI-012"/>
    <s v="Submission not compliant with contractual agreement between provider &amp; payer"/>
    <s v="Technical"/>
    <s v="Administrative information"/>
    <x v="0"/>
    <x v="0"/>
    <s v="40922-15jan-nextcare-drammr.xml"/>
    <d v="2025-02-02T01:35:00"/>
    <s v="Remitted"/>
    <s v="Fully Rejected"/>
  </r>
  <r>
    <s v="MF4159"/>
    <s v="1683MF4159-389500"/>
    <s v="37487"/>
    <d v="2025-01-15T11:57:00"/>
    <n v="1"/>
    <d v="2025-01-15T11:57:00"/>
    <d v="2025-01-29T18:00:00"/>
    <s v="0000084573"/>
    <s v="02111"/>
    <n v="6"/>
    <n v="1"/>
    <s v="GD11525"/>
    <s v="HUSSIEN SALAH AHMAD"/>
    <s v="D001"/>
    <s v="National Health Insurance Company (DAMAN) - Thiqa program administration"/>
    <s v="E001"/>
    <s v="Abu Dhabi Department of Finance"/>
    <s v="CLM31012025042555928"/>
    <s v="ZEROHI11022025DMN333364"/>
    <m/>
    <n v="0"/>
    <s v="Principal : K08.409, K01.1"/>
    <d v="2025-02-11T15:53:00"/>
    <n v="0"/>
    <n v="0"/>
    <n v="0"/>
    <n v="0"/>
    <n v="0"/>
    <s v=""/>
    <m/>
    <m/>
    <m/>
    <x v="0"/>
    <x v="0"/>
    <s v="37487thiqa.xml"/>
    <d v="2025-02-10T18:54:00"/>
    <s v="Remitted"/>
    <s v="Fully Rejected"/>
  </r>
  <r>
    <s v="MF4159"/>
    <s v="1683MF4159-389500"/>
    <s v="37487"/>
    <d v="2025-01-15T11:57:00"/>
    <n v="1"/>
    <d v="2025-01-15T11:57:00"/>
    <d v="2025-01-29T18:00:00"/>
    <s v="0000084572"/>
    <s v="27205"/>
    <n v="6"/>
    <n v="1"/>
    <s v="GD11525"/>
    <s v="HUSSIEN SALAH AHMAD"/>
    <s v="D001"/>
    <s v="National Health Insurance Company (DAMAN) - Thiqa program administration"/>
    <s v="E001"/>
    <s v="Abu Dhabi Department of Finance"/>
    <s v="CLM31012025042555928"/>
    <s v="ZEROHI11022025DMN333364"/>
    <s v="AUTH0501202519396250"/>
    <n v="1540"/>
    <s v="Principal : K08.409, K01.1"/>
    <d v="2025-02-11T15:53:00"/>
    <n v="0"/>
    <n v="0"/>
    <n v="1540"/>
    <n v="1540"/>
    <n v="0"/>
    <s v="AUTH-005"/>
    <s v="Claim information is inconsistent with pre-certified/authorized services"/>
    <s v="Technical"/>
    <s v="Authorization"/>
    <x v="0"/>
    <x v="0"/>
    <s v="37487thiqa.xml"/>
    <d v="2025-02-10T18:54:00"/>
    <s v="Remitted"/>
    <s v="Fully Rejected"/>
  </r>
  <r>
    <s v="MF4159"/>
    <s v="1270MF4159-fb5f07"/>
    <s v="40735"/>
    <d v="2025-01-15T13:20:00"/>
    <n v="1"/>
    <d v="2025-01-15T13:20:00"/>
    <d v="2025-01-15T13:51:00"/>
    <s v="0000082867"/>
    <s v="02111"/>
    <n v="6"/>
    <n v="1"/>
    <s v="GD5633"/>
    <s v="ASMA BUTT MUHAMMAD AMIN BUTT"/>
    <s v="A001"/>
    <s v="National Health Insurance Co. - Daman - P.J.S.C."/>
    <s v="A001"/>
    <s v="National Health Insurance Co. - Daman - P.J.S.C."/>
    <s v="212511145292"/>
    <s v="ZERMED1122025DMN042103"/>
    <m/>
    <n v="0"/>
    <s v="Principal : K02.53, K02.63, K08.531, K03.6, K05.10"/>
    <d v="2025-02-11T14:53:00"/>
    <n v="0"/>
    <n v="0"/>
    <n v="0"/>
    <n v="0"/>
    <n v="0"/>
    <s v=""/>
    <m/>
    <m/>
    <m/>
    <x v="0"/>
    <x v="0"/>
    <s v="dmn5-jan-drasma.xml"/>
    <d v="2025-02-10T18:30:00"/>
    <s v="Remitted"/>
    <s v="Fully Rejected"/>
  </r>
  <r>
    <s v="MF4159"/>
    <s v="1270MF4159-fb5f07"/>
    <s v="40735"/>
    <d v="2025-01-15T13:20:00"/>
    <n v="1"/>
    <d v="2025-01-15T13:20:00"/>
    <d v="2025-01-15T13:51:00"/>
    <s v="0000082866"/>
    <s v="27206"/>
    <n v="6"/>
    <n v="1"/>
    <s v="GD5633"/>
    <s v="ASMA BUTT MUHAMMAD AMIN BUTT"/>
    <s v="A001"/>
    <s v="National Health Insurance Co. - Daman - P.J.S.C."/>
    <s v="A001"/>
    <s v="National Health Insurance Co. - Daman - P.J.S.C."/>
    <s v="212511145292"/>
    <s v="ZERMED1122025DMN042103"/>
    <s v="117121969"/>
    <n v="1200"/>
    <s v="Principal : K02.53, K02.63, K08.531, K03.6, K05.10"/>
    <d v="2025-02-11T14:53:00"/>
    <n v="0"/>
    <n v="0"/>
    <n v="1200"/>
    <n v="1200"/>
    <n v="0"/>
    <s v="AUTH-005"/>
    <s v="Claim information is inconsistent with pre-certified/authorized services"/>
    <s v="Technical"/>
    <s v="Authorization"/>
    <x v="0"/>
    <x v="0"/>
    <s v="dmn5-jan-drasma.xml"/>
    <d v="2025-02-10T18:30:00"/>
    <s v="Remitted"/>
    <s v="Fully Rejected"/>
  </r>
  <r>
    <s v="MF4159"/>
    <s v="1273MF4159-2dda32"/>
    <s v="40757"/>
    <d v="2025-01-15T15:04:00"/>
    <n v="1"/>
    <d v="2025-01-15T15:04:00"/>
    <d v="2025-01-15T15:10:00"/>
    <s v="0000082877"/>
    <s v="02111"/>
    <n v="6"/>
    <n v="1"/>
    <s v="GD5633"/>
    <s v="ASMA BUTT MUHAMMAD AMIN BUTT"/>
    <s v="D001"/>
    <s v="National Health Insurance Company (DAMAN) - Thiqa program administration"/>
    <s v="E001"/>
    <s v="Abu Dhabi Department of Finance"/>
    <s v="CLM19012025041297167"/>
    <s v="ZEROHI27012025DMN847369"/>
    <m/>
    <n v="0"/>
    <s v="Principal : K02.53, K02.63"/>
    <d v="2025-01-27T13:57:00"/>
    <n v="0"/>
    <n v="0"/>
    <n v="0"/>
    <n v="0"/>
    <n v="0"/>
    <s v=""/>
    <m/>
    <m/>
    <m/>
    <x v="0"/>
    <x v="0"/>
    <s v="thiqa5-drasma-jan.xml"/>
    <d v="2025-01-26T18:32:00"/>
    <s v="Remitted"/>
    <s v="Fully Rejected"/>
  </r>
  <r>
    <s v="MF4159"/>
    <s v="1273MF4159-2dda32"/>
    <s v="40757"/>
    <d v="2025-01-15T15:04:00"/>
    <n v="1"/>
    <d v="2025-01-15T15:04:00"/>
    <d v="2025-01-15T15:10:00"/>
    <s v="0000082679"/>
    <s v="27206"/>
    <n v="6"/>
    <n v="1"/>
    <s v="GD5633"/>
    <s v="ASMA BUTT MUHAMMAD AMIN BUTT"/>
    <s v="D001"/>
    <s v="National Health Insurance Company (DAMAN) - Thiqa program administration"/>
    <s v="E001"/>
    <s v="Abu Dhabi Department of Finance"/>
    <s v="CLM19012025041297167"/>
    <s v="ZEROHI27012025DMN847369"/>
    <s v="AUTH0701202519523832"/>
    <n v="1925"/>
    <s v="Principal : K02.53, K02.63"/>
    <d v="2025-01-27T13:57:00"/>
    <n v="0"/>
    <n v="0"/>
    <n v="1925"/>
    <n v="1925"/>
    <n v="0"/>
    <s v="AUTH-005"/>
    <s v="Claim information is inconsistent with pre-certified/authorized services"/>
    <s v="Technical"/>
    <s v="Authorization"/>
    <x v="0"/>
    <x v="0"/>
    <s v="thiqa5-drasma-jan.xml"/>
    <d v="2025-01-26T18:32:00"/>
    <s v="Remitted"/>
    <s v="Fully Rejected"/>
  </r>
  <r>
    <s v="MF4159"/>
    <s v="1410MF4159-e41f6e"/>
    <s v="40987"/>
    <d v="2025-01-15T15:53:00"/>
    <n v="1"/>
    <d v="2025-01-15T15:53:00"/>
    <d v="2025-01-15T16:22:00"/>
    <s v="0000082880"/>
    <s v="01204"/>
    <n v="6"/>
    <n v="1"/>
    <s v="GD5633"/>
    <s v="ASMA BUTT MUHAMMAD AMIN BUTT"/>
    <s v="A001"/>
    <s v="National Health Insurance Co. - Daman - P.J.S.C."/>
    <s v="A001"/>
    <s v="National Health Insurance Co. - Daman - P.J.S.C."/>
    <s v=""/>
    <m/>
    <s v="117203453"/>
    <n v="60"/>
    <s v="Principal : K05.10, K03.6, K01.1, K08.409, K08.531, M26.4"/>
    <m/>
    <n v="0"/>
    <n v="0"/>
    <m/>
    <n v="0"/>
    <n v="60"/>
    <m/>
    <m/>
    <m/>
    <m/>
    <x v="0"/>
    <x v="0"/>
    <s v="drasma damn-jan.xml"/>
    <m/>
    <s v="Initial Not Remitted"/>
    <m/>
  </r>
  <r>
    <s v="MF4159"/>
    <s v="1410MF4159-e41f6e"/>
    <s v="40987"/>
    <d v="2025-01-15T15:53:00"/>
    <n v="1"/>
    <d v="2025-01-15T15:53:00"/>
    <d v="2025-01-15T16:22:00"/>
    <s v="0000082881"/>
    <s v="02601"/>
    <n v="6"/>
    <n v="1"/>
    <s v="GD5633"/>
    <s v="ASMA BUTT MUHAMMAD AMIN BUTT"/>
    <s v="A001"/>
    <s v="National Health Insurance Co. - Daman - P.J.S.C."/>
    <s v="A001"/>
    <s v="National Health Insurance Co. - Daman - P.J.S.C."/>
    <s v=""/>
    <m/>
    <s v="117203453"/>
    <n v="90"/>
    <s v="Principal : K05.10, K03.6, K01.1, K08.409, K08.531, M26.4"/>
    <m/>
    <n v="0"/>
    <n v="0"/>
    <m/>
    <n v="0"/>
    <n v="90"/>
    <m/>
    <m/>
    <m/>
    <m/>
    <x v="0"/>
    <x v="0"/>
    <s v="drasma damn-jan.xml"/>
    <m/>
    <s v="Initial Not Remitted"/>
    <m/>
  </r>
  <r>
    <s v="MF4159"/>
    <s v="1410MF4159-e41f6e"/>
    <s v="40987"/>
    <d v="2025-01-15T15:53:00"/>
    <n v="1"/>
    <d v="2025-01-15T15:53:00"/>
    <d v="2025-01-15T16:22:00"/>
    <s v="0000082882"/>
    <s v="11101"/>
    <n v="6"/>
    <n v="1"/>
    <s v="GD5633"/>
    <s v="ASMA BUTT MUHAMMAD AMIN BUTT"/>
    <s v="A001"/>
    <s v="National Health Insurance Co. - Daman - P.J.S.C."/>
    <s v="A001"/>
    <s v="National Health Insurance Co. - Daman - P.J.S.C."/>
    <s v=""/>
    <m/>
    <s v="117212214"/>
    <n v="48"/>
    <s v="Principal : K05.10, K03.6, K01.1, K08.409, K08.531, M26.4"/>
    <m/>
    <n v="0"/>
    <n v="0"/>
    <m/>
    <n v="0"/>
    <n v="48"/>
    <m/>
    <m/>
    <m/>
    <m/>
    <x v="0"/>
    <x v="0"/>
    <s v="drasma damn-jan.xml"/>
    <m/>
    <s v="Initial Not Remitted"/>
    <m/>
  </r>
  <r>
    <s v="MF4159"/>
    <s v="1410MF4159-e41f6e"/>
    <s v="40987"/>
    <d v="2025-01-15T15:53:00"/>
    <n v="1"/>
    <d v="2025-01-15T15:53:00"/>
    <d v="2025-01-15T16:22:00"/>
    <s v="0000082883"/>
    <s v="11111"/>
    <n v="6"/>
    <n v="1"/>
    <s v="GD5633"/>
    <s v="ASMA BUTT MUHAMMAD AMIN BUTT"/>
    <s v="A001"/>
    <s v="National Health Insurance Co. - Daman - P.J.S.C."/>
    <s v="A001"/>
    <s v="National Health Insurance Co. - Daman - P.J.S.C."/>
    <s v=""/>
    <m/>
    <s v="117212214"/>
    <n v="60"/>
    <s v="Principal : K05.10, K03.6, K01.1, K08.409, K08.531, M26.4"/>
    <m/>
    <n v="0"/>
    <n v="0"/>
    <m/>
    <n v="0"/>
    <n v="60"/>
    <m/>
    <m/>
    <m/>
    <m/>
    <x v="0"/>
    <x v="0"/>
    <s v="drasma damn-jan.xml"/>
    <m/>
    <s v="Initial Not Remitted"/>
    <m/>
  </r>
  <r>
    <s v="MF4159"/>
    <s v="1410MF4159-e41f6e"/>
    <s v="40987"/>
    <d v="2025-01-15T15:53:00"/>
    <n v="1"/>
    <d v="2025-01-15T15:53:00"/>
    <d v="2025-01-15T16:22:00"/>
    <s v="0000082884"/>
    <s v="11119"/>
    <n v="6"/>
    <n v="1"/>
    <s v="GD5633"/>
    <s v="ASMA BUTT MUHAMMAD AMIN BUTT"/>
    <s v="A001"/>
    <s v="National Health Insurance Co. - Daman - P.J.S.C."/>
    <s v="A001"/>
    <s v="National Health Insurance Co. - Daman - P.J.S.C."/>
    <s v=""/>
    <m/>
    <s v="117212214"/>
    <n v="45"/>
    <s v="Principal : K05.10, K03.6, K01.1, K08.409, K08.531, M26.4"/>
    <m/>
    <n v="0"/>
    <n v="0"/>
    <m/>
    <n v="0"/>
    <n v="45"/>
    <m/>
    <m/>
    <m/>
    <m/>
    <x v="0"/>
    <x v="0"/>
    <s v="drasma damn-jan.xml"/>
    <m/>
    <s v="Initial Not Remitted"/>
    <m/>
  </r>
  <r>
    <s v="MF4159"/>
    <s v="1818MF4159-045a98"/>
    <s v="39673"/>
    <d v="2025-01-15T15:53:00"/>
    <n v="1"/>
    <d v="2025-01-15T15:53:00"/>
    <d v="2025-01-15T17:16:00"/>
    <s v="0000082912"/>
    <s v="02111"/>
    <n v="6"/>
    <n v="1"/>
    <s v="GD22503"/>
    <s v="Salim ali salim  Alhamadani"/>
    <s v="D001"/>
    <s v="National Health Insurance Company (DAMAN) - Thiqa program administration"/>
    <s v="E001"/>
    <s v="Abu Dhabi Department of Finance"/>
    <s v="CLM03022025042735954"/>
    <s v="ZEROHI12022025DMN734920"/>
    <m/>
    <n v="0"/>
    <s v="Principal : K04.02, K05.329"/>
    <d v="2025-02-12T12:32:00"/>
    <n v="0"/>
    <n v="0"/>
    <n v="0"/>
    <n v="0"/>
    <n v="0"/>
    <s v=""/>
    <m/>
    <m/>
    <m/>
    <x v="0"/>
    <x v="0"/>
    <s v="jan-thiqa-drsalim5.xml"/>
    <d v="2025-02-11T18:21:00"/>
    <s v="Remitted"/>
    <s v="Fully Rejected"/>
  </r>
  <r>
    <s v="MF4159"/>
    <s v="1818MF4159-045a98"/>
    <s v="39673"/>
    <d v="2025-01-15T15:53:00"/>
    <n v="1"/>
    <d v="2025-01-15T15:53:00"/>
    <d v="2025-01-15T17:16:00"/>
    <s v="0000082779"/>
    <s v="27206"/>
    <n v="6"/>
    <n v="1"/>
    <s v="GD22503"/>
    <s v="Salim ali salim  Alhamadani"/>
    <s v="D001"/>
    <s v="National Health Insurance Company (DAMAN) - Thiqa program administration"/>
    <s v="E001"/>
    <s v="Abu Dhabi Department of Finance"/>
    <s v="CLM03022025042735954"/>
    <s v="ZEROHI12022025DMN734920"/>
    <s v="AUTH0901202519659711"/>
    <n v="1925"/>
    <s v="Principal : K04.02, K05.329"/>
    <d v="2025-02-12T12:32:00"/>
    <n v="0"/>
    <n v="0"/>
    <n v="1925"/>
    <n v="1925"/>
    <n v="0"/>
    <s v="AUTH-005"/>
    <s v="Claim information is inconsistent with pre-certified/authorized services"/>
    <s v="Technical"/>
    <s v="Authorization"/>
    <x v="0"/>
    <x v="0"/>
    <s v="jan-thiqa-drsalim5.xml"/>
    <d v="2025-02-11T18:21:00"/>
    <s v="Remitted"/>
    <s v="Fully Rejected"/>
  </r>
  <r>
    <s v="MF4159"/>
    <s v="2011MF4159-60e126"/>
    <s v="40028"/>
    <d v="2025-01-15T16:16:00"/>
    <n v="1"/>
    <d v="2025-01-15T16:16:00"/>
    <d v="2025-01-15T17:22:00"/>
    <s v="0000082919"/>
    <s v="29101"/>
    <n v="6"/>
    <n v="1"/>
    <s v="GD22503"/>
    <s v="Salim ali salim  Alhamadani"/>
    <s v="D001"/>
    <s v="National Health Insurance Company (DAMAN) - Thiqa program administration"/>
    <s v="E001"/>
    <s v="Abu Dhabi Department of Finance"/>
    <s v=""/>
    <m/>
    <m/>
    <n v="105"/>
    <s v="Principal : K08.51, K05.329"/>
    <m/>
    <n v="0"/>
    <n v="0"/>
    <m/>
    <n v="0"/>
    <n v="105"/>
    <m/>
    <m/>
    <m/>
    <m/>
    <x v="0"/>
    <x v="0"/>
    <s v="dr salim thiqa jan.xml"/>
    <m/>
    <s v="Initial Not Remitted"/>
    <m/>
  </r>
  <r>
    <s v="MF4159"/>
    <s v="2011MF4159-60e126"/>
    <s v="40028"/>
    <d v="2025-01-15T16:16:00"/>
    <n v="1"/>
    <d v="2025-01-15T16:16:00"/>
    <d v="2025-01-15T17:22:00"/>
    <s v="0000082921"/>
    <s v="29109"/>
    <n v="6"/>
    <n v="1"/>
    <s v="GD22503"/>
    <s v="Salim ali salim  Alhamadani"/>
    <s v="D001"/>
    <s v="National Health Insurance Company (DAMAN) - Thiqa program administration"/>
    <s v="E001"/>
    <s v="Abu Dhabi Department of Finance"/>
    <s v=""/>
    <m/>
    <m/>
    <n v="105"/>
    <s v="Principal : K08.51, K05.329"/>
    <m/>
    <n v="0"/>
    <n v="0"/>
    <m/>
    <n v="0"/>
    <n v="105"/>
    <m/>
    <m/>
    <m/>
    <m/>
    <x v="0"/>
    <x v="0"/>
    <s v="dr salim thiqa jan.xml"/>
    <m/>
    <s v="Initial Not Remitted"/>
    <m/>
  </r>
  <r>
    <s v="MF4159"/>
    <s v="2011MF4159-60e126"/>
    <s v="40028"/>
    <d v="2025-01-15T16:16:00"/>
    <n v="1"/>
    <d v="2025-01-15T16:16:00"/>
    <d v="2025-01-15T17:22:00"/>
    <s v="0000082922"/>
    <s v="29109"/>
    <n v="6"/>
    <n v="1"/>
    <s v="GD22503"/>
    <s v="Salim ali salim  Alhamadani"/>
    <s v="D001"/>
    <s v="National Health Insurance Company (DAMAN) - Thiqa program administration"/>
    <s v="E001"/>
    <s v="Abu Dhabi Department of Finance"/>
    <s v=""/>
    <m/>
    <m/>
    <n v="105"/>
    <s v="Principal : K08.51, K05.329"/>
    <m/>
    <n v="0"/>
    <n v="0"/>
    <m/>
    <n v="0"/>
    <n v="105"/>
    <m/>
    <m/>
    <m/>
    <m/>
    <x v="0"/>
    <x v="0"/>
    <s v="dr salim thiqa jan.xml"/>
    <m/>
    <s v="Initial Not Remitted"/>
    <m/>
  </r>
  <r>
    <s v="MF4159"/>
    <s v="2011MF4159-60e126"/>
    <s v="40028"/>
    <d v="2025-01-15T16:16:00"/>
    <n v="1"/>
    <d v="2025-01-15T16:16:00"/>
    <d v="2025-01-15T17:22:00"/>
    <s v="0000083880"/>
    <s v="29109"/>
    <n v="6"/>
    <n v="1"/>
    <s v="GD22503"/>
    <s v="Salim ali salim  Alhamadani"/>
    <s v="D001"/>
    <s v="National Health Insurance Company (DAMAN) - Thiqa program administration"/>
    <s v="E001"/>
    <s v="Abu Dhabi Department of Finance"/>
    <s v=""/>
    <m/>
    <m/>
    <n v="105"/>
    <s v="Principal : K08.51, K05.329"/>
    <m/>
    <n v="0"/>
    <n v="0"/>
    <m/>
    <n v="0"/>
    <n v="105"/>
    <m/>
    <m/>
    <m/>
    <m/>
    <x v="0"/>
    <x v="0"/>
    <s v="dr salim thiqa jan.xml"/>
    <m/>
    <s v="Initial Not Remitted"/>
    <m/>
  </r>
  <r>
    <s v="MF4159"/>
    <s v="1653MF4159-47fd9e"/>
    <s v="35841"/>
    <d v="2025-01-15T16:18:00"/>
    <n v="1"/>
    <d v="2025-01-15T16:18:00"/>
    <d v="2025-01-15T16:29:00"/>
    <s v="0000082886"/>
    <s v="02111"/>
    <n v="6"/>
    <n v="1"/>
    <s v="GD11525"/>
    <s v="HUSSIEN SALAH AHMAD"/>
    <s v="D001"/>
    <s v="National Health Insurance Company (DAMAN) - Thiqa program administration"/>
    <s v="E001"/>
    <s v="Abu Dhabi Department of Finance"/>
    <s v="CLM29012025042399111"/>
    <s v="ZEROHI08022025DMN547230"/>
    <m/>
    <n v="0"/>
    <s v="Principal : K08.409, K08.531"/>
    <d v="2025-02-08T12:43:00"/>
    <n v="0"/>
    <n v="0"/>
    <n v="0"/>
    <n v="0"/>
    <n v="0"/>
    <s v=""/>
    <m/>
    <m/>
    <m/>
    <x v="0"/>
    <x v="0"/>
    <s v="thiqa15-jan drhussein.xml"/>
    <d v="2025-02-07T18:31:00"/>
    <s v="Remitted"/>
    <s v="Fully Rejected"/>
  </r>
  <r>
    <s v="MF4159"/>
    <s v="1653MF4159-47fd9e"/>
    <s v="35841"/>
    <d v="2025-01-15T16:18:00"/>
    <n v="1"/>
    <d v="2025-01-15T16:18:00"/>
    <d v="2025-01-15T16:29:00"/>
    <s v="0000082885"/>
    <s v="27205"/>
    <n v="6"/>
    <n v="1"/>
    <s v="GD11525"/>
    <s v="HUSSIEN SALAH AHMAD"/>
    <s v="D001"/>
    <s v="National Health Insurance Company (DAMAN) - Thiqa program administration"/>
    <s v="E001"/>
    <s v="Abu Dhabi Department of Finance"/>
    <s v="CLM29012025042399111"/>
    <s v="ZEROHI08022025DMN547230"/>
    <s v="AUTH0701202519498417"/>
    <n v="1540"/>
    <s v="Principal : K08.409, K08.531"/>
    <d v="2025-02-08T12:43:00"/>
    <n v="0"/>
    <n v="0"/>
    <n v="1540"/>
    <n v="1540"/>
    <n v="0"/>
    <s v="AUTH-005"/>
    <s v="Claim information is inconsistent with pre-certified/authorized services"/>
    <s v="Technical"/>
    <s v="Authorization"/>
    <x v="0"/>
    <x v="0"/>
    <s v="thiqa15-jan drhussein.xml"/>
    <d v="2025-02-07T18:31:00"/>
    <s v="Remitted"/>
    <s v="Fully Rejected"/>
  </r>
  <r>
    <s v="MF4159"/>
    <s v="1250MF4159-a8e1f9"/>
    <s v="40873"/>
    <d v="2025-01-15T16:44:00"/>
    <n v="1"/>
    <d v="2025-01-15T16:44:00"/>
    <d v="2025-01-15T17:21:00"/>
    <s v="0000082916"/>
    <s v="11101"/>
    <n v="6"/>
    <n v="1"/>
    <s v="GD5633"/>
    <s v="ASMA BUTT MUHAMMAD AMIN BUTT"/>
    <s v="A001"/>
    <s v="National Health Insurance Co. - Daman - P.J.S.C."/>
    <s v="A001"/>
    <s v="National Health Insurance Co. - Daman - P.J.S.C."/>
    <s v=""/>
    <m/>
    <s v="117211460"/>
    <n v="38.4"/>
    <s v="Principal : K05.10, K03.6, K00.6, K08.531"/>
    <m/>
    <n v="0"/>
    <n v="0"/>
    <m/>
    <n v="0"/>
    <n v="38.4"/>
    <m/>
    <m/>
    <m/>
    <m/>
    <x v="0"/>
    <x v="0"/>
    <s v="dmn5-jan-drasma.xml"/>
    <m/>
    <s v="Initial Not Remitted"/>
    <m/>
  </r>
  <r>
    <s v="MF4159"/>
    <s v="1250MF4159-a8e1f9"/>
    <s v="40873"/>
    <d v="2025-01-15T16:44:00"/>
    <n v="1"/>
    <d v="2025-01-15T16:44:00"/>
    <d v="2025-01-15T17:21:00"/>
    <s v="0000082914"/>
    <s v="01204"/>
    <n v="6"/>
    <n v="1"/>
    <s v="GD5633"/>
    <s v="ASMA BUTT MUHAMMAD AMIN BUTT"/>
    <s v="A001"/>
    <s v="National Health Insurance Co. - Daman - P.J.S.C."/>
    <s v="A001"/>
    <s v="National Health Insurance Co. - Daman - P.J.S.C."/>
    <s v=""/>
    <m/>
    <s v="117199150"/>
    <n v="48"/>
    <s v="Principal : K05.10, K03.6, K00.6, K08.531"/>
    <m/>
    <n v="0"/>
    <n v="0"/>
    <m/>
    <n v="0"/>
    <n v="48"/>
    <m/>
    <m/>
    <m/>
    <m/>
    <x v="0"/>
    <x v="0"/>
    <s v="dmn5-jan-drasma.xml"/>
    <m/>
    <s v="Initial Not Remitted"/>
    <m/>
  </r>
  <r>
    <s v="MF4159"/>
    <s v="1250MF4159-a8e1f9"/>
    <s v="40873"/>
    <d v="2025-01-15T16:44:00"/>
    <n v="1"/>
    <d v="2025-01-15T16:44:00"/>
    <d v="2025-01-15T17:21:00"/>
    <s v="0000082915"/>
    <s v="02601"/>
    <n v="6"/>
    <n v="1"/>
    <s v="GD5633"/>
    <s v="ASMA BUTT MUHAMMAD AMIN BUTT"/>
    <s v="A001"/>
    <s v="National Health Insurance Co. - Daman - P.J.S.C."/>
    <s v="A001"/>
    <s v="National Health Insurance Co. - Daman - P.J.S.C."/>
    <s v=""/>
    <m/>
    <s v="117199150"/>
    <n v="72"/>
    <s v="Principal : K05.10, K03.6, K00.6, K08.531"/>
    <m/>
    <n v="0"/>
    <n v="0"/>
    <m/>
    <n v="0"/>
    <n v="72"/>
    <m/>
    <m/>
    <m/>
    <m/>
    <x v="0"/>
    <x v="0"/>
    <s v="dmn5-jan-drasma.xml"/>
    <m/>
    <s v="Initial Not Remitted"/>
    <m/>
  </r>
  <r>
    <s v="MF4159"/>
    <s v="1250MF4159-a8e1f9"/>
    <s v="40873"/>
    <d v="2025-01-15T16:44:00"/>
    <n v="1"/>
    <d v="2025-01-15T16:44:00"/>
    <d v="2025-01-15T17:21:00"/>
    <s v="0000082917"/>
    <s v="11111"/>
    <n v="6"/>
    <n v="1"/>
    <s v="GD5633"/>
    <s v="ASMA BUTT MUHAMMAD AMIN BUTT"/>
    <s v="A001"/>
    <s v="National Health Insurance Co. - Daman - P.J.S.C."/>
    <s v="A001"/>
    <s v="National Health Insurance Co. - Daman - P.J.S.C."/>
    <s v=""/>
    <m/>
    <s v="117211460"/>
    <n v="48"/>
    <s v="Principal : K05.10, K03.6, K00.6, K08.531"/>
    <m/>
    <n v="0"/>
    <n v="0"/>
    <m/>
    <n v="0"/>
    <n v="48"/>
    <m/>
    <m/>
    <m/>
    <m/>
    <x v="0"/>
    <x v="0"/>
    <s v="dmn5-jan-drasma.xml"/>
    <m/>
    <s v="Initial Not Remitted"/>
    <m/>
  </r>
  <r>
    <s v="MF4159"/>
    <s v="1250MF4159-a8e1f9"/>
    <s v="40873"/>
    <d v="2025-01-15T16:44:00"/>
    <n v="1"/>
    <d v="2025-01-15T16:44:00"/>
    <d v="2025-01-15T17:21:00"/>
    <s v="0000082918"/>
    <s v="11119"/>
    <n v="6"/>
    <n v="1"/>
    <s v="GD5633"/>
    <s v="ASMA BUTT MUHAMMAD AMIN BUTT"/>
    <s v="A001"/>
    <s v="National Health Insurance Co. - Daman - P.J.S.C."/>
    <s v="A001"/>
    <s v="National Health Insurance Co. - Daman - P.J.S.C."/>
    <s v=""/>
    <m/>
    <s v="117211460"/>
    <n v="36"/>
    <s v="Principal : K05.10, K03.6, K00.6, K08.531"/>
    <m/>
    <n v="0"/>
    <n v="0"/>
    <m/>
    <n v="0"/>
    <n v="36"/>
    <m/>
    <m/>
    <m/>
    <m/>
    <x v="0"/>
    <x v="0"/>
    <s v="dmn5-jan-drasma.xml"/>
    <m/>
    <s v="Initial Not Remitted"/>
    <m/>
  </r>
  <r>
    <s v="MF4159"/>
    <s v="1929MF4159-850527"/>
    <s v="40934"/>
    <d v="2025-01-15T17:25:00"/>
    <n v="1"/>
    <d v="2025-01-15T17:25:00"/>
    <d v="2025-01-15T17:39:00"/>
    <s v="0000082923"/>
    <s v="27201"/>
    <n v="6"/>
    <n v="1"/>
    <s v="GD5633"/>
    <s v="ASMA BUTT MUHAMMAD AMIN BUTT"/>
    <s v="D001"/>
    <s v="National Health Insurance Company (DAMAN) - Thiqa program administration"/>
    <s v="E001"/>
    <s v="Abu Dhabi Department of Finance"/>
    <s v=""/>
    <m/>
    <s v="AUTH1501202519896971"/>
    <n v="1540"/>
    <s v="Principal : K08.530"/>
    <m/>
    <n v="0"/>
    <n v="0"/>
    <m/>
    <n v="0"/>
    <n v="1540"/>
    <m/>
    <m/>
    <m/>
    <m/>
    <x v="0"/>
    <x v="0"/>
    <s v="jan-thiqa10-drasma.xml"/>
    <m/>
    <s v="Initial Not Remitted"/>
    <m/>
  </r>
  <r>
    <s v="MF4159"/>
    <s v="2180MF4159-2f6011"/>
    <s v="40056"/>
    <d v="2025-01-15T17:34:00"/>
    <n v="1"/>
    <d v="2025-01-15T17:34:00"/>
    <d v="2025-01-15T18:00:00"/>
    <s v="0000082929"/>
    <s v="27155"/>
    <n v="6"/>
    <n v="1"/>
    <s v="GD11525"/>
    <s v="HUSSIEN SALAH AHMAD"/>
    <s v="D001"/>
    <s v="National Health Insurance Company (DAMAN) - Thiqa program administration"/>
    <s v="E001"/>
    <s v="Abu Dhabi Department of Finance"/>
    <s v=""/>
    <m/>
    <s v="AUTH1301202519778586"/>
    <n v="315"/>
    <s v="Principal : K08.409, K08.531"/>
    <m/>
    <n v="0"/>
    <n v="0"/>
    <m/>
    <n v="0"/>
    <n v="315"/>
    <m/>
    <m/>
    <m/>
    <m/>
    <x v="0"/>
    <x v="0"/>
    <s v="15jan-drhussein-thiqa40056.xml"/>
    <m/>
    <s v="Initial Not Remitted"/>
    <m/>
  </r>
  <r>
    <s v="MF4159"/>
    <s v="1272MF4159-9167fa"/>
    <s v="34246"/>
    <d v="2025-01-15T17:50:00"/>
    <n v="1"/>
    <d v="2025-01-15T17:50:00"/>
    <d v="2025-01-15T18:04:00"/>
    <s v="0000082928"/>
    <s v="11101"/>
    <n v="6"/>
    <n v="1"/>
    <s v="GD5633"/>
    <s v="ASMA BUTT MUHAMMAD AMIN BUTT"/>
    <s v="D001"/>
    <s v="National Health Insurance Company (DAMAN) - Thiqa program administration"/>
    <s v="E001"/>
    <s v="Abu Dhabi Department of Finance"/>
    <s v=""/>
    <m/>
    <m/>
    <n v="56"/>
    <s v="Principal : K05.321, K03.6"/>
    <m/>
    <n v="0"/>
    <n v="0"/>
    <m/>
    <n v="0"/>
    <n v="56"/>
    <m/>
    <m/>
    <m/>
    <m/>
    <x v="0"/>
    <x v="0"/>
    <s v="thiqa5-drasma-jan.xml"/>
    <m/>
    <s v="Initial Not Remitted"/>
    <m/>
  </r>
  <r>
    <s v="MF4159"/>
    <s v="1272MF4159-9167fa"/>
    <s v="34246"/>
    <d v="2025-01-15T17:50:00"/>
    <n v="1"/>
    <d v="2025-01-15T17:50:00"/>
    <d v="2025-01-15T18:04:00"/>
    <s v="0000082926"/>
    <s v="11111"/>
    <n v="6"/>
    <n v="1"/>
    <s v="GD5633"/>
    <s v="ASMA BUTT MUHAMMAD AMIN BUTT"/>
    <s v="D001"/>
    <s v="National Health Insurance Company (DAMAN) - Thiqa program administration"/>
    <s v="E001"/>
    <s v="Abu Dhabi Department of Finance"/>
    <s v=""/>
    <m/>
    <m/>
    <n v="70"/>
    <s v="Principal : K05.321, K03.6"/>
    <m/>
    <n v="0"/>
    <n v="0"/>
    <m/>
    <n v="0"/>
    <n v="70"/>
    <m/>
    <m/>
    <m/>
    <m/>
    <x v="0"/>
    <x v="0"/>
    <s v="thiqa5-drasma-jan.xml"/>
    <m/>
    <s v="Initial Not Remitted"/>
    <m/>
  </r>
  <r>
    <s v="MF4159"/>
    <s v="1272MF4159-9167fa"/>
    <s v="34246"/>
    <d v="2025-01-15T17:50:00"/>
    <n v="1"/>
    <d v="2025-01-15T17:50:00"/>
    <d v="2025-01-15T18:04:00"/>
    <s v="0000082927"/>
    <s v="11119"/>
    <n v="6"/>
    <n v="1"/>
    <s v="GD5633"/>
    <s v="ASMA BUTT MUHAMMAD AMIN BUTT"/>
    <s v="D001"/>
    <s v="National Health Insurance Company (DAMAN) - Thiqa program administration"/>
    <s v="E001"/>
    <s v="Abu Dhabi Department of Finance"/>
    <s v=""/>
    <m/>
    <m/>
    <n v="52.5"/>
    <s v="Principal : K05.321, K03.6"/>
    <m/>
    <n v="0"/>
    <n v="0"/>
    <m/>
    <n v="0"/>
    <n v="52.5"/>
    <m/>
    <m/>
    <m/>
    <m/>
    <x v="0"/>
    <x v="0"/>
    <s v="thiqa5-drasma-jan.xml"/>
    <m/>
    <s v="Initial Not Remitted"/>
    <m/>
  </r>
  <r>
    <s v="MF4159"/>
    <s v="1395MF4159-82cd1a"/>
    <s v="40951"/>
    <d v="2025-01-15T18:03:00"/>
    <n v="1"/>
    <d v="2025-01-15T18:03:00"/>
    <d v="2025-01-15T18:12:00"/>
    <s v="0000082931"/>
    <s v="01204"/>
    <n v="6"/>
    <n v="1"/>
    <s v="GD5633"/>
    <s v="ASMA BUTT MUHAMMAD AMIN BUTT"/>
    <s v="A001"/>
    <s v="National Health Insurance Co. - Daman - P.J.S.C."/>
    <s v="A001"/>
    <s v="National Health Insurance Co. - Daman - P.J.S.C."/>
    <s v=""/>
    <m/>
    <s v="117471781"/>
    <n v="48"/>
    <s v="Principal : M26.4, K00.6"/>
    <m/>
    <n v="0"/>
    <n v="0"/>
    <m/>
    <n v="0"/>
    <n v="48"/>
    <m/>
    <m/>
    <m/>
    <m/>
    <x v="0"/>
    <x v="0"/>
    <s v="40951dmn.xml"/>
    <m/>
    <s v="Initial Not Remitted"/>
    <m/>
  </r>
  <r>
    <s v="MF4159"/>
    <s v="1395MF4159-82cd1a"/>
    <s v="40951"/>
    <d v="2025-01-15T18:03:00"/>
    <n v="1"/>
    <d v="2025-01-15T18:03:00"/>
    <d v="2025-01-15T18:12:00"/>
    <s v="0000082932"/>
    <s v="02601"/>
    <n v="6"/>
    <n v="1"/>
    <s v="GD5633"/>
    <s v="ASMA BUTT MUHAMMAD AMIN BUTT"/>
    <s v="A001"/>
    <s v="National Health Insurance Co. - Daman - P.J.S.C."/>
    <s v="A001"/>
    <s v="National Health Insurance Co. - Daman - P.J.S.C."/>
    <s v=""/>
    <m/>
    <s v="117471781"/>
    <n v="72"/>
    <s v="Principal : M26.4, K00.6"/>
    <m/>
    <n v="0"/>
    <n v="0"/>
    <m/>
    <n v="0"/>
    <n v="72"/>
    <m/>
    <m/>
    <m/>
    <m/>
    <x v="0"/>
    <x v="0"/>
    <s v="40951dmn.xml"/>
    <m/>
    <s v="Initial Not Remitted"/>
    <m/>
  </r>
  <r>
    <s v="MF4159"/>
    <s v="1655MF4159-328dfd"/>
    <s v="39858"/>
    <d v="2025-01-15T18:04:00"/>
    <n v="1"/>
    <d v="2025-01-15T18:04:00"/>
    <d v="2025-01-15T18:47:00"/>
    <s v="0000082934"/>
    <s v="04801"/>
    <n v="6"/>
    <n v="1"/>
    <s v="GD11525"/>
    <s v="HUSSIEN SALAH AHMAD"/>
    <s v="D001"/>
    <s v="National Health Insurance Company (DAMAN) - Thiqa program administration"/>
    <s v="E001"/>
    <s v="Abu Dhabi Department of Finance"/>
    <s v="CLM29012025042407082"/>
    <s v="ZEROHI04022025DMN498771"/>
    <m/>
    <n v="35"/>
    <s v="Principal : K08.409"/>
    <d v="2025-02-04T16:55:00"/>
    <n v="0"/>
    <n v="0"/>
    <n v="35"/>
    <n v="35"/>
    <n v="0"/>
    <s v="MNEC-004"/>
    <s v="Service is not clinically indicated based on good clinical practice, without additional supporting diagnoses/activities"/>
    <s v="Medical"/>
    <s v="Medical Necessity"/>
    <x v="0"/>
    <x v="0"/>
    <s v="thiqa15-jan drhussein.xml"/>
    <d v="2025-02-03T18:42:00"/>
    <s v="Remitted"/>
    <s v="Fully Rejected"/>
  </r>
  <r>
    <s v="MF4159"/>
    <s v="2067MF4159-746001"/>
    <s v="40971"/>
    <d v="2025-01-15T18:36:00"/>
    <n v="1"/>
    <d v="2025-01-15T18:36:00"/>
    <d v="2025-01-15T19:41:00"/>
    <s v="0000082937"/>
    <s v="01204"/>
    <n v="6"/>
    <n v="1"/>
    <s v="GD36537"/>
    <s v="AMMAR  ANBARI"/>
    <s v="A001"/>
    <s v="National Health Insurance Co. - Daman - P.J.S.C."/>
    <s v="A001"/>
    <s v="National Health Insurance Co. - Daman - P.J.S.C."/>
    <s v=""/>
    <m/>
    <s v="117160825"/>
    <n v="48"/>
    <s v="Principal : K08.531, K02.62, K08.433, K05.10, K03.6"/>
    <m/>
    <n v="0"/>
    <n v="0"/>
    <m/>
    <n v="0"/>
    <n v="48"/>
    <m/>
    <m/>
    <m/>
    <m/>
    <x v="0"/>
    <x v="0"/>
    <s v="dr ammar daman jan.xml"/>
    <m/>
    <s v="Initial Not Remitted"/>
    <m/>
  </r>
  <r>
    <s v="MF4159"/>
    <s v="2067MF4159-746001"/>
    <s v="40971"/>
    <d v="2025-01-15T18:36:00"/>
    <n v="1"/>
    <d v="2025-01-15T18:36:00"/>
    <d v="2025-01-15T19:41:00"/>
    <s v="0000082939"/>
    <s v="02111"/>
    <n v="6"/>
    <n v="1"/>
    <s v="GD36537"/>
    <s v="AMMAR  ANBARI"/>
    <s v="A001"/>
    <s v="National Health Insurance Co. - Daman - P.J.S.C."/>
    <s v="A001"/>
    <s v="National Health Insurance Co. - Daman - P.J.S.C."/>
    <s v=""/>
    <m/>
    <m/>
    <n v="0"/>
    <s v="Principal : K08.531, K02.62, K08.433, K05.10, K03.6"/>
    <m/>
    <n v="0"/>
    <n v="0"/>
    <m/>
    <n v="0"/>
    <n v="0"/>
    <m/>
    <m/>
    <m/>
    <m/>
    <x v="0"/>
    <x v="0"/>
    <s v="dr ammar daman jan.xml"/>
    <m/>
    <s v="Initial Not Remitted"/>
    <m/>
  </r>
  <r>
    <s v="MF4159"/>
    <s v="2067MF4159-746001"/>
    <s v="40971"/>
    <d v="2025-01-15T18:36:00"/>
    <n v="1"/>
    <d v="2025-01-15T18:36:00"/>
    <d v="2025-01-15T19:41:00"/>
    <s v="0000082938"/>
    <s v="02601"/>
    <n v="6"/>
    <n v="1"/>
    <s v="GD36537"/>
    <s v="AMMAR  ANBARI"/>
    <s v="A001"/>
    <s v="National Health Insurance Co. - Daman - P.J.S.C."/>
    <s v="A001"/>
    <s v="National Health Insurance Co. - Daman - P.J.S.C."/>
    <s v=""/>
    <m/>
    <s v="117160825"/>
    <n v="72"/>
    <s v="Principal : K08.531, K02.62, K08.433, K05.10, K03.6"/>
    <m/>
    <n v="0"/>
    <n v="0"/>
    <m/>
    <n v="0"/>
    <n v="72"/>
    <m/>
    <m/>
    <m/>
    <m/>
    <x v="0"/>
    <x v="0"/>
    <s v="dr ammar daman jan.xml"/>
    <m/>
    <s v="Initial Not Remitted"/>
    <m/>
  </r>
  <r>
    <s v="MF4159"/>
    <s v="2067MF4159-746001"/>
    <s v="40971"/>
    <d v="2025-01-15T18:36:00"/>
    <n v="1"/>
    <d v="2025-01-15T18:36:00"/>
    <d v="2025-01-15T19:41:00"/>
    <s v="0000082943"/>
    <s v="23114"/>
    <n v="6"/>
    <n v="1"/>
    <s v="GD36537"/>
    <s v="AMMAR  ANBARI"/>
    <s v="A001"/>
    <s v="National Health Insurance Co. - Daman - P.J.S.C."/>
    <s v="A001"/>
    <s v="National Health Insurance Co. - Daman - P.J.S.C."/>
    <s v=""/>
    <m/>
    <s v="117774083"/>
    <n v="192"/>
    <s v="Principal : K08.531, K02.62, K08.433, K05.10, K03.6"/>
    <m/>
    <n v="0"/>
    <n v="0"/>
    <m/>
    <n v="0"/>
    <n v="192"/>
    <m/>
    <m/>
    <m/>
    <m/>
    <x v="0"/>
    <x v="0"/>
    <s v="dr ammar daman jan.xml"/>
    <m/>
    <s v="Initial Not Remitted"/>
    <m/>
  </r>
  <r>
    <s v="MF4159"/>
    <s v="1356MF4159-0ddc71"/>
    <s v="27566"/>
    <d v="2025-01-16T11:16:00"/>
    <n v="1"/>
    <d v="2025-01-16T11:16:00"/>
    <d v="2025-01-16T12:21:00"/>
    <s v="0000082990"/>
    <s v="02111"/>
    <n v="6"/>
    <n v="1"/>
    <s v="GD22503"/>
    <s v="Salim ali salim  Alhamadani"/>
    <s v="D001"/>
    <s v="National Health Insurance Company (DAMAN) - Thiqa program administration"/>
    <s v="E001"/>
    <s v="Abu Dhabi Department of Finance"/>
    <s v="CLM21012025041555411"/>
    <s v="80285174"/>
    <m/>
    <n v="0"/>
    <s v="Principal : K04.7, K05.329"/>
    <d v="2025-02-03T20:58:00"/>
    <n v="0"/>
    <n v="0"/>
    <n v="0"/>
    <n v="0"/>
    <n v="0"/>
    <s v=""/>
    <m/>
    <m/>
    <m/>
    <x v="0"/>
    <x v="0"/>
    <s v="thiqa3-16jan-drasma.xml"/>
    <d v="2025-02-01T00:00:00"/>
    <s v="Remitted"/>
    <s v="Fully Rejected"/>
  </r>
  <r>
    <s v="MF4159"/>
    <s v="1356MF4159-0ddc71"/>
    <s v="27566"/>
    <d v="2025-01-16T11:16:00"/>
    <n v="1"/>
    <d v="2025-01-16T11:16:00"/>
    <d v="2025-01-16T12:21:00"/>
    <s v="0000082992"/>
    <s v="02111"/>
    <n v="6"/>
    <n v="1"/>
    <s v="GD22503"/>
    <s v="Salim ali salim  Alhamadani"/>
    <s v="D001"/>
    <s v="National Health Insurance Company (DAMAN) - Thiqa program administration"/>
    <s v="E001"/>
    <s v="Abu Dhabi Department of Finance"/>
    <s v="CLM21012025041555411"/>
    <s v="80285174"/>
    <m/>
    <n v="0"/>
    <s v="Principal : K04.7, K05.329"/>
    <d v="2025-02-03T20:58:00"/>
    <n v="0"/>
    <n v="0"/>
    <n v="0"/>
    <n v="0"/>
    <n v="0"/>
    <s v=""/>
    <m/>
    <m/>
    <m/>
    <x v="0"/>
    <x v="0"/>
    <s v="thiqa3-16jan-drasma.xml"/>
    <d v="2025-02-01T00:00:00"/>
    <s v="Remitted"/>
    <s v="Fully Rejected"/>
  </r>
  <r>
    <s v="MF4159"/>
    <s v="1356MF4159-0ddc71"/>
    <s v="27566"/>
    <d v="2025-01-16T11:16:00"/>
    <n v="1"/>
    <d v="2025-01-16T11:16:00"/>
    <d v="2025-01-16T12:21:00"/>
    <s v="0000082959"/>
    <s v="33115"/>
    <n v="6"/>
    <n v="1"/>
    <s v="GD22503"/>
    <s v="Salim ali salim  Alhamadani"/>
    <s v="D001"/>
    <s v="National Health Insurance Company (DAMAN) - Thiqa program administration"/>
    <s v="E001"/>
    <s v="Abu Dhabi Department of Finance"/>
    <s v="CLM21012025041555411"/>
    <s v="80285174"/>
    <m/>
    <n v="455"/>
    <s v="Principal : K04.7, K05.329"/>
    <d v="2025-02-03T20:58:00"/>
    <n v="455"/>
    <n v="0"/>
    <n v="0"/>
    <n v="0"/>
    <n v="0"/>
    <s v=""/>
    <m/>
    <m/>
    <m/>
    <x v="0"/>
    <x v="0"/>
    <s v="thiqa3-16jan-drasma.xml"/>
    <d v="2025-02-01T00:00:00"/>
    <s v="Remitted"/>
    <m/>
  </r>
  <r>
    <s v="MF4159"/>
    <s v="1345MF4159-a483ee"/>
    <s v="36891"/>
    <d v="2025-01-16T12:53:00"/>
    <n v="1"/>
    <d v="2025-01-16T12:53:00"/>
    <d v="2025-01-16T13:10:00"/>
    <s v="0000083004"/>
    <s v="11111"/>
    <n v="6"/>
    <n v="1"/>
    <s v="GD5633"/>
    <s v="ASMA BUTT MUHAMMAD AMIN BUTT"/>
    <s v="D001"/>
    <s v="National Health Insurance Company (DAMAN) - Thiqa program administration"/>
    <s v="E001"/>
    <s v="Abu Dhabi Department of Finance"/>
    <s v="CLM21012025041548324"/>
    <s v="80285174"/>
    <m/>
    <n v="70"/>
    <s v="Principal : K08.531, K05.10, K03.6"/>
    <d v="2025-02-03T20:58:00"/>
    <n v="70"/>
    <n v="0"/>
    <n v="0"/>
    <n v="0"/>
    <n v="0"/>
    <s v=""/>
    <m/>
    <m/>
    <m/>
    <x v="0"/>
    <x v="0"/>
    <s v="36891thiqa.xml"/>
    <d v="2025-02-01T00:00:00"/>
    <s v="Remitted"/>
    <m/>
  </r>
  <r>
    <s v="MF4159"/>
    <s v="1345MF4159-a483ee"/>
    <s v="36891"/>
    <d v="2025-01-16T12:53:00"/>
    <n v="1"/>
    <d v="2025-01-16T12:53:00"/>
    <d v="2025-01-16T13:10:00"/>
    <s v="0000083005"/>
    <s v="11119"/>
    <n v="6"/>
    <n v="1"/>
    <s v="GD5633"/>
    <s v="ASMA BUTT MUHAMMAD AMIN BUTT"/>
    <s v="D001"/>
    <s v="National Health Insurance Company (DAMAN) - Thiqa program administration"/>
    <s v="E001"/>
    <s v="Abu Dhabi Department of Finance"/>
    <s v="CLM21012025041548324"/>
    <s v="80285174"/>
    <m/>
    <n v="52.5"/>
    <s v="Principal : K08.531, K05.10, K03.6"/>
    <d v="2025-02-03T20:58:00"/>
    <n v="52.5"/>
    <n v="0"/>
    <n v="0"/>
    <n v="0"/>
    <n v="0"/>
    <s v=""/>
    <m/>
    <m/>
    <m/>
    <x v="0"/>
    <x v="0"/>
    <s v="36891thiqa.xml"/>
    <d v="2025-02-01T00:00:00"/>
    <s v="Remitted"/>
    <m/>
  </r>
  <r>
    <s v="MF4159"/>
    <s v="1355MF4159-6182e9"/>
    <s v="40989"/>
    <d v="2025-01-16T14:00:00"/>
    <n v="1"/>
    <d v="2025-01-16T14:00:00"/>
    <d v="2025-01-16T14:32:00"/>
    <s v="0000083023"/>
    <s v="01204"/>
    <n v="6"/>
    <n v="1"/>
    <s v="GD22503"/>
    <s v="Salim ali salim  Alhamadani"/>
    <s v="D001"/>
    <s v="National Health Insurance Company (DAMAN) - Thiqa program administration"/>
    <s v="E001"/>
    <s v="Abu Dhabi Department of Finance"/>
    <s v="CLM21012025041555410"/>
    <s v="80285174"/>
    <m/>
    <n v="70"/>
    <s v="Principal : K04.02, K08.409, K05.329, K02.63"/>
    <d v="2025-02-03T20:58:00"/>
    <n v="70"/>
    <n v="0"/>
    <n v="0"/>
    <n v="0"/>
    <n v="0"/>
    <s v=""/>
    <m/>
    <m/>
    <m/>
    <x v="0"/>
    <x v="0"/>
    <s v="thiqa3-16jan-drasma.xml"/>
    <d v="2025-02-01T00:00:00"/>
    <s v="Remitted"/>
    <m/>
  </r>
  <r>
    <s v="MF4159"/>
    <s v="1355MF4159-6182e9"/>
    <s v="40989"/>
    <d v="2025-01-16T14:00:00"/>
    <n v="1"/>
    <d v="2025-01-16T14:00:00"/>
    <d v="2025-01-16T14:32:00"/>
    <s v="0000083024"/>
    <s v="02111"/>
    <n v="6"/>
    <n v="1"/>
    <s v="GD22503"/>
    <s v="Salim ali salim  Alhamadani"/>
    <s v="D001"/>
    <s v="National Health Insurance Company (DAMAN) - Thiqa program administration"/>
    <s v="E001"/>
    <s v="Abu Dhabi Department of Finance"/>
    <s v="CLM21012025041555410"/>
    <s v="80285174"/>
    <m/>
    <n v="0"/>
    <s v="Principal : K04.02, K08.409, K05.329, K02.63"/>
    <d v="2025-02-03T20:58:00"/>
    <n v="0"/>
    <n v="0"/>
    <n v="0"/>
    <n v="0"/>
    <n v="0"/>
    <s v=""/>
    <m/>
    <m/>
    <m/>
    <x v="0"/>
    <x v="0"/>
    <s v="thiqa3-16jan-drasma.xml"/>
    <d v="2025-02-01T00:00:00"/>
    <s v="Remitted"/>
    <s v="Fully Rejected"/>
  </r>
  <r>
    <s v="MF4159"/>
    <s v="1393MF4159-bddddb"/>
    <s v="39622"/>
    <d v="2025-01-16T16:02:00"/>
    <n v="1"/>
    <d v="2025-01-16T16:02:00"/>
    <d v="2025-01-16T16:21:00"/>
    <s v="0000083034"/>
    <s v="16511"/>
    <n v="6"/>
    <n v="1"/>
    <s v="GD5633"/>
    <s v="ASMA BUTT MUHAMMAD AMIN BUTT"/>
    <s v="D001"/>
    <s v="National Health Insurance Company (DAMAN) - Thiqa program administration"/>
    <s v="E001"/>
    <s v="Abu Dhabi Department of Finance"/>
    <s v="CLM22012025041683439"/>
    <s v="80285174"/>
    <m/>
    <n v="105"/>
    <s v="Principal : K08.54"/>
    <d v="2025-02-03T20:58:00"/>
    <n v="105"/>
    <n v="0"/>
    <n v="0"/>
    <n v="0"/>
    <n v="0"/>
    <s v=""/>
    <m/>
    <m/>
    <m/>
    <x v="0"/>
    <x v="0"/>
    <s v="39622thiqa.xml"/>
    <d v="2025-02-01T00:00:00"/>
    <s v="Remitted"/>
    <m/>
  </r>
  <r>
    <s v="MF4159"/>
    <s v="1354MF4159-9a2782"/>
    <s v="39875"/>
    <d v="2025-01-16T16:14:00"/>
    <n v="1"/>
    <d v="2025-01-16T16:14:00"/>
    <d v="2025-01-16T16:49:00"/>
    <s v="0000083036"/>
    <s v="02111"/>
    <n v="6"/>
    <n v="1"/>
    <s v="GD22503"/>
    <s v="Salim ali salim  Alhamadani"/>
    <s v="D001"/>
    <s v="National Health Insurance Company (DAMAN) - Thiqa program administration"/>
    <s v="E001"/>
    <s v="Abu Dhabi Department of Finance"/>
    <s v="CLM21012025041548469"/>
    <s v="ZEROHI23012025DMN770618"/>
    <m/>
    <n v="0"/>
    <s v="Principal : K02.62, K02.52, K05.329"/>
    <d v="2025-01-23T12:37:00"/>
    <n v="0"/>
    <n v="0"/>
    <n v="0"/>
    <n v="0"/>
    <n v="0"/>
    <s v=""/>
    <m/>
    <m/>
    <m/>
    <x v="0"/>
    <x v="0"/>
    <s v="thiqa3-16jan-drasma.xml"/>
    <d v="2025-01-22T18:26:00"/>
    <s v="Remitted"/>
    <s v="Fully Rejected"/>
  </r>
  <r>
    <s v="MF4159"/>
    <s v="1354MF4159-9a2782"/>
    <s v="39875"/>
    <d v="2025-01-16T16:14:00"/>
    <n v="1"/>
    <d v="2025-01-16T16:14:00"/>
    <d v="2025-01-16T16:49:00"/>
    <s v="0000083035"/>
    <s v="25521"/>
    <n v="6"/>
    <n v="1"/>
    <s v="GD22503"/>
    <s v="Salim ali salim  Alhamadani"/>
    <s v="D001"/>
    <s v="National Health Insurance Company (DAMAN) - Thiqa program administration"/>
    <s v="E001"/>
    <s v="Abu Dhabi Department of Finance"/>
    <s v="CLM21012025041548469"/>
    <s v="ZEROHI23012025DMN770618"/>
    <m/>
    <n v="1050"/>
    <s v="Principal : K02.62, K02.52, K05.329"/>
    <d v="2025-01-23T12:37:00"/>
    <n v="0"/>
    <n v="0"/>
    <n v="1050"/>
    <n v="1050"/>
    <n v="0"/>
    <s v="MNEC-003"/>
    <s v="Service is not clinically indicated based on good clinical practice"/>
    <s v="Medical"/>
    <s v="Medical Necessity"/>
    <x v="0"/>
    <x v="0"/>
    <s v="thiqa3-16jan-drasma.xml"/>
    <d v="2025-01-22T18:26:00"/>
    <s v="Remitted"/>
    <s v="Fully Rejected"/>
  </r>
  <r>
    <s v="MF4159"/>
    <s v="1349MF4159-7fcb21"/>
    <s v="40995"/>
    <d v="2025-01-16T17:09:00"/>
    <n v="1"/>
    <d v="2025-01-16T17:09:00"/>
    <d v="2025-01-16T17:30:00"/>
    <s v="0000083045"/>
    <s v="01204"/>
    <n v="6"/>
    <n v="1"/>
    <s v="GD5633"/>
    <s v="ASMA BUTT MUHAMMAD AMIN BUTT"/>
    <s v="A002"/>
    <s v="Abu Dhabi National Insurance Co."/>
    <s v="A002"/>
    <s v="Abu Dhabi National Insurance Co."/>
    <s v=""/>
    <m/>
    <m/>
    <n v="56"/>
    <s v="Principal : K08.3, K05.10, K03.6, K08.409, K04.7, K08.531, M27.52"/>
    <m/>
    <n v="0"/>
    <n v="0"/>
    <m/>
    <n v="0"/>
    <n v="56"/>
    <m/>
    <m/>
    <m/>
    <m/>
    <x v="0"/>
    <x v="0"/>
    <s v="adnic-40995.xml"/>
    <m/>
    <s v="Initial Not Remitted"/>
    <m/>
  </r>
  <r>
    <s v="MF4159"/>
    <s v="1349MF4159-7fcb21"/>
    <s v="40995"/>
    <d v="2025-01-16T17:09:00"/>
    <n v="1"/>
    <d v="2025-01-16T17:09:00"/>
    <d v="2025-01-16T17:30:00"/>
    <s v="0000083047"/>
    <s v="02111"/>
    <n v="6"/>
    <n v="1"/>
    <s v="GD5633"/>
    <s v="ASMA BUTT MUHAMMAD AMIN BUTT"/>
    <s v="A002"/>
    <s v="Abu Dhabi National Insurance Co."/>
    <s v="A002"/>
    <s v="Abu Dhabi National Insurance Co."/>
    <s v=""/>
    <m/>
    <m/>
    <n v="28"/>
    <s v="Principal : K08.3, K05.10, K03.6, K08.409, K04.7, K08.531, M27.52"/>
    <m/>
    <n v="0"/>
    <n v="0"/>
    <m/>
    <n v="0"/>
    <n v="28"/>
    <m/>
    <m/>
    <m/>
    <m/>
    <x v="0"/>
    <x v="0"/>
    <s v="adnic-40995.xml"/>
    <m/>
    <s v="Initial Not Remitted"/>
    <m/>
  </r>
  <r>
    <s v="MF4159"/>
    <s v="1349MF4159-7fcb21"/>
    <s v="40995"/>
    <d v="2025-01-16T17:09:00"/>
    <n v="1"/>
    <d v="2025-01-16T17:09:00"/>
    <d v="2025-01-16T17:30:00"/>
    <s v="0000083046"/>
    <s v="02601"/>
    <n v="6"/>
    <n v="1"/>
    <s v="GD5633"/>
    <s v="ASMA BUTT MUHAMMAD AMIN BUTT"/>
    <s v="A002"/>
    <s v="Abu Dhabi National Insurance Co."/>
    <s v="A002"/>
    <s v="Abu Dhabi National Insurance Co."/>
    <s v=""/>
    <m/>
    <m/>
    <n v="84"/>
    <s v="Principal : K08.3, K05.10, K03.6, K08.409, K04.7, K08.531, M27.52"/>
    <m/>
    <n v="0"/>
    <n v="0"/>
    <m/>
    <n v="0"/>
    <n v="84"/>
    <m/>
    <m/>
    <m/>
    <m/>
    <x v="0"/>
    <x v="0"/>
    <s v="adnic-40995.xml"/>
    <m/>
    <s v="Initial Not Remitted"/>
    <m/>
  </r>
  <r>
    <s v="MF4159"/>
    <s v="1350MF4159-4b9bb2"/>
    <s v="35214"/>
    <d v="2025-01-16T17:11:00"/>
    <n v="1"/>
    <d v="2025-01-16T17:11:00"/>
    <d v="2025-01-16T17:40:00"/>
    <s v="0000083049"/>
    <s v="11111"/>
    <n v="6"/>
    <n v="1"/>
    <s v="GD22503"/>
    <s v="Salim ali salim  Alhamadani"/>
    <s v="D001"/>
    <s v="National Health Insurance Company (DAMAN) - Thiqa program administration"/>
    <s v="E001"/>
    <s v="Abu Dhabi Department of Finance"/>
    <s v="CLM21012025041547968"/>
    <s v="80285174"/>
    <m/>
    <n v="70"/>
    <s v="Principal : K05.329, K03.6"/>
    <d v="2025-02-03T20:58:00"/>
    <n v="70"/>
    <n v="0"/>
    <n v="0"/>
    <n v="0"/>
    <n v="0"/>
    <s v=""/>
    <m/>
    <m/>
    <m/>
    <x v="0"/>
    <x v="0"/>
    <s v="thiqa3-16jan-drasma.xml"/>
    <d v="2025-02-01T00:00:00"/>
    <s v="Remitted"/>
    <m/>
  </r>
  <r>
    <s v="MF4159"/>
    <s v="1350MF4159-4b9bb2"/>
    <s v="35214"/>
    <d v="2025-01-16T17:11:00"/>
    <n v="1"/>
    <d v="2025-01-16T17:11:00"/>
    <d v="2025-01-16T17:40:00"/>
    <s v="0000083050"/>
    <s v="11119"/>
    <n v="6"/>
    <n v="1"/>
    <s v="GD22503"/>
    <s v="Salim ali salim  Alhamadani"/>
    <s v="D001"/>
    <s v="National Health Insurance Company (DAMAN) - Thiqa program administration"/>
    <s v="E001"/>
    <s v="Abu Dhabi Department of Finance"/>
    <s v="CLM21012025041547968"/>
    <s v="80285174"/>
    <m/>
    <n v="52.5"/>
    <s v="Principal : K05.329, K03.6"/>
    <d v="2025-02-03T20:58:00"/>
    <n v="52.5"/>
    <n v="0"/>
    <n v="0"/>
    <n v="0"/>
    <n v="0"/>
    <s v=""/>
    <m/>
    <m/>
    <m/>
    <x v="0"/>
    <x v="0"/>
    <s v="thiqa3-16jan-drasma.xml"/>
    <d v="2025-02-01T00:00:00"/>
    <s v="Remitted"/>
    <m/>
  </r>
  <r>
    <s v="MF4159"/>
    <s v="1344MF4159-8561f6"/>
    <s v="37239"/>
    <d v="2025-01-16T17:49:00"/>
    <n v="1"/>
    <d v="2025-01-16T17:49:00"/>
    <d v="2025-01-16T18:22:00"/>
    <s v="0000083051"/>
    <s v="02111"/>
    <n v="6"/>
    <n v="1"/>
    <s v="GD5633"/>
    <s v="ASMA BUTT MUHAMMAD AMIN BUTT"/>
    <s v="A001"/>
    <s v="National Health Insurance Co. - Daman - P.J.S.C."/>
    <s v="A001"/>
    <s v="National Health Insurance Co. - Daman - P.J.S.C."/>
    <s v=""/>
    <m/>
    <m/>
    <n v="0"/>
    <s v="Principal : K02.52, K02.62, K08.531"/>
    <m/>
    <n v="0"/>
    <n v="0"/>
    <m/>
    <n v="0"/>
    <n v="0"/>
    <m/>
    <m/>
    <m/>
    <m/>
    <x v="0"/>
    <x v="0"/>
    <s v="DAMAN-16 jan-drasma.xml"/>
    <m/>
    <s v="Initial Not Remitted"/>
    <m/>
  </r>
  <r>
    <s v="MF4159"/>
    <s v="1344MF4159-8561f6"/>
    <s v="37239"/>
    <d v="2025-01-16T17:49:00"/>
    <n v="1"/>
    <d v="2025-01-16T17:49:00"/>
    <d v="2025-01-16T18:22:00"/>
    <s v="0000083052"/>
    <s v="02111"/>
    <n v="6"/>
    <n v="1"/>
    <s v="GD5633"/>
    <s v="ASMA BUTT MUHAMMAD AMIN BUTT"/>
    <s v="A001"/>
    <s v="National Health Insurance Co. - Daman - P.J.S.C."/>
    <s v="A001"/>
    <s v="National Health Insurance Co. - Daman - P.J.S.C."/>
    <s v=""/>
    <m/>
    <m/>
    <n v="0"/>
    <s v="Principal : K02.52, K02.62, K08.531"/>
    <m/>
    <n v="0"/>
    <n v="0"/>
    <m/>
    <n v="0"/>
    <n v="0"/>
    <m/>
    <m/>
    <m/>
    <m/>
    <x v="0"/>
    <x v="0"/>
    <s v="DAMAN-16 jan-drasma.xml"/>
    <m/>
    <s v="Initial Not Remitted"/>
    <m/>
  </r>
  <r>
    <s v="MF4159"/>
    <s v="1344MF4159-8561f6"/>
    <s v="37239"/>
    <d v="2025-01-16T17:49:00"/>
    <n v="1"/>
    <d v="2025-01-16T17:49:00"/>
    <d v="2025-01-16T18:22:00"/>
    <s v="0000082529"/>
    <s v="25531"/>
    <n v="6"/>
    <n v="1"/>
    <s v="GD5633"/>
    <s v="ASMA BUTT MUHAMMAD AMIN BUTT"/>
    <s v="A001"/>
    <s v="National Health Insurance Co. - Daman - P.J.S.C."/>
    <s v="A001"/>
    <s v="National Health Insurance Co. - Daman - P.J.S.C."/>
    <s v=""/>
    <m/>
    <s v="117049735"/>
    <n v="816"/>
    <s v="Principal : K02.52, K02.62, K08.531"/>
    <m/>
    <n v="0"/>
    <n v="0"/>
    <m/>
    <n v="0"/>
    <n v="816"/>
    <m/>
    <m/>
    <m/>
    <m/>
    <x v="0"/>
    <x v="0"/>
    <s v="DAMAN-16 jan-drasma.xml"/>
    <m/>
    <s v="Initial Not Remitted"/>
    <m/>
  </r>
  <r>
    <s v="MF4159"/>
    <s v="1344MF4159-8561f6"/>
    <s v="37239"/>
    <d v="2025-01-16T17:49:00"/>
    <n v="1"/>
    <d v="2025-01-16T17:49:00"/>
    <d v="2025-01-16T18:22:00"/>
    <s v="0000082530"/>
    <s v="25531"/>
    <n v="6"/>
    <n v="1"/>
    <s v="GD5633"/>
    <s v="ASMA BUTT MUHAMMAD AMIN BUTT"/>
    <s v="A001"/>
    <s v="National Health Insurance Co. - Daman - P.J.S.C."/>
    <s v="A001"/>
    <s v="National Health Insurance Co. - Daman - P.J.S.C."/>
    <s v=""/>
    <m/>
    <s v="117049735"/>
    <n v="816"/>
    <s v="Principal : K02.52, K02.62, K08.531"/>
    <m/>
    <n v="0"/>
    <n v="0"/>
    <m/>
    <n v="0"/>
    <n v="816"/>
    <m/>
    <m/>
    <m/>
    <m/>
    <x v="0"/>
    <x v="0"/>
    <s v="DAMAN-16 jan-drasma.xml"/>
    <m/>
    <s v="Initial Not Remitted"/>
    <m/>
  </r>
  <r>
    <s v="MF4159"/>
    <s v="1340MF4159-e317e6"/>
    <s v="38318"/>
    <d v="2025-01-16T18:50:00"/>
    <n v="1"/>
    <d v="2025-01-16T18:50:00"/>
    <d v="2025-01-16T19:51:00"/>
    <s v="0000083055"/>
    <s v="02111"/>
    <n v="6"/>
    <n v="1"/>
    <s v="GD5633"/>
    <s v="ASMA BUTT MUHAMMAD AMIN BUTT"/>
    <s v="A001"/>
    <s v="National Health Insurance Co. - Daman - P.J.S.C."/>
    <s v="A001"/>
    <s v="National Health Insurance Co. - Daman - P.J.S.C."/>
    <s v=""/>
    <m/>
    <s v="117361003"/>
    <n v="0"/>
    <s v="Principal : K08.531, K02.53, K02.63"/>
    <m/>
    <n v="0"/>
    <n v="0"/>
    <m/>
    <n v="0"/>
    <n v="0"/>
    <m/>
    <m/>
    <m/>
    <m/>
    <x v="0"/>
    <x v="0"/>
    <s v="DAMAN-16 jan-drasma.xml"/>
    <m/>
    <s v="Initial Not Remitted"/>
    <m/>
  </r>
  <r>
    <s v="MF4159"/>
    <s v="1340MF4159-e317e6"/>
    <s v="38318"/>
    <d v="2025-01-16T18:50:00"/>
    <n v="1"/>
    <d v="2025-01-16T18:50:00"/>
    <d v="2025-01-16T19:51:00"/>
    <s v="0000079091"/>
    <s v="33111"/>
    <n v="6"/>
    <n v="1"/>
    <s v="GD5633"/>
    <s v="ASMA BUTT MUHAMMAD AMIN BUTT"/>
    <s v="A001"/>
    <s v="National Health Insurance Co. - Daman - P.J.S.C."/>
    <s v="A001"/>
    <s v="National Health Insurance Co. - Daman - P.J.S.C."/>
    <s v=""/>
    <m/>
    <s v="117361003"/>
    <n v="240"/>
    <s v="Principal : K08.531, K02.53, K02.63"/>
    <m/>
    <n v="0"/>
    <n v="0"/>
    <m/>
    <n v="0"/>
    <n v="240"/>
    <m/>
    <m/>
    <m/>
    <m/>
    <x v="0"/>
    <x v="0"/>
    <s v="DAMAN-16 jan-drasma.xml"/>
    <m/>
    <s v="Initial Not Remitted"/>
    <m/>
  </r>
  <r>
    <s v="MF4159"/>
    <s v="1358MF4159-035f2c"/>
    <s v="36776"/>
    <d v="2025-01-16T18:55:00"/>
    <n v="1"/>
    <d v="2025-01-16T18:55:00"/>
    <d v="2025-01-16T19:59:00"/>
    <s v="0000083056"/>
    <s v="02111"/>
    <n v="6"/>
    <n v="1"/>
    <s v="GD22503"/>
    <s v="Salim ali salim  Alhamadani"/>
    <s v="D001"/>
    <s v="National Health Insurance Company (DAMAN) - Thiqa program administration"/>
    <s v="E001"/>
    <s v="Abu Dhabi Department of Finance"/>
    <s v="CLM21012025041547971"/>
    <s v="80285174"/>
    <m/>
    <n v="0"/>
    <s v="Principal : K04.02, K05.329"/>
    <d v="2025-02-03T20:58:00"/>
    <n v="0"/>
    <n v="0"/>
    <n v="0"/>
    <n v="0"/>
    <n v="0"/>
    <s v=""/>
    <m/>
    <m/>
    <m/>
    <x v="0"/>
    <x v="0"/>
    <s v="thiqa3-16jan-drasma.xml"/>
    <d v="2025-02-01T00:00:00"/>
    <s v="Remitted"/>
    <s v="Fully Rejected"/>
  </r>
  <r>
    <s v="MF4159"/>
    <s v="1358MF4159-035f2c"/>
    <s v="36776"/>
    <d v="2025-01-16T18:55:00"/>
    <n v="1"/>
    <d v="2025-01-16T18:55:00"/>
    <d v="2025-01-16T19:59:00"/>
    <s v="0000083057"/>
    <s v="02111"/>
    <n v="6"/>
    <n v="1"/>
    <s v="GD22503"/>
    <s v="Salim ali salim  Alhamadani"/>
    <s v="D001"/>
    <s v="National Health Insurance Company (DAMAN) - Thiqa program administration"/>
    <s v="E001"/>
    <s v="Abu Dhabi Department of Finance"/>
    <s v="CLM21012025041547971"/>
    <s v="80285174"/>
    <m/>
    <n v="0"/>
    <s v="Principal : K04.02, K05.329"/>
    <d v="2025-02-03T20:58:00"/>
    <n v="0"/>
    <n v="0"/>
    <n v="0"/>
    <n v="0"/>
    <n v="0"/>
    <s v=""/>
    <m/>
    <m/>
    <m/>
    <x v="0"/>
    <x v="0"/>
    <s v="thiqa3-16jan-drasma.xml"/>
    <d v="2025-02-01T00:00:00"/>
    <s v="Remitted"/>
    <s v="Fully Rejected"/>
  </r>
  <r>
    <s v="MF4159"/>
    <s v="1358MF4159-035f2c"/>
    <s v="36776"/>
    <d v="2025-01-16T18:55:00"/>
    <n v="1"/>
    <d v="2025-01-16T18:55:00"/>
    <d v="2025-01-16T19:59:00"/>
    <s v="0000083033"/>
    <s v="33111"/>
    <n v="6"/>
    <n v="1"/>
    <s v="GD22503"/>
    <s v="Salim ali salim  Alhamadani"/>
    <s v="D001"/>
    <s v="National Health Insurance Company (DAMAN) - Thiqa program administration"/>
    <s v="E001"/>
    <s v="Abu Dhabi Department of Finance"/>
    <s v="CLM21012025041547971"/>
    <s v="80285174"/>
    <m/>
    <n v="385"/>
    <s v="Principal : K04.02, K05.329"/>
    <d v="2025-02-03T20:58:00"/>
    <n v="385"/>
    <n v="0"/>
    <n v="0"/>
    <n v="0"/>
    <n v="0"/>
    <s v=""/>
    <m/>
    <m/>
    <m/>
    <x v="0"/>
    <x v="0"/>
    <s v="thiqa3-16jan-drasma.xml"/>
    <d v="2025-02-01T00:00:00"/>
    <s v="Remitted"/>
    <m/>
  </r>
  <r>
    <s v="MF4159"/>
    <s v="1391MF4159-989e06"/>
    <s v="36452"/>
    <d v="2025-01-18T11:04:00"/>
    <n v="1"/>
    <d v="2025-01-18T11:04:00"/>
    <d v="2025-01-18T12:08:00"/>
    <s v="0000083075"/>
    <s v="02111"/>
    <n v="6"/>
    <n v="1"/>
    <s v="GD22503"/>
    <s v="Salim ali salim  Alhamadani"/>
    <s v="A002"/>
    <s v="Abu Dhabi National Insurance Co."/>
    <s v="A002"/>
    <s v="Abu Dhabi National Insurance Co."/>
    <s v=""/>
    <m/>
    <m/>
    <n v="28"/>
    <s v="Principal : K08.530, K08.54, K05.329"/>
    <m/>
    <n v="0"/>
    <n v="0"/>
    <m/>
    <n v="0"/>
    <n v="28"/>
    <m/>
    <m/>
    <m/>
    <m/>
    <x v="0"/>
    <x v="0"/>
    <s v="36452-adnic3-jan.xml"/>
    <m/>
    <s v="Initial Not Remitted"/>
    <m/>
  </r>
  <r>
    <s v="MF4159"/>
    <s v="1391MF4159-989e06"/>
    <s v="36452"/>
    <d v="2025-01-18T11:04:00"/>
    <n v="1"/>
    <d v="2025-01-18T11:04:00"/>
    <d v="2025-01-18T12:08:00"/>
    <s v="0000081461"/>
    <s v="27201"/>
    <n v="6"/>
    <n v="1"/>
    <s v="GD22503"/>
    <s v="Salim ali salim  Alhamadani"/>
    <s v="A002"/>
    <s v="Abu Dhabi National Insurance Co."/>
    <s v="A002"/>
    <s v="Abu Dhabi National Insurance Co."/>
    <s v=""/>
    <m/>
    <s v="E7197212"/>
    <n v="1232"/>
    <s v="Principal : K08.530, K08.54, K05.329"/>
    <m/>
    <n v="0"/>
    <n v="0"/>
    <m/>
    <n v="0"/>
    <n v="1232"/>
    <m/>
    <m/>
    <m/>
    <m/>
    <x v="0"/>
    <x v="0"/>
    <s v="36452-adnic3-jan.xml"/>
    <m/>
    <s v="Initial Not Remitted"/>
    <m/>
  </r>
  <r>
    <s v="MF4159"/>
    <s v="1890MF4159-d30527"/>
    <s v="40920"/>
    <d v="2025-01-18T12:11:00"/>
    <n v="1"/>
    <d v="2025-01-18T12:11:00"/>
    <d v="2025-01-18T12:48:00"/>
    <s v="0000083088"/>
    <s v="02111"/>
    <n v="6"/>
    <n v="1"/>
    <s v="GD5633"/>
    <s v="ASMA BUTT MUHAMMAD AMIN BUTT"/>
    <s v="A001"/>
    <s v="National Health Insurance Co. - Daman - P.J.S.C."/>
    <s v="A001"/>
    <s v="National Health Insurance Co. - Daman - P.J.S.C."/>
    <s v=""/>
    <m/>
    <m/>
    <n v="0"/>
    <s v="Principal : K02.52, K02.62"/>
    <m/>
    <n v="0"/>
    <n v="0"/>
    <m/>
    <n v="0"/>
    <n v="0"/>
    <m/>
    <m/>
    <m/>
    <m/>
    <x v="0"/>
    <x v="0"/>
    <s v="daman-drasma-jan7.xml"/>
    <m/>
    <s v="Initial Not Remitted"/>
    <m/>
  </r>
  <r>
    <s v="MF4159"/>
    <s v="1890MF4159-d30527"/>
    <s v="40920"/>
    <d v="2025-01-18T12:11:00"/>
    <n v="1"/>
    <d v="2025-01-18T12:11:00"/>
    <d v="2025-01-18T12:48:00"/>
    <s v="0000083087"/>
    <s v="23322"/>
    <n v="6"/>
    <n v="1"/>
    <s v="GD5633"/>
    <s v="ASMA BUTT MUHAMMAD AMIN BUTT"/>
    <s v="A001"/>
    <s v="National Health Insurance Co. - Daman - P.J.S.C."/>
    <s v="A001"/>
    <s v="National Health Insurance Co. - Daman - P.J.S.C."/>
    <s v=""/>
    <m/>
    <s v="117931738"/>
    <n v="144"/>
    <s v="Principal : K02.52, K02.62"/>
    <m/>
    <n v="0"/>
    <n v="0"/>
    <m/>
    <n v="0"/>
    <n v="144"/>
    <m/>
    <m/>
    <m/>
    <m/>
    <x v="0"/>
    <x v="0"/>
    <s v="daman-drasma-jan7.xml"/>
    <m/>
    <s v="Initial Not Remitted"/>
    <m/>
  </r>
  <r>
    <s v="MF4159"/>
    <s v="1389MF4159-78559f"/>
    <s v="39318"/>
    <d v="2025-01-18T12:12:00"/>
    <n v="1"/>
    <d v="2025-01-18T12:12:00"/>
    <d v="2025-01-18T12:37:00"/>
    <s v="0000083077"/>
    <s v="01204"/>
    <n v="6"/>
    <n v="1"/>
    <s v="GD22503"/>
    <s v="Salim ali salim  Alhamadani"/>
    <s v="D001"/>
    <s v="National Health Insurance Company (DAMAN) - Thiqa program administration"/>
    <s v="E001"/>
    <s v="Abu Dhabi Department of Finance"/>
    <s v="CLM22012025041680495"/>
    <s v="80285174"/>
    <m/>
    <n v="70"/>
    <s v="Principal : K05.329, K03.6, K08.409, K08.530"/>
    <d v="2025-02-03T20:58:00"/>
    <n v="70"/>
    <n v="0"/>
    <n v="0"/>
    <n v="0"/>
    <n v="0"/>
    <s v=""/>
    <m/>
    <m/>
    <m/>
    <x v="0"/>
    <x v="0"/>
    <s v="thiqa-jan-drsalim4.xml"/>
    <d v="2025-02-01T00:00:00"/>
    <s v="Remitted"/>
    <m/>
  </r>
  <r>
    <s v="MF4159"/>
    <s v="1389MF4159-78559f"/>
    <s v="39318"/>
    <d v="2025-01-18T12:12:00"/>
    <n v="1"/>
    <d v="2025-01-18T12:12:00"/>
    <d v="2025-01-18T12:37:00"/>
    <s v="0000083080"/>
    <s v="11111"/>
    <n v="6"/>
    <n v="1"/>
    <s v="GD22503"/>
    <s v="Salim ali salim  Alhamadani"/>
    <s v="D001"/>
    <s v="National Health Insurance Company (DAMAN) - Thiqa program administration"/>
    <s v="E001"/>
    <s v="Abu Dhabi Department of Finance"/>
    <s v="CLM22012025041680495"/>
    <s v="80285174"/>
    <m/>
    <n v="70"/>
    <s v="Principal : K05.329, K03.6, K08.409, K08.530"/>
    <d v="2025-02-03T20:58:00"/>
    <n v="70"/>
    <n v="0"/>
    <n v="0"/>
    <n v="0"/>
    <n v="0"/>
    <s v=""/>
    <m/>
    <m/>
    <m/>
    <x v="0"/>
    <x v="0"/>
    <s v="thiqa-jan-drsalim4.xml"/>
    <d v="2025-02-01T00:00:00"/>
    <s v="Remitted"/>
    <m/>
  </r>
  <r>
    <s v="MF4159"/>
    <s v="1389MF4159-78559f"/>
    <s v="39318"/>
    <d v="2025-01-18T12:12:00"/>
    <n v="1"/>
    <d v="2025-01-18T12:12:00"/>
    <d v="2025-01-18T12:37:00"/>
    <s v="0000083081"/>
    <s v="11119"/>
    <n v="6"/>
    <n v="1"/>
    <s v="GD22503"/>
    <s v="Salim ali salim  Alhamadani"/>
    <s v="D001"/>
    <s v="National Health Insurance Company (DAMAN) - Thiqa program administration"/>
    <s v="E001"/>
    <s v="Abu Dhabi Department of Finance"/>
    <s v="CLM22012025041680495"/>
    <s v="80285174"/>
    <m/>
    <n v="52.5"/>
    <s v="Principal : K05.329, K03.6, K08.409, K08.530"/>
    <d v="2025-02-03T20:58:00"/>
    <n v="52.5"/>
    <n v="0"/>
    <n v="0"/>
    <n v="0"/>
    <n v="0"/>
    <s v=""/>
    <m/>
    <m/>
    <m/>
    <x v="0"/>
    <x v="0"/>
    <s v="thiqa-jan-drsalim4.xml"/>
    <d v="2025-02-01T00:00:00"/>
    <s v="Remitted"/>
    <m/>
  </r>
  <r>
    <s v="MF4159"/>
    <s v="1888MF4159-81eb38"/>
    <s v="40925"/>
    <d v="2025-01-18T12:50:00"/>
    <n v="1"/>
    <d v="2025-01-18T12:50:00"/>
    <d v="2025-01-18T13:54:00"/>
    <s v="0000083092"/>
    <s v="02111"/>
    <n v="6"/>
    <n v="1"/>
    <s v="GD5633"/>
    <s v="ASMA BUTT MUHAMMAD AMIN BUTT"/>
    <s v="A001"/>
    <s v="National Health Insurance Co. - Daman - P.J.S.C."/>
    <s v="A001"/>
    <s v="National Health Insurance Co. - Daman - P.J.S.C."/>
    <s v=""/>
    <m/>
    <m/>
    <n v="0"/>
    <s v="Principal : K02.63, K02.53"/>
    <m/>
    <n v="0"/>
    <n v="0"/>
    <m/>
    <n v="0"/>
    <n v="0"/>
    <m/>
    <m/>
    <m/>
    <m/>
    <x v="0"/>
    <x v="0"/>
    <s v="daman-drasma-jan7.xml"/>
    <m/>
    <s v="Initial Not Remitted"/>
    <m/>
  </r>
  <r>
    <s v="MF4159"/>
    <s v="1888MF4159-81eb38"/>
    <s v="40925"/>
    <d v="2025-01-18T12:50:00"/>
    <n v="1"/>
    <d v="2025-01-18T12:50:00"/>
    <d v="2025-01-18T13:54:00"/>
    <s v="0000083093"/>
    <s v="23513"/>
    <n v="6"/>
    <n v="1"/>
    <s v="GD5633"/>
    <s v="ASMA BUTT MUHAMMAD AMIN BUTT"/>
    <s v="A001"/>
    <s v="National Health Insurance Co. - Daman - P.J.S.C."/>
    <s v="A001"/>
    <s v="National Health Insurance Co. - Daman - P.J.S.C."/>
    <s v=""/>
    <m/>
    <s v="117236241"/>
    <n v="120"/>
    <s v="Principal : K02.63, K02.53"/>
    <m/>
    <n v="0"/>
    <n v="0"/>
    <m/>
    <n v="0"/>
    <n v="120"/>
    <m/>
    <m/>
    <m/>
    <m/>
    <x v="0"/>
    <x v="0"/>
    <s v="daman-drasma-jan7.xml"/>
    <m/>
    <s v="Initial Not Remitted"/>
    <m/>
  </r>
  <r>
    <s v="MF4159"/>
    <s v="1888MF4159-81eb38"/>
    <s v="40925"/>
    <d v="2025-01-18T12:50:00"/>
    <n v="1"/>
    <d v="2025-01-18T12:50:00"/>
    <d v="2025-01-18T13:54:00"/>
    <s v="0000083094"/>
    <s v="23513"/>
    <n v="6"/>
    <n v="1"/>
    <s v="GD5633"/>
    <s v="ASMA BUTT MUHAMMAD AMIN BUTT"/>
    <s v="A001"/>
    <s v="National Health Insurance Co. - Daman - P.J.S.C."/>
    <s v="A001"/>
    <s v="National Health Insurance Co. - Daman - P.J.S.C."/>
    <s v=""/>
    <m/>
    <s v="117236241"/>
    <n v="120"/>
    <s v="Principal : K02.63, K02.53"/>
    <m/>
    <n v="0"/>
    <n v="0"/>
    <m/>
    <n v="0"/>
    <n v="120"/>
    <m/>
    <m/>
    <m/>
    <m/>
    <x v="0"/>
    <x v="0"/>
    <s v="daman-drasma-jan7.xml"/>
    <m/>
    <s v="Initial Not Remitted"/>
    <m/>
  </r>
  <r>
    <s v="MF4159"/>
    <s v="1888MF4159-81eb38"/>
    <s v="40925"/>
    <d v="2025-01-18T12:50:00"/>
    <n v="1"/>
    <d v="2025-01-18T12:50:00"/>
    <d v="2025-01-18T13:54:00"/>
    <s v="0000082792"/>
    <s v="32322"/>
    <n v="6"/>
    <n v="1"/>
    <s v="GD5633"/>
    <s v="ASMA BUTT MUHAMMAD AMIN BUTT"/>
    <s v="A001"/>
    <s v="National Health Insurance Co. - Daman - P.J.S.C."/>
    <s v="A001"/>
    <s v="National Health Insurance Co. - Daman - P.J.S.C."/>
    <s v=""/>
    <m/>
    <s v="117236241"/>
    <n v="144"/>
    <s v="Principal : K02.63, K02.53"/>
    <m/>
    <n v="0"/>
    <n v="0"/>
    <m/>
    <n v="0"/>
    <n v="144"/>
    <m/>
    <m/>
    <m/>
    <m/>
    <x v="0"/>
    <x v="0"/>
    <s v="daman-drasma-jan7.xml"/>
    <m/>
    <s v="Initial Not Remitted"/>
    <m/>
  </r>
  <r>
    <s v="MF4159"/>
    <s v="1888MF4159-81eb38"/>
    <s v="40925"/>
    <d v="2025-01-18T12:50:00"/>
    <n v="1"/>
    <d v="2025-01-18T12:50:00"/>
    <d v="2025-01-18T13:54:00"/>
    <s v="0000083091"/>
    <s v="32322"/>
    <n v="6"/>
    <n v="1"/>
    <s v="GD5633"/>
    <s v="ASMA BUTT MUHAMMAD AMIN BUTT"/>
    <s v="A001"/>
    <s v="National Health Insurance Co. - Daman - P.J.S.C."/>
    <s v="A001"/>
    <s v="National Health Insurance Co. - Daman - P.J.S.C."/>
    <s v=""/>
    <m/>
    <s v="117236241"/>
    <n v="144"/>
    <s v="Principal : K02.63, K02.53"/>
    <m/>
    <n v="0"/>
    <n v="0"/>
    <m/>
    <n v="0"/>
    <n v="144"/>
    <m/>
    <m/>
    <m/>
    <m/>
    <x v="0"/>
    <x v="0"/>
    <s v="daman-drasma-jan7.xml"/>
    <m/>
    <s v="Initial Not Remitted"/>
    <m/>
  </r>
  <r>
    <s v="MF4159"/>
    <s v="2083MF4159-f42dd2"/>
    <s v="40992"/>
    <d v="2025-01-18T13:51:00"/>
    <n v="1"/>
    <d v="2025-01-18T13:51:00"/>
    <d v="2025-01-18T14:05:00"/>
    <s v="0000083099"/>
    <s v="01204"/>
    <n v="6"/>
    <n v="1"/>
    <s v="GD45264"/>
    <s v="IBRAHIM KHALED MOHAMED HASSAN  MOUSA"/>
    <s v="A001"/>
    <s v="National Health Insurance Co. - Daman - P.J.S.C."/>
    <s v="A001"/>
    <s v="National Health Insurance Co. - Daman - P.J.S.C."/>
    <s v=""/>
    <m/>
    <s v="117336304"/>
    <n v="48"/>
    <s v="Principal : K00.6"/>
    <m/>
    <n v="0"/>
    <n v="0"/>
    <m/>
    <n v="0"/>
    <n v="48"/>
    <m/>
    <m/>
    <m/>
    <m/>
    <x v="0"/>
    <x v="0"/>
    <s v="jan-dribhm-daman-20.xml"/>
    <m/>
    <s v="Initial Not Remitted"/>
    <m/>
  </r>
  <r>
    <s v="MF4159"/>
    <s v="2083MF4159-f42dd2"/>
    <s v="40992"/>
    <d v="2025-01-18T13:51:00"/>
    <n v="1"/>
    <d v="2025-01-18T13:51:00"/>
    <d v="2025-01-18T14:05:00"/>
    <s v="0000083100"/>
    <s v="02601"/>
    <n v="6"/>
    <n v="1"/>
    <s v="GD45264"/>
    <s v="IBRAHIM KHALED MOHAMED HASSAN  MOUSA"/>
    <s v="A001"/>
    <s v="National Health Insurance Co. - Daman - P.J.S.C."/>
    <s v="A001"/>
    <s v="National Health Insurance Co. - Daman - P.J.S.C."/>
    <s v=""/>
    <m/>
    <s v="117336304"/>
    <n v="72"/>
    <s v="Principal : K00.6"/>
    <m/>
    <n v="0"/>
    <n v="0"/>
    <m/>
    <n v="0"/>
    <n v="72"/>
    <m/>
    <m/>
    <m/>
    <m/>
    <x v="0"/>
    <x v="0"/>
    <s v="jan-dribhm-daman-20.xml"/>
    <m/>
    <s v="Initial Not Remitted"/>
    <m/>
  </r>
  <r>
    <s v="MF4159"/>
    <s v="1370MF4159-bd8c88"/>
    <s v="40246"/>
    <d v="2025-01-18T14:14:00"/>
    <n v="1"/>
    <d v="2025-01-18T14:14:00"/>
    <d v="2025-01-18T14:44:00"/>
    <s v="0000083102"/>
    <s v="02111"/>
    <n v="6"/>
    <n v="1"/>
    <s v="GD5633"/>
    <s v="ASMA BUTT MUHAMMAD AMIN BUTT"/>
    <s v="A001"/>
    <s v="National Health Insurance Co. - Daman - P.J.S.C."/>
    <s v="A001"/>
    <s v="National Health Insurance Co. - Daman - P.J.S.C."/>
    <s v=""/>
    <m/>
    <m/>
    <n v="0"/>
    <s v="Principal : K00.6, K08.531, K04.6"/>
    <m/>
    <n v="0"/>
    <n v="0"/>
    <m/>
    <n v="0"/>
    <n v="0"/>
    <m/>
    <m/>
    <m/>
    <m/>
    <x v="0"/>
    <x v="0"/>
    <s v="dmn-jan-drasma.xml"/>
    <m/>
    <s v="Initial Not Remitted"/>
    <m/>
  </r>
  <r>
    <s v="MF4159"/>
    <s v="1370MF4159-bd8c88"/>
    <s v="40246"/>
    <d v="2025-01-18T14:14:00"/>
    <n v="1"/>
    <d v="2025-01-18T14:14:00"/>
    <d v="2025-01-18T14:44:00"/>
    <s v="0000083101"/>
    <s v="71101"/>
    <n v="6"/>
    <n v="1"/>
    <s v="GD5633"/>
    <s v="ASMA BUTT MUHAMMAD AMIN BUTT"/>
    <s v="A001"/>
    <s v="National Health Insurance Co. - Daman - P.J.S.C."/>
    <s v="A001"/>
    <s v="National Health Insurance Co. - Daman - P.J.S.C."/>
    <s v=""/>
    <m/>
    <s v="117336984"/>
    <n v="81"/>
    <s v="Principal : K00.6, K08.531, K04.6"/>
    <m/>
    <n v="0"/>
    <n v="0"/>
    <m/>
    <n v="0"/>
    <n v="81"/>
    <m/>
    <m/>
    <m/>
    <m/>
    <x v="0"/>
    <x v="0"/>
    <s v="dmn-jan-drasma.xml"/>
    <m/>
    <s v="Initial Not Remitted"/>
    <m/>
  </r>
  <r>
    <s v="MF4159"/>
    <s v="2106MF4159-1a89c6"/>
    <s v="40998"/>
    <d v="2025-01-18T17:03:00"/>
    <n v="1"/>
    <d v="2025-01-18T17:03:00"/>
    <d v="2025-01-18T17:39:00"/>
    <s v="0000083122"/>
    <s v="01601"/>
    <n v="6"/>
    <n v="1"/>
    <s v="GD11525"/>
    <s v="HUSSIEN SALAH AHMAD"/>
    <s v="A002"/>
    <s v="Abu Dhabi National Insurance Co."/>
    <s v="A002"/>
    <s v="Abu Dhabi National Insurance Co."/>
    <s v=""/>
    <m/>
    <m/>
    <n v="140"/>
    <s v="Principal : M26.621, G47.63, K01.1, K08.409, M26.69"/>
    <m/>
    <n v="0"/>
    <n v="0"/>
    <m/>
    <n v="0"/>
    <n v="140"/>
    <m/>
    <m/>
    <m/>
    <m/>
    <x v="0"/>
    <x v="0"/>
    <s v="jan18,9-drhussein-adnic.xml"/>
    <m/>
    <s v="Initial Not Remitted"/>
    <m/>
  </r>
  <r>
    <s v="MF4159"/>
    <s v="2106MF4159-1a89c6"/>
    <s v="40998"/>
    <d v="2025-01-18T17:03:00"/>
    <n v="1"/>
    <d v="2025-01-18T17:03:00"/>
    <d v="2025-01-18T17:39:00"/>
    <s v="0000083123"/>
    <s v="02504"/>
    <n v="6"/>
    <n v="1"/>
    <s v="GD11525"/>
    <s v="HUSSIEN SALAH AHMAD"/>
    <s v="A002"/>
    <s v="Abu Dhabi National Insurance Co."/>
    <s v="A002"/>
    <s v="Abu Dhabi National Insurance Co."/>
    <s v=""/>
    <m/>
    <m/>
    <n v="140"/>
    <s v="Principal : M26.621, G47.63, K01.1, K08.409, M26.69"/>
    <m/>
    <n v="0"/>
    <n v="0"/>
    <m/>
    <n v="0"/>
    <n v="140"/>
    <m/>
    <m/>
    <m/>
    <m/>
    <x v="0"/>
    <x v="0"/>
    <s v="jan18,9-drhussein-adnic.xml"/>
    <m/>
    <s v="Initial Not Remitted"/>
    <m/>
  </r>
  <r>
    <s v="MF4159"/>
    <s v="2106MF4159-1a89c6"/>
    <s v="40998"/>
    <d v="2025-01-18T17:03:00"/>
    <n v="1"/>
    <d v="2025-01-18T17:03:00"/>
    <d v="2025-01-18T17:39:00"/>
    <s v="0000083124"/>
    <s v="02601"/>
    <n v="6"/>
    <n v="1"/>
    <s v="GD11525"/>
    <s v="HUSSIEN SALAH AHMAD"/>
    <s v="A002"/>
    <s v="Abu Dhabi National Insurance Co."/>
    <s v="A002"/>
    <s v="Abu Dhabi National Insurance Co."/>
    <s v=""/>
    <m/>
    <m/>
    <n v="84"/>
    <s v="Principal : M26.621, G47.63, K01.1, K08.409, M26.69"/>
    <m/>
    <n v="0"/>
    <n v="0"/>
    <m/>
    <n v="0"/>
    <n v="84"/>
    <m/>
    <m/>
    <m/>
    <m/>
    <x v="0"/>
    <x v="0"/>
    <s v="jan18,9-drhussein-adnic.xml"/>
    <m/>
    <s v="Initial Not Remitted"/>
    <m/>
  </r>
  <r>
    <s v="MF4159"/>
    <s v="1365MF4159-1caeb4"/>
    <s v="36288"/>
    <d v="2025-01-18T18:30:00"/>
    <n v="1"/>
    <d v="2025-01-18T18:30:00"/>
    <d v="2025-01-18T18:34:00"/>
    <s v="0000083139"/>
    <s v="01204"/>
    <n v="6"/>
    <n v="1"/>
    <s v="GD5633"/>
    <s v="ASMA BUTT MUHAMMAD AMIN BUTT"/>
    <s v="A001"/>
    <s v="National Health Insurance Co. - Daman - P.J.S.C."/>
    <s v="A001"/>
    <s v="National Health Insurance Co. - Daman - P.J.S.C."/>
    <s v=""/>
    <m/>
    <s v="117345997"/>
    <n v="48"/>
    <s v="Principal : K00.6"/>
    <m/>
    <n v="0"/>
    <n v="0"/>
    <m/>
    <n v="0"/>
    <n v="48"/>
    <m/>
    <m/>
    <m/>
    <m/>
    <x v="0"/>
    <x v="0"/>
    <s v="dmn-jan-drasma.xml"/>
    <m/>
    <s v="Initial Not Remitted"/>
    <m/>
  </r>
  <r>
    <s v="MF4159"/>
    <s v="1365MF4159-1caeb4"/>
    <s v="36288"/>
    <d v="2025-01-18T18:30:00"/>
    <n v="1"/>
    <d v="2025-01-18T18:30:00"/>
    <d v="2025-01-18T18:34:00"/>
    <s v="0000083141"/>
    <s v="02111"/>
    <n v="6"/>
    <n v="1"/>
    <s v="GD5633"/>
    <s v="ASMA BUTT MUHAMMAD AMIN BUTT"/>
    <s v="A001"/>
    <s v="National Health Insurance Co. - Daman - P.J.S.C."/>
    <s v="A001"/>
    <s v="National Health Insurance Co. - Daman - P.J.S.C."/>
    <s v=""/>
    <m/>
    <m/>
    <n v="0"/>
    <s v="Principal : K00.6"/>
    <m/>
    <n v="0"/>
    <n v="0"/>
    <m/>
    <n v="0"/>
    <n v="0"/>
    <m/>
    <m/>
    <m/>
    <m/>
    <x v="0"/>
    <x v="0"/>
    <s v="dmn-jan-drasma.xml"/>
    <m/>
    <s v="Initial Not Remitted"/>
    <m/>
  </r>
  <r>
    <s v="MF4159"/>
    <s v="1365MF4159-1caeb4"/>
    <s v="36288"/>
    <d v="2025-01-18T18:30:00"/>
    <n v="1"/>
    <d v="2025-01-18T18:30:00"/>
    <d v="2025-01-18T18:34:00"/>
    <s v="0000083140"/>
    <s v="71101"/>
    <n v="6"/>
    <n v="1"/>
    <s v="GD5633"/>
    <s v="ASMA BUTT MUHAMMAD AMIN BUTT"/>
    <s v="A001"/>
    <s v="National Health Insurance Co. - Daman - P.J.S.C."/>
    <s v="A001"/>
    <s v="National Health Insurance Co. - Daman - P.J.S.C."/>
    <s v=""/>
    <m/>
    <s v="117345997"/>
    <n v="72"/>
    <s v="Principal : K00.6"/>
    <m/>
    <n v="0"/>
    <n v="0"/>
    <m/>
    <n v="0"/>
    <n v="72"/>
    <m/>
    <m/>
    <m/>
    <m/>
    <x v="0"/>
    <x v="0"/>
    <s v="dmn-jan-drasma.xml"/>
    <m/>
    <s v="Initial Not Remitted"/>
    <m/>
  </r>
  <r>
    <s v="MF4159"/>
    <s v="2111MF4159-a1b2f2"/>
    <s v="38770"/>
    <d v="2025-01-18T19:21:00"/>
    <n v="1"/>
    <d v="2025-01-18T19:21:00"/>
    <d v="2025-01-18T20:43:00"/>
    <s v="0000083154"/>
    <s v="02111"/>
    <n v="6"/>
    <n v="1"/>
    <s v="GD22503"/>
    <s v="Salim ali salim  Alhamadani"/>
    <s v="A002"/>
    <s v="Abu Dhabi National Insurance Co."/>
    <s v="A002"/>
    <s v="Abu Dhabi National Insurance Co."/>
    <s v=""/>
    <m/>
    <s v="E7208501"/>
    <n v="28"/>
    <s v="Principal : K04.02, K08.530, K05.329"/>
    <m/>
    <n v="0"/>
    <n v="0"/>
    <m/>
    <n v="0"/>
    <n v="28"/>
    <m/>
    <m/>
    <m/>
    <m/>
    <x v="0"/>
    <x v="0"/>
    <s v="18jan-adnic38770-drsalim.xml"/>
    <m/>
    <s v="Initial Not Remitted"/>
    <m/>
  </r>
  <r>
    <s v="MF4159"/>
    <s v="2111MF4159-a1b2f2"/>
    <s v="38770"/>
    <d v="2025-01-18T19:21:00"/>
    <n v="1"/>
    <d v="2025-01-18T19:21:00"/>
    <d v="2025-01-18T20:43:00"/>
    <s v="0000083153"/>
    <s v="33131"/>
    <n v="6"/>
    <n v="1"/>
    <s v="GD22503"/>
    <s v="Salim ali salim  Alhamadani"/>
    <s v="A002"/>
    <s v="Abu Dhabi National Insurance Co."/>
    <s v="A002"/>
    <s v="Abu Dhabi National Insurance Co."/>
    <s v=""/>
    <m/>
    <s v="E7208501"/>
    <n v="532"/>
    <s v="Principal : K04.02, K08.530, K05.329"/>
    <m/>
    <n v="0"/>
    <n v="0"/>
    <m/>
    <n v="0"/>
    <n v="532"/>
    <m/>
    <m/>
    <m/>
    <m/>
    <x v="0"/>
    <x v="0"/>
    <s v="18jan-adnic38770-drsalim.xml"/>
    <m/>
    <s v="Initial Not Remitted"/>
    <m/>
  </r>
  <r>
    <s v="MF4159"/>
    <s v="1708MF4159-7132ed"/>
    <s v="40642"/>
    <d v="2025-01-19T11:14:00"/>
    <n v="1"/>
    <d v="2025-01-19T11:14:00"/>
    <d v="2025-01-19T11:26:00"/>
    <s v="0000082741"/>
    <s v="79602"/>
    <n v="6"/>
    <n v="1"/>
    <s v="GD36537"/>
    <s v="AMMAR  ANBARI"/>
    <s v="D001"/>
    <s v="National Health Insurance Company (DAMAN) - Thiqa program administration"/>
    <s v="E001"/>
    <s v="Abu Dhabi Department of Finance"/>
    <s v=""/>
    <m/>
    <m/>
    <n v="140"/>
    <s v="Principal : K08.431, Z48.02"/>
    <m/>
    <n v="0"/>
    <n v="0"/>
    <m/>
    <n v="0"/>
    <n v="140"/>
    <m/>
    <m/>
    <m/>
    <m/>
    <x v="0"/>
    <x v="0"/>
    <s v="thiqa-19jan-drammr.xml"/>
    <m/>
    <s v="Initial Not Remitted"/>
    <m/>
  </r>
  <r>
    <s v="MF4159"/>
    <s v="1707MF4159-848df1"/>
    <s v="40979"/>
    <d v="2025-01-19T11:56:00"/>
    <n v="1"/>
    <d v="2025-01-19T11:56:00"/>
    <d v="2025-01-19T13:20:00"/>
    <s v="0000083182"/>
    <s v="02111"/>
    <n v="6"/>
    <n v="1"/>
    <s v="GD36537"/>
    <s v="AMMAR  ANBARI"/>
    <s v="D001"/>
    <s v="National Health Insurance Company (DAMAN) - Thiqa program administration"/>
    <s v="E001"/>
    <s v="Abu Dhabi Department of Finance"/>
    <s v="CLM01022025042635612"/>
    <s v="ZEROHI04022025DMN498771"/>
    <m/>
    <n v="0"/>
    <s v="Principal : K08.531, K02.63"/>
    <d v="2025-02-05T03:47:00"/>
    <n v="0"/>
    <n v="0"/>
    <n v="0"/>
    <n v="0"/>
    <n v="0"/>
    <s v=""/>
    <m/>
    <m/>
    <m/>
    <x v="0"/>
    <x v="0"/>
    <s v="thiqa-19jan-drammr.xml"/>
    <d v="2025-02-03T18:37:00"/>
    <s v="Remitted"/>
    <s v="Fully Rejected"/>
  </r>
  <r>
    <s v="MF4159"/>
    <s v="1707MF4159-848df1"/>
    <s v="40979"/>
    <d v="2025-01-19T11:56:00"/>
    <n v="1"/>
    <d v="2025-01-19T11:56:00"/>
    <d v="2025-01-19T13:20:00"/>
    <s v="0000083183"/>
    <s v="02111"/>
    <n v="6"/>
    <n v="1"/>
    <s v="GD36537"/>
    <s v="AMMAR  ANBARI"/>
    <s v="D001"/>
    <s v="National Health Insurance Company (DAMAN) - Thiqa program administration"/>
    <s v="E001"/>
    <s v="Abu Dhabi Department of Finance"/>
    <s v="CLM01022025042635612"/>
    <s v="ZEROHI04022025DMN498771"/>
    <m/>
    <n v="0"/>
    <s v="Principal : K08.531, K02.63"/>
    <d v="2025-02-05T03:47:00"/>
    <n v="0"/>
    <n v="0"/>
    <n v="0"/>
    <n v="0"/>
    <n v="0"/>
    <s v=""/>
    <m/>
    <m/>
    <m/>
    <x v="0"/>
    <x v="0"/>
    <s v="thiqa-19jan-drammr.xml"/>
    <d v="2025-02-03T18:37:00"/>
    <s v="Remitted"/>
    <s v="Fully Rejected"/>
  </r>
  <r>
    <s v="MF4159"/>
    <s v="1707MF4159-848df1"/>
    <s v="40979"/>
    <d v="2025-01-19T11:56:00"/>
    <n v="1"/>
    <d v="2025-01-19T11:56:00"/>
    <d v="2025-01-19T13:20:00"/>
    <s v="0000083181"/>
    <s v="33131"/>
    <n v="6"/>
    <n v="1"/>
    <s v="GD36537"/>
    <s v="AMMAR  ANBARI"/>
    <s v="D001"/>
    <s v="National Health Insurance Company (DAMAN) - Thiqa program administration"/>
    <s v="E001"/>
    <s v="Abu Dhabi Department of Finance"/>
    <s v="CLM01022025042635612"/>
    <s v="ZEROHI04022025DMN498771"/>
    <m/>
    <n v="665"/>
    <s v="Principal : K08.531, K02.63"/>
    <d v="2025-02-05T03:47:00"/>
    <n v="0"/>
    <n v="0"/>
    <n v="665"/>
    <n v="665"/>
    <n v="0"/>
    <s v="MNEC-003"/>
    <s v="Service is not clinically indicated based on good clinical practice"/>
    <s v="Medical"/>
    <s v="Medical Necessity"/>
    <x v="0"/>
    <x v="0"/>
    <s v="thiqa-19jan-drammr.xml"/>
    <d v="2025-02-03T18:37:00"/>
    <s v="Remitted"/>
    <s v="Fully Rejected"/>
  </r>
  <r>
    <s v="MF4159"/>
    <s v="1991MF4159-b91fcf"/>
    <s v="40941"/>
    <d v="2025-01-19T13:14:00"/>
    <n v="1"/>
    <d v="2025-01-19T13:14:00"/>
    <d v="2025-01-19T15:29:00"/>
    <s v="0000081449"/>
    <s v="02111"/>
    <n v="6"/>
    <n v="1"/>
    <s v="GD22503"/>
    <s v="Salim ali salim  Alhamadani"/>
    <s v="A001"/>
    <s v="National Health Insurance Co. - Daman - P.J.S.C."/>
    <s v="A001"/>
    <s v="National Health Insurance Co. - Daman - P.J.S.C."/>
    <s v=""/>
    <m/>
    <m/>
    <n v="0"/>
    <s v="Principal : K04.02, K05.329"/>
    <m/>
    <n v="0"/>
    <n v="0"/>
    <m/>
    <n v="0"/>
    <n v="0"/>
    <m/>
    <m/>
    <m/>
    <m/>
    <x v="0"/>
    <x v="0"/>
    <s v="daman dr salim.xml"/>
    <m/>
    <s v="Initial Not Remitted"/>
    <m/>
  </r>
  <r>
    <s v="MF4159"/>
    <s v="1991MF4159-b91fcf"/>
    <s v="40941"/>
    <d v="2025-01-19T13:14:00"/>
    <n v="1"/>
    <d v="2025-01-19T13:14:00"/>
    <d v="2025-01-19T15:29:00"/>
    <s v="0000081450"/>
    <s v="02111"/>
    <n v="6"/>
    <n v="1"/>
    <s v="GD22503"/>
    <s v="Salim ali salim  Alhamadani"/>
    <s v="A001"/>
    <s v="National Health Insurance Co. - Daman - P.J.S.C."/>
    <s v="A001"/>
    <s v="National Health Insurance Co. - Daman - P.J.S.C."/>
    <s v=""/>
    <m/>
    <m/>
    <n v="0"/>
    <s v="Principal : K04.02, K05.329"/>
    <m/>
    <n v="0"/>
    <n v="0"/>
    <m/>
    <n v="0"/>
    <n v="0"/>
    <m/>
    <m/>
    <m/>
    <m/>
    <x v="0"/>
    <x v="0"/>
    <s v="daman dr salim.xml"/>
    <m/>
    <s v="Initial Not Remitted"/>
    <m/>
  </r>
  <r>
    <s v="MF4159"/>
    <s v="1991MF4159-b91fcf"/>
    <s v="40941"/>
    <d v="2025-01-19T13:14:00"/>
    <n v="1"/>
    <d v="2025-01-19T13:14:00"/>
    <d v="2025-01-19T15:29:00"/>
    <s v="0000081451"/>
    <s v="23324"/>
    <n v="6"/>
    <n v="1"/>
    <s v="GD22503"/>
    <s v="Salim ali salim  Alhamadani"/>
    <s v="A001"/>
    <s v="National Health Insurance Co. - Daman - P.J.S.C."/>
    <s v="A001"/>
    <s v="National Health Insurance Co. - Daman - P.J.S.C."/>
    <s v=""/>
    <m/>
    <s v="117370200"/>
    <n v="240"/>
    <s v="Principal : K04.02, K05.329"/>
    <m/>
    <n v="0"/>
    <n v="0"/>
    <m/>
    <n v="0"/>
    <n v="240"/>
    <m/>
    <m/>
    <m/>
    <m/>
    <x v="0"/>
    <x v="0"/>
    <s v="daman dr salim.xml"/>
    <m/>
    <s v="Initial Not Remitted"/>
    <m/>
  </r>
  <r>
    <s v="MF4159"/>
    <s v="1991MF4159-b91fcf"/>
    <s v="40941"/>
    <d v="2025-01-19T13:14:00"/>
    <n v="1"/>
    <d v="2025-01-19T13:14:00"/>
    <d v="2025-01-19T15:29:00"/>
    <s v="0000081448"/>
    <s v="33141"/>
    <n v="6"/>
    <n v="1"/>
    <s v="GD22503"/>
    <s v="Salim ali salim  Alhamadani"/>
    <s v="A001"/>
    <s v="National Health Insurance Co. - Daman - P.J.S.C."/>
    <s v="A001"/>
    <s v="National Health Insurance Co. - Daman - P.J.S.C."/>
    <s v=""/>
    <m/>
    <s v="117370442"/>
    <n v="528"/>
    <s v="Principal : K04.02, K05.329"/>
    <m/>
    <n v="0"/>
    <n v="0"/>
    <m/>
    <n v="0"/>
    <n v="528"/>
    <m/>
    <m/>
    <m/>
    <m/>
    <x v="0"/>
    <x v="0"/>
    <s v="daman dr salim.xml"/>
    <m/>
    <s v="Initial Not Remitted"/>
    <m/>
  </r>
  <r>
    <s v="MF4159"/>
    <s v="2070MF4159-2b9016"/>
    <s v="40978"/>
    <d v="2025-01-19T13:37:00"/>
    <n v="1"/>
    <d v="2025-01-19T13:37:00"/>
    <d v="2025-01-19T14:31:00"/>
    <s v="0000083184"/>
    <s v="01201"/>
    <n v="6"/>
    <n v="1"/>
    <s v="GD36537"/>
    <s v="AMMAR  ANBARI"/>
    <s v="A002"/>
    <s v="Abu Dhabi National Insurance Co."/>
    <s v="A002"/>
    <s v="Abu Dhabi National Insurance Co."/>
    <s v=""/>
    <m/>
    <m/>
    <n v="56"/>
    <s v="Principal : K05.10, K03.6, K08.433, K02.62, K08.530"/>
    <m/>
    <n v="0"/>
    <n v="0"/>
    <m/>
    <n v="0"/>
    <n v="56"/>
    <m/>
    <m/>
    <m/>
    <m/>
    <x v="0"/>
    <x v="0"/>
    <s v="dr ammar adnic jan.xml"/>
    <m/>
    <s v="Initial Not Remitted"/>
    <m/>
  </r>
  <r>
    <s v="MF4159"/>
    <s v="2070MF4159-2b9016"/>
    <s v="40978"/>
    <d v="2025-01-19T13:37:00"/>
    <n v="1"/>
    <d v="2025-01-19T13:37:00"/>
    <d v="2025-01-19T14:31:00"/>
    <s v="0000083189"/>
    <s v="02111"/>
    <n v="6"/>
    <n v="1"/>
    <s v="GD36537"/>
    <s v="AMMAR  ANBARI"/>
    <s v="A002"/>
    <s v="Abu Dhabi National Insurance Co."/>
    <s v="A002"/>
    <s v="Abu Dhabi National Insurance Co."/>
    <s v=""/>
    <m/>
    <m/>
    <n v="28"/>
    <s v="Principal : K05.10, K03.6, K08.433, K02.62, K08.530"/>
    <m/>
    <n v="0"/>
    <n v="0"/>
    <m/>
    <n v="0"/>
    <n v="28"/>
    <m/>
    <m/>
    <m/>
    <m/>
    <x v="0"/>
    <x v="0"/>
    <s v="dr ammar adnic jan.xml"/>
    <m/>
    <s v="Initial Not Remitted"/>
    <m/>
  </r>
  <r>
    <s v="MF4159"/>
    <s v="2070MF4159-2b9016"/>
    <s v="40978"/>
    <d v="2025-01-19T13:37:00"/>
    <n v="1"/>
    <d v="2025-01-19T13:37:00"/>
    <d v="2025-01-19T14:31:00"/>
    <s v="0000083191"/>
    <s v="02111"/>
    <n v="6"/>
    <n v="1"/>
    <s v="GD36537"/>
    <s v="AMMAR  ANBARI"/>
    <s v="A002"/>
    <s v="Abu Dhabi National Insurance Co."/>
    <s v="A002"/>
    <s v="Abu Dhabi National Insurance Co."/>
    <s v=""/>
    <m/>
    <m/>
    <n v="28"/>
    <s v="Principal : K05.10, K03.6, K08.433, K02.62, K08.530"/>
    <m/>
    <n v="0"/>
    <n v="0"/>
    <m/>
    <n v="0"/>
    <n v="28"/>
    <m/>
    <m/>
    <m/>
    <m/>
    <x v="0"/>
    <x v="0"/>
    <s v="dr ammar adnic jan.xml"/>
    <m/>
    <s v="Initial Not Remitted"/>
    <m/>
  </r>
  <r>
    <s v="MF4159"/>
    <s v="2070MF4159-2b9016"/>
    <s v="40978"/>
    <d v="2025-01-19T13:37:00"/>
    <n v="1"/>
    <d v="2025-01-19T13:37:00"/>
    <d v="2025-01-19T14:31:00"/>
    <s v="0000083193"/>
    <s v="02111"/>
    <n v="6"/>
    <n v="1"/>
    <s v="GD36537"/>
    <s v="AMMAR  ANBARI"/>
    <s v="A002"/>
    <s v="Abu Dhabi National Insurance Co."/>
    <s v="A002"/>
    <s v="Abu Dhabi National Insurance Co."/>
    <s v=""/>
    <m/>
    <m/>
    <n v="28"/>
    <s v="Principal : K05.10, K03.6, K08.433, K02.62, K08.530"/>
    <m/>
    <n v="0"/>
    <n v="0"/>
    <m/>
    <n v="0"/>
    <n v="28"/>
    <m/>
    <m/>
    <m/>
    <m/>
    <x v="0"/>
    <x v="0"/>
    <s v="dr ammar adnic jan.xml"/>
    <m/>
    <s v="Initial Not Remitted"/>
    <m/>
  </r>
  <r>
    <s v="MF4159"/>
    <s v="2070MF4159-2b9016"/>
    <s v="40978"/>
    <d v="2025-01-19T13:37:00"/>
    <n v="1"/>
    <d v="2025-01-19T13:37:00"/>
    <d v="2025-01-19T14:31:00"/>
    <s v="0000083185"/>
    <s v="02601"/>
    <n v="6"/>
    <n v="1"/>
    <s v="GD36537"/>
    <s v="AMMAR  ANBARI"/>
    <s v="A002"/>
    <s v="Abu Dhabi National Insurance Co."/>
    <s v="A002"/>
    <s v="Abu Dhabi National Insurance Co."/>
    <s v=""/>
    <m/>
    <m/>
    <n v="84"/>
    <s v="Principal : K05.10, K03.6, K08.433, K02.62, K08.530"/>
    <m/>
    <n v="0"/>
    <n v="0"/>
    <m/>
    <n v="0"/>
    <n v="84"/>
    <m/>
    <m/>
    <m/>
    <m/>
    <x v="0"/>
    <x v="0"/>
    <s v="dr ammar adnic jan.xml"/>
    <m/>
    <s v="Initial Not Remitted"/>
    <m/>
  </r>
  <r>
    <s v="MF4159"/>
    <s v="2070MF4159-2b9016"/>
    <s v="40978"/>
    <d v="2025-01-19T13:37:00"/>
    <n v="1"/>
    <d v="2025-01-19T13:37:00"/>
    <d v="2025-01-19T14:31:00"/>
    <s v="0000083187"/>
    <s v="11101"/>
    <n v="6"/>
    <n v="1"/>
    <s v="GD36537"/>
    <s v="AMMAR  ANBARI"/>
    <s v="A002"/>
    <s v="Abu Dhabi National Insurance Co."/>
    <s v="A002"/>
    <s v="Abu Dhabi National Insurance Co."/>
    <s v=""/>
    <m/>
    <m/>
    <n v="44.8"/>
    <s v="Principal : K05.10, K03.6, K08.433, K02.62, K08.530"/>
    <m/>
    <n v="0"/>
    <n v="0"/>
    <m/>
    <n v="0"/>
    <n v="44.8"/>
    <m/>
    <m/>
    <m/>
    <m/>
    <x v="0"/>
    <x v="0"/>
    <s v="dr ammar adnic jan.xml"/>
    <m/>
    <s v="Initial Not Remitted"/>
    <m/>
  </r>
  <r>
    <s v="MF4159"/>
    <s v="2070MF4159-2b9016"/>
    <s v="40978"/>
    <d v="2025-01-19T13:37:00"/>
    <n v="1"/>
    <d v="2025-01-19T13:37:00"/>
    <d v="2025-01-19T14:31:00"/>
    <s v="0000083276"/>
    <s v="11109"/>
    <n v="6"/>
    <n v="1"/>
    <s v="GD36537"/>
    <s v="AMMAR  ANBARI"/>
    <s v="A002"/>
    <s v="Abu Dhabi National Insurance Co."/>
    <s v="A002"/>
    <s v="Abu Dhabi National Insurance Co."/>
    <s v=""/>
    <m/>
    <m/>
    <n v="28"/>
    <s v="Principal : K05.10, K03.6, K08.433, K02.62, K08.530"/>
    <m/>
    <n v="0"/>
    <n v="0"/>
    <m/>
    <n v="0"/>
    <n v="28"/>
    <m/>
    <m/>
    <m/>
    <m/>
    <x v="0"/>
    <x v="0"/>
    <s v="dr ammar adnic jan.xml"/>
    <m/>
    <s v="Initial Not Remitted"/>
    <m/>
  </r>
  <r>
    <s v="MF4159"/>
    <s v="2070MF4159-2b9016"/>
    <s v="40978"/>
    <d v="2025-01-19T13:37:00"/>
    <n v="1"/>
    <d v="2025-01-19T13:37:00"/>
    <d v="2025-01-19T14:31:00"/>
    <s v="0000083186"/>
    <s v="11111"/>
    <n v="6"/>
    <n v="1"/>
    <s v="GD36537"/>
    <s v="AMMAR  ANBARI"/>
    <s v="A002"/>
    <s v="Abu Dhabi National Insurance Co."/>
    <s v="A002"/>
    <s v="Abu Dhabi National Insurance Co."/>
    <s v=""/>
    <m/>
    <m/>
    <n v="56"/>
    <s v="Principal : K05.10, K03.6, K08.433, K02.62, K08.530"/>
    <m/>
    <n v="0"/>
    <n v="0"/>
    <m/>
    <n v="0"/>
    <n v="56"/>
    <m/>
    <m/>
    <m/>
    <m/>
    <x v="0"/>
    <x v="0"/>
    <s v="dr ammar adnic jan.xml"/>
    <m/>
    <s v="Initial Not Remitted"/>
    <m/>
  </r>
  <r>
    <s v="MF4159"/>
    <s v="2070MF4159-2b9016"/>
    <s v="40978"/>
    <d v="2025-01-19T13:37:00"/>
    <n v="1"/>
    <d v="2025-01-19T13:37:00"/>
    <d v="2025-01-19T14:31:00"/>
    <s v="0000083188"/>
    <s v="11119"/>
    <n v="6"/>
    <n v="1"/>
    <s v="GD36537"/>
    <s v="AMMAR  ANBARI"/>
    <s v="A002"/>
    <s v="Abu Dhabi National Insurance Co."/>
    <s v="A002"/>
    <s v="Abu Dhabi National Insurance Co."/>
    <s v=""/>
    <m/>
    <m/>
    <n v="42"/>
    <s v="Principal : K05.10, K03.6, K08.433, K02.62, K08.530"/>
    <m/>
    <n v="0"/>
    <n v="0"/>
    <m/>
    <n v="0"/>
    <n v="42"/>
    <m/>
    <m/>
    <m/>
    <m/>
    <x v="0"/>
    <x v="0"/>
    <s v="dr ammar adnic jan.xml"/>
    <m/>
    <s v="Initial Not Remitted"/>
    <m/>
  </r>
  <r>
    <s v="MF4159"/>
    <s v="1701MF4159-5317cf"/>
    <s v="39157"/>
    <d v="2025-01-19T14:34:00"/>
    <n v="1"/>
    <d v="2025-01-19T14:34:00"/>
    <d v="2025-01-19T15:44:00"/>
    <s v="0000083204"/>
    <s v="01204"/>
    <n v="6"/>
    <n v="1"/>
    <s v="GD36537"/>
    <s v="AMMAR  ANBARI"/>
    <s v="A002"/>
    <s v="Abu Dhabi National Insurance Co."/>
    <s v="A002"/>
    <s v="Abu Dhabi National Insurance Co."/>
    <s v=""/>
    <m/>
    <m/>
    <n v="56"/>
    <s v="Principal : K08.531, K05.10, K03.6"/>
    <m/>
    <n v="0"/>
    <n v="0"/>
    <m/>
    <n v="0"/>
    <n v="56"/>
    <m/>
    <m/>
    <m/>
    <m/>
    <x v="0"/>
    <x v="0"/>
    <s v="adnic-39157-19jan-drammr.xml"/>
    <m/>
    <s v="Initial Not Remitted"/>
    <m/>
  </r>
  <r>
    <s v="MF4159"/>
    <s v="1701MF4159-5317cf"/>
    <s v="39157"/>
    <d v="2025-01-19T14:34:00"/>
    <n v="1"/>
    <d v="2025-01-19T14:34:00"/>
    <d v="2025-01-19T15:44:00"/>
    <s v="0000083205"/>
    <s v="02111"/>
    <n v="6"/>
    <n v="1"/>
    <s v="GD36537"/>
    <s v="AMMAR  ANBARI"/>
    <s v="A002"/>
    <s v="Abu Dhabi National Insurance Co."/>
    <s v="A002"/>
    <s v="Abu Dhabi National Insurance Co."/>
    <s v=""/>
    <m/>
    <m/>
    <n v="28"/>
    <s v="Principal : K08.531, K05.10, K03.6"/>
    <m/>
    <n v="0"/>
    <n v="0"/>
    <m/>
    <n v="0"/>
    <n v="28"/>
    <m/>
    <m/>
    <m/>
    <m/>
    <x v="0"/>
    <x v="0"/>
    <s v="adnic-39157-19jan-drammr.xml"/>
    <m/>
    <s v="Initial Not Remitted"/>
    <m/>
  </r>
  <r>
    <s v="MF4159"/>
    <s v="1701MF4159-5317cf"/>
    <s v="39157"/>
    <d v="2025-01-19T14:34:00"/>
    <n v="1"/>
    <d v="2025-01-19T14:34:00"/>
    <d v="2025-01-19T15:44:00"/>
    <s v="0000083206"/>
    <s v="23114"/>
    <n v="6"/>
    <n v="1"/>
    <s v="GD36537"/>
    <s v="AMMAR  ANBARI"/>
    <s v="A002"/>
    <s v="Abu Dhabi National Insurance Co."/>
    <s v="A002"/>
    <s v="Abu Dhabi National Insurance Co."/>
    <s v=""/>
    <m/>
    <m/>
    <n v="246.4"/>
    <s v="Principal : K08.531, K05.10, K03.6"/>
    <m/>
    <n v="0"/>
    <n v="0"/>
    <m/>
    <n v="0"/>
    <n v="246.4"/>
    <m/>
    <m/>
    <m/>
    <m/>
    <x v="0"/>
    <x v="0"/>
    <s v="adnic-39157-19jan-drammr.xml"/>
    <m/>
    <s v="Initial Not Remitted"/>
    <m/>
  </r>
  <r>
    <s v="MF4159"/>
    <s v="1932MF4159-806bb5"/>
    <s v="40925"/>
    <d v="2025-01-19T16:13:00"/>
    <n v="1"/>
    <d v="2025-01-19T16:13:00"/>
    <d v="2025-01-19T16:57:00"/>
    <s v="0000083216"/>
    <s v="02111"/>
    <n v="6"/>
    <n v="1"/>
    <s v="GD5633"/>
    <s v="ASMA BUTT MUHAMMAD AMIN BUTT"/>
    <s v="A001"/>
    <s v="National Health Insurance Co. - Daman - P.J.S.C."/>
    <s v="A001"/>
    <s v="National Health Insurance Co. - Daman - P.J.S.C."/>
    <s v=""/>
    <m/>
    <m/>
    <n v="0"/>
    <s v="Principal : K02.53, K02.63, K04.7, K08.531"/>
    <m/>
    <n v="0"/>
    <n v="0"/>
    <m/>
    <n v="0"/>
    <n v="0"/>
    <m/>
    <m/>
    <m/>
    <m/>
    <x v="0"/>
    <x v="0"/>
    <s v="daman-drasma-jan7.xml"/>
    <m/>
    <s v="Initial Not Remitted"/>
    <m/>
  </r>
  <r>
    <s v="MF4159"/>
    <s v="1932MF4159-806bb5"/>
    <s v="40925"/>
    <d v="2025-01-19T16:13:00"/>
    <n v="1"/>
    <d v="2025-01-19T16:13:00"/>
    <d v="2025-01-19T16:57:00"/>
    <s v="0000083217"/>
    <s v="23513"/>
    <n v="6"/>
    <n v="1"/>
    <s v="GD5633"/>
    <s v="ASMA BUTT MUHAMMAD AMIN BUTT"/>
    <s v="A001"/>
    <s v="National Health Insurance Co. - Daman - P.J.S.C."/>
    <s v="A001"/>
    <s v="National Health Insurance Co. - Daman - P.J.S.C."/>
    <s v=""/>
    <m/>
    <s v="117343911"/>
    <n v="120"/>
    <s v="Principal : K02.53, K02.63, K04.7, K08.531"/>
    <m/>
    <n v="0"/>
    <n v="0"/>
    <m/>
    <n v="0"/>
    <n v="120"/>
    <m/>
    <m/>
    <m/>
    <m/>
    <x v="0"/>
    <x v="0"/>
    <s v="daman-drasma-jan7.xml"/>
    <m/>
    <s v="Initial Not Remitted"/>
    <m/>
  </r>
  <r>
    <s v="MF4159"/>
    <s v="1932MF4159-806bb5"/>
    <s v="40925"/>
    <d v="2025-01-19T16:13:00"/>
    <n v="1"/>
    <d v="2025-01-19T16:13:00"/>
    <d v="2025-01-19T16:57:00"/>
    <s v="0000083106"/>
    <s v="32322"/>
    <n v="6"/>
    <n v="1"/>
    <s v="GD5633"/>
    <s v="ASMA BUTT MUHAMMAD AMIN BUTT"/>
    <s v="A001"/>
    <s v="National Health Insurance Co. - Daman - P.J.S.C."/>
    <s v="A001"/>
    <s v="National Health Insurance Co. - Daman - P.J.S.C."/>
    <s v=""/>
    <m/>
    <s v="117343865"/>
    <n v="144"/>
    <s v="Principal : K02.53, K02.63, K04.7, K08.531"/>
    <m/>
    <n v="0"/>
    <n v="0"/>
    <m/>
    <n v="0"/>
    <n v="144"/>
    <m/>
    <m/>
    <m/>
    <m/>
    <x v="0"/>
    <x v="0"/>
    <s v="daman-drasma-jan7.xml"/>
    <m/>
    <s v="Initial Not Remitted"/>
    <m/>
  </r>
  <r>
    <s v="MF4159"/>
    <s v="1932MF4159-806bb5"/>
    <s v="40925"/>
    <d v="2025-01-19T16:13:00"/>
    <n v="1"/>
    <d v="2025-01-19T16:13:00"/>
    <d v="2025-01-19T16:57:00"/>
    <s v="0000083223"/>
    <s v="71101"/>
    <n v="6"/>
    <n v="1"/>
    <s v="GD5633"/>
    <s v="ASMA BUTT MUHAMMAD AMIN BUTT"/>
    <s v="A001"/>
    <s v="National Health Insurance Co. - Daman - P.J.S.C."/>
    <s v="A001"/>
    <s v="National Health Insurance Co. - Daman - P.J.S.C."/>
    <s v=""/>
    <m/>
    <s v="117373686"/>
    <n v="72"/>
    <s v="Principal : K02.53, K02.63, K04.7, K08.531"/>
    <m/>
    <n v="0"/>
    <n v="0"/>
    <m/>
    <n v="0"/>
    <n v="72"/>
    <m/>
    <m/>
    <m/>
    <m/>
    <x v="0"/>
    <x v="0"/>
    <s v="daman-drasma-jan7.xml"/>
    <m/>
    <s v="Initial Not Remitted"/>
    <m/>
  </r>
  <r>
    <s v="MF4159"/>
    <s v="1824MF4159-7992fb"/>
    <s v="40132"/>
    <d v="2025-01-19T16:25:00"/>
    <n v="1"/>
    <d v="2025-01-19T16:25:00"/>
    <d v="2025-01-19T17:09:00"/>
    <s v="0000083225"/>
    <s v="02111"/>
    <n v="6"/>
    <n v="1"/>
    <s v="GD22503"/>
    <s v="Salim ali salim  Alhamadani"/>
    <s v="D001"/>
    <s v="National Health Insurance Company (DAMAN) - Thiqa program administration"/>
    <s v="E001"/>
    <s v="Abu Dhabi Department of Finance"/>
    <s v="CLM03022025042736540"/>
    <s v="ZEROHI12022025DMN734920"/>
    <m/>
    <n v="0"/>
    <s v="Principal : K08.531, K04.02, K05.329"/>
    <d v="2025-02-12T12:32:00"/>
    <n v="0"/>
    <n v="0"/>
    <n v="0"/>
    <n v="0"/>
    <n v="0"/>
    <s v=""/>
    <m/>
    <m/>
    <m/>
    <x v="0"/>
    <x v="0"/>
    <s v="jan-thiqa-drsalim5.xml"/>
    <d v="2025-02-11T18:21:00"/>
    <s v="Remitted"/>
    <s v="Fully Rejected"/>
  </r>
  <r>
    <s v="MF4159"/>
    <s v="1824MF4159-7992fb"/>
    <s v="40132"/>
    <d v="2025-01-19T16:25:00"/>
    <n v="1"/>
    <d v="2025-01-19T16:25:00"/>
    <d v="2025-01-19T17:09:00"/>
    <s v="0000083226"/>
    <s v="02111"/>
    <n v="6"/>
    <n v="1"/>
    <s v="GD22503"/>
    <s v="Salim ali salim  Alhamadani"/>
    <s v="D001"/>
    <s v="National Health Insurance Company (DAMAN) - Thiqa program administration"/>
    <s v="E001"/>
    <s v="Abu Dhabi Department of Finance"/>
    <s v="CLM03022025042736540"/>
    <s v="ZEROHI12022025DMN734920"/>
    <m/>
    <n v="0"/>
    <s v="Principal : K08.531, K04.02, K05.329"/>
    <d v="2025-02-12T12:32:00"/>
    <n v="0"/>
    <n v="0"/>
    <n v="0"/>
    <n v="0"/>
    <n v="0"/>
    <s v=""/>
    <m/>
    <m/>
    <m/>
    <x v="0"/>
    <x v="0"/>
    <s v="jan-thiqa-drsalim5.xml"/>
    <d v="2025-02-11T18:21:00"/>
    <s v="Remitted"/>
    <s v="Fully Rejected"/>
  </r>
  <r>
    <s v="MF4159"/>
    <s v="1824MF4159-7992fb"/>
    <s v="40132"/>
    <d v="2025-01-19T16:25:00"/>
    <n v="1"/>
    <d v="2025-01-19T16:25:00"/>
    <d v="2025-01-19T17:09:00"/>
    <s v="0000082648"/>
    <s v="27201"/>
    <n v="6"/>
    <n v="1"/>
    <s v="GD22503"/>
    <s v="Salim ali salim  Alhamadani"/>
    <s v="D001"/>
    <s v="National Health Insurance Company (DAMAN) - Thiqa program administration"/>
    <s v="E001"/>
    <s v="Abu Dhabi Department of Finance"/>
    <s v="CLM03022025042736540"/>
    <s v="ZEROHI12022025DMN734920"/>
    <s v="AUTH1201202519763067"/>
    <n v="1540"/>
    <s v="Principal : K08.531, K04.02, K05.329"/>
    <d v="2025-02-12T12:32:00"/>
    <n v="0"/>
    <n v="0"/>
    <n v="1540"/>
    <n v="1540"/>
    <n v="0"/>
    <s v="AUTH-005"/>
    <s v="Claim information is inconsistent with pre-certified/authorized services"/>
    <s v="Technical"/>
    <s v="Authorization"/>
    <x v="0"/>
    <x v="0"/>
    <s v="jan-thiqa-drsalim5.xml"/>
    <d v="2025-02-11T18:21:00"/>
    <s v="Remitted"/>
    <s v="Fully Rejected"/>
  </r>
  <r>
    <s v="MF4159"/>
    <s v="1824MF4159-7992fb"/>
    <s v="40132"/>
    <d v="2025-01-19T16:25:00"/>
    <n v="1"/>
    <d v="2025-01-19T16:25:00"/>
    <d v="2025-01-19T17:09:00"/>
    <s v="0000082649"/>
    <s v="27201"/>
    <n v="6"/>
    <n v="1"/>
    <s v="GD22503"/>
    <s v="Salim ali salim  Alhamadani"/>
    <s v="D001"/>
    <s v="National Health Insurance Company (DAMAN) - Thiqa program administration"/>
    <s v="E001"/>
    <s v="Abu Dhabi Department of Finance"/>
    <s v="CLM03022025042736540"/>
    <s v="ZEROHI12022025DMN734920"/>
    <s v="AUTH1201202519763067"/>
    <n v="1540"/>
    <s v="Principal : K08.531, K04.02, K05.329"/>
    <d v="2025-02-12T12:32:00"/>
    <n v="0"/>
    <n v="0"/>
    <n v="1540"/>
    <n v="1540"/>
    <n v="0"/>
    <s v="AUTH-005"/>
    <s v="Claim information is inconsistent with pre-certified/authorized services"/>
    <s v="Technical"/>
    <s v="Authorization"/>
    <x v="0"/>
    <x v="0"/>
    <s v="jan-thiqa-drsalim5.xml"/>
    <d v="2025-02-11T18:21:00"/>
    <s v="Remitted"/>
    <s v="Fully Rejected"/>
  </r>
  <r>
    <s v="MF4159"/>
    <s v="1699MF4159-6abaec"/>
    <s v="37689"/>
    <d v="2025-01-19T16:55:00"/>
    <n v="1"/>
    <d v="2025-01-19T16:55:00"/>
    <d v="2025-01-19T17:09:00"/>
    <s v="0000082859"/>
    <s v="79602"/>
    <n v="6"/>
    <n v="1"/>
    <s v="GD36537"/>
    <s v="AMMAR  ANBARI"/>
    <s v="D001"/>
    <s v="National Health Insurance Company (DAMAN) - Thiqa program administration"/>
    <s v="E001"/>
    <s v="Abu Dhabi Department of Finance"/>
    <s v=""/>
    <m/>
    <m/>
    <n v="140"/>
    <s v="Principal : K08.431, Z48.814"/>
    <m/>
    <n v="0"/>
    <n v="0"/>
    <m/>
    <n v="0"/>
    <n v="140"/>
    <m/>
    <m/>
    <m/>
    <m/>
    <x v="0"/>
    <x v="0"/>
    <s v="thiqa-19jan-drammr.xml"/>
    <m/>
    <s v="Initial Not Remitted"/>
    <m/>
  </r>
  <r>
    <s v="MF4159"/>
    <s v="1376MF4159-f2176a"/>
    <s v="40947"/>
    <d v="2025-01-19T17:11:00"/>
    <n v="1"/>
    <d v="2025-01-19T17:11:00"/>
    <d v="2025-01-19T18:08:00"/>
    <s v="0000083243"/>
    <s v="02111"/>
    <n v="6"/>
    <n v="1"/>
    <s v="GD5633"/>
    <s v="ASMA BUTT MUHAMMAD AMIN BUTT"/>
    <s v="A001"/>
    <s v="National Health Insurance Co. - Daman - P.J.S.C."/>
    <s v="A001"/>
    <s v="National Health Insurance Co. - Daman - P.J.S.C."/>
    <s v=""/>
    <m/>
    <m/>
    <n v="0"/>
    <s v="Principal : K02.53, K02.63"/>
    <m/>
    <n v="0"/>
    <n v="0"/>
    <m/>
    <n v="0"/>
    <n v="0"/>
    <m/>
    <m/>
    <m/>
    <m/>
    <x v="0"/>
    <x v="0"/>
    <s v="dmn-jan-drasma.xml"/>
    <m/>
    <s v="Initial Not Remitted"/>
    <m/>
  </r>
  <r>
    <s v="MF4159"/>
    <s v="1376MF4159-f2176a"/>
    <s v="40947"/>
    <d v="2025-01-19T17:11:00"/>
    <n v="1"/>
    <d v="2025-01-19T17:11:00"/>
    <d v="2025-01-19T18:08:00"/>
    <s v="0000082641"/>
    <s v="27206"/>
    <n v="6"/>
    <n v="1"/>
    <s v="GD5633"/>
    <s v="ASMA BUTT MUHAMMAD AMIN BUTT"/>
    <s v="A001"/>
    <s v="National Health Insurance Co. - Daman - P.J.S.C."/>
    <s v="A001"/>
    <s v="National Health Insurance Co. - Daman - P.J.S.C."/>
    <s v=""/>
    <m/>
    <s v="117144937"/>
    <n v="1200"/>
    <s v="Principal : K02.53, K02.63"/>
    <m/>
    <n v="0"/>
    <n v="0"/>
    <m/>
    <n v="0"/>
    <n v="1200"/>
    <m/>
    <m/>
    <m/>
    <m/>
    <x v="0"/>
    <x v="0"/>
    <s v="dmn-jan-drasma.xml"/>
    <m/>
    <s v="Initial Not Remitted"/>
    <m/>
  </r>
  <r>
    <s v="MF4159"/>
    <s v="1376MF4159-f2176a"/>
    <s v="40947"/>
    <d v="2025-01-19T17:11:00"/>
    <n v="1"/>
    <d v="2025-01-19T17:11:00"/>
    <d v="2025-01-19T18:08:00"/>
    <s v="0000082642"/>
    <s v="27206"/>
    <n v="6"/>
    <n v="1"/>
    <s v="GD5633"/>
    <s v="ASMA BUTT MUHAMMAD AMIN BUTT"/>
    <s v="A001"/>
    <s v="National Health Insurance Co. - Daman - P.J.S.C."/>
    <s v="A001"/>
    <s v="National Health Insurance Co. - Daman - P.J.S.C."/>
    <s v=""/>
    <m/>
    <s v="117144937"/>
    <n v="1200"/>
    <s v="Principal : K02.53, K02.63"/>
    <m/>
    <n v="0"/>
    <n v="0"/>
    <m/>
    <n v="0"/>
    <n v="1200"/>
    <m/>
    <m/>
    <m/>
    <m/>
    <x v="0"/>
    <x v="0"/>
    <s v="dmn-jan-drasma.xml"/>
    <m/>
    <s v="Initial Not Remitted"/>
    <m/>
  </r>
  <r>
    <s v="MF4159"/>
    <s v="1968MF4159-40d03c"/>
    <s v="38872"/>
    <d v="2025-01-19T17:19:00"/>
    <n v="1"/>
    <d v="2025-01-19T17:19:00"/>
    <d v="2025-01-19T18:32:00"/>
    <s v="0000083248"/>
    <s v="02111"/>
    <n v="6"/>
    <n v="1"/>
    <s v="GD22503"/>
    <s v="Salim ali salim  Alhamadani"/>
    <s v="D001"/>
    <s v="National Health Insurance Company (DAMAN) - Thiqa program administration"/>
    <s v="E001"/>
    <s v="Abu Dhabi Department of Finance"/>
    <s v="CLM05022025042958508"/>
    <s v="ZEROHI08022025DMN547230"/>
    <m/>
    <n v="0"/>
    <s v="Principal : K04.02, K08.531, K05.329"/>
    <d v="2025-02-08T22:26:00"/>
    <n v="0"/>
    <n v="0"/>
    <n v="0"/>
    <n v="0"/>
    <n v="0"/>
    <s v=""/>
    <m/>
    <m/>
    <m/>
    <x v="0"/>
    <x v="0"/>
    <s v="thiqa11-jan11-drsalim.xml"/>
    <d v="2025-02-07T18:28:00"/>
    <s v="Remitted"/>
    <s v="Fully Rejected"/>
  </r>
  <r>
    <s v="MF4159"/>
    <s v="1968MF4159-40d03c"/>
    <s v="38872"/>
    <d v="2025-01-19T17:19:00"/>
    <n v="1"/>
    <d v="2025-01-19T17:19:00"/>
    <d v="2025-01-19T18:32:00"/>
    <s v="0000083249"/>
    <s v="02111"/>
    <n v="6"/>
    <n v="1"/>
    <s v="GD22503"/>
    <s v="Salim ali salim  Alhamadani"/>
    <s v="D001"/>
    <s v="National Health Insurance Company (DAMAN) - Thiqa program administration"/>
    <s v="E001"/>
    <s v="Abu Dhabi Department of Finance"/>
    <s v="CLM05022025042958508"/>
    <s v="ZEROHI08022025DMN547230"/>
    <m/>
    <n v="0"/>
    <s v="Principal : K04.02, K08.531, K05.329"/>
    <d v="2025-02-08T22:26:00"/>
    <n v="0"/>
    <n v="0"/>
    <n v="0"/>
    <n v="0"/>
    <n v="0"/>
    <s v=""/>
    <m/>
    <m/>
    <m/>
    <x v="0"/>
    <x v="0"/>
    <s v="thiqa11-jan11-drsalim.xml"/>
    <d v="2025-02-07T18:28:00"/>
    <s v="Remitted"/>
    <s v="Fully Rejected"/>
  </r>
  <r>
    <s v="MF4159"/>
    <s v="1968MF4159-40d03c"/>
    <s v="38872"/>
    <d v="2025-01-19T17:19:00"/>
    <n v="1"/>
    <d v="2025-01-19T17:19:00"/>
    <d v="2025-01-19T18:32:00"/>
    <s v="0000083252"/>
    <s v="02111"/>
    <n v="6"/>
    <n v="1"/>
    <s v="GD22503"/>
    <s v="Salim ali salim  Alhamadani"/>
    <s v="D001"/>
    <s v="National Health Insurance Company (DAMAN) - Thiqa program administration"/>
    <s v="E001"/>
    <s v="Abu Dhabi Department of Finance"/>
    <s v="CLM05022025042958508"/>
    <s v="ZEROHI08022025DMN547230"/>
    <m/>
    <n v="0"/>
    <s v="Principal : K04.02, K08.531, K05.329"/>
    <d v="2025-02-08T22:26:00"/>
    <n v="0"/>
    <n v="0"/>
    <n v="0"/>
    <n v="0"/>
    <n v="0"/>
    <s v=""/>
    <m/>
    <m/>
    <m/>
    <x v="0"/>
    <x v="0"/>
    <s v="thiqa11-jan11-drsalim.xml"/>
    <d v="2025-02-07T18:28:00"/>
    <s v="Remitted"/>
    <s v="Fully Rejected"/>
  </r>
  <r>
    <s v="MF4159"/>
    <s v="1968MF4159-40d03c"/>
    <s v="38872"/>
    <d v="2025-01-19T17:19:00"/>
    <n v="1"/>
    <d v="2025-01-19T17:19:00"/>
    <d v="2025-01-19T18:32:00"/>
    <s v="0000083251"/>
    <s v="33121"/>
    <n v="6"/>
    <n v="1"/>
    <s v="GD22503"/>
    <s v="Salim ali salim  Alhamadani"/>
    <s v="D001"/>
    <s v="National Health Insurance Company (DAMAN) - Thiqa program administration"/>
    <s v="E001"/>
    <s v="Abu Dhabi Department of Finance"/>
    <s v="CLM05022025042958508"/>
    <s v="ZEROHI08022025DMN547230"/>
    <m/>
    <n v="539"/>
    <s v="Principal : K04.02, K08.531, K05.329"/>
    <d v="2025-02-08T22:26:00"/>
    <n v="0"/>
    <n v="0"/>
    <n v="539"/>
    <n v="539"/>
    <n v="0"/>
    <s v="MNEC-003"/>
    <s v="Service is not clinically indicated based on good clinical practice"/>
    <s v="Medical"/>
    <s v="Medical Necessity"/>
    <x v="0"/>
    <x v="0"/>
    <s v="thiqa11-jan11-drsalim.xml"/>
    <d v="2025-02-07T18:28:00"/>
    <s v="Remitted"/>
    <s v="Fully Rejected"/>
  </r>
  <r>
    <s v="MF4159"/>
    <s v="2141MF4159-bd9d96"/>
    <s v="40498"/>
    <d v="2025-01-19T17:28:00"/>
    <n v="1"/>
    <d v="2025-01-19T17:28:00"/>
    <d v="2025-01-19T19:18:00"/>
    <s v="0000083241"/>
    <s v="02111"/>
    <n v="6"/>
    <n v="1"/>
    <s v="GD11525"/>
    <s v="HUSSIEN SALAH AHMAD"/>
    <s v="D001"/>
    <s v="National Health Insurance Company (DAMAN) - Thiqa program administration"/>
    <s v="E001"/>
    <s v="Abu Dhabi Department of Finance"/>
    <s v=""/>
    <m/>
    <m/>
    <n v="0"/>
    <s v="Principal : K01.1, F40.232, K09.0"/>
    <m/>
    <n v="0"/>
    <n v="0"/>
    <m/>
    <n v="0"/>
    <n v="0"/>
    <m/>
    <m/>
    <m/>
    <m/>
    <x v="0"/>
    <x v="0"/>
    <s v="thiqa_40498.xml"/>
    <m/>
    <s v="Initial Not Remitted"/>
    <m/>
  </r>
  <r>
    <s v="MF4159"/>
    <s v="2141MF4159-bd9d96"/>
    <s v="40498"/>
    <d v="2025-01-19T17:28:00"/>
    <n v="1"/>
    <d v="2025-01-19T17:28:00"/>
    <d v="2025-01-19T19:18:00"/>
    <s v="0000083258"/>
    <s v="02601"/>
    <n v="6"/>
    <n v="1"/>
    <s v="GD11525"/>
    <s v="HUSSIEN SALAH AHMAD"/>
    <s v="D001"/>
    <s v="National Health Insurance Company (DAMAN) - Thiqa program administration"/>
    <s v="E001"/>
    <s v="Abu Dhabi Department of Finance"/>
    <s v=""/>
    <m/>
    <m/>
    <n v="105"/>
    <s v="Principal : K01.1, F40.232, K09.0"/>
    <m/>
    <n v="0"/>
    <n v="0"/>
    <m/>
    <n v="0"/>
    <n v="105"/>
    <m/>
    <m/>
    <m/>
    <m/>
    <x v="0"/>
    <x v="0"/>
    <s v="thiqa_40498.xml"/>
    <m/>
    <s v="Initial Not Remitted"/>
    <m/>
  </r>
  <r>
    <s v="MF4159"/>
    <s v="2141MF4159-bd9d96"/>
    <s v="40498"/>
    <d v="2025-01-19T17:28:00"/>
    <n v="1"/>
    <d v="2025-01-19T17:28:00"/>
    <d v="2025-01-19T19:18:00"/>
    <s v="0000083235"/>
    <s v="72221"/>
    <n v="6"/>
    <n v="1"/>
    <s v="GD11525"/>
    <s v="HUSSIEN SALAH AHMAD"/>
    <s v="D001"/>
    <s v="National Health Insurance Company (DAMAN) - Thiqa program administration"/>
    <s v="E001"/>
    <s v="Abu Dhabi Department of Finance"/>
    <s v=""/>
    <m/>
    <m/>
    <n v="1050"/>
    <s v="Principal : K01.1, F40.232, K09.0"/>
    <m/>
    <n v="0"/>
    <n v="0"/>
    <m/>
    <n v="0"/>
    <n v="1050"/>
    <m/>
    <m/>
    <m/>
    <m/>
    <x v="0"/>
    <x v="0"/>
    <s v="thiqa_40498.xml"/>
    <m/>
    <s v="Initial Not Remitted"/>
    <m/>
  </r>
  <r>
    <s v="MF4159"/>
    <s v="2141MF4159-bd9d96"/>
    <s v="40498"/>
    <d v="2025-01-19T17:28:00"/>
    <n v="1"/>
    <d v="2025-01-19T17:28:00"/>
    <d v="2025-01-19T19:18:00"/>
    <s v="0000083236"/>
    <s v="72231"/>
    <n v="6"/>
    <n v="1"/>
    <s v="GD11525"/>
    <s v="HUSSIEN SALAH AHMAD"/>
    <s v="D001"/>
    <s v="National Health Insurance Company (DAMAN) - Thiqa program administration"/>
    <s v="E001"/>
    <s v="Abu Dhabi Department of Finance"/>
    <s v=""/>
    <m/>
    <m/>
    <n v="1190"/>
    <s v="Principal : K01.1, F40.232, K09.0"/>
    <m/>
    <n v="0"/>
    <n v="0"/>
    <m/>
    <n v="0"/>
    <n v="1190"/>
    <m/>
    <m/>
    <m/>
    <m/>
    <x v="0"/>
    <x v="0"/>
    <s v="thiqa_40498.xml"/>
    <m/>
    <s v="Initial Not Remitted"/>
    <m/>
  </r>
  <r>
    <s v="MF4159"/>
    <s v="2141MF4159-bd9d96"/>
    <s v="40498"/>
    <d v="2025-01-19T17:28:00"/>
    <n v="1"/>
    <d v="2025-01-19T17:28:00"/>
    <d v="2025-01-19T19:18:00"/>
    <s v="0000083254"/>
    <s v="73111"/>
    <n v="6"/>
    <n v="1"/>
    <s v="GD11525"/>
    <s v="HUSSIEN SALAH AHMAD"/>
    <s v="D001"/>
    <s v="National Health Insurance Company (DAMAN) - Thiqa program administration"/>
    <s v="E001"/>
    <s v="Abu Dhabi Department of Finance"/>
    <s v=""/>
    <m/>
    <m/>
    <n v="350"/>
    <s v="Principal : K01.1, F40.232, K09.0"/>
    <m/>
    <n v="0"/>
    <n v="0"/>
    <m/>
    <n v="0"/>
    <n v="350"/>
    <m/>
    <m/>
    <m/>
    <m/>
    <x v="0"/>
    <x v="0"/>
    <s v="thiqa_40498.xml"/>
    <m/>
    <s v="Initial Not Remitted"/>
    <m/>
  </r>
  <r>
    <s v="MF4159"/>
    <s v="2141MF4159-bd9d96"/>
    <s v="40498"/>
    <d v="2025-01-19T17:28:00"/>
    <n v="1"/>
    <d v="2025-01-19T17:28:00"/>
    <d v="2025-01-19T19:18:00"/>
    <s v="0000083253"/>
    <s v="74613"/>
    <n v="6"/>
    <n v="1"/>
    <s v="GD11525"/>
    <s v="HUSSIEN SALAH AHMAD"/>
    <s v="D001"/>
    <s v="National Health Insurance Company (DAMAN) - Thiqa program administration"/>
    <s v="E001"/>
    <s v="Abu Dhabi Department of Finance"/>
    <s v=""/>
    <m/>
    <m/>
    <n v="1400"/>
    <s v="Principal : K01.1, F40.232, K09.0"/>
    <m/>
    <n v="0"/>
    <n v="0"/>
    <m/>
    <n v="0"/>
    <n v="1400"/>
    <m/>
    <m/>
    <m/>
    <m/>
    <x v="0"/>
    <x v="0"/>
    <s v="thiqa_40498.xml"/>
    <m/>
    <s v="Initial Not Remitted"/>
    <m/>
  </r>
  <r>
    <s v="MF4159"/>
    <s v="2141MF4159-bd9d96"/>
    <s v="40498"/>
    <d v="2025-01-19T17:28:00"/>
    <n v="1"/>
    <d v="2025-01-19T17:28:00"/>
    <d v="2025-01-19T19:18:00"/>
    <s v="0000083237"/>
    <s v="92411"/>
    <n v="6"/>
    <n v="1"/>
    <s v="GD11525"/>
    <s v="HUSSIEN SALAH AHMAD"/>
    <s v="D001"/>
    <s v="National Health Insurance Company (DAMAN) - Thiqa program administration"/>
    <s v="E001"/>
    <s v="Abu Dhabi Department of Finance"/>
    <s v=""/>
    <m/>
    <m/>
    <n v="140"/>
    <s v="Principal : K01.1, F40.232, K09.0"/>
    <m/>
    <n v="0"/>
    <n v="0"/>
    <m/>
    <n v="0"/>
    <n v="140"/>
    <m/>
    <m/>
    <m/>
    <m/>
    <x v="0"/>
    <x v="0"/>
    <s v="thiqa_40498.xml"/>
    <m/>
    <s v="Initial Not Remitted"/>
    <m/>
  </r>
  <r>
    <s v="MF4159"/>
    <s v="2141MF4159-bd9d96"/>
    <s v="40498"/>
    <d v="2025-01-19T17:28:00"/>
    <n v="1"/>
    <d v="2025-01-19T17:28:00"/>
    <d v="2025-01-19T19:18:00"/>
    <s v="0000083238"/>
    <s v="92419"/>
    <n v="6"/>
    <n v="1"/>
    <s v="GD11525"/>
    <s v="HUSSIEN SALAH AHMAD"/>
    <s v="D001"/>
    <s v="National Health Insurance Company (DAMAN) - Thiqa program administration"/>
    <s v="E001"/>
    <s v="Abu Dhabi Department of Finance"/>
    <s v=""/>
    <m/>
    <m/>
    <n v="105"/>
    <s v="Principal : K01.1, F40.232, K09.0"/>
    <m/>
    <n v="0"/>
    <n v="0"/>
    <m/>
    <n v="0"/>
    <n v="105"/>
    <m/>
    <m/>
    <m/>
    <m/>
    <x v="0"/>
    <x v="0"/>
    <s v="thiqa_40498.xml"/>
    <m/>
    <s v="Initial Not Remitted"/>
    <m/>
  </r>
  <r>
    <s v="MF4159"/>
    <s v="2141MF4159-bd9d96"/>
    <s v="40498"/>
    <d v="2025-01-19T17:28:00"/>
    <n v="1"/>
    <d v="2025-01-19T17:28:00"/>
    <d v="2025-01-19T19:18:00"/>
    <s v="0000083239"/>
    <s v="92419"/>
    <n v="6"/>
    <n v="1"/>
    <s v="GD11525"/>
    <s v="HUSSIEN SALAH AHMAD"/>
    <s v="D001"/>
    <s v="National Health Insurance Company (DAMAN) - Thiqa program administration"/>
    <s v="E001"/>
    <s v="Abu Dhabi Department of Finance"/>
    <s v=""/>
    <m/>
    <m/>
    <n v="105"/>
    <s v="Principal : K01.1, F40.232, K09.0"/>
    <m/>
    <n v="0"/>
    <n v="0"/>
    <m/>
    <n v="0"/>
    <n v="105"/>
    <m/>
    <m/>
    <m/>
    <m/>
    <x v="0"/>
    <x v="0"/>
    <s v="thiqa_40498.xml"/>
    <m/>
    <s v="Initial Not Remitted"/>
    <m/>
  </r>
  <r>
    <s v="MF4159"/>
    <s v="2141MF4159-bd9d96"/>
    <s v="40498"/>
    <d v="2025-01-19T17:28:00"/>
    <n v="1"/>
    <d v="2025-01-19T17:28:00"/>
    <d v="2025-01-19T19:18:00"/>
    <s v="0000083240"/>
    <s v="92419"/>
    <n v="6"/>
    <n v="1"/>
    <s v="GD11525"/>
    <s v="HUSSIEN SALAH AHMAD"/>
    <s v="D001"/>
    <s v="National Health Insurance Company (DAMAN) - Thiqa program administration"/>
    <s v="E001"/>
    <s v="Abu Dhabi Department of Finance"/>
    <s v=""/>
    <m/>
    <m/>
    <n v="105"/>
    <s v="Principal : K01.1, F40.232, K09.0"/>
    <m/>
    <n v="0"/>
    <n v="0"/>
    <m/>
    <n v="0"/>
    <n v="105"/>
    <m/>
    <m/>
    <m/>
    <m/>
    <x v="0"/>
    <x v="0"/>
    <s v="thiqa_40498.xml"/>
    <m/>
    <s v="Initial Not Remitted"/>
    <m/>
  </r>
  <r>
    <s v="MF4159"/>
    <s v="1836MF4159-f29ede"/>
    <s v="40764"/>
    <d v="2025-01-19T18:12:00"/>
    <n v="1"/>
    <d v="2025-01-19T18:12:00"/>
    <d v="2025-02-02T18:25:00"/>
    <s v="0000085205"/>
    <s v="02111"/>
    <n v="6"/>
    <n v="1"/>
    <s v="GD36537"/>
    <s v="AMMAR  ANBARI"/>
    <s v="D001"/>
    <s v="National Health Insurance Company (DAMAN) - Thiqa program administration"/>
    <s v="E001"/>
    <s v="Abu Dhabi Department of Finance"/>
    <s v=""/>
    <m/>
    <m/>
    <n v="0"/>
    <s v="Principal : K08.409, K04.8, K08.22, K06.8, K06.012, K03.81, F40.232"/>
    <m/>
    <n v="0"/>
    <n v="0"/>
    <m/>
    <n v="0"/>
    <n v="0"/>
    <m/>
    <m/>
    <m/>
    <m/>
    <x v="0"/>
    <x v="0"/>
    <s v="thiqa-jan-drhussin3.xml"/>
    <m/>
    <s v="Initial Not Remitted"/>
    <m/>
  </r>
  <r>
    <s v="MF4159"/>
    <s v="1836MF4159-f29ede"/>
    <s v="40764"/>
    <d v="2025-01-19T18:12:00"/>
    <n v="1"/>
    <d v="2025-01-19T18:12:00"/>
    <d v="2025-02-02T18:25:00"/>
    <s v="0000085206"/>
    <s v="02111"/>
    <n v="6"/>
    <n v="1"/>
    <s v="GD36537"/>
    <s v="AMMAR  ANBARI"/>
    <s v="D001"/>
    <s v="National Health Insurance Company (DAMAN) - Thiqa program administration"/>
    <s v="E001"/>
    <s v="Abu Dhabi Department of Finance"/>
    <s v=""/>
    <m/>
    <m/>
    <n v="0"/>
    <s v="Principal : K08.409, K04.8, K08.22, K06.8, K06.012, K03.81, F40.232"/>
    <m/>
    <n v="0"/>
    <n v="0"/>
    <m/>
    <n v="0"/>
    <n v="0"/>
    <m/>
    <m/>
    <m/>
    <m/>
    <x v="0"/>
    <x v="0"/>
    <s v="thiqa-jan-drhussin3.xml"/>
    <m/>
    <s v="Initial Not Remitted"/>
    <m/>
  </r>
  <r>
    <s v="MF4159"/>
    <s v="1836MF4159-f29ede"/>
    <s v="40764"/>
    <d v="2025-01-19T18:12:00"/>
    <n v="1"/>
    <d v="2025-01-19T18:12:00"/>
    <d v="2025-02-02T18:25:00"/>
    <s v="0000085207"/>
    <s v="02601"/>
    <n v="6"/>
    <n v="1"/>
    <s v="GD36537"/>
    <s v="AMMAR  ANBARI"/>
    <s v="D001"/>
    <s v="National Health Insurance Company (DAMAN) - Thiqa program administration"/>
    <s v="E001"/>
    <s v="Abu Dhabi Department of Finance"/>
    <s v=""/>
    <m/>
    <m/>
    <n v="105"/>
    <s v="Principal : K08.409, K04.8, K08.22, K06.8, K06.012, K03.81, F40.232"/>
    <m/>
    <n v="0"/>
    <n v="0"/>
    <m/>
    <n v="0"/>
    <n v="105"/>
    <m/>
    <m/>
    <m/>
    <m/>
    <x v="0"/>
    <x v="0"/>
    <s v="thiqa-jan-drhussin3.xml"/>
    <m/>
    <s v="Initial Not Remitted"/>
    <m/>
  </r>
  <r>
    <s v="MF4159"/>
    <s v="1836MF4159-f29ede"/>
    <s v="40764"/>
    <d v="2025-01-19T18:12:00"/>
    <n v="1"/>
    <d v="2025-01-19T18:12:00"/>
    <d v="2025-02-02T18:25:00"/>
    <s v="0000085200"/>
    <s v="03002"/>
    <n v="6"/>
    <n v="1"/>
    <s v="GD36537"/>
    <s v="AMMAR  ANBARI"/>
    <s v="D001"/>
    <s v="National Health Insurance Company (DAMAN) - Thiqa program administration"/>
    <s v="E001"/>
    <s v="Abu Dhabi Department of Finance"/>
    <s v=""/>
    <m/>
    <s v="AUTH2812202419133292"/>
    <n v="350"/>
    <s v="Principal : K08.409, K04.8, K08.22, K06.8, K06.012, K03.81, F40.232"/>
    <m/>
    <n v="0"/>
    <n v="0"/>
    <m/>
    <n v="0"/>
    <n v="350"/>
    <m/>
    <m/>
    <m/>
    <m/>
    <x v="0"/>
    <x v="0"/>
    <s v="thiqa-jan-drhussin3.xml"/>
    <m/>
    <s v="Initial Not Remitted"/>
    <m/>
  </r>
  <r>
    <s v="MF4159"/>
    <s v="1836MF4159-f29ede"/>
    <s v="40764"/>
    <d v="2025-01-19T18:12:00"/>
    <n v="1"/>
    <d v="2025-01-19T18:12:00"/>
    <d v="2025-02-02T18:25:00"/>
    <s v="0000085201"/>
    <s v="42211"/>
    <n v="6"/>
    <n v="1"/>
    <s v="GD36537"/>
    <s v="AMMAR  ANBARI"/>
    <s v="D001"/>
    <s v="National Health Insurance Company (DAMAN) - Thiqa program administration"/>
    <s v="E001"/>
    <s v="Abu Dhabi Department of Finance"/>
    <s v=""/>
    <m/>
    <m/>
    <n v="560"/>
    <s v="Principal : K08.409, K04.8, K08.22, K06.8, K06.012, K03.81, F40.232"/>
    <m/>
    <n v="0"/>
    <n v="0"/>
    <m/>
    <n v="0"/>
    <n v="560"/>
    <m/>
    <m/>
    <m/>
    <m/>
    <x v="0"/>
    <x v="0"/>
    <s v="thiqa-jan-drhussin3.xml"/>
    <m/>
    <s v="Initial Not Remitted"/>
    <m/>
  </r>
  <r>
    <s v="MF4159"/>
    <s v="1836MF4159-f29ede"/>
    <s v="40764"/>
    <d v="2025-01-19T18:12:00"/>
    <n v="1"/>
    <d v="2025-01-19T18:12:00"/>
    <d v="2025-02-02T18:25:00"/>
    <s v="0000085198"/>
    <s v="42631"/>
    <n v="6"/>
    <n v="1"/>
    <s v="GD36537"/>
    <s v="AMMAR  ANBARI"/>
    <s v="D001"/>
    <s v="National Health Insurance Company (DAMAN) - Thiqa program administration"/>
    <s v="E001"/>
    <s v="Abu Dhabi Department of Finance"/>
    <s v=""/>
    <m/>
    <s v="AUTH2812202419133292"/>
    <n v="1540"/>
    <s v="Principal : K08.409, K04.8, K08.22, K06.8, K06.012, K03.81, F40.232"/>
    <m/>
    <n v="0"/>
    <n v="0"/>
    <m/>
    <n v="0"/>
    <n v="1540"/>
    <m/>
    <m/>
    <m/>
    <m/>
    <x v="0"/>
    <x v="0"/>
    <s v="thiqa-jan-drhussin3.xml"/>
    <m/>
    <s v="Initial Not Remitted"/>
    <m/>
  </r>
  <r>
    <s v="MF4159"/>
    <s v="1836MF4159-f29ede"/>
    <s v="40764"/>
    <d v="2025-01-19T18:12:00"/>
    <n v="1"/>
    <d v="2025-01-19T18:12:00"/>
    <d v="2025-02-02T18:25:00"/>
    <s v="0000085199"/>
    <s v="42702"/>
    <n v="6"/>
    <n v="1"/>
    <s v="GD36537"/>
    <s v="AMMAR  ANBARI"/>
    <s v="D001"/>
    <s v="National Health Insurance Company (DAMAN) - Thiqa program administration"/>
    <s v="E001"/>
    <s v="Abu Dhabi Department of Finance"/>
    <s v=""/>
    <m/>
    <s v="AUTH2812202419133292"/>
    <n v="735"/>
    <s v="Principal : K08.409, K04.8, K08.22, K06.8, K06.012, K03.81, F40.232"/>
    <m/>
    <n v="0"/>
    <n v="0"/>
    <m/>
    <n v="0"/>
    <n v="735"/>
    <m/>
    <m/>
    <m/>
    <m/>
    <x v="0"/>
    <x v="0"/>
    <s v="thiqa-jan-drhussin3.xml"/>
    <m/>
    <s v="Initial Not Remitted"/>
    <m/>
  </r>
  <r>
    <s v="MF4159"/>
    <s v="1836MF4159-f29ede"/>
    <s v="40764"/>
    <d v="2025-01-19T18:12:00"/>
    <n v="1"/>
    <d v="2025-01-19T18:12:00"/>
    <d v="2025-02-02T18:25:00"/>
    <s v="0000085212"/>
    <s v="71211"/>
    <n v="6"/>
    <n v="1"/>
    <s v="GD36537"/>
    <s v="AMMAR  ANBARI"/>
    <s v="D001"/>
    <s v="National Health Insurance Company (DAMAN) - Thiqa program administration"/>
    <s v="E001"/>
    <s v="Abu Dhabi Department of Finance"/>
    <s v=""/>
    <m/>
    <m/>
    <n v="595"/>
    <s v="Principal : K08.409, K04.8, K08.22, K06.8, K06.012, K03.81, F40.232"/>
    <m/>
    <n v="0"/>
    <n v="0"/>
    <m/>
    <n v="0"/>
    <n v="595"/>
    <m/>
    <m/>
    <m/>
    <m/>
    <x v="0"/>
    <x v="0"/>
    <s v="thiqa-jan-drhussin3.xml"/>
    <m/>
    <s v="Initial Not Remitted"/>
    <m/>
  </r>
  <r>
    <s v="MF4159"/>
    <s v="1836MF4159-f29ede"/>
    <s v="40764"/>
    <d v="2025-01-19T18:12:00"/>
    <n v="1"/>
    <d v="2025-01-19T18:12:00"/>
    <d v="2025-02-02T18:25:00"/>
    <s v="0000085203"/>
    <s v="74613"/>
    <n v="6"/>
    <n v="1"/>
    <s v="GD36537"/>
    <s v="AMMAR  ANBARI"/>
    <s v="D001"/>
    <s v="National Health Insurance Company (DAMAN) - Thiqa program administration"/>
    <s v="E001"/>
    <s v="Abu Dhabi Department of Finance"/>
    <s v=""/>
    <m/>
    <m/>
    <n v="1400"/>
    <s v="Principal : K08.409, K04.8, K08.22, K06.8, K06.012, K03.81, F40.232"/>
    <m/>
    <n v="0"/>
    <n v="0"/>
    <m/>
    <n v="0"/>
    <n v="1400"/>
    <m/>
    <m/>
    <m/>
    <m/>
    <x v="0"/>
    <x v="0"/>
    <s v="thiqa-jan-drhussin3.xml"/>
    <m/>
    <s v="Initial Not Remitted"/>
    <m/>
  </r>
  <r>
    <s v="MF4159"/>
    <s v="1836MF4159-f29ede"/>
    <s v="40764"/>
    <d v="2025-01-19T18:12:00"/>
    <n v="1"/>
    <d v="2025-01-19T18:12:00"/>
    <d v="2025-02-02T18:25:00"/>
    <s v="0000085189"/>
    <s v="79933"/>
    <n v="6"/>
    <n v="1"/>
    <s v="GD36537"/>
    <s v="AMMAR  ANBARI"/>
    <s v="D001"/>
    <s v="National Health Insurance Company (DAMAN) - Thiqa program administration"/>
    <s v="E001"/>
    <s v="Abu Dhabi Department of Finance"/>
    <s v=""/>
    <m/>
    <s v="AUTH2812202419133292"/>
    <n v="3500"/>
    <s v="Principal : K08.409, K04.8, K08.22, K06.8, K06.012, K03.81, F40.232"/>
    <m/>
    <n v="0"/>
    <n v="0"/>
    <m/>
    <n v="0"/>
    <n v="3500"/>
    <m/>
    <m/>
    <m/>
    <m/>
    <x v="0"/>
    <x v="0"/>
    <s v="thiqa-jan-drhussin3.xml"/>
    <m/>
    <s v="Initial Not Remitted"/>
    <m/>
  </r>
  <r>
    <s v="MF4159"/>
    <s v="1836MF4159-f29ede"/>
    <s v="40764"/>
    <d v="2025-01-19T18:12:00"/>
    <n v="1"/>
    <d v="2025-01-19T18:12:00"/>
    <d v="2025-02-02T18:25:00"/>
    <s v="0000085208"/>
    <s v="92411"/>
    <n v="6"/>
    <n v="1"/>
    <s v="GD36537"/>
    <s v="AMMAR  ANBARI"/>
    <s v="D001"/>
    <s v="National Health Insurance Company (DAMAN) - Thiqa program administration"/>
    <s v="E001"/>
    <s v="Abu Dhabi Department of Finance"/>
    <s v=""/>
    <m/>
    <m/>
    <n v="140"/>
    <s v="Principal : K08.409, K04.8, K08.22, K06.8, K06.012, K03.81, F40.232"/>
    <m/>
    <n v="0"/>
    <n v="0"/>
    <m/>
    <n v="0"/>
    <n v="140"/>
    <m/>
    <m/>
    <m/>
    <m/>
    <x v="0"/>
    <x v="0"/>
    <s v="thiqa-jan-drhussin3.xml"/>
    <m/>
    <s v="Initial Not Remitted"/>
    <m/>
  </r>
  <r>
    <s v="MF4159"/>
    <s v="1836MF4159-f29ede"/>
    <s v="40764"/>
    <d v="2025-01-19T18:12:00"/>
    <n v="1"/>
    <d v="2025-01-19T18:12:00"/>
    <d v="2025-02-02T18:25:00"/>
    <s v="0000085209"/>
    <s v="92419"/>
    <n v="6"/>
    <n v="1"/>
    <s v="GD36537"/>
    <s v="AMMAR  ANBARI"/>
    <s v="D001"/>
    <s v="National Health Insurance Company (DAMAN) - Thiqa program administration"/>
    <s v="E001"/>
    <s v="Abu Dhabi Department of Finance"/>
    <s v=""/>
    <m/>
    <m/>
    <n v="105"/>
    <s v="Principal : K08.409, K04.8, K08.22, K06.8, K06.012, K03.81, F40.232"/>
    <m/>
    <n v="0"/>
    <n v="0"/>
    <m/>
    <n v="0"/>
    <n v="105"/>
    <m/>
    <m/>
    <m/>
    <m/>
    <x v="0"/>
    <x v="0"/>
    <s v="thiqa-jan-drhussin3.xml"/>
    <m/>
    <s v="Initial Not Remitted"/>
    <m/>
  </r>
  <r>
    <s v="MF4159"/>
    <s v="1836MF4159-f29ede"/>
    <s v="40764"/>
    <d v="2025-01-19T18:12:00"/>
    <n v="1"/>
    <d v="2025-01-19T18:12:00"/>
    <d v="2025-02-02T18:25:00"/>
    <s v="0000085210"/>
    <s v="92419"/>
    <n v="6"/>
    <n v="1"/>
    <s v="GD36537"/>
    <s v="AMMAR  ANBARI"/>
    <s v="D001"/>
    <s v="National Health Insurance Company (DAMAN) - Thiqa program administration"/>
    <s v="E001"/>
    <s v="Abu Dhabi Department of Finance"/>
    <s v=""/>
    <m/>
    <m/>
    <n v="105"/>
    <s v="Principal : K08.409, K04.8, K08.22, K06.8, K06.012, K03.81, F40.232"/>
    <m/>
    <n v="0"/>
    <n v="0"/>
    <m/>
    <n v="0"/>
    <n v="105"/>
    <m/>
    <m/>
    <m/>
    <m/>
    <x v="0"/>
    <x v="0"/>
    <s v="thiqa-jan-drhussin3.xml"/>
    <m/>
    <s v="Initial Not Remitted"/>
    <m/>
  </r>
  <r>
    <s v="MF4159"/>
    <s v="1378MF4159-df71ea"/>
    <s v="38318"/>
    <d v="2025-01-19T18:18:00"/>
    <n v="1"/>
    <d v="2025-01-19T18:18:00"/>
    <d v="2025-01-19T19:14:00"/>
    <s v="0000083257"/>
    <s v="02111"/>
    <n v="6"/>
    <n v="1"/>
    <s v="GD5633"/>
    <s v="ASMA BUTT MUHAMMAD AMIN BUTT"/>
    <s v="A001"/>
    <s v="National Health Insurance Co. - Daman - P.J.S.C."/>
    <s v="A001"/>
    <s v="National Health Insurance Co. - Daman - P.J.S.C."/>
    <s v=""/>
    <m/>
    <m/>
    <n v="0"/>
    <s v="Principal : K08.531, K02.53, K02.63"/>
    <m/>
    <n v="0"/>
    <n v="0"/>
    <m/>
    <n v="0"/>
    <n v="0"/>
    <m/>
    <m/>
    <m/>
    <m/>
    <x v="0"/>
    <x v="0"/>
    <s v="dmn-jan-drasma.xml"/>
    <m/>
    <s v="Initial Not Remitted"/>
    <m/>
  </r>
  <r>
    <s v="MF4159"/>
    <s v="1378MF4159-df71ea"/>
    <s v="38318"/>
    <d v="2025-01-19T18:18:00"/>
    <n v="1"/>
    <d v="2025-01-19T18:18:00"/>
    <d v="2025-01-19T19:14:00"/>
    <s v="0000083072"/>
    <s v="23313"/>
    <n v="6"/>
    <n v="1"/>
    <s v="GD5633"/>
    <s v="ASMA BUTT MUHAMMAD AMIN BUTT"/>
    <s v="A001"/>
    <s v="National Health Insurance Co. - Daman - P.J.S.C."/>
    <s v="A001"/>
    <s v="National Health Insurance Co. - Daman - P.J.S.C."/>
    <s v=""/>
    <m/>
    <s v="117361003"/>
    <n v="192"/>
    <s v="Principal : K08.531, K02.53, K02.63"/>
    <m/>
    <n v="0"/>
    <n v="0"/>
    <m/>
    <n v="0"/>
    <n v="192"/>
    <m/>
    <m/>
    <m/>
    <m/>
    <x v="0"/>
    <x v="0"/>
    <s v="dmn-jan-drasma.xml"/>
    <m/>
    <s v="Initial Not Remitted"/>
    <m/>
  </r>
  <r>
    <s v="MF4159"/>
    <s v="1378MF4159-df71ea"/>
    <s v="38318"/>
    <d v="2025-01-19T18:18:00"/>
    <n v="1"/>
    <d v="2025-01-19T18:18:00"/>
    <d v="2025-01-19T19:14:00"/>
    <s v="0000083259"/>
    <s v="25764"/>
    <n v="6"/>
    <n v="1"/>
    <s v="GD5633"/>
    <s v="ASMA BUTT MUHAMMAD AMIN BUTT"/>
    <s v="A001"/>
    <s v="National Health Insurance Co. - Daman - P.J.S.C."/>
    <s v="A001"/>
    <s v="National Health Insurance Co. - Daman - P.J.S.C."/>
    <s v=""/>
    <m/>
    <s v="117343733"/>
    <n v="264"/>
    <s v="Principal : K08.531, K02.53, K02.63"/>
    <m/>
    <n v="0"/>
    <n v="0"/>
    <m/>
    <n v="0"/>
    <n v="264"/>
    <m/>
    <m/>
    <m/>
    <m/>
    <x v="0"/>
    <x v="0"/>
    <s v="dmn-jan-drasma.xml"/>
    <m/>
    <s v="Initial Not Remitted"/>
    <m/>
  </r>
  <r>
    <s v="MF4159"/>
    <s v="1697MF4159-6940f1"/>
    <s v="40864"/>
    <d v="2025-01-19T18:24:00"/>
    <n v="1"/>
    <d v="2025-01-19T18:24:00"/>
    <d v="2025-01-19T20:21:00"/>
    <s v="0000082997"/>
    <s v="02111"/>
    <n v="6"/>
    <n v="1"/>
    <s v="GD36537"/>
    <s v="AMMAR  ANBARI"/>
    <s v="D001"/>
    <s v="National Health Insurance Company (DAMAN) - Thiqa program administration"/>
    <s v="E001"/>
    <s v="Abu Dhabi Department of Finance"/>
    <s v="CLM01022025042635611"/>
    <s v="ZEROHI04022025DMN498771"/>
    <m/>
    <n v="0"/>
    <s v="Principal : K02.63, K02.53"/>
    <d v="2025-02-05T03:47:00"/>
    <n v="0"/>
    <n v="0"/>
    <n v="0"/>
    <n v="0"/>
    <n v="0"/>
    <s v=""/>
    <m/>
    <m/>
    <m/>
    <x v="0"/>
    <x v="0"/>
    <s v="thiqa-19jan-drammr.xml"/>
    <d v="2025-02-03T18:37:00"/>
    <s v="Remitted"/>
    <s v="Fully Rejected"/>
  </r>
  <r>
    <s v="MF4159"/>
    <s v="1697MF4159-6940f1"/>
    <s v="40864"/>
    <d v="2025-01-19T18:24:00"/>
    <n v="1"/>
    <d v="2025-01-19T18:24:00"/>
    <d v="2025-01-19T20:21:00"/>
    <s v="0000082998"/>
    <s v="02111"/>
    <n v="6"/>
    <n v="1"/>
    <s v="GD36537"/>
    <s v="AMMAR  ANBARI"/>
    <s v="D001"/>
    <s v="National Health Insurance Company (DAMAN) - Thiqa program administration"/>
    <s v="E001"/>
    <s v="Abu Dhabi Department of Finance"/>
    <s v="CLM01022025042635611"/>
    <s v="ZEROHI04022025DMN498771"/>
    <m/>
    <n v="0"/>
    <s v="Principal : K02.63, K02.53"/>
    <d v="2025-02-05T03:47:00"/>
    <n v="0"/>
    <n v="0"/>
    <n v="0"/>
    <n v="0"/>
    <n v="0"/>
    <s v=""/>
    <m/>
    <m/>
    <m/>
    <x v="0"/>
    <x v="0"/>
    <s v="thiqa-19jan-drammr.xml"/>
    <d v="2025-02-03T18:37:00"/>
    <s v="Remitted"/>
    <s v="Fully Rejected"/>
  </r>
  <r>
    <s v="MF4159"/>
    <s v="1697MF4159-6940f1"/>
    <s v="40864"/>
    <d v="2025-01-19T18:24:00"/>
    <n v="1"/>
    <d v="2025-01-19T18:24:00"/>
    <d v="2025-01-19T20:21:00"/>
    <s v="0000082996"/>
    <s v="33131"/>
    <n v="6"/>
    <n v="1"/>
    <s v="GD36537"/>
    <s v="AMMAR  ANBARI"/>
    <s v="D001"/>
    <s v="National Health Insurance Company (DAMAN) - Thiqa program administration"/>
    <s v="E001"/>
    <s v="Abu Dhabi Department of Finance"/>
    <s v="CLM01022025042635611"/>
    <s v="ZEROHI04022025DMN498771"/>
    <m/>
    <n v="665"/>
    <s v="Principal : K02.63, K02.53"/>
    <d v="2025-02-05T03:47:00"/>
    <n v="0"/>
    <n v="0"/>
    <n v="665"/>
    <n v="665"/>
    <n v="0"/>
    <s v="MNEC-003"/>
    <s v="Service is not clinically indicated based on good clinical practice"/>
    <s v="Medical"/>
    <s v="Medical Necessity"/>
    <x v="0"/>
    <x v="0"/>
    <s v="thiqa-19jan-drammr.xml"/>
    <d v="2025-02-03T18:37:00"/>
    <s v="Remitted"/>
    <s v="Fully Rejected"/>
  </r>
  <r>
    <s v="MF4159"/>
    <s v="1384MF4159-253e7b"/>
    <s v="35142"/>
    <d v="2025-01-19T18:34:00"/>
    <n v="1"/>
    <d v="2025-01-19T18:34:00"/>
    <d v="2025-01-19T19:11:00"/>
    <s v="0000083256"/>
    <s v="02111"/>
    <n v="6"/>
    <n v="1"/>
    <s v="GD22503"/>
    <s v="Salim ali salim  Alhamadani"/>
    <s v="D001"/>
    <s v="National Health Insurance Company (DAMAN) - Thiqa program administration"/>
    <s v="E001"/>
    <s v="Abu Dhabi Department of Finance"/>
    <s v="CLM22012025041670109"/>
    <s v="ZEROHI25012025DMN941914"/>
    <m/>
    <n v="0"/>
    <s v="Principal : K08.531, K02.52, K02.62, K05.329"/>
    <d v="2025-01-25T13:23:00"/>
    <n v="0"/>
    <n v="0"/>
    <n v="0"/>
    <n v="0"/>
    <n v="0"/>
    <s v=""/>
    <m/>
    <m/>
    <m/>
    <x v="0"/>
    <x v="0"/>
    <s v="thiqa-jan-drsalim4.xml"/>
    <d v="2025-01-24T18:31:00"/>
    <s v="Remitted"/>
    <s v="Fully Rejected"/>
  </r>
  <r>
    <s v="MF4159"/>
    <s v="1384MF4159-253e7b"/>
    <s v="35142"/>
    <d v="2025-01-19T18:34:00"/>
    <n v="1"/>
    <d v="2025-01-19T18:34:00"/>
    <d v="2025-01-19T19:11:00"/>
    <s v="0000083098"/>
    <s v="25531"/>
    <n v="6"/>
    <n v="1"/>
    <s v="GD22503"/>
    <s v="Salim ali salim  Alhamadani"/>
    <s v="D001"/>
    <s v="National Health Insurance Company (DAMAN) - Thiqa program administration"/>
    <s v="E001"/>
    <s v="Abu Dhabi Department of Finance"/>
    <s v="CLM22012025041670109"/>
    <s v="ZEROHI25012025DMN941914"/>
    <s v="AUTH1301202519784222"/>
    <n v="1190"/>
    <s v="Principal : K08.531, K02.52, K02.62, K05.329"/>
    <d v="2025-01-25T13:23:00"/>
    <n v="0"/>
    <n v="0"/>
    <n v="1190"/>
    <n v="1190"/>
    <n v="0"/>
    <s v="MNEC-003"/>
    <s v="Service is not clinically indicated based on good clinical practice"/>
    <s v="Medical"/>
    <s v="Medical Necessity"/>
    <x v="0"/>
    <x v="0"/>
    <s v="thiqa-jan-drsalim4.xml"/>
    <d v="2025-01-24T18:31:00"/>
    <s v="Remitted"/>
    <s v="Fully Rejected"/>
  </r>
  <r>
    <s v="MF4159"/>
    <s v="1366MF4159-8a85ff"/>
    <s v="39574"/>
    <d v="2025-01-19T19:51:00"/>
    <n v="1"/>
    <d v="2025-01-19T19:51:00"/>
    <d v="2025-01-19T20:07:00"/>
    <s v="0000083261"/>
    <s v="01204"/>
    <n v="6"/>
    <n v="1"/>
    <s v="GD5633"/>
    <s v="ASMA BUTT MUHAMMAD AMIN BUTT"/>
    <s v="A002"/>
    <s v="Abu Dhabi National Insurance Co."/>
    <s v="A002"/>
    <s v="Abu Dhabi National Insurance Co."/>
    <s v=""/>
    <m/>
    <m/>
    <n v="56"/>
    <s v="Principal : K08.531, K02.53, K02.63, K08.409, K03.2"/>
    <m/>
    <n v="0"/>
    <n v="0"/>
    <m/>
    <n v="0"/>
    <n v="56"/>
    <m/>
    <m/>
    <m/>
    <m/>
    <x v="0"/>
    <x v="0"/>
    <s v="adnic-39574.xml"/>
    <m/>
    <s v="Initial Not Remitted"/>
    <m/>
  </r>
  <r>
    <s v="MF4159"/>
    <s v="1366MF4159-8a85ff"/>
    <s v="39574"/>
    <d v="2025-01-19T19:51:00"/>
    <n v="1"/>
    <d v="2025-01-19T19:51:00"/>
    <d v="2025-01-19T20:07:00"/>
    <s v="0000083262"/>
    <s v="02601"/>
    <n v="6"/>
    <n v="1"/>
    <s v="GD5633"/>
    <s v="ASMA BUTT MUHAMMAD AMIN BUTT"/>
    <s v="A002"/>
    <s v="Abu Dhabi National Insurance Co."/>
    <s v="A002"/>
    <s v="Abu Dhabi National Insurance Co."/>
    <s v=""/>
    <m/>
    <m/>
    <n v="84"/>
    <s v="Principal : K08.531, K02.53, K02.63, K08.409, K03.2"/>
    <m/>
    <n v="0"/>
    <n v="0"/>
    <m/>
    <n v="0"/>
    <n v="84"/>
    <m/>
    <m/>
    <m/>
    <m/>
    <x v="0"/>
    <x v="0"/>
    <s v="adnic-39574.xml"/>
    <m/>
    <s v="Initial Not Remitted"/>
    <m/>
  </r>
  <r>
    <s v="MF4159"/>
    <s v="1723MF4159-fb92b5"/>
    <s v="40946"/>
    <d v="2025-01-20T12:28:00"/>
    <n v="1"/>
    <d v="2025-01-20T12:28:00"/>
    <d v="2025-01-20T15:26:00"/>
    <s v="0000083296"/>
    <s v="04801"/>
    <n v="6"/>
    <n v="1"/>
    <s v="GD11525"/>
    <s v="HUSSIEN SALAH AHMAD"/>
    <s v="D001"/>
    <s v="National Health Insurance Company (DAMAN) - Thiqa program administration"/>
    <s v="E001"/>
    <s v="Abu Dhabi Department of Finance"/>
    <s v=""/>
    <m/>
    <m/>
    <n v="35"/>
    <s v="Principal : K08.409, K08.52, K06.8, K06.013, K08.26, K05.223, K08.531, K06.1"/>
    <m/>
    <n v="0"/>
    <n v="0"/>
    <m/>
    <n v="0"/>
    <n v="35"/>
    <m/>
    <m/>
    <m/>
    <m/>
    <x v="0"/>
    <x v="0"/>
    <s v="thiqa-20jan-drhussein.xml"/>
    <m/>
    <s v="Initial Not Remitted"/>
    <m/>
  </r>
  <r>
    <s v="MF4159"/>
    <s v="1895MF4159-2f9104"/>
    <s v="39654"/>
    <d v="2025-01-20T13:27:00"/>
    <n v="1"/>
    <d v="2025-01-20T13:27:00"/>
    <d v="2025-01-20T15:16:00"/>
    <s v="0000083331"/>
    <s v="02111"/>
    <n v="6"/>
    <n v="1"/>
    <s v="GD5633"/>
    <s v="ASMA BUTT MUHAMMAD AMIN BUTT"/>
    <s v="D001"/>
    <s v="National Health Insurance Company (DAMAN) - Thiqa program administration"/>
    <s v="E001"/>
    <s v="Abu Dhabi Department of Finance"/>
    <s v=""/>
    <m/>
    <m/>
    <n v="0"/>
    <s v="Principal : K04.02, K02.52, M26.4, K08.531"/>
    <m/>
    <n v="0"/>
    <n v="0"/>
    <m/>
    <n v="0"/>
    <n v="0"/>
    <m/>
    <m/>
    <m/>
    <m/>
    <x v="0"/>
    <x v="0"/>
    <s v="jan-thiqa10-drasma.xml"/>
    <m/>
    <s v="Initial Not Remitted"/>
    <m/>
  </r>
  <r>
    <s v="MF4159"/>
    <s v="1895MF4159-2f9104"/>
    <s v="39654"/>
    <d v="2025-01-20T13:27:00"/>
    <n v="1"/>
    <d v="2025-01-20T13:27:00"/>
    <d v="2025-01-20T15:16:00"/>
    <s v="0000083332"/>
    <s v="02111"/>
    <n v="6"/>
    <n v="1"/>
    <s v="GD5633"/>
    <s v="ASMA BUTT MUHAMMAD AMIN BUTT"/>
    <s v="D001"/>
    <s v="National Health Insurance Company (DAMAN) - Thiqa program administration"/>
    <s v="E001"/>
    <s v="Abu Dhabi Department of Finance"/>
    <s v=""/>
    <m/>
    <m/>
    <n v="0"/>
    <s v="Principal : K04.02, K02.52, M26.4, K08.531"/>
    <m/>
    <n v="0"/>
    <n v="0"/>
    <m/>
    <n v="0"/>
    <n v="0"/>
    <m/>
    <m/>
    <m/>
    <m/>
    <x v="0"/>
    <x v="0"/>
    <s v="jan-thiqa10-drasma.xml"/>
    <m/>
    <s v="Initial Not Remitted"/>
    <m/>
  </r>
  <r>
    <s v="MF4159"/>
    <s v="1895MF4159-2f9104"/>
    <s v="39654"/>
    <d v="2025-01-20T13:27:00"/>
    <n v="1"/>
    <d v="2025-01-20T13:27:00"/>
    <d v="2025-01-20T15:16:00"/>
    <s v="0000083330"/>
    <s v="33131"/>
    <n v="6"/>
    <n v="1"/>
    <s v="GD5633"/>
    <s v="ASMA BUTT MUHAMMAD AMIN BUTT"/>
    <s v="D001"/>
    <s v="National Health Insurance Company (DAMAN) - Thiqa program administration"/>
    <s v="E001"/>
    <s v="Abu Dhabi Department of Finance"/>
    <s v=""/>
    <m/>
    <m/>
    <n v="665"/>
    <s v="Principal : K04.02, K02.52, M26.4, K08.531"/>
    <m/>
    <n v="0"/>
    <n v="0"/>
    <m/>
    <n v="0"/>
    <n v="665"/>
    <m/>
    <m/>
    <m/>
    <m/>
    <x v="0"/>
    <x v="0"/>
    <s v="jan-thiqa10-drasma.xml"/>
    <m/>
    <s v="Initial Not Remitted"/>
    <m/>
  </r>
  <r>
    <s v="MF4159"/>
    <s v="1664MF4159-783e2a"/>
    <s v="41009"/>
    <d v="2025-01-20T14:03:00"/>
    <n v="1"/>
    <d v="2025-01-20T14:03:00"/>
    <d v="2025-01-20T15:46:00"/>
    <s v="0000083338"/>
    <s v="01204"/>
    <n v="6"/>
    <n v="1"/>
    <s v="GD45264"/>
    <s v="IBRAHIM KHALED MOHAMED HASSAN  MOUSA"/>
    <s v="A001"/>
    <s v="National Health Insurance Co. - Daman - P.J.S.C."/>
    <s v="A001"/>
    <s v="National Health Insurance Co. - Daman - P.J.S.C."/>
    <s v=""/>
    <m/>
    <s v="117393743"/>
    <n v="60"/>
    <s v="Principal : K08.531, K02.63, K05.329, K03.6, K02.53"/>
    <m/>
    <n v="0"/>
    <n v="0"/>
    <m/>
    <n v="0"/>
    <n v="60"/>
    <m/>
    <m/>
    <m/>
    <m/>
    <x v="0"/>
    <x v="0"/>
    <s v="41009-20jan-daman.xml"/>
    <m/>
    <s v="Initial Not Remitted"/>
    <m/>
  </r>
  <r>
    <s v="MF4159"/>
    <s v="1664MF4159-783e2a"/>
    <s v="41009"/>
    <d v="2025-01-20T14:03:00"/>
    <n v="1"/>
    <d v="2025-01-20T14:03:00"/>
    <d v="2025-01-20T15:46:00"/>
    <s v="0000083341"/>
    <s v="02111"/>
    <n v="6"/>
    <n v="1"/>
    <s v="GD45264"/>
    <s v="IBRAHIM KHALED MOHAMED HASSAN  MOUSA"/>
    <s v="A001"/>
    <s v="National Health Insurance Co. - Daman - P.J.S.C."/>
    <s v="A001"/>
    <s v="National Health Insurance Co. - Daman - P.J.S.C."/>
    <s v=""/>
    <m/>
    <m/>
    <n v="0"/>
    <s v="Principal : K08.531, K02.63, K05.329, K03.6, K02.53"/>
    <m/>
    <n v="0"/>
    <n v="0"/>
    <m/>
    <n v="0"/>
    <n v="0"/>
    <m/>
    <m/>
    <m/>
    <m/>
    <x v="0"/>
    <x v="0"/>
    <s v="41009-20jan-daman.xml"/>
    <m/>
    <s v="Initial Not Remitted"/>
    <m/>
  </r>
  <r>
    <s v="MF4159"/>
    <s v="1664MF4159-783e2a"/>
    <s v="41009"/>
    <d v="2025-01-20T14:03:00"/>
    <n v="1"/>
    <d v="2025-01-20T14:03:00"/>
    <d v="2025-01-20T15:46:00"/>
    <s v="0000083339"/>
    <s v="02601"/>
    <n v="6"/>
    <n v="1"/>
    <s v="GD45264"/>
    <s v="IBRAHIM KHALED MOHAMED HASSAN  MOUSA"/>
    <s v="A001"/>
    <s v="National Health Insurance Co. - Daman - P.J.S.C."/>
    <s v="A001"/>
    <s v="National Health Insurance Co. - Daman - P.J.S.C."/>
    <s v=""/>
    <m/>
    <s v="117393743"/>
    <n v="90"/>
    <s v="Principal : K08.531, K02.63, K05.329, K03.6, K02.53"/>
    <m/>
    <n v="0"/>
    <n v="0"/>
    <m/>
    <n v="0"/>
    <n v="90"/>
    <m/>
    <m/>
    <m/>
    <m/>
    <x v="0"/>
    <x v="0"/>
    <s v="41009-20jan-daman.xml"/>
    <m/>
    <s v="Initial Not Remitted"/>
    <m/>
  </r>
  <r>
    <s v="MF4159"/>
    <s v="1664MF4159-783e2a"/>
    <s v="41009"/>
    <d v="2025-01-20T14:03:00"/>
    <n v="1"/>
    <d v="2025-01-20T14:03:00"/>
    <d v="2025-01-20T15:46:00"/>
    <s v="0000083340"/>
    <s v="33131"/>
    <n v="6"/>
    <n v="1"/>
    <s v="GD45264"/>
    <s v="IBRAHIM KHALED MOHAMED HASSAN  MOUSA"/>
    <s v="A001"/>
    <s v="National Health Insurance Co. - Daman - P.J.S.C."/>
    <s v="A001"/>
    <s v="National Health Insurance Co. - Daman - P.J.S.C."/>
    <s v=""/>
    <m/>
    <s v="117698927"/>
    <n v="510"/>
    <s v="Principal : K08.531, K02.63, K05.329, K03.6, K02.53"/>
    <m/>
    <n v="0"/>
    <n v="0"/>
    <m/>
    <n v="0"/>
    <n v="510"/>
    <m/>
    <m/>
    <m/>
    <m/>
    <x v="0"/>
    <x v="0"/>
    <s v="41009-20jan-daman.xml"/>
    <m/>
    <s v="Initial Not Remitted"/>
    <m/>
  </r>
  <r>
    <s v="MF4159"/>
    <s v="1948MF4159-0996b3"/>
    <s v="39661"/>
    <d v="2025-01-20T14:06:00"/>
    <n v="1"/>
    <d v="2025-01-20T14:06:00"/>
    <d v="2025-01-20T14:34:00"/>
    <s v="0000083322"/>
    <s v="01204"/>
    <n v="6"/>
    <n v="1"/>
    <s v="GD22503"/>
    <s v="Salim ali salim  Alhamadani"/>
    <s v="C002"/>
    <s v="Arab Gulf Health Services LLC - Abu Dhabi Branch"/>
    <s v="A012"/>
    <s v="Orient Insurance PJSC Abu Dhabi 1"/>
    <s v=""/>
    <m/>
    <s v="C0023151918/1"/>
    <n v="140"/>
    <s v="Principal : K05.329, K03.6, K08.409"/>
    <m/>
    <n v="0"/>
    <n v="0"/>
    <m/>
    <n v="0"/>
    <n v="140"/>
    <m/>
    <m/>
    <m/>
    <m/>
    <x v="0"/>
    <x v="0"/>
    <s v="39661-nextcare20jan.xml"/>
    <m/>
    <s v="Initial Not Remitted"/>
    <m/>
  </r>
  <r>
    <s v="MF4159"/>
    <s v="1948MF4159-0996b3"/>
    <s v="39661"/>
    <d v="2025-01-20T14:06:00"/>
    <n v="1"/>
    <d v="2025-01-20T14:06:00"/>
    <d v="2025-01-20T14:34:00"/>
    <s v="0000083323"/>
    <s v="02601"/>
    <n v="6"/>
    <n v="1"/>
    <s v="GD22503"/>
    <s v="Salim ali salim  Alhamadani"/>
    <s v="C002"/>
    <s v="Arab Gulf Health Services LLC - Abu Dhabi Branch"/>
    <s v="A012"/>
    <s v="Orient Insurance PJSC Abu Dhabi 1"/>
    <s v=""/>
    <m/>
    <s v="C0023151918/1"/>
    <n v="141.75"/>
    <s v="Principal : K05.329, K03.6, K08.409"/>
    <m/>
    <n v="0"/>
    <n v="0"/>
    <m/>
    <n v="0"/>
    <n v="141.75"/>
    <m/>
    <m/>
    <m/>
    <m/>
    <x v="0"/>
    <x v="0"/>
    <s v="39661-nextcare20jan.xml"/>
    <m/>
    <s v="Initial Not Remitted"/>
    <m/>
  </r>
  <r>
    <s v="MF4159"/>
    <s v="1948MF4159-0996b3"/>
    <s v="39661"/>
    <d v="2025-01-20T14:06:00"/>
    <n v="1"/>
    <d v="2025-01-20T14:06:00"/>
    <d v="2025-01-20T14:34:00"/>
    <s v="0000083325"/>
    <s v="11101"/>
    <n v="6"/>
    <n v="1"/>
    <s v="GD22503"/>
    <s v="Salim ali salim  Alhamadani"/>
    <s v="C002"/>
    <s v="Arab Gulf Health Services LLC - Abu Dhabi Branch"/>
    <s v="A012"/>
    <s v="Orient Insurance PJSC Abu Dhabi 1"/>
    <s v=""/>
    <m/>
    <s v="C0023165858/1"/>
    <n v="75.599999999999994"/>
    <s v="Principal : K05.329, K03.6, K08.409"/>
    <m/>
    <n v="0"/>
    <n v="0"/>
    <m/>
    <n v="0"/>
    <n v="75.599999999999994"/>
    <m/>
    <m/>
    <m/>
    <m/>
    <x v="0"/>
    <x v="0"/>
    <s v="39661-nextcare20jan.xml"/>
    <m/>
    <s v="Initial Not Remitted"/>
    <m/>
  </r>
  <r>
    <s v="MF4159"/>
    <s v="1948MF4159-0996b3"/>
    <s v="39661"/>
    <d v="2025-01-20T14:06:00"/>
    <n v="1"/>
    <d v="2025-01-20T14:06:00"/>
    <d v="2025-01-20T14:34:00"/>
    <s v="0000083329"/>
    <s v="11109"/>
    <n v="6"/>
    <n v="1"/>
    <s v="GD22503"/>
    <s v="Salim ali salim  Alhamadani"/>
    <s v="C002"/>
    <s v="Arab Gulf Health Services LLC - Abu Dhabi Branch"/>
    <s v="A012"/>
    <s v="Orient Insurance PJSC Abu Dhabi 1"/>
    <s v=""/>
    <m/>
    <s v="C0023165858/1"/>
    <n v="47.25"/>
    <s v="Principal : K05.329, K03.6, K08.409"/>
    <m/>
    <n v="0"/>
    <n v="0"/>
    <m/>
    <n v="0"/>
    <n v="47.25"/>
    <m/>
    <m/>
    <m/>
    <m/>
    <x v="0"/>
    <x v="0"/>
    <s v="39661-nextcare20jan.xml"/>
    <m/>
    <s v="Initial Not Remitted"/>
    <m/>
  </r>
  <r>
    <s v="MF4159"/>
    <s v="1948MF4159-0996b3"/>
    <s v="39661"/>
    <d v="2025-01-20T14:06:00"/>
    <n v="1"/>
    <d v="2025-01-20T14:06:00"/>
    <d v="2025-01-20T14:34:00"/>
    <s v="0000083324"/>
    <s v="11111"/>
    <n v="6"/>
    <n v="1"/>
    <s v="GD22503"/>
    <s v="Salim ali salim  Alhamadani"/>
    <s v="C002"/>
    <s v="Arab Gulf Health Services LLC - Abu Dhabi Branch"/>
    <s v="A012"/>
    <s v="Orient Insurance PJSC Abu Dhabi 1"/>
    <s v=""/>
    <m/>
    <s v="C0023165858/1"/>
    <n v="94.5"/>
    <s v="Principal : K05.329, K03.6, K08.409"/>
    <m/>
    <n v="0"/>
    <n v="0"/>
    <m/>
    <n v="0"/>
    <n v="94.5"/>
    <m/>
    <m/>
    <m/>
    <m/>
    <x v="0"/>
    <x v="0"/>
    <s v="39661-nextcare20jan.xml"/>
    <m/>
    <s v="Initial Not Remitted"/>
    <m/>
  </r>
  <r>
    <s v="MF4159"/>
    <s v="1948MF4159-0996b3"/>
    <s v="39661"/>
    <d v="2025-01-20T14:06:00"/>
    <n v="1"/>
    <d v="2025-01-20T14:06:00"/>
    <d v="2025-01-20T14:34:00"/>
    <s v="0000083328"/>
    <s v="11119"/>
    <n v="6"/>
    <n v="1"/>
    <s v="GD22503"/>
    <s v="Salim ali salim  Alhamadani"/>
    <s v="C002"/>
    <s v="Arab Gulf Health Services LLC - Abu Dhabi Branch"/>
    <s v="A012"/>
    <s v="Orient Insurance PJSC Abu Dhabi 1"/>
    <s v=""/>
    <m/>
    <s v="C0023165858/1"/>
    <n v="70.88"/>
    <s v="Principal : K05.329, K03.6, K08.409"/>
    <m/>
    <n v="0"/>
    <n v="0"/>
    <m/>
    <n v="0"/>
    <n v="70.88"/>
    <m/>
    <m/>
    <m/>
    <m/>
    <x v="0"/>
    <x v="0"/>
    <s v="39661-nextcare20jan.xml"/>
    <m/>
    <s v="Initial Not Remitted"/>
    <m/>
  </r>
  <r>
    <s v="MF4159"/>
    <s v="1947MF4159-6c3dc7"/>
    <s v="35928"/>
    <d v="2025-01-20T14:37:00"/>
    <n v="1"/>
    <d v="2025-01-20T14:37:00"/>
    <d v="2025-01-20T15:08:00"/>
    <s v="0000083334"/>
    <s v="01204"/>
    <n v="6"/>
    <n v="1"/>
    <s v="GD22503"/>
    <s v="Salim ali salim  Alhamadani"/>
    <s v="D001"/>
    <s v="National Health Insurance Company (DAMAN) - Thiqa program administration"/>
    <s v="E001"/>
    <s v="Abu Dhabi Department of Finance"/>
    <s v=""/>
    <m/>
    <m/>
    <n v="70"/>
    <s v="Principal : K03.81, K08.409, K05.329"/>
    <m/>
    <n v="0"/>
    <n v="0"/>
    <m/>
    <n v="0"/>
    <n v="70"/>
    <m/>
    <m/>
    <m/>
    <m/>
    <x v="0"/>
    <x v="0"/>
    <s v="thiqa11-jan11-drsalim.xml"/>
    <m/>
    <s v="Initial Not Remitted"/>
    <m/>
  </r>
  <r>
    <s v="MF4159"/>
    <s v="1947MF4159-6c3dc7"/>
    <s v="35928"/>
    <d v="2025-01-20T14:37:00"/>
    <n v="1"/>
    <d v="2025-01-20T14:37:00"/>
    <d v="2025-01-20T15:08:00"/>
    <s v="0000083335"/>
    <s v="02601"/>
    <n v="6"/>
    <n v="1"/>
    <s v="GD22503"/>
    <s v="Salim ali salim  Alhamadani"/>
    <s v="D001"/>
    <s v="National Health Insurance Company (DAMAN) - Thiqa program administration"/>
    <s v="E001"/>
    <s v="Abu Dhabi Department of Finance"/>
    <s v=""/>
    <m/>
    <m/>
    <n v="105"/>
    <s v="Principal : K03.81, K08.409, K05.329"/>
    <m/>
    <n v="0"/>
    <n v="0"/>
    <m/>
    <n v="0"/>
    <n v="105"/>
    <m/>
    <m/>
    <m/>
    <m/>
    <x v="0"/>
    <x v="0"/>
    <s v="thiqa11-jan11-drsalim.xml"/>
    <m/>
    <s v="Initial Not Remitted"/>
    <m/>
  </r>
  <r>
    <s v="MF4159"/>
    <s v="1830MF4159-5fc937"/>
    <s v="40205"/>
    <d v="2025-01-20T15:56:00"/>
    <n v="1"/>
    <d v="2025-01-20T15:56:00"/>
    <d v="2025-01-20T16:54:00"/>
    <s v="0000083389"/>
    <s v="11101"/>
    <n v="6"/>
    <n v="1"/>
    <s v="GD36537"/>
    <s v="AMMAR  ANBARI"/>
    <s v="D001"/>
    <s v="National Health Insurance Company (DAMAN) - Thiqa program administration"/>
    <s v="E001"/>
    <s v="Abu Dhabi Department of Finance"/>
    <s v=""/>
    <m/>
    <m/>
    <n v="56"/>
    <s v="Principal : K05.10, K03.6"/>
    <m/>
    <n v="0"/>
    <n v="0"/>
    <m/>
    <n v="0"/>
    <n v="56"/>
    <m/>
    <m/>
    <m/>
    <m/>
    <x v="0"/>
    <x v="0"/>
    <s v="thiqa-jan-drhussin3.xml"/>
    <m/>
    <s v="Initial Not Remitted"/>
    <m/>
  </r>
  <r>
    <s v="MF4159"/>
    <s v="1830MF4159-5fc937"/>
    <s v="40205"/>
    <d v="2025-01-20T15:56:00"/>
    <n v="1"/>
    <d v="2025-01-20T15:56:00"/>
    <d v="2025-01-20T16:54:00"/>
    <s v="0000083013"/>
    <s v="11111"/>
    <n v="6"/>
    <n v="1"/>
    <s v="GD36537"/>
    <s v="AMMAR  ANBARI"/>
    <s v="D001"/>
    <s v="National Health Insurance Company (DAMAN) - Thiqa program administration"/>
    <s v="E001"/>
    <s v="Abu Dhabi Department of Finance"/>
    <s v=""/>
    <m/>
    <m/>
    <n v="70"/>
    <s v="Principal : K05.10, K03.6"/>
    <m/>
    <n v="0"/>
    <n v="0"/>
    <m/>
    <n v="0"/>
    <n v="70"/>
    <m/>
    <m/>
    <m/>
    <m/>
    <x v="0"/>
    <x v="0"/>
    <s v="thiqa-jan-drhussin3.xml"/>
    <m/>
    <s v="Initial Not Remitted"/>
    <m/>
  </r>
  <r>
    <s v="MF4159"/>
    <s v="1830MF4159-5fc937"/>
    <s v="40205"/>
    <d v="2025-01-20T15:56:00"/>
    <n v="1"/>
    <d v="2025-01-20T15:56:00"/>
    <d v="2025-01-20T16:54:00"/>
    <s v="0000083014"/>
    <s v="11119"/>
    <n v="6"/>
    <n v="1"/>
    <s v="GD36537"/>
    <s v="AMMAR  ANBARI"/>
    <s v="D001"/>
    <s v="National Health Insurance Company (DAMAN) - Thiqa program administration"/>
    <s v="E001"/>
    <s v="Abu Dhabi Department of Finance"/>
    <s v=""/>
    <m/>
    <m/>
    <n v="52.5"/>
    <s v="Principal : K05.10, K03.6"/>
    <m/>
    <n v="0"/>
    <n v="0"/>
    <m/>
    <n v="0"/>
    <n v="52.5"/>
    <m/>
    <m/>
    <m/>
    <m/>
    <x v="0"/>
    <x v="0"/>
    <s v="thiqa-jan-drhussin3.xml"/>
    <m/>
    <s v="Initial Not Remitted"/>
    <m/>
  </r>
  <r>
    <s v="MF4159"/>
    <s v="2012MF4159-88c5f9"/>
    <s v="40990"/>
    <d v="2025-01-20T15:59:00"/>
    <n v="1"/>
    <d v="2025-01-20T15:59:00"/>
    <d v="2025-01-20T16:50:00"/>
    <s v="0000083387"/>
    <s v="01204"/>
    <n v="6"/>
    <n v="1"/>
    <s v="GD22503"/>
    <s v="Salim ali salim  Alhamadani"/>
    <s v="D001"/>
    <s v="National Health Insurance Company (DAMAN) - Thiqa program administration"/>
    <s v="E001"/>
    <s v="Abu Dhabi Department of Finance"/>
    <s v=""/>
    <m/>
    <m/>
    <n v="70"/>
    <s v="Principal : K05.329, K03.6, K08.409, K02.63"/>
    <m/>
    <n v="0"/>
    <n v="0"/>
    <m/>
    <n v="0"/>
    <n v="70"/>
    <m/>
    <m/>
    <m/>
    <m/>
    <x v="0"/>
    <x v="0"/>
    <s v="dr salim thiqa jan.xml"/>
    <m/>
    <s v="Initial Not Remitted"/>
    <m/>
  </r>
  <r>
    <s v="MF4159"/>
    <s v="2012MF4159-88c5f9"/>
    <s v="40990"/>
    <d v="2025-01-20T15:59:00"/>
    <n v="1"/>
    <d v="2025-01-20T15:59:00"/>
    <d v="2025-01-20T16:50:00"/>
    <s v="0000083388"/>
    <s v="02601"/>
    <n v="6"/>
    <n v="1"/>
    <s v="GD22503"/>
    <s v="Salim ali salim  Alhamadani"/>
    <s v="D001"/>
    <s v="National Health Insurance Company (DAMAN) - Thiqa program administration"/>
    <s v="E001"/>
    <s v="Abu Dhabi Department of Finance"/>
    <s v=""/>
    <m/>
    <m/>
    <n v="105"/>
    <s v="Principal : K05.329, K03.6, K08.409, K02.63"/>
    <m/>
    <n v="0"/>
    <n v="0"/>
    <m/>
    <n v="0"/>
    <n v="105"/>
    <m/>
    <m/>
    <m/>
    <m/>
    <x v="0"/>
    <x v="0"/>
    <s v="dr salim thiqa jan.xml"/>
    <m/>
    <s v="Initial Not Remitted"/>
    <m/>
  </r>
  <r>
    <s v="MF4159"/>
    <s v="1721MF4159-a660dc"/>
    <s v="35007"/>
    <d v="2025-01-20T16:03:00"/>
    <n v="1"/>
    <d v="2025-01-20T16:03:00"/>
    <d v="2025-01-20T16:28:00"/>
    <s v="0000083377"/>
    <s v="01204"/>
    <n v="6"/>
    <n v="1"/>
    <s v="GD11525"/>
    <s v="HUSSIEN SALAH AHMAD"/>
    <s v="D001"/>
    <s v="National Health Insurance Company (DAMAN) - Thiqa program administration"/>
    <s v="E001"/>
    <s v="Abu Dhabi Department of Finance"/>
    <s v=""/>
    <m/>
    <m/>
    <n v="70"/>
    <s v="Principal : K08.409, K01.1, K08.50, K08.530"/>
    <m/>
    <n v="0"/>
    <n v="0"/>
    <m/>
    <n v="0"/>
    <n v="70"/>
    <m/>
    <m/>
    <m/>
    <m/>
    <x v="0"/>
    <x v="0"/>
    <s v="thiqa-20jan-drhussein.xml"/>
    <m/>
    <s v="Initial Not Remitted"/>
    <m/>
  </r>
  <r>
    <s v="MF4159"/>
    <s v="2081MF4159-c93302"/>
    <s v="41017"/>
    <d v="2025-01-20T16:13:00"/>
    <n v="1"/>
    <d v="2025-01-20T16:13:00"/>
    <d v="2025-01-20T17:48:00"/>
    <s v="0000083397"/>
    <s v="01204"/>
    <n v="6"/>
    <n v="1"/>
    <s v="GD45264"/>
    <s v="IBRAHIM KHALED MOHAMED HASSAN  MOUSA"/>
    <s v="A001"/>
    <s v="National Health Insurance Co. - Daman - P.J.S.C."/>
    <s v="A001"/>
    <s v="National Health Insurance Co. - Daman - P.J.S.C."/>
    <s v=""/>
    <m/>
    <s v="117404877"/>
    <n v="48"/>
    <s v="Principal : K05.329, K03.6, K02.62, K08.409"/>
    <m/>
    <n v="0"/>
    <n v="0"/>
    <m/>
    <n v="0"/>
    <n v="48"/>
    <m/>
    <m/>
    <m/>
    <m/>
    <x v="0"/>
    <x v="0"/>
    <s v="jan-dribhm-daman-20.xml"/>
    <m/>
    <s v="Initial Not Remitted"/>
    <m/>
  </r>
  <r>
    <s v="MF4159"/>
    <s v="2081MF4159-c93302"/>
    <s v="41017"/>
    <d v="2025-01-20T16:13:00"/>
    <n v="1"/>
    <d v="2025-01-20T16:13:00"/>
    <d v="2025-01-20T17:48:00"/>
    <s v="0000083404"/>
    <s v="02111"/>
    <n v="6"/>
    <n v="1"/>
    <s v="GD45264"/>
    <s v="IBRAHIM KHALED MOHAMED HASSAN  MOUSA"/>
    <s v="A001"/>
    <s v="National Health Insurance Co. - Daman - P.J.S.C."/>
    <s v="A001"/>
    <s v="National Health Insurance Co. - Daman - P.J.S.C."/>
    <s v=""/>
    <m/>
    <m/>
    <n v="0"/>
    <s v="Principal : K05.329, K03.6, K02.62, K08.409"/>
    <m/>
    <n v="0"/>
    <n v="0"/>
    <m/>
    <n v="0"/>
    <n v="0"/>
    <m/>
    <m/>
    <m/>
    <m/>
    <x v="0"/>
    <x v="0"/>
    <s v="jan-dribhm-daman-20.xml"/>
    <m/>
    <s v="Initial Not Remitted"/>
    <m/>
  </r>
  <r>
    <s v="MF4159"/>
    <s v="2081MF4159-c93302"/>
    <s v="41017"/>
    <d v="2025-01-20T16:13:00"/>
    <n v="1"/>
    <d v="2025-01-20T16:13:00"/>
    <d v="2025-01-20T17:48:00"/>
    <s v="0000083398"/>
    <s v="02601"/>
    <n v="6"/>
    <n v="1"/>
    <s v="GD45264"/>
    <s v="IBRAHIM KHALED MOHAMED HASSAN  MOUSA"/>
    <s v="A001"/>
    <s v="National Health Insurance Co. - Daman - P.J.S.C."/>
    <s v="A001"/>
    <s v="National Health Insurance Co. - Daman - P.J.S.C."/>
    <s v=""/>
    <m/>
    <s v="117404877"/>
    <n v="72"/>
    <s v="Principal : K05.329, K03.6, K02.62, K08.409"/>
    <m/>
    <n v="0"/>
    <n v="0"/>
    <m/>
    <n v="0"/>
    <n v="72"/>
    <m/>
    <m/>
    <m/>
    <m/>
    <x v="0"/>
    <x v="0"/>
    <s v="jan-dribhm-daman-20.xml"/>
    <m/>
    <s v="Initial Not Remitted"/>
    <m/>
  </r>
  <r>
    <s v="MF4159"/>
    <s v="2081MF4159-c93302"/>
    <s v="41017"/>
    <d v="2025-01-20T16:13:00"/>
    <n v="1"/>
    <d v="2025-01-20T16:13:00"/>
    <d v="2025-01-20T17:48:00"/>
    <s v="0000083399"/>
    <s v="23112"/>
    <n v="6"/>
    <n v="1"/>
    <s v="GD45264"/>
    <s v="IBRAHIM KHALED MOHAMED HASSAN  MOUSA"/>
    <s v="A001"/>
    <s v="National Health Insurance Co. - Daman - P.J.S.C."/>
    <s v="A001"/>
    <s v="National Health Insurance Co. - Daman - P.J.S.C."/>
    <s v=""/>
    <m/>
    <s v="117408545"/>
    <n v="144"/>
    <s v="Principal : K05.329, K03.6, K02.62, K08.409"/>
    <m/>
    <n v="0"/>
    <n v="0"/>
    <m/>
    <n v="0"/>
    <n v="144"/>
    <m/>
    <m/>
    <m/>
    <m/>
    <x v="0"/>
    <x v="0"/>
    <s v="jan-dribhm-daman-20.xml"/>
    <m/>
    <s v="Initial Not Remitted"/>
    <m/>
  </r>
  <r>
    <s v="MF4159"/>
    <s v="2081MF4159-c93302"/>
    <s v="41017"/>
    <d v="2025-01-20T16:13:00"/>
    <n v="1"/>
    <d v="2025-01-20T16:13:00"/>
    <d v="2025-01-20T17:48:00"/>
    <s v="0000083400"/>
    <s v="23112"/>
    <n v="6"/>
    <n v="1"/>
    <s v="GD45264"/>
    <s v="IBRAHIM KHALED MOHAMED HASSAN  MOUSA"/>
    <s v="A001"/>
    <s v="National Health Insurance Co. - Daman - P.J.S.C."/>
    <s v="A001"/>
    <s v="National Health Insurance Co. - Daman - P.J.S.C."/>
    <s v=""/>
    <m/>
    <s v="117408545"/>
    <n v="144"/>
    <s v="Principal : K05.329, K03.6, K02.62, K08.409"/>
    <m/>
    <n v="0"/>
    <n v="0"/>
    <m/>
    <n v="0"/>
    <n v="144"/>
    <m/>
    <m/>
    <m/>
    <m/>
    <x v="0"/>
    <x v="0"/>
    <s v="jan-dribhm-daman-20.xml"/>
    <m/>
    <s v="Initial Not Remitted"/>
    <m/>
  </r>
  <r>
    <s v="MF4159"/>
    <s v="1710MF4159-94e49c"/>
    <s v="38825"/>
    <d v="2025-01-20T16:16:00"/>
    <n v="1"/>
    <d v="2025-01-20T16:16:00"/>
    <d v="2025-01-20T16:43:00"/>
    <s v="0000083381"/>
    <s v="11111"/>
    <n v="6"/>
    <n v="1"/>
    <s v="GD5633"/>
    <s v="ASMA BUTT MUHAMMAD AMIN BUTT"/>
    <s v="D001"/>
    <s v="National Health Insurance Company (DAMAN) - Thiqa program administration"/>
    <s v="E001"/>
    <s v="Abu Dhabi Department of Finance"/>
    <s v=""/>
    <m/>
    <m/>
    <n v="70"/>
    <s v="Principal : K05.00, K03.6"/>
    <m/>
    <n v="0"/>
    <n v="0"/>
    <m/>
    <n v="0"/>
    <n v="70"/>
    <m/>
    <m/>
    <m/>
    <m/>
    <x v="0"/>
    <x v="0"/>
    <s v="thiqa-20jan-drasma.xml"/>
    <m/>
    <s v="Initial Not Remitted"/>
    <m/>
  </r>
  <r>
    <s v="MF4159"/>
    <s v="1710MF4159-94e49c"/>
    <s v="38825"/>
    <d v="2025-01-20T16:16:00"/>
    <n v="1"/>
    <d v="2025-01-20T16:16:00"/>
    <d v="2025-01-20T16:43:00"/>
    <s v="0000083382"/>
    <s v="11119"/>
    <n v="6"/>
    <n v="1"/>
    <s v="GD5633"/>
    <s v="ASMA BUTT MUHAMMAD AMIN BUTT"/>
    <s v="D001"/>
    <s v="National Health Insurance Company (DAMAN) - Thiqa program administration"/>
    <s v="E001"/>
    <s v="Abu Dhabi Department of Finance"/>
    <s v=""/>
    <m/>
    <m/>
    <n v="52.5"/>
    <s v="Principal : K05.00, K03.6"/>
    <m/>
    <n v="0"/>
    <n v="0"/>
    <m/>
    <n v="0"/>
    <n v="52.5"/>
    <m/>
    <m/>
    <m/>
    <m/>
    <x v="0"/>
    <x v="0"/>
    <s v="thiqa-20jan-drasma.xml"/>
    <m/>
    <s v="Initial Not Remitted"/>
    <m/>
  </r>
  <r>
    <s v="MF4159"/>
    <s v="1719MF4159-eae8b3"/>
    <s v="35430"/>
    <d v="2025-01-20T16:47:00"/>
    <n v="1"/>
    <d v="2025-01-20T16:47:00"/>
    <d v="2025-01-20T18:19:00"/>
    <s v="0000083436"/>
    <s v="04801"/>
    <n v="6"/>
    <n v="1"/>
    <s v="GD11525"/>
    <s v="HUSSIEN SALAH AHMAD"/>
    <s v="D001"/>
    <s v="National Health Insurance Company (DAMAN) - Thiqa program administration"/>
    <s v="E001"/>
    <s v="Abu Dhabi Department of Finance"/>
    <s v="CLM01022025042633760"/>
    <s v="ZEROHI04022025DMN498771"/>
    <m/>
    <n v="35"/>
    <s v="Principal : K03.81"/>
    <d v="2025-02-05T03:50:00"/>
    <n v="0"/>
    <n v="0"/>
    <n v="35"/>
    <n v="35"/>
    <n v="0"/>
    <s v="MNEC-004"/>
    <s v="Service is not clinically indicated based on good clinical practice, without additional supporting diagnoses/activities"/>
    <s v="Medical"/>
    <s v="Medical Necessity"/>
    <x v="0"/>
    <x v="0"/>
    <s v="thiqa-20jan-drhussein.xml"/>
    <d v="2025-02-03T18:37:00"/>
    <s v="Remitted"/>
    <s v="Fully Rejected"/>
  </r>
  <r>
    <s v="MF4159"/>
    <s v="1945MF4159-0ef28c"/>
    <s v="34932"/>
    <d v="2025-01-20T16:48:00"/>
    <n v="1"/>
    <d v="2025-01-20T16:48:00"/>
    <d v="2025-01-20T17:19:00"/>
    <s v="0000083392"/>
    <s v="01204"/>
    <n v="6"/>
    <n v="1"/>
    <s v="GD22503"/>
    <s v="Salim ali salim  Alhamadani"/>
    <s v="D001"/>
    <s v="National Health Insurance Company (DAMAN) - Thiqa program administration"/>
    <s v="E001"/>
    <s v="Abu Dhabi Department of Finance"/>
    <s v=""/>
    <m/>
    <m/>
    <n v="70"/>
    <s v="Principal : K05.329, K03.6, K08.409"/>
    <m/>
    <n v="0"/>
    <n v="0"/>
    <m/>
    <n v="0"/>
    <n v="70"/>
    <m/>
    <m/>
    <m/>
    <m/>
    <x v="0"/>
    <x v="0"/>
    <s v="thiqa11-jan11-drsalim.xml"/>
    <m/>
    <s v="Initial Not Remitted"/>
    <m/>
  </r>
  <r>
    <s v="MF4159"/>
    <s v="1945MF4159-0ef28c"/>
    <s v="34932"/>
    <d v="2025-01-20T16:48:00"/>
    <n v="1"/>
    <d v="2025-01-20T16:48:00"/>
    <d v="2025-01-20T17:19:00"/>
    <s v="0000083394"/>
    <s v="11111"/>
    <n v="6"/>
    <n v="1"/>
    <s v="GD22503"/>
    <s v="Salim ali salim  Alhamadani"/>
    <s v="D001"/>
    <s v="National Health Insurance Company (DAMAN) - Thiqa program administration"/>
    <s v="E001"/>
    <s v="Abu Dhabi Department of Finance"/>
    <s v=""/>
    <m/>
    <m/>
    <n v="70"/>
    <s v="Principal : K05.329, K03.6, K08.409"/>
    <m/>
    <n v="0"/>
    <n v="0"/>
    <m/>
    <n v="0"/>
    <n v="70"/>
    <m/>
    <m/>
    <m/>
    <m/>
    <x v="0"/>
    <x v="0"/>
    <s v="thiqa11-jan11-drsalim.xml"/>
    <m/>
    <s v="Initial Not Remitted"/>
    <m/>
  </r>
  <r>
    <s v="MF4159"/>
    <s v="1945MF4159-0ef28c"/>
    <s v="34932"/>
    <d v="2025-01-20T16:48:00"/>
    <n v="1"/>
    <d v="2025-01-20T16:48:00"/>
    <d v="2025-01-20T17:19:00"/>
    <s v="0000083395"/>
    <s v="11119"/>
    <n v="6"/>
    <n v="1"/>
    <s v="GD22503"/>
    <s v="Salim ali salim  Alhamadani"/>
    <s v="D001"/>
    <s v="National Health Insurance Company (DAMAN) - Thiqa program administration"/>
    <s v="E001"/>
    <s v="Abu Dhabi Department of Finance"/>
    <s v=""/>
    <m/>
    <m/>
    <n v="52.5"/>
    <s v="Principal : K05.329, K03.6, K08.409"/>
    <m/>
    <n v="0"/>
    <n v="0"/>
    <m/>
    <n v="0"/>
    <n v="52.5"/>
    <m/>
    <m/>
    <m/>
    <m/>
    <x v="0"/>
    <x v="0"/>
    <s v="thiqa11-jan11-drsalim.xml"/>
    <m/>
    <s v="Initial Not Remitted"/>
    <m/>
  </r>
  <r>
    <s v="MF4159"/>
    <s v="2000MF4159-d565b8"/>
    <s v="38381"/>
    <d v="2025-01-20T17:23:00"/>
    <n v="1"/>
    <d v="2025-01-20T17:23:00"/>
    <d v="2025-01-20T18:04:00"/>
    <s v="0000083420"/>
    <s v="02111"/>
    <n v="6"/>
    <n v="1"/>
    <s v="GD22503"/>
    <s v="Salim ali salim  Alhamadani"/>
    <s v="A001"/>
    <s v="National Health Insurance Co. - Daman - P.J.S.C."/>
    <s v="A001"/>
    <s v="National Health Insurance Co. - Daman - P.J.S.C."/>
    <s v=""/>
    <m/>
    <m/>
    <n v="0"/>
    <s v="Principal : K02.63, K05.329"/>
    <m/>
    <n v="0"/>
    <n v="0"/>
    <m/>
    <n v="0"/>
    <n v="0"/>
    <m/>
    <m/>
    <m/>
    <m/>
    <x v="0"/>
    <x v="0"/>
    <s v="daman dr salim.xml"/>
    <m/>
    <s v="Initial Not Remitted"/>
    <m/>
  </r>
  <r>
    <s v="MF4159"/>
    <s v="2000MF4159-d565b8"/>
    <s v="38381"/>
    <d v="2025-01-20T17:23:00"/>
    <n v="1"/>
    <d v="2025-01-20T17:23:00"/>
    <d v="2025-01-20T18:04:00"/>
    <s v="0000083142"/>
    <s v="27201"/>
    <n v="6"/>
    <n v="1"/>
    <s v="GD22503"/>
    <s v="Salim ali salim  Alhamadani"/>
    <s v="A001"/>
    <s v="National Health Insurance Co. - Daman - P.J.S.C."/>
    <s v="A001"/>
    <s v="National Health Insurance Co. - Daman - P.J.S.C."/>
    <s v=""/>
    <m/>
    <s v="117346211"/>
    <n v="1200"/>
    <s v="Principal : K02.63, K05.329"/>
    <m/>
    <n v="0"/>
    <n v="0"/>
    <m/>
    <n v="0"/>
    <n v="1200"/>
    <m/>
    <m/>
    <m/>
    <m/>
    <x v="0"/>
    <x v="0"/>
    <s v="daman dr salim.xml"/>
    <m/>
    <s v="Initial Not Remitted"/>
    <m/>
  </r>
  <r>
    <s v="MF4159"/>
    <s v="1875MF4159-8f6828"/>
    <s v="41018"/>
    <d v="2025-01-20T18:16:00"/>
    <n v="1"/>
    <d v="2025-01-20T18:16:00"/>
    <d v="2025-01-20T18:41:00"/>
    <s v="0000083441"/>
    <s v="01204"/>
    <n v="6"/>
    <n v="1"/>
    <s v="GD45264"/>
    <s v="IBRAHIM KHALED MOHAMED HASSAN  MOUSA"/>
    <s v="A002"/>
    <s v="Abu Dhabi National Insurance Co."/>
    <s v="A002"/>
    <s v="Abu Dhabi National Insurance Co."/>
    <s v=""/>
    <m/>
    <m/>
    <n v="59.5"/>
    <s v="Principal : K05.329, K03.6, K08.531, K08.530, K04.02, K04.7, K08.409"/>
    <m/>
    <n v="0"/>
    <n v="0"/>
    <m/>
    <n v="0"/>
    <n v="59.5"/>
    <m/>
    <m/>
    <m/>
    <m/>
    <x v="0"/>
    <x v="0"/>
    <s v="41018adnic-20jan-dribhm.xml"/>
    <m/>
    <s v="Initial Not Remitted"/>
    <m/>
  </r>
  <r>
    <s v="MF4159"/>
    <s v="1875MF4159-8f6828"/>
    <s v="41018"/>
    <d v="2025-01-20T18:16:00"/>
    <n v="1"/>
    <d v="2025-01-20T18:16:00"/>
    <d v="2025-01-20T18:41:00"/>
    <s v="0000083443"/>
    <s v="02111"/>
    <n v="6"/>
    <n v="1"/>
    <s v="GD45264"/>
    <s v="IBRAHIM KHALED MOHAMED HASSAN  MOUSA"/>
    <s v="A002"/>
    <s v="Abu Dhabi National Insurance Co."/>
    <s v="A002"/>
    <s v="Abu Dhabi National Insurance Co."/>
    <s v=""/>
    <m/>
    <m/>
    <n v="29.75"/>
    <s v="Principal : K05.329, K03.6, K08.531, K08.530, K04.02, K04.7, K08.409"/>
    <m/>
    <n v="0"/>
    <n v="0"/>
    <m/>
    <n v="0"/>
    <n v="29.75"/>
    <m/>
    <m/>
    <m/>
    <m/>
    <x v="0"/>
    <x v="0"/>
    <s v="41018adnic-20jan-dribhm.xml"/>
    <m/>
    <s v="Initial Not Remitted"/>
    <m/>
  </r>
  <r>
    <s v="MF4159"/>
    <s v="1875MF4159-8f6828"/>
    <s v="41018"/>
    <d v="2025-01-20T18:16:00"/>
    <n v="1"/>
    <d v="2025-01-20T18:16:00"/>
    <d v="2025-01-20T18:41:00"/>
    <s v="0000083442"/>
    <s v="02601"/>
    <n v="6"/>
    <n v="1"/>
    <s v="GD45264"/>
    <s v="IBRAHIM KHALED MOHAMED HASSAN  MOUSA"/>
    <s v="A002"/>
    <s v="Abu Dhabi National Insurance Co."/>
    <s v="A002"/>
    <s v="Abu Dhabi National Insurance Co."/>
    <s v=""/>
    <m/>
    <m/>
    <n v="89.25"/>
    <s v="Principal : K05.329, K03.6, K08.531, K08.530, K04.02, K04.7, K08.409"/>
    <m/>
    <n v="0"/>
    <n v="0"/>
    <m/>
    <n v="0"/>
    <n v="89.25"/>
    <m/>
    <m/>
    <m/>
    <m/>
    <x v="0"/>
    <x v="0"/>
    <s v="41018adnic-20jan-dribhm.xml"/>
    <m/>
    <s v="Initial Not Remitted"/>
    <m/>
  </r>
  <r>
    <s v="MF4159"/>
    <s v="1709MF4159-8be5fe"/>
    <s v="35526"/>
    <d v="2025-01-20T18:23:00"/>
    <n v="1"/>
    <d v="2025-01-20T18:23:00"/>
    <d v="2025-01-20T18:56:00"/>
    <s v="0000083454"/>
    <s v="02111"/>
    <n v="6"/>
    <n v="1"/>
    <s v="GD5633"/>
    <s v="ASMA BUTT MUHAMMAD AMIN BUTT"/>
    <s v="D001"/>
    <s v="National Health Insurance Company (DAMAN) - Thiqa program administration"/>
    <s v="E001"/>
    <s v="Abu Dhabi Department of Finance"/>
    <s v="CLM01022025042645336"/>
    <s v="ZEROHI04022025DMN498771"/>
    <m/>
    <n v="0"/>
    <s v="Principal : K02.52, K02.62, K08.50"/>
    <d v="2025-02-05T03:47:00"/>
    <n v="0"/>
    <n v="0"/>
    <n v="0"/>
    <n v="0"/>
    <n v="0"/>
    <s v=""/>
    <m/>
    <m/>
    <m/>
    <x v="0"/>
    <x v="0"/>
    <s v="thiqa-20jan-drasma.xml"/>
    <d v="2025-02-03T18:37:00"/>
    <s v="Remitted"/>
    <s v="Fully Rejected"/>
  </r>
  <r>
    <s v="MF4159"/>
    <s v="1709MF4159-8be5fe"/>
    <s v="35526"/>
    <d v="2025-01-20T18:23:00"/>
    <n v="1"/>
    <d v="2025-01-20T18:23:00"/>
    <d v="2025-01-20T18:56:00"/>
    <s v="0000082957"/>
    <s v="25521"/>
    <n v="6"/>
    <n v="1"/>
    <s v="GD5633"/>
    <s v="ASMA BUTT MUHAMMAD AMIN BUTT"/>
    <s v="D001"/>
    <s v="National Health Insurance Company (DAMAN) - Thiqa program administration"/>
    <s v="E001"/>
    <s v="Abu Dhabi Department of Finance"/>
    <s v="CLM01022025042645336"/>
    <s v="ZEROHI04022025DMN498771"/>
    <m/>
    <n v="1050"/>
    <s v="Principal : K02.52, K02.62, K08.50"/>
    <d v="2025-02-05T03:47:00"/>
    <n v="0"/>
    <n v="0"/>
    <n v="1050"/>
    <n v="1050"/>
    <n v="0"/>
    <s v="MNEC-003"/>
    <s v="Service is not clinically indicated based on good clinical practice"/>
    <s v="Medical"/>
    <s v="Medical Necessity"/>
    <x v="0"/>
    <x v="0"/>
    <s v="thiqa-20jan-drasma.xml"/>
    <d v="2025-02-03T18:37:00"/>
    <s v="Remitted"/>
    <s v="Fully Rejected"/>
  </r>
  <r>
    <s v="MF4159"/>
    <s v="1998MF4159-617b3f"/>
    <s v="40482"/>
    <d v="2025-01-20T18:31:00"/>
    <n v="1"/>
    <d v="2025-01-20T18:31:00"/>
    <d v="2025-01-20T19:26:00"/>
    <s v="0000083457"/>
    <s v="02111"/>
    <n v="6"/>
    <n v="1"/>
    <s v="GD22503"/>
    <s v="Salim ali salim  Alhamadani"/>
    <s v="D001"/>
    <s v="National Health Insurance Company (DAMAN) - Thiqa program administration"/>
    <s v="E001"/>
    <s v="Abu Dhabi Department of Finance"/>
    <s v=""/>
    <m/>
    <m/>
    <n v="0"/>
    <s v="Principal : K02.63, K02.62, K02.52, K02.53, K05.329"/>
    <m/>
    <n v="0"/>
    <n v="0"/>
    <m/>
    <n v="0"/>
    <n v="0"/>
    <m/>
    <m/>
    <m/>
    <m/>
    <x v="0"/>
    <x v="0"/>
    <s v="dr salim thiqa jan.xml"/>
    <m/>
    <s v="Initial Not Remitted"/>
    <m/>
  </r>
  <r>
    <s v="MF4159"/>
    <s v="1998MF4159-617b3f"/>
    <s v="40482"/>
    <d v="2025-01-20T18:31:00"/>
    <n v="1"/>
    <d v="2025-01-20T18:31:00"/>
    <d v="2025-01-20T19:26:00"/>
    <s v="0000083458"/>
    <s v="02111"/>
    <n v="6"/>
    <n v="1"/>
    <s v="GD22503"/>
    <s v="Salim ali salim  Alhamadani"/>
    <s v="D001"/>
    <s v="National Health Insurance Company (DAMAN) - Thiqa program administration"/>
    <s v="E001"/>
    <s v="Abu Dhabi Department of Finance"/>
    <s v=""/>
    <m/>
    <m/>
    <n v="0"/>
    <s v="Principal : K02.63, K02.62, K02.52, K02.53, K05.329"/>
    <m/>
    <n v="0"/>
    <n v="0"/>
    <m/>
    <n v="0"/>
    <n v="0"/>
    <m/>
    <m/>
    <m/>
    <m/>
    <x v="0"/>
    <x v="0"/>
    <s v="dr salim thiqa jan.xml"/>
    <m/>
    <s v="Initial Not Remitted"/>
    <m/>
  </r>
  <r>
    <s v="MF4159"/>
    <s v="1998MF4159-617b3f"/>
    <s v="40482"/>
    <d v="2025-01-20T18:31:00"/>
    <n v="1"/>
    <d v="2025-01-20T18:31:00"/>
    <d v="2025-01-20T19:26:00"/>
    <s v="0000083456"/>
    <s v="25521"/>
    <n v="6"/>
    <n v="1"/>
    <s v="GD22503"/>
    <s v="Salim ali salim  Alhamadani"/>
    <s v="D001"/>
    <s v="National Health Insurance Company (DAMAN) - Thiqa program administration"/>
    <s v="E001"/>
    <s v="Abu Dhabi Department of Finance"/>
    <s v=""/>
    <m/>
    <m/>
    <n v="1050"/>
    <s v="Principal : K02.63, K02.62, K02.52, K02.53, K05.329"/>
    <m/>
    <n v="0"/>
    <n v="0"/>
    <m/>
    <n v="0"/>
    <n v="1050"/>
    <m/>
    <m/>
    <m/>
    <m/>
    <x v="0"/>
    <x v="0"/>
    <s v="dr salim thiqa jan.xml"/>
    <m/>
    <s v="Initial Not Remitted"/>
    <m/>
  </r>
  <r>
    <s v="MF4159"/>
    <s v="1998MF4159-617b3f"/>
    <s v="40482"/>
    <d v="2025-01-20T18:31:00"/>
    <n v="1"/>
    <d v="2025-01-20T18:31:00"/>
    <d v="2025-01-20T19:26:00"/>
    <s v="0000082126"/>
    <s v="27206"/>
    <n v="6"/>
    <n v="1"/>
    <s v="GD22503"/>
    <s v="Salim ali salim  Alhamadani"/>
    <s v="D001"/>
    <s v="National Health Insurance Company (DAMAN) - Thiqa program administration"/>
    <s v="E001"/>
    <s v="Abu Dhabi Department of Finance"/>
    <s v=""/>
    <m/>
    <s v="AUTH0701202519524821"/>
    <n v="1925"/>
    <s v="Principal : K02.63, K02.62, K02.52, K02.53, K05.329"/>
    <m/>
    <n v="0"/>
    <n v="0"/>
    <m/>
    <n v="0"/>
    <n v="1925"/>
    <m/>
    <m/>
    <m/>
    <m/>
    <x v="0"/>
    <x v="0"/>
    <s v="dr salim thiqa jan.xml"/>
    <m/>
    <s v="Initial Not Remitted"/>
    <m/>
  </r>
  <r>
    <s v="MF4159"/>
    <s v="1942MF4159-4c1810"/>
    <s v="35673"/>
    <d v="2025-01-20T19:15:00"/>
    <n v="1"/>
    <d v="2025-01-20T19:15:00"/>
    <d v="2025-01-20T19:47:00"/>
    <s v="0000083462"/>
    <s v="02111"/>
    <n v="6"/>
    <n v="1"/>
    <s v="GD36537"/>
    <s v="AMMAR  ANBARI"/>
    <s v="D001"/>
    <s v="National Health Insurance Company (DAMAN) - Thiqa program administration"/>
    <s v="E001"/>
    <s v="Abu Dhabi Department of Finance"/>
    <s v="CLM05022025042915039"/>
    <s v="ZEROHI07022025DMN127609"/>
    <m/>
    <n v="0"/>
    <s v="Principal : K02.53, K02.63, K02.62"/>
    <d v="2025-02-07T21:49:00"/>
    <n v="0"/>
    <n v="0"/>
    <n v="0"/>
    <n v="0"/>
    <n v="0"/>
    <s v=""/>
    <m/>
    <m/>
    <m/>
    <x v="0"/>
    <x v="0"/>
    <s v="35673thiqa-20jan.xml"/>
    <d v="2025-02-06T18:45:00"/>
    <s v="Remitted"/>
    <s v="Fully Rejected"/>
  </r>
  <r>
    <s v="MF4159"/>
    <s v="1942MF4159-4c1810"/>
    <s v="35673"/>
    <d v="2025-01-20T19:15:00"/>
    <n v="1"/>
    <d v="2025-01-20T19:15:00"/>
    <d v="2025-01-20T19:47:00"/>
    <s v="0000083461"/>
    <s v="23321"/>
    <n v="6"/>
    <n v="1"/>
    <s v="GD36537"/>
    <s v="AMMAR  ANBARI"/>
    <s v="D001"/>
    <s v="National Health Insurance Company (DAMAN) - Thiqa program administration"/>
    <s v="E001"/>
    <s v="Abu Dhabi Department of Finance"/>
    <s v="CLM05022025042915039"/>
    <s v="ZEROHI07022025DMN127609"/>
    <m/>
    <n v="192.5"/>
    <s v="Principal : K02.53, K02.63, K02.62"/>
    <d v="2025-02-07T21:49:00"/>
    <n v="0"/>
    <n v="0"/>
    <n v="192.5"/>
    <n v="192.5"/>
    <n v="0"/>
    <s v="MNEC-003"/>
    <s v="Service is not clinically indicated based on good clinical practice"/>
    <s v="Medical"/>
    <s v="Medical Necessity"/>
    <x v="0"/>
    <x v="0"/>
    <s v="35673thiqa-20jan.xml"/>
    <d v="2025-02-06T18:45:00"/>
    <s v="Remitted"/>
    <s v="Fully Rejected"/>
  </r>
  <r>
    <s v="MF4159"/>
    <s v="2104MF4159-80f004"/>
    <s v="39574"/>
    <d v="2025-01-20T19:22:00"/>
    <n v="1"/>
    <d v="2025-01-20T19:22:00"/>
    <d v="2025-01-20T20:46:00"/>
    <s v="0000083459"/>
    <s v="02111"/>
    <n v="6"/>
    <n v="1"/>
    <s v="GD5633"/>
    <s v="ASMA BUTT MUHAMMAD AMIN BUTT"/>
    <s v="A002"/>
    <s v="Abu Dhabi National Insurance Co."/>
    <s v="A002"/>
    <s v="Abu Dhabi National Insurance Co."/>
    <s v=""/>
    <m/>
    <s v="E7209152"/>
    <n v="28"/>
    <s v="Principal : K02.53, K02.63, K08.531, K08.50, K02.62, K02.52"/>
    <m/>
    <n v="0"/>
    <n v="0"/>
    <m/>
    <n v="0"/>
    <n v="28"/>
    <m/>
    <m/>
    <m/>
    <m/>
    <x v="0"/>
    <x v="0"/>
    <s v="drasma-20jan-adnic.xml"/>
    <m/>
    <s v="Initial Not Remitted"/>
    <m/>
  </r>
  <r>
    <s v="MF4159"/>
    <s v="2104MF4159-80f004"/>
    <s v="39574"/>
    <d v="2025-01-20T19:22:00"/>
    <n v="1"/>
    <d v="2025-01-20T19:22:00"/>
    <d v="2025-01-20T20:46:00"/>
    <s v="0000083269"/>
    <s v="33131"/>
    <n v="6"/>
    <n v="1"/>
    <s v="GD5633"/>
    <s v="ASMA BUTT MUHAMMAD AMIN BUTT"/>
    <s v="A002"/>
    <s v="Abu Dhabi National Insurance Co."/>
    <s v="A002"/>
    <s v="Abu Dhabi National Insurance Co."/>
    <s v=""/>
    <m/>
    <s v="E7209152"/>
    <n v="532"/>
    <s v="Principal : K02.53, K02.63, K08.531, K08.50, K02.62, K02.52"/>
    <m/>
    <n v="0"/>
    <n v="0"/>
    <m/>
    <n v="0"/>
    <n v="532"/>
    <m/>
    <m/>
    <m/>
    <m/>
    <x v="0"/>
    <x v="0"/>
    <s v="drasma-20jan-adnic.xml"/>
    <m/>
    <s v="Initial Not Remitted"/>
    <m/>
  </r>
  <r>
    <s v="MF4159"/>
    <s v="2161MF4159-e5f68e"/>
    <s v="41010"/>
    <d v="2025-01-20T20:08:00"/>
    <n v="1"/>
    <d v="2025-01-20T20:08:00"/>
    <d v="2025-01-20T21:09:00"/>
    <s v="0000083469"/>
    <s v="01204"/>
    <n v="6"/>
    <n v="1"/>
    <s v="GD45264"/>
    <s v="IBRAHIM KHALED MOHAMED HASSAN  MOUSA"/>
    <s v="D001"/>
    <s v="National Health Insurance Company (DAMAN) - Thiqa program administration"/>
    <s v="E001"/>
    <s v="Abu Dhabi Department of Finance"/>
    <s v=""/>
    <m/>
    <m/>
    <n v="70"/>
    <s v="Principal : K04.02, K05.329, K03.6, K08.409"/>
    <m/>
    <n v="0"/>
    <n v="0"/>
    <m/>
    <n v="0"/>
    <n v="70"/>
    <m/>
    <m/>
    <m/>
    <m/>
    <x v="0"/>
    <x v="0"/>
    <s v="20jan-dribhm-thiqa41010.xml"/>
    <m/>
    <s v="Initial Not Remitted"/>
    <m/>
  </r>
  <r>
    <s v="MF4159"/>
    <s v="2161MF4159-e5f68e"/>
    <s v="41010"/>
    <d v="2025-01-20T20:08:00"/>
    <n v="1"/>
    <d v="2025-01-20T20:08:00"/>
    <d v="2025-01-20T21:09:00"/>
    <s v="0000083470"/>
    <s v="02601"/>
    <n v="6"/>
    <n v="1"/>
    <s v="GD45264"/>
    <s v="IBRAHIM KHALED MOHAMED HASSAN  MOUSA"/>
    <s v="D001"/>
    <s v="National Health Insurance Company (DAMAN) - Thiqa program administration"/>
    <s v="E001"/>
    <s v="Abu Dhabi Department of Finance"/>
    <s v=""/>
    <m/>
    <m/>
    <n v="105"/>
    <s v="Principal : K04.02, K05.329, K03.6, K08.409"/>
    <m/>
    <n v="0"/>
    <n v="0"/>
    <m/>
    <n v="0"/>
    <n v="105"/>
    <m/>
    <m/>
    <m/>
    <m/>
    <x v="0"/>
    <x v="0"/>
    <s v="20jan-dribhm-thiqa41010.xml"/>
    <m/>
    <s v="Initial Not Remitted"/>
    <m/>
  </r>
  <r>
    <s v="MF4159"/>
    <s v="2161MF4159-e5f68e"/>
    <s v="41010"/>
    <d v="2025-01-20T20:08:00"/>
    <n v="1"/>
    <d v="2025-01-20T20:08:00"/>
    <d v="2025-01-20T21:09:00"/>
    <s v="0000084585"/>
    <s v="20111"/>
    <n v="6"/>
    <n v="1"/>
    <s v="GD45264"/>
    <s v="IBRAHIM KHALED MOHAMED HASSAN  MOUSA"/>
    <s v="D001"/>
    <s v="National Health Insurance Company (DAMAN) - Thiqa program administration"/>
    <s v="E001"/>
    <s v="Abu Dhabi Department of Finance"/>
    <s v=""/>
    <m/>
    <m/>
    <n v="105"/>
    <s v="Principal : K04.02, K05.329, K03.6, K08.409"/>
    <m/>
    <n v="0"/>
    <n v="0"/>
    <m/>
    <n v="0"/>
    <n v="105"/>
    <m/>
    <m/>
    <m/>
    <m/>
    <x v="0"/>
    <x v="0"/>
    <s v="20jan-dribhm-thiqa41010.xml"/>
    <m/>
    <s v="Initial Not Remitted"/>
    <m/>
  </r>
  <r>
    <s v="MF4159"/>
    <s v="1953MF4159-1d8f2c"/>
    <s v="35706"/>
    <d v="2025-01-20T20:17:00"/>
    <n v="1"/>
    <d v="2025-01-20T20:17:00"/>
    <d v="2025-01-20T21:01:00"/>
    <s v="0000083468"/>
    <s v="27721"/>
    <n v="6"/>
    <n v="1"/>
    <s v="GD22503"/>
    <s v="Salim ali salim  Alhamadani"/>
    <s v="D001"/>
    <s v="National Health Insurance Company (DAMAN) - Thiqa program administration"/>
    <s v="E001"/>
    <s v="Abu Dhabi Department of Finance"/>
    <s v=""/>
    <m/>
    <m/>
    <n v="175"/>
    <s v="Principal : K08.530, K08.54, K05.329"/>
    <m/>
    <n v="0"/>
    <n v="0"/>
    <m/>
    <n v="0"/>
    <n v="175"/>
    <m/>
    <m/>
    <m/>
    <m/>
    <x v="0"/>
    <x v="0"/>
    <s v="thiqa11-jan11-drsalim.xml"/>
    <m/>
    <s v="Initial Not Remitted"/>
    <m/>
  </r>
  <r>
    <s v="MF4159"/>
    <s v="1501MF4159-c65bfd"/>
    <s v="40941"/>
    <d v="2025-01-21T11:12:00"/>
    <n v="1"/>
    <d v="2025-01-21T11:12:00"/>
    <d v="2025-01-21T12:19:00"/>
    <s v="0000083488"/>
    <s v="02111"/>
    <n v="6"/>
    <n v="1"/>
    <s v="GD22503"/>
    <s v="Salim ali salim  Alhamadani"/>
    <s v="A001"/>
    <s v="National Health Insurance Co. - Daman - P.J.S.C."/>
    <s v="A001"/>
    <s v="National Health Insurance Co. - Daman - P.J.S.C."/>
    <s v=""/>
    <m/>
    <m/>
    <n v="0"/>
    <s v="Principal : K04.02, K05.329"/>
    <m/>
    <n v="0"/>
    <n v="0"/>
    <m/>
    <n v="0"/>
    <n v="0"/>
    <m/>
    <m/>
    <m/>
    <m/>
    <x v="0"/>
    <x v="0"/>
    <s v="40941-daman.xml"/>
    <m/>
    <s v="Initial Not Remitted"/>
    <m/>
  </r>
  <r>
    <s v="MF4159"/>
    <s v="1501MF4159-c65bfd"/>
    <s v="40941"/>
    <d v="2025-01-21T11:12:00"/>
    <n v="1"/>
    <d v="2025-01-21T11:12:00"/>
    <d v="2025-01-21T12:19:00"/>
    <s v="0000083489"/>
    <s v="02111"/>
    <n v="6"/>
    <n v="1"/>
    <s v="GD22503"/>
    <s v="Salim ali salim  Alhamadani"/>
    <s v="A001"/>
    <s v="National Health Insurance Co. - Daman - P.J.S.C."/>
    <s v="A001"/>
    <s v="National Health Insurance Co. - Daman - P.J.S.C."/>
    <s v=""/>
    <m/>
    <m/>
    <n v="0"/>
    <s v="Principal : K04.02, K05.329"/>
    <m/>
    <n v="0"/>
    <n v="0"/>
    <m/>
    <n v="0"/>
    <n v="0"/>
    <m/>
    <m/>
    <m/>
    <m/>
    <x v="0"/>
    <x v="0"/>
    <s v="40941-daman.xml"/>
    <m/>
    <s v="Initial Not Remitted"/>
    <m/>
  </r>
  <r>
    <s v="MF4159"/>
    <s v="1501MF4159-c65bfd"/>
    <s v="40941"/>
    <d v="2025-01-21T11:12:00"/>
    <n v="1"/>
    <d v="2025-01-21T11:12:00"/>
    <d v="2025-01-21T12:19:00"/>
    <s v="0000083270"/>
    <s v="33121"/>
    <n v="6"/>
    <n v="1"/>
    <s v="GD22503"/>
    <s v="Salim ali salim  Alhamadani"/>
    <s v="A001"/>
    <s v="National Health Insurance Co. - Daman - P.J.S.C."/>
    <s v="A001"/>
    <s v="National Health Insurance Co. - Daman - P.J.S.C."/>
    <s v=""/>
    <m/>
    <s v="117372426"/>
    <n v="336"/>
    <s v="Principal : K04.02, K05.329"/>
    <m/>
    <n v="0"/>
    <n v="0"/>
    <m/>
    <n v="0"/>
    <n v="336"/>
    <m/>
    <m/>
    <m/>
    <m/>
    <x v="0"/>
    <x v="0"/>
    <s v="40941-daman.xml"/>
    <m/>
    <s v="Initial Not Remitted"/>
    <m/>
  </r>
  <r>
    <s v="MF4159"/>
    <s v="2091MF4159-763f92"/>
    <s v="40890"/>
    <d v="2025-01-21T11:17:00"/>
    <n v="1"/>
    <d v="2025-01-21T11:17:00"/>
    <d v="2025-01-21T13:18:00"/>
    <s v="0000081629"/>
    <s v="02111"/>
    <n v="6"/>
    <n v="1"/>
    <s v="GD45264"/>
    <s v="IBRAHIM KHALED MOHAMED HASSAN  MOUSA"/>
    <s v="C002"/>
    <s v="Arab Gulf Health Services LLC - Abu Dhabi Branch"/>
    <s v="A012"/>
    <s v="Orient Insurance PJSC Abu Dhabi 1"/>
    <s v=""/>
    <m/>
    <s v="C0023049938/1"/>
    <n v="37.799999999999997"/>
    <s v="Principal : K02.63, K03.81, K04.02, K08.530"/>
    <m/>
    <n v="0"/>
    <n v="0"/>
    <m/>
    <n v="0"/>
    <n v="37.799999999999997"/>
    <m/>
    <m/>
    <m/>
    <m/>
    <x v="0"/>
    <x v="0"/>
    <s v="jan26,21-nextcare-dribhm.xml"/>
    <m/>
    <s v="Initial Not Remitted"/>
    <m/>
  </r>
  <r>
    <s v="MF4159"/>
    <s v="2091MF4159-763f92"/>
    <s v="40890"/>
    <d v="2025-01-21T11:17:00"/>
    <n v="1"/>
    <d v="2025-01-21T11:17:00"/>
    <d v="2025-01-21T13:18:00"/>
    <s v="0000081627"/>
    <s v="33131"/>
    <n v="6"/>
    <n v="1"/>
    <s v="GD45264"/>
    <s v="IBRAHIM KHALED MOHAMED HASSAN  MOUSA"/>
    <s v="C002"/>
    <s v="Arab Gulf Health Services LLC - Abu Dhabi Branch"/>
    <s v="A012"/>
    <s v="Orient Insurance PJSC Abu Dhabi 1"/>
    <s v=""/>
    <m/>
    <s v="C0023049938/1"/>
    <n v="642.6"/>
    <s v="Principal : K02.63, K03.81, K04.02, K08.530"/>
    <m/>
    <n v="0"/>
    <n v="0"/>
    <m/>
    <n v="0"/>
    <n v="642.6"/>
    <m/>
    <m/>
    <m/>
    <m/>
    <x v="0"/>
    <x v="0"/>
    <s v="jan26,21-nextcare-dribhm.xml"/>
    <m/>
    <s v="Initial Not Remitted"/>
    <m/>
  </r>
  <r>
    <s v="MF4159"/>
    <s v="2091MF4159-763f92"/>
    <s v="40890"/>
    <d v="2025-01-21T11:17:00"/>
    <n v="1"/>
    <d v="2025-01-21T11:17:00"/>
    <d v="2025-01-21T13:18:00"/>
    <s v="0000081628"/>
    <s v="33131"/>
    <n v="6"/>
    <n v="1"/>
    <s v="GD45264"/>
    <s v="IBRAHIM KHALED MOHAMED HASSAN  MOUSA"/>
    <s v="C002"/>
    <s v="Arab Gulf Health Services LLC - Abu Dhabi Branch"/>
    <s v="A012"/>
    <s v="Orient Insurance PJSC Abu Dhabi 1"/>
    <s v=""/>
    <m/>
    <s v="C0023049938/1"/>
    <n v="642.6"/>
    <s v="Principal : K02.63, K03.81, K04.02, K08.530"/>
    <m/>
    <n v="0"/>
    <n v="0"/>
    <m/>
    <n v="0"/>
    <n v="642.6"/>
    <m/>
    <m/>
    <m/>
    <m/>
    <x v="0"/>
    <x v="0"/>
    <s v="jan26,21-nextcare-dribhm.xml"/>
    <m/>
    <s v="Initial Not Remitted"/>
    <m/>
  </r>
  <r>
    <s v="MF4159"/>
    <s v="1732MF4159-0cfc23"/>
    <s v="40067"/>
    <d v="2025-01-21T11:26:00"/>
    <n v="1"/>
    <d v="2025-01-21T11:26:00"/>
    <d v="2025-01-21T12:29:00"/>
    <s v="0000083492"/>
    <s v="02111"/>
    <n v="6"/>
    <n v="1"/>
    <s v="GD5633"/>
    <s v="ASMA BUTT MUHAMMAD AMIN BUTT"/>
    <s v="A001"/>
    <s v="National Health Insurance Co. - Daman - P.J.S.C."/>
    <s v="A001"/>
    <s v="National Health Insurance Co. - Daman - P.J.S.C."/>
    <s v=""/>
    <m/>
    <m/>
    <n v="0"/>
    <s v="Principal : K02.52, K02.62, K08.531"/>
    <m/>
    <n v="0"/>
    <n v="0"/>
    <m/>
    <n v="0"/>
    <n v="0"/>
    <m/>
    <m/>
    <m/>
    <m/>
    <x v="0"/>
    <x v="0"/>
    <s v="40067-daman-drasma21jan.xml"/>
    <m/>
    <s v="Initial Not Remitted"/>
    <m/>
  </r>
  <r>
    <s v="MF4159"/>
    <s v="1732MF4159-0cfc23"/>
    <s v="40067"/>
    <d v="2025-01-21T11:26:00"/>
    <n v="1"/>
    <d v="2025-01-21T11:26:00"/>
    <d v="2025-01-21T12:29:00"/>
    <s v="0000083490"/>
    <s v="23322"/>
    <n v="6"/>
    <n v="1"/>
    <s v="GD5633"/>
    <s v="ASMA BUTT MUHAMMAD AMIN BUTT"/>
    <s v="A001"/>
    <s v="National Health Insurance Co. - Daman - P.J.S.C."/>
    <s v="A001"/>
    <s v="National Health Insurance Co. - Daman - P.J.S.C."/>
    <s v=""/>
    <m/>
    <s v="117501877"/>
    <n v="144"/>
    <s v="Principal : K02.52, K02.62, K08.531"/>
    <m/>
    <n v="0"/>
    <n v="0"/>
    <m/>
    <n v="0"/>
    <n v="144"/>
    <m/>
    <m/>
    <m/>
    <m/>
    <x v="0"/>
    <x v="0"/>
    <s v="40067-daman-drasma21jan.xml"/>
    <m/>
    <s v="Initial Not Remitted"/>
    <m/>
  </r>
  <r>
    <s v="MF4159"/>
    <s v="2036MF4159-ad8ca1"/>
    <s v="19151"/>
    <d v="2025-01-21T13:16:00"/>
    <n v="1"/>
    <d v="2025-01-21T13:16:00"/>
    <d v="2025-01-21T14:10:00"/>
    <s v="0000083496"/>
    <s v="01204"/>
    <n v="6"/>
    <n v="1"/>
    <s v="GD5633"/>
    <s v="ASMA BUTT MUHAMMAD AMIN BUTT"/>
    <s v="D001"/>
    <s v="National Health Insurance Company (DAMAN) - Thiqa program administration"/>
    <s v="E001"/>
    <s v="Abu Dhabi Department of Finance"/>
    <s v=""/>
    <m/>
    <m/>
    <n v="70"/>
    <s v="Principal : K08.409, K05.01, K03.6"/>
    <m/>
    <n v="0"/>
    <n v="0"/>
    <m/>
    <n v="0"/>
    <n v="70"/>
    <m/>
    <m/>
    <m/>
    <m/>
    <x v="0"/>
    <x v="0"/>
    <s v="dr asma thiqa jan.xml"/>
    <m/>
    <s v="Initial Not Remitted"/>
    <m/>
  </r>
  <r>
    <s v="MF4159"/>
    <s v="2036MF4159-ad8ca1"/>
    <s v="19151"/>
    <d v="2025-01-21T13:16:00"/>
    <n v="1"/>
    <d v="2025-01-21T13:16:00"/>
    <d v="2025-01-21T14:10:00"/>
    <s v="0000083497"/>
    <s v="02601"/>
    <n v="6"/>
    <n v="1"/>
    <s v="GD5633"/>
    <s v="ASMA BUTT MUHAMMAD AMIN BUTT"/>
    <s v="D001"/>
    <s v="National Health Insurance Company (DAMAN) - Thiqa program administration"/>
    <s v="E001"/>
    <s v="Abu Dhabi Department of Finance"/>
    <s v=""/>
    <m/>
    <m/>
    <n v="105"/>
    <s v="Principal : K08.409, K05.01, K03.6"/>
    <m/>
    <n v="0"/>
    <n v="0"/>
    <m/>
    <n v="0"/>
    <n v="105"/>
    <m/>
    <m/>
    <m/>
    <m/>
    <x v="0"/>
    <x v="0"/>
    <s v="dr asma thiqa jan.xml"/>
    <m/>
    <s v="Initial Not Remitted"/>
    <m/>
  </r>
  <r>
    <s v="MF4159"/>
    <s v="1509MF4159-e5d2a4"/>
    <s v="38057"/>
    <d v="2025-01-21T13:39:00"/>
    <n v="1"/>
    <d v="2025-01-21T13:39:00"/>
    <d v="2025-01-21T14:13:00"/>
    <s v="0000081911"/>
    <s v="11101"/>
    <n v="6"/>
    <n v="1"/>
    <s v="GD22503"/>
    <s v="Salim ali salim  Alhamadani"/>
    <s v="C002"/>
    <s v="Arab Gulf Health Services LLC - Abu Dhabi Branch"/>
    <s v="A012"/>
    <s v="Orient Insurance PJSC Abu Dhabi 1"/>
    <s v="96158538"/>
    <s v="N/A"/>
    <s v="C0023063295/1"/>
    <n v="60.48"/>
    <s v="Principal : K05.329, K03.6"/>
    <d v="2025-01-27T01:34:00"/>
    <n v="0"/>
    <n v="0"/>
    <n v="60.48"/>
    <n v="60.48"/>
    <n v="0"/>
    <s v="CLAI-012"/>
    <s v="Submission not compliant with contractual agreement between provider &amp; payer"/>
    <s v="Technical"/>
    <s v="Administrative information"/>
    <x v="0"/>
    <x v="0"/>
    <s v="nextcare38057.xml"/>
    <d v="2025-01-27T01:34:00"/>
    <s v="Remitted"/>
    <s v="Fully Rejected"/>
  </r>
  <r>
    <s v="MF4159"/>
    <s v="1509MF4159-e5d2a4"/>
    <s v="38057"/>
    <d v="2025-01-21T13:39:00"/>
    <n v="1"/>
    <d v="2025-01-21T13:39:00"/>
    <d v="2025-01-21T14:13:00"/>
    <s v="0000081912"/>
    <s v="11109"/>
    <n v="6"/>
    <n v="1"/>
    <s v="GD22503"/>
    <s v="Salim ali salim  Alhamadani"/>
    <s v="C002"/>
    <s v="Arab Gulf Health Services LLC - Abu Dhabi Branch"/>
    <s v="A012"/>
    <s v="Orient Insurance PJSC Abu Dhabi 1"/>
    <s v="96158538"/>
    <s v="N/A"/>
    <s v="C0023063295/1"/>
    <n v="37.799999999999997"/>
    <s v="Principal : K05.329, K03.6"/>
    <d v="2025-01-27T01:34:00"/>
    <n v="0"/>
    <n v="0"/>
    <n v="37.799999999999997"/>
    <n v="37.799999999999997"/>
    <n v="0"/>
    <s v="CLAI-012"/>
    <s v="Submission not compliant with contractual agreement between provider &amp; payer"/>
    <s v="Technical"/>
    <s v="Administrative information"/>
    <x v="0"/>
    <x v="0"/>
    <s v="nextcare38057.xml"/>
    <d v="2025-01-27T01:34:00"/>
    <s v="Remitted"/>
    <s v="Fully Rejected"/>
  </r>
  <r>
    <s v="MF4159"/>
    <s v="1509MF4159-e5d2a4"/>
    <s v="38057"/>
    <d v="2025-01-21T13:39:00"/>
    <n v="1"/>
    <d v="2025-01-21T13:39:00"/>
    <d v="2025-01-21T14:13:00"/>
    <s v="0000081909"/>
    <s v="11111"/>
    <n v="6"/>
    <n v="1"/>
    <s v="GD22503"/>
    <s v="Salim ali salim  Alhamadani"/>
    <s v="C002"/>
    <s v="Arab Gulf Health Services LLC - Abu Dhabi Branch"/>
    <s v="A012"/>
    <s v="Orient Insurance PJSC Abu Dhabi 1"/>
    <s v="96158538"/>
    <s v="N/A"/>
    <s v="C0023063295/1"/>
    <n v="75.599999999999994"/>
    <s v="Principal : K05.329, K03.6"/>
    <d v="2025-01-27T01:34:00"/>
    <n v="0"/>
    <n v="0"/>
    <n v="75.599999999999994"/>
    <n v="75.599999999999994"/>
    <n v="0"/>
    <s v="CLAI-012"/>
    <s v="Submission not compliant with contractual agreement between provider &amp; payer"/>
    <s v="Technical"/>
    <s v="Administrative information"/>
    <x v="0"/>
    <x v="0"/>
    <s v="nextcare38057.xml"/>
    <d v="2025-01-27T01:34:00"/>
    <s v="Remitted"/>
    <s v="Fully Rejected"/>
  </r>
  <r>
    <s v="MF4159"/>
    <s v="1509MF4159-e5d2a4"/>
    <s v="38057"/>
    <d v="2025-01-21T13:39:00"/>
    <n v="1"/>
    <d v="2025-01-21T13:39:00"/>
    <d v="2025-01-21T14:13:00"/>
    <s v="0000081910"/>
    <s v="11119"/>
    <n v="6"/>
    <n v="1"/>
    <s v="GD22503"/>
    <s v="Salim ali salim  Alhamadani"/>
    <s v="C002"/>
    <s v="Arab Gulf Health Services LLC - Abu Dhabi Branch"/>
    <s v="A012"/>
    <s v="Orient Insurance PJSC Abu Dhabi 1"/>
    <s v="96158538"/>
    <s v="N/A"/>
    <s v="C0023063295/1"/>
    <n v="56.7"/>
    <s v="Principal : K05.329, K03.6"/>
    <d v="2025-01-27T01:34:00"/>
    <n v="0"/>
    <n v="0"/>
    <n v="56.7"/>
    <n v="56.7"/>
    <n v="0"/>
    <s v="CLAI-012"/>
    <s v="Submission not compliant with contractual agreement between provider &amp; payer"/>
    <s v="Technical"/>
    <s v="Administrative information"/>
    <x v="0"/>
    <x v="0"/>
    <s v="nextcare38057.xml"/>
    <d v="2025-01-27T01:34:00"/>
    <s v="Remitted"/>
    <s v="Fully Rejected"/>
  </r>
  <r>
    <s v="MF4159"/>
    <s v="1865MF4159-404f1d"/>
    <s v="39600"/>
    <d v="2025-01-21T14:04:00"/>
    <n v="1"/>
    <d v="2025-01-21T14:04:00"/>
    <d v="2025-01-21T16:18:00"/>
    <s v="0000083498"/>
    <s v="01204"/>
    <n v="6"/>
    <n v="1"/>
    <s v="GD11525"/>
    <s v="HUSSIEN SALAH AHMAD"/>
    <s v="D001"/>
    <s v="National Health Insurance Company (DAMAN) - Thiqa program administration"/>
    <s v="E001"/>
    <s v="Abu Dhabi Department of Finance"/>
    <s v=""/>
    <m/>
    <m/>
    <n v="70"/>
    <s v="Principal : K04.7, K01.1, K04.8"/>
    <m/>
    <n v="0"/>
    <n v="0"/>
    <m/>
    <n v="0"/>
    <n v="70"/>
    <m/>
    <m/>
    <m/>
    <m/>
    <x v="0"/>
    <x v="0"/>
    <s v="thiqa2-jan2-drhussien.xml"/>
    <m/>
    <s v="Initial Not Remitted"/>
    <m/>
  </r>
  <r>
    <s v="MF4159"/>
    <s v="1949MF4159-08376b"/>
    <s v="39415"/>
    <d v="2025-01-21T14:14:00"/>
    <n v="1"/>
    <d v="2025-01-21T14:14:00"/>
    <d v="2025-01-21T15:20:00"/>
    <s v="0000083501"/>
    <s v="02111"/>
    <n v="6"/>
    <n v="1"/>
    <s v="GD22503"/>
    <s v="Salim ali salim  Alhamadani"/>
    <s v="D001"/>
    <s v="National Health Insurance Company (DAMAN) - Thiqa program administration"/>
    <s v="E001"/>
    <s v="Abu Dhabi Department of Finance"/>
    <s v=""/>
    <m/>
    <m/>
    <n v="0"/>
    <s v="Principal : K08.530, K04.02, K05.329"/>
    <m/>
    <n v="0"/>
    <n v="0"/>
    <m/>
    <n v="0"/>
    <n v="0"/>
    <m/>
    <m/>
    <m/>
    <m/>
    <x v="0"/>
    <x v="0"/>
    <s v="thiqa11-jan11-drsalim.xml"/>
    <m/>
    <s v="Initial Not Remitted"/>
    <m/>
  </r>
  <r>
    <s v="MF4159"/>
    <s v="1949MF4159-08376b"/>
    <s v="39415"/>
    <d v="2025-01-21T14:14:00"/>
    <n v="1"/>
    <d v="2025-01-21T14:14:00"/>
    <d v="2025-01-21T15:20:00"/>
    <s v="0000080763"/>
    <s v="27201"/>
    <n v="6"/>
    <n v="1"/>
    <s v="GD22503"/>
    <s v="Salim ali salim  Alhamadani"/>
    <s v="D001"/>
    <s v="National Health Insurance Company (DAMAN) - Thiqa program administration"/>
    <s v="E001"/>
    <s v="Abu Dhabi Department of Finance"/>
    <s v=""/>
    <m/>
    <s v="AUTH2412202418970859"/>
    <n v="1540"/>
    <s v="Principal : K08.530, K04.02, K05.329"/>
    <m/>
    <n v="0"/>
    <n v="0"/>
    <m/>
    <n v="0"/>
    <n v="1540"/>
    <m/>
    <m/>
    <m/>
    <m/>
    <x v="0"/>
    <x v="0"/>
    <s v="thiqa11-jan11-drsalim.xml"/>
    <m/>
    <s v="Initial Not Remitted"/>
    <m/>
  </r>
  <r>
    <s v="MF4159"/>
    <s v="1949MF4159-08376b"/>
    <s v="39415"/>
    <d v="2025-01-21T14:14:00"/>
    <n v="1"/>
    <d v="2025-01-21T14:14:00"/>
    <d v="2025-01-21T15:20:00"/>
    <s v="0000080764"/>
    <s v="27201"/>
    <n v="6"/>
    <n v="1"/>
    <s v="GD22503"/>
    <s v="Salim ali salim  Alhamadani"/>
    <s v="D001"/>
    <s v="National Health Insurance Company (DAMAN) - Thiqa program administration"/>
    <s v="E001"/>
    <s v="Abu Dhabi Department of Finance"/>
    <s v=""/>
    <m/>
    <s v="AUTH2412202418970859"/>
    <n v="1540"/>
    <s v="Principal : K08.530, K04.02, K05.329"/>
    <m/>
    <n v="0"/>
    <n v="0"/>
    <m/>
    <n v="0"/>
    <n v="1540"/>
    <m/>
    <m/>
    <m/>
    <m/>
    <x v="0"/>
    <x v="0"/>
    <s v="thiqa11-jan11-drsalim.xml"/>
    <m/>
    <s v="Initial Not Remitted"/>
    <m/>
  </r>
  <r>
    <s v="MF4159"/>
    <s v="2076MF4159-321e1d"/>
    <s v="39817"/>
    <d v="2025-01-21T15:25:00"/>
    <n v="1"/>
    <d v="2025-01-21T15:25:00"/>
    <d v="2025-01-21T18:17:00"/>
    <s v="0000083506"/>
    <s v="01204"/>
    <n v="6"/>
    <n v="1"/>
    <s v="GD11525"/>
    <s v="HUSSIEN SALAH AHMAD"/>
    <s v="D001"/>
    <s v="National Health Insurance Company (DAMAN) - Thiqa program administration"/>
    <s v="E001"/>
    <s v="Abu Dhabi Department of Finance"/>
    <s v=""/>
    <m/>
    <m/>
    <n v="70"/>
    <s v="Principal : K08.409, K05.213, M27.62"/>
    <m/>
    <n v="0"/>
    <n v="0"/>
    <m/>
    <n v="0"/>
    <n v="70"/>
    <m/>
    <m/>
    <m/>
    <m/>
    <x v="0"/>
    <x v="0"/>
    <s v="dr hussain thiqa jan 19,20,21,22.xml"/>
    <m/>
    <s v="Initial Not Remitted"/>
    <m/>
  </r>
  <r>
    <s v="MF4159"/>
    <s v="1960MF4159-5e6260"/>
    <s v="36028"/>
    <d v="2025-01-21T17:55:00"/>
    <n v="1"/>
    <d v="2025-01-21T17:55:00"/>
    <d v="2025-01-21T20:08:00"/>
    <s v="0000083590"/>
    <s v="01204"/>
    <n v="6"/>
    <n v="1"/>
    <s v="GD22503"/>
    <s v="Salim ali salim  Alhamadani"/>
    <s v="D001"/>
    <s v="National Health Insurance Company (DAMAN) - Thiqa program administration"/>
    <s v="E001"/>
    <s v="Abu Dhabi Department of Finance"/>
    <s v=""/>
    <m/>
    <m/>
    <n v="70"/>
    <s v="Principal : M26.621, K05.329, K08.409, G47.63"/>
    <m/>
    <n v="0"/>
    <n v="0"/>
    <m/>
    <n v="0"/>
    <n v="70"/>
    <m/>
    <m/>
    <m/>
    <m/>
    <x v="0"/>
    <x v="0"/>
    <s v="thiqa11-jan11-drsalim.xml"/>
    <m/>
    <s v="Initial Not Remitted"/>
    <m/>
  </r>
  <r>
    <s v="MF4159"/>
    <s v="1886MF4159-1f0dc0"/>
    <s v="34231"/>
    <d v="2025-01-21T17:56:00"/>
    <n v="1"/>
    <d v="2025-01-21T17:56:00"/>
    <d v="2025-01-21T18:28:00"/>
    <s v="0000083522"/>
    <s v="01204"/>
    <n v="6"/>
    <n v="1"/>
    <s v="GD5633"/>
    <s v="ASMA BUTT MUHAMMAD AMIN BUTT"/>
    <s v="D001"/>
    <s v="National Health Insurance Company (DAMAN) - Thiqa program administration"/>
    <s v="E001"/>
    <s v="Abu Dhabi Department of Finance"/>
    <s v=""/>
    <m/>
    <m/>
    <n v="70"/>
    <s v="Principal : K05.10, K03.6, K02.63"/>
    <m/>
    <n v="0"/>
    <n v="0"/>
    <m/>
    <n v="0"/>
    <n v="70"/>
    <m/>
    <m/>
    <m/>
    <m/>
    <x v="0"/>
    <x v="0"/>
    <s v="jan-thiqa10-drasma.xml"/>
    <m/>
    <s v="Initial Not Remitted"/>
    <m/>
  </r>
  <r>
    <s v="MF4159"/>
    <s v="1886MF4159-1f0dc0"/>
    <s v="34231"/>
    <d v="2025-01-21T17:56:00"/>
    <n v="1"/>
    <d v="2025-01-21T17:56:00"/>
    <d v="2025-01-21T18:28:00"/>
    <s v="0000083523"/>
    <s v="02111"/>
    <n v="6"/>
    <n v="1"/>
    <s v="GD5633"/>
    <s v="ASMA BUTT MUHAMMAD AMIN BUTT"/>
    <s v="D001"/>
    <s v="National Health Insurance Company (DAMAN) - Thiqa program administration"/>
    <s v="E001"/>
    <s v="Abu Dhabi Department of Finance"/>
    <s v=""/>
    <m/>
    <m/>
    <n v="0"/>
    <s v="Principal : K05.10, K03.6, K02.63"/>
    <m/>
    <n v="0"/>
    <n v="0"/>
    <m/>
    <n v="0"/>
    <n v="0"/>
    <m/>
    <m/>
    <m/>
    <m/>
    <x v="0"/>
    <x v="0"/>
    <s v="jan-thiqa10-drasma.xml"/>
    <m/>
    <s v="Initial Not Remitted"/>
    <m/>
  </r>
  <r>
    <s v="MF4159"/>
    <s v="1886MF4159-1f0dc0"/>
    <s v="34231"/>
    <d v="2025-01-21T17:56:00"/>
    <n v="1"/>
    <d v="2025-01-21T17:56:00"/>
    <d v="2025-01-21T18:28:00"/>
    <s v="0000083525"/>
    <s v="11101"/>
    <n v="6"/>
    <n v="1"/>
    <s v="GD5633"/>
    <s v="ASMA BUTT MUHAMMAD AMIN BUTT"/>
    <s v="D001"/>
    <s v="National Health Insurance Company (DAMAN) - Thiqa program administration"/>
    <s v="E001"/>
    <s v="Abu Dhabi Department of Finance"/>
    <s v=""/>
    <m/>
    <m/>
    <n v="56"/>
    <s v="Principal : K05.10, K03.6, K02.63"/>
    <m/>
    <n v="0"/>
    <n v="0"/>
    <m/>
    <n v="0"/>
    <n v="56"/>
    <m/>
    <m/>
    <m/>
    <m/>
    <x v="0"/>
    <x v="0"/>
    <s v="jan-thiqa10-drasma.xml"/>
    <m/>
    <s v="Initial Not Remitted"/>
    <m/>
  </r>
  <r>
    <s v="MF4159"/>
    <s v="1886MF4159-1f0dc0"/>
    <s v="34231"/>
    <d v="2025-01-21T17:56:00"/>
    <n v="1"/>
    <d v="2025-01-21T17:56:00"/>
    <d v="2025-01-21T18:28:00"/>
    <s v="0000083524"/>
    <s v="11111"/>
    <n v="6"/>
    <n v="1"/>
    <s v="GD5633"/>
    <s v="ASMA BUTT MUHAMMAD AMIN BUTT"/>
    <s v="D001"/>
    <s v="National Health Insurance Company (DAMAN) - Thiqa program administration"/>
    <s v="E001"/>
    <s v="Abu Dhabi Department of Finance"/>
    <s v=""/>
    <m/>
    <m/>
    <n v="70"/>
    <s v="Principal : K05.10, K03.6, K02.63"/>
    <m/>
    <n v="0"/>
    <n v="0"/>
    <m/>
    <n v="0"/>
    <n v="70"/>
    <m/>
    <m/>
    <m/>
    <m/>
    <x v="0"/>
    <x v="0"/>
    <s v="jan-thiqa10-drasma.xml"/>
    <m/>
    <s v="Initial Not Remitted"/>
    <m/>
  </r>
  <r>
    <s v="MF4159"/>
    <s v="1886MF4159-1f0dc0"/>
    <s v="34231"/>
    <d v="2025-01-21T17:56:00"/>
    <n v="1"/>
    <d v="2025-01-21T17:56:00"/>
    <d v="2025-01-21T18:28:00"/>
    <s v="0000083526"/>
    <s v="11119"/>
    <n v="6"/>
    <n v="1"/>
    <s v="GD5633"/>
    <s v="ASMA BUTT MUHAMMAD AMIN BUTT"/>
    <s v="D001"/>
    <s v="National Health Insurance Company (DAMAN) - Thiqa program administration"/>
    <s v="E001"/>
    <s v="Abu Dhabi Department of Finance"/>
    <s v=""/>
    <m/>
    <m/>
    <n v="52.5"/>
    <s v="Principal : K05.10, K03.6, K02.63"/>
    <m/>
    <n v="0"/>
    <n v="0"/>
    <m/>
    <n v="0"/>
    <n v="52.5"/>
    <m/>
    <m/>
    <m/>
    <m/>
    <x v="0"/>
    <x v="0"/>
    <s v="jan-thiqa10-drasma.xml"/>
    <m/>
    <s v="Initial Not Remitted"/>
    <m/>
  </r>
  <r>
    <s v="MF4159"/>
    <s v="1508MF4159-75f1b0"/>
    <s v="40967"/>
    <d v="2025-01-21T18:30:00"/>
    <n v="1"/>
    <d v="2025-01-21T18:30:00"/>
    <d v="2025-01-21T19:14:00"/>
    <s v="0000083546"/>
    <s v="01204"/>
    <n v="6"/>
    <n v="1"/>
    <s v="GD5633"/>
    <s v="ASMA BUTT MUHAMMAD AMIN BUTT"/>
    <s v="A001"/>
    <s v="National Health Insurance Co. - Daman - P.J.S.C."/>
    <s v="A001"/>
    <s v="National Health Insurance Co. - Daman - P.J.S.C."/>
    <s v=""/>
    <m/>
    <s v="117005813"/>
    <n v="48"/>
    <s v="Principal : K05.10, K03.6, M26.4, K02.53, K08.531, K02.62, K01.1, K08.409"/>
    <m/>
    <n v="0"/>
    <n v="0"/>
    <m/>
    <n v="0"/>
    <n v="48"/>
    <m/>
    <m/>
    <m/>
    <m/>
    <x v="0"/>
    <x v="0"/>
    <s v="daman40967.xml"/>
    <m/>
    <s v="Initial Not Remitted"/>
    <m/>
  </r>
  <r>
    <s v="MF4159"/>
    <s v="1508MF4159-75f1b0"/>
    <s v="40967"/>
    <d v="2025-01-21T18:30:00"/>
    <n v="1"/>
    <d v="2025-01-21T18:30:00"/>
    <d v="2025-01-21T19:14:00"/>
    <s v="0000083547"/>
    <s v="02601"/>
    <n v="6"/>
    <n v="1"/>
    <s v="GD5633"/>
    <s v="ASMA BUTT MUHAMMAD AMIN BUTT"/>
    <s v="A001"/>
    <s v="National Health Insurance Co. - Daman - P.J.S.C."/>
    <s v="A001"/>
    <s v="National Health Insurance Co. - Daman - P.J.S.C."/>
    <s v=""/>
    <m/>
    <s v="117005813"/>
    <n v="72"/>
    <s v="Principal : K05.10, K03.6, M26.4, K02.53, K08.531, K02.62, K01.1, K08.409"/>
    <m/>
    <n v="0"/>
    <n v="0"/>
    <m/>
    <n v="0"/>
    <n v="72"/>
    <m/>
    <m/>
    <m/>
    <m/>
    <x v="0"/>
    <x v="0"/>
    <s v="daman40967.xml"/>
    <m/>
    <s v="Initial Not Remitted"/>
    <m/>
  </r>
  <r>
    <s v="MF4159"/>
    <s v="1508MF4159-75f1b0"/>
    <s v="40967"/>
    <d v="2025-01-21T18:30:00"/>
    <n v="1"/>
    <d v="2025-01-21T18:30:00"/>
    <d v="2025-01-21T19:14:00"/>
    <s v="0000083548"/>
    <s v="11101"/>
    <n v="6"/>
    <n v="1"/>
    <s v="GD5633"/>
    <s v="ASMA BUTT MUHAMMAD AMIN BUTT"/>
    <s v="A001"/>
    <s v="National Health Insurance Co. - Daman - P.J.S.C."/>
    <s v="A001"/>
    <s v="National Health Insurance Co. - Daman - P.J.S.C."/>
    <s v=""/>
    <m/>
    <s v="117453755"/>
    <n v="38.4"/>
    <s v="Principal : K05.10, K03.6, M26.4, K02.53, K08.531, K02.62, K01.1, K08.409"/>
    <m/>
    <n v="0"/>
    <n v="0"/>
    <m/>
    <n v="0"/>
    <n v="38.4"/>
    <m/>
    <m/>
    <m/>
    <m/>
    <x v="0"/>
    <x v="0"/>
    <s v="daman40967.xml"/>
    <m/>
    <s v="Initial Not Remitted"/>
    <m/>
  </r>
  <r>
    <s v="MF4159"/>
    <s v="1508MF4159-75f1b0"/>
    <s v="40967"/>
    <d v="2025-01-21T18:30:00"/>
    <n v="1"/>
    <d v="2025-01-21T18:30:00"/>
    <d v="2025-01-21T19:14:00"/>
    <s v="0000083549"/>
    <s v="11111"/>
    <n v="6"/>
    <n v="1"/>
    <s v="GD5633"/>
    <s v="ASMA BUTT MUHAMMAD AMIN BUTT"/>
    <s v="A001"/>
    <s v="National Health Insurance Co. - Daman - P.J.S.C."/>
    <s v="A001"/>
    <s v="National Health Insurance Co. - Daman - P.J.S.C."/>
    <s v=""/>
    <m/>
    <s v="117453755"/>
    <n v="48"/>
    <s v="Principal : K05.10, K03.6, M26.4, K02.53, K08.531, K02.62, K01.1, K08.409"/>
    <m/>
    <n v="0"/>
    <n v="0"/>
    <m/>
    <n v="0"/>
    <n v="48"/>
    <m/>
    <m/>
    <m/>
    <m/>
    <x v="0"/>
    <x v="0"/>
    <s v="daman40967.xml"/>
    <m/>
    <s v="Initial Not Remitted"/>
    <m/>
  </r>
  <r>
    <s v="MF4159"/>
    <s v="1508MF4159-75f1b0"/>
    <s v="40967"/>
    <d v="2025-01-21T18:30:00"/>
    <n v="1"/>
    <d v="2025-01-21T18:30:00"/>
    <d v="2025-01-21T19:14:00"/>
    <s v="0000083550"/>
    <s v="11119"/>
    <n v="6"/>
    <n v="1"/>
    <s v="GD5633"/>
    <s v="ASMA BUTT MUHAMMAD AMIN BUTT"/>
    <s v="A001"/>
    <s v="National Health Insurance Co. - Daman - P.J.S.C."/>
    <s v="A001"/>
    <s v="National Health Insurance Co. - Daman - P.J.S.C."/>
    <s v=""/>
    <m/>
    <s v="117453755"/>
    <n v="36"/>
    <s v="Principal : K05.10, K03.6, M26.4, K02.53, K08.531, K02.62, K01.1, K08.409"/>
    <m/>
    <n v="0"/>
    <n v="0"/>
    <m/>
    <n v="0"/>
    <n v="36"/>
    <m/>
    <m/>
    <m/>
    <m/>
    <x v="0"/>
    <x v="0"/>
    <s v="daman40967.xml"/>
    <m/>
    <s v="Initial Not Remitted"/>
    <m/>
  </r>
  <r>
    <s v="MF4159"/>
    <s v="1780MF4159-01a40e"/>
    <s v="35430"/>
    <d v="2025-01-21T18:35:00"/>
    <n v="1"/>
    <d v="2025-01-21T18:35:00"/>
    <d v="2025-01-21T19:09:00"/>
    <s v="0000083544"/>
    <s v="02111"/>
    <n v="6"/>
    <n v="1"/>
    <s v="GD36537"/>
    <s v="AMMAR  ANBARI"/>
    <s v="D001"/>
    <s v="National Health Insurance Company (DAMAN) - Thiqa program administration"/>
    <s v="E001"/>
    <s v="Abu Dhabi Department of Finance"/>
    <s v=""/>
    <m/>
    <m/>
    <n v="0"/>
    <s v="Principal : K08.409, K03.81, K06.012, K06.8, F40.232, K08.22"/>
    <m/>
    <n v="0"/>
    <n v="0"/>
    <m/>
    <n v="0"/>
    <n v="0"/>
    <m/>
    <m/>
    <m/>
    <m/>
    <x v="0"/>
    <x v="0"/>
    <s v="35430thiqa-21jan.xml"/>
    <m/>
    <s v="Initial Not Remitted"/>
    <m/>
  </r>
  <r>
    <s v="MF4159"/>
    <s v="1780MF4159-01a40e"/>
    <s v="35430"/>
    <d v="2025-01-21T18:35:00"/>
    <n v="1"/>
    <d v="2025-01-21T18:35:00"/>
    <d v="2025-01-21T19:09:00"/>
    <s v="0000083543"/>
    <s v="02601"/>
    <n v="6"/>
    <n v="1"/>
    <s v="GD36537"/>
    <s v="AMMAR  ANBARI"/>
    <s v="D001"/>
    <s v="National Health Insurance Company (DAMAN) - Thiqa program administration"/>
    <s v="E001"/>
    <s v="Abu Dhabi Department of Finance"/>
    <s v=""/>
    <m/>
    <m/>
    <n v="105"/>
    <s v="Principal : K08.409, K03.81, K06.012, K06.8, F40.232, K08.22"/>
    <m/>
    <n v="0"/>
    <n v="0"/>
    <m/>
    <n v="0"/>
    <n v="105"/>
    <m/>
    <m/>
    <m/>
    <m/>
    <x v="0"/>
    <x v="0"/>
    <s v="35430thiqa-21jan.xml"/>
    <m/>
    <s v="Initial Not Remitted"/>
    <m/>
  </r>
  <r>
    <s v="MF4159"/>
    <s v="1780MF4159-01a40e"/>
    <s v="35430"/>
    <d v="2025-01-21T18:35:00"/>
    <n v="1"/>
    <d v="2025-01-21T18:35:00"/>
    <d v="2025-01-21T19:09:00"/>
    <s v="0000082675"/>
    <s v="03002"/>
    <n v="6"/>
    <n v="1"/>
    <s v="GD36537"/>
    <s v="AMMAR  ANBARI"/>
    <s v="D001"/>
    <s v="National Health Insurance Company (DAMAN) - Thiqa program administration"/>
    <s v="E001"/>
    <s v="Abu Dhabi Department of Finance"/>
    <s v=""/>
    <m/>
    <s v="AUTH0501202519387375"/>
    <n v="350"/>
    <s v="Principal : K08.409, K03.81, K06.012, K06.8, F40.232, K08.22"/>
    <m/>
    <n v="0"/>
    <n v="0"/>
    <m/>
    <n v="0"/>
    <n v="350"/>
    <m/>
    <m/>
    <m/>
    <m/>
    <x v="0"/>
    <x v="0"/>
    <s v="35430thiqa-21jan.xml"/>
    <m/>
    <s v="Initial Not Remitted"/>
    <m/>
  </r>
  <r>
    <s v="MF4159"/>
    <s v="1780MF4159-01a40e"/>
    <s v="35430"/>
    <d v="2025-01-21T18:35:00"/>
    <n v="1"/>
    <d v="2025-01-21T18:35:00"/>
    <d v="2025-01-21T19:09:00"/>
    <s v="0000083542"/>
    <s v="42211"/>
    <n v="6"/>
    <n v="1"/>
    <s v="GD36537"/>
    <s v="AMMAR  ANBARI"/>
    <s v="D001"/>
    <s v="National Health Insurance Company (DAMAN) - Thiqa program administration"/>
    <s v="E001"/>
    <s v="Abu Dhabi Department of Finance"/>
    <s v=""/>
    <m/>
    <m/>
    <n v="560"/>
    <s v="Principal : K08.409, K03.81, K06.012, K06.8, F40.232, K08.22"/>
    <m/>
    <n v="0"/>
    <n v="0"/>
    <m/>
    <n v="0"/>
    <n v="560"/>
    <m/>
    <m/>
    <m/>
    <m/>
    <x v="0"/>
    <x v="0"/>
    <s v="35430thiqa-21jan.xml"/>
    <m/>
    <s v="Initial Not Remitted"/>
    <m/>
  </r>
  <r>
    <s v="MF4159"/>
    <s v="1780MF4159-01a40e"/>
    <s v="35430"/>
    <d v="2025-01-21T18:35:00"/>
    <n v="1"/>
    <d v="2025-01-21T18:35:00"/>
    <d v="2025-01-21T19:09:00"/>
    <s v="0000082673"/>
    <s v="42631"/>
    <n v="6"/>
    <n v="1"/>
    <s v="GD36537"/>
    <s v="AMMAR  ANBARI"/>
    <s v="D001"/>
    <s v="National Health Insurance Company (DAMAN) - Thiqa program administration"/>
    <s v="E001"/>
    <s v="Abu Dhabi Department of Finance"/>
    <s v=""/>
    <m/>
    <s v="AUTH0501202519387375"/>
    <n v="1540"/>
    <s v="Principal : K08.409, K03.81, K06.012, K06.8, F40.232, K08.22"/>
    <m/>
    <n v="0"/>
    <n v="0"/>
    <m/>
    <n v="0"/>
    <n v="1540"/>
    <m/>
    <m/>
    <m/>
    <m/>
    <x v="0"/>
    <x v="0"/>
    <s v="35430thiqa-21jan.xml"/>
    <m/>
    <s v="Initial Not Remitted"/>
    <m/>
  </r>
  <r>
    <s v="MF4159"/>
    <s v="1780MF4159-01a40e"/>
    <s v="35430"/>
    <d v="2025-01-21T18:35:00"/>
    <n v="1"/>
    <d v="2025-01-21T18:35:00"/>
    <d v="2025-01-21T19:09:00"/>
    <s v="0000082674"/>
    <s v="42702"/>
    <n v="6"/>
    <n v="1"/>
    <s v="GD36537"/>
    <s v="AMMAR  ANBARI"/>
    <s v="D001"/>
    <s v="National Health Insurance Company (DAMAN) - Thiqa program administration"/>
    <s v="E001"/>
    <s v="Abu Dhabi Department of Finance"/>
    <s v=""/>
    <m/>
    <s v="AUTH0501202519387375"/>
    <n v="735"/>
    <s v="Principal : K08.409, K03.81, K06.012, K06.8, F40.232, K08.22"/>
    <m/>
    <n v="0"/>
    <n v="0"/>
    <m/>
    <n v="0"/>
    <n v="735"/>
    <m/>
    <m/>
    <m/>
    <m/>
    <x v="0"/>
    <x v="0"/>
    <s v="35430thiqa-21jan.xml"/>
    <m/>
    <s v="Initial Not Remitted"/>
    <m/>
  </r>
  <r>
    <s v="MF4159"/>
    <s v="1780MF4159-01a40e"/>
    <s v="35430"/>
    <d v="2025-01-21T18:35:00"/>
    <n v="1"/>
    <d v="2025-01-21T18:35:00"/>
    <d v="2025-01-21T19:09:00"/>
    <s v="0000083545"/>
    <s v="71211"/>
    <n v="6"/>
    <n v="1"/>
    <s v="GD36537"/>
    <s v="AMMAR  ANBARI"/>
    <s v="D001"/>
    <s v="National Health Insurance Company (DAMAN) - Thiqa program administration"/>
    <s v="E001"/>
    <s v="Abu Dhabi Department of Finance"/>
    <s v=""/>
    <m/>
    <m/>
    <n v="595"/>
    <s v="Principal : K08.409, K03.81, K06.012, K06.8, F40.232, K08.22"/>
    <m/>
    <n v="0"/>
    <n v="0"/>
    <m/>
    <n v="0"/>
    <n v="595"/>
    <m/>
    <m/>
    <m/>
    <m/>
    <x v="0"/>
    <x v="0"/>
    <s v="35430thiqa-21jan.xml"/>
    <m/>
    <s v="Initial Not Remitted"/>
    <m/>
  </r>
  <r>
    <s v="MF4159"/>
    <s v="1780MF4159-01a40e"/>
    <s v="35430"/>
    <d v="2025-01-21T18:35:00"/>
    <n v="1"/>
    <d v="2025-01-21T18:35:00"/>
    <d v="2025-01-21T19:09:00"/>
    <s v="0000082672"/>
    <s v="79933"/>
    <n v="6"/>
    <n v="1"/>
    <s v="GD36537"/>
    <s v="AMMAR  ANBARI"/>
    <s v="D001"/>
    <s v="National Health Insurance Company (DAMAN) - Thiqa program administration"/>
    <s v="E001"/>
    <s v="Abu Dhabi Department of Finance"/>
    <s v=""/>
    <m/>
    <s v="AUTH0501202519387375"/>
    <n v="3500"/>
    <s v="Principal : K08.409, K03.81, K06.012, K06.8, F40.232, K08.22"/>
    <m/>
    <n v="0"/>
    <n v="0"/>
    <m/>
    <n v="0"/>
    <n v="3500"/>
    <m/>
    <m/>
    <m/>
    <m/>
    <x v="0"/>
    <x v="0"/>
    <s v="35430thiqa-21jan.xml"/>
    <m/>
    <s v="Initial Not Remitted"/>
    <m/>
  </r>
  <r>
    <s v="MF4159"/>
    <s v="1780MF4159-01a40e"/>
    <s v="35430"/>
    <d v="2025-01-21T18:35:00"/>
    <n v="1"/>
    <d v="2025-01-21T18:35:00"/>
    <d v="2025-01-21T19:09:00"/>
    <s v="0000083537"/>
    <s v="92411"/>
    <n v="6"/>
    <n v="1"/>
    <s v="GD36537"/>
    <s v="AMMAR  ANBARI"/>
    <s v="D001"/>
    <s v="National Health Insurance Company (DAMAN) - Thiqa program administration"/>
    <s v="E001"/>
    <s v="Abu Dhabi Department of Finance"/>
    <s v=""/>
    <m/>
    <m/>
    <n v="140"/>
    <s v="Principal : K08.409, K03.81, K06.012, K06.8, F40.232, K08.22"/>
    <m/>
    <n v="0"/>
    <n v="0"/>
    <m/>
    <n v="0"/>
    <n v="140"/>
    <m/>
    <m/>
    <m/>
    <m/>
    <x v="0"/>
    <x v="0"/>
    <s v="35430thiqa-21jan.xml"/>
    <m/>
    <s v="Initial Not Remitted"/>
    <m/>
  </r>
  <r>
    <s v="MF4159"/>
    <s v="1780MF4159-01a40e"/>
    <s v="35430"/>
    <d v="2025-01-21T18:35:00"/>
    <n v="1"/>
    <d v="2025-01-21T18:35:00"/>
    <d v="2025-01-21T19:09:00"/>
    <s v="0000083538"/>
    <s v="92419"/>
    <n v="6"/>
    <n v="1"/>
    <s v="GD36537"/>
    <s v="AMMAR  ANBARI"/>
    <s v="D001"/>
    <s v="National Health Insurance Company (DAMAN) - Thiqa program administration"/>
    <s v="E001"/>
    <s v="Abu Dhabi Department of Finance"/>
    <s v=""/>
    <m/>
    <m/>
    <n v="105"/>
    <s v="Principal : K08.409, K03.81, K06.012, K06.8, F40.232, K08.22"/>
    <m/>
    <n v="0"/>
    <n v="0"/>
    <m/>
    <n v="0"/>
    <n v="105"/>
    <m/>
    <m/>
    <m/>
    <m/>
    <x v="0"/>
    <x v="0"/>
    <s v="35430thiqa-21jan.xml"/>
    <m/>
    <s v="Initial Not Remitted"/>
    <m/>
  </r>
  <r>
    <s v="MF4159"/>
    <s v="1780MF4159-01a40e"/>
    <s v="35430"/>
    <d v="2025-01-21T18:35:00"/>
    <n v="1"/>
    <d v="2025-01-21T18:35:00"/>
    <d v="2025-01-21T19:09:00"/>
    <s v="0000083540"/>
    <s v="92419"/>
    <n v="6"/>
    <n v="1"/>
    <s v="GD36537"/>
    <s v="AMMAR  ANBARI"/>
    <s v="D001"/>
    <s v="National Health Insurance Company (DAMAN) - Thiqa program administration"/>
    <s v="E001"/>
    <s v="Abu Dhabi Department of Finance"/>
    <s v=""/>
    <m/>
    <m/>
    <n v="105"/>
    <s v="Principal : K08.409, K03.81, K06.012, K06.8, F40.232, K08.22"/>
    <m/>
    <n v="0"/>
    <n v="0"/>
    <m/>
    <n v="0"/>
    <n v="105"/>
    <m/>
    <m/>
    <m/>
    <m/>
    <x v="0"/>
    <x v="0"/>
    <s v="35430thiqa-21jan.xml"/>
    <m/>
    <s v="Initial Not Remitted"/>
    <m/>
  </r>
  <r>
    <s v="MF4159"/>
    <s v="1780MF4159-01a40e"/>
    <s v="35430"/>
    <d v="2025-01-21T18:35:00"/>
    <n v="1"/>
    <d v="2025-01-21T18:35:00"/>
    <d v="2025-01-21T19:09:00"/>
    <s v="0000083541"/>
    <s v="92419"/>
    <n v="6"/>
    <n v="1"/>
    <s v="GD36537"/>
    <s v="AMMAR  ANBARI"/>
    <s v="D001"/>
    <s v="National Health Insurance Company (DAMAN) - Thiqa program administration"/>
    <s v="E001"/>
    <s v="Abu Dhabi Department of Finance"/>
    <s v=""/>
    <m/>
    <m/>
    <n v="105"/>
    <s v="Principal : K08.409, K03.81, K06.012, K06.8, F40.232, K08.22"/>
    <m/>
    <n v="0"/>
    <n v="0"/>
    <m/>
    <n v="0"/>
    <n v="105"/>
    <m/>
    <m/>
    <m/>
    <m/>
    <x v="0"/>
    <x v="0"/>
    <s v="35430thiqa-21jan.xml"/>
    <m/>
    <s v="Initial Not Remitted"/>
    <m/>
  </r>
  <r>
    <s v="MF4159"/>
    <s v="1740MF4159-d7a251"/>
    <s v="40946"/>
    <d v="2025-01-21T19:12:00"/>
    <n v="1"/>
    <d v="2025-01-21T19:12:00"/>
    <d v="2025-01-21T20:16:00"/>
    <s v="0000083600"/>
    <s v="02111"/>
    <n v="6"/>
    <n v="1"/>
    <s v="GD36537"/>
    <s v="AMMAR  ANBARI"/>
    <s v="D001"/>
    <s v="National Health Insurance Company (DAMAN) - Thiqa program administration"/>
    <s v="E001"/>
    <s v="Abu Dhabi Department of Finance"/>
    <s v=""/>
    <m/>
    <m/>
    <n v="0"/>
    <s v="Principal : K08.409, K05.223, K08.26, K06.013, K06.8, K08.531, K08.52, K08.530, F40.232, K06.1, K04.8"/>
    <m/>
    <n v="0"/>
    <n v="0"/>
    <m/>
    <n v="0"/>
    <n v="0"/>
    <m/>
    <m/>
    <m/>
    <m/>
    <x v="0"/>
    <x v="0"/>
    <s v="40946thiqa-21jan-drammr.xml"/>
    <m/>
    <s v="Initial Not Remitted"/>
    <m/>
  </r>
  <r>
    <s v="MF4159"/>
    <s v="1740MF4159-d7a251"/>
    <s v="40946"/>
    <d v="2025-01-21T19:12:00"/>
    <n v="1"/>
    <d v="2025-01-21T19:12:00"/>
    <d v="2025-01-21T20:16:00"/>
    <s v="0000083601"/>
    <s v="02111"/>
    <n v="6"/>
    <n v="1"/>
    <s v="GD36537"/>
    <s v="AMMAR  ANBARI"/>
    <s v="D001"/>
    <s v="National Health Insurance Company (DAMAN) - Thiqa program administration"/>
    <s v="E001"/>
    <s v="Abu Dhabi Department of Finance"/>
    <s v=""/>
    <m/>
    <m/>
    <n v="0"/>
    <s v="Principal : K08.409, K05.223, K08.26, K06.013, K06.8, K08.531, K08.52, K08.530, F40.232, K06.1, K04.8"/>
    <m/>
    <n v="0"/>
    <n v="0"/>
    <m/>
    <n v="0"/>
    <n v="0"/>
    <m/>
    <m/>
    <m/>
    <m/>
    <x v="0"/>
    <x v="0"/>
    <s v="40946thiqa-21jan-drammr.xml"/>
    <m/>
    <s v="Initial Not Remitted"/>
    <m/>
  </r>
  <r>
    <s v="MF4159"/>
    <s v="1740MF4159-d7a251"/>
    <s v="40946"/>
    <d v="2025-01-21T19:12:00"/>
    <n v="1"/>
    <d v="2025-01-21T19:12:00"/>
    <d v="2025-01-21T20:16:00"/>
    <s v="0000083602"/>
    <s v="02111"/>
    <n v="6"/>
    <n v="1"/>
    <s v="GD36537"/>
    <s v="AMMAR  ANBARI"/>
    <s v="D001"/>
    <s v="National Health Insurance Company (DAMAN) - Thiqa program administration"/>
    <s v="E001"/>
    <s v="Abu Dhabi Department of Finance"/>
    <s v=""/>
    <m/>
    <m/>
    <n v="0"/>
    <s v="Principal : K08.409, K05.223, K08.26, K06.013, K06.8, K08.531, K08.52, K08.530, F40.232, K06.1, K04.8"/>
    <m/>
    <n v="0"/>
    <n v="0"/>
    <m/>
    <n v="0"/>
    <n v="0"/>
    <m/>
    <m/>
    <m/>
    <m/>
    <x v="0"/>
    <x v="0"/>
    <s v="40946thiqa-21jan-drammr.xml"/>
    <m/>
    <s v="Initial Not Remitted"/>
    <m/>
  </r>
  <r>
    <s v="MF4159"/>
    <s v="1740MF4159-d7a251"/>
    <s v="40946"/>
    <d v="2025-01-21T19:12:00"/>
    <n v="1"/>
    <d v="2025-01-21T19:12:00"/>
    <d v="2025-01-21T20:16:00"/>
    <s v="0000083603"/>
    <s v="02111"/>
    <n v="6"/>
    <n v="1"/>
    <s v="GD36537"/>
    <s v="AMMAR  ANBARI"/>
    <s v="D001"/>
    <s v="National Health Insurance Company (DAMAN) - Thiqa program administration"/>
    <s v="E001"/>
    <s v="Abu Dhabi Department of Finance"/>
    <s v=""/>
    <m/>
    <m/>
    <n v="0"/>
    <s v="Principal : K08.409, K05.223, K08.26, K06.013, K06.8, K08.531, K08.52, K08.530, F40.232, K06.1, K04.8"/>
    <m/>
    <n v="0"/>
    <n v="0"/>
    <m/>
    <n v="0"/>
    <n v="0"/>
    <m/>
    <m/>
    <m/>
    <m/>
    <x v="0"/>
    <x v="0"/>
    <s v="40946thiqa-21jan-drammr.xml"/>
    <m/>
    <s v="Initial Not Remitted"/>
    <m/>
  </r>
  <r>
    <s v="MF4159"/>
    <s v="1740MF4159-d7a251"/>
    <s v="40946"/>
    <d v="2025-01-21T19:12:00"/>
    <n v="1"/>
    <d v="2025-01-21T19:12:00"/>
    <d v="2025-01-21T20:16:00"/>
    <s v="0000083604"/>
    <s v="02111"/>
    <n v="6"/>
    <n v="1"/>
    <s v="GD36537"/>
    <s v="AMMAR  ANBARI"/>
    <s v="D001"/>
    <s v="National Health Insurance Company (DAMAN) - Thiqa program administration"/>
    <s v="E001"/>
    <s v="Abu Dhabi Department of Finance"/>
    <s v=""/>
    <m/>
    <m/>
    <n v="0"/>
    <s v="Principal : K08.409, K05.223, K08.26, K06.013, K06.8, K08.531, K08.52, K08.530, F40.232, K06.1, K04.8"/>
    <m/>
    <n v="0"/>
    <n v="0"/>
    <m/>
    <n v="0"/>
    <n v="0"/>
    <m/>
    <m/>
    <m/>
    <m/>
    <x v="0"/>
    <x v="0"/>
    <s v="40946thiqa-21jan-drammr.xml"/>
    <m/>
    <s v="Initial Not Remitted"/>
    <m/>
  </r>
  <r>
    <s v="MF4159"/>
    <s v="1740MF4159-d7a251"/>
    <s v="40946"/>
    <d v="2025-01-21T19:12:00"/>
    <n v="1"/>
    <d v="2025-01-21T19:12:00"/>
    <d v="2025-01-21T20:16:00"/>
    <s v="0000083605"/>
    <s v="02601"/>
    <n v="6"/>
    <n v="1"/>
    <s v="GD36537"/>
    <s v="AMMAR  ANBARI"/>
    <s v="D001"/>
    <s v="National Health Insurance Company (DAMAN) - Thiqa program administration"/>
    <s v="E001"/>
    <s v="Abu Dhabi Department of Finance"/>
    <s v=""/>
    <m/>
    <m/>
    <n v="105"/>
    <s v="Principal : K08.409, K05.223, K08.26, K06.013, K06.8, K08.531, K08.52, K08.530, F40.232, K06.1, K04.8"/>
    <m/>
    <n v="0"/>
    <n v="0"/>
    <m/>
    <n v="0"/>
    <n v="105"/>
    <m/>
    <m/>
    <m/>
    <m/>
    <x v="0"/>
    <x v="0"/>
    <s v="40946thiqa-21jan-drammr.xml"/>
    <m/>
    <s v="Initial Not Remitted"/>
    <m/>
  </r>
  <r>
    <s v="MF4159"/>
    <s v="1740MF4159-d7a251"/>
    <s v="40946"/>
    <d v="2025-01-21T19:12:00"/>
    <n v="1"/>
    <d v="2025-01-21T19:12:00"/>
    <d v="2025-01-21T20:16:00"/>
    <s v="0000083584"/>
    <s v="03001"/>
    <n v="6"/>
    <n v="1"/>
    <s v="GD36537"/>
    <s v="AMMAR  ANBARI"/>
    <s v="D001"/>
    <s v="National Health Insurance Company (DAMAN) - Thiqa program administration"/>
    <s v="E001"/>
    <s v="Abu Dhabi Department of Finance"/>
    <s v=""/>
    <m/>
    <s v="AUTH0501202519413740"/>
    <n v="350"/>
    <s v="Principal : K08.409, K05.223, K08.26, K06.013, K06.8, K08.531, K08.52, K08.530, F40.232, K06.1, K04.8"/>
    <m/>
    <n v="0"/>
    <n v="0"/>
    <m/>
    <n v="0"/>
    <n v="350"/>
    <m/>
    <m/>
    <m/>
    <m/>
    <x v="0"/>
    <x v="0"/>
    <s v="40946thiqa-21jan-drammr.xml"/>
    <m/>
    <s v="Initial Not Remitted"/>
    <m/>
  </r>
  <r>
    <s v="MF4159"/>
    <s v="1740MF4159-d7a251"/>
    <s v="40946"/>
    <d v="2025-01-21T19:12:00"/>
    <n v="1"/>
    <d v="2025-01-21T19:12:00"/>
    <d v="2025-01-21T20:16:00"/>
    <s v="0000083585"/>
    <s v="42211"/>
    <n v="6"/>
    <n v="1"/>
    <s v="GD36537"/>
    <s v="AMMAR  ANBARI"/>
    <s v="D001"/>
    <s v="National Health Insurance Company (DAMAN) - Thiqa program administration"/>
    <s v="E001"/>
    <s v="Abu Dhabi Department of Finance"/>
    <s v=""/>
    <m/>
    <m/>
    <n v="560"/>
    <s v="Principal : K08.409, K05.223, K08.26, K06.013, K06.8, K08.531, K08.52, K08.530, F40.232, K06.1, K04.8"/>
    <m/>
    <n v="0"/>
    <n v="0"/>
    <m/>
    <n v="0"/>
    <n v="560"/>
    <m/>
    <m/>
    <m/>
    <m/>
    <x v="0"/>
    <x v="0"/>
    <s v="40946thiqa-21jan-drammr.xml"/>
    <m/>
    <s v="Initial Not Remitted"/>
    <m/>
  </r>
  <r>
    <s v="MF4159"/>
    <s v="1740MF4159-d7a251"/>
    <s v="40946"/>
    <d v="2025-01-21T19:12:00"/>
    <n v="1"/>
    <d v="2025-01-21T19:12:00"/>
    <d v="2025-01-21T20:16:00"/>
    <s v="0000083586"/>
    <s v="42211"/>
    <n v="6"/>
    <n v="1"/>
    <s v="GD36537"/>
    <s v="AMMAR  ANBARI"/>
    <s v="D001"/>
    <s v="National Health Insurance Company (DAMAN) - Thiqa program administration"/>
    <s v="E001"/>
    <s v="Abu Dhabi Department of Finance"/>
    <s v=""/>
    <m/>
    <m/>
    <n v="560"/>
    <s v="Principal : K08.409, K05.223, K08.26, K06.013, K06.8, K08.531, K08.52, K08.530, F40.232, K06.1, K04.8"/>
    <m/>
    <n v="0"/>
    <n v="0"/>
    <m/>
    <n v="0"/>
    <n v="560"/>
    <m/>
    <m/>
    <m/>
    <m/>
    <x v="0"/>
    <x v="0"/>
    <s v="40946thiqa-21jan-drammr.xml"/>
    <m/>
    <s v="Initial Not Remitted"/>
    <m/>
  </r>
  <r>
    <s v="MF4159"/>
    <s v="1740MF4159-d7a251"/>
    <s v="40946"/>
    <d v="2025-01-21T19:12:00"/>
    <n v="1"/>
    <d v="2025-01-21T19:12:00"/>
    <d v="2025-01-21T20:16:00"/>
    <s v="0000083587"/>
    <s v="42211"/>
    <n v="6"/>
    <n v="1"/>
    <s v="GD36537"/>
    <s v="AMMAR  ANBARI"/>
    <s v="D001"/>
    <s v="National Health Insurance Company (DAMAN) - Thiqa program administration"/>
    <s v="E001"/>
    <s v="Abu Dhabi Department of Finance"/>
    <s v=""/>
    <m/>
    <m/>
    <n v="560"/>
    <s v="Principal : K08.409, K05.223, K08.26, K06.013, K06.8, K08.531, K08.52, K08.530, F40.232, K06.1, K04.8"/>
    <m/>
    <n v="0"/>
    <n v="0"/>
    <m/>
    <n v="0"/>
    <n v="560"/>
    <m/>
    <m/>
    <m/>
    <m/>
    <x v="0"/>
    <x v="0"/>
    <s v="40946thiqa-21jan-drammr.xml"/>
    <m/>
    <s v="Initial Not Remitted"/>
    <m/>
  </r>
  <r>
    <s v="MF4159"/>
    <s v="1740MF4159-d7a251"/>
    <s v="40946"/>
    <d v="2025-01-21T19:12:00"/>
    <n v="1"/>
    <d v="2025-01-21T19:12:00"/>
    <d v="2025-01-21T20:16:00"/>
    <s v="0000083588"/>
    <s v="42211"/>
    <n v="6"/>
    <n v="1"/>
    <s v="GD36537"/>
    <s v="AMMAR  ANBARI"/>
    <s v="D001"/>
    <s v="National Health Insurance Company (DAMAN) - Thiqa program administration"/>
    <s v="E001"/>
    <s v="Abu Dhabi Department of Finance"/>
    <s v=""/>
    <m/>
    <m/>
    <n v="560"/>
    <s v="Principal : K08.409, K05.223, K08.26, K06.013, K06.8, K08.531, K08.52, K08.530, F40.232, K06.1, K04.8"/>
    <m/>
    <n v="0"/>
    <n v="0"/>
    <m/>
    <n v="0"/>
    <n v="560"/>
    <m/>
    <m/>
    <m/>
    <m/>
    <x v="0"/>
    <x v="0"/>
    <s v="40946thiqa-21jan-drammr.xml"/>
    <m/>
    <s v="Initial Not Remitted"/>
    <m/>
  </r>
  <r>
    <s v="MF4159"/>
    <s v="1740MF4159-d7a251"/>
    <s v="40946"/>
    <d v="2025-01-21T19:12:00"/>
    <n v="1"/>
    <d v="2025-01-21T19:12:00"/>
    <d v="2025-01-21T20:16:00"/>
    <s v="0000083589"/>
    <s v="42211"/>
    <n v="6"/>
    <n v="1"/>
    <s v="GD36537"/>
    <s v="AMMAR  ANBARI"/>
    <s v="D001"/>
    <s v="National Health Insurance Company (DAMAN) - Thiqa program administration"/>
    <s v="E001"/>
    <s v="Abu Dhabi Department of Finance"/>
    <s v=""/>
    <m/>
    <m/>
    <n v="560"/>
    <s v="Principal : K08.409, K05.223, K08.26, K06.013, K06.8, K08.531, K08.52, K08.530, F40.232, K06.1, K04.8"/>
    <m/>
    <n v="0"/>
    <n v="0"/>
    <m/>
    <n v="0"/>
    <n v="560"/>
    <m/>
    <m/>
    <m/>
    <m/>
    <x v="0"/>
    <x v="0"/>
    <s v="40946thiqa-21jan-drammr.xml"/>
    <m/>
    <s v="Initial Not Remitted"/>
    <m/>
  </r>
  <r>
    <s v="MF4159"/>
    <s v="1740MF4159-d7a251"/>
    <s v="40946"/>
    <d v="2025-01-21T19:12:00"/>
    <n v="1"/>
    <d v="2025-01-21T19:12:00"/>
    <d v="2025-01-21T20:16:00"/>
    <s v="0000083595"/>
    <s v="42311"/>
    <n v="6"/>
    <n v="1"/>
    <s v="GD36537"/>
    <s v="AMMAR  ANBARI"/>
    <s v="D001"/>
    <s v="National Health Insurance Company (DAMAN) - Thiqa program administration"/>
    <s v="E001"/>
    <s v="Abu Dhabi Department of Finance"/>
    <s v=""/>
    <m/>
    <m/>
    <n v="560"/>
    <s v="Principal : K08.409, K05.223, K08.26, K06.013, K06.8, K08.531, K08.52, K08.530, F40.232, K06.1, K04.8"/>
    <m/>
    <n v="0"/>
    <n v="0"/>
    <m/>
    <n v="0"/>
    <n v="560"/>
    <m/>
    <m/>
    <m/>
    <m/>
    <x v="0"/>
    <x v="0"/>
    <s v="40946thiqa-21jan-drammr.xml"/>
    <m/>
    <s v="Initial Not Remitted"/>
    <m/>
  </r>
  <r>
    <s v="MF4159"/>
    <s v="1740MF4159-d7a251"/>
    <s v="40946"/>
    <d v="2025-01-21T19:12:00"/>
    <n v="1"/>
    <d v="2025-01-21T19:12:00"/>
    <d v="2025-01-21T20:16:00"/>
    <s v="0000083579"/>
    <s v="42631"/>
    <n v="6"/>
    <n v="1"/>
    <s v="GD36537"/>
    <s v="AMMAR  ANBARI"/>
    <s v="D001"/>
    <s v="National Health Insurance Company (DAMAN) - Thiqa program administration"/>
    <s v="E001"/>
    <s v="Abu Dhabi Department of Finance"/>
    <s v=""/>
    <m/>
    <s v="AUTH0501202519413740"/>
    <n v="924"/>
    <s v="Principal : K08.409, K05.223, K08.26, K06.013, K06.8, K08.531, K08.52, K08.530, F40.232, K06.1, K04.8"/>
    <m/>
    <n v="0"/>
    <n v="0"/>
    <m/>
    <n v="0"/>
    <n v="924"/>
    <m/>
    <m/>
    <m/>
    <m/>
    <x v="0"/>
    <x v="0"/>
    <s v="40946thiqa-21jan-drammr.xml"/>
    <m/>
    <s v="Initial Not Remitted"/>
    <m/>
  </r>
  <r>
    <s v="MF4159"/>
    <s v="1740MF4159-d7a251"/>
    <s v="40946"/>
    <d v="2025-01-21T19:12:00"/>
    <n v="1"/>
    <d v="2025-01-21T19:12:00"/>
    <d v="2025-01-21T20:16:00"/>
    <s v="0000083580"/>
    <s v="42631"/>
    <n v="6"/>
    <n v="1"/>
    <s v="GD36537"/>
    <s v="AMMAR  ANBARI"/>
    <s v="D001"/>
    <s v="National Health Insurance Company (DAMAN) - Thiqa program administration"/>
    <s v="E001"/>
    <s v="Abu Dhabi Department of Finance"/>
    <s v=""/>
    <m/>
    <s v="AUTH0501202519413740"/>
    <n v="924"/>
    <s v="Principal : K08.409, K05.223, K08.26, K06.013, K06.8, K08.531, K08.52, K08.530, F40.232, K06.1, K04.8"/>
    <m/>
    <n v="0"/>
    <n v="0"/>
    <m/>
    <n v="0"/>
    <n v="924"/>
    <m/>
    <m/>
    <m/>
    <m/>
    <x v="0"/>
    <x v="0"/>
    <s v="40946thiqa-21jan-drammr.xml"/>
    <m/>
    <s v="Initial Not Remitted"/>
    <m/>
  </r>
  <r>
    <s v="MF4159"/>
    <s v="1740MF4159-d7a251"/>
    <s v="40946"/>
    <d v="2025-01-21T19:12:00"/>
    <n v="1"/>
    <d v="2025-01-21T19:12:00"/>
    <d v="2025-01-21T20:16:00"/>
    <s v="0000083581"/>
    <s v="42631"/>
    <n v="6"/>
    <n v="1"/>
    <s v="GD36537"/>
    <s v="AMMAR  ANBARI"/>
    <s v="D001"/>
    <s v="National Health Insurance Company (DAMAN) - Thiqa program administration"/>
    <s v="E001"/>
    <s v="Abu Dhabi Department of Finance"/>
    <s v=""/>
    <m/>
    <s v="AUTH0501202519413740"/>
    <n v="924"/>
    <s v="Principal : K08.409, K05.223, K08.26, K06.013, K06.8, K08.531, K08.52, K08.530, F40.232, K06.1, K04.8"/>
    <m/>
    <n v="0"/>
    <n v="0"/>
    <m/>
    <n v="0"/>
    <n v="924"/>
    <m/>
    <m/>
    <m/>
    <m/>
    <x v="0"/>
    <x v="0"/>
    <s v="40946thiqa-21jan-drammr.xml"/>
    <m/>
    <s v="Initial Not Remitted"/>
    <m/>
  </r>
  <r>
    <s v="MF4159"/>
    <s v="1740MF4159-d7a251"/>
    <s v="40946"/>
    <d v="2025-01-21T19:12:00"/>
    <n v="1"/>
    <d v="2025-01-21T19:12:00"/>
    <d v="2025-01-21T20:16:00"/>
    <s v="0000083582"/>
    <s v="42631"/>
    <n v="6"/>
    <n v="1"/>
    <s v="GD36537"/>
    <s v="AMMAR  ANBARI"/>
    <s v="D001"/>
    <s v="National Health Insurance Company (DAMAN) - Thiqa program administration"/>
    <s v="E001"/>
    <s v="Abu Dhabi Department of Finance"/>
    <s v=""/>
    <m/>
    <s v="AUTH0501202519413740"/>
    <n v="924"/>
    <s v="Principal : K08.409, K05.223, K08.26, K06.013, K06.8, K08.531, K08.52, K08.530, F40.232, K06.1, K04.8"/>
    <m/>
    <n v="0"/>
    <n v="0"/>
    <m/>
    <n v="0"/>
    <n v="924"/>
    <m/>
    <m/>
    <m/>
    <m/>
    <x v="0"/>
    <x v="0"/>
    <s v="40946thiqa-21jan-drammr.xml"/>
    <m/>
    <s v="Initial Not Remitted"/>
    <m/>
  </r>
  <r>
    <s v="MF4159"/>
    <s v="1740MF4159-d7a251"/>
    <s v="40946"/>
    <d v="2025-01-21T19:12:00"/>
    <n v="1"/>
    <d v="2025-01-21T19:12:00"/>
    <d v="2025-01-21T20:16:00"/>
    <s v="0000083583"/>
    <s v="42631"/>
    <n v="6"/>
    <n v="1"/>
    <s v="GD36537"/>
    <s v="AMMAR  ANBARI"/>
    <s v="D001"/>
    <s v="National Health Insurance Company (DAMAN) - Thiqa program administration"/>
    <s v="E001"/>
    <s v="Abu Dhabi Department of Finance"/>
    <s v=""/>
    <m/>
    <s v="AUTH0501202519413740"/>
    <n v="924"/>
    <s v="Principal : K08.409, K05.223, K08.26, K06.013, K06.8, K08.531, K08.52, K08.530, F40.232, K06.1, K04.8"/>
    <m/>
    <n v="0"/>
    <n v="0"/>
    <m/>
    <n v="0"/>
    <n v="924"/>
    <m/>
    <m/>
    <m/>
    <m/>
    <x v="0"/>
    <x v="0"/>
    <s v="40946thiqa-21jan-drammr.xml"/>
    <m/>
    <s v="Initial Not Remitted"/>
    <m/>
  </r>
  <r>
    <s v="MF4159"/>
    <s v="1740MF4159-d7a251"/>
    <s v="40946"/>
    <d v="2025-01-21T19:12:00"/>
    <n v="1"/>
    <d v="2025-01-21T19:12:00"/>
    <d v="2025-01-21T20:16:00"/>
    <s v="0000083570"/>
    <s v="42702"/>
    <n v="6"/>
    <n v="1"/>
    <s v="GD36537"/>
    <s v="AMMAR  ANBARI"/>
    <s v="D001"/>
    <s v="National Health Insurance Company (DAMAN) - Thiqa program administration"/>
    <s v="E001"/>
    <s v="Abu Dhabi Department of Finance"/>
    <s v=""/>
    <m/>
    <s v="AUTH0501202519413740"/>
    <n v="441"/>
    <s v="Principal : K08.409, K05.223, K08.26, K06.013, K06.8, K08.531, K08.52, K08.530, F40.232, K06.1, K04.8"/>
    <m/>
    <n v="0"/>
    <n v="0"/>
    <m/>
    <n v="0"/>
    <n v="441"/>
    <m/>
    <m/>
    <m/>
    <m/>
    <x v="0"/>
    <x v="0"/>
    <s v="40946thiqa-21jan-drammr.xml"/>
    <m/>
    <s v="Initial Not Remitted"/>
    <m/>
  </r>
  <r>
    <s v="MF4159"/>
    <s v="1740MF4159-d7a251"/>
    <s v="40946"/>
    <d v="2025-01-21T19:12:00"/>
    <n v="1"/>
    <d v="2025-01-21T19:12:00"/>
    <d v="2025-01-21T20:16:00"/>
    <s v="0000083571"/>
    <s v="42702"/>
    <n v="6"/>
    <n v="1"/>
    <s v="GD36537"/>
    <s v="AMMAR  ANBARI"/>
    <s v="D001"/>
    <s v="National Health Insurance Company (DAMAN) - Thiqa program administration"/>
    <s v="E001"/>
    <s v="Abu Dhabi Department of Finance"/>
    <s v=""/>
    <m/>
    <s v="AUTH0501202519413740"/>
    <n v="441"/>
    <s v="Principal : K08.409, K05.223, K08.26, K06.013, K06.8, K08.531, K08.52, K08.530, F40.232, K06.1, K04.8"/>
    <m/>
    <n v="0"/>
    <n v="0"/>
    <m/>
    <n v="0"/>
    <n v="441"/>
    <m/>
    <m/>
    <m/>
    <m/>
    <x v="0"/>
    <x v="0"/>
    <s v="40946thiqa-21jan-drammr.xml"/>
    <m/>
    <s v="Initial Not Remitted"/>
    <m/>
  </r>
  <r>
    <s v="MF4159"/>
    <s v="1740MF4159-d7a251"/>
    <s v="40946"/>
    <d v="2025-01-21T19:12:00"/>
    <n v="1"/>
    <d v="2025-01-21T19:12:00"/>
    <d v="2025-01-21T20:16:00"/>
    <s v="0000083572"/>
    <s v="42702"/>
    <n v="6"/>
    <n v="1"/>
    <s v="GD36537"/>
    <s v="AMMAR  ANBARI"/>
    <s v="D001"/>
    <s v="National Health Insurance Company (DAMAN) - Thiqa program administration"/>
    <s v="E001"/>
    <s v="Abu Dhabi Department of Finance"/>
    <s v=""/>
    <m/>
    <s v="AUTH0501202519413740"/>
    <n v="441"/>
    <s v="Principal : K08.409, K05.223, K08.26, K06.013, K06.8, K08.531, K08.52, K08.530, F40.232, K06.1, K04.8"/>
    <m/>
    <n v="0"/>
    <n v="0"/>
    <m/>
    <n v="0"/>
    <n v="441"/>
    <m/>
    <m/>
    <m/>
    <m/>
    <x v="0"/>
    <x v="0"/>
    <s v="40946thiqa-21jan-drammr.xml"/>
    <m/>
    <s v="Initial Not Remitted"/>
    <m/>
  </r>
  <r>
    <s v="MF4159"/>
    <s v="1740MF4159-d7a251"/>
    <s v="40946"/>
    <d v="2025-01-21T19:12:00"/>
    <n v="1"/>
    <d v="2025-01-21T19:12:00"/>
    <d v="2025-01-21T20:16:00"/>
    <s v="0000083573"/>
    <s v="42702"/>
    <n v="6"/>
    <n v="1"/>
    <s v="GD36537"/>
    <s v="AMMAR  ANBARI"/>
    <s v="D001"/>
    <s v="National Health Insurance Company (DAMAN) - Thiqa program administration"/>
    <s v="E001"/>
    <s v="Abu Dhabi Department of Finance"/>
    <s v=""/>
    <m/>
    <s v="AUTH0501202519413740"/>
    <n v="441"/>
    <s v="Principal : K08.409, K05.223, K08.26, K06.013, K06.8, K08.531, K08.52, K08.530, F40.232, K06.1, K04.8"/>
    <m/>
    <n v="0"/>
    <n v="0"/>
    <m/>
    <n v="0"/>
    <n v="441"/>
    <m/>
    <m/>
    <m/>
    <m/>
    <x v="0"/>
    <x v="0"/>
    <s v="40946thiqa-21jan-drammr.xml"/>
    <m/>
    <s v="Initial Not Remitted"/>
    <m/>
  </r>
  <r>
    <s v="MF4159"/>
    <s v="1740MF4159-d7a251"/>
    <s v="40946"/>
    <d v="2025-01-21T19:12:00"/>
    <n v="1"/>
    <d v="2025-01-21T19:12:00"/>
    <d v="2025-01-21T20:16:00"/>
    <s v="0000083577"/>
    <s v="42702"/>
    <n v="6"/>
    <n v="1"/>
    <s v="GD36537"/>
    <s v="AMMAR  ANBARI"/>
    <s v="D001"/>
    <s v="National Health Insurance Company (DAMAN) - Thiqa program administration"/>
    <s v="E001"/>
    <s v="Abu Dhabi Department of Finance"/>
    <s v=""/>
    <m/>
    <s v="AUTH0501202519413740"/>
    <n v="441"/>
    <s v="Principal : K08.409, K05.223, K08.26, K06.013, K06.8, K08.531, K08.52, K08.530, F40.232, K06.1, K04.8"/>
    <m/>
    <n v="0"/>
    <n v="0"/>
    <m/>
    <n v="0"/>
    <n v="441"/>
    <m/>
    <m/>
    <m/>
    <m/>
    <x v="0"/>
    <x v="0"/>
    <s v="40946thiqa-21jan-drammr.xml"/>
    <m/>
    <s v="Initial Not Remitted"/>
    <m/>
  </r>
  <r>
    <s v="MF4159"/>
    <s v="1740MF4159-d7a251"/>
    <s v="40946"/>
    <d v="2025-01-21T19:12:00"/>
    <n v="1"/>
    <d v="2025-01-21T19:12:00"/>
    <d v="2025-01-21T20:16:00"/>
    <s v="0000083592"/>
    <s v="66221"/>
    <n v="6"/>
    <n v="1"/>
    <s v="GD36537"/>
    <s v="AMMAR  ANBARI"/>
    <s v="D001"/>
    <s v="National Health Insurance Company (DAMAN) - Thiqa program administration"/>
    <s v="E001"/>
    <s v="Abu Dhabi Department of Finance"/>
    <s v=""/>
    <m/>
    <m/>
    <n v="0"/>
    <s v="Principal : K08.409, K05.223, K08.26, K06.013, K06.8, K08.531, K08.52, K08.530, F40.232, K06.1, K04.8"/>
    <m/>
    <n v="0"/>
    <n v="0"/>
    <m/>
    <n v="0"/>
    <n v="0"/>
    <m/>
    <m/>
    <m/>
    <m/>
    <x v="0"/>
    <x v="0"/>
    <s v="40946thiqa-21jan-drammr.xml"/>
    <m/>
    <s v="Initial Not Remitted"/>
    <m/>
  </r>
  <r>
    <s v="MF4159"/>
    <s v="1740MF4159-d7a251"/>
    <s v="40946"/>
    <d v="2025-01-21T19:12:00"/>
    <n v="1"/>
    <d v="2025-01-21T19:12:00"/>
    <d v="2025-01-21T20:16:00"/>
    <s v="0000083599"/>
    <s v="92419"/>
    <n v="6"/>
    <n v="1"/>
    <s v="GD36537"/>
    <s v="AMMAR  ANBARI"/>
    <s v="D001"/>
    <s v="National Health Insurance Company (DAMAN) - Thiqa program administration"/>
    <s v="E001"/>
    <s v="Abu Dhabi Department of Finance"/>
    <s v=""/>
    <m/>
    <m/>
    <n v="105"/>
    <s v="Principal : K08.409, K05.223, K08.26, K06.013, K06.8, K08.531, K08.52, K08.530, F40.232, K06.1, K04.8"/>
    <m/>
    <n v="0"/>
    <n v="0"/>
    <m/>
    <n v="0"/>
    <n v="105"/>
    <m/>
    <m/>
    <m/>
    <m/>
    <x v="0"/>
    <x v="0"/>
    <s v="40946thiqa-21jan-drammr.xml"/>
    <m/>
    <s v="Initial Not Remitted"/>
    <m/>
  </r>
  <r>
    <s v="MF4159"/>
    <s v="1740MF4159-d7a251"/>
    <s v="40946"/>
    <d v="2025-01-21T19:12:00"/>
    <n v="1"/>
    <d v="2025-01-21T19:12:00"/>
    <d v="2025-01-21T20:16:00"/>
    <s v="0000083598"/>
    <s v="92419"/>
    <n v="6"/>
    <n v="1"/>
    <s v="GD36537"/>
    <s v="AMMAR  ANBARI"/>
    <s v="D001"/>
    <s v="National Health Insurance Company (DAMAN) - Thiqa program administration"/>
    <s v="E001"/>
    <s v="Abu Dhabi Department of Finance"/>
    <s v=""/>
    <m/>
    <m/>
    <n v="105"/>
    <s v="Principal : K08.409, K05.223, K08.26, K06.013, K06.8, K08.531, K08.52, K08.530, F40.232, K06.1, K04.8"/>
    <m/>
    <n v="0"/>
    <n v="0"/>
    <m/>
    <n v="0"/>
    <n v="105"/>
    <m/>
    <m/>
    <m/>
    <m/>
    <x v="0"/>
    <x v="0"/>
    <s v="40946thiqa-21jan-drammr.xml"/>
    <m/>
    <s v="Initial Not Remitted"/>
    <m/>
  </r>
  <r>
    <s v="MF4159"/>
    <s v="1740MF4159-d7a251"/>
    <s v="40946"/>
    <d v="2025-01-21T19:12:00"/>
    <n v="1"/>
    <d v="2025-01-21T19:12:00"/>
    <d v="2025-01-21T20:16:00"/>
    <s v="0000083597"/>
    <s v="92419"/>
    <n v="6"/>
    <n v="1"/>
    <s v="GD36537"/>
    <s v="AMMAR  ANBARI"/>
    <s v="D001"/>
    <s v="National Health Insurance Company (DAMAN) - Thiqa program administration"/>
    <s v="E001"/>
    <s v="Abu Dhabi Department of Finance"/>
    <s v=""/>
    <m/>
    <m/>
    <n v="105"/>
    <s v="Principal : K08.409, K05.223, K08.26, K06.013, K06.8, K08.531, K08.52, K08.530, F40.232, K06.1, K04.8"/>
    <m/>
    <n v="0"/>
    <n v="0"/>
    <m/>
    <n v="0"/>
    <n v="105"/>
    <m/>
    <m/>
    <m/>
    <m/>
    <x v="0"/>
    <x v="0"/>
    <s v="40946thiqa-21jan-drammr.xml"/>
    <m/>
    <s v="Initial Not Remitted"/>
    <m/>
  </r>
  <r>
    <s v="MF4159"/>
    <s v="1740MF4159-d7a251"/>
    <s v="40946"/>
    <d v="2025-01-21T19:12:00"/>
    <n v="1"/>
    <d v="2025-01-21T19:12:00"/>
    <d v="2025-01-21T20:16:00"/>
    <s v="0000083596"/>
    <s v="92411"/>
    <n v="6"/>
    <n v="1"/>
    <s v="GD36537"/>
    <s v="AMMAR  ANBARI"/>
    <s v="D001"/>
    <s v="National Health Insurance Company (DAMAN) - Thiqa program administration"/>
    <s v="E001"/>
    <s v="Abu Dhabi Department of Finance"/>
    <s v=""/>
    <m/>
    <m/>
    <n v="140"/>
    <s v="Principal : K08.409, K05.223, K08.26, K06.013, K06.8, K08.531, K08.52, K08.530, F40.232, K06.1, K04.8"/>
    <m/>
    <n v="0"/>
    <n v="0"/>
    <m/>
    <n v="0"/>
    <n v="140"/>
    <m/>
    <m/>
    <m/>
    <m/>
    <x v="0"/>
    <x v="0"/>
    <s v="40946thiqa-21jan-drammr.xml"/>
    <m/>
    <s v="Initial Not Remitted"/>
    <m/>
  </r>
  <r>
    <s v="MF4159"/>
    <s v="1740MF4159-d7a251"/>
    <s v="40946"/>
    <d v="2025-01-21T19:12:00"/>
    <n v="1"/>
    <d v="2025-01-21T19:12:00"/>
    <d v="2025-01-21T20:16:00"/>
    <s v="0000083559"/>
    <s v="79933"/>
    <n v="6"/>
    <n v="1"/>
    <s v="GD36537"/>
    <s v="AMMAR  ANBARI"/>
    <s v="D001"/>
    <s v="National Health Insurance Company (DAMAN) - Thiqa program administration"/>
    <s v="E001"/>
    <s v="Abu Dhabi Department of Finance"/>
    <s v=""/>
    <m/>
    <s v="AUTH0501202519413740"/>
    <n v="3500"/>
    <s v="Principal : K08.409, K05.223, K08.26, K06.013, K06.8, K08.531, K08.52, K08.530, F40.232, K06.1, K04.8"/>
    <m/>
    <n v="0"/>
    <n v="0"/>
    <m/>
    <n v="0"/>
    <n v="3500"/>
    <m/>
    <m/>
    <m/>
    <m/>
    <x v="0"/>
    <x v="0"/>
    <s v="40946thiqa-21jan-drammr.xml"/>
    <m/>
    <s v="Initial Not Remitted"/>
    <m/>
  </r>
  <r>
    <s v="MF4159"/>
    <s v="1740MF4159-d7a251"/>
    <s v="40946"/>
    <d v="2025-01-21T19:12:00"/>
    <n v="1"/>
    <d v="2025-01-21T19:12:00"/>
    <d v="2025-01-21T20:16:00"/>
    <s v="0000083558"/>
    <s v="79933"/>
    <n v="6"/>
    <n v="1"/>
    <s v="GD36537"/>
    <s v="AMMAR  ANBARI"/>
    <s v="D001"/>
    <s v="National Health Insurance Company (DAMAN) - Thiqa program administration"/>
    <s v="E001"/>
    <s v="Abu Dhabi Department of Finance"/>
    <s v=""/>
    <m/>
    <s v="AUTH0501202519413740"/>
    <n v="3500"/>
    <s v="Principal : K08.409, K05.223, K08.26, K06.013, K06.8, K08.531, K08.52, K08.530, F40.232, K06.1, K04.8"/>
    <m/>
    <n v="0"/>
    <n v="0"/>
    <m/>
    <n v="0"/>
    <n v="3500"/>
    <m/>
    <m/>
    <m/>
    <m/>
    <x v="0"/>
    <x v="0"/>
    <s v="40946thiqa-21jan-drammr.xml"/>
    <m/>
    <s v="Initial Not Remitted"/>
    <m/>
  </r>
  <r>
    <s v="MF4159"/>
    <s v="1740MF4159-d7a251"/>
    <s v="40946"/>
    <d v="2025-01-21T19:12:00"/>
    <n v="1"/>
    <d v="2025-01-21T19:12:00"/>
    <d v="2025-01-21T20:16:00"/>
    <s v="0000083557"/>
    <s v="79933"/>
    <n v="6"/>
    <n v="1"/>
    <s v="GD36537"/>
    <s v="AMMAR  ANBARI"/>
    <s v="D001"/>
    <s v="National Health Insurance Company (DAMAN) - Thiqa program administration"/>
    <s v="E001"/>
    <s v="Abu Dhabi Department of Finance"/>
    <s v=""/>
    <m/>
    <s v="AUTH0501202519413740"/>
    <n v="3500"/>
    <s v="Principal : K08.409, K05.223, K08.26, K06.013, K06.8, K08.531, K08.52, K08.530, F40.232, K06.1, K04.8"/>
    <m/>
    <n v="0"/>
    <n v="0"/>
    <m/>
    <n v="0"/>
    <n v="3500"/>
    <m/>
    <m/>
    <m/>
    <m/>
    <x v="0"/>
    <x v="0"/>
    <s v="40946thiqa-21jan-drammr.xml"/>
    <m/>
    <s v="Initial Not Remitted"/>
    <m/>
  </r>
  <r>
    <s v="MF4159"/>
    <s v="1740MF4159-d7a251"/>
    <s v="40946"/>
    <d v="2025-01-21T19:12:00"/>
    <n v="1"/>
    <d v="2025-01-21T19:12:00"/>
    <d v="2025-01-21T20:16:00"/>
    <s v="0000083556"/>
    <s v="79933"/>
    <n v="6"/>
    <n v="1"/>
    <s v="GD36537"/>
    <s v="AMMAR  ANBARI"/>
    <s v="D001"/>
    <s v="National Health Insurance Company (DAMAN) - Thiqa program administration"/>
    <s v="E001"/>
    <s v="Abu Dhabi Department of Finance"/>
    <s v=""/>
    <m/>
    <s v="AUTH0501202519413740"/>
    <n v="3500"/>
    <s v="Principal : K08.409, K05.223, K08.26, K06.013, K06.8, K08.531, K08.52, K08.530, F40.232, K06.1, K04.8"/>
    <m/>
    <n v="0"/>
    <n v="0"/>
    <m/>
    <n v="0"/>
    <n v="3500"/>
    <m/>
    <m/>
    <m/>
    <m/>
    <x v="0"/>
    <x v="0"/>
    <s v="40946thiqa-21jan-drammr.xml"/>
    <m/>
    <s v="Initial Not Remitted"/>
    <m/>
  </r>
  <r>
    <s v="MF4159"/>
    <s v="1740MF4159-d7a251"/>
    <s v="40946"/>
    <d v="2025-01-21T19:12:00"/>
    <n v="1"/>
    <d v="2025-01-21T19:12:00"/>
    <d v="2025-01-21T20:16:00"/>
    <s v="0000083539"/>
    <s v="79933"/>
    <n v="6"/>
    <n v="1"/>
    <s v="GD36537"/>
    <s v="AMMAR  ANBARI"/>
    <s v="D001"/>
    <s v="National Health Insurance Company (DAMAN) - Thiqa program administration"/>
    <s v="E001"/>
    <s v="Abu Dhabi Department of Finance"/>
    <s v=""/>
    <m/>
    <s v="AUTH0501202519413740"/>
    <n v="3500"/>
    <s v="Principal : K08.409, K05.223, K08.26, K06.013, K06.8, K08.531, K08.52, K08.530, F40.232, K06.1, K04.8"/>
    <m/>
    <n v="0"/>
    <n v="0"/>
    <m/>
    <n v="0"/>
    <n v="3500"/>
    <m/>
    <m/>
    <m/>
    <m/>
    <x v="0"/>
    <x v="0"/>
    <s v="40946thiqa-21jan-drammr.xml"/>
    <m/>
    <s v="Initial Not Remitted"/>
    <m/>
  </r>
  <r>
    <s v="MF4159"/>
    <s v="1740MF4159-d7a251"/>
    <s v="40946"/>
    <d v="2025-01-21T19:12:00"/>
    <n v="1"/>
    <d v="2025-01-21T19:12:00"/>
    <d v="2025-01-21T20:16:00"/>
    <s v="0000083593"/>
    <s v="76911"/>
    <n v="6"/>
    <n v="1"/>
    <s v="GD36537"/>
    <s v="AMMAR  ANBARI"/>
    <s v="D001"/>
    <s v="National Health Insurance Company (DAMAN) - Thiqa program administration"/>
    <s v="E001"/>
    <s v="Abu Dhabi Department of Finance"/>
    <s v=""/>
    <m/>
    <m/>
    <n v="840"/>
    <s v="Principal : K08.409, K05.223, K08.26, K06.013, K06.8, K08.531, K08.52, K08.530, F40.232, K06.1, K04.8"/>
    <m/>
    <n v="0"/>
    <n v="0"/>
    <m/>
    <n v="0"/>
    <n v="840"/>
    <m/>
    <m/>
    <m/>
    <m/>
    <x v="0"/>
    <x v="0"/>
    <s v="40946thiqa-21jan-drammr.xml"/>
    <m/>
    <s v="Initial Not Remitted"/>
    <m/>
  </r>
  <r>
    <s v="MF4159"/>
    <s v="1740MF4159-d7a251"/>
    <s v="40946"/>
    <d v="2025-01-21T19:12:00"/>
    <n v="1"/>
    <d v="2025-01-21T19:12:00"/>
    <d v="2025-01-21T20:16:00"/>
    <s v="0000083594"/>
    <s v="74612"/>
    <n v="6"/>
    <n v="1"/>
    <s v="GD36537"/>
    <s v="AMMAR  ANBARI"/>
    <s v="D001"/>
    <s v="National Health Insurance Company (DAMAN) - Thiqa program administration"/>
    <s v="E001"/>
    <s v="Abu Dhabi Department of Finance"/>
    <s v=""/>
    <m/>
    <m/>
    <n v="1050"/>
    <s v="Principal : K08.409, K05.223, K08.26, K06.013, K06.8, K08.531, K08.52, K08.530, F40.232, K06.1, K04.8"/>
    <m/>
    <n v="0"/>
    <n v="0"/>
    <m/>
    <n v="0"/>
    <n v="1050"/>
    <m/>
    <m/>
    <m/>
    <m/>
    <x v="0"/>
    <x v="0"/>
    <s v="40946thiqa-21jan-drammr.xml"/>
    <m/>
    <s v="Initial Not Remitted"/>
    <m/>
  </r>
  <r>
    <s v="MF4159"/>
    <s v="1740MF4159-d7a251"/>
    <s v="40946"/>
    <d v="2025-01-21T19:12:00"/>
    <n v="1"/>
    <d v="2025-01-21T19:12:00"/>
    <d v="2025-01-21T20:16:00"/>
    <s v="0000083569"/>
    <s v="71219"/>
    <n v="6"/>
    <n v="1"/>
    <s v="GD36537"/>
    <s v="AMMAR  ANBARI"/>
    <s v="D001"/>
    <s v="National Health Insurance Company (DAMAN) - Thiqa program administration"/>
    <s v="E001"/>
    <s v="Abu Dhabi Department of Finance"/>
    <s v=""/>
    <m/>
    <m/>
    <n v="420"/>
    <s v="Principal : K08.409, K05.223, K08.26, K06.013, K06.8, K08.531, K08.52, K08.530, F40.232, K06.1, K04.8"/>
    <m/>
    <n v="0"/>
    <n v="0"/>
    <m/>
    <n v="0"/>
    <n v="420"/>
    <m/>
    <m/>
    <m/>
    <m/>
    <x v="0"/>
    <x v="0"/>
    <s v="40946thiqa-21jan-drammr.xml"/>
    <m/>
    <s v="Initial Not Remitted"/>
    <m/>
  </r>
  <r>
    <s v="MF4159"/>
    <s v="1740MF4159-d7a251"/>
    <s v="40946"/>
    <d v="2025-01-21T19:12:00"/>
    <n v="1"/>
    <d v="2025-01-21T19:12:00"/>
    <d v="2025-01-21T20:16:00"/>
    <s v="0000083568"/>
    <s v="71219"/>
    <n v="6"/>
    <n v="1"/>
    <s v="GD36537"/>
    <s v="AMMAR  ANBARI"/>
    <s v="D001"/>
    <s v="National Health Insurance Company (DAMAN) - Thiqa program administration"/>
    <s v="E001"/>
    <s v="Abu Dhabi Department of Finance"/>
    <s v=""/>
    <m/>
    <m/>
    <n v="420"/>
    <s v="Principal : K08.409, K05.223, K08.26, K06.013, K06.8, K08.531, K08.52, K08.530, F40.232, K06.1, K04.8"/>
    <m/>
    <n v="0"/>
    <n v="0"/>
    <m/>
    <n v="0"/>
    <n v="420"/>
    <m/>
    <m/>
    <m/>
    <m/>
    <x v="0"/>
    <x v="0"/>
    <s v="40946thiqa-21jan-drammr.xml"/>
    <m/>
    <s v="Initial Not Remitted"/>
    <m/>
  </r>
  <r>
    <s v="MF4159"/>
    <s v="1740MF4159-d7a251"/>
    <s v="40946"/>
    <d v="2025-01-21T19:12:00"/>
    <n v="1"/>
    <d v="2025-01-21T19:12:00"/>
    <d v="2025-01-21T20:16:00"/>
    <s v="0000083567"/>
    <s v="71219"/>
    <n v="6"/>
    <n v="1"/>
    <s v="GD36537"/>
    <s v="AMMAR  ANBARI"/>
    <s v="D001"/>
    <s v="National Health Insurance Company (DAMAN) - Thiqa program administration"/>
    <s v="E001"/>
    <s v="Abu Dhabi Department of Finance"/>
    <s v=""/>
    <m/>
    <m/>
    <n v="420"/>
    <s v="Principal : K08.409, K05.223, K08.26, K06.013, K06.8, K08.531, K08.52, K08.530, F40.232, K06.1, K04.8"/>
    <m/>
    <n v="0"/>
    <n v="0"/>
    <m/>
    <n v="0"/>
    <n v="420"/>
    <m/>
    <m/>
    <m/>
    <m/>
    <x v="0"/>
    <x v="0"/>
    <s v="40946thiqa-21jan-drammr.xml"/>
    <m/>
    <s v="Initial Not Remitted"/>
    <m/>
  </r>
  <r>
    <s v="MF4159"/>
    <s v="1740MF4159-d7a251"/>
    <s v="40946"/>
    <d v="2025-01-21T19:12:00"/>
    <n v="1"/>
    <d v="2025-01-21T19:12:00"/>
    <d v="2025-01-21T20:16:00"/>
    <s v="0000083566"/>
    <s v="71219"/>
    <n v="6"/>
    <n v="1"/>
    <s v="GD36537"/>
    <s v="AMMAR  ANBARI"/>
    <s v="D001"/>
    <s v="National Health Insurance Company (DAMAN) - Thiqa program administration"/>
    <s v="E001"/>
    <s v="Abu Dhabi Department of Finance"/>
    <s v=""/>
    <m/>
    <m/>
    <n v="420"/>
    <s v="Principal : K08.409, K05.223, K08.26, K06.013, K06.8, K08.531, K08.52, K08.530, F40.232, K06.1, K04.8"/>
    <m/>
    <n v="0"/>
    <n v="0"/>
    <m/>
    <n v="0"/>
    <n v="420"/>
    <m/>
    <m/>
    <m/>
    <m/>
    <x v="0"/>
    <x v="0"/>
    <s v="40946thiqa-21jan-drammr.xml"/>
    <m/>
    <s v="Initial Not Remitted"/>
    <m/>
  </r>
  <r>
    <s v="MF4159"/>
    <s v="1740MF4159-d7a251"/>
    <s v="40946"/>
    <d v="2025-01-21T19:12:00"/>
    <n v="1"/>
    <d v="2025-01-21T19:12:00"/>
    <d v="2025-01-21T20:16:00"/>
    <s v="0000083562"/>
    <s v="71219"/>
    <n v="6"/>
    <n v="1"/>
    <s v="GD36537"/>
    <s v="AMMAR  ANBARI"/>
    <s v="D001"/>
    <s v="National Health Insurance Company (DAMAN) - Thiqa program administration"/>
    <s v="E001"/>
    <s v="Abu Dhabi Department of Finance"/>
    <s v=""/>
    <m/>
    <m/>
    <n v="420"/>
    <s v="Principal : K08.409, K05.223, K08.26, K06.013, K06.8, K08.531, K08.52, K08.530, F40.232, K06.1, K04.8"/>
    <m/>
    <n v="0"/>
    <n v="0"/>
    <m/>
    <n v="0"/>
    <n v="420"/>
    <m/>
    <m/>
    <m/>
    <m/>
    <x v="0"/>
    <x v="0"/>
    <s v="40946thiqa-21jan-drammr.xml"/>
    <m/>
    <s v="Initial Not Remitted"/>
    <m/>
  </r>
  <r>
    <s v="MF4159"/>
    <s v="1740MF4159-d7a251"/>
    <s v="40946"/>
    <d v="2025-01-21T19:12:00"/>
    <n v="1"/>
    <d v="2025-01-21T19:12:00"/>
    <d v="2025-01-21T20:16:00"/>
    <s v="0000083561"/>
    <s v="71211"/>
    <n v="6"/>
    <n v="1"/>
    <s v="GD36537"/>
    <s v="AMMAR  ANBARI"/>
    <s v="D001"/>
    <s v="National Health Insurance Company (DAMAN) - Thiqa program administration"/>
    <s v="E001"/>
    <s v="Abu Dhabi Department of Finance"/>
    <s v=""/>
    <m/>
    <m/>
    <n v="595"/>
    <s v="Principal : K08.409, K05.223, K08.26, K06.013, K06.8, K08.531, K08.52, K08.530, F40.232, K06.1, K04.8"/>
    <m/>
    <n v="0"/>
    <n v="0"/>
    <m/>
    <n v="0"/>
    <n v="595"/>
    <m/>
    <m/>
    <m/>
    <m/>
    <x v="0"/>
    <x v="0"/>
    <s v="40946thiqa-21jan-drammr.xml"/>
    <m/>
    <s v="Initial Not Remitted"/>
    <m/>
  </r>
  <r>
    <s v="MF4159"/>
    <s v="1740MF4159-d7a251"/>
    <s v="40946"/>
    <d v="2025-01-21T19:12:00"/>
    <n v="1"/>
    <d v="2025-01-21T19:12:00"/>
    <d v="2025-01-21T20:16:00"/>
    <s v="0000083560"/>
    <s v="71211"/>
    <n v="6"/>
    <n v="1"/>
    <s v="GD36537"/>
    <s v="AMMAR  ANBARI"/>
    <s v="D001"/>
    <s v="National Health Insurance Company (DAMAN) - Thiqa program administration"/>
    <s v="E001"/>
    <s v="Abu Dhabi Department of Finance"/>
    <s v=""/>
    <m/>
    <m/>
    <n v="595"/>
    <s v="Principal : K08.409, K05.223, K08.26, K06.013, K06.8, K08.531, K08.52, K08.530, F40.232, K06.1, K04.8"/>
    <m/>
    <n v="0"/>
    <n v="0"/>
    <m/>
    <n v="0"/>
    <n v="595"/>
    <m/>
    <m/>
    <m/>
    <m/>
    <x v="0"/>
    <x v="0"/>
    <s v="40946thiqa-21jan-drammr.xml"/>
    <m/>
    <s v="Initial Not Remitted"/>
    <m/>
  </r>
  <r>
    <s v="MF4159"/>
    <s v="1939MF4159-2a2233"/>
    <s v="40997"/>
    <d v="2025-01-22T12:24:00"/>
    <n v="1"/>
    <d v="2025-01-22T12:24:00"/>
    <d v="2025-01-22T13:01:00"/>
    <s v="0000083639"/>
    <s v="01204"/>
    <n v="6"/>
    <n v="1"/>
    <s v="GD11525"/>
    <s v="HUSSIEN SALAH AHMAD"/>
    <s v="D001"/>
    <s v="National Health Insurance Company (DAMAN) - Thiqa program administration"/>
    <s v="E001"/>
    <s v="Abu Dhabi Department of Finance"/>
    <s v=""/>
    <m/>
    <m/>
    <n v="70"/>
    <s v="Principal : K08.530, K05.00, K05.211, K08.409"/>
    <m/>
    <n v="0"/>
    <n v="0"/>
    <m/>
    <n v="0"/>
    <n v="70"/>
    <m/>
    <m/>
    <m/>
    <m/>
    <x v="0"/>
    <x v="0"/>
    <s v="thiqa40997-22jan.xml"/>
    <m/>
    <s v="Initial Not Remitted"/>
    <m/>
  </r>
  <r>
    <s v="MF4159"/>
    <s v="1939MF4159-2a2233"/>
    <s v="40997"/>
    <d v="2025-01-22T12:24:00"/>
    <n v="1"/>
    <d v="2025-01-22T12:24:00"/>
    <d v="2025-01-22T13:01:00"/>
    <s v="0000083641"/>
    <s v="02111"/>
    <n v="6"/>
    <n v="1"/>
    <s v="GD11525"/>
    <s v="HUSSIEN SALAH AHMAD"/>
    <s v="D001"/>
    <s v="National Health Insurance Company (DAMAN) - Thiqa program administration"/>
    <s v="E001"/>
    <s v="Abu Dhabi Department of Finance"/>
    <s v=""/>
    <m/>
    <m/>
    <n v="0"/>
    <s v="Principal : K08.530, K05.00, K05.211, K08.409"/>
    <m/>
    <n v="0"/>
    <n v="0"/>
    <m/>
    <n v="0"/>
    <n v="0"/>
    <m/>
    <m/>
    <m/>
    <m/>
    <x v="0"/>
    <x v="0"/>
    <s v="thiqa40997-22jan.xml"/>
    <m/>
    <s v="Initial Not Remitted"/>
    <m/>
  </r>
  <r>
    <s v="MF4159"/>
    <s v="1939MF4159-2a2233"/>
    <s v="40997"/>
    <d v="2025-01-22T12:24:00"/>
    <n v="1"/>
    <d v="2025-01-22T12:24:00"/>
    <d v="2025-01-22T13:01:00"/>
    <s v="0000083640"/>
    <s v="02601"/>
    <n v="6"/>
    <n v="1"/>
    <s v="GD11525"/>
    <s v="HUSSIEN SALAH AHMAD"/>
    <s v="D001"/>
    <s v="National Health Insurance Company (DAMAN) - Thiqa program administration"/>
    <s v="E001"/>
    <s v="Abu Dhabi Department of Finance"/>
    <s v=""/>
    <m/>
    <m/>
    <n v="105"/>
    <s v="Principal : K08.530, K05.00, K05.211, K08.409"/>
    <m/>
    <n v="0"/>
    <n v="0"/>
    <m/>
    <n v="0"/>
    <n v="105"/>
    <m/>
    <m/>
    <m/>
    <m/>
    <x v="0"/>
    <x v="0"/>
    <s v="thiqa40997-22jan.xml"/>
    <m/>
    <s v="Initial Not Remitted"/>
    <m/>
  </r>
  <r>
    <s v="MF4159"/>
    <s v="1516MF4159-9ee4b9"/>
    <s v="40997"/>
    <d v="2025-01-22T13:00:00"/>
    <n v="1"/>
    <d v="2025-01-22T13:00:00"/>
    <d v="2025-01-22T13:08:00"/>
    <s v="0000083642"/>
    <s v="11101"/>
    <n v="6"/>
    <n v="1"/>
    <s v="GD5633"/>
    <s v="ASMA BUTT MUHAMMAD AMIN BUTT"/>
    <s v="D001"/>
    <s v="National Health Insurance Company (DAMAN) - Thiqa program administration"/>
    <s v="E001"/>
    <s v="Abu Dhabi Department of Finance"/>
    <s v="CLM27012025042090268"/>
    <s v="80284517"/>
    <m/>
    <n v="56"/>
    <s v="Principal : K05.00, K03.6"/>
    <d v="2025-02-04T21:49:00"/>
    <n v="56"/>
    <n v="0"/>
    <n v="0"/>
    <n v="0"/>
    <n v="0"/>
    <s v=""/>
    <m/>
    <m/>
    <m/>
    <x v="0"/>
    <x v="0"/>
    <s v="thiqa-22jan-drasma.xml"/>
    <d v="2025-02-01T00:00:00"/>
    <s v="Remitted"/>
    <m/>
  </r>
  <r>
    <s v="MF4159"/>
    <s v="1516MF4159-9ee4b9"/>
    <s v="40997"/>
    <d v="2025-01-22T13:00:00"/>
    <n v="1"/>
    <d v="2025-01-22T13:00:00"/>
    <d v="2025-01-22T13:08:00"/>
    <s v="0000083643"/>
    <s v="11111"/>
    <n v="6"/>
    <n v="1"/>
    <s v="GD5633"/>
    <s v="ASMA BUTT MUHAMMAD AMIN BUTT"/>
    <s v="D001"/>
    <s v="National Health Insurance Company (DAMAN) - Thiqa program administration"/>
    <s v="E001"/>
    <s v="Abu Dhabi Department of Finance"/>
    <s v="CLM27012025042090268"/>
    <s v="80284517"/>
    <m/>
    <n v="70"/>
    <s v="Principal : K05.00, K03.6"/>
    <d v="2025-02-04T21:49:00"/>
    <n v="70"/>
    <n v="0"/>
    <n v="0"/>
    <n v="0"/>
    <n v="0"/>
    <s v=""/>
    <m/>
    <m/>
    <m/>
    <x v="0"/>
    <x v="0"/>
    <s v="thiqa-22jan-drasma.xml"/>
    <d v="2025-02-01T00:00:00"/>
    <s v="Remitted"/>
    <m/>
  </r>
  <r>
    <s v="MF4159"/>
    <s v="1516MF4159-9ee4b9"/>
    <s v="40997"/>
    <d v="2025-01-22T13:00:00"/>
    <n v="1"/>
    <d v="2025-01-22T13:00:00"/>
    <d v="2025-01-22T13:08:00"/>
    <s v="0000083644"/>
    <s v="11119"/>
    <n v="6"/>
    <n v="1"/>
    <s v="GD5633"/>
    <s v="ASMA BUTT MUHAMMAD AMIN BUTT"/>
    <s v="D001"/>
    <s v="National Health Insurance Company (DAMAN) - Thiqa program administration"/>
    <s v="E001"/>
    <s v="Abu Dhabi Department of Finance"/>
    <s v="CLM27012025042090268"/>
    <s v="80284517"/>
    <m/>
    <n v="52.5"/>
    <s v="Principal : K05.00, K03.6"/>
    <d v="2025-02-04T21:49:00"/>
    <n v="52.5"/>
    <n v="0"/>
    <n v="0"/>
    <n v="0"/>
    <n v="0"/>
    <s v=""/>
    <m/>
    <m/>
    <m/>
    <x v="0"/>
    <x v="0"/>
    <s v="thiqa-22jan-drasma.xml"/>
    <d v="2025-02-01T00:00:00"/>
    <s v="Remitted"/>
    <m/>
  </r>
  <r>
    <s v="MF4159"/>
    <s v="1503MF4159-58da0c"/>
    <s v="40858"/>
    <d v="2025-01-22T14:00:00"/>
    <n v="1"/>
    <d v="2025-01-22T14:00:00"/>
    <d v="2025-01-22T15:17:00"/>
    <s v="0000083665"/>
    <s v="02111"/>
    <n v="6"/>
    <n v="1"/>
    <s v="GD22503"/>
    <s v="Salim ali salim  Alhamadani"/>
    <s v="D001"/>
    <s v="National Health Insurance Company (DAMAN) - Thiqa program administration"/>
    <s v="E001"/>
    <s v="Abu Dhabi Department of Finance"/>
    <s v="CLM26012025042008456"/>
    <s v="80284517"/>
    <m/>
    <n v="0"/>
    <s v="Principal : K02.62, K05.329, K03.6"/>
    <d v="2025-02-04T21:40:00"/>
    <n v="0"/>
    <n v="0"/>
    <n v="0"/>
    <n v="0"/>
    <n v="0"/>
    <s v=""/>
    <m/>
    <m/>
    <m/>
    <x v="0"/>
    <x v="0"/>
    <s v="40858thiqa.xml"/>
    <d v="2025-02-01T00:00:00"/>
    <s v="Remitted"/>
    <s v="Fully Rejected"/>
  </r>
  <r>
    <s v="MF4159"/>
    <s v="1503MF4159-58da0c"/>
    <s v="40858"/>
    <d v="2025-01-22T14:00:00"/>
    <n v="1"/>
    <d v="2025-01-22T14:00:00"/>
    <d v="2025-01-22T15:17:00"/>
    <s v="0000083663"/>
    <s v="23114"/>
    <n v="6"/>
    <n v="1"/>
    <s v="GD22503"/>
    <s v="Salim ali salim  Alhamadani"/>
    <s v="D001"/>
    <s v="National Health Insurance Company (DAMAN) - Thiqa program administration"/>
    <s v="E001"/>
    <s v="Abu Dhabi Department of Finance"/>
    <s v="CLM26012025042008456"/>
    <s v="80284517"/>
    <m/>
    <n v="308"/>
    <s v="Principal : K02.62, K05.329, K03.6"/>
    <d v="2025-02-04T21:40:00"/>
    <n v="308"/>
    <n v="0"/>
    <n v="0"/>
    <n v="0"/>
    <n v="0"/>
    <s v=""/>
    <m/>
    <m/>
    <m/>
    <x v="0"/>
    <x v="0"/>
    <s v="40858thiqa.xml"/>
    <d v="2025-02-01T00:00:00"/>
    <s v="Remitted"/>
    <m/>
  </r>
  <r>
    <s v="MF4159"/>
    <s v="1503MF4159-58da0c"/>
    <s v="40858"/>
    <d v="2025-01-22T14:00:00"/>
    <n v="1"/>
    <d v="2025-01-22T14:00:00"/>
    <d v="2025-01-22T15:17:00"/>
    <s v="0000083664"/>
    <s v="23114"/>
    <n v="6"/>
    <n v="1"/>
    <s v="GD22503"/>
    <s v="Salim ali salim  Alhamadani"/>
    <s v="D001"/>
    <s v="National Health Insurance Company (DAMAN) - Thiqa program administration"/>
    <s v="E001"/>
    <s v="Abu Dhabi Department of Finance"/>
    <s v="CLM26012025042008456"/>
    <s v="80284517"/>
    <m/>
    <n v="308"/>
    <s v="Principal : K02.62, K05.329, K03.6"/>
    <d v="2025-02-04T21:40:00"/>
    <n v="308"/>
    <n v="0"/>
    <n v="0"/>
    <n v="0"/>
    <n v="0"/>
    <s v=""/>
    <m/>
    <m/>
    <m/>
    <x v="0"/>
    <x v="0"/>
    <s v="40858thiqa.xml"/>
    <d v="2025-02-01T00:00:00"/>
    <s v="Remitted"/>
    <m/>
  </r>
  <r>
    <s v="MF4159"/>
    <s v="1864MF4159-524420"/>
    <s v="39157"/>
    <d v="2025-01-22T15:01:00"/>
    <n v="1"/>
    <d v="2025-01-22T15:01:00"/>
    <d v="2025-01-22T15:08:00"/>
    <s v="0000083521"/>
    <s v="02111"/>
    <n v="6"/>
    <n v="1"/>
    <s v="GD36537"/>
    <s v="AMMAR  ANBARI"/>
    <s v="A002"/>
    <s v="Abu Dhabi National Insurance Co."/>
    <s v="A002"/>
    <s v="Abu Dhabi National Insurance Co."/>
    <s v=""/>
    <m/>
    <s v="E7210300"/>
    <n v="28"/>
    <s v="Principal : K03.81, K03.6, K02.63, K05.10"/>
    <m/>
    <n v="0"/>
    <n v="0"/>
    <m/>
    <n v="0"/>
    <n v="28"/>
    <m/>
    <m/>
    <m/>
    <m/>
    <x v="0"/>
    <x v="0"/>
    <s v="adnic39157-22jan.xml"/>
    <m/>
    <s v="Initial Not Remitted"/>
    <m/>
  </r>
  <r>
    <s v="MF4159"/>
    <s v="1864MF4159-524420"/>
    <s v="39157"/>
    <d v="2025-01-22T15:01:00"/>
    <n v="1"/>
    <d v="2025-01-22T15:01:00"/>
    <d v="2025-01-22T15:08:00"/>
    <s v="0000083519"/>
    <s v="11101"/>
    <n v="6"/>
    <n v="1"/>
    <s v="GD36537"/>
    <s v="AMMAR  ANBARI"/>
    <s v="A002"/>
    <s v="Abu Dhabi National Insurance Co."/>
    <s v="A002"/>
    <s v="Abu Dhabi National Insurance Co."/>
    <s v=""/>
    <m/>
    <s v="E7210300"/>
    <n v="44.8"/>
    <s v="Principal : K03.81, K03.6, K02.63, K05.10"/>
    <m/>
    <n v="0"/>
    <n v="0"/>
    <m/>
    <n v="0"/>
    <n v="44.8"/>
    <m/>
    <m/>
    <m/>
    <m/>
    <x v="0"/>
    <x v="0"/>
    <s v="adnic39157-22jan.xml"/>
    <m/>
    <s v="Initial Not Remitted"/>
    <m/>
  </r>
  <r>
    <s v="MF4159"/>
    <s v="1864MF4159-524420"/>
    <s v="39157"/>
    <d v="2025-01-22T15:01:00"/>
    <n v="1"/>
    <d v="2025-01-22T15:01:00"/>
    <d v="2025-01-22T15:08:00"/>
    <s v="0000083518"/>
    <s v="11111"/>
    <n v="6"/>
    <n v="1"/>
    <s v="GD36537"/>
    <s v="AMMAR  ANBARI"/>
    <s v="A002"/>
    <s v="Abu Dhabi National Insurance Co."/>
    <s v="A002"/>
    <s v="Abu Dhabi National Insurance Co."/>
    <s v=""/>
    <m/>
    <s v="E7210300"/>
    <n v="56"/>
    <s v="Principal : K03.81, K03.6, K02.63, K05.10"/>
    <m/>
    <n v="0"/>
    <n v="0"/>
    <m/>
    <n v="0"/>
    <n v="56"/>
    <m/>
    <m/>
    <m/>
    <m/>
    <x v="0"/>
    <x v="0"/>
    <s v="adnic39157-22jan.xml"/>
    <m/>
    <s v="Initial Not Remitted"/>
    <m/>
  </r>
  <r>
    <s v="MF4159"/>
    <s v="1864MF4159-524420"/>
    <s v="39157"/>
    <d v="2025-01-22T15:01:00"/>
    <n v="1"/>
    <d v="2025-01-22T15:01:00"/>
    <d v="2025-01-22T15:08:00"/>
    <s v="0000083660"/>
    <s v="11119"/>
    <n v="6"/>
    <n v="1"/>
    <s v="GD36537"/>
    <s v="AMMAR  ANBARI"/>
    <s v="A002"/>
    <s v="Abu Dhabi National Insurance Co."/>
    <s v="A002"/>
    <s v="Abu Dhabi National Insurance Co."/>
    <s v=""/>
    <m/>
    <s v="E7210300"/>
    <n v="42"/>
    <s v="Principal : K03.81, K03.6, K02.63, K05.10"/>
    <m/>
    <n v="0"/>
    <n v="0"/>
    <m/>
    <n v="0"/>
    <n v="42"/>
    <m/>
    <m/>
    <m/>
    <m/>
    <x v="0"/>
    <x v="0"/>
    <s v="adnic39157-22jan.xml"/>
    <m/>
    <s v="Initial Not Remitted"/>
    <m/>
  </r>
  <r>
    <s v="MF4159"/>
    <s v="1864MF4159-524420"/>
    <s v="39157"/>
    <d v="2025-01-22T15:01:00"/>
    <n v="1"/>
    <d v="2025-01-22T15:01:00"/>
    <d v="2025-01-22T15:08:00"/>
    <s v="0000083662"/>
    <s v="71211"/>
    <n v="6"/>
    <n v="1"/>
    <s v="GD36537"/>
    <s v="AMMAR  ANBARI"/>
    <s v="A002"/>
    <s v="Abu Dhabi National Insurance Co."/>
    <s v="A002"/>
    <s v="Abu Dhabi National Insurance Co."/>
    <s v=""/>
    <m/>
    <s v="E7210300"/>
    <n v="476"/>
    <s v="Principal : K03.81, K03.6, K02.63, K05.10"/>
    <m/>
    <n v="0"/>
    <n v="0"/>
    <m/>
    <n v="0"/>
    <n v="476"/>
    <m/>
    <m/>
    <m/>
    <m/>
    <x v="0"/>
    <x v="0"/>
    <s v="adnic39157-22jan.xml"/>
    <m/>
    <s v="Initial Not Remitted"/>
    <m/>
  </r>
  <r>
    <s v="MF4159"/>
    <s v="1933MF4159-6d43b6"/>
    <s v="40864"/>
    <d v="2025-01-22T15:41:00"/>
    <n v="1"/>
    <d v="2025-01-22T15:41:00"/>
    <d v="2025-01-22T17:04:00"/>
    <s v="0000083481"/>
    <s v="02111"/>
    <n v="6"/>
    <n v="1"/>
    <s v="GD36537"/>
    <s v="AMMAR  ANBARI"/>
    <s v="D001"/>
    <s v="National Health Insurance Company (DAMAN) - Thiqa program administration"/>
    <s v="E001"/>
    <s v="Abu Dhabi Department of Finance"/>
    <s v=""/>
    <m/>
    <m/>
    <n v="0"/>
    <s v="Principal : K08.531, K02.63"/>
    <m/>
    <n v="0"/>
    <n v="0"/>
    <m/>
    <n v="0"/>
    <n v="0"/>
    <m/>
    <m/>
    <m/>
    <m/>
    <x v="0"/>
    <x v="0"/>
    <s v="40864thiqa-22jan.xml"/>
    <m/>
    <s v="Initial Not Remitted"/>
    <m/>
  </r>
  <r>
    <s v="MF4159"/>
    <s v="1933MF4159-6d43b6"/>
    <s v="40864"/>
    <d v="2025-01-22T15:41:00"/>
    <n v="1"/>
    <d v="2025-01-22T15:41:00"/>
    <d v="2025-01-22T17:04:00"/>
    <s v="0000083689"/>
    <s v="02111"/>
    <n v="6"/>
    <n v="1"/>
    <s v="GD36537"/>
    <s v="AMMAR  ANBARI"/>
    <s v="D001"/>
    <s v="National Health Insurance Company (DAMAN) - Thiqa program administration"/>
    <s v="E001"/>
    <s v="Abu Dhabi Department of Finance"/>
    <s v=""/>
    <m/>
    <m/>
    <n v="0"/>
    <s v="Principal : K08.531, K02.63"/>
    <m/>
    <n v="0"/>
    <n v="0"/>
    <m/>
    <n v="0"/>
    <n v="0"/>
    <m/>
    <m/>
    <m/>
    <m/>
    <x v="0"/>
    <x v="0"/>
    <s v="40864thiqa-22jan.xml"/>
    <m/>
    <s v="Initial Not Remitted"/>
    <m/>
  </r>
  <r>
    <s v="MF4159"/>
    <s v="1933MF4159-6d43b6"/>
    <s v="40864"/>
    <d v="2025-01-22T15:41:00"/>
    <n v="1"/>
    <d v="2025-01-22T15:41:00"/>
    <d v="2025-01-22T17:04:00"/>
    <s v="0000083688"/>
    <s v="23114"/>
    <n v="6"/>
    <n v="1"/>
    <s v="GD36537"/>
    <s v="AMMAR  ANBARI"/>
    <s v="D001"/>
    <s v="National Health Insurance Company (DAMAN) - Thiqa program administration"/>
    <s v="E001"/>
    <s v="Abu Dhabi Department of Finance"/>
    <s v=""/>
    <m/>
    <m/>
    <n v="308"/>
    <s v="Principal : K08.531, K02.63"/>
    <m/>
    <n v="0"/>
    <n v="0"/>
    <m/>
    <n v="0"/>
    <n v="308"/>
    <m/>
    <m/>
    <m/>
    <m/>
    <x v="0"/>
    <x v="0"/>
    <s v="40864thiqa-22jan.xml"/>
    <m/>
    <s v="Initial Not Remitted"/>
    <m/>
  </r>
  <r>
    <s v="MF4159"/>
    <s v="1933MF4159-6d43b6"/>
    <s v="40864"/>
    <d v="2025-01-22T15:41:00"/>
    <n v="1"/>
    <d v="2025-01-22T15:41:00"/>
    <d v="2025-01-22T17:04:00"/>
    <s v="0000083480"/>
    <s v="25764"/>
    <n v="6"/>
    <n v="1"/>
    <s v="GD36537"/>
    <s v="AMMAR  ANBARI"/>
    <s v="D001"/>
    <s v="National Health Insurance Company (DAMAN) - Thiqa program administration"/>
    <s v="E001"/>
    <s v="Abu Dhabi Department of Finance"/>
    <s v=""/>
    <m/>
    <m/>
    <n v="385"/>
    <s v="Principal : K08.531, K02.63"/>
    <m/>
    <n v="0"/>
    <n v="0"/>
    <m/>
    <n v="0"/>
    <n v="385"/>
    <m/>
    <m/>
    <m/>
    <m/>
    <x v="0"/>
    <x v="0"/>
    <s v="40864thiqa-22jan.xml"/>
    <m/>
    <s v="Initial Not Remitted"/>
    <m/>
  </r>
  <r>
    <s v="MF4159"/>
    <s v="1691MF4159-079369"/>
    <s v="35962"/>
    <d v="2025-01-22T15:42:00"/>
    <n v="1"/>
    <d v="2025-01-22T15:42:00"/>
    <d v="2025-01-22T16:02:00"/>
    <s v="0000083670"/>
    <s v="01204"/>
    <n v="6"/>
    <n v="1"/>
    <s v="GD45264"/>
    <s v="IBRAHIM KHALED MOHAMED HASSAN  MOUSA"/>
    <s v="D001"/>
    <s v="National Health Insurance Company (DAMAN) - Thiqa program administration"/>
    <s v="E001"/>
    <s v="Abu Dhabi Department of Finance"/>
    <s v="CLM31012025042582741"/>
    <s v="ZEROHI04022025DMN498771"/>
    <m/>
    <n v="70"/>
    <s v="Principal : K05.329, K03.6, K01.1"/>
    <d v="2025-02-05T03:22:00"/>
    <n v="0"/>
    <n v="0"/>
    <n v="70"/>
    <n v="70"/>
    <n v="0"/>
    <s v="ELIG-007"/>
    <s v="Services requested/performed by a non-network provider"/>
    <s v="Technical"/>
    <s v="Eligibility"/>
    <x v="0"/>
    <x v="0"/>
    <s v="thiqa-jan-dribhm5.xml"/>
    <d v="2025-02-03T18:46:00"/>
    <s v="Remitted"/>
    <s v="Fully Rejected"/>
  </r>
  <r>
    <s v="MF4159"/>
    <s v="1691MF4159-079369"/>
    <s v="35962"/>
    <d v="2025-01-22T15:42:00"/>
    <n v="1"/>
    <d v="2025-01-22T15:42:00"/>
    <d v="2025-01-22T16:02:00"/>
    <s v="0000083671"/>
    <s v="02601"/>
    <n v="6"/>
    <n v="1"/>
    <s v="GD45264"/>
    <s v="IBRAHIM KHALED MOHAMED HASSAN  MOUSA"/>
    <s v="D001"/>
    <s v="National Health Insurance Company (DAMAN) - Thiqa program administration"/>
    <s v="E001"/>
    <s v="Abu Dhabi Department of Finance"/>
    <s v="CLM31012025042582741"/>
    <s v="ZEROHI04022025DMN498771"/>
    <m/>
    <n v="105"/>
    <s v="Principal : K05.329, K03.6, K01.1"/>
    <d v="2025-02-05T03:22:00"/>
    <n v="0"/>
    <n v="0"/>
    <n v="105"/>
    <n v="105"/>
    <n v="0"/>
    <s v="ELIG-007"/>
    <s v="Services requested/performed by a non-network provider"/>
    <s v="Technical"/>
    <s v="Eligibility"/>
    <x v="0"/>
    <x v="0"/>
    <s v="thiqa-jan-dribhm5.xml"/>
    <d v="2025-02-03T18:46:00"/>
    <s v="Remitted"/>
    <s v="Fully Rejected"/>
  </r>
  <r>
    <s v="MF4159"/>
    <s v="1691MF4159-079369"/>
    <s v="35962"/>
    <d v="2025-01-22T15:42:00"/>
    <n v="1"/>
    <d v="2025-01-22T15:42:00"/>
    <d v="2025-01-22T16:02:00"/>
    <s v="0000083674"/>
    <s v="11101"/>
    <n v="6"/>
    <n v="1"/>
    <s v="GD45264"/>
    <s v="IBRAHIM KHALED MOHAMED HASSAN  MOUSA"/>
    <s v="D001"/>
    <s v="National Health Insurance Company (DAMAN) - Thiqa program administration"/>
    <s v="E001"/>
    <s v="Abu Dhabi Department of Finance"/>
    <s v="CLM31012025042582741"/>
    <s v="ZEROHI04022025DMN498771"/>
    <m/>
    <n v="56"/>
    <s v="Principal : K05.329, K03.6, K01.1"/>
    <d v="2025-02-05T03:22:00"/>
    <n v="0"/>
    <n v="0"/>
    <n v="56"/>
    <n v="56"/>
    <n v="0"/>
    <s v="ELIG-007"/>
    <s v="Services requested/performed by a non-network provider"/>
    <s v="Technical"/>
    <s v="Eligibility"/>
    <x v="0"/>
    <x v="0"/>
    <s v="thiqa-jan-dribhm5.xml"/>
    <d v="2025-02-03T18:46:00"/>
    <s v="Remitted"/>
    <s v="Fully Rejected"/>
  </r>
  <r>
    <s v="MF4159"/>
    <s v="1691MF4159-079369"/>
    <s v="35962"/>
    <d v="2025-01-22T15:42:00"/>
    <n v="1"/>
    <d v="2025-01-22T15:42:00"/>
    <d v="2025-01-22T16:02:00"/>
    <s v="0000083672"/>
    <s v="11111"/>
    <n v="6"/>
    <n v="1"/>
    <s v="GD45264"/>
    <s v="IBRAHIM KHALED MOHAMED HASSAN  MOUSA"/>
    <s v="D001"/>
    <s v="National Health Insurance Company (DAMAN) - Thiqa program administration"/>
    <s v="E001"/>
    <s v="Abu Dhabi Department of Finance"/>
    <s v="CLM31012025042582741"/>
    <s v="ZEROHI04022025DMN498771"/>
    <m/>
    <n v="70"/>
    <s v="Principal : K05.329, K03.6, K01.1"/>
    <d v="2025-02-05T03:22:00"/>
    <n v="0"/>
    <n v="0"/>
    <n v="70"/>
    <n v="70"/>
    <n v="0"/>
    <s v="ELIG-007"/>
    <s v="Services requested/performed by a non-network provider"/>
    <s v="Technical"/>
    <s v="Eligibility"/>
    <x v="0"/>
    <x v="0"/>
    <s v="thiqa-jan-dribhm5.xml"/>
    <d v="2025-02-03T18:46:00"/>
    <s v="Remitted"/>
    <s v="Fully Rejected"/>
  </r>
  <r>
    <s v="MF4159"/>
    <s v="1691MF4159-079369"/>
    <s v="35962"/>
    <d v="2025-01-22T15:42:00"/>
    <n v="1"/>
    <d v="2025-01-22T15:42:00"/>
    <d v="2025-01-22T16:02:00"/>
    <s v="0000083673"/>
    <s v="11119"/>
    <n v="6"/>
    <n v="1"/>
    <s v="GD45264"/>
    <s v="IBRAHIM KHALED MOHAMED HASSAN  MOUSA"/>
    <s v="D001"/>
    <s v="National Health Insurance Company (DAMAN) - Thiqa program administration"/>
    <s v="E001"/>
    <s v="Abu Dhabi Department of Finance"/>
    <s v="CLM31012025042582741"/>
    <s v="ZEROHI04022025DMN498771"/>
    <m/>
    <n v="52.5"/>
    <s v="Principal : K05.329, K03.6, K01.1"/>
    <d v="2025-02-05T03:22:00"/>
    <n v="0"/>
    <n v="0"/>
    <n v="52.5"/>
    <n v="52.5"/>
    <n v="0"/>
    <s v="ELIG-007"/>
    <s v="Services requested/performed by a non-network provider"/>
    <s v="Technical"/>
    <s v="Eligibility"/>
    <x v="0"/>
    <x v="0"/>
    <s v="thiqa-jan-dribhm5.xml"/>
    <d v="2025-02-03T18:46:00"/>
    <s v="Remitted"/>
    <s v="Fully Rejected"/>
  </r>
  <r>
    <s v="MF4159"/>
    <s v="1731MF4159-266ca6"/>
    <s v="40761"/>
    <d v="2025-01-22T16:08:00"/>
    <n v="1"/>
    <d v="2025-01-22T16:08:00"/>
    <d v="2025-01-22T18:10:00"/>
    <s v="0000083714"/>
    <s v="23311"/>
    <n v="6"/>
    <n v="1"/>
    <s v="GD45264"/>
    <s v="IBRAHIM KHALED MOHAMED HASSAN  MOUSA"/>
    <s v="A001"/>
    <s v="National Health Insurance Co. - Daman - P.J.S.C."/>
    <s v="A001"/>
    <s v="National Health Insurance Co. - Daman - P.J.S.C."/>
    <s v=""/>
    <m/>
    <s v="117485294"/>
    <n v="105.6"/>
    <s v="Principal : K02.62, K02.52, K08.530"/>
    <m/>
    <n v="0"/>
    <n v="0"/>
    <m/>
    <n v="0"/>
    <n v="105.6"/>
    <m/>
    <m/>
    <m/>
    <m/>
    <x v="0"/>
    <x v="0"/>
    <s v="40761-daman-22jan.xml"/>
    <m/>
    <s v="Initial Not Remitted"/>
    <m/>
  </r>
  <r>
    <s v="MF4159"/>
    <s v="1731MF4159-266ca6"/>
    <s v="40761"/>
    <d v="2025-01-22T16:08:00"/>
    <n v="1"/>
    <d v="2025-01-22T16:08:00"/>
    <d v="2025-01-22T18:10:00"/>
    <s v="0000083716"/>
    <s v="23311"/>
    <n v="6"/>
    <n v="1"/>
    <s v="GD45264"/>
    <s v="IBRAHIM KHALED MOHAMED HASSAN  MOUSA"/>
    <s v="A001"/>
    <s v="National Health Insurance Co. - Daman - P.J.S.C."/>
    <s v="A001"/>
    <s v="National Health Insurance Co. - Daman - P.J.S.C."/>
    <s v=""/>
    <m/>
    <s v="117437383"/>
    <n v="105.6"/>
    <s v="Principal : K02.62, K02.52, K08.530"/>
    <m/>
    <n v="0"/>
    <n v="0"/>
    <m/>
    <n v="0"/>
    <n v="105.6"/>
    <m/>
    <m/>
    <m/>
    <m/>
    <x v="0"/>
    <x v="0"/>
    <s v="40761-daman-22jan.xml"/>
    <m/>
    <s v="Initial Not Remitted"/>
    <m/>
  </r>
  <r>
    <s v="MF4159"/>
    <s v="1731MF4159-266ca6"/>
    <s v="40761"/>
    <d v="2025-01-22T16:08:00"/>
    <n v="1"/>
    <d v="2025-01-22T16:08:00"/>
    <d v="2025-01-22T18:10:00"/>
    <s v="0000083721"/>
    <s v="23321"/>
    <n v="6"/>
    <n v="1"/>
    <s v="GD45264"/>
    <s v="IBRAHIM KHALED MOHAMED HASSAN  MOUSA"/>
    <s v="A001"/>
    <s v="National Health Insurance Co. - Daman - P.J.S.C."/>
    <s v="A001"/>
    <s v="National Health Insurance Co. - Daman - P.J.S.C."/>
    <s v=""/>
    <m/>
    <s v="117437383"/>
    <n v="120"/>
    <s v="Principal : K02.62, K02.52, K08.530"/>
    <m/>
    <n v="0"/>
    <n v="0"/>
    <m/>
    <n v="0"/>
    <n v="120"/>
    <m/>
    <m/>
    <m/>
    <m/>
    <x v="0"/>
    <x v="0"/>
    <s v="40761-daman-22jan.xml"/>
    <m/>
    <s v="Initial Not Remitted"/>
    <m/>
  </r>
  <r>
    <s v="MF4159"/>
    <s v="1731MF4159-266ca6"/>
    <s v="40761"/>
    <d v="2025-01-22T16:08:00"/>
    <n v="1"/>
    <d v="2025-01-22T16:08:00"/>
    <d v="2025-01-22T18:10:00"/>
    <s v="0000083737"/>
    <s v="23323"/>
    <n v="6"/>
    <n v="1"/>
    <s v="GD45264"/>
    <s v="IBRAHIM KHALED MOHAMED HASSAN  MOUSA"/>
    <s v="A001"/>
    <s v="National Health Insurance Co. - Daman - P.J.S.C."/>
    <s v="A001"/>
    <s v="National Health Insurance Co. - Daman - P.J.S.C."/>
    <s v=""/>
    <m/>
    <s v="117437383"/>
    <n v="192"/>
    <s v="Principal : K02.62, K02.52, K08.530"/>
    <m/>
    <n v="0"/>
    <n v="0"/>
    <m/>
    <n v="0"/>
    <n v="192"/>
    <m/>
    <m/>
    <m/>
    <m/>
    <x v="0"/>
    <x v="0"/>
    <s v="40761-daman-22jan.xml"/>
    <m/>
    <s v="Initial Not Remitted"/>
    <m/>
  </r>
  <r>
    <s v="MF4159"/>
    <s v="2080MF4159-0632e9"/>
    <s v="35313"/>
    <d v="2025-01-22T16:12:00"/>
    <n v="1"/>
    <d v="2025-01-22T16:12:00"/>
    <d v="2025-01-22T16:39:00"/>
    <s v="0000083677"/>
    <s v="02111"/>
    <n v="6"/>
    <n v="1"/>
    <s v="GD11525"/>
    <s v="HUSSIEN SALAH AHMAD"/>
    <s v="D001"/>
    <s v="National Health Insurance Company (DAMAN) - Thiqa program administration"/>
    <s v="E001"/>
    <s v="Abu Dhabi Department of Finance"/>
    <s v=""/>
    <m/>
    <m/>
    <n v="0"/>
    <s v="Principal : K08.409, K06.1, K08.530"/>
    <m/>
    <n v="0"/>
    <n v="0"/>
    <m/>
    <n v="0"/>
    <n v="0"/>
    <m/>
    <m/>
    <m/>
    <m/>
    <x v="0"/>
    <x v="0"/>
    <s v="dr hussain thiqa jan 19,20,21,22.xml"/>
    <m/>
    <s v="Initial Not Remitted"/>
    <m/>
  </r>
  <r>
    <s v="MF4159"/>
    <s v="2080MF4159-0632e9"/>
    <s v="35313"/>
    <d v="2025-01-22T16:12:00"/>
    <n v="1"/>
    <d v="2025-01-22T16:12:00"/>
    <d v="2025-01-22T16:39:00"/>
    <s v="0000080812"/>
    <s v="73224"/>
    <n v="6"/>
    <n v="1"/>
    <s v="GD11525"/>
    <s v="HUSSIEN SALAH AHMAD"/>
    <s v="D001"/>
    <s v="National Health Insurance Company (DAMAN) - Thiqa program administration"/>
    <s v="E001"/>
    <s v="Abu Dhabi Department of Finance"/>
    <s v=""/>
    <m/>
    <m/>
    <n v="280"/>
    <s v="Principal : K08.409, K06.1, K08.530"/>
    <m/>
    <n v="0"/>
    <n v="0"/>
    <m/>
    <n v="0"/>
    <n v="280"/>
    <m/>
    <m/>
    <m/>
    <m/>
    <x v="0"/>
    <x v="0"/>
    <s v="dr hussain thiqa jan 19,20,21,22.xml"/>
    <m/>
    <s v="Initial Not Remitted"/>
    <m/>
  </r>
  <r>
    <s v="MF4159"/>
    <s v="1539MF4159-fe3659"/>
    <s v="34294"/>
    <d v="2025-01-22T17:25:00"/>
    <n v="1"/>
    <d v="2025-01-22T17:25:00"/>
    <d v="2025-01-22T17:50:00"/>
    <s v="0000083699"/>
    <s v="11111"/>
    <n v="6"/>
    <n v="1"/>
    <s v="GD5633"/>
    <s v="ASMA BUTT MUHAMMAD AMIN BUTT"/>
    <s v="D001"/>
    <s v="National Health Insurance Company (DAMAN) - Thiqa program administration"/>
    <s v="E001"/>
    <s v="Abu Dhabi Department of Finance"/>
    <s v="CLM27012025042097136"/>
    <s v="80284517"/>
    <m/>
    <n v="70"/>
    <s v="Principal : K05.10, K03.6"/>
    <d v="2025-02-04T21:49:00"/>
    <n v="70"/>
    <n v="0"/>
    <n v="0"/>
    <n v="0"/>
    <n v="0"/>
    <s v=""/>
    <m/>
    <m/>
    <m/>
    <x v="0"/>
    <x v="0"/>
    <s v="thiqa-22jan-drasma.xml"/>
    <d v="2025-02-01T00:00:00"/>
    <s v="Remitted"/>
    <m/>
  </r>
  <r>
    <s v="MF4159"/>
    <s v="1539MF4159-fe3659"/>
    <s v="34294"/>
    <d v="2025-01-22T17:25:00"/>
    <n v="1"/>
    <d v="2025-01-22T17:25:00"/>
    <d v="2025-01-22T17:50:00"/>
    <s v="0000083702"/>
    <s v="11119"/>
    <n v="6"/>
    <n v="1"/>
    <s v="GD5633"/>
    <s v="ASMA BUTT MUHAMMAD AMIN BUTT"/>
    <s v="D001"/>
    <s v="National Health Insurance Company (DAMAN) - Thiqa program administration"/>
    <s v="E001"/>
    <s v="Abu Dhabi Department of Finance"/>
    <s v="CLM27012025042097136"/>
    <s v="80284517"/>
    <m/>
    <n v="52.5"/>
    <s v="Principal : K05.10, K03.6"/>
    <d v="2025-02-04T21:49:00"/>
    <n v="52.5"/>
    <n v="0"/>
    <n v="0"/>
    <n v="0"/>
    <n v="0"/>
    <s v=""/>
    <m/>
    <m/>
    <m/>
    <x v="0"/>
    <x v="0"/>
    <s v="thiqa-22jan-drasma.xml"/>
    <d v="2025-02-01T00:00:00"/>
    <s v="Remitted"/>
    <m/>
  </r>
  <r>
    <s v="MF4159"/>
    <s v="2029MF4159-ed61fd"/>
    <s v="39260"/>
    <d v="2025-01-22T17:33:00"/>
    <n v="1"/>
    <d v="2025-01-22T17:33:00"/>
    <d v="2025-01-22T18:07:00"/>
    <s v="0000083096"/>
    <s v="02111"/>
    <n v="6"/>
    <n v="1"/>
    <s v="GD36537"/>
    <s v="AMMAR  ANBARI"/>
    <s v="A001"/>
    <s v="National Health Insurance Co. - Daman - P.J.S.C."/>
    <s v="A001"/>
    <s v="National Health Insurance Co. - Daman - P.J.S.C."/>
    <s v=""/>
    <m/>
    <m/>
    <n v="0"/>
    <s v="Principal : K02.53, K02.63"/>
    <m/>
    <n v="0"/>
    <n v="0"/>
    <m/>
    <n v="0"/>
    <n v="0"/>
    <m/>
    <m/>
    <m/>
    <m/>
    <x v="0"/>
    <x v="0"/>
    <s v="daman dr ammar.xml"/>
    <m/>
    <s v="Initial Not Remitted"/>
    <m/>
  </r>
  <r>
    <s v="MF4159"/>
    <s v="2029MF4159-ed61fd"/>
    <s v="39260"/>
    <d v="2025-01-22T17:33:00"/>
    <n v="1"/>
    <d v="2025-01-22T17:33:00"/>
    <d v="2025-01-22T18:07:00"/>
    <s v="0000085863"/>
    <s v="71211"/>
    <n v="6"/>
    <n v="1"/>
    <s v="GD36537"/>
    <s v="AMMAR  ANBARI"/>
    <s v="A001"/>
    <s v="National Health Insurance Co. - Daman - P.J.S.C."/>
    <s v="A001"/>
    <s v="National Health Insurance Co. - Daman - P.J.S.C."/>
    <s v=""/>
    <m/>
    <s v="117409574"/>
    <n v="384"/>
    <s v="Principal : K02.53, K02.63"/>
    <m/>
    <n v="0"/>
    <n v="0"/>
    <m/>
    <n v="0"/>
    <n v="384"/>
    <m/>
    <m/>
    <m/>
    <m/>
    <x v="0"/>
    <x v="0"/>
    <s v="daman dr ammar.xml"/>
    <m/>
    <s v="Initial Not Remitted"/>
    <m/>
  </r>
  <r>
    <s v="MF4159"/>
    <s v="1696MF4159-f362f7"/>
    <s v="40949"/>
    <d v="2025-01-22T18:22:00"/>
    <n v="1"/>
    <d v="2025-01-22T18:22:00"/>
    <d v="2025-01-22T20:46:00"/>
    <s v="0000084240"/>
    <s v="02111"/>
    <n v="6"/>
    <n v="1"/>
    <s v="GD45264"/>
    <s v="IBRAHIM KHALED MOHAMED HASSAN  MOUSA"/>
    <s v="A002"/>
    <s v="Abu Dhabi National Insurance Co."/>
    <s v="A002"/>
    <s v="Abu Dhabi National Insurance Co."/>
    <s v=""/>
    <m/>
    <s v="E7210959"/>
    <n v="28"/>
    <s v="Principal : K04.02, K02.63, K02.53"/>
    <m/>
    <n v="0"/>
    <n v="0"/>
    <m/>
    <n v="0"/>
    <n v="28"/>
    <m/>
    <m/>
    <m/>
    <m/>
    <x v="0"/>
    <x v="0"/>
    <s v="adnic40949.xml"/>
    <m/>
    <s v="Initial Not Remitted"/>
    <m/>
  </r>
  <r>
    <s v="MF4159"/>
    <s v="1696MF4159-f362f7"/>
    <s v="40949"/>
    <d v="2025-01-22T18:22:00"/>
    <n v="1"/>
    <d v="2025-01-22T18:22:00"/>
    <d v="2025-01-22T20:46:00"/>
    <s v="0000083764"/>
    <s v="33131"/>
    <n v="6"/>
    <n v="1"/>
    <s v="GD45264"/>
    <s v="IBRAHIM KHALED MOHAMED HASSAN  MOUSA"/>
    <s v="A002"/>
    <s v="Abu Dhabi National Insurance Co."/>
    <s v="A002"/>
    <s v="Abu Dhabi National Insurance Co."/>
    <s v=""/>
    <m/>
    <s v="E7210959"/>
    <n v="532"/>
    <s v="Principal : K04.02, K02.63, K02.53"/>
    <m/>
    <n v="0"/>
    <n v="0"/>
    <m/>
    <n v="0"/>
    <n v="532"/>
    <m/>
    <m/>
    <m/>
    <m/>
    <x v="0"/>
    <x v="0"/>
    <s v="adnic40949.xml"/>
    <m/>
    <s v="Initial Not Remitted"/>
    <m/>
  </r>
  <r>
    <s v="MF4159"/>
    <s v="2101MF4159-8d6011"/>
    <s v="40588"/>
    <d v="2025-01-22T18:22:00"/>
    <n v="1"/>
    <d v="2025-01-22T18:22:00"/>
    <d v="2025-01-22T19:12:00"/>
    <s v="0000083749"/>
    <s v="02111"/>
    <n v="6"/>
    <n v="1"/>
    <s v="GD36537"/>
    <s v="AMMAR  ANBARI"/>
    <s v="D001"/>
    <s v="National Health Insurance Company (DAMAN) - Thiqa program administration"/>
    <s v="E001"/>
    <s v="Abu Dhabi Department of Finance"/>
    <s v=""/>
    <m/>
    <m/>
    <n v="0"/>
    <s v="Principal : K08.409, K08.531, K08.52, K08.54, K06.8, K08.25, F40.232, K06.012, K08.3"/>
    <m/>
    <n v="0"/>
    <n v="0"/>
    <m/>
    <n v="0"/>
    <n v="0"/>
    <m/>
    <m/>
    <m/>
    <m/>
    <x v="0"/>
    <x v="0"/>
    <s v="40588-thiqa-drammr.xml"/>
    <m/>
    <s v="Initial Not Remitted"/>
    <m/>
  </r>
  <r>
    <s v="MF4159"/>
    <s v="2101MF4159-8d6011"/>
    <s v="40588"/>
    <d v="2025-01-22T18:22:00"/>
    <n v="1"/>
    <d v="2025-01-22T18:22:00"/>
    <d v="2025-01-22T19:12:00"/>
    <s v="0000083750"/>
    <s v="02111"/>
    <n v="6"/>
    <n v="1"/>
    <s v="GD36537"/>
    <s v="AMMAR  ANBARI"/>
    <s v="D001"/>
    <s v="National Health Insurance Company (DAMAN) - Thiqa program administration"/>
    <s v="E001"/>
    <s v="Abu Dhabi Department of Finance"/>
    <s v=""/>
    <m/>
    <m/>
    <n v="0"/>
    <s v="Principal : K08.409, K08.531, K08.52, K08.54, K06.8, K08.25, F40.232, K06.012, K08.3"/>
    <m/>
    <n v="0"/>
    <n v="0"/>
    <m/>
    <n v="0"/>
    <n v="0"/>
    <m/>
    <m/>
    <m/>
    <m/>
    <x v="0"/>
    <x v="0"/>
    <s v="40588-thiqa-drammr.xml"/>
    <m/>
    <s v="Initial Not Remitted"/>
    <m/>
  </r>
  <r>
    <s v="MF4159"/>
    <s v="2101MF4159-8d6011"/>
    <s v="40588"/>
    <d v="2025-01-22T18:22:00"/>
    <n v="1"/>
    <d v="2025-01-22T18:22:00"/>
    <d v="2025-01-22T19:12:00"/>
    <s v="0000083751"/>
    <s v="02601"/>
    <n v="6"/>
    <n v="1"/>
    <s v="GD36537"/>
    <s v="AMMAR  ANBARI"/>
    <s v="D001"/>
    <s v="National Health Insurance Company (DAMAN) - Thiqa program administration"/>
    <s v="E001"/>
    <s v="Abu Dhabi Department of Finance"/>
    <s v=""/>
    <m/>
    <m/>
    <n v="105"/>
    <s v="Principal : K08.409, K08.531, K08.52, K08.54, K06.8, K08.25, F40.232, K06.012, K08.3"/>
    <m/>
    <n v="0"/>
    <n v="0"/>
    <m/>
    <n v="0"/>
    <n v="105"/>
    <m/>
    <m/>
    <m/>
    <m/>
    <x v="0"/>
    <x v="0"/>
    <s v="40588-thiqa-drammr.xml"/>
    <m/>
    <s v="Initial Not Remitted"/>
    <m/>
  </r>
  <r>
    <s v="MF4159"/>
    <s v="2101MF4159-8d6011"/>
    <s v="40588"/>
    <d v="2025-01-22T18:22:00"/>
    <n v="1"/>
    <d v="2025-01-22T18:22:00"/>
    <d v="2025-01-22T19:12:00"/>
    <s v="0000083746"/>
    <s v="03001"/>
    <n v="6"/>
    <n v="1"/>
    <s v="GD36537"/>
    <s v="AMMAR  ANBARI"/>
    <s v="D001"/>
    <s v="National Health Insurance Company (DAMAN) - Thiqa program administration"/>
    <s v="E001"/>
    <s v="Abu Dhabi Department of Finance"/>
    <s v=""/>
    <m/>
    <s v="AUTH1201202519749356"/>
    <n v="350"/>
    <s v="Principal : K08.409, K08.531, K08.52, K08.54, K06.8, K08.25, F40.232, K06.012, K08.3"/>
    <m/>
    <n v="0"/>
    <n v="0"/>
    <m/>
    <n v="0"/>
    <n v="350"/>
    <m/>
    <m/>
    <m/>
    <m/>
    <x v="0"/>
    <x v="0"/>
    <s v="40588-thiqa-drammr.xml"/>
    <m/>
    <s v="Initial Not Remitted"/>
    <m/>
  </r>
  <r>
    <s v="MF4159"/>
    <s v="2101MF4159-8d6011"/>
    <s v="40588"/>
    <d v="2025-01-22T18:22:00"/>
    <n v="1"/>
    <d v="2025-01-22T18:22:00"/>
    <d v="2025-01-22T19:12:00"/>
    <s v="0000083748"/>
    <s v="42211"/>
    <n v="6"/>
    <n v="1"/>
    <s v="GD36537"/>
    <s v="AMMAR  ANBARI"/>
    <s v="D001"/>
    <s v="National Health Insurance Company (DAMAN) - Thiqa program administration"/>
    <s v="E001"/>
    <s v="Abu Dhabi Department of Finance"/>
    <s v=""/>
    <m/>
    <m/>
    <n v="560"/>
    <s v="Principal : K08.409, K08.531, K08.52, K08.54, K06.8, K08.25, F40.232, K06.012, K08.3"/>
    <m/>
    <n v="0"/>
    <n v="0"/>
    <m/>
    <n v="0"/>
    <n v="560"/>
    <m/>
    <m/>
    <m/>
    <m/>
    <x v="0"/>
    <x v="0"/>
    <s v="40588-thiqa-drammr.xml"/>
    <m/>
    <s v="Initial Not Remitted"/>
    <m/>
  </r>
  <r>
    <s v="MF4159"/>
    <s v="2101MF4159-8d6011"/>
    <s v="40588"/>
    <d v="2025-01-22T18:22:00"/>
    <n v="1"/>
    <d v="2025-01-22T18:22:00"/>
    <d v="2025-01-22T19:12:00"/>
    <s v="0000083744"/>
    <s v="42631"/>
    <n v="6"/>
    <n v="1"/>
    <s v="GD36537"/>
    <s v="AMMAR  ANBARI"/>
    <s v="D001"/>
    <s v="National Health Insurance Company (DAMAN) - Thiqa program administration"/>
    <s v="E001"/>
    <s v="Abu Dhabi Department of Finance"/>
    <s v=""/>
    <m/>
    <s v="AUTH1201202519749356"/>
    <n v="1540"/>
    <s v="Principal : K08.409, K08.531, K08.52, K08.54, K06.8, K08.25, F40.232, K06.012, K08.3"/>
    <m/>
    <n v="0"/>
    <n v="0"/>
    <m/>
    <n v="0"/>
    <n v="1540"/>
    <m/>
    <m/>
    <m/>
    <m/>
    <x v="0"/>
    <x v="0"/>
    <s v="40588-thiqa-drammr.xml"/>
    <m/>
    <s v="Initial Not Remitted"/>
    <m/>
  </r>
  <r>
    <s v="MF4159"/>
    <s v="2101MF4159-8d6011"/>
    <s v="40588"/>
    <d v="2025-01-22T18:22:00"/>
    <n v="1"/>
    <d v="2025-01-22T18:22:00"/>
    <d v="2025-01-22T19:12:00"/>
    <s v="0000083745"/>
    <s v="42702"/>
    <n v="6"/>
    <n v="1"/>
    <s v="GD36537"/>
    <s v="AMMAR  ANBARI"/>
    <s v="D001"/>
    <s v="National Health Insurance Company (DAMAN) - Thiqa program administration"/>
    <s v="E001"/>
    <s v="Abu Dhabi Department of Finance"/>
    <s v=""/>
    <m/>
    <s v="AUTH1201202519749356"/>
    <n v="735"/>
    <s v="Principal : K08.409, K08.531, K08.52, K08.54, K06.8, K08.25, F40.232, K06.012, K08.3"/>
    <m/>
    <n v="0"/>
    <n v="0"/>
    <m/>
    <n v="0"/>
    <n v="735"/>
    <m/>
    <m/>
    <m/>
    <m/>
    <x v="0"/>
    <x v="0"/>
    <s v="40588-thiqa-drammr.xml"/>
    <m/>
    <s v="Initial Not Remitted"/>
    <m/>
  </r>
  <r>
    <s v="MF4159"/>
    <s v="2101MF4159-8d6011"/>
    <s v="40588"/>
    <d v="2025-01-22T18:22:00"/>
    <n v="1"/>
    <d v="2025-01-22T18:22:00"/>
    <d v="2025-01-22T19:12:00"/>
    <s v="0000083747"/>
    <s v="72331"/>
    <n v="6"/>
    <n v="1"/>
    <s v="GD36537"/>
    <s v="AMMAR  ANBARI"/>
    <s v="D001"/>
    <s v="National Health Insurance Company (DAMAN) - Thiqa program administration"/>
    <s v="E001"/>
    <s v="Abu Dhabi Department of Finance"/>
    <s v=""/>
    <m/>
    <m/>
    <n v="700"/>
    <s v="Principal : K08.409, K08.531, K08.52, K08.54, K06.8, K08.25, F40.232, K06.012, K08.3"/>
    <m/>
    <n v="0"/>
    <n v="0"/>
    <m/>
    <n v="0"/>
    <n v="700"/>
    <m/>
    <m/>
    <m/>
    <m/>
    <x v="0"/>
    <x v="0"/>
    <s v="40588-thiqa-drammr.xml"/>
    <m/>
    <s v="Initial Not Remitted"/>
    <m/>
  </r>
  <r>
    <s v="MF4159"/>
    <s v="2101MF4159-8d6011"/>
    <s v="40588"/>
    <d v="2025-01-22T18:22:00"/>
    <n v="1"/>
    <d v="2025-01-22T18:22:00"/>
    <d v="2025-01-22T19:12:00"/>
    <s v="0000083283"/>
    <s v="79933"/>
    <n v="6"/>
    <n v="1"/>
    <s v="GD36537"/>
    <s v="AMMAR  ANBARI"/>
    <s v="D001"/>
    <s v="National Health Insurance Company (DAMAN) - Thiqa program administration"/>
    <s v="E001"/>
    <s v="Abu Dhabi Department of Finance"/>
    <s v=""/>
    <m/>
    <s v="AUTH1201202519749356"/>
    <n v="3500"/>
    <s v="Principal : K08.409, K08.531, K08.52, K08.54, K06.8, K08.25, F40.232, K06.012, K08.3"/>
    <m/>
    <n v="0"/>
    <n v="0"/>
    <m/>
    <n v="0"/>
    <n v="3500"/>
    <m/>
    <m/>
    <m/>
    <m/>
    <x v="0"/>
    <x v="0"/>
    <s v="40588-thiqa-drammr.xml"/>
    <m/>
    <s v="Initial Not Remitted"/>
    <m/>
  </r>
  <r>
    <s v="MF4159"/>
    <s v="2101MF4159-8d6011"/>
    <s v="40588"/>
    <d v="2025-01-22T18:22:00"/>
    <n v="1"/>
    <d v="2025-01-22T18:22:00"/>
    <d v="2025-01-22T19:12:00"/>
    <s v="0000083752"/>
    <s v="92411"/>
    <n v="6"/>
    <n v="1"/>
    <s v="GD36537"/>
    <s v="AMMAR  ANBARI"/>
    <s v="D001"/>
    <s v="National Health Insurance Company (DAMAN) - Thiqa program administration"/>
    <s v="E001"/>
    <s v="Abu Dhabi Department of Finance"/>
    <s v=""/>
    <m/>
    <m/>
    <n v="140"/>
    <s v="Principal : K08.409, K08.531, K08.52, K08.54, K06.8, K08.25, F40.232, K06.012, K08.3"/>
    <m/>
    <n v="0"/>
    <n v="0"/>
    <m/>
    <n v="0"/>
    <n v="140"/>
    <m/>
    <m/>
    <m/>
    <m/>
    <x v="0"/>
    <x v="0"/>
    <s v="40588-thiqa-drammr.xml"/>
    <m/>
    <s v="Initial Not Remitted"/>
    <m/>
  </r>
  <r>
    <s v="MF4159"/>
    <s v="2101MF4159-8d6011"/>
    <s v="40588"/>
    <d v="2025-01-22T18:22:00"/>
    <n v="1"/>
    <d v="2025-01-22T18:22:00"/>
    <d v="2025-01-22T19:12:00"/>
    <s v="0000083753"/>
    <s v="92419"/>
    <n v="6"/>
    <n v="1"/>
    <s v="GD36537"/>
    <s v="AMMAR  ANBARI"/>
    <s v="D001"/>
    <s v="National Health Insurance Company (DAMAN) - Thiqa program administration"/>
    <s v="E001"/>
    <s v="Abu Dhabi Department of Finance"/>
    <s v=""/>
    <m/>
    <m/>
    <n v="105"/>
    <s v="Principal : K08.409, K08.531, K08.52, K08.54, K06.8, K08.25, F40.232, K06.012, K08.3"/>
    <m/>
    <n v="0"/>
    <n v="0"/>
    <m/>
    <n v="0"/>
    <n v="105"/>
    <m/>
    <m/>
    <m/>
    <m/>
    <x v="0"/>
    <x v="0"/>
    <s v="40588-thiqa-drammr.xml"/>
    <m/>
    <s v="Initial Not Remitted"/>
    <m/>
  </r>
  <r>
    <s v="MF4159"/>
    <s v="2101MF4159-8d6011"/>
    <s v="40588"/>
    <d v="2025-01-22T18:22:00"/>
    <n v="1"/>
    <d v="2025-01-22T18:22:00"/>
    <d v="2025-01-22T19:12:00"/>
    <s v="0000083755"/>
    <s v="92419"/>
    <n v="6"/>
    <n v="1"/>
    <s v="GD36537"/>
    <s v="AMMAR  ANBARI"/>
    <s v="D001"/>
    <s v="National Health Insurance Company (DAMAN) - Thiqa program administration"/>
    <s v="E001"/>
    <s v="Abu Dhabi Department of Finance"/>
    <s v=""/>
    <m/>
    <m/>
    <n v="105"/>
    <s v="Principal : K08.409, K08.531, K08.52, K08.54, K06.8, K08.25, F40.232, K06.012, K08.3"/>
    <m/>
    <n v="0"/>
    <n v="0"/>
    <m/>
    <n v="0"/>
    <n v="105"/>
    <m/>
    <m/>
    <m/>
    <m/>
    <x v="0"/>
    <x v="0"/>
    <s v="40588-thiqa-drammr.xml"/>
    <m/>
    <s v="Initial Not Remitted"/>
    <m/>
  </r>
  <r>
    <s v="MF4159"/>
    <s v="2101MF4159-8d6011"/>
    <s v="40588"/>
    <d v="2025-01-22T18:22:00"/>
    <n v="1"/>
    <d v="2025-01-22T18:22:00"/>
    <d v="2025-01-22T19:12:00"/>
    <s v="0000083756"/>
    <s v="92419"/>
    <n v="6"/>
    <n v="1"/>
    <s v="GD36537"/>
    <s v="AMMAR  ANBARI"/>
    <s v="D001"/>
    <s v="National Health Insurance Company (DAMAN) - Thiqa program administration"/>
    <s v="E001"/>
    <s v="Abu Dhabi Department of Finance"/>
    <s v=""/>
    <m/>
    <m/>
    <n v="105"/>
    <s v="Principal : K08.409, K08.531, K08.52, K08.54, K06.8, K08.25, F40.232, K06.012, K08.3"/>
    <m/>
    <n v="0"/>
    <n v="0"/>
    <m/>
    <n v="0"/>
    <n v="105"/>
    <m/>
    <m/>
    <m/>
    <m/>
    <x v="0"/>
    <x v="0"/>
    <s v="40588-thiqa-drammr.xml"/>
    <m/>
    <s v="Initial Not Remitted"/>
    <m/>
  </r>
  <r>
    <s v="MF4159"/>
    <s v="2072MF4159-460500"/>
    <s v="37689"/>
    <d v="2025-01-22T18:57:00"/>
    <n v="1"/>
    <d v="2025-01-22T18:57:00"/>
    <d v="2025-01-22T19:17:00"/>
    <s v="0000083277"/>
    <s v="79601"/>
    <n v="6"/>
    <n v="1"/>
    <s v="GD11525"/>
    <s v="HUSSIEN SALAH AHMAD"/>
    <s v="D001"/>
    <s v="National Health Insurance Company (DAMAN) - Thiqa program administration"/>
    <s v="E001"/>
    <s v="Abu Dhabi Department of Finance"/>
    <s v=""/>
    <m/>
    <m/>
    <n v="140"/>
    <s v="Principal : K08.409, Z48.02"/>
    <m/>
    <n v="0"/>
    <n v="0"/>
    <m/>
    <n v="0"/>
    <n v="140"/>
    <m/>
    <m/>
    <m/>
    <m/>
    <x v="0"/>
    <x v="0"/>
    <s v="dr hussain thiqa jan 19,20,21,22.xml"/>
    <m/>
    <s v="Initial Not Remitted"/>
    <m/>
  </r>
  <r>
    <s v="MF4159"/>
    <s v="1507MF4159-1e3ff0"/>
    <s v="36776"/>
    <d v="2025-01-22T19:33:00"/>
    <n v="1"/>
    <d v="2025-01-22T19:33:00"/>
    <d v="2025-01-22T20:15:00"/>
    <s v="0000083762"/>
    <s v="02111"/>
    <n v="6"/>
    <n v="1"/>
    <s v="GD22503"/>
    <s v="Salim ali salim  Alhamadani"/>
    <s v="D001"/>
    <s v="National Health Insurance Company (DAMAN) - Thiqa program administration"/>
    <s v="E001"/>
    <s v="Abu Dhabi Department of Finance"/>
    <s v="CLM26012025042003290"/>
    <s v="80284517"/>
    <m/>
    <n v="0"/>
    <s v="Principal : K04.02, K05.329"/>
    <d v="2025-02-04T21:40:00"/>
    <n v="0"/>
    <n v="0"/>
    <n v="0"/>
    <n v="0"/>
    <n v="0"/>
    <s v=""/>
    <m/>
    <m/>
    <m/>
    <x v="0"/>
    <x v="0"/>
    <s v="thiqa36776.xml"/>
    <d v="2025-02-01T00:00:00"/>
    <s v="Remitted"/>
    <s v="Fully Rejected"/>
  </r>
  <r>
    <s v="MF4159"/>
    <s v="1507MF4159-1e3ff0"/>
    <s v="36776"/>
    <d v="2025-01-22T19:33:00"/>
    <n v="1"/>
    <d v="2025-01-22T19:33:00"/>
    <d v="2025-01-22T20:15:00"/>
    <s v="0000083763"/>
    <s v="23111"/>
    <n v="6"/>
    <n v="1"/>
    <s v="GD22503"/>
    <s v="Salim ali salim  Alhamadani"/>
    <s v="D001"/>
    <s v="National Health Insurance Company (DAMAN) - Thiqa program administration"/>
    <s v="E001"/>
    <s v="Abu Dhabi Department of Finance"/>
    <s v="CLM26012025042003290"/>
    <s v="80284517"/>
    <m/>
    <n v="192.5"/>
    <s v="Principal : K04.02, K05.329"/>
    <d v="2025-02-04T21:40:00"/>
    <n v="0"/>
    <n v="0"/>
    <n v="192.5"/>
    <n v="192.5"/>
    <n v="0"/>
    <s v="PRCE-002"/>
    <s v="Payment is included in the allowance for another service"/>
    <s v="Technical"/>
    <s v="Price"/>
    <x v="0"/>
    <x v="0"/>
    <s v="thiqa36776.xml"/>
    <d v="2025-02-01T00:00:00"/>
    <s v="Remitted"/>
    <s v="Fully Rejected"/>
  </r>
  <r>
    <s v="MF4159"/>
    <s v="1507MF4159-1e3ff0"/>
    <s v="36776"/>
    <d v="2025-01-22T19:33:00"/>
    <n v="1"/>
    <d v="2025-01-22T19:33:00"/>
    <d v="2025-01-22T20:15:00"/>
    <s v="0000083761"/>
    <s v="25764"/>
    <n v="6"/>
    <n v="1"/>
    <s v="GD22503"/>
    <s v="Salim ali salim  Alhamadani"/>
    <s v="D001"/>
    <s v="National Health Insurance Company (DAMAN) - Thiqa program administration"/>
    <s v="E001"/>
    <s v="Abu Dhabi Department of Finance"/>
    <s v="CLM26012025042003290"/>
    <s v="80284517"/>
    <m/>
    <n v="385"/>
    <s v="Principal : K04.02, K05.329"/>
    <d v="2025-02-04T21:40:00"/>
    <n v="385"/>
    <n v="0"/>
    <n v="0"/>
    <n v="0"/>
    <n v="0"/>
    <s v=""/>
    <m/>
    <m/>
    <m/>
    <x v="0"/>
    <x v="0"/>
    <s v="thiqa36776.xml"/>
    <d v="2025-02-01T00:00:00"/>
    <s v="Remitted"/>
    <m/>
  </r>
  <r>
    <s v="MF4159"/>
    <s v="2010MF4159-830662"/>
    <s v="39617"/>
    <d v="2025-01-23T11:07:00"/>
    <n v="1"/>
    <d v="2025-01-23T11:07:00"/>
    <d v="2025-01-23T12:45:00"/>
    <s v="0000079276"/>
    <s v="33131"/>
    <n v="6"/>
    <n v="1"/>
    <s v="GD5633"/>
    <s v="ASMA BUTT MUHAMMAD AMIN BUTT"/>
    <s v="A001"/>
    <s v="National Health Insurance Co. - Daman - P.J.S.C."/>
    <s v="A001"/>
    <s v="National Health Insurance Co. - Daman - P.J.S.C."/>
    <s v=""/>
    <m/>
    <s v="41046880"/>
    <n v="408"/>
    <s v="Principal : K02.53, K02.63"/>
    <m/>
    <n v="0"/>
    <n v="0"/>
    <m/>
    <n v="0"/>
    <n v="408"/>
    <m/>
    <m/>
    <m/>
    <m/>
    <x v="0"/>
    <x v="0"/>
    <s v="DR ASMA DAMAN.xml"/>
    <m/>
    <s v="Initial Not Remitted"/>
    <m/>
  </r>
  <r>
    <s v="MF4159"/>
    <s v="2033MF4159-56a69f"/>
    <s v="40596"/>
    <d v="2025-01-23T12:37:00"/>
    <n v="1"/>
    <d v="2025-01-23T12:37:00"/>
    <d v="2025-01-23T18:07:00"/>
    <s v="0000083700"/>
    <s v="02111"/>
    <n v="6"/>
    <n v="1"/>
    <s v="GD36537"/>
    <s v="AMMAR  ANBARI"/>
    <s v="D001"/>
    <s v="National Health Insurance Company (DAMAN) - Thiqa program administration"/>
    <s v="E001"/>
    <s v="Abu Dhabi Department of Finance"/>
    <s v=""/>
    <m/>
    <m/>
    <n v="0"/>
    <s v="Principal : K08.409, K06.012, K08.25, K06.8, F40.232"/>
    <m/>
    <n v="0"/>
    <n v="0"/>
    <m/>
    <n v="0"/>
    <n v="0"/>
    <m/>
    <m/>
    <m/>
    <m/>
    <x v="0"/>
    <x v="0"/>
    <s v="THIQA AMAMR.xml"/>
    <m/>
    <s v="Initial Not Remitted"/>
    <m/>
  </r>
  <r>
    <s v="MF4159"/>
    <s v="2033MF4159-56a69f"/>
    <s v="40596"/>
    <d v="2025-01-23T12:37:00"/>
    <n v="1"/>
    <d v="2025-01-23T12:37:00"/>
    <d v="2025-01-23T18:07:00"/>
    <s v="0000083701"/>
    <s v="02111"/>
    <n v="6"/>
    <n v="1"/>
    <s v="GD36537"/>
    <s v="AMMAR  ANBARI"/>
    <s v="D001"/>
    <s v="National Health Insurance Company (DAMAN) - Thiqa program administration"/>
    <s v="E001"/>
    <s v="Abu Dhabi Department of Finance"/>
    <s v=""/>
    <m/>
    <m/>
    <n v="0"/>
    <s v="Principal : K08.409, K06.012, K08.25, K06.8, F40.232"/>
    <m/>
    <n v="0"/>
    <n v="0"/>
    <m/>
    <n v="0"/>
    <n v="0"/>
    <m/>
    <m/>
    <m/>
    <m/>
    <x v="0"/>
    <x v="0"/>
    <s v="THIQA AMAMR.xml"/>
    <m/>
    <s v="Initial Not Remitted"/>
    <m/>
  </r>
  <r>
    <s v="MF4159"/>
    <s v="2033MF4159-56a69f"/>
    <s v="40596"/>
    <d v="2025-01-23T12:37:00"/>
    <n v="1"/>
    <d v="2025-01-23T12:37:00"/>
    <d v="2025-01-23T18:07:00"/>
    <s v="0000083704"/>
    <s v="02601"/>
    <n v="6"/>
    <n v="1"/>
    <s v="GD36537"/>
    <s v="AMMAR  ANBARI"/>
    <s v="D001"/>
    <s v="National Health Insurance Company (DAMAN) - Thiqa program administration"/>
    <s v="E001"/>
    <s v="Abu Dhabi Department of Finance"/>
    <s v=""/>
    <m/>
    <m/>
    <n v="105"/>
    <s v="Principal : K08.409, K06.012, K08.25, K06.8, F40.232"/>
    <m/>
    <n v="0"/>
    <n v="0"/>
    <m/>
    <n v="0"/>
    <n v="105"/>
    <m/>
    <m/>
    <m/>
    <m/>
    <x v="0"/>
    <x v="0"/>
    <s v="THIQA AMAMR.xml"/>
    <m/>
    <s v="Initial Not Remitted"/>
    <m/>
  </r>
  <r>
    <s v="MF4159"/>
    <s v="2033MF4159-56a69f"/>
    <s v="40596"/>
    <d v="2025-01-23T12:37:00"/>
    <n v="1"/>
    <d v="2025-01-23T12:37:00"/>
    <d v="2025-01-23T18:07:00"/>
    <s v="0000083698"/>
    <s v="03001"/>
    <n v="6"/>
    <n v="1"/>
    <s v="GD36537"/>
    <s v="AMMAR  ANBARI"/>
    <s v="D001"/>
    <s v="National Health Insurance Company (DAMAN) - Thiqa program administration"/>
    <s v="E001"/>
    <s v="Abu Dhabi Department of Finance"/>
    <s v=""/>
    <m/>
    <s v="AUTH0411202416641303"/>
    <n v="350"/>
    <s v="Principal : K08.409, K06.012, K08.25, K06.8, F40.232"/>
    <m/>
    <n v="0"/>
    <n v="0"/>
    <m/>
    <n v="0"/>
    <n v="350"/>
    <m/>
    <m/>
    <m/>
    <m/>
    <x v="0"/>
    <x v="0"/>
    <s v="THIQA AMAMR.xml"/>
    <m/>
    <s v="Initial Not Remitted"/>
    <m/>
  </r>
  <r>
    <s v="MF4159"/>
    <s v="2033MF4159-56a69f"/>
    <s v="40596"/>
    <d v="2025-01-23T12:37:00"/>
    <n v="1"/>
    <d v="2025-01-23T12:37:00"/>
    <d v="2025-01-23T18:07:00"/>
    <s v="0000083709"/>
    <s v="42211"/>
    <n v="6"/>
    <n v="1"/>
    <s v="GD36537"/>
    <s v="AMMAR  ANBARI"/>
    <s v="D001"/>
    <s v="National Health Insurance Company (DAMAN) - Thiqa program administration"/>
    <s v="E001"/>
    <s v="Abu Dhabi Department of Finance"/>
    <s v=""/>
    <m/>
    <m/>
    <n v="560"/>
    <s v="Principal : K08.409, K06.012, K08.25, K06.8, F40.232"/>
    <m/>
    <n v="0"/>
    <n v="0"/>
    <m/>
    <n v="0"/>
    <n v="560"/>
    <m/>
    <m/>
    <m/>
    <m/>
    <x v="0"/>
    <x v="0"/>
    <s v="THIQA AMAMR.xml"/>
    <m/>
    <s v="Initial Not Remitted"/>
    <m/>
  </r>
  <r>
    <s v="MF4159"/>
    <s v="2033MF4159-56a69f"/>
    <s v="40596"/>
    <d v="2025-01-23T12:37:00"/>
    <n v="1"/>
    <d v="2025-01-23T12:37:00"/>
    <d v="2025-01-23T18:07:00"/>
    <s v="0000083696"/>
    <s v="42631"/>
    <n v="6"/>
    <n v="1"/>
    <s v="GD36537"/>
    <s v="AMMAR  ANBARI"/>
    <s v="D001"/>
    <s v="National Health Insurance Company (DAMAN) - Thiqa program administration"/>
    <s v="E001"/>
    <s v="Abu Dhabi Department of Finance"/>
    <s v=""/>
    <m/>
    <s v="AUTH0411202416641303"/>
    <n v="1540"/>
    <s v="Principal : K08.409, K06.012, K08.25, K06.8, F40.232"/>
    <m/>
    <n v="0"/>
    <n v="0"/>
    <m/>
    <n v="0"/>
    <n v="1540"/>
    <m/>
    <m/>
    <m/>
    <m/>
    <x v="0"/>
    <x v="0"/>
    <s v="THIQA AMAMR.xml"/>
    <m/>
    <s v="Initial Not Remitted"/>
    <m/>
  </r>
  <r>
    <s v="MF4159"/>
    <s v="2033MF4159-56a69f"/>
    <s v="40596"/>
    <d v="2025-01-23T12:37:00"/>
    <n v="1"/>
    <d v="2025-01-23T12:37:00"/>
    <d v="2025-01-23T18:07:00"/>
    <s v="0000083697"/>
    <s v="42702"/>
    <n v="6"/>
    <n v="1"/>
    <s v="GD36537"/>
    <s v="AMMAR  ANBARI"/>
    <s v="D001"/>
    <s v="National Health Insurance Company (DAMAN) - Thiqa program administration"/>
    <s v="E001"/>
    <s v="Abu Dhabi Department of Finance"/>
    <s v=""/>
    <m/>
    <s v="AUTH0411202416641303"/>
    <n v="735"/>
    <s v="Principal : K08.409, K06.012, K08.25, K06.8, F40.232"/>
    <m/>
    <n v="0"/>
    <n v="0"/>
    <m/>
    <n v="0"/>
    <n v="735"/>
    <m/>
    <m/>
    <m/>
    <m/>
    <x v="0"/>
    <x v="0"/>
    <s v="THIQA AMAMR.xml"/>
    <m/>
    <s v="Initial Not Remitted"/>
    <m/>
  </r>
  <r>
    <s v="MF4159"/>
    <s v="2033MF4159-56a69f"/>
    <s v="40596"/>
    <d v="2025-01-23T12:37:00"/>
    <n v="1"/>
    <d v="2025-01-23T12:37:00"/>
    <d v="2025-01-23T18:07:00"/>
    <s v="0000083695"/>
    <s v="79933"/>
    <n v="6"/>
    <n v="1"/>
    <s v="GD36537"/>
    <s v="AMMAR  ANBARI"/>
    <s v="D001"/>
    <s v="National Health Insurance Company (DAMAN) - Thiqa program administration"/>
    <s v="E001"/>
    <s v="Abu Dhabi Department of Finance"/>
    <s v=""/>
    <m/>
    <s v="AUTH0411202416641303"/>
    <n v="3500"/>
    <s v="Principal : K08.409, K06.012, K08.25, K06.8, F40.232"/>
    <m/>
    <n v="0"/>
    <n v="0"/>
    <m/>
    <n v="0"/>
    <n v="3500"/>
    <m/>
    <m/>
    <m/>
    <m/>
    <x v="0"/>
    <x v="0"/>
    <s v="THIQA AMAMR.xml"/>
    <m/>
    <s v="Initial Not Remitted"/>
    <m/>
  </r>
  <r>
    <s v="MF4159"/>
    <s v="2033MF4159-56a69f"/>
    <s v="40596"/>
    <d v="2025-01-23T12:37:00"/>
    <n v="1"/>
    <d v="2025-01-23T12:37:00"/>
    <d v="2025-01-23T18:07:00"/>
    <s v="0000083705"/>
    <s v="92411"/>
    <n v="6"/>
    <n v="1"/>
    <s v="GD36537"/>
    <s v="AMMAR  ANBARI"/>
    <s v="D001"/>
    <s v="National Health Insurance Company (DAMAN) - Thiqa program administration"/>
    <s v="E001"/>
    <s v="Abu Dhabi Department of Finance"/>
    <s v=""/>
    <m/>
    <m/>
    <n v="140"/>
    <s v="Principal : K08.409, K06.012, K08.25, K06.8, F40.232"/>
    <m/>
    <n v="0"/>
    <n v="0"/>
    <m/>
    <n v="0"/>
    <n v="140"/>
    <m/>
    <m/>
    <m/>
    <m/>
    <x v="0"/>
    <x v="0"/>
    <s v="THIQA AMAMR.xml"/>
    <m/>
    <s v="Initial Not Remitted"/>
    <m/>
  </r>
  <r>
    <s v="MF4159"/>
    <s v="2033MF4159-56a69f"/>
    <s v="40596"/>
    <d v="2025-01-23T12:37:00"/>
    <n v="1"/>
    <d v="2025-01-23T12:37:00"/>
    <d v="2025-01-23T18:07:00"/>
    <s v="0000083706"/>
    <s v="92419"/>
    <n v="6"/>
    <n v="1"/>
    <s v="GD36537"/>
    <s v="AMMAR  ANBARI"/>
    <s v="D001"/>
    <s v="National Health Insurance Company (DAMAN) - Thiqa program administration"/>
    <s v="E001"/>
    <s v="Abu Dhabi Department of Finance"/>
    <s v=""/>
    <m/>
    <m/>
    <n v="105"/>
    <s v="Principal : K08.409, K06.012, K08.25, K06.8, F40.232"/>
    <m/>
    <n v="0"/>
    <n v="0"/>
    <m/>
    <n v="0"/>
    <n v="105"/>
    <m/>
    <m/>
    <m/>
    <m/>
    <x v="0"/>
    <x v="0"/>
    <s v="THIQA AMAMR.xml"/>
    <m/>
    <s v="Initial Not Remitted"/>
    <m/>
  </r>
  <r>
    <s v="MF4159"/>
    <s v="2033MF4159-56a69f"/>
    <s v="40596"/>
    <d v="2025-01-23T12:37:00"/>
    <n v="1"/>
    <d v="2025-01-23T12:37:00"/>
    <d v="2025-01-23T18:07:00"/>
    <s v="0000083707"/>
    <s v="92419"/>
    <n v="6"/>
    <n v="1"/>
    <s v="GD36537"/>
    <s v="AMMAR  ANBARI"/>
    <s v="D001"/>
    <s v="National Health Insurance Company (DAMAN) - Thiqa program administration"/>
    <s v="E001"/>
    <s v="Abu Dhabi Department of Finance"/>
    <s v=""/>
    <m/>
    <m/>
    <n v="105"/>
    <s v="Principal : K08.409, K06.012, K08.25, K06.8, F40.232"/>
    <m/>
    <n v="0"/>
    <n v="0"/>
    <m/>
    <n v="0"/>
    <n v="105"/>
    <m/>
    <m/>
    <m/>
    <m/>
    <x v="0"/>
    <x v="0"/>
    <s v="THIQA AMAMR.xml"/>
    <m/>
    <s v="Initial Not Remitted"/>
    <m/>
  </r>
  <r>
    <s v="MF4159"/>
    <s v="2033MF4159-56a69f"/>
    <s v="40596"/>
    <d v="2025-01-23T12:37:00"/>
    <n v="1"/>
    <d v="2025-01-23T12:37:00"/>
    <d v="2025-01-23T18:07:00"/>
    <s v="0000083708"/>
    <s v="92419"/>
    <n v="6"/>
    <n v="1"/>
    <s v="GD36537"/>
    <s v="AMMAR  ANBARI"/>
    <s v="D001"/>
    <s v="National Health Insurance Company (DAMAN) - Thiqa program administration"/>
    <s v="E001"/>
    <s v="Abu Dhabi Department of Finance"/>
    <s v=""/>
    <m/>
    <m/>
    <n v="105"/>
    <s v="Principal : K08.409, K06.012, K08.25, K06.8, F40.232"/>
    <m/>
    <n v="0"/>
    <n v="0"/>
    <m/>
    <n v="0"/>
    <n v="105"/>
    <m/>
    <m/>
    <m/>
    <m/>
    <x v="0"/>
    <x v="0"/>
    <s v="THIQA AMAMR.xml"/>
    <m/>
    <s v="Initial Not Remitted"/>
    <m/>
  </r>
  <r>
    <s v="MF4159"/>
    <s v="1957MF4159-3071d8"/>
    <s v="35706"/>
    <d v="2025-01-23T13:06:00"/>
    <n v="1"/>
    <d v="2025-01-23T13:06:00"/>
    <d v="2025-01-23T13:51:00"/>
    <s v="0000083786"/>
    <s v="02111"/>
    <n v="6"/>
    <n v="1"/>
    <s v="GD22503"/>
    <s v="Salim ali salim  Alhamadani"/>
    <s v="D001"/>
    <s v="National Health Insurance Company (DAMAN) - Thiqa program administration"/>
    <s v="E001"/>
    <s v="Abu Dhabi Department of Finance"/>
    <s v=""/>
    <m/>
    <m/>
    <n v="0"/>
    <s v="Principal : K04.7, K05.329"/>
    <m/>
    <n v="0"/>
    <n v="0"/>
    <m/>
    <n v="0"/>
    <n v="0"/>
    <m/>
    <m/>
    <m/>
    <m/>
    <x v="0"/>
    <x v="0"/>
    <s v="thiqa11-jan11-drsalim.xml"/>
    <m/>
    <s v="Initial Not Remitted"/>
    <m/>
  </r>
  <r>
    <s v="MF4159"/>
    <s v="1957MF4159-3071d8"/>
    <s v="35706"/>
    <d v="2025-01-23T13:06:00"/>
    <n v="1"/>
    <d v="2025-01-23T13:06:00"/>
    <d v="2025-01-23T13:51:00"/>
    <s v="0000083787"/>
    <s v="02111"/>
    <n v="6"/>
    <n v="1"/>
    <s v="GD22503"/>
    <s v="Salim ali salim  Alhamadani"/>
    <s v="D001"/>
    <s v="National Health Insurance Company (DAMAN) - Thiqa program administration"/>
    <s v="E001"/>
    <s v="Abu Dhabi Department of Finance"/>
    <s v=""/>
    <m/>
    <m/>
    <n v="0"/>
    <s v="Principal : K04.7, K05.329"/>
    <m/>
    <n v="0"/>
    <n v="0"/>
    <m/>
    <n v="0"/>
    <n v="0"/>
    <m/>
    <m/>
    <m/>
    <m/>
    <x v="0"/>
    <x v="0"/>
    <s v="thiqa11-jan11-drsalim.xml"/>
    <m/>
    <s v="Initial Not Remitted"/>
    <m/>
  </r>
  <r>
    <s v="MF4159"/>
    <s v="1957MF4159-3071d8"/>
    <s v="35706"/>
    <d v="2025-01-23T13:06:00"/>
    <n v="1"/>
    <d v="2025-01-23T13:06:00"/>
    <d v="2025-01-23T13:51:00"/>
    <s v="0000083502"/>
    <s v="33115"/>
    <n v="6"/>
    <n v="1"/>
    <s v="GD22503"/>
    <s v="Salim ali salim  Alhamadani"/>
    <s v="D001"/>
    <s v="National Health Insurance Company (DAMAN) - Thiqa program administration"/>
    <s v="E001"/>
    <s v="Abu Dhabi Department of Finance"/>
    <s v=""/>
    <m/>
    <m/>
    <n v="455"/>
    <s v="Principal : K04.7, K05.329"/>
    <m/>
    <n v="0"/>
    <n v="0"/>
    <m/>
    <n v="0"/>
    <n v="455"/>
    <m/>
    <m/>
    <m/>
    <m/>
    <x v="0"/>
    <x v="0"/>
    <s v="thiqa11-jan11-drsalim.xml"/>
    <m/>
    <s v="Initial Not Remitted"/>
    <m/>
  </r>
  <r>
    <s v="MF4159"/>
    <s v="2082MF4159-473bb2"/>
    <s v="41018"/>
    <d v="2025-01-23T13:35:00"/>
    <n v="1"/>
    <d v="2025-01-23T13:35:00"/>
    <d v="2025-01-23T18:22:00"/>
    <s v="0000083620"/>
    <s v="02111"/>
    <n v="6"/>
    <n v="1"/>
    <s v="GD45264"/>
    <s v="IBRAHIM KHALED MOHAMED HASSAN  MOUSA"/>
    <s v="A002"/>
    <s v="Abu Dhabi National Insurance Co."/>
    <s v="A002"/>
    <s v="Abu Dhabi National Insurance Co."/>
    <s v=""/>
    <m/>
    <s v="E7210576"/>
    <n v="29.75"/>
    <s v="Principal : K04.02, K08.530, K03.81"/>
    <m/>
    <n v="0"/>
    <n v="0"/>
    <m/>
    <n v="0"/>
    <n v="29.75"/>
    <m/>
    <m/>
    <m/>
    <m/>
    <x v="0"/>
    <x v="0"/>
    <s v="23jan-dribhm-adnic.xml"/>
    <m/>
    <s v="Initial Not Remitted"/>
    <m/>
  </r>
  <r>
    <s v="MF4159"/>
    <s v="2082MF4159-473bb2"/>
    <s v="41018"/>
    <d v="2025-01-23T13:35:00"/>
    <n v="1"/>
    <d v="2025-01-23T13:35:00"/>
    <d v="2025-01-23T18:22:00"/>
    <s v="0000083621"/>
    <s v="02111"/>
    <n v="6"/>
    <n v="1"/>
    <s v="GD45264"/>
    <s v="IBRAHIM KHALED MOHAMED HASSAN  MOUSA"/>
    <s v="A002"/>
    <s v="Abu Dhabi National Insurance Co."/>
    <s v="A002"/>
    <s v="Abu Dhabi National Insurance Co."/>
    <s v=""/>
    <m/>
    <s v="E7210576"/>
    <n v="29.75"/>
    <s v="Principal : K04.02, K08.530, K03.81"/>
    <m/>
    <n v="0"/>
    <n v="0"/>
    <m/>
    <n v="0"/>
    <n v="29.75"/>
    <m/>
    <m/>
    <m/>
    <m/>
    <x v="0"/>
    <x v="0"/>
    <s v="23jan-dribhm-adnic.xml"/>
    <m/>
    <s v="Initial Not Remitted"/>
    <m/>
  </r>
  <r>
    <s v="MF4159"/>
    <s v="2082MF4159-473bb2"/>
    <s v="41018"/>
    <d v="2025-01-23T13:35:00"/>
    <n v="1"/>
    <d v="2025-01-23T13:35:00"/>
    <d v="2025-01-23T18:22:00"/>
    <s v="0000083616"/>
    <s v="33111"/>
    <n v="6"/>
    <n v="1"/>
    <s v="GD45264"/>
    <s v="IBRAHIM KHALED MOHAMED HASSAN  MOUSA"/>
    <s v="A002"/>
    <s v="Abu Dhabi National Insurance Co."/>
    <s v="A002"/>
    <s v="Abu Dhabi National Insurance Co."/>
    <s v=""/>
    <m/>
    <s v="E7210576"/>
    <n v="327.25"/>
    <s v="Principal : K04.02, K08.530, K03.81"/>
    <m/>
    <n v="0"/>
    <n v="0"/>
    <m/>
    <n v="0"/>
    <n v="327.25"/>
    <m/>
    <m/>
    <m/>
    <m/>
    <x v="0"/>
    <x v="0"/>
    <s v="23jan-dribhm-adnic.xml"/>
    <m/>
    <s v="Initial Not Remitted"/>
    <m/>
  </r>
  <r>
    <s v="MF4159"/>
    <s v="2082MF4159-473bb2"/>
    <s v="41018"/>
    <d v="2025-01-23T13:35:00"/>
    <n v="1"/>
    <d v="2025-01-23T13:35:00"/>
    <d v="2025-01-23T18:22:00"/>
    <s v="0000083618"/>
    <s v="33131"/>
    <n v="6"/>
    <n v="1"/>
    <s v="GD45264"/>
    <s v="IBRAHIM KHALED MOHAMED HASSAN  MOUSA"/>
    <s v="A002"/>
    <s v="Abu Dhabi National Insurance Co."/>
    <s v="A002"/>
    <s v="Abu Dhabi National Insurance Co."/>
    <s v=""/>
    <m/>
    <s v="E7210576"/>
    <n v="565.25"/>
    <s v="Principal : K04.02, K08.530, K03.81"/>
    <m/>
    <n v="0"/>
    <n v="0"/>
    <m/>
    <n v="0"/>
    <n v="565.25"/>
    <m/>
    <m/>
    <m/>
    <m/>
    <x v="0"/>
    <x v="0"/>
    <s v="23jan-dribhm-adnic.xml"/>
    <m/>
    <s v="Initial Not Remitted"/>
    <m/>
  </r>
  <r>
    <s v="MF4159"/>
    <s v="2082MF4159-473bb2"/>
    <s v="41018"/>
    <d v="2025-01-23T13:35:00"/>
    <n v="1"/>
    <d v="2025-01-23T13:35:00"/>
    <d v="2025-01-23T18:22:00"/>
    <s v="0000083619"/>
    <s v="33141"/>
    <n v="6"/>
    <n v="1"/>
    <s v="GD45264"/>
    <s v="IBRAHIM KHALED MOHAMED HASSAN  MOUSA"/>
    <s v="A002"/>
    <s v="Abu Dhabi National Insurance Co."/>
    <s v="A002"/>
    <s v="Abu Dhabi National Insurance Co."/>
    <s v=""/>
    <m/>
    <s v="E7210576"/>
    <n v="743.75"/>
    <s v="Principal : K04.02, K08.530, K03.81"/>
    <m/>
    <n v="0"/>
    <n v="0"/>
    <m/>
    <n v="0"/>
    <n v="743.75"/>
    <m/>
    <m/>
    <m/>
    <m/>
    <x v="0"/>
    <x v="0"/>
    <s v="23jan-dribhm-adnic.xml"/>
    <m/>
    <s v="Initial Not Remitted"/>
    <m/>
  </r>
  <r>
    <s v="MF4159"/>
    <s v="2013MF4159-12cd6f"/>
    <s v="39858"/>
    <d v="2025-01-23T15:11:00"/>
    <n v="1"/>
    <d v="2025-01-23T15:11:00"/>
    <d v="2025-01-23T16:00:00"/>
    <s v="0000083795"/>
    <s v="27722"/>
    <n v="6"/>
    <n v="1"/>
    <s v="GD11525"/>
    <s v="HUSSIEN SALAH AHMAD"/>
    <s v="D001"/>
    <s v="National Health Insurance Company (DAMAN) - Thiqa program administration"/>
    <s v="E001"/>
    <s v="Abu Dhabi Department of Finance"/>
    <s v=""/>
    <m/>
    <m/>
    <n v="455"/>
    <s v="Principal : K08.531, K08.409"/>
    <m/>
    <n v="0"/>
    <n v="0"/>
    <m/>
    <n v="0"/>
    <n v="455"/>
    <m/>
    <m/>
    <m/>
    <m/>
    <x v="0"/>
    <x v="0"/>
    <s v="thiqa Dr hussain.xml"/>
    <m/>
    <s v="Initial Not Remitted"/>
    <m/>
  </r>
  <r>
    <s v="MF4159"/>
    <s v="2013MF4159-12cd6f"/>
    <s v="39858"/>
    <d v="2025-01-23T15:11:00"/>
    <n v="1"/>
    <d v="2025-01-23T15:11:00"/>
    <d v="2025-01-23T16:00:00"/>
    <s v="0000083796"/>
    <s v="27722"/>
    <n v="6"/>
    <n v="1"/>
    <s v="GD11525"/>
    <s v="HUSSIEN SALAH AHMAD"/>
    <s v="D001"/>
    <s v="National Health Insurance Company (DAMAN) - Thiqa program administration"/>
    <s v="E001"/>
    <s v="Abu Dhabi Department of Finance"/>
    <s v=""/>
    <m/>
    <m/>
    <n v="455"/>
    <s v="Principal : K08.531, K08.409"/>
    <m/>
    <n v="0"/>
    <n v="0"/>
    <m/>
    <n v="0"/>
    <n v="455"/>
    <m/>
    <m/>
    <m/>
    <m/>
    <x v="0"/>
    <x v="0"/>
    <s v="thiqa Dr hussain.xml"/>
    <m/>
    <s v="Initial Not Remitted"/>
    <m/>
  </r>
  <r>
    <s v="MF4159"/>
    <s v="1978MF4159-4a47f9"/>
    <s v="40132"/>
    <d v="2025-01-23T15:19:00"/>
    <n v="1"/>
    <d v="2025-01-23T15:19:00"/>
    <d v="2025-01-23T17:09:00"/>
    <s v="0000083811"/>
    <s v="02934"/>
    <n v="6"/>
    <n v="1"/>
    <s v="GD11525"/>
    <s v="HUSSIEN SALAH AHMAD"/>
    <s v="D001"/>
    <s v="National Health Insurance Company (DAMAN) - Thiqa program administration"/>
    <s v="E001"/>
    <s v="Abu Dhabi Department of Finance"/>
    <s v=""/>
    <m/>
    <m/>
    <n v="420"/>
    <s v="Principal : K08.409"/>
    <m/>
    <n v="0"/>
    <n v="0"/>
    <m/>
    <n v="0"/>
    <n v="420"/>
    <m/>
    <m/>
    <m/>
    <m/>
    <x v="0"/>
    <x v="0"/>
    <s v="thiqa Dr hussain.xml"/>
    <m/>
    <s v="Initial Not Remitted"/>
    <m/>
  </r>
  <r>
    <s v="MF4159"/>
    <s v="2073MF4159-6f66bb"/>
    <s v="40739"/>
    <d v="2025-01-23T16:33:00"/>
    <n v="1"/>
    <d v="2025-01-23T16:33:00"/>
    <d v="2025-01-23T20:12:00"/>
    <s v="0000083859"/>
    <s v="01204"/>
    <n v="6"/>
    <n v="1"/>
    <s v="GD11525"/>
    <s v="HUSSIEN SALAH AHMAD"/>
    <s v="D001"/>
    <s v="National Health Insurance Company (DAMAN) - Thiqa program administration"/>
    <s v="E001"/>
    <s v="Abu Dhabi Department of Finance"/>
    <s v=""/>
    <m/>
    <m/>
    <n v="70"/>
    <s v="Principal : K05.223, K08.530"/>
    <m/>
    <n v="0"/>
    <n v="0"/>
    <m/>
    <n v="0"/>
    <n v="70"/>
    <m/>
    <m/>
    <m/>
    <m/>
    <x v="0"/>
    <x v="0"/>
    <s v="dr hussain thiqa jan 19,20,21,22.xml"/>
    <m/>
    <s v="Initial Not Remitted"/>
    <m/>
  </r>
  <r>
    <s v="MF4159"/>
    <s v="1966MF4159-74debf"/>
    <s v="41028"/>
    <d v="2025-01-23T16:49:00"/>
    <n v="1"/>
    <d v="2025-01-23T16:49:00"/>
    <d v="2025-01-23T17:28:00"/>
    <s v="0000083832"/>
    <s v="01204"/>
    <n v="6"/>
    <n v="1"/>
    <s v="GD22503"/>
    <s v="Salim ali salim  Alhamadani"/>
    <s v="D001"/>
    <s v="National Health Insurance Company (DAMAN) - Thiqa program administration"/>
    <s v="E001"/>
    <s v="Abu Dhabi Department of Finance"/>
    <s v=""/>
    <m/>
    <m/>
    <n v="70"/>
    <s v="Principal : K05.213, K01.1, K03.6"/>
    <m/>
    <n v="0"/>
    <n v="0"/>
    <m/>
    <n v="0"/>
    <n v="70"/>
    <m/>
    <m/>
    <m/>
    <m/>
    <x v="0"/>
    <x v="0"/>
    <s v="thiqa dr salim.xml"/>
    <m/>
    <s v="Initial Not Remitted"/>
    <m/>
  </r>
  <r>
    <s v="MF4159"/>
    <s v="1966MF4159-74debf"/>
    <s v="41028"/>
    <d v="2025-01-23T16:49:00"/>
    <n v="1"/>
    <d v="2025-01-23T16:49:00"/>
    <d v="2025-01-23T17:28:00"/>
    <s v="0000083833"/>
    <s v="02601"/>
    <n v="6"/>
    <n v="1"/>
    <s v="GD22503"/>
    <s v="Salim ali salim  Alhamadani"/>
    <s v="D001"/>
    <s v="National Health Insurance Company (DAMAN) - Thiqa program administration"/>
    <s v="E001"/>
    <s v="Abu Dhabi Department of Finance"/>
    <s v=""/>
    <m/>
    <m/>
    <n v="105"/>
    <s v="Principal : K05.213, K01.1, K03.6"/>
    <m/>
    <n v="0"/>
    <n v="0"/>
    <m/>
    <n v="0"/>
    <n v="105"/>
    <m/>
    <m/>
    <m/>
    <m/>
    <x v="0"/>
    <x v="0"/>
    <s v="thiqa dr salim.xml"/>
    <m/>
    <s v="Initial Not Remitted"/>
    <m/>
  </r>
  <r>
    <s v="MF4159"/>
    <s v="1844MF4159-3a4c16"/>
    <s v="38812"/>
    <d v="2025-01-23T16:55:00"/>
    <n v="1"/>
    <d v="2025-01-23T16:55:00"/>
    <d v="2025-01-23T17:11:00"/>
    <s v="0000083804"/>
    <s v="01204"/>
    <n v="6"/>
    <n v="1"/>
    <s v="GD5633"/>
    <s v="ASMA BUTT MUHAMMAD AMIN BUTT"/>
    <s v="A001"/>
    <s v="National Health Insurance Co. - Daman - P.J.S.C."/>
    <s v="A001"/>
    <s v="National Health Insurance Co. - Daman - P.J.S.C."/>
    <s v=""/>
    <m/>
    <s v="117470480"/>
    <n v="48"/>
    <s v="Principal : K05.10, K03.6"/>
    <m/>
    <n v="0"/>
    <n v="0"/>
    <m/>
    <n v="0"/>
    <n v="48"/>
    <m/>
    <m/>
    <m/>
    <m/>
    <x v="0"/>
    <x v="0"/>
    <s v="drasma-daman-jan.xml"/>
    <m/>
    <s v="Initial Not Remitted"/>
    <m/>
  </r>
  <r>
    <s v="MF4159"/>
    <s v="1844MF4159-3a4c16"/>
    <s v="38812"/>
    <d v="2025-01-23T16:55:00"/>
    <n v="1"/>
    <d v="2025-01-23T16:55:00"/>
    <d v="2025-01-23T17:11:00"/>
    <s v="0000083805"/>
    <s v="11111"/>
    <n v="6"/>
    <n v="1"/>
    <s v="GD5633"/>
    <s v="ASMA BUTT MUHAMMAD AMIN BUTT"/>
    <s v="A001"/>
    <s v="National Health Insurance Co. - Daman - P.J.S.C."/>
    <s v="A001"/>
    <s v="National Health Insurance Co. - Daman - P.J.S.C."/>
    <s v=""/>
    <m/>
    <s v="117470480"/>
    <n v="48"/>
    <s v="Principal : K05.10, K03.6"/>
    <m/>
    <n v="0"/>
    <n v="0"/>
    <m/>
    <n v="0"/>
    <n v="48"/>
    <m/>
    <m/>
    <m/>
    <m/>
    <x v="0"/>
    <x v="0"/>
    <s v="drasma-daman-jan.xml"/>
    <m/>
    <s v="Initial Not Remitted"/>
    <m/>
  </r>
  <r>
    <s v="MF4159"/>
    <s v="1844MF4159-3a4c16"/>
    <s v="38812"/>
    <d v="2025-01-23T16:55:00"/>
    <n v="1"/>
    <d v="2025-01-23T16:55:00"/>
    <d v="2025-01-23T17:11:00"/>
    <s v="0000083807"/>
    <s v="11119"/>
    <n v="6"/>
    <n v="1"/>
    <s v="GD5633"/>
    <s v="ASMA BUTT MUHAMMAD AMIN BUTT"/>
    <s v="A001"/>
    <s v="National Health Insurance Co. - Daman - P.J.S.C."/>
    <s v="A001"/>
    <s v="National Health Insurance Co. - Daman - P.J.S.C."/>
    <s v=""/>
    <m/>
    <s v="117470480"/>
    <n v="36"/>
    <s v="Principal : K05.10, K03.6"/>
    <m/>
    <n v="0"/>
    <n v="0"/>
    <m/>
    <n v="0"/>
    <n v="36"/>
    <m/>
    <m/>
    <m/>
    <m/>
    <x v="0"/>
    <x v="0"/>
    <s v="drasma-daman-jan.xml"/>
    <m/>
    <s v="Initial Not Remitted"/>
    <m/>
  </r>
  <r>
    <s v="MF4159"/>
    <s v="1879MF4159-48b407"/>
    <s v="41026"/>
    <d v="2025-01-23T16:57:00"/>
    <n v="1"/>
    <d v="2025-01-23T16:57:00"/>
    <d v="2025-01-23T17:36:00"/>
    <s v="0000083834"/>
    <s v="01204"/>
    <n v="6"/>
    <n v="1"/>
    <s v="GD5633"/>
    <s v="ASMA BUTT MUHAMMAD AMIN BUTT"/>
    <s v="A001"/>
    <s v="National Health Insurance Co. - Daman - P.J.S.C."/>
    <s v="A001"/>
    <s v="National Health Insurance Co. - Daman - P.J.S.C."/>
    <s v=""/>
    <m/>
    <s v="117486636"/>
    <n v="48"/>
    <s v="Principal : K05.10, K03.6, K02.53, K01.1, K08.409, K02.52"/>
    <m/>
    <n v="0"/>
    <n v="0"/>
    <m/>
    <n v="0"/>
    <n v="48"/>
    <m/>
    <m/>
    <m/>
    <m/>
    <x v="0"/>
    <x v="0"/>
    <s v="daman-drasma-jan7.xml"/>
    <m/>
    <s v="Initial Not Remitted"/>
    <m/>
  </r>
  <r>
    <s v="MF4159"/>
    <s v="1879MF4159-48b407"/>
    <s v="41026"/>
    <d v="2025-01-23T16:57:00"/>
    <n v="1"/>
    <d v="2025-01-23T16:57:00"/>
    <d v="2025-01-23T17:36:00"/>
    <s v="0000083835"/>
    <s v="02601"/>
    <n v="6"/>
    <n v="1"/>
    <s v="GD5633"/>
    <s v="ASMA BUTT MUHAMMAD AMIN BUTT"/>
    <s v="A001"/>
    <s v="National Health Insurance Co. - Daman - P.J.S.C."/>
    <s v="A001"/>
    <s v="National Health Insurance Co. - Daman - P.J.S.C."/>
    <s v=""/>
    <m/>
    <s v="117486636"/>
    <n v="72"/>
    <s v="Principal : K05.10, K03.6, K02.53, K01.1, K08.409, K02.52"/>
    <m/>
    <n v="0"/>
    <n v="0"/>
    <m/>
    <n v="0"/>
    <n v="72"/>
    <m/>
    <m/>
    <m/>
    <m/>
    <x v="0"/>
    <x v="0"/>
    <s v="daman-drasma-jan7.xml"/>
    <m/>
    <s v="Initial Not Remitted"/>
    <m/>
  </r>
  <r>
    <s v="MF4159"/>
    <s v="1980MF4159-591b11"/>
    <s v="41019"/>
    <d v="2025-01-23T17:15:00"/>
    <n v="1"/>
    <d v="2025-01-23T17:15:00"/>
    <d v="2025-01-23T17:24:00"/>
    <s v="0000083830"/>
    <s v="01204"/>
    <n v="6"/>
    <n v="1"/>
    <s v="GD36537"/>
    <s v="AMMAR  ANBARI"/>
    <s v="A002"/>
    <s v="Abu Dhabi National Insurance Co."/>
    <s v="A002"/>
    <s v="Abu Dhabi National Insurance Co."/>
    <s v=""/>
    <m/>
    <m/>
    <n v="59.5"/>
    <s v="Principal : K08.531, K02.62, K08.433, K05.10, K03.6"/>
    <m/>
    <n v="0"/>
    <n v="0"/>
    <m/>
    <n v="0"/>
    <n v="59.5"/>
    <m/>
    <m/>
    <m/>
    <m/>
    <x v="0"/>
    <x v="0"/>
    <s v="DR AMMAR ADNIC 23 JAN.xml"/>
    <m/>
    <s v="Initial Not Remitted"/>
    <m/>
  </r>
  <r>
    <s v="MF4159"/>
    <s v="1980MF4159-591b11"/>
    <s v="41019"/>
    <d v="2025-01-23T17:15:00"/>
    <n v="1"/>
    <d v="2025-01-23T17:15:00"/>
    <d v="2025-01-23T17:24:00"/>
    <s v="0000083831"/>
    <s v="02601"/>
    <n v="6"/>
    <n v="1"/>
    <s v="GD36537"/>
    <s v="AMMAR  ANBARI"/>
    <s v="A002"/>
    <s v="Abu Dhabi National Insurance Co."/>
    <s v="A002"/>
    <s v="Abu Dhabi National Insurance Co."/>
    <s v=""/>
    <m/>
    <m/>
    <n v="89.25"/>
    <s v="Principal : K08.531, K02.62, K08.433, K05.10, K03.6"/>
    <m/>
    <n v="0"/>
    <n v="0"/>
    <m/>
    <n v="0"/>
    <n v="89.25"/>
    <m/>
    <m/>
    <m/>
    <m/>
    <x v="0"/>
    <x v="0"/>
    <s v="DR AMMAR ADNIC 23 JAN.xml"/>
    <m/>
    <s v="Initial Not Remitted"/>
    <m/>
  </r>
  <r>
    <s v="MF4159"/>
    <s v="1817MF4159-438ee5"/>
    <s v="35007"/>
    <d v="2025-01-23T18:22:00"/>
    <n v="1"/>
    <d v="2025-01-23T18:22:00"/>
    <d v="2025-01-23T19:26:00"/>
    <s v="0000083858"/>
    <s v="02111"/>
    <n v="6"/>
    <n v="1"/>
    <s v="GD22503"/>
    <s v="Salim ali salim  Alhamadani"/>
    <s v="D001"/>
    <s v="National Health Insurance Company (DAMAN) - Thiqa program administration"/>
    <s v="E001"/>
    <s v="Abu Dhabi Department of Finance"/>
    <s v="CLM03022025042730561"/>
    <s v="ZEROHI05022025DMN644870"/>
    <m/>
    <n v="0"/>
    <s v="Principal : K02.62, K08.531, K02.52, K05.329"/>
    <d v="2025-02-05T15:04:00"/>
    <n v="0"/>
    <n v="0"/>
    <n v="0"/>
    <n v="0"/>
    <n v="0"/>
    <s v=""/>
    <m/>
    <m/>
    <m/>
    <x v="0"/>
    <x v="0"/>
    <s v="jan-thiqa-drsalim5.xml"/>
    <d v="2025-02-04T18:36:00"/>
    <s v="Remitted"/>
    <s v="Fully Rejected"/>
  </r>
  <r>
    <s v="MF4159"/>
    <s v="1817MF4159-438ee5"/>
    <s v="35007"/>
    <d v="2025-01-23T18:22:00"/>
    <n v="1"/>
    <d v="2025-01-23T18:22:00"/>
    <d v="2025-01-23T19:26:00"/>
    <s v="0000083856"/>
    <s v="25521"/>
    <n v="6"/>
    <n v="1"/>
    <s v="GD22503"/>
    <s v="Salim ali salim  Alhamadani"/>
    <s v="D001"/>
    <s v="National Health Insurance Company (DAMAN) - Thiqa program administration"/>
    <s v="E001"/>
    <s v="Abu Dhabi Department of Finance"/>
    <s v="CLM03022025042730561"/>
    <s v="ZEROHI05022025DMN644870"/>
    <m/>
    <n v="1050"/>
    <s v="Principal : K02.62, K08.531, K02.52, K05.329"/>
    <d v="2025-02-05T15:04:00"/>
    <n v="0"/>
    <n v="0"/>
    <n v="1050"/>
    <n v="1050"/>
    <n v="0"/>
    <s v="MNEC-003"/>
    <s v="Service is not clinically indicated based on good clinical practice"/>
    <s v="Medical"/>
    <s v="Medical Necessity"/>
    <x v="0"/>
    <x v="0"/>
    <s v="jan-thiqa-drsalim5.xml"/>
    <d v="2025-02-04T18:36:00"/>
    <s v="Remitted"/>
    <s v="Fully Rejected"/>
  </r>
  <r>
    <s v="MF4159"/>
    <s v="1817MF4159-438ee5"/>
    <s v="35007"/>
    <d v="2025-01-23T18:22:00"/>
    <n v="1"/>
    <d v="2025-01-23T18:22:00"/>
    <d v="2025-01-23T19:26:00"/>
    <s v="0000083857"/>
    <s v="25521"/>
    <n v="6"/>
    <n v="1"/>
    <s v="GD22503"/>
    <s v="Salim ali salim  Alhamadani"/>
    <s v="D001"/>
    <s v="National Health Insurance Company (DAMAN) - Thiqa program administration"/>
    <s v="E001"/>
    <s v="Abu Dhabi Department of Finance"/>
    <s v="CLM03022025042730561"/>
    <s v="ZEROHI05022025DMN644870"/>
    <m/>
    <n v="1050"/>
    <s v="Principal : K02.62, K08.531, K02.52, K05.329"/>
    <d v="2025-02-05T15:04:00"/>
    <n v="0"/>
    <n v="0"/>
    <n v="1050"/>
    <n v="1050"/>
    <n v="0"/>
    <s v="MNEC-003"/>
    <s v="Service is not clinically indicated based on good clinical practice"/>
    <s v="Medical"/>
    <s v="Medical Necessity"/>
    <x v="0"/>
    <x v="0"/>
    <s v="jan-thiqa-drsalim5.xml"/>
    <d v="2025-02-04T18:36:00"/>
    <s v="Remitted"/>
    <s v="Fully Rejected"/>
  </r>
  <r>
    <s v="MF4159"/>
    <s v="2063MF4159-edc3d4"/>
    <s v="40447"/>
    <d v="2025-01-23T19:37:00"/>
    <n v="1"/>
    <d v="2025-01-23T19:37:00"/>
    <d v="2025-01-23T20:07:00"/>
    <s v="0000084167"/>
    <s v="02111"/>
    <n v="6"/>
    <n v="1"/>
    <s v="GD22503"/>
    <s v="Salim ali salim  Alhamadani"/>
    <s v="A001"/>
    <s v="National Health Insurance Co. - Daman - P.J.S.C."/>
    <s v="A001"/>
    <s v="National Health Insurance Co. - Daman - P.J.S.C."/>
    <s v=""/>
    <m/>
    <m/>
    <n v="0"/>
    <s v="Principal : K04.6, K05.329"/>
    <m/>
    <n v="0"/>
    <n v="0"/>
    <m/>
    <n v="0"/>
    <n v="0"/>
    <m/>
    <m/>
    <m/>
    <m/>
    <x v="0"/>
    <x v="0"/>
    <s v="dr salim daman.xml"/>
    <m/>
    <s v="Initial Not Remitted"/>
    <m/>
  </r>
  <r>
    <s v="MF4159"/>
    <s v="2063MF4159-edc3d4"/>
    <s v="40447"/>
    <d v="2025-01-23T19:37:00"/>
    <n v="1"/>
    <d v="2025-01-23T19:37:00"/>
    <d v="2025-01-23T20:07:00"/>
    <s v="0000083145"/>
    <s v="23113"/>
    <n v="6"/>
    <n v="1"/>
    <s v="GD22503"/>
    <s v="Salim ali salim  Alhamadani"/>
    <s v="A001"/>
    <s v="National Health Insurance Co. - Daman - P.J.S.C."/>
    <s v="A001"/>
    <s v="National Health Insurance Co. - Daman - P.J.S.C."/>
    <s v=""/>
    <m/>
    <s v="117613819"/>
    <n v="168"/>
    <s v="Principal : K04.6, K05.329"/>
    <m/>
    <n v="0"/>
    <n v="0"/>
    <m/>
    <n v="0"/>
    <n v="168"/>
    <m/>
    <m/>
    <m/>
    <m/>
    <x v="0"/>
    <x v="0"/>
    <s v="dr salim daman.xml"/>
    <m/>
    <s v="Initial Not Remitted"/>
    <m/>
  </r>
  <r>
    <s v="MF4159"/>
    <s v="2063MF4159-edc3d4"/>
    <s v="40447"/>
    <d v="2025-01-23T19:37:00"/>
    <n v="1"/>
    <d v="2025-01-23T19:37:00"/>
    <d v="2025-01-23T20:07:00"/>
    <s v="0000083144"/>
    <s v="25764"/>
    <n v="6"/>
    <n v="1"/>
    <s v="GD22503"/>
    <s v="Salim ali salim  Alhamadani"/>
    <s v="A001"/>
    <s v="National Health Insurance Co. - Daman - P.J.S.C."/>
    <s v="A001"/>
    <s v="National Health Insurance Co. - Daman - P.J.S.C."/>
    <s v=""/>
    <m/>
    <s v="117613862"/>
    <n v="264"/>
    <s v="Principal : K04.6, K05.329"/>
    <m/>
    <n v="0"/>
    <n v="0"/>
    <m/>
    <n v="0"/>
    <n v="264"/>
    <m/>
    <m/>
    <m/>
    <m/>
    <x v="0"/>
    <x v="0"/>
    <s v="dr salim daman.xml"/>
    <m/>
    <s v="Initial Not Remitted"/>
    <m/>
  </r>
  <r>
    <s v="MF4159"/>
    <s v="2061MF4159-80514f"/>
    <s v="41032"/>
    <d v="2025-01-23T20:07:00"/>
    <n v="1"/>
    <d v="2025-01-23T20:07:00"/>
    <d v="2025-01-23T20:46:00"/>
    <s v="0000083877"/>
    <s v="01204"/>
    <n v="6"/>
    <n v="1"/>
    <s v="GD22503"/>
    <s v="Salim ali salim  Alhamadani"/>
    <s v="D001"/>
    <s v="National Health Insurance Company (DAMAN) - Thiqa program administration"/>
    <s v="E001"/>
    <s v="Abu Dhabi Department of Finance"/>
    <s v=""/>
    <m/>
    <m/>
    <n v="70"/>
    <s v="Principal : K04.02, K01.1, K05.00, K03.6"/>
    <m/>
    <n v="0"/>
    <n v="0"/>
    <m/>
    <n v="0"/>
    <n v="70"/>
    <m/>
    <m/>
    <m/>
    <m/>
    <x v="0"/>
    <x v="0"/>
    <s v="dr salim thiqa.xml"/>
    <m/>
    <s v="Initial Not Remitted"/>
    <m/>
  </r>
  <r>
    <s v="MF4159"/>
    <s v="2061MF4159-80514f"/>
    <s v="41032"/>
    <d v="2025-01-23T20:07:00"/>
    <n v="1"/>
    <d v="2025-01-23T20:07:00"/>
    <d v="2025-01-23T20:46:00"/>
    <s v="0000083878"/>
    <s v="02601"/>
    <n v="6"/>
    <n v="1"/>
    <s v="GD22503"/>
    <s v="Salim ali salim  Alhamadani"/>
    <s v="D001"/>
    <s v="National Health Insurance Company (DAMAN) - Thiqa program administration"/>
    <s v="E001"/>
    <s v="Abu Dhabi Department of Finance"/>
    <s v=""/>
    <m/>
    <m/>
    <n v="105"/>
    <s v="Principal : K04.02, K01.1, K05.00, K03.6"/>
    <m/>
    <n v="0"/>
    <n v="0"/>
    <m/>
    <n v="0"/>
    <n v="105"/>
    <m/>
    <m/>
    <m/>
    <m/>
    <x v="0"/>
    <x v="0"/>
    <s v="dr salim thiqa.xml"/>
    <m/>
    <s v="Initial Not Remitted"/>
    <m/>
  </r>
  <r>
    <s v="MF4159"/>
    <s v="1908MF4159-149d05"/>
    <s v="41033"/>
    <d v="2025-01-25T11:02:00"/>
    <n v="1"/>
    <d v="2025-01-25T11:02:00"/>
    <d v="2025-01-25T11:42:00"/>
    <s v="0000083893"/>
    <s v="01204"/>
    <n v="6"/>
    <n v="1"/>
    <s v="GD5633"/>
    <s v="ASMA BUTT MUHAMMAD AMIN BUTT"/>
    <s v="A001"/>
    <s v="National Health Insurance Co. - Daman - P.J.S.C."/>
    <s v="A001"/>
    <s v="National Health Insurance Co. - Daman - P.J.S.C."/>
    <s v=""/>
    <m/>
    <s v="117570708"/>
    <n v="48"/>
    <s v="Principal : K05.10, K03.6, K03.7, K01.1, K02.52"/>
    <m/>
    <n v="0"/>
    <n v="0"/>
    <m/>
    <n v="0"/>
    <n v="48"/>
    <m/>
    <m/>
    <m/>
    <m/>
    <x v="0"/>
    <x v="0"/>
    <s v="daman-drasma-jan7.xml"/>
    <m/>
    <s v="Initial Not Remitted"/>
    <m/>
  </r>
  <r>
    <s v="MF4159"/>
    <s v="1908MF4159-149d05"/>
    <s v="41033"/>
    <d v="2025-01-25T11:02:00"/>
    <n v="1"/>
    <d v="2025-01-25T11:02:00"/>
    <d v="2025-01-25T11:42:00"/>
    <s v="0000083894"/>
    <s v="02601"/>
    <n v="6"/>
    <n v="1"/>
    <s v="GD5633"/>
    <s v="ASMA BUTT MUHAMMAD AMIN BUTT"/>
    <s v="A001"/>
    <s v="National Health Insurance Co. - Daman - P.J.S.C."/>
    <s v="A001"/>
    <s v="National Health Insurance Co. - Daman - P.J.S.C."/>
    <s v=""/>
    <m/>
    <s v="117570708"/>
    <n v="72"/>
    <s v="Principal : K05.10, K03.6, K03.7, K01.1, K02.52"/>
    <m/>
    <n v="0"/>
    <n v="0"/>
    <m/>
    <n v="0"/>
    <n v="72"/>
    <m/>
    <m/>
    <m/>
    <m/>
    <x v="0"/>
    <x v="0"/>
    <s v="daman-drasma-jan7.xml"/>
    <m/>
    <s v="Initial Not Remitted"/>
    <m/>
  </r>
  <r>
    <s v="MF4159"/>
    <s v="2094MF4159-5977be"/>
    <s v="41037"/>
    <d v="2025-01-25T15:06:00"/>
    <n v="1"/>
    <d v="2025-01-25T15:06:00"/>
    <d v="2025-01-25T16:09:00"/>
    <s v="0000083967"/>
    <s v="01204"/>
    <n v="6"/>
    <n v="1"/>
    <s v="GD45264"/>
    <s v="IBRAHIM KHALED MOHAMED HASSAN  MOUSA"/>
    <s v="D001"/>
    <s v="National Health Insurance Company (DAMAN) - Thiqa program administration"/>
    <s v="E001"/>
    <s v="Abu Dhabi Department of Finance"/>
    <s v=""/>
    <m/>
    <m/>
    <n v="70"/>
    <s v="Principal : K05.329, K03.6, K08.409, K01.1"/>
    <m/>
    <n v="0"/>
    <n v="0"/>
    <m/>
    <n v="0"/>
    <n v="70"/>
    <m/>
    <m/>
    <m/>
    <m/>
    <x v="0"/>
    <x v="0"/>
    <s v="thiqa-jan26,25.-dribhm.xml"/>
    <m/>
    <s v="Initial Not Remitted"/>
    <m/>
  </r>
  <r>
    <s v="MF4159"/>
    <s v="2094MF4159-5977be"/>
    <s v="41037"/>
    <d v="2025-01-25T15:06:00"/>
    <n v="1"/>
    <d v="2025-01-25T15:06:00"/>
    <d v="2025-01-25T16:09:00"/>
    <s v="0000083968"/>
    <s v="02601"/>
    <n v="6"/>
    <n v="1"/>
    <s v="GD45264"/>
    <s v="IBRAHIM KHALED MOHAMED HASSAN  MOUSA"/>
    <s v="D001"/>
    <s v="National Health Insurance Company (DAMAN) - Thiqa program administration"/>
    <s v="E001"/>
    <s v="Abu Dhabi Department of Finance"/>
    <s v=""/>
    <m/>
    <m/>
    <n v="105"/>
    <s v="Principal : K05.329, K03.6, K08.409, K01.1"/>
    <m/>
    <n v="0"/>
    <n v="0"/>
    <m/>
    <n v="0"/>
    <n v="105"/>
    <m/>
    <m/>
    <m/>
    <m/>
    <x v="0"/>
    <x v="0"/>
    <s v="thiqa-jan26,25.-dribhm.xml"/>
    <m/>
    <s v="Initial Not Remitted"/>
    <m/>
  </r>
  <r>
    <s v="MF4159"/>
    <s v="2094MF4159-5977be"/>
    <s v="41037"/>
    <d v="2025-01-25T15:06:00"/>
    <n v="1"/>
    <d v="2025-01-25T15:06:00"/>
    <d v="2025-01-25T16:09:00"/>
    <s v="0000083971"/>
    <s v="11101"/>
    <n v="6"/>
    <n v="1"/>
    <s v="GD45264"/>
    <s v="IBRAHIM KHALED MOHAMED HASSAN  MOUSA"/>
    <s v="D001"/>
    <s v="National Health Insurance Company (DAMAN) - Thiqa program administration"/>
    <s v="E001"/>
    <s v="Abu Dhabi Department of Finance"/>
    <s v=""/>
    <m/>
    <m/>
    <n v="56"/>
    <s v="Principal : K05.329, K03.6, K08.409, K01.1"/>
    <m/>
    <n v="0"/>
    <n v="0"/>
    <m/>
    <n v="0"/>
    <n v="56"/>
    <m/>
    <m/>
    <m/>
    <m/>
    <x v="0"/>
    <x v="0"/>
    <s v="thiqa-jan26,25.-dribhm.xml"/>
    <m/>
    <s v="Initial Not Remitted"/>
    <m/>
  </r>
  <r>
    <s v="MF4159"/>
    <s v="2094MF4159-5977be"/>
    <s v="41037"/>
    <d v="2025-01-25T15:06:00"/>
    <n v="1"/>
    <d v="2025-01-25T15:06:00"/>
    <d v="2025-01-25T16:09:00"/>
    <s v="0000083969"/>
    <s v="11111"/>
    <n v="6"/>
    <n v="1"/>
    <s v="GD45264"/>
    <s v="IBRAHIM KHALED MOHAMED HASSAN  MOUSA"/>
    <s v="D001"/>
    <s v="National Health Insurance Company (DAMAN) - Thiqa program administration"/>
    <s v="E001"/>
    <s v="Abu Dhabi Department of Finance"/>
    <s v=""/>
    <m/>
    <m/>
    <n v="70"/>
    <s v="Principal : K05.329, K03.6, K08.409, K01.1"/>
    <m/>
    <n v="0"/>
    <n v="0"/>
    <m/>
    <n v="0"/>
    <n v="70"/>
    <m/>
    <m/>
    <m/>
    <m/>
    <x v="0"/>
    <x v="0"/>
    <s v="thiqa-jan26,25.-dribhm.xml"/>
    <m/>
    <s v="Initial Not Remitted"/>
    <m/>
  </r>
  <r>
    <s v="MF4159"/>
    <s v="2094MF4159-5977be"/>
    <s v="41037"/>
    <d v="2025-01-25T15:06:00"/>
    <n v="1"/>
    <d v="2025-01-25T15:06:00"/>
    <d v="2025-01-25T16:09:00"/>
    <s v="0000083970"/>
    <s v="11119"/>
    <n v="6"/>
    <n v="1"/>
    <s v="GD45264"/>
    <s v="IBRAHIM KHALED MOHAMED HASSAN  MOUSA"/>
    <s v="D001"/>
    <s v="National Health Insurance Company (DAMAN) - Thiqa program administration"/>
    <s v="E001"/>
    <s v="Abu Dhabi Department of Finance"/>
    <s v=""/>
    <m/>
    <m/>
    <n v="52.5"/>
    <s v="Principal : K05.329, K03.6, K08.409, K01.1"/>
    <m/>
    <n v="0"/>
    <n v="0"/>
    <m/>
    <n v="0"/>
    <n v="52.5"/>
    <m/>
    <m/>
    <m/>
    <m/>
    <x v="0"/>
    <x v="0"/>
    <s v="thiqa-jan26,25.-dribhm.xml"/>
    <m/>
    <s v="Initial Not Remitted"/>
    <m/>
  </r>
  <r>
    <s v="MF4159"/>
    <s v="1969MF4159-018324"/>
    <s v="38872"/>
    <d v="2025-01-25T19:01:00"/>
    <n v="1"/>
    <d v="2025-01-25T19:01:00"/>
    <d v="2025-01-25T20:43:00"/>
    <s v="0000084025"/>
    <s v="02111"/>
    <n v="6"/>
    <n v="1"/>
    <s v="GD22503"/>
    <s v="Salim ali salim  Alhamadani"/>
    <s v="D001"/>
    <s v="National Health Insurance Company (DAMAN) - Thiqa program administration"/>
    <s v="E001"/>
    <s v="Abu Dhabi Department of Finance"/>
    <s v=""/>
    <m/>
    <m/>
    <n v="0"/>
    <s v="Principal : K08.531, K04.02, K05.329, K02.52, K02.62"/>
    <m/>
    <n v="0"/>
    <n v="0"/>
    <m/>
    <n v="0"/>
    <n v="0"/>
    <m/>
    <m/>
    <m/>
    <m/>
    <x v="0"/>
    <x v="0"/>
    <s v="thiqa11-jan11-drsalim.xml"/>
    <m/>
    <s v="Initial Not Remitted"/>
    <m/>
  </r>
  <r>
    <s v="MF4159"/>
    <s v="1969MF4159-018324"/>
    <s v="38872"/>
    <d v="2025-01-25T19:01:00"/>
    <n v="1"/>
    <d v="2025-01-25T19:01:00"/>
    <d v="2025-01-25T20:43:00"/>
    <s v="0000084026"/>
    <s v="02111"/>
    <n v="6"/>
    <n v="1"/>
    <s v="GD22503"/>
    <s v="Salim ali salim  Alhamadani"/>
    <s v="D001"/>
    <s v="National Health Insurance Company (DAMAN) - Thiqa program administration"/>
    <s v="E001"/>
    <s v="Abu Dhabi Department of Finance"/>
    <s v=""/>
    <m/>
    <m/>
    <n v="0"/>
    <s v="Principal : K08.531, K04.02, K05.329, K02.52, K02.62"/>
    <m/>
    <n v="0"/>
    <n v="0"/>
    <m/>
    <n v="0"/>
    <n v="0"/>
    <m/>
    <m/>
    <m/>
    <m/>
    <x v="0"/>
    <x v="0"/>
    <s v="thiqa11-jan11-drsalim.xml"/>
    <m/>
    <s v="Initial Not Remitted"/>
    <m/>
  </r>
  <r>
    <s v="MF4159"/>
    <s v="1969MF4159-018324"/>
    <s v="38872"/>
    <d v="2025-01-25T19:01:00"/>
    <n v="1"/>
    <d v="2025-01-25T19:01:00"/>
    <d v="2025-01-25T20:43:00"/>
    <s v="0000084027"/>
    <s v="23312"/>
    <n v="6"/>
    <n v="1"/>
    <s v="GD22503"/>
    <s v="Salim ali salim  Alhamadani"/>
    <s v="D001"/>
    <s v="National Health Insurance Company (DAMAN) - Thiqa program administration"/>
    <s v="E001"/>
    <s v="Abu Dhabi Department of Finance"/>
    <s v=""/>
    <m/>
    <m/>
    <n v="207.9"/>
    <s v="Principal : K08.531, K04.02, K05.329, K02.52, K02.62"/>
    <m/>
    <n v="0"/>
    <n v="0"/>
    <m/>
    <n v="0"/>
    <n v="207.9"/>
    <m/>
    <m/>
    <m/>
    <m/>
    <x v="0"/>
    <x v="0"/>
    <s v="thiqa11-jan11-drsalim.xml"/>
    <m/>
    <s v="Initial Not Remitted"/>
    <m/>
  </r>
  <r>
    <s v="MF4159"/>
    <s v="1969MF4159-018324"/>
    <s v="38872"/>
    <d v="2025-01-25T19:01:00"/>
    <n v="1"/>
    <d v="2025-01-25T19:01:00"/>
    <d v="2025-01-25T20:43:00"/>
    <s v="0000083703"/>
    <s v="25531"/>
    <n v="6"/>
    <n v="1"/>
    <s v="GD22503"/>
    <s v="Salim ali salim  Alhamadani"/>
    <s v="D001"/>
    <s v="National Health Insurance Company (DAMAN) - Thiqa program administration"/>
    <s v="E001"/>
    <s v="Abu Dhabi Department of Finance"/>
    <s v=""/>
    <m/>
    <s v="AUTH2001202520139163"/>
    <n v="1190"/>
    <s v="Principal : K08.531, K04.02, K05.329, K02.52, K02.62"/>
    <m/>
    <n v="0"/>
    <n v="0"/>
    <m/>
    <n v="0"/>
    <n v="1190"/>
    <m/>
    <m/>
    <m/>
    <m/>
    <x v="0"/>
    <x v="0"/>
    <s v="thiqa11-jan11-drsalim.xml"/>
    <m/>
    <s v="Initial Not Remitted"/>
    <m/>
  </r>
  <r>
    <s v="MF4159"/>
    <s v="1969MF4159-018324"/>
    <s v="38872"/>
    <d v="2025-01-25T19:01:00"/>
    <n v="1"/>
    <d v="2025-01-25T19:01:00"/>
    <d v="2025-01-25T20:43:00"/>
    <s v="0000084024"/>
    <s v="25764"/>
    <n v="6"/>
    <n v="1"/>
    <s v="GD22503"/>
    <s v="Salim ali salim  Alhamadani"/>
    <s v="D001"/>
    <s v="National Health Insurance Company (DAMAN) - Thiqa program administration"/>
    <s v="E001"/>
    <s v="Abu Dhabi Department of Finance"/>
    <s v=""/>
    <m/>
    <m/>
    <n v="385"/>
    <s v="Principal : K08.531, K04.02, K05.329, K02.52, K02.62"/>
    <m/>
    <n v="0"/>
    <n v="0"/>
    <m/>
    <n v="0"/>
    <n v="385"/>
    <m/>
    <m/>
    <m/>
    <m/>
    <x v="0"/>
    <x v="0"/>
    <s v="thiqa11-jan11-drsalim.xml"/>
    <m/>
    <s v="Initial Not Remitted"/>
    <m/>
  </r>
  <r>
    <s v="MF4159"/>
    <s v="1997MF4159-7dd0f7"/>
    <s v="41042"/>
    <d v="2025-01-25T19:11:00"/>
    <n v="1"/>
    <d v="2025-01-25T19:11:00"/>
    <d v="2025-01-25T19:35:00"/>
    <s v="0000084016"/>
    <s v="01204"/>
    <n v="6"/>
    <n v="1"/>
    <s v="GD5633"/>
    <s v="ASMA BUTT MUHAMMAD AMIN BUTT"/>
    <s v="A026"/>
    <s v="AXA INSURANCE - GULF - BSC- C- ABU DHABI"/>
    <s v="A026"/>
    <s v="AXA INSURANCE - GULF - BSC- C- ABU DHABI"/>
    <s v=""/>
    <m/>
    <s v="4037853970"/>
    <n v="88"/>
    <s v="Principal : K05.10, K03.6, K08.531, K02.53, K02.52, K08.409"/>
    <m/>
    <n v="0"/>
    <n v="0"/>
    <m/>
    <n v="0"/>
    <n v="88"/>
    <m/>
    <m/>
    <m/>
    <m/>
    <x v="0"/>
    <x v="0"/>
    <s v="DR ASMA AXA.xml"/>
    <m/>
    <s v="Initial Not Remitted"/>
    <m/>
  </r>
  <r>
    <s v="MF4159"/>
    <s v="1997MF4159-7dd0f7"/>
    <s v="41042"/>
    <d v="2025-01-25T19:11:00"/>
    <n v="1"/>
    <d v="2025-01-25T19:11:00"/>
    <d v="2025-01-25T19:35:00"/>
    <s v="0000084017"/>
    <s v="02601"/>
    <n v="6"/>
    <n v="1"/>
    <s v="GD5633"/>
    <s v="ASMA BUTT MUHAMMAD AMIN BUTT"/>
    <s v="A026"/>
    <s v="AXA INSURANCE - GULF - BSC- C- ABU DHABI"/>
    <s v="A026"/>
    <s v="AXA INSURANCE - GULF - BSC- C- ABU DHABI"/>
    <s v=""/>
    <m/>
    <s v="4037853970"/>
    <n v="135.19999999999999"/>
    <s v="Principal : K05.10, K03.6, K08.531, K02.53, K02.52, K08.409"/>
    <m/>
    <n v="0"/>
    <n v="0"/>
    <m/>
    <n v="0"/>
    <n v="135.19999999999999"/>
    <m/>
    <m/>
    <m/>
    <m/>
    <x v="0"/>
    <x v="0"/>
    <s v="DR ASMA AXA.xml"/>
    <m/>
    <s v="Initial Not Remitted"/>
    <m/>
  </r>
  <r>
    <s v="MF4159"/>
    <s v="1997MF4159-7dd0f7"/>
    <s v="41042"/>
    <d v="2025-01-25T19:11:00"/>
    <n v="1"/>
    <d v="2025-01-25T19:11:00"/>
    <d v="2025-01-25T19:35:00"/>
    <s v="0000084018"/>
    <s v="11101"/>
    <n v="6"/>
    <n v="1"/>
    <s v="GD5633"/>
    <s v="ASMA BUTT MUHAMMAD AMIN BUTT"/>
    <s v="A026"/>
    <s v="AXA INSURANCE - GULF - BSC- C- ABU DHABI"/>
    <s v="A026"/>
    <s v="AXA INSURANCE - GULF - BSC- C- ABU DHABI"/>
    <s v=""/>
    <m/>
    <s v="4037853970"/>
    <n v="56.8"/>
    <s v="Principal : K05.10, K03.6, K08.531, K02.53, K02.52, K08.409"/>
    <m/>
    <n v="0"/>
    <n v="0"/>
    <m/>
    <n v="0"/>
    <n v="56.8"/>
    <m/>
    <m/>
    <m/>
    <m/>
    <x v="0"/>
    <x v="0"/>
    <s v="DR ASMA AXA.xml"/>
    <m/>
    <s v="Initial Not Remitted"/>
    <m/>
  </r>
  <r>
    <s v="MF4159"/>
    <s v="1997MF4159-7dd0f7"/>
    <s v="41042"/>
    <d v="2025-01-25T19:11:00"/>
    <n v="1"/>
    <d v="2025-01-25T19:11:00"/>
    <d v="2025-01-25T19:35:00"/>
    <s v="0000084019"/>
    <s v="11109"/>
    <n v="6"/>
    <n v="1"/>
    <s v="GD5633"/>
    <s v="ASMA BUTT MUHAMMAD AMIN BUTT"/>
    <s v="A026"/>
    <s v="AXA INSURANCE - GULF - BSC- C- ABU DHABI"/>
    <s v="A026"/>
    <s v="AXA INSURANCE - GULF - BSC- C- ABU DHABI"/>
    <s v=""/>
    <m/>
    <s v="4037853970"/>
    <n v="45.6"/>
    <s v="Principal : K05.10, K03.6, K08.531, K02.53, K02.52, K08.409"/>
    <m/>
    <n v="0"/>
    <n v="0"/>
    <m/>
    <n v="0"/>
    <n v="45.6"/>
    <m/>
    <m/>
    <m/>
    <m/>
    <x v="0"/>
    <x v="0"/>
    <s v="DR ASMA AXA.xml"/>
    <m/>
    <s v="Initial Not Remitted"/>
    <m/>
  </r>
  <r>
    <s v="MF4159"/>
    <s v="1997MF4159-7dd0f7"/>
    <s v="41042"/>
    <d v="2025-01-25T19:11:00"/>
    <n v="1"/>
    <d v="2025-01-25T19:11:00"/>
    <d v="2025-01-25T19:35:00"/>
    <s v="0000084020"/>
    <s v="11111"/>
    <n v="6"/>
    <n v="1"/>
    <s v="GD5633"/>
    <s v="ASMA BUTT MUHAMMAD AMIN BUTT"/>
    <s v="A026"/>
    <s v="AXA INSURANCE - GULF - BSC- C- ABU DHABI"/>
    <s v="A026"/>
    <s v="AXA INSURANCE - GULF - BSC- C- ABU DHABI"/>
    <s v=""/>
    <m/>
    <s v="4037853970"/>
    <n v="66.400000000000006"/>
    <s v="Principal : K05.10, K03.6, K08.531, K02.53, K02.52, K08.409"/>
    <m/>
    <n v="0"/>
    <n v="0"/>
    <m/>
    <n v="0"/>
    <n v="66.400000000000006"/>
    <m/>
    <m/>
    <m/>
    <m/>
    <x v="0"/>
    <x v="0"/>
    <s v="DR ASMA AXA.xml"/>
    <m/>
    <s v="Initial Not Remitted"/>
    <m/>
  </r>
  <r>
    <s v="MF4159"/>
    <s v="1997MF4159-7dd0f7"/>
    <s v="41042"/>
    <d v="2025-01-25T19:11:00"/>
    <n v="1"/>
    <d v="2025-01-25T19:11:00"/>
    <d v="2025-01-25T19:35:00"/>
    <s v="0000084021"/>
    <s v="11119"/>
    <n v="6"/>
    <n v="1"/>
    <s v="GD5633"/>
    <s v="ASMA BUTT MUHAMMAD AMIN BUTT"/>
    <s v="A026"/>
    <s v="AXA INSURANCE - GULF - BSC- C- ABU DHABI"/>
    <s v="A026"/>
    <s v="AXA INSURANCE - GULF - BSC- C- ABU DHABI"/>
    <s v=""/>
    <m/>
    <s v="4037853970"/>
    <n v="77.599999999999994"/>
    <s v="Principal : K05.10, K03.6, K08.531, K02.53, K02.52, K08.409"/>
    <m/>
    <n v="0"/>
    <n v="0"/>
    <m/>
    <n v="0"/>
    <n v="77.599999999999994"/>
    <m/>
    <m/>
    <m/>
    <m/>
    <x v="0"/>
    <x v="0"/>
    <s v="DR ASMA AXA.xml"/>
    <m/>
    <s v="Initial Not Remitted"/>
    <m/>
  </r>
  <r>
    <s v="MF4159"/>
    <s v="1906MF4159-7da6f7"/>
    <s v="41030"/>
    <d v="2025-01-26T11:33:00"/>
    <n v="1"/>
    <d v="2025-01-26T11:33:00"/>
    <d v="2025-01-26T11:58:00"/>
    <s v="0000084036"/>
    <s v="01204"/>
    <n v="6"/>
    <n v="1"/>
    <s v="GD5633"/>
    <s v="ASMA BUTT MUHAMMAD AMIN BUTT"/>
    <s v="D001"/>
    <s v="National Health Insurance Company (DAMAN) - Thiqa program administration"/>
    <s v="E001"/>
    <s v="Abu Dhabi Department of Finance"/>
    <s v=""/>
    <m/>
    <m/>
    <n v="70"/>
    <s v="Principal : K05.10, K03.6, K02.52, K00.6"/>
    <m/>
    <n v="0"/>
    <n v="0"/>
    <m/>
    <n v="0"/>
    <n v="70"/>
    <m/>
    <m/>
    <m/>
    <m/>
    <x v="0"/>
    <x v="0"/>
    <s v="jan-thiqa10-drasma.xml"/>
    <m/>
    <s v="Initial Not Remitted"/>
    <m/>
  </r>
  <r>
    <s v="MF4159"/>
    <s v="1906MF4159-7da6f7"/>
    <s v="41030"/>
    <d v="2025-01-26T11:33:00"/>
    <n v="1"/>
    <d v="2025-01-26T11:33:00"/>
    <d v="2025-01-26T11:58:00"/>
    <s v="0000084037"/>
    <s v="02601"/>
    <n v="6"/>
    <n v="1"/>
    <s v="GD5633"/>
    <s v="ASMA BUTT MUHAMMAD AMIN BUTT"/>
    <s v="D001"/>
    <s v="National Health Insurance Company (DAMAN) - Thiqa program administration"/>
    <s v="E001"/>
    <s v="Abu Dhabi Department of Finance"/>
    <s v=""/>
    <m/>
    <m/>
    <n v="105"/>
    <s v="Principal : K05.10, K03.6, K02.52, K00.6"/>
    <m/>
    <n v="0"/>
    <n v="0"/>
    <m/>
    <n v="0"/>
    <n v="105"/>
    <m/>
    <m/>
    <m/>
    <m/>
    <x v="0"/>
    <x v="0"/>
    <s v="jan-thiqa10-drasma.xml"/>
    <m/>
    <s v="Initial Not Remitted"/>
    <m/>
  </r>
  <r>
    <s v="MF4159"/>
    <s v="1906MF4159-7da6f7"/>
    <s v="41030"/>
    <d v="2025-01-26T11:33:00"/>
    <n v="1"/>
    <d v="2025-01-26T11:33:00"/>
    <d v="2025-01-26T11:58:00"/>
    <s v="0000084038"/>
    <s v="11101"/>
    <n v="6"/>
    <n v="1"/>
    <s v="GD5633"/>
    <s v="ASMA BUTT MUHAMMAD AMIN BUTT"/>
    <s v="D001"/>
    <s v="National Health Insurance Company (DAMAN) - Thiqa program administration"/>
    <s v="E001"/>
    <s v="Abu Dhabi Department of Finance"/>
    <s v=""/>
    <m/>
    <m/>
    <n v="56"/>
    <s v="Principal : K05.10, K03.6, K02.52, K00.6"/>
    <m/>
    <n v="0"/>
    <n v="0"/>
    <m/>
    <n v="0"/>
    <n v="56"/>
    <m/>
    <m/>
    <m/>
    <m/>
    <x v="0"/>
    <x v="0"/>
    <s v="jan-thiqa10-drasma.xml"/>
    <m/>
    <s v="Initial Not Remitted"/>
    <m/>
  </r>
  <r>
    <s v="MF4159"/>
    <s v="1906MF4159-7da6f7"/>
    <s v="41030"/>
    <d v="2025-01-26T11:33:00"/>
    <n v="1"/>
    <d v="2025-01-26T11:33:00"/>
    <d v="2025-01-26T11:58:00"/>
    <s v="0000084039"/>
    <s v="11111"/>
    <n v="6"/>
    <n v="1"/>
    <s v="GD5633"/>
    <s v="ASMA BUTT MUHAMMAD AMIN BUTT"/>
    <s v="D001"/>
    <s v="National Health Insurance Company (DAMAN) - Thiqa program administration"/>
    <s v="E001"/>
    <s v="Abu Dhabi Department of Finance"/>
    <s v=""/>
    <m/>
    <m/>
    <n v="70"/>
    <s v="Principal : K05.10, K03.6, K02.52, K00.6"/>
    <m/>
    <n v="0"/>
    <n v="0"/>
    <m/>
    <n v="0"/>
    <n v="70"/>
    <m/>
    <m/>
    <m/>
    <m/>
    <x v="0"/>
    <x v="0"/>
    <s v="jan-thiqa10-drasma.xml"/>
    <m/>
    <s v="Initial Not Remitted"/>
    <m/>
  </r>
  <r>
    <s v="MF4159"/>
    <s v="2057MF4159-a79168"/>
    <s v="40636"/>
    <d v="2025-01-26T11:44:00"/>
    <n v="1"/>
    <d v="2025-01-26T11:44:00"/>
    <d v="2025-01-26T12:05:00"/>
    <s v="0000084035"/>
    <s v="52511"/>
    <n v="6"/>
    <n v="1"/>
    <s v="GD11525"/>
    <s v="HUSSIEN SALAH AHMAD"/>
    <s v="D001"/>
    <s v="National Health Insurance Company (DAMAN) - Thiqa program administration"/>
    <s v="E001"/>
    <s v="Abu Dhabi Department of Finance"/>
    <s v=""/>
    <m/>
    <s v="AUTH2301202520349270"/>
    <n v="1050"/>
    <s v="Principal : K08.409"/>
    <m/>
    <n v="0"/>
    <n v="0"/>
    <m/>
    <n v="0"/>
    <n v="1050"/>
    <m/>
    <m/>
    <m/>
    <m/>
    <x v="0"/>
    <x v="0"/>
    <s v="dr hussain thiqa jan.xml"/>
    <m/>
    <s v="Initial Not Remitted"/>
    <m/>
  </r>
  <r>
    <s v="MF4159"/>
    <s v="1905MF4159-2e005a"/>
    <s v="40755"/>
    <d v="2025-01-26T11:59:00"/>
    <n v="1"/>
    <d v="2025-01-26T11:59:00"/>
    <d v="2025-01-26T13:04:00"/>
    <s v="0000084042"/>
    <s v="02111"/>
    <n v="6"/>
    <n v="1"/>
    <s v="GD5633"/>
    <s v="ASMA BUTT MUHAMMAD AMIN BUTT"/>
    <s v="D001"/>
    <s v="National Health Insurance Company (DAMAN) - Thiqa program administration"/>
    <s v="E001"/>
    <s v="Abu Dhabi Department of Finance"/>
    <s v=""/>
    <m/>
    <m/>
    <n v="0"/>
    <s v="Principal : K04.6, K02.53, K02.63"/>
    <m/>
    <n v="0"/>
    <n v="0"/>
    <m/>
    <n v="0"/>
    <n v="0"/>
    <m/>
    <m/>
    <m/>
    <m/>
    <x v="0"/>
    <x v="0"/>
    <s v="jan-thiqa10-drasma.xml"/>
    <m/>
    <s v="Initial Not Remitted"/>
    <m/>
  </r>
  <r>
    <s v="MF4159"/>
    <s v="1905MF4159-2e005a"/>
    <s v="40755"/>
    <d v="2025-01-26T11:59:00"/>
    <n v="1"/>
    <d v="2025-01-26T11:59:00"/>
    <d v="2025-01-26T13:04:00"/>
    <s v="0000084043"/>
    <s v="23512"/>
    <n v="6"/>
    <n v="1"/>
    <s v="GD5633"/>
    <s v="ASMA BUTT MUHAMMAD AMIN BUTT"/>
    <s v="D001"/>
    <s v="National Health Insurance Company (DAMAN) - Thiqa program administration"/>
    <s v="E001"/>
    <s v="Abu Dhabi Department of Finance"/>
    <s v=""/>
    <m/>
    <m/>
    <n v="154"/>
    <s v="Principal : K04.6, K02.53, K02.63"/>
    <m/>
    <n v="0"/>
    <n v="0"/>
    <m/>
    <n v="0"/>
    <n v="154"/>
    <m/>
    <m/>
    <m/>
    <m/>
    <x v="0"/>
    <x v="0"/>
    <s v="jan-thiqa10-drasma.xml"/>
    <m/>
    <s v="Initial Not Remitted"/>
    <m/>
  </r>
  <r>
    <s v="MF4159"/>
    <s v="1905MF4159-2e005a"/>
    <s v="40755"/>
    <d v="2025-01-26T11:59:00"/>
    <n v="1"/>
    <d v="2025-01-26T11:59:00"/>
    <d v="2025-01-26T13:04:00"/>
    <s v="0000084044"/>
    <s v="23512"/>
    <n v="6"/>
    <n v="1"/>
    <s v="GD5633"/>
    <s v="ASMA BUTT MUHAMMAD AMIN BUTT"/>
    <s v="D001"/>
    <s v="National Health Insurance Company (DAMAN) - Thiqa program administration"/>
    <s v="E001"/>
    <s v="Abu Dhabi Department of Finance"/>
    <s v=""/>
    <m/>
    <m/>
    <n v="154"/>
    <s v="Principal : K04.6, K02.53, K02.63"/>
    <m/>
    <n v="0"/>
    <n v="0"/>
    <m/>
    <n v="0"/>
    <n v="154"/>
    <m/>
    <m/>
    <m/>
    <m/>
    <x v="0"/>
    <x v="0"/>
    <s v="jan-thiqa10-drasma.xml"/>
    <m/>
    <s v="Initial Not Remitted"/>
    <m/>
  </r>
  <r>
    <s v="MF4159"/>
    <s v="1905MF4159-2e005a"/>
    <s v="40755"/>
    <d v="2025-01-26T11:59:00"/>
    <n v="1"/>
    <d v="2025-01-26T11:59:00"/>
    <d v="2025-01-26T13:04:00"/>
    <s v="0000084040"/>
    <s v="32322"/>
    <n v="6"/>
    <n v="1"/>
    <s v="GD5633"/>
    <s v="ASMA BUTT MUHAMMAD AMIN BUTT"/>
    <s v="D001"/>
    <s v="National Health Insurance Company (DAMAN) - Thiqa program administration"/>
    <s v="E001"/>
    <s v="Abu Dhabi Department of Finance"/>
    <s v=""/>
    <m/>
    <m/>
    <n v="210"/>
    <s v="Principal : K04.6, K02.53, K02.63"/>
    <m/>
    <n v="0"/>
    <n v="0"/>
    <m/>
    <n v="0"/>
    <n v="210"/>
    <m/>
    <m/>
    <m/>
    <m/>
    <x v="0"/>
    <x v="0"/>
    <s v="jan-thiqa10-drasma.xml"/>
    <m/>
    <s v="Initial Not Remitted"/>
    <m/>
  </r>
  <r>
    <s v="MF4159"/>
    <s v="1905MF4159-2e005a"/>
    <s v="40755"/>
    <d v="2025-01-26T11:59:00"/>
    <n v="1"/>
    <d v="2025-01-26T11:59:00"/>
    <d v="2025-01-26T13:04:00"/>
    <s v="0000084041"/>
    <s v="32322"/>
    <n v="6"/>
    <n v="1"/>
    <s v="GD5633"/>
    <s v="ASMA BUTT MUHAMMAD AMIN BUTT"/>
    <s v="D001"/>
    <s v="National Health Insurance Company (DAMAN) - Thiqa program administration"/>
    <s v="E001"/>
    <s v="Abu Dhabi Department of Finance"/>
    <s v=""/>
    <m/>
    <m/>
    <n v="210"/>
    <s v="Principal : K04.6, K02.53, K02.63"/>
    <m/>
    <n v="0"/>
    <n v="0"/>
    <m/>
    <n v="0"/>
    <n v="210"/>
    <m/>
    <m/>
    <m/>
    <m/>
    <x v="0"/>
    <x v="0"/>
    <s v="jan-thiqa10-drasma.xml"/>
    <m/>
    <s v="Initial Not Remitted"/>
    <m/>
  </r>
  <r>
    <s v="MF4159"/>
    <s v="2100MF4159-74e0f6"/>
    <s v="40872"/>
    <d v="2025-01-26T12:01:00"/>
    <n v="1"/>
    <d v="2025-01-26T12:01:00"/>
    <d v="2025-01-26T12:26:00"/>
    <s v="0000084046"/>
    <s v="02111"/>
    <n v="6"/>
    <n v="1"/>
    <s v="GD45264"/>
    <s v="IBRAHIM KHALED MOHAMED HASSAN  MOUSA"/>
    <s v="D001"/>
    <s v="National Health Insurance Company (DAMAN) - Thiqa program administration"/>
    <s v="E001"/>
    <s v="Abu Dhabi Department of Finance"/>
    <s v=""/>
    <m/>
    <m/>
    <n v="0"/>
    <s v="Principal : K02.62, K02.52"/>
    <m/>
    <n v="0"/>
    <n v="0"/>
    <m/>
    <n v="0"/>
    <n v="0"/>
    <m/>
    <m/>
    <m/>
    <m/>
    <x v="0"/>
    <x v="0"/>
    <s v="thiqa-jan26,25.-dribhm.xml"/>
    <m/>
    <s v="Initial Not Remitted"/>
    <m/>
  </r>
  <r>
    <s v="MF4159"/>
    <s v="2100MF4159-74e0f6"/>
    <s v="40872"/>
    <d v="2025-01-26T12:01:00"/>
    <n v="1"/>
    <d v="2025-01-26T12:01:00"/>
    <d v="2025-01-26T12:26:00"/>
    <s v="0000085988"/>
    <s v="23322"/>
    <n v="6"/>
    <n v="1"/>
    <s v="GD45264"/>
    <s v="IBRAHIM KHALED MOHAMED HASSAN  MOUSA"/>
    <s v="D001"/>
    <s v="National Health Insurance Company (DAMAN) - Thiqa program administration"/>
    <s v="E001"/>
    <s v="Abu Dhabi Department of Finance"/>
    <s v=""/>
    <m/>
    <m/>
    <n v="231"/>
    <s v="Principal : K02.62, K02.52"/>
    <m/>
    <n v="0"/>
    <n v="0"/>
    <m/>
    <n v="0"/>
    <n v="231"/>
    <m/>
    <m/>
    <m/>
    <m/>
    <x v="0"/>
    <x v="0"/>
    <s v="thiqa-jan26,25.-dribhm.xml"/>
    <m/>
    <s v="Initial Not Remitted"/>
    <m/>
  </r>
  <r>
    <s v="MF4159"/>
    <s v="2092MF4159-983bfd"/>
    <s v="40640"/>
    <d v="2025-01-26T12:39:00"/>
    <n v="1"/>
    <d v="2025-01-26T12:39:00"/>
    <d v="2025-01-26T13:11:00"/>
    <s v="0000084059"/>
    <s v="02111"/>
    <n v="6"/>
    <n v="1"/>
    <s v="GD45264"/>
    <s v="IBRAHIM KHALED MOHAMED HASSAN  MOUSA"/>
    <s v="D001"/>
    <s v="National Health Insurance Company (DAMAN) - Thiqa program administration"/>
    <s v="E001"/>
    <s v="Abu Dhabi Department of Finance"/>
    <s v=""/>
    <m/>
    <m/>
    <n v="0"/>
    <s v="Principal : K02.62"/>
    <m/>
    <n v="0"/>
    <n v="0"/>
    <m/>
    <n v="0"/>
    <n v="0"/>
    <m/>
    <m/>
    <m/>
    <m/>
    <x v="0"/>
    <x v="0"/>
    <s v="thiqa-jan26,25.-dribhm.xml"/>
    <m/>
    <s v="Initial Not Remitted"/>
    <m/>
  </r>
  <r>
    <s v="MF4159"/>
    <s v="2092MF4159-983bfd"/>
    <s v="40640"/>
    <d v="2025-01-26T12:39:00"/>
    <n v="1"/>
    <d v="2025-01-26T12:39:00"/>
    <d v="2025-01-26T13:11:00"/>
    <s v="0000084058"/>
    <s v="23322"/>
    <n v="6"/>
    <n v="1"/>
    <s v="GD45264"/>
    <s v="IBRAHIM KHALED MOHAMED HASSAN  MOUSA"/>
    <s v="D001"/>
    <s v="National Health Insurance Company (DAMAN) - Thiqa program administration"/>
    <s v="E001"/>
    <s v="Abu Dhabi Department of Finance"/>
    <s v=""/>
    <m/>
    <m/>
    <n v="231"/>
    <s v="Principal : K02.62"/>
    <m/>
    <n v="0"/>
    <n v="0"/>
    <m/>
    <n v="0"/>
    <n v="231"/>
    <m/>
    <m/>
    <m/>
    <m/>
    <x v="0"/>
    <x v="0"/>
    <s v="thiqa-jan26,25.-dribhm.xml"/>
    <m/>
    <s v="Initial Not Remitted"/>
    <m/>
  </r>
  <r>
    <s v="MF4159"/>
    <s v="1760MF4159-213ed8"/>
    <s v="36691"/>
    <d v="2025-01-26T12:50:00"/>
    <n v="1"/>
    <d v="2025-01-26T12:50:00"/>
    <d v="2025-01-26T13:26:00"/>
    <s v="0000084060"/>
    <s v="02111"/>
    <n v="6"/>
    <n v="1"/>
    <s v="GD22503"/>
    <s v="Salim ali salim  Alhamadani"/>
    <s v="A001"/>
    <s v="National Health Insurance Co. - Daman - P.J.S.C."/>
    <s v="A001"/>
    <s v="National Health Insurance Co. - Daman - P.J.S.C."/>
    <s v=""/>
    <m/>
    <m/>
    <n v="0"/>
    <s v="Principal : K04.02, K05.329"/>
    <m/>
    <n v="0"/>
    <n v="0"/>
    <m/>
    <n v="0"/>
    <n v="0"/>
    <m/>
    <m/>
    <m/>
    <m/>
    <x v="0"/>
    <x v="0"/>
    <s v="daman36691.xml"/>
    <m/>
    <s v="Initial Not Remitted"/>
    <m/>
  </r>
  <r>
    <s v="MF4159"/>
    <s v="1760MF4159-213ed8"/>
    <s v="36691"/>
    <d v="2025-01-26T12:50:00"/>
    <n v="1"/>
    <d v="2025-01-26T12:50:00"/>
    <d v="2025-01-26T13:26:00"/>
    <s v="0000082763"/>
    <s v="27206"/>
    <n v="6"/>
    <n v="1"/>
    <s v="GD22503"/>
    <s v="Salim ali salim  Alhamadani"/>
    <s v="A001"/>
    <s v="National Health Insurance Co. - Daman - P.J.S.C."/>
    <s v="A001"/>
    <s v="National Health Insurance Co. - Daman - P.J.S.C."/>
    <s v=""/>
    <m/>
    <s v="117155541"/>
    <n v="1200"/>
    <s v="Principal : K04.02, K05.329"/>
    <m/>
    <n v="0"/>
    <n v="0"/>
    <m/>
    <n v="0"/>
    <n v="1200"/>
    <m/>
    <m/>
    <m/>
    <m/>
    <x v="0"/>
    <x v="0"/>
    <s v="daman36691.xml"/>
    <m/>
    <s v="Initial Not Remitted"/>
    <m/>
  </r>
  <r>
    <s v="MF4159"/>
    <s v="2043MF4159-03566e"/>
    <s v="40636"/>
    <d v="2025-01-26T13:00:00"/>
    <n v="1"/>
    <d v="2025-01-26T13:00:00"/>
    <d v="2025-01-26T13:06:00"/>
    <s v="0000084057"/>
    <s v="02111"/>
    <n v="6"/>
    <n v="1"/>
    <s v="GD36537"/>
    <s v="AMMAR  ANBARI"/>
    <s v="D001"/>
    <s v="National Health Insurance Company (DAMAN) - Thiqa program administration"/>
    <s v="E001"/>
    <s v="Abu Dhabi Department of Finance"/>
    <s v="CLM09022025043269417"/>
    <s v="ZEROHI10022025DMN466104"/>
    <m/>
    <n v="0"/>
    <s v="Principal : K02.52"/>
    <d v="2025-02-10T13:28:00"/>
    <n v="0"/>
    <n v="0"/>
    <n v="0"/>
    <n v="0"/>
    <n v="0"/>
    <s v=""/>
    <m/>
    <m/>
    <m/>
    <x v="0"/>
    <x v="0"/>
    <s v="THIQA AMAMR.xml"/>
    <d v="2025-02-09T18:35:00"/>
    <s v="Remitted"/>
    <s v="Fully Rejected"/>
  </r>
  <r>
    <s v="MF4159"/>
    <s v="2043MF4159-03566e"/>
    <s v="40636"/>
    <d v="2025-01-26T13:00:00"/>
    <n v="1"/>
    <d v="2025-01-26T13:00:00"/>
    <d v="2025-01-26T13:06:00"/>
    <s v="0000084056"/>
    <s v="23321"/>
    <n v="6"/>
    <n v="1"/>
    <s v="GD36537"/>
    <s v="AMMAR  ANBARI"/>
    <s v="D001"/>
    <s v="National Health Insurance Company (DAMAN) - Thiqa program administration"/>
    <s v="E001"/>
    <s v="Abu Dhabi Department of Finance"/>
    <s v="CLM09022025043269417"/>
    <s v="ZEROHI10022025DMN466104"/>
    <m/>
    <n v="192.5"/>
    <s v="Principal : K02.52"/>
    <d v="2025-02-10T13:28:00"/>
    <n v="0"/>
    <n v="0"/>
    <n v="192.5"/>
    <n v="192.5"/>
    <n v="0"/>
    <s v="MNEC-003"/>
    <s v="Service is not clinically indicated based on good clinical practice"/>
    <s v="Medical"/>
    <s v="Medical Necessity"/>
    <x v="0"/>
    <x v="0"/>
    <s v="THIQA AMAMR.xml"/>
    <d v="2025-02-09T18:35:00"/>
    <s v="Remitted"/>
    <s v="Fully Rejected"/>
  </r>
  <r>
    <s v="MF4159"/>
    <s v="2040MF4159-097a89"/>
    <s v="41048"/>
    <d v="2025-01-26T13:38:00"/>
    <n v="1"/>
    <d v="2025-01-26T13:38:00"/>
    <d v="2025-01-26T14:51:00"/>
    <s v="0000084082"/>
    <s v="01204"/>
    <n v="6"/>
    <n v="1"/>
    <s v="GD36537"/>
    <s v="AMMAR  ANBARI"/>
    <s v="D001"/>
    <s v="National Health Insurance Company (DAMAN) - Thiqa program administration"/>
    <s v="E001"/>
    <s v="Abu Dhabi Department of Finance"/>
    <s v=""/>
    <m/>
    <m/>
    <n v="70"/>
    <s v="Principal : K08.433, K05.10, K03.6"/>
    <m/>
    <n v="0"/>
    <n v="0"/>
    <m/>
    <n v="0"/>
    <n v="70"/>
    <m/>
    <m/>
    <m/>
    <m/>
    <x v="0"/>
    <x v="0"/>
    <s v="THIQA AMAMR.xml"/>
    <m/>
    <s v="Initial Not Remitted"/>
    <m/>
  </r>
  <r>
    <s v="MF4159"/>
    <s v="2040MF4159-097a89"/>
    <s v="41048"/>
    <d v="2025-01-26T13:38:00"/>
    <n v="1"/>
    <d v="2025-01-26T13:38:00"/>
    <d v="2025-01-26T14:51:00"/>
    <s v="0000084083"/>
    <s v="02934"/>
    <n v="6"/>
    <n v="1"/>
    <s v="GD36537"/>
    <s v="AMMAR  ANBARI"/>
    <s v="D001"/>
    <s v="National Health Insurance Company (DAMAN) - Thiqa program administration"/>
    <s v="E001"/>
    <s v="Abu Dhabi Department of Finance"/>
    <s v=""/>
    <m/>
    <m/>
    <n v="420"/>
    <s v="Principal : K08.433, K05.10, K03.6"/>
    <m/>
    <n v="0"/>
    <n v="0"/>
    <m/>
    <n v="0"/>
    <n v="420"/>
    <m/>
    <m/>
    <m/>
    <m/>
    <x v="0"/>
    <x v="0"/>
    <s v="THIQA AMAMR.xml"/>
    <m/>
    <s v="Initial Not Remitted"/>
    <m/>
  </r>
  <r>
    <s v="MF4159"/>
    <s v="2027MF4159-dd4d1b"/>
    <s v="40655"/>
    <d v="2025-01-26T15:15:00"/>
    <n v="1"/>
    <d v="2025-01-26T15:15:00"/>
    <d v="2025-01-26T16:00:00"/>
    <s v="0000083949"/>
    <s v="02111"/>
    <n v="6"/>
    <n v="1"/>
    <s v="GD36537"/>
    <s v="AMMAR  ANBARI"/>
    <s v="D001"/>
    <s v="National Health Insurance Company (DAMAN) - Thiqa program administration"/>
    <s v="E001"/>
    <s v="Abu Dhabi Department of Finance"/>
    <s v=""/>
    <m/>
    <m/>
    <n v="0"/>
    <s v="Principal : K02.53, K04.7"/>
    <m/>
    <n v="0"/>
    <n v="0"/>
    <m/>
    <n v="0"/>
    <n v="0"/>
    <m/>
    <m/>
    <m/>
    <m/>
    <x v="0"/>
    <x v="0"/>
    <s v="THIQA AMAMR.xml"/>
    <m/>
    <s v="Initial Not Remitted"/>
    <m/>
  </r>
  <r>
    <s v="MF4159"/>
    <s v="2027MF4159-dd4d1b"/>
    <s v="40655"/>
    <d v="2025-01-26T15:15:00"/>
    <n v="1"/>
    <d v="2025-01-26T15:15:00"/>
    <d v="2025-01-26T16:00:00"/>
    <s v="0000085867"/>
    <s v="02111"/>
    <n v="6"/>
    <n v="1"/>
    <s v="GD36537"/>
    <s v="AMMAR  ANBARI"/>
    <s v="D001"/>
    <s v="National Health Insurance Company (DAMAN) - Thiqa program administration"/>
    <s v="E001"/>
    <s v="Abu Dhabi Department of Finance"/>
    <s v=""/>
    <m/>
    <m/>
    <n v="0"/>
    <s v="Principal : K02.53, K04.7"/>
    <m/>
    <n v="0"/>
    <n v="0"/>
    <m/>
    <n v="0"/>
    <n v="0"/>
    <m/>
    <m/>
    <m/>
    <m/>
    <x v="0"/>
    <x v="0"/>
    <s v="THIQA AMAMR.xml"/>
    <m/>
    <s v="Initial Not Remitted"/>
    <m/>
  </r>
  <r>
    <s v="MF4159"/>
    <s v="2027MF4159-dd4d1b"/>
    <s v="40655"/>
    <d v="2025-01-26T15:15:00"/>
    <n v="1"/>
    <d v="2025-01-26T15:15:00"/>
    <d v="2025-01-26T16:00:00"/>
    <s v="0000085866"/>
    <s v="33111"/>
    <n v="6"/>
    <n v="1"/>
    <s v="GD36537"/>
    <s v="AMMAR  ANBARI"/>
    <s v="D001"/>
    <s v="National Health Insurance Company (DAMAN) - Thiqa program administration"/>
    <s v="E001"/>
    <s v="Abu Dhabi Department of Finance"/>
    <s v=""/>
    <m/>
    <m/>
    <n v="385"/>
    <s v="Principal : K02.53, K04.7"/>
    <m/>
    <n v="0"/>
    <n v="0"/>
    <m/>
    <n v="0"/>
    <n v="385"/>
    <m/>
    <m/>
    <m/>
    <m/>
    <x v="0"/>
    <x v="0"/>
    <s v="THIQA AMAMR.xml"/>
    <m/>
    <s v="Initial Not Remitted"/>
    <m/>
  </r>
  <r>
    <s v="MF4159"/>
    <s v="2051MF4159-4b9fbb"/>
    <s v="40939"/>
    <d v="2025-01-26T15:17:00"/>
    <n v="1"/>
    <d v="2025-01-26T15:17:00"/>
    <d v="2025-01-26T15:52:00"/>
    <s v="0000084093"/>
    <s v="01601"/>
    <n v="6"/>
    <n v="1"/>
    <s v="GD11525"/>
    <s v="HUSSIEN SALAH AHMAD"/>
    <s v="D001"/>
    <s v="National Health Insurance Company (DAMAN) - Thiqa program administration"/>
    <s v="E001"/>
    <s v="Abu Dhabi Department of Finance"/>
    <s v=""/>
    <m/>
    <m/>
    <n v="175"/>
    <s v="Principal : K08.409, K04.7, K05.319"/>
    <m/>
    <n v="0"/>
    <n v="0"/>
    <m/>
    <n v="0"/>
    <n v="175"/>
    <m/>
    <m/>
    <m/>
    <m/>
    <x v="0"/>
    <x v="0"/>
    <s v="thiqa dr hussain jan.xml"/>
    <m/>
    <s v="Initial Not Remitted"/>
    <m/>
  </r>
  <r>
    <s v="MF4159"/>
    <s v="2051MF4159-4b9fbb"/>
    <s v="40939"/>
    <d v="2025-01-26T15:17:00"/>
    <n v="1"/>
    <d v="2025-01-26T15:17:00"/>
    <d v="2025-01-26T15:52:00"/>
    <s v="0000084094"/>
    <s v="02934"/>
    <n v="6"/>
    <n v="1"/>
    <s v="GD11525"/>
    <s v="HUSSIEN SALAH AHMAD"/>
    <s v="D001"/>
    <s v="National Health Insurance Company (DAMAN) - Thiqa program administration"/>
    <s v="E001"/>
    <s v="Abu Dhabi Department of Finance"/>
    <s v=""/>
    <m/>
    <m/>
    <n v="420"/>
    <s v="Principal : K08.409, K04.7, K05.319"/>
    <m/>
    <n v="0"/>
    <n v="0"/>
    <m/>
    <n v="0"/>
    <n v="420"/>
    <m/>
    <m/>
    <m/>
    <m/>
    <x v="0"/>
    <x v="0"/>
    <s v="thiqa dr hussain jan.xml"/>
    <m/>
    <s v="Initial Not Remitted"/>
    <m/>
  </r>
  <r>
    <s v="MF4159"/>
    <s v="2039MF4159-e768a2"/>
    <s v="39234"/>
    <d v="2025-01-26T15:59:00"/>
    <n v="1"/>
    <d v="2025-01-26T15:59:00"/>
    <d v="2025-01-26T16:21:00"/>
    <s v="0000084107"/>
    <s v="01204"/>
    <n v="6"/>
    <n v="1"/>
    <s v="GD11525"/>
    <s v="HUSSIEN SALAH AHMAD"/>
    <s v="D001"/>
    <s v="National Health Insurance Company (DAMAN) - Thiqa program administration"/>
    <s v="E001"/>
    <s v="Abu Dhabi Department of Finance"/>
    <s v=""/>
    <m/>
    <m/>
    <n v="70"/>
    <s v="Principal : Z01.21, K08.409, K05.10"/>
    <m/>
    <n v="0"/>
    <n v="0"/>
    <m/>
    <n v="0"/>
    <n v="70"/>
    <m/>
    <m/>
    <m/>
    <m/>
    <x v="0"/>
    <x v="0"/>
    <s v="thiqa dr hussain jan.xml"/>
    <m/>
    <s v="Initial Not Remitted"/>
    <m/>
  </r>
  <r>
    <s v="MF4159"/>
    <s v="2039MF4159-e768a2"/>
    <s v="39234"/>
    <d v="2025-01-26T15:59:00"/>
    <n v="1"/>
    <d v="2025-01-26T15:59:00"/>
    <d v="2025-01-26T16:21:00"/>
    <s v="0000084108"/>
    <s v="02601"/>
    <n v="6"/>
    <n v="1"/>
    <s v="GD11525"/>
    <s v="HUSSIEN SALAH AHMAD"/>
    <s v="D001"/>
    <s v="National Health Insurance Company (DAMAN) - Thiqa program administration"/>
    <s v="E001"/>
    <s v="Abu Dhabi Department of Finance"/>
    <s v=""/>
    <m/>
    <m/>
    <n v="105"/>
    <s v="Principal : Z01.21, K08.409, K05.10"/>
    <m/>
    <n v="0"/>
    <n v="0"/>
    <m/>
    <n v="0"/>
    <n v="105"/>
    <m/>
    <m/>
    <m/>
    <m/>
    <x v="0"/>
    <x v="0"/>
    <s v="thiqa dr hussain jan.xml"/>
    <m/>
    <s v="Initial Not Remitted"/>
    <m/>
  </r>
  <r>
    <s v="MF4159"/>
    <s v="1846MF4159-cfbd36"/>
    <s v="36057"/>
    <d v="2025-01-26T16:22:00"/>
    <n v="1"/>
    <d v="2025-01-26T16:22:00"/>
    <d v="2025-01-26T17:37:00"/>
    <s v="0000084129"/>
    <s v="01204"/>
    <n v="6"/>
    <n v="1"/>
    <s v="GD5633"/>
    <s v="ASMA BUTT MUHAMMAD AMIN BUTT"/>
    <s v="D001"/>
    <s v="National Health Insurance Company (DAMAN) - Thiqa program administration"/>
    <s v="E001"/>
    <s v="Abu Dhabi Department of Finance"/>
    <s v=""/>
    <m/>
    <m/>
    <n v="70"/>
    <s v="Principal : K08.531, K05.10, K03.6, K08.409, K02.53"/>
    <m/>
    <n v="0"/>
    <n v="0"/>
    <m/>
    <n v="0"/>
    <n v="70"/>
    <m/>
    <m/>
    <m/>
    <m/>
    <x v="0"/>
    <x v="0"/>
    <s v="thiqa26jan-drasma.xml"/>
    <m/>
    <s v="Initial Not Remitted"/>
    <m/>
  </r>
  <r>
    <s v="MF4159"/>
    <s v="1846MF4159-cfbd36"/>
    <s v="36057"/>
    <d v="2025-01-26T16:22:00"/>
    <n v="1"/>
    <d v="2025-01-26T16:22:00"/>
    <d v="2025-01-26T17:37:00"/>
    <s v="0000084130"/>
    <s v="02601"/>
    <n v="6"/>
    <n v="1"/>
    <s v="GD5633"/>
    <s v="ASMA BUTT MUHAMMAD AMIN BUTT"/>
    <s v="D001"/>
    <s v="National Health Insurance Company (DAMAN) - Thiqa program administration"/>
    <s v="E001"/>
    <s v="Abu Dhabi Department of Finance"/>
    <s v=""/>
    <m/>
    <m/>
    <n v="105"/>
    <s v="Principal : K08.531, K05.10, K03.6, K08.409, K02.53"/>
    <m/>
    <n v="0"/>
    <n v="0"/>
    <m/>
    <n v="0"/>
    <n v="105"/>
    <m/>
    <m/>
    <m/>
    <m/>
    <x v="0"/>
    <x v="0"/>
    <s v="thiqa26jan-drasma.xml"/>
    <m/>
    <s v="Initial Not Remitted"/>
    <m/>
  </r>
  <r>
    <s v="MF4159"/>
    <s v="2093MF4159-1986f0"/>
    <s v="39234"/>
    <d v="2025-01-26T16:25:00"/>
    <n v="1"/>
    <d v="2025-01-26T16:25:00"/>
    <d v="2025-01-26T16:47:00"/>
    <s v="0000084110"/>
    <s v="11111"/>
    <n v="6"/>
    <n v="1"/>
    <s v="GD45264"/>
    <s v="IBRAHIM KHALED MOHAMED HASSAN  MOUSA"/>
    <s v="D001"/>
    <s v="National Health Insurance Company (DAMAN) - Thiqa program administration"/>
    <s v="E001"/>
    <s v="Abu Dhabi Department of Finance"/>
    <s v=""/>
    <m/>
    <m/>
    <n v="70"/>
    <s v="Principal : K05.329, K03.6"/>
    <m/>
    <n v="0"/>
    <n v="0"/>
    <m/>
    <n v="0"/>
    <n v="70"/>
    <m/>
    <m/>
    <m/>
    <m/>
    <x v="0"/>
    <x v="0"/>
    <s v="thiqa-jan26,25.-dribhm.xml"/>
    <m/>
    <s v="Initial Not Remitted"/>
    <m/>
  </r>
  <r>
    <s v="MF4159"/>
    <s v="2093MF4159-1986f0"/>
    <s v="39234"/>
    <d v="2025-01-26T16:25:00"/>
    <n v="1"/>
    <d v="2025-01-26T16:25:00"/>
    <d v="2025-01-26T16:47:00"/>
    <s v="0000084111"/>
    <s v="11119"/>
    <n v="6"/>
    <n v="1"/>
    <s v="GD45264"/>
    <s v="IBRAHIM KHALED MOHAMED HASSAN  MOUSA"/>
    <s v="D001"/>
    <s v="National Health Insurance Company (DAMAN) - Thiqa program administration"/>
    <s v="E001"/>
    <s v="Abu Dhabi Department of Finance"/>
    <s v=""/>
    <m/>
    <m/>
    <n v="52.5"/>
    <s v="Principal : K05.329, K03.6"/>
    <m/>
    <n v="0"/>
    <n v="0"/>
    <m/>
    <n v="0"/>
    <n v="52.5"/>
    <m/>
    <m/>
    <m/>
    <m/>
    <x v="0"/>
    <x v="0"/>
    <s v="thiqa-jan26,25.-dribhm.xml"/>
    <m/>
    <s v="Initial Not Remitted"/>
    <m/>
  </r>
  <r>
    <s v="MF4159"/>
    <s v="2007MF4159-ea219a"/>
    <s v="35150"/>
    <d v="2025-01-26T16:30:00"/>
    <n v="1"/>
    <d v="2025-01-26T16:30:00"/>
    <d v="2025-01-26T16:50:00"/>
    <s v="0000084113"/>
    <s v="01204"/>
    <n v="6"/>
    <n v="1"/>
    <s v="GD22503"/>
    <s v="Salim ali salim  Alhamadani"/>
    <s v="D001"/>
    <s v="National Health Insurance Company (DAMAN) - Thiqa program administration"/>
    <s v="E001"/>
    <s v="Abu Dhabi Department of Finance"/>
    <s v=""/>
    <m/>
    <m/>
    <n v="70"/>
    <s v="Principal : K05.329, K03.6, K08.409"/>
    <m/>
    <n v="0"/>
    <n v="0"/>
    <m/>
    <n v="0"/>
    <n v="70"/>
    <m/>
    <m/>
    <m/>
    <m/>
    <x v="0"/>
    <x v="0"/>
    <s v="dr salim thiqa jan.xml"/>
    <m/>
    <s v="Initial Not Remitted"/>
    <m/>
  </r>
  <r>
    <s v="MF4159"/>
    <s v="2007MF4159-ea219a"/>
    <s v="35150"/>
    <d v="2025-01-26T16:30:00"/>
    <n v="1"/>
    <d v="2025-01-26T16:30:00"/>
    <d v="2025-01-26T16:50:00"/>
    <s v="0000084115"/>
    <s v="11111"/>
    <n v="6"/>
    <n v="1"/>
    <s v="GD22503"/>
    <s v="Salim ali salim  Alhamadani"/>
    <s v="D001"/>
    <s v="National Health Insurance Company (DAMAN) - Thiqa program administration"/>
    <s v="E001"/>
    <s v="Abu Dhabi Department of Finance"/>
    <s v=""/>
    <m/>
    <m/>
    <n v="70"/>
    <s v="Principal : K05.329, K03.6, K08.409"/>
    <m/>
    <n v="0"/>
    <n v="0"/>
    <m/>
    <n v="0"/>
    <n v="70"/>
    <m/>
    <m/>
    <m/>
    <m/>
    <x v="0"/>
    <x v="0"/>
    <s v="dr salim thiqa jan.xml"/>
    <m/>
    <s v="Initial Not Remitted"/>
    <m/>
  </r>
  <r>
    <s v="MF4159"/>
    <s v="2007MF4159-ea219a"/>
    <s v="35150"/>
    <d v="2025-01-26T16:30:00"/>
    <n v="1"/>
    <d v="2025-01-26T16:30:00"/>
    <d v="2025-01-26T16:50:00"/>
    <s v="0000084117"/>
    <s v="11119"/>
    <n v="6"/>
    <n v="1"/>
    <s v="GD22503"/>
    <s v="Salim ali salim  Alhamadani"/>
    <s v="D001"/>
    <s v="National Health Insurance Company (DAMAN) - Thiqa program administration"/>
    <s v="E001"/>
    <s v="Abu Dhabi Department of Finance"/>
    <s v=""/>
    <m/>
    <m/>
    <n v="52.5"/>
    <s v="Principal : K05.329, K03.6, K08.409"/>
    <m/>
    <n v="0"/>
    <n v="0"/>
    <m/>
    <n v="0"/>
    <n v="52.5"/>
    <m/>
    <m/>
    <m/>
    <m/>
    <x v="0"/>
    <x v="0"/>
    <s v="dr salim thiqa jan.xml"/>
    <m/>
    <s v="Initial Not Remitted"/>
    <m/>
  </r>
  <r>
    <s v="MF4159"/>
    <s v="1955MF4159-8c87d4"/>
    <s v="40204"/>
    <d v="2025-01-26T16:51:00"/>
    <n v="1"/>
    <d v="2025-01-26T16:51:00"/>
    <d v="2025-01-26T17:13:00"/>
    <s v="0000084123"/>
    <s v="01204"/>
    <n v="6"/>
    <n v="1"/>
    <s v="GD22503"/>
    <s v="Salim ali salim  Alhamadani"/>
    <s v="D001"/>
    <s v="National Health Insurance Company (DAMAN) - Thiqa program administration"/>
    <s v="E001"/>
    <s v="Abu Dhabi Department of Finance"/>
    <s v=""/>
    <m/>
    <m/>
    <n v="70"/>
    <s v="Principal : K05.329, K03.6, K08.409"/>
    <m/>
    <n v="0"/>
    <n v="0"/>
    <m/>
    <n v="0"/>
    <n v="70"/>
    <m/>
    <m/>
    <m/>
    <m/>
    <x v="0"/>
    <x v="0"/>
    <s v="thiqa11-jan11-drsalim.xml"/>
    <m/>
    <s v="Initial Not Remitted"/>
    <m/>
  </r>
  <r>
    <s v="MF4159"/>
    <s v="1955MF4159-8c87d4"/>
    <s v="40204"/>
    <d v="2025-01-26T16:51:00"/>
    <n v="1"/>
    <d v="2025-01-26T16:51:00"/>
    <d v="2025-01-26T17:13:00"/>
    <s v="0000084125"/>
    <s v="11111"/>
    <n v="6"/>
    <n v="1"/>
    <s v="GD22503"/>
    <s v="Salim ali salim  Alhamadani"/>
    <s v="D001"/>
    <s v="National Health Insurance Company (DAMAN) - Thiqa program administration"/>
    <s v="E001"/>
    <s v="Abu Dhabi Department of Finance"/>
    <s v=""/>
    <m/>
    <m/>
    <n v="70"/>
    <s v="Principal : K05.329, K03.6, K08.409"/>
    <m/>
    <n v="0"/>
    <n v="0"/>
    <m/>
    <n v="0"/>
    <n v="70"/>
    <m/>
    <m/>
    <m/>
    <m/>
    <x v="0"/>
    <x v="0"/>
    <s v="thiqa11-jan11-drsalim.xml"/>
    <m/>
    <s v="Initial Not Remitted"/>
    <m/>
  </r>
  <r>
    <s v="MF4159"/>
    <s v="1955MF4159-8c87d4"/>
    <s v="40204"/>
    <d v="2025-01-26T16:51:00"/>
    <n v="1"/>
    <d v="2025-01-26T16:51:00"/>
    <d v="2025-01-26T17:13:00"/>
    <s v="0000084126"/>
    <s v="11119"/>
    <n v="6"/>
    <n v="1"/>
    <s v="GD22503"/>
    <s v="Salim ali salim  Alhamadani"/>
    <s v="D001"/>
    <s v="National Health Insurance Company (DAMAN) - Thiqa program administration"/>
    <s v="E001"/>
    <s v="Abu Dhabi Department of Finance"/>
    <s v=""/>
    <m/>
    <m/>
    <n v="52.5"/>
    <s v="Principal : K05.329, K03.6, K08.409"/>
    <m/>
    <n v="0"/>
    <n v="0"/>
    <m/>
    <n v="0"/>
    <n v="52.5"/>
    <m/>
    <m/>
    <m/>
    <m/>
    <x v="0"/>
    <x v="0"/>
    <s v="thiqa11-jan11-drsalim.xml"/>
    <m/>
    <s v="Initial Not Remitted"/>
    <m/>
  </r>
  <r>
    <s v="MF4159"/>
    <s v="2056MF4159-bd607f"/>
    <s v="35051"/>
    <d v="2025-01-26T17:02:00"/>
    <n v="1"/>
    <d v="2025-01-26T17:02:00"/>
    <d v="2025-01-26T17:17:00"/>
    <s v="0000083784"/>
    <s v="01204"/>
    <n v="6"/>
    <n v="1"/>
    <s v="GD11525"/>
    <s v="HUSSIEN SALAH AHMAD"/>
    <s v="D001"/>
    <s v="National Health Insurance Company (DAMAN) - Thiqa program administration"/>
    <s v="E001"/>
    <s v="Abu Dhabi Department of Finance"/>
    <s v=""/>
    <m/>
    <m/>
    <n v="70"/>
    <s v="Principal : Z01.21, K08.409, K05.10"/>
    <m/>
    <n v="0"/>
    <n v="0"/>
    <m/>
    <n v="0"/>
    <n v="70"/>
    <m/>
    <m/>
    <m/>
    <m/>
    <x v="0"/>
    <x v="0"/>
    <s v="dr hussain thiqa jan.xml"/>
    <m/>
    <s v="Initial Not Remitted"/>
    <m/>
  </r>
  <r>
    <s v="MF4159"/>
    <s v="2056MF4159-bd607f"/>
    <s v="35051"/>
    <d v="2025-01-26T17:02:00"/>
    <n v="1"/>
    <d v="2025-01-26T17:02:00"/>
    <d v="2025-01-26T17:17:00"/>
    <s v="0000084128"/>
    <s v="02601"/>
    <n v="6"/>
    <n v="1"/>
    <s v="GD11525"/>
    <s v="HUSSIEN SALAH AHMAD"/>
    <s v="D001"/>
    <s v="National Health Insurance Company (DAMAN) - Thiqa program administration"/>
    <s v="E001"/>
    <s v="Abu Dhabi Department of Finance"/>
    <s v=""/>
    <m/>
    <m/>
    <n v="105"/>
    <s v="Principal : Z01.21, K08.409, K05.10"/>
    <m/>
    <n v="0"/>
    <n v="0"/>
    <m/>
    <n v="0"/>
    <n v="105"/>
    <m/>
    <m/>
    <m/>
    <m/>
    <x v="0"/>
    <x v="0"/>
    <s v="dr hussain thiqa jan.xml"/>
    <m/>
    <s v="Initial Not Remitted"/>
    <m/>
  </r>
  <r>
    <s v="MF4159"/>
    <s v="1992MF4159-c77651"/>
    <s v="35051"/>
    <d v="2025-01-26T17:16:00"/>
    <n v="1"/>
    <d v="2025-01-26T17:16:00"/>
    <d v="2025-01-26T17:36:00"/>
    <s v="0000084139"/>
    <s v="11111"/>
    <n v="6"/>
    <n v="1"/>
    <s v="GD22503"/>
    <s v="Salim ali salim  Alhamadani"/>
    <s v="D001"/>
    <s v="National Health Insurance Company (DAMAN) - Thiqa program administration"/>
    <s v="E001"/>
    <s v="Abu Dhabi Department of Finance"/>
    <s v=""/>
    <m/>
    <m/>
    <n v="70"/>
    <s v="Principal : K05.329, K03.6"/>
    <m/>
    <n v="0"/>
    <n v="0"/>
    <m/>
    <n v="0"/>
    <n v="70"/>
    <m/>
    <m/>
    <m/>
    <m/>
    <x v="0"/>
    <x v="0"/>
    <s v="dr salim thiqa jan.xml"/>
    <m/>
    <s v="Initial Not Remitted"/>
    <m/>
  </r>
  <r>
    <s v="MF4159"/>
    <s v="1992MF4159-c77651"/>
    <s v="35051"/>
    <d v="2025-01-26T17:16:00"/>
    <n v="1"/>
    <d v="2025-01-26T17:16:00"/>
    <d v="2025-01-26T17:36:00"/>
    <s v="0000084136"/>
    <s v="11119"/>
    <n v="6"/>
    <n v="1"/>
    <s v="GD22503"/>
    <s v="Salim ali salim  Alhamadani"/>
    <s v="D001"/>
    <s v="National Health Insurance Company (DAMAN) - Thiqa program administration"/>
    <s v="E001"/>
    <s v="Abu Dhabi Department of Finance"/>
    <s v=""/>
    <m/>
    <m/>
    <n v="52.5"/>
    <s v="Principal : K05.329, K03.6"/>
    <m/>
    <n v="0"/>
    <n v="0"/>
    <m/>
    <n v="0"/>
    <n v="52.5"/>
    <m/>
    <m/>
    <m/>
    <m/>
    <x v="0"/>
    <x v="0"/>
    <s v="dr salim thiqa jan.xml"/>
    <m/>
    <s v="Initial Not Remitted"/>
    <m/>
  </r>
  <r>
    <s v="MF4159"/>
    <s v="2090MF4159-e27dac"/>
    <s v="41050"/>
    <d v="2025-01-26T17:20:00"/>
    <n v="1"/>
    <d v="2025-01-26T17:20:00"/>
    <d v="2025-01-26T17:53:00"/>
    <s v="0000084140"/>
    <s v="01204"/>
    <n v="6"/>
    <n v="1"/>
    <s v="GD45264"/>
    <s v="IBRAHIM KHALED MOHAMED HASSAN  MOUSA"/>
    <s v="C002"/>
    <s v="Arab Gulf Health Services LLC - Abu Dhabi Branch"/>
    <s v="A012"/>
    <s v="Orient Insurance PJSC Abu Dhabi 1"/>
    <s v=""/>
    <m/>
    <s v="C0023205211/1"/>
    <n v="140"/>
    <s v="Principal : K05.10, K03.6, K02.62, K02.52, K08.409"/>
    <m/>
    <n v="0"/>
    <n v="0"/>
    <m/>
    <n v="0"/>
    <n v="140"/>
    <m/>
    <m/>
    <m/>
    <m/>
    <x v="0"/>
    <x v="0"/>
    <s v="jan26,21-nextcare-dribhm.xml"/>
    <m/>
    <s v="Initial Not Remitted"/>
    <m/>
  </r>
  <r>
    <s v="MF4159"/>
    <s v="2090MF4159-e27dac"/>
    <s v="41050"/>
    <d v="2025-01-26T17:20:00"/>
    <n v="1"/>
    <d v="2025-01-26T17:20:00"/>
    <d v="2025-01-26T17:53:00"/>
    <s v="0000084141"/>
    <s v="02601"/>
    <n v="6"/>
    <n v="1"/>
    <s v="GD45264"/>
    <s v="IBRAHIM KHALED MOHAMED HASSAN  MOUSA"/>
    <s v="C002"/>
    <s v="Arab Gulf Health Services LLC - Abu Dhabi Branch"/>
    <s v="A012"/>
    <s v="Orient Insurance PJSC Abu Dhabi 1"/>
    <s v=""/>
    <m/>
    <s v="C0023205211/1"/>
    <n v="141.75"/>
    <s v="Principal : K05.10, K03.6, K02.62, K02.52, K08.409"/>
    <m/>
    <n v="0"/>
    <n v="0"/>
    <m/>
    <n v="0"/>
    <n v="141.75"/>
    <m/>
    <m/>
    <m/>
    <m/>
    <x v="0"/>
    <x v="0"/>
    <s v="jan26,21-nextcare-dribhm.xml"/>
    <m/>
    <s v="Initial Not Remitted"/>
    <m/>
  </r>
  <r>
    <s v="MF4159"/>
    <s v="2090MF4159-e27dac"/>
    <s v="41050"/>
    <d v="2025-01-26T17:20:00"/>
    <n v="1"/>
    <d v="2025-01-26T17:20:00"/>
    <d v="2025-01-26T17:53:00"/>
    <s v="0000084144"/>
    <s v="11101"/>
    <n v="6"/>
    <n v="1"/>
    <s v="GD45264"/>
    <s v="IBRAHIM KHALED MOHAMED HASSAN  MOUSA"/>
    <s v="C002"/>
    <s v="Arab Gulf Health Services LLC - Abu Dhabi Branch"/>
    <s v="A012"/>
    <s v="Orient Insurance PJSC Abu Dhabi 1"/>
    <s v=""/>
    <m/>
    <s v="C0023205211/2"/>
    <n v="75.599999999999994"/>
    <s v="Principal : K05.10, K03.6, K02.62, K02.52, K08.409"/>
    <m/>
    <n v="0"/>
    <n v="0"/>
    <m/>
    <n v="0"/>
    <n v="75.599999999999994"/>
    <m/>
    <m/>
    <m/>
    <m/>
    <x v="0"/>
    <x v="0"/>
    <s v="jan26,21-nextcare-dribhm.xml"/>
    <m/>
    <s v="Initial Not Remitted"/>
    <m/>
  </r>
  <r>
    <s v="MF4159"/>
    <s v="2090MF4159-e27dac"/>
    <s v="41050"/>
    <d v="2025-01-26T17:20:00"/>
    <n v="1"/>
    <d v="2025-01-26T17:20:00"/>
    <d v="2025-01-26T17:53:00"/>
    <s v="0000084145"/>
    <s v="11109"/>
    <n v="6"/>
    <n v="1"/>
    <s v="GD45264"/>
    <s v="IBRAHIM KHALED MOHAMED HASSAN  MOUSA"/>
    <s v="C002"/>
    <s v="Arab Gulf Health Services LLC - Abu Dhabi Branch"/>
    <s v="A012"/>
    <s v="Orient Insurance PJSC Abu Dhabi 1"/>
    <s v=""/>
    <m/>
    <s v="C0023205211/2"/>
    <n v="47.25"/>
    <s v="Principal : K05.10, K03.6, K02.62, K02.52, K08.409"/>
    <m/>
    <n v="0"/>
    <n v="0"/>
    <m/>
    <n v="0"/>
    <n v="47.25"/>
    <m/>
    <m/>
    <m/>
    <m/>
    <x v="0"/>
    <x v="0"/>
    <s v="jan26,21-nextcare-dribhm.xml"/>
    <m/>
    <s v="Initial Not Remitted"/>
    <m/>
  </r>
  <r>
    <s v="MF4159"/>
    <s v="2090MF4159-e27dac"/>
    <s v="41050"/>
    <d v="2025-01-26T17:20:00"/>
    <n v="1"/>
    <d v="2025-01-26T17:20:00"/>
    <d v="2025-01-26T17:53:00"/>
    <s v="0000084142"/>
    <s v="11111"/>
    <n v="6"/>
    <n v="1"/>
    <s v="GD45264"/>
    <s v="IBRAHIM KHALED MOHAMED HASSAN  MOUSA"/>
    <s v="C002"/>
    <s v="Arab Gulf Health Services LLC - Abu Dhabi Branch"/>
    <s v="A012"/>
    <s v="Orient Insurance PJSC Abu Dhabi 1"/>
    <s v=""/>
    <m/>
    <s v="C0023205211/2"/>
    <n v="94.5"/>
    <s v="Principal : K05.10, K03.6, K02.62, K02.52, K08.409"/>
    <m/>
    <n v="0"/>
    <n v="0"/>
    <m/>
    <n v="0"/>
    <n v="94.5"/>
    <m/>
    <m/>
    <m/>
    <m/>
    <x v="0"/>
    <x v="0"/>
    <s v="jan26,21-nextcare-dribhm.xml"/>
    <m/>
    <s v="Initial Not Remitted"/>
    <m/>
  </r>
  <r>
    <s v="MF4159"/>
    <s v="2090MF4159-e27dac"/>
    <s v="41050"/>
    <d v="2025-01-26T17:20:00"/>
    <n v="1"/>
    <d v="2025-01-26T17:20:00"/>
    <d v="2025-01-26T17:53:00"/>
    <s v="0000084143"/>
    <s v="11119"/>
    <n v="6"/>
    <n v="1"/>
    <s v="GD45264"/>
    <s v="IBRAHIM KHALED MOHAMED HASSAN  MOUSA"/>
    <s v="C002"/>
    <s v="Arab Gulf Health Services LLC - Abu Dhabi Branch"/>
    <s v="A012"/>
    <s v="Orient Insurance PJSC Abu Dhabi 1"/>
    <s v=""/>
    <m/>
    <s v="C0023205211/2"/>
    <n v="70.88"/>
    <s v="Principal : K05.10, K03.6, K02.62, K02.52, K08.409"/>
    <m/>
    <n v="0"/>
    <n v="0"/>
    <m/>
    <n v="0"/>
    <n v="70.88"/>
    <m/>
    <m/>
    <m/>
    <m/>
    <x v="0"/>
    <x v="0"/>
    <s v="jan26,21-nextcare-dribhm.xml"/>
    <m/>
    <s v="Initial Not Remitted"/>
    <m/>
  </r>
  <r>
    <s v="MF4159"/>
    <s v="2052MF4159-959630"/>
    <s v="37557"/>
    <d v="2025-01-26T17:39:00"/>
    <n v="1"/>
    <d v="2025-01-26T17:39:00"/>
    <d v="2025-01-26T17:59:00"/>
    <s v="0000084146"/>
    <s v="04801"/>
    <n v="6"/>
    <n v="1"/>
    <s v="GD11525"/>
    <s v="HUSSIEN SALAH AHMAD"/>
    <s v="D001"/>
    <s v="National Health Insurance Company (DAMAN) - Thiqa program administration"/>
    <s v="E001"/>
    <s v="Abu Dhabi Department of Finance"/>
    <s v="CLM09022025043286583"/>
    <s v="ZEROHI11022025DMN333364"/>
    <m/>
    <n v="35"/>
    <s v="Principal : K08.409"/>
    <d v="2025-02-11T16:28:00"/>
    <n v="0"/>
    <n v="0"/>
    <n v="35"/>
    <n v="35"/>
    <n v="0"/>
    <s v="MNEC-004"/>
    <s v="Service is not clinically indicated based on good clinical practice, without additional supporting diagnoses/activities"/>
    <s v="Medical"/>
    <s v="Medical Necessity"/>
    <x v="0"/>
    <x v="0"/>
    <s v="dr hussain thiqa jan.xml"/>
    <d v="2025-02-10T18:44:00"/>
    <s v="Remitted"/>
    <s v="Fully Rejected"/>
  </r>
  <r>
    <s v="MF4159"/>
    <s v="1925MF4159-d38a02"/>
    <s v="36702"/>
    <d v="2025-01-26T17:53:00"/>
    <n v="1"/>
    <d v="2025-01-26T17:53:00"/>
    <d v="2025-01-26T18:22:00"/>
    <s v="0000084148"/>
    <s v="01204"/>
    <n v="6"/>
    <n v="1"/>
    <s v="GD5633"/>
    <s v="ASMA BUTT MUHAMMAD AMIN BUTT"/>
    <s v="C002"/>
    <s v="Arab Gulf Health Services LLC - Abu Dhabi Branch"/>
    <s v="A012"/>
    <s v="Orient Insurance PJSC Abu Dhabi 1"/>
    <s v=""/>
    <m/>
    <s v="C0023187373/1"/>
    <n v="112"/>
    <s v="Principal : K05.10, K03.6, K01.1"/>
    <m/>
    <n v="0"/>
    <n v="0"/>
    <m/>
    <n v="0"/>
    <n v="112"/>
    <m/>
    <m/>
    <m/>
    <m/>
    <x v="0"/>
    <x v="0"/>
    <s v="26-jan-nextcare-drasma.xml"/>
    <m/>
    <s v="Initial Not Remitted"/>
    <m/>
  </r>
  <r>
    <s v="MF4159"/>
    <s v="1925MF4159-d38a02"/>
    <s v="36702"/>
    <d v="2025-01-26T17:53:00"/>
    <n v="1"/>
    <d v="2025-01-26T17:53:00"/>
    <d v="2025-01-26T18:22:00"/>
    <s v="0000084149"/>
    <s v="02601"/>
    <n v="6"/>
    <n v="1"/>
    <s v="GD5633"/>
    <s v="ASMA BUTT MUHAMMAD AMIN BUTT"/>
    <s v="C002"/>
    <s v="Arab Gulf Health Services LLC - Abu Dhabi Branch"/>
    <s v="A012"/>
    <s v="Orient Insurance PJSC Abu Dhabi 1"/>
    <s v=""/>
    <m/>
    <s v="C0023187373/1"/>
    <n v="113.4"/>
    <s v="Principal : K05.10, K03.6, K01.1"/>
    <m/>
    <n v="0"/>
    <n v="0"/>
    <m/>
    <n v="0"/>
    <n v="113.4"/>
    <m/>
    <m/>
    <m/>
    <m/>
    <x v="0"/>
    <x v="0"/>
    <s v="26-jan-nextcare-drasma.xml"/>
    <m/>
    <s v="Initial Not Remitted"/>
    <m/>
  </r>
  <r>
    <s v="MF4159"/>
    <s v="1925MF4159-d38a02"/>
    <s v="36702"/>
    <d v="2025-01-26T17:53:00"/>
    <n v="1"/>
    <d v="2025-01-26T17:53:00"/>
    <d v="2025-01-26T18:22:00"/>
    <s v="0000084150"/>
    <s v="11101"/>
    <n v="6"/>
    <n v="1"/>
    <s v="GD5633"/>
    <s v="ASMA BUTT MUHAMMAD AMIN BUTT"/>
    <s v="C002"/>
    <s v="Arab Gulf Health Services LLC - Abu Dhabi Branch"/>
    <s v="A012"/>
    <s v="Orient Insurance PJSC Abu Dhabi 1"/>
    <s v=""/>
    <m/>
    <s v="C0023204094/1"/>
    <n v="60.48"/>
    <s v="Principal : K05.10, K03.6, K01.1"/>
    <m/>
    <n v="0"/>
    <n v="0"/>
    <m/>
    <n v="0"/>
    <n v="60.48"/>
    <m/>
    <m/>
    <m/>
    <m/>
    <x v="0"/>
    <x v="0"/>
    <s v="26-jan-nextcare-drasma.xml"/>
    <m/>
    <s v="Initial Not Remitted"/>
    <m/>
  </r>
  <r>
    <s v="MF4159"/>
    <s v="1925MF4159-d38a02"/>
    <s v="36702"/>
    <d v="2025-01-26T17:53:00"/>
    <n v="1"/>
    <d v="2025-01-26T17:53:00"/>
    <d v="2025-01-26T18:22:00"/>
    <s v="0000084153"/>
    <s v="11109"/>
    <n v="6"/>
    <n v="1"/>
    <s v="GD5633"/>
    <s v="ASMA BUTT MUHAMMAD AMIN BUTT"/>
    <s v="C002"/>
    <s v="Arab Gulf Health Services LLC - Abu Dhabi Branch"/>
    <s v="A012"/>
    <s v="Orient Insurance PJSC Abu Dhabi 1"/>
    <s v=""/>
    <m/>
    <s v="C0023204094/1"/>
    <n v="37.799999999999997"/>
    <s v="Principal : K05.10, K03.6, K01.1"/>
    <m/>
    <n v="0"/>
    <n v="0"/>
    <m/>
    <n v="0"/>
    <n v="37.799999999999997"/>
    <m/>
    <m/>
    <m/>
    <m/>
    <x v="0"/>
    <x v="0"/>
    <s v="26-jan-nextcare-drasma.xml"/>
    <m/>
    <s v="Initial Not Remitted"/>
    <m/>
  </r>
  <r>
    <s v="MF4159"/>
    <s v="1925MF4159-d38a02"/>
    <s v="36702"/>
    <d v="2025-01-26T17:53:00"/>
    <n v="1"/>
    <d v="2025-01-26T17:53:00"/>
    <d v="2025-01-26T18:22:00"/>
    <s v="0000084151"/>
    <s v="11111"/>
    <n v="6"/>
    <n v="1"/>
    <s v="GD5633"/>
    <s v="ASMA BUTT MUHAMMAD AMIN BUTT"/>
    <s v="C002"/>
    <s v="Arab Gulf Health Services LLC - Abu Dhabi Branch"/>
    <s v="A012"/>
    <s v="Orient Insurance PJSC Abu Dhabi 1"/>
    <s v=""/>
    <m/>
    <s v="C0023204094/1"/>
    <n v="75.599999999999994"/>
    <s v="Principal : K05.10, K03.6, K01.1"/>
    <m/>
    <n v="0"/>
    <n v="0"/>
    <m/>
    <n v="0"/>
    <n v="75.599999999999994"/>
    <m/>
    <m/>
    <m/>
    <m/>
    <x v="0"/>
    <x v="0"/>
    <s v="26-jan-nextcare-drasma.xml"/>
    <m/>
    <s v="Initial Not Remitted"/>
    <m/>
  </r>
  <r>
    <s v="MF4159"/>
    <s v="1925MF4159-d38a02"/>
    <s v="36702"/>
    <d v="2025-01-26T17:53:00"/>
    <n v="1"/>
    <d v="2025-01-26T17:53:00"/>
    <d v="2025-01-26T18:22:00"/>
    <s v="0000084152"/>
    <s v="11119"/>
    <n v="6"/>
    <n v="1"/>
    <s v="GD5633"/>
    <s v="ASMA BUTT MUHAMMAD AMIN BUTT"/>
    <s v="C002"/>
    <s v="Arab Gulf Health Services LLC - Abu Dhabi Branch"/>
    <s v="A012"/>
    <s v="Orient Insurance PJSC Abu Dhabi 1"/>
    <s v=""/>
    <m/>
    <s v="C0023204094/1"/>
    <n v="56.7"/>
    <s v="Principal : K05.10, K03.6, K01.1"/>
    <m/>
    <n v="0"/>
    <n v="0"/>
    <m/>
    <n v="0"/>
    <n v="56.7"/>
    <m/>
    <m/>
    <m/>
    <m/>
    <x v="0"/>
    <x v="0"/>
    <s v="26-jan-nextcare-drasma.xml"/>
    <m/>
    <s v="Initial Not Remitted"/>
    <m/>
  </r>
  <r>
    <s v="MF4159"/>
    <s v="1926MF4159-d17156"/>
    <s v="39911"/>
    <d v="2025-01-26T18:24:00"/>
    <n v="1"/>
    <d v="2025-01-26T18:24:00"/>
    <d v="2025-01-26T18:49:00"/>
    <s v="0000084154"/>
    <s v="01204"/>
    <n v="6"/>
    <n v="1"/>
    <s v="GD5633"/>
    <s v="ASMA BUTT MUHAMMAD AMIN BUTT"/>
    <s v="C002"/>
    <s v="Arab Gulf Health Services LLC - Abu Dhabi Branch"/>
    <s v="A012"/>
    <s v="Orient Insurance PJSC Abu Dhabi 1"/>
    <s v=""/>
    <m/>
    <s v="C0023204176/1"/>
    <n v="112"/>
    <s v="Principal : K05.10, K03.6, K01.1, K08.409, K02.52"/>
    <m/>
    <n v="0"/>
    <n v="0"/>
    <m/>
    <n v="0"/>
    <n v="112"/>
    <m/>
    <m/>
    <m/>
    <m/>
    <x v="0"/>
    <x v="0"/>
    <s v="26-jan-nextcare-drasma.xml"/>
    <m/>
    <s v="Initial Not Remitted"/>
    <m/>
  </r>
  <r>
    <s v="MF4159"/>
    <s v="1926MF4159-d17156"/>
    <s v="39911"/>
    <d v="2025-01-26T18:24:00"/>
    <n v="1"/>
    <d v="2025-01-26T18:24:00"/>
    <d v="2025-01-26T18:49:00"/>
    <s v="0000084155"/>
    <s v="02601"/>
    <n v="6"/>
    <n v="1"/>
    <s v="GD5633"/>
    <s v="ASMA BUTT MUHAMMAD AMIN BUTT"/>
    <s v="C002"/>
    <s v="Arab Gulf Health Services LLC - Abu Dhabi Branch"/>
    <s v="A012"/>
    <s v="Orient Insurance PJSC Abu Dhabi 1"/>
    <s v=""/>
    <m/>
    <s v="C0023204176/1"/>
    <n v="113.4"/>
    <s v="Principal : K05.10, K03.6, K01.1, K08.409, K02.52"/>
    <m/>
    <n v="0"/>
    <n v="0"/>
    <m/>
    <n v="0"/>
    <n v="113.4"/>
    <m/>
    <m/>
    <m/>
    <m/>
    <x v="0"/>
    <x v="0"/>
    <s v="26-jan-nextcare-drasma.xml"/>
    <m/>
    <s v="Initial Not Remitted"/>
    <m/>
  </r>
  <r>
    <s v="MF4159"/>
    <s v="1926MF4159-d17156"/>
    <s v="39911"/>
    <d v="2025-01-26T18:24:00"/>
    <n v="1"/>
    <d v="2025-01-26T18:24:00"/>
    <d v="2025-01-26T18:49:00"/>
    <s v="0000084156"/>
    <s v="11101"/>
    <n v="6"/>
    <n v="1"/>
    <s v="GD5633"/>
    <s v="ASMA BUTT MUHAMMAD AMIN BUTT"/>
    <s v="C002"/>
    <s v="Arab Gulf Health Services LLC - Abu Dhabi Branch"/>
    <s v="A012"/>
    <s v="Orient Insurance PJSC Abu Dhabi 1"/>
    <s v=""/>
    <m/>
    <s v="C0023204176/1"/>
    <n v="60.48"/>
    <s v="Principal : K05.10, K03.6, K01.1, K08.409, K02.52"/>
    <m/>
    <n v="0"/>
    <n v="0"/>
    <m/>
    <n v="0"/>
    <n v="60.48"/>
    <m/>
    <m/>
    <m/>
    <m/>
    <x v="0"/>
    <x v="0"/>
    <s v="26-jan-nextcare-drasma.xml"/>
    <m/>
    <s v="Initial Not Remitted"/>
    <m/>
  </r>
  <r>
    <s v="MF4159"/>
    <s v="1926MF4159-d17156"/>
    <s v="39911"/>
    <d v="2025-01-26T18:24:00"/>
    <n v="1"/>
    <d v="2025-01-26T18:24:00"/>
    <d v="2025-01-26T18:49:00"/>
    <s v="0000084157"/>
    <s v="11109"/>
    <n v="6"/>
    <n v="1"/>
    <s v="GD5633"/>
    <s v="ASMA BUTT MUHAMMAD AMIN BUTT"/>
    <s v="C002"/>
    <s v="Arab Gulf Health Services LLC - Abu Dhabi Branch"/>
    <s v="A012"/>
    <s v="Orient Insurance PJSC Abu Dhabi 1"/>
    <s v=""/>
    <m/>
    <s v="C0023204176/1"/>
    <n v="37.799999999999997"/>
    <s v="Principal : K05.10, K03.6, K01.1, K08.409, K02.52"/>
    <m/>
    <n v="0"/>
    <n v="0"/>
    <m/>
    <n v="0"/>
    <n v="37.799999999999997"/>
    <m/>
    <m/>
    <m/>
    <m/>
    <x v="0"/>
    <x v="0"/>
    <s v="26-jan-nextcare-drasma.xml"/>
    <m/>
    <s v="Initial Not Remitted"/>
    <m/>
  </r>
  <r>
    <s v="MF4159"/>
    <s v="1926MF4159-d17156"/>
    <s v="39911"/>
    <d v="2025-01-26T18:24:00"/>
    <n v="1"/>
    <d v="2025-01-26T18:24:00"/>
    <d v="2025-01-26T18:49:00"/>
    <s v="0000084158"/>
    <s v="11111"/>
    <n v="6"/>
    <n v="1"/>
    <s v="GD5633"/>
    <s v="ASMA BUTT MUHAMMAD AMIN BUTT"/>
    <s v="C002"/>
    <s v="Arab Gulf Health Services LLC - Abu Dhabi Branch"/>
    <s v="A012"/>
    <s v="Orient Insurance PJSC Abu Dhabi 1"/>
    <s v=""/>
    <m/>
    <s v="C0023204176/1"/>
    <n v="75.599999999999994"/>
    <s v="Principal : K05.10, K03.6, K01.1, K08.409, K02.52"/>
    <m/>
    <n v="0"/>
    <n v="0"/>
    <m/>
    <n v="0"/>
    <n v="75.599999999999994"/>
    <m/>
    <m/>
    <m/>
    <m/>
    <x v="0"/>
    <x v="0"/>
    <s v="26-jan-nextcare-drasma.xml"/>
    <m/>
    <s v="Initial Not Remitted"/>
    <m/>
  </r>
  <r>
    <s v="MF4159"/>
    <s v="1926MF4159-d17156"/>
    <s v="39911"/>
    <d v="2025-01-26T18:24:00"/>
    <n v="1"/>
    <d v="2025-01-26T18:24:00"/>
    <d v="2025-01-26T18:49:00"/>
    <s v="0000084159"/>
    <s v="11119"/>
    <n v="6"/>
    <n v="1"/>
    <s v="GD5633"/>
    <s v="ASMA BUTT MUHAMMAD AMIN BUTT"/>
    <s v="C002"/>
    <s v="Arab Gulf Health Services LLC - Abu Dhabi Branch"/>
    <s v="A012"/>
    <s v="Orient Insurance PJSC Abu Dhabi 1"/>
    <s v=""/>
    <m/>
    <s v="C0023204176/1"/>
    <n v="56.7"/>
    <s v="Principal : K05.10, K03.6, K01.1, K08.409, K02.52"/>
    <m/>
    <n v="0"/>
    <n v="0"/>
    <m/>
    <n v="0"/>
    <n v="56.7"/>
    <m/>
    <m/>
    <m/>
    <m/>
    <x v="0"/>
    <x v="0"/>
    <s v="26-jan-nextcare-drasma.xml"/>
    <m/>
    <s v="Initial Not Remitted"/>
    <m/>
  </r>
  <r>
    <s v="MF4159"/>
    <s v="1931MF4159-310e84"/>
    <s v="38518"/>
    <d v="2025-01-26T18:49:00"/>
    <n v="1"/>
    <d v="2025-01-26T18:49:00"/>
    <d v="2025-01-26T19:20:00"/>
    <s v="0000083164"/>
    <s v="02111"/>
    <n v="6"/>
    <n v="1"/>
    <s v="GD5633"/>
    <s v="ASMA BUTT MUHAMMAD AMIN BUTT"/>
    <s v="A026"/>
    <s v="AXA INSURANCE - GULF - BSC- C- ABU DHABI"/>
    <s v="A026"/>
    <s v="AXA INSURANCE - GULF - BSC- C- ABU DHABI"/>
    <s v=""/>
    <m/>
    <s v="4037714232"/>
    <n v="44.8"/>
    <s v="Principal : K02.52, K02.62"/>
    <m/>
    <n v="0"/>
    <n v="0"/>
    <m/>
    <n v="0"/>
    <n v="44.8"/>
    <m/>
    <m/>
    <m/>
    <m/>
    <x v="0"/>
    <x v="0"/>
    <s v="axa-drasma-jan.xml"/>
    <m/>
    <s v="Initial Not Remitted"/>
    <m/>
  </r>
  <r>
    <s v="MF4159"/>
    <s v="1931MF4159-310e84"/>
    <s v="38518"/>
    <d v="2025-01-26T18:49:00"/>
    <n v="1"/>
    <d v="2025-01-26T18:49:00"/>
    <d v="2025-01-26T19:20:00"/>
    <s v="0000083162"/>
    <s v="25531"/>
    <n v="6"/>
    <n v="1"/>
    <s v="GD5633"/>
    <s v="ASMA BUTT MUHAMMAD AMIN BUTT"/>
    <s v="A026"/>
    <s v="AXA INSURANCE - GULF - BSC- C- ABU DHABI"/>
    <s v="A026"/>
    <s v="AXA INSURANCE - GULF - BSC- C- ABU DHABI"/>
    <s v=""/>
    <m/>
    <s v="4037714232"/>
    <n v="1565.6"/>
    <s v="Principal : K02.52, K02.62"/>
    <m/>
    <n v="0"/>
    <n v="0"/>
    <m/>
    <n v="0"/>
    <n v="1565.6"/>
    <m/>
    <m/>
    <m/>
    <m/>
    <x v="0"/>
    <x v="0"/>
    <s v="axa-drasma-jan.xml"/>
    <m/>
    <s v="Initial Not Remitted"/>
    <m/>
  </r>
  <r>
    <s v="MF4159"/>
    <s v="1931MF4159-310e84"/>
    <s v="38518"/>
    <d v="2025-01-26T18:49:00"/>
    <n v="1"/>
    <d v="2025-01-26T18:49:00"/>
    <d v="2025-01-26T19:20:00"/>
    <s v="0000083163"/>
    <s v="25531"/>
    <n v="6"/>
    <n v="1"/>
    <s v="GD5633"/>
    <s v="ASMA BUTT MUHAMMAD AMIN BUTT"/>
    <s v="A026"/>
    <s v="AXA INSURANCE - GULF - BSC- C- ABU DHABI"/>
    <s v="A026"/>
    <s v="AXA INSURANCE - GULF - BSC- C- ABU DHABI"/>
    <s v=""/>
    <m/>
    <s v="4037714232"/>
    <n v="1565.6"/>
    <s v="Principal : K02.52, K02.62"/>
    <m/>
    <n v="0"/>
    <n v="0"/>
    <m/>
    <n v="0"/>
    <n v="1565.6"/>
    <m/>
    <m/>
    <m/>
    <m/>
    <x v="0"/>
    <x v="0"/>
    <s v="axa-drasma-jan.xml"/>
    <m/>
    <s v="Initial Not Remitted"/>
    <m/>
  </r>
  <r>
    <s v="MF4159"/>
    <s v="2016MF4159-632020"/>
    <s v="36963"/>
    <d v="2025-01-26T18:58:00"/>
    <n v="1"/>
    <d v="2025-01-26T18:58:00"/>
    <d v="2025-01-26T19:28:00"/>
    <s v="0000084164"/>
    <s v="11101"/>
    <n v="6"/>
    <n v="1"/>
    <s v="GD22503"/>
    <s v="Salim ali salim  Alhamadani"/>
    <s v="D001"/>
    <s v="National Health Insurance Company (DAMAN) - Thiqa program administration"/>
    <s v="E001"/>
    <s v="Abu Dhabi Department of Finance"/>
    <s v=""/>
    <m/>
    <m/>
    <n v="56"/>
    <s v="Principal : K05.329, K03.6"/>
    <m/>
    <n v="0"/>
    <n v="0"/>
    <m/>
    <n v="0"/>
    <n v="56"/>
    <m/>
    <m/>
    <m/>
    <m/>
    <x v="0"/>
    <x v="0"/>
    <s v="dr salim thiqa jan.xml"/>
    <m/>
    <s v="Initial Not Remitted"/>
    <m/>
  </r>
  <r>
    <s v="MF4159"/>
    <s v="2016MF4159-632020"/>
    <s v="36963"/>
    <d v="2025-01-26T18:58:00"/>
    <n v="1"/>
    <d v="2025-01-26T18:58:00"/>
    <d v="2025-01-26T19:28:00"/>
    <s v="0000084162"/>
    <s v="11111"/>
    <n v="6"/>
    <n v="1"/>
    <s v="GD22503"/>
    <s v="Salim ali salim  Alhamadani"/>
    <s v="D001"/>
    <s v="National Health Insurance Company (DAMAN) - Thiqa program administration"/>
    <s v="E001"/>
    <s v="Abu Dhabi Department of Finance"/>
    <s v=""/>
    <m/>
    <m/>
    <n v="70"/>
    <s v="Principal : K05.329, K03.6"/>
    <m/>
    <n v="0"/>
    <n v="0"/>
    <m/>
    <n v="0"/>
    <n v="70"/>
    <m/>
    <m/>
    <m/>
    <m/>
    <x v="0"/>
    <x v="0"/>
    <s v="dr salim thiqa jan.xml"/>
    <m/>
    <s v="Initial Not Remitted"/>
    <m/>
  </r>
  <r>
    <s v="MF4159"/>
    <s v="2016MF4159-632020"/>
    <s v="36963"/>
    <d v="2025-01-26T18:58:00"/>
    <n v="1"/>
    <d v="2025-01-26T18:58:00"/>
    <d v="2025-01-26T19:28:00"/>
    <s v="0000084163"/>
    <s v="11119"/>
    <n v="6"/>
    <n v="1"/>
    <s v="GD22503"/>
    <s v="Salim ali salim  Alhamadani"/>
    <s v="D001"/>
    <s v="National Health Insurance Company (DAMAN) - Thiqa program administration"/>
    <s v="E001"/>
    <s v="Abu Dhabi Department of Finance"/>
    <s v=""/>
    <m/>
    <m/>
    <n v="52.5"/>
    <s v="Principal : K05.329, K03.6"/>
    <m/>
    <n v="0"/>
    <n v="0"/>
    <m/>
    <n v="0"/>
    <n v="52.5"/>
    <m/>
    <m/>
    <m/>
    <m/>
    <x v="0"/>
    <x v="0"/>
    <s v="dr salim thiqa jan.xml"/>
    <m/>
    <s v="Initial Not Remitted"/>
    <m/>
  </r>
  <r>
    <s v="MF4159"/>
    <s v="2024MF4159-998f21"/>
    <s v="40978"/>
    <d v="2025-01-26T19:16:00"/>
    <n v="1"/>
    <d v="2025-01-26T19:16:00"/>
    <d v="2025-01-26T19:59:00"/>
    <s v="0000083963"/>
    <s v="02111"/>
    <n v="6"/>
    <n v="1"/>
    <s v="GD36537"/>
    <s v="AMMAR  ANBARI"/>
    <s v="A002"/>
    <s v="Abu Dhabi National Insurance Co."/>
    <s v="A002"/>
    <s v="Abu Dhabi National Insurance Co."/>
    <s v=""/>
    <m/>
    <s v="E7209296"/>
    <n v="28"/>
    <s v="Principal : K02.63, K08.531"/>
    <m/>
    <n v="0"/>
    <n v="0"/>
    <m/>
    <n v="0"/>
    <n v="28"/>
    <m/>
    <m/>
    <m/>
    <m/>
    <x v="0"/>
    <x v="0"/>
    <s v="ADNIC DR AMMAR.xml"/>
    <m/>
    <s v="Initial Not Remitted"/>
    <m/>
  </r>
  <r>
    <s v="MF4159"/>
    <s v="2024MF4159-998f21"/>
    <s v="40978"/>
    <d v="2025-01-26T19:16:00"/>
    <n v="1"/>
    <d v="2025-01-26T19:16:00"/>
    <d v="2025-01-26T19:59:00"/>
    <s v="0000083962"/>
    <s v="33131"/>
    <n v="6"/>
    <n v="1"/>
    <s v="GD36537"/>
    <s v="AMMAR  ANBARI"/>
    <s v="A002"/>
    <s v="Abu Dhabi National Insurance Co."/>
    <s v="A002"/>
    <s v="Abu Dhabi National Insurance Co."/>
    <s v=""/>
    <m/>
    <s v="E7209296"/>
    <n v="532"/>
    <s v="Principal : K02.63, K08.531"/>
    <m/>
    <n v="0"/>
    <n v="0"/>
    <m/>
    <n v="0"/>
    <n v="532"/>
    <m/>
    <m/>
    <m/>
    <m/>
    <x v="0"/>
    <x v="0"/>
    <s v="ADNIC DR AMMAR.xml"/>
    <m/>
    <s v="Initial Not Remitted"/>
    <m/>
  </r>
  <r>
    <s v="MF4159"/>
    <s v="2028MF4159-507c9c"/>
    <s v="35093"/>
    <d v="2025-01-27T11:13:00"/>
    <n v="1"/>
    <d v="2025-01-27T11:13:00"/>
    <d v="2025-01-27T11:56:00"/>
    <s v="0000084197"/>
    <s v="01204"/>
    <n v="6"/>
    <n v="1"/>
    <s v="GD11525"/>
    <s v="HUSSIEN SALAH AHMAD"/>
    <s v="D001"/>
    <s v="National Health Insurance Company (DAMAN) - Thiqa program administration"/>
    <s v="E001"/>
    <s v="Abu Dhabi Department of Finance"/>
    <s v=""/>
    <m/>
    <m/>
    <n v="70"/>
    <s v="Principal : K08.409, K05.00, K08.530, K08.531"/>
    <m/>
    <n v="0"/>
    <n v="0"/>
    <m/>
    <n v="0"/>
    <n v="70"/>
    <m/>
    <m/>
    <m/>
    <m/>
    <x v="0"/>
    <x v="0"/>
    <s v="thiqa dr hussain jan.xml"/>
    <m/>
    <s v="Initial Not Remitted"/>
    <m/>
  </r>
  <r>
    <s v="MF4159"/>
    <s v="2028MF4159-507c9c"/>
    <s v="35093"/>
    <d v="2025-01-27T11:13:00"/>
    <n v="1"/>
    <d v="2025-01-27T11:13:00"/>
    <d v="2025-01-27T11:56:00"/>
    <s v="0000084199"/>
    <s v="02111"/>
    <n v="6"/>
    <n v="1"/>
    <s v="GD11525"/>
    <s v="HUSSIEN SALAH AHMAD"/>
    <s v="D001"/>
    <s v="National Health Insurance Company (DAMAN) - Thiqa program administration"/>
    <s v="E001"/>
    <s v="Abu Dhabi Department of Finance"/>
    <s v=""/>
    <m/>
    <m/>
    <n v="0"/>
    <s v="Principal : K08.409, K05.00, K08.530, K08.531"/>
    <m/>
    <n v="0"/>
    <n v="0"/>
    <m/>
    <n v="0"/>
    <n v="0"/>
    <m/>
    <m/>
    <m/>
    <m/>
    <x v="0"/>
    <x v="0"/>
    <s v="thiqa dr hussain jan.xml"/>
    <m/>
    <s v="Initial Not Remitted"/>
    <m/>
  </r>
  <r>
    <s v="MF4159"/>
    <s v="2028MF4159-507c9c"/>
    <s v="35093"/>
    <d v="2025-01-27T11:13:00"/>
    <n v="1"/>
    <d v="2025-01-27T11:13:00"/>
    <d v="2025-01-27T11:56:00"/>
    <s v="0000084198"/>
    <s v="02601"/>
    <n v="6"/>
    <n v="1"/>
    <s v="GD11525"/>
    <s v="HUSSIEN SALAH AHMAD"/>
    <s v="D001"/>
    <s v="National Health Insurance Company (DAMAN) - Thiqa program administration"/>
    <s v="E001"/>
    <s v="Abu Dhabi Department of Finance"/>
    <s v=""/>
    <m/>
    <m/>
    <n v="105"/>
    <s v="Principal : K08.409, K05.00, K08.530, K08.531"/>
    <m/>
    <n v="0"/>
    <n v="0"/>
    <m/>
    <n v="0"/>
    <n v="105"/>
    <m/>
    <m/>
    <m/>
    <m/>
    <x v="0"/>
    <x v="0"/>
    <s v="thiqa dr hussain jan.xml"/>
    <m/>
    <s v="Initial Not Remitted"/>
    <m/>
  </r>
  <r>
    <s v="MF4159"/>
    <s v="2028MF4159-507c9c"/>
    <s v="35093"/>
    <d v="2025-01-27T11:13:00"/>
    <n v="1"/>
    <d v="2025-01-27T11:13:00"/>
    <d v="2025-01-27T11:56:00"/>
    <s v="0000084202"/>
    <s v="27721"/>
    <n v="6"/>
    <n v="1"/>
    <s v="GD11525"/>
    <s v="HUSSIEN SALAH AHMAD"/>
    <s v="D001"/>
    <s v="National Health Insurance Company (DAMAN) - Thiqa program administration"/>
    <s v="E001"/>
    <s v="Abu Dhabi Department of Finance"/>
    <s v=""/>
    <m/>
    <m/>
    <n v="175"/>
    <s v="Principal : K08.409, K05.00, K08.530, K08.531"/>
    <m/>
    <n v="0"/>
    <n v="0"/>
    <m/>
    <n v="0"/>
    <n v="175"/>
    <m/>
    <m/>
    <m/>
    <m/>
    <x v="0"/>
    <x v="0"/>
    <s v="thiqa dr hussain jan.xml"/>
    <m/>
    <s v="Initial Not Remitted"/>
    <m/>
  </r>
  <r>
    <s v="MF4159"/>
    <s v="2028MF4159-507c9c"/>
    <s v="35093"/>
    <d v="2025-01-27T11:13:00"/>
    <n v="1"/>
    <d v="2025-01-27T11:13:00"/>
    <d v="2025-01-27T11:56:00"/>
    <s v="0000084203"/>
    <s v="27721"/>
    <n v="6"/>
    <n v="1"/>
    <s v="GD11525"/>
    <s v="HUSSIEN SALAH AHMAD"/>
    <s v="D001"/>
    <s v="National Health Insurance Company (DAMAN) - Thiqa program administration"/>
    <s v="E001"/>
    <s v="Abu Dhabi Department of Finance"/>
    <s v=""/>
    <m/>
    <m/>
    <n v="175"/>
    <s v="Principal : K08.409, K05.00, K08.530, K08.531"/>
    <m/>
    <n v="0"/>
    <n v="0"/>
    <m/>
    <n v="0"/>
    <n v="175"/>
    <m/>
    <m/>
    <m/>
    <m/>
    <x v="0"/>
    <x v="0"/>
    <s v="thiqa dr hussain jan.xml"/>
    <m/>
    <s v="Initial Not Remitted"/>
    <m/>
  </r>
  <r>
    <s v="MF4159"/>
    <s v="2028MF4159-507c9c"/>
    <s v="35093"/>
    <d v="2025-01-27T11:13:00"/>
    <n v="1"/>
    <d v="2025-01-27T11:13:00"/>
    <d v="2025-01-27T11:56:00"/>
    <s v="0000084206"/>
    <s v="27721"/>
    <n v="6"/>
    <n v="1"/>
    <s v="GD11525"/>
    <s v="HUSSIEN SALAH AHMAD"/>
    <s v="D001"/>
    <s v="National Health Insurance Company (DAMAN) - Thiqa program administration"/>
    <s v="E001"/>
    <s v="Abu Dhabi Department of Finance"/>
    <s v=""/>
    <m/>
    <m/>
    <n v="175"/>
    <s v="Principal : K08.409, K05.00, K08.530, K08.531"/>
    <m/>
    <n v="0"/>
    <n v="0"/>
    <m/>
    <n v="0"/>
    <n v="175"/>
    <m/>
    <m/>
    <m/>
    <m/>
    <x v="0"/>
    <x v="0"/>
    <s v="thiqa dr hussain jan.xml"/>
    <m/>
    <s v="Initial Not Remitted"/>
    <m/>
  </r>
  <r>
    <s v="MF4159"/>
    <s v="2028MF4159-507c9c"/>
    <s v="35093"/>
    <d v="2025-01-27T11:13:00"/>
    <n v="1"/>
    <d v="2025-01-27T11:13:00"/>
    <d v="2025-01-27T11:56:00"/>
    <s v="0000084208"/>
    <s v="29311"/>
    <n v="6"/>
    <n v="1"/>
    <s v="GD11525"/>
    <s v="HUSSIEN SALAH AHMAD"/>
    <s v="D001"/>
    <s v="National Health Insurance Company (DAMAN) - Thiqa program administration"/>
    <s v="E001"/>
    <s v="Abu Dhabi Department of Finance"/>
    <s v=""/>
    <m/>
    <m/>
    <n v="70"/>
    <s v="Principal : K08.409, K05.00, K08.530, K08.531"/>
    <m/>
    <n v="0"/>
    <n v="0"/>
    <m/>
    <n v="0"/>
    <n v="70"/>
    <m/>
    <m/>
    <m/>
    <m/>
    <x v="0"/>
    <x v="0"/>
    <s v="thiqa dr hussain jan.xml"/>
    <m/>
    <s v="Initial Not Remitted"/>
    <m/>
  </r>
  <r>
    <s v="MF4159"/>
    <s v="1851MF4159-a79d95"/>
    <s v="41052"/>
    <d v="2025-01-27T11:56:00"/>
    <n v="1"/>
    <d v="2025-01-27T11:56:00"/>
    <d v="2025-01-27T12:34:00"/>
    <s v="0000084229"/>
    <s v="01204"/>
    <n v="6"/>
    <n v="1"/>
    <s v="GD5633"/>
    <s v="ASMA BUTT MUHAMMAD AMIN BUTT"/>
    <s v="A001"/>
    <s v="National Health Insurance Co. - Daman - P.J.S.C."/>
    <s v="A001"/>
    <s v="National Health Insurance Co. - Daman - P.J.S.C."/>
    <s v=""/>
    <m/>
    <s v="117635032"/>
    <n v="48"/>
    <s v="Principal : K08.531, K02.53, K08.409"/>
    <m/>
    <n v="0"/>
    <n v="0"/>
    <m/>
    <n v="0"/>
    <n v="48"/>
    <m/>
    <m/>
    <m/>
    <m/>
    <x v="0"/>
    <x v="0"/>
    <s v="drasma-daman-jan.xml"/>
    <m/>
    <s v="Initial Not Remitted"/>
    <m/>
  </r>
  <r>
    <s v="MF4159"/>
    <s v="1851MF4159-a79d95"/>
    <s v="41052"/>
    <d v="2025-01-27T11:56:00"/>
    <n v="1"/>
    <d v="2025-01-27T11:56:00"/>
    <d v="2025-01-27T12:34:00"/>
    <s v="0000084231"/>
    <s v="02111"/>
    <n v="6"/>
    <n v="1"/>
    <s v="GD5633"/>
    <s v="ASMA BUTT MUHAMMAD AMIN BUTT"/>
    <s v="A001"/>
    <s v="National Health Insurance Co. - Daman - P.J.S.C."/>
    <s v="A001"/>
    <s v="National Health Insurance Co. - Daman - P.J.S.C."/>
    <s v=""/>
    <m/>
    <m/>
    <n v="0"/>
    <s v="Principal : K08.531, K02.53, K08.409"/>
    <m/>
    <n v="0"/>
    <n v="0"/>
    <m/>
    <n v="0"/>
    <n v="0"/>
    <m/>
    <m/>
    <m/>
    <m/>
    <x v="0"/>
    <x v="0"/>
    <s v="drasma-daman-jan.xml"/>
    <m/>
    <s v="Initial Not Remitted"/>
    <m/>
  </r>
  <r>
    <s v="MF4159"/>
    <s v="1851MF4159-a79d95"/>
    <s v="41052"/>
    <d v="2025-01-27T11:56:00"/>
    <n v="1"/>
    <d v="2025-01-27T11:56:00"/>
    <d v="2025-01-27T12:34:00"/>
    <s v="0000084230"/>
    <s v="02601"/>
    <n v="6"/>
    <n v="1"/>
    <s v="GD5633"/>
    <s v="ASMA BUTT MUHAMMAD AMIN BUTT"/>
    <s v="A001"/>
    <s v="National Health Insurance Co. - Daman - P.J.S.C."/>
    <s v="A001"/>
    <s v="National Health Insurance Co. - Daman - P.J.S.C."/>
    <s v=""/>
    <m/>
    <s v="117635032"/>
    <n v="72"/>
    <s v="Principal : K08.531, K02.53, K08.409"/>
    <m/>
    <n v="0"/>
    <n v="0"/>
    <m/>
    <n v="0"/>
    <n v="72"/>
    <m/>
    <m/>
    <m/>
    <m/>
    <x v="0"/>
    <x v="0"/>
    <s v="drasma-daman-jan.xml"/>
    <m/>
    <s v="Initial Not Remitted"/>
    <m/>
  </r>
  <r>
    <s v="MF4159"/>
    <s v="1851MF4159-a79d95"/>
    <s v="41052"/>
    <d v="2025-01-27T11:56:00"/>
    <n v="1"/>
    <d v="2025-01-27T11:56:00"/>
    <d v="2025-01-27T12:34:00"/>
    <s v="0000084232"/>
    <s v="23112"/>
    <n v="6"/>
    <n v="1"/>
    <s v="GD5633"/>
    <s v="ASMA BUTT MUHAMMAD AMIN BUTT"/>
    <s v="A001"/>
    <s v="National Health Insurance Co. - Daman - P.J.S.C."/>
    <s v="A001"/>
    <s v="National Health Insurance Co. - Daman - P.J.S.C."/>
    <s v=""/>
    <m/>
    <s v="117640032"/>
    <n v="144"/>
    <s v="Principal : K08.531, K02.53, K08.409"/>
    <m/>
    <n v="0"/>
    <n v="0"/>
    <m/>
    <n v="0"/>
    <n v="144"/>
    <m/>
    <m/>
    <m/>
    <m/>
    <x v="0"/>
    <x v="0"/>
    <s v="drasma-daman-jan.xml"/>
    <m/>
    <s v="Initial Not Remitted"/>
    <m/>
  </r>
  <r>
    <s v="MF4159"/>
    <s v="2053MF4159-1ff9d7"/>
    <s v="40977"/>
    <d v="2025-01-27T12:06:00"/>
    <n v="1"/>
    <d v="2025-01-27T12:06:00"/>
    <d v="2025-01-27T12:26:00"/>
    <s v="0000084225"/>
    <s v="01601"/>
    <n v="6"/>
    <n v="1"/>
    <s v="GD11525"/>
    <s v="HUSSIEN SALAH AHMAD"/>
    <s v="D001"/>
    <s v="National Health Insurance Company (DAMAN) - Thiqa program administration"/>
    <s v="E001"/>
    <s v="Abu Dhabi Department of Finance"/>
    <s v=""/>
    <m/>
    <m/>
    <n v="175"/>
    <s v="Principal : K04.7, K05.313, K08.409"/>
    <m/>
    <n v="0"/>
    <n v="0"/>
    <m/>
    <n v="0"/>
    <n v="175"/>
    <m/>
    <m/>
    <m/>
    <m/>
    <x v="0"/>
    <x v="0"/>
    <s v="dr hussain thiqa jan.xml"/>
    <m/>
    <s v="Initial Not Remitted"/>
    <m/>
  </r>
  <r>
    <s v="MF4159"/>
    <s v="2053MF4159-1ff9d7"/>
    <s v="40977"/>
    <d v="2025-01-27T12:06:00"/>
    <n v="1"/>
    <d v="2025-01-27T12:06:00"/>
    <d v="2025-01-27T12:26:00"/>
    <s v="0000084227"/>
    <s v="02111"/>
    <n v="6"/>
    <n v="1"/>
    <s v="GD11525"/>
    <s v="HUSSIEN SALAH AHMAD"/>
    <s v="D001"/>
    <s v="National Health Insurance Company (DAMAN) - Thiqa program administration"/>
    <s v="E001"/>
    <s v="Abu Dhabi Department of Finance"/>
    <s v=""/>
    <m/>
    <m/>
    <n v="0"/>
    <s v="Principal : K04.7, K05.313, K08.409"/>
    <m/>
    <n v="0"/>
    <n v="0"/>
    <m/>
    <n v="0"/>
    <n v="0"/>
    <m/>
    <m/>
    <m/>
    <m/>
    <x v="0"/>
    <x v="0"/>
    <s v="dr hussain thiqa jan.xml"/>
    <m/>
    <s v="Initial Not Remitted"/>
    <m/>
  </r>
  <r>
    <s v="MF4159"/>
    <s v="2053MF4159-1ff9d7"/>
    <s v="40977"/>
    <d v="2025-01-27T12:06:00"/>
    <n v="1"/>
    <d v="2025-01-27T12:06:00"/>
    <d v="2025-01-27T12:26:00"/>
    <s v="0000084226"/>
    <s v="02601"/>
    <n v="6"/>
    <n v="1"/>
    <s v="GD11525"/>
    <s v="HUSSIEN SALAH AHMAD"/>
    <s v="D001"/>
    <s v="National Health Insurance Company (DAMAN) - Thiqa program administration"/>
    <s v="E001"/>
    <s v="Abu Dhabi Department of Finance"/>
    <s v=""/>
    <m/>
    <m/>
    <n v="105"/>
    <s v="Principal : K04.7, K05.313, K08.409"/>
    <m/>
    <n v="0"/>
    <n v="0"/>
    <m/>
    <n v="0"/>
    <n v="105"/>
    <m/>
    <m/>
    <m/>
    <m/>
    <x v="0"/>
    <x v="0"/>
    <s v="dr hussain thiqa jan.xml"/>
    <m/>
    <s v="Initial Not Remitted"/>
    <m/>
  </r>
  <r>
    <s v="MF4159"/>
    <s v="2041MF4159-870aca"/>
    <s v="35093"/>
    <d v="2025-01-27T12:29:00"/>
    <n v="1"/>
    <d v="2025-01-27T12:29:00"/>
    <d v="2025-01-27T12:39:00"/>
    <s v="0000084233"/>
    <s v="11111"/>
    <n v="6"/>
    <n v="1"/>
    <s v="GD36537"/>
    <s v="AMMAR  ANBARI"/>
    <s v="D001"/>
    <s v="National Health Insurance Company (DAMAN) - Thiqa program administration"/>
    <s v="E001"/>
    <s v="Abu Dhabi Department of Finance"/>
    <s v=""/>
    <m/>
    <m/>
    <n v="70"/>
    <s v="Principal : K05.10, K03.6"/>
    <m/>
    <n v="0"/>
    <n v="0"/>
    <m/>
    <n v="0"/>
    <n v="70"/>
    <m/>
    <m/>
    <m/>
    <m/>
    <x v="0"/>
    <x v="0"/>
    <s v="THIQA AMAMR.xml"/>
    <m/>
    <s v="Initial Not Remitted"/>
    <m/>
  </r>
  <r>
    <s v="MF4159"/>
    <s v="2041MF4159-870aca"/>
    <s v="35093"/>
    <d v="2025-01-27T12:29:00"/>
    <n v="1"/>
    <d v="2025-01-27T12:29:00"/>
    <d v="2025-01-27T12:39:00"/>
    <s v="0000084234"/>
    <s v="11119"/>
    <n v="6"/>
    <n v="1"/>
    <s v="GD36537"/>
    <s v="AMMAR  ANBARI"/>
    <s v="D001"/>
    <s v="National Health Insurance Company (DAMAN) - Thiqa program administration"/>
    <s v="E001"/>
    <s v="Abu Dhabi Department of Finance"/>
    <s v=""/>
    <m/>
    <m/>
    <n v="52.5"/>
    <s v="Principal : K05.10, K03.6"/>
    <m/>
    <n v="0"/>
    <n v="0"/>
    <m/>
    <n v="0"/>
    <n v="52.5"/>
    <m/>
    <m/>
    <m/>
    <m/>
    <x v="0"/>
    <x v="0"/>
    <s v="THIQA AMAMR.xml"/>
    <m/>
    <s v="Initial Not Remitted"/>
    <m/>
  </r>
  <r>
    <s v="MF4159"/>
    <s v="2042MF4159-f2a949"/>
    <s v="40977"/>
    <d v="2025-01-27T12:49:00"/>
    <n v="1"/>
    <d v="2025-01-27T12:49:00"/>
    <d v="2025-01-27T13:03:00"/>
    <s v="0000084239"/>
    <s v="11101"/>
    <n v="6"/>
    <n v="1"/>
    <s v="GD36537"/>
    <s v="AMMAR  ANBARI"/>
    <s v="D001"/>
    <s v="National Health Insurance Company (DAMAN) - Thiqa program administration"/>
    <s v="E001"/>
    <s v="Abu Dhabi Department of Finance"/>
    <s v=""/>
    <m/>
    <m/>
    <n v="56"/>
    <s v="Principal : K05.10, K03.6"/>
    <m/>
    <n v="0"/>
    <n v="0"/>
    <m/>
    <n v="0"/>
    <n v="56"/>
    <m/>
    <m/>
    <m/>
    <m/>
    <x v="0"/>
    <x v="0"/>
    <s v="THIQA AMAMR.xml"/>
    <m/>
    <s v="Initial Not Remitted"/>
    <m/>
  </r>
  <r>
    <s v="MF4159"/>
    <s v="2042MF4159-f2a949"/>
    <s v="40977"/>
    <d v="2025-01-27T12:49:00"/>
    <n v="1"/>
    <d v="2025-01-27T12:49:00"/>
    <d v="2025-01-27T13:03:00"/>
    <s v="0000084237"/>
    <s v="11111"/>
    <n v="6"/>
    <n v="1"/>
    <s v="GD36537"/>
    <s v="AMMAR  ANBARI"/>
    <s v="D001"/>
    <s v="National Health Insurance Company (DAMAN) - Thiqa program administration"/>
    <s v="E001"/>
    <s v="Abu Dhabi Department of Finance"/>
    <s v=""/>
    <m/>
    <m/>
    <n v="70"/>
    <s v="Principal : K05.10, K03.6"/>
    <m/>
    <n v="0"/>
    <n v="0"/>
    <m/>
    <n v="0"/>
    <n v="70"/>
    <m/>
    <m/>
    <m/>
    <m/>
    <x v="0"/>
    <x v="0"/>
    <s v="THIQA AMAMR.xml"/>
    <m/>
    <s v="Initial Not Remitted"/>
    <m/>
  </r>
  <r>
    <s v="MF4159"/>
    <s v="2042MF4159-f2a949"/>
    <s v="40977"/>
    <d v="2025-01-27T12:49:00"/>
    <n v="1"/>
    <d v="2025-01-27T12:49:00"/>
    <d v="2025-01-27T13:03:00"/>
    <s v="0000084238"/>
    <s v="11119"/>
    <n v="6"/>
    <n v="1"/>
    <s v="GD36537"/>
    <s v="AMMAR  ANBARI"/>
    <s v="D001"/>
    <s v="National Health Insurance Company (DAMAN) - Thiqa program administration"/>
    <s v="E001"/>
    <s v="Abu Dhabi Department of Finance"/>
    <s v=""/>
    <m/>
    <m/>
    <n v="52.5"/>
    <s v="Principal : K05.10, K03.6"/>
    <m/>
    <n v="0"/>
    <n v="0"/>
    <m/>
    <n v="0"/>
    <n v="52.5"/>
    <m/>
    <m/>
    <m/>
    <m/>
    <x v="0"/>
    <x v="0"/>
    <s v="THIQA AMAMR.xml"/>
    <m/>
    <s v="Initial Not Remitted"/>
    <m/>
  </r>
  <r>
    <s v="MF4159"/>
    <s v="1842MF4159-55a769"/>
    <s v="40474"/>
    <d v="2025-01-27T14:17:00"/>
    <n v="1"/>
    <d v="2025-01-27T14:17:00"/>
    <d v="2025-01-27T14:44:00"/>
    <s v="0000083739"/>
    <s v="02111"/>
    <n v="6"/>
    <n v="1"/>
    <s v="GD5633"/>
    <s v="ASMA BUTT MUHAMMAD AMIN BUTT"/>
    <s v="A002"/>
    <s v="Abu Dhabi National Insurance Co."/>
    <s v="A002"/>
    <s v="Abu Dhabi National Insurance Co."/>
    <s v=""/>
    <m/>
    <s v="E7209292"/>
    <n v="28"/>
    <s v="Principal : K04.02"/>
    <m/>
    <n v="0"/>
    <n v="0"/>
    <m/>
    <n v="0"/>
    <n v="28"/>
    <m/>
    <m/>
    <m/>
    <m/>
    <x v="0"/>
    <x v="0"/>
    <s v="40474-27jan-adnic.xml"/>
    <m/>
    <s v="Initial Not Remitted"/>
    <m/>
  </r>
  <r>
    <s v="MF4159"/>
    <s v="1842MF4159-55a769"/>
    <s v="40474"/>
    <d v="2025-01-27T14:17:00"/>
    <n v="1"/>
    <d v="2025-01-27T14:17:00"/>
    <d v="2025-01-27T14:44:00"/>
    <s v="0000083738"/>
    <s v="27206"/>
    <n v="6"/>
    <n v="1"/>
    <s v="GD5633"/>
    <s v="ASMA BUTT MUHAMMAD AMIN BUTT"/>
    <s v="A002"/>
    <s v="Abu Dhabi National Insurance Co."/>
    <s v="A002"/>
    <s v="Abu Dhabi National Insurance Co."/>
    <s v=""/>
    <m/>
    <s v="E7209292"/>
    <n v="1540"/>
    <s v="Principal : K04.02"/>
    <m/>
    <n v="0"/>
    <n v="0"/>
    <m/>
    <n v="0"/>
    <n v="1540"/>
    <m/>
    <m/>
    <m/>
    <m/>
    <x v="0"/>
    <x v="0"/>
    <s v="40474-27jan-adnic.xml"/>
    <m/>
    <s v="Initial Not Remitted"/>
    <m/>
  </r>
  <r>
    <s v="MF4159"/>
    <s v="1974MF4159-f3027c"/>
    <s v="38506"/>
    <d v="2025-01-27T15:52:00"/>
    <n v="1"/>
    <d v="2025-01-27T15:52:00"/>
    <d v="2025-01-27T17:01:00"/>
    <s v="0000084279"/>
    <s v="01204"/>
    <n v="6"/>
    <n v="1"/>
    <s v="GD22503"/>
    <s v="Salim ali salim  Alhamadani"/>
    <s v="A001"/>
    <s v="National Health Insurance Co. - Daman - P.J.S.C."/>
    <s v="A001"/>
    <s v="National Health Insurance Co. - Daman - P.J.S.C."/>
    <s v=""/>
    <m/>
    <s v="117965354"/>
    <n v="48"/>
    <s v="Principal : K08.530, K05.329, K08.409"/>
    <m/>
    <n v="0"/>
    <n v="0"/>
    <m/>
    <n v="0"/>
    <n v="48"/>
    <m/>
    <m/>
    <m/>
    <m/>
    <x v="0"/>
    <x v="0"/>
    <s v="jan-daman-drsalim.xml"/>
    <m/>
    <s v="Initial Not Remitted"/>
    <m/>
  </r>
  <r>
    <s v="MF4159"/>
    <s v="1974MF4159-f3027c"/>
    <s v="38506"/>
    <d v="2025-01-27T15:52:00"/>
    <n v="1"/>
    <d v="2025-01-27T15:52:00"/>
    <d v="2025-01-27T17:01:00"/>
    <s v="0000084281"/>
    <s v="23314"/>
    <n v="6"/>
    <n v="1"/>
    <s v="GD22503"/>
    <s v="Salim ali salim  Alhamadani"/>
    <s v="A001"/>
    <s v="National Health Insurance Co. - Daman - P.J.S.C."/>
    <s v="A001"/>
    <s v="National Health Insurance Co. - Daman - P.J.S.C."/>
    <s v=""/>
    <m/>
    <s v="117650449"/>
    <n v="216"/>
    <s v="Principal : K08.530, K05.329, K08.409"/>
    <m/>
    <n v="0"/>
    <n v="0"/>
    <m/>
    <n v="0"/>
    <n v="216"/>
    <m/>
    <m/>
    <m/>
    <m/>
    <x v="0"/>
    <x v="0"/>
    <s v="jan-daman-drsalim.xml"/>
    <m/>
    <s v="Initial Not Remitted"/>
    <m/>
  </r>
  <r>
    <s v="MF4159"/>
    <s v="1915MF4159-7b3866"/>
    <s v="38844"/>
    <d v="2025-01-27T16:20:00"/>
    <n v="1"/>
    <d v="2025-01-27T16:20:00"/>
    <d v="2025-01-27T16:50:00"/>
    <s v="0000084274"/>
    <s v="01204"/>
    <n v="6"/>
    <n v="1"/>
    <s v="GD5633"/>
    <s v="ASMA BUTT MUHAMMAD AMIN BUTT"/>
    <s v="D001"/>
    <s v="National Health Insurance Company (DAMAN) - Thiqa program administration"/>
    <s v="E001"/>
    <s v="Abu Dhabi Department of Finance"/>
    <s v=""/>
    <m/>
    <m/>
    <n v="70"/>
    <s v="Principal : K05.322, K03.6, K01.1, K02.62"/>
    <m/>
    <n v="0"/>
    <n v="0"/>
    <m/>
    <n v="0"/>
    <n v="70"/>
    <m/>
    <m/>
    <m/>
    <m/>
    <x v="0"/>
    <x v="0"/>
    <s v="jan-thiqa10-drasma.xml"/>
    <m/>
    <s v="Initial Not Remitted"/>
    <m/>
  </r>
  <r>
    <s v="MF4159"/>
    <s v="1915MF4159-7b3866"/>
    <s v="38844"/>
    <d v="2025-01-27T16:20:00"/>
    <n v="1"/>
    <d v="2025-01-27T16:20:00"/>
    <d v="2025-01-27T16:50:00"/>
    <s v="0000084275"/>
    <s v="02601"/>
    <n v="6"/>
    <n v="1"/>
    <s v="GD5633"/>
    <s v="ASMA BUTT MUHAMMAD AMIN BUTT"/>
    <s v="D001"/>
    <s v="National Health Insurance Company (DAMAN) - Thiqa program administration"/>
    <s v="E001"/>
    <s v="Abu Dhabi Department of Finance"/>
    <s v=""/>
    <m/>
    <m/>
    <n v="105"/>
    <s v="Principal : K05.322, K03.6, K01.1, K02.62"/>
    <m/>
    <n v="0"/>
    <n v="0"/>
    <m/>
    <n v="0"/>
    <n v="105"/>
    <m/>
    <m/>
    <m/>
    <m/>
    <x v="0"/>
    <x v="0"/>
    <s v="jan-thiqa10-drasma.xml"/>
    <m/>
    <s v="Initial Not Remitted"/>
    <m/>
  </r>
  <r>
    <s v="MF4159"/>
    <s v="1915MF4159-7b3866"/>
    <s v="38844"/>
    <d v="2025-01-27T16:20:00"/>
    <n v="1"/>
    <d v="2025-01-27T16:20:00"/>
    <d v="2025-01-27T16:50:00"/>
    <s v="0000084276"/>
    <s v="11101"/>
    <n v="6"/>
    <n v="1"/>
    <s v="GD5633"/>
    <s v="ASMA BUTT MUHAMMAD AMIN BUTT"/>
    <s v="D001"/>
    <s v="National Health Insurance Company (DAMAN) - Thiqa program administration"/>
    <s v="E001"/>
    <s v="Abu Dhabi Department of Finance"/>
    <s v=""/>
    <m/>
    <m/>
    <n v="56"/>
    <s v="Principal : K05.322, K03.6, K01.1, K02.62"/>
    <m/>
    <n v="0"/>
    <n v="0"/>
    <m/>
    <n v="0"/>
    <n v="56"/>
    <m/>
    <m/>
    <m/>
    <m/>
    <x v="0"/>
    <x v="0"/>
    <s v="jan-thiqa10-drasma.xml"/>
    <m/>
    <s v="Initial Not Remitted"/>
    <m/>
  </r>
  <r>
    <s v="MF4159"/>
    <s v="1915MF4159-7b3866"/>
    <s v="38844"/>
    <d v="2025-01-27T16:20:00"/>
    <n v="1"/>
    <d v="2025-01-27T16:20:00"/>
    <d v="2025-01-27T16:50:00"/>
    <s v="0000084277"/>
    <s v="11111"/>
    <n v="6"/>
    <n v="1"/>
    <s v="GD5633"/>
    <s v="ASMA BUTT MUHAMMAD AMIN BUTT"/>
    <s v="D001"/>
    <s v="National Health Insurance Company (DAMAN) - Thiqa program administration"/>
    <s v="E001"/>
    <s v="Abu Dhabi Department of Finance"/>
    <s v=""/>
    <m/>
    <m/>
    <n v="70"/>
    <s v="Principal : K05.322, K03.6, K01.1, K02.62"/>
    <m/>
    <n v="0"/>
    <n v="0"/>
    <m/>
    <n v="0"/>
    <n v="70"/>
    <m/>
    <m/>
    <m/>
    <m/>
    <x v="0"/>
    <x v="0"/>
    <s v="jan-thiqa10-drasma.xml"/>
    <m/>
    <s v="Initial Not Remitted"/>
    <m/>
  </r>
  <r>
    <s v="MF4159"/>
    <s v="1915MF4159-7b3866"/>
    <s v="38844"/>
    <d v="2025-01-27T16:20:00"/>
    <n v="1"/>
    <d v="2025-01-27T16:20:00"/>
    <d v="2025-01-27T16:50:00"/>
    <s v="0000084278"/>
    <s v="11119"/>
    <n v="6"/>
    <n v="1"/>
    <s v="GD5633"/>
    <s v="ASMA BUTT MUHAMMAD AMIN BUTT"/>
    <s v="D001"/>
    <s v="National Health Insurance Company (DAMAN) - Thiqa program administration"/>
    <s v="E001"/>
    <s v="Abu Dhabi Department of Finance"/>
    <s v=""/>
    <m/>
    <m/>
    <n v="52.5"/>
    <s v="Principal : K05.322, K03.6, K01.1, K02.62"/>
    <m/>
    <n v="0"/>
    <n v="0"/>
    <m/>
    <n v="0"/>
    <n v="52.5"/>
    <m/>
    <m/>
    <m/>
    <m/>
    <x v="0"/>
    <x v="0"/>
    <s v="jan-thiqa10-drasma.xml"/>
    <m/>
    <s v="Initial Not Remitted"/>
    <m/>
  </r>
  <r>
    <s v="MF4159"/>
    <s v="1977MF4159-544139"/>
    <s v="34366"/>
    <d v="2025-01-27T17:16:00"/>
    <n v="1"/>
    <d v="2025-01-27T17:16:00"/>
    <d v="2025-01-27T18:26:00"/>
    <s v="0000084295"/>
    <s v="02111"/>
    <n v="6"/>
    <n v="1"/>
    <s v="GD22503"/>
    <s v="Salim ali salim  Alhamadani"/>
    <s v="D001"/>
    <s v="National Health Insurance Company (DAMAN) - Thiqa program administration"/>
    <s v="E001"/>
    <s v="Abu Dhabi Department of Finance"/>
    <s v=""/>
    <m/>
    <m/>
    <n v="0"/>
    <s v="Principal : K08.531, K04.02, K05.329, K03.6"/>
    <m/>
    <n v="0"/>
    <n v="0"/>
    <m/>
    <n v="0"/>
    <n v="0"/>
    <m/>
    <m/>
    <m/>
    <m/>
    <x v="0"/>
    <x v="0"/>
    <s v="thiqa dr salim.xml"/>
    <m/>
    <s v="Initial Not Remitted"/>
    <m/>
  </r>
  <r>
    <s v="MF4159"/>
    <s v="1977MF4159-544139"/>
    <s v="34366"/>
    <d v="2025-01-27T17:16:00"/>
    <n v="1"/>
    <d v="2025-01-27T17:16:00"/>
    <d v="2025-01-27T18:26:00"/>
    <s v="0000084298"/>
    <s v="11101"/>
    <n v="6"/>
    <n v="1"/>
    <s v="GD22503"/>
    <s v="Salim ali salim  Alhamadani"/>
    <s v="D001"/>
    <s v="National Health Insurance Company (DAMAN) - Thiqa program administration"/>
    <s v="E001"/>
    <s v="Abu Dhabi Department of Finance"/>
    <s v=""/>
    <m/>
    <m/>
    <n v="56"/>
    <s v="Principal : K08.531, K04.02, K05.329, K03.6"/>
    <m/>
    <n v="0"/>
    <n v="0"/>
    <m/>
    <n v="0"/>
    <n v="56"/>
    <m/>
    <m/>
    <m/>
    <m/>
    <x v="0"/>
    <x v="0"/>
    <s v="thiqa dr salim.xml"/>
    <m/>
    <s v="Initial Not Remitted"/>
    <m/>
  </r>
  <r>
    <s v="MF4159"/>
    <s v="1977MF4159-544139"/>
    <s v="34366"/>
    <d v="2025-01-27T17:16:00"/>
    <n v="1"/>
    <d v="2025-01-27T17:16:00"/>
    <d v="2025-01-27T18:26:00"/>
    <s v="0000084296"/>
    <s v="11111"/>
    <n v="6"/>
    <n v="1"/>
    <s v="GD22503"/>
    <s v="Salim ali salim  Alhamadani"/>
    <s v="D001"/>
    <s v="National Health Insurance Company (DAMAN) - Thiqa program administration"/>
    <s v="E001"/>
    <s v="Abu Dhabi Department of Finance"/>
    <s v=""/>
    <m/>
    <m/>
    <n v="70"/>
    <s v="Principal : K08.531, K04.02, K05.329, K03.6"/>
    <m/>
    <n v="0"/>
    <n v="0"/>
    <m/>
    <n v="0"/>
    <n v="70"/>
    <m/>
    <m/>
    <m/>
    <m/>
    <x v="0"/>
    <x v="0"/>
    <s v="thiqa dr salim.xml"/>
    <m/>
    <s v="Initial Not Remitted"/>
    <m/>
  </r>
  <r>
    <s v="MF4159"/>
    <s v="1977MF4159-544139"/>
    <s v="34366"/>
    <d v="2025-01-27T17:16:00"/>
    <n v="1"/>
    <d v="2025-01-27T17:16:00"/>
    <d v="2025-01-27T18:26:00"/>
    <s v="0000084297"/>
    <s v="11119"/>
    <n v="6"/>
    <n v="1"/>
    <s v="GD22503"/>
    <s v="Salim ali salim  Alhamadani"/>
    <s v="D001"/>
    <s v="National Health Insurance Company (DAMAN) - Thiqa program administration"/>
    <s v="E001"/>
    <s v="Abu Dhabi Department of Finance"/>
    <s v=""/>
    <m/>
    <m/>
    <n v="52.5"/>
    <s v="Principal : K08.531, K04.02, K05.329, K03.6"/>
    <m/>
    <n v="0"/>
    <n v="0"/>
    <m/>
    <n v="0"/>
    <n v="52.5"/>
    <m/>
    <m/>
    <m/>
    <m/>
    <x v="0"/>
    <x v="0"/>
    <s v="thiqa dr salim.xml"/>
    <m/>
    <s v="Initial Not Remitted"/>
    <m/>
  </r>
  <r>
    <s v="MF4159"/>
    <s v="1977MF4159-544139"/>
    <s v="34366"/>
    <d v="2025-01-27T17:16:00"/>
    <n v="1"/>
    <d v="2025-01-27T17:16:00"/>
    <d v="2025-01-27T18:26:00"/>
    <s v="0000082831"/>
    <s v="27206"/>
    <n v="6"/>
    <n v="1"/>
    <s v="GD22503"/>
    <s v="Salim ali salim  Alhamadani"/>
    <s v="D001"/>
    <s v="National Health Insurance Company (DAMAN) - Thiqa program administration"/>
    <s v="E001"/>
    <s v="Abu Dhabi Department of Finance"/>
    <s v=""/>
    <m/>
    <s v="AUTH1201202519763198"/>
    <n v="1925"/>
    <s v="Principal : K08.531, K04.02, K05.329, K03.6"/>
    <m/>
    <n v="0"/>
    <n v="0"/>
    <m/>
    <n v="0"/>
    <n v="1925"/>
    <m/>
    <m/>
    <m/>
    <m/>
    <x v="0"/>
    <x v="0"/>
    <s v="thiqa dr salim.xml"/>
    <m/>
    <s v="Initial Not Remitted"/>
    <m/>
  </r>
  <r>
    <s v="MF4159"/>
    <s v="1887MF4159-dd5f0c"/>
    <s v="40925"/>
    <d v="2025-01-27T18:33:00"/>
    <n v="1"/>
    <d v="2025-01-27T18:33:00"/>
    <d v="2025-01-27T19:42:00"/>
    <s v="0000084305"/>
    <s v="02111"/>
    <n v="6"/>
    <n v="1"/>
    <s v="GD5633"/>
    <s v="ASMA BUTT MUHAMMAD AMIN BUTT"/>
    <s v="A001"/>
    <s v="National Health Insurance Co. - Daman - P.J.S.C."/>
    <s v="A001"/>
    <s v="National Health Insurance Co. - Daman - P.J.S.C."/>
    <s v=""/>
    <m/>
    <m/>
    <n v="0"/>
    <s v="Principal : K02.63, K02.53"/>
    <m/>
    <n v="0"/>
    <n v="0"/>
    <m/>
    <n v="0"/>
    <n v="0"/>
    <m/>
    <m/>
    <m/>
    <m/>
    <x v="0"/>
    <x v="0"/>
    <s v="daman-drasma-jan7.xml"/>
    <m/>
    <s v="Initial Not Remitted"/>
    <m/>
  </r>
  <r>
    <s v="MF4159"/>
    <s v="1887MF4159-dd5f0c"/>
    <s v="40925"/>
    <d v="2025-01-27T18:33:00"/>
    <n v="1"/>
    <d v="2025-01-27T18:33:00"/>
    <d v="2025-01-27T19:42:00"/>
    <s v="0000084306"/>
    <s v="23412"/>
    <n v="6"/>
    <n v="1"/>
    <s v="GD5633"/>
    <s v="ASMA BUTT MUHAMMAD AMIN BUTT"/>
    <s v="A001"/>
    <s v="National Health Insurance Co. - Daman - P.J.S.C."/>
    <s v="A001"/>
    <s v="National Health Insurance Co. - Daman - P.J.S.C."/>
    <s v=""/>
    <m/>
    <s v="117655750"/>
    <n v="96"/>
    <s v="Principal : K02.63, K02.53"/>
    <m/>
    <n v="0"/>
    <n v="0"/>
    <m/>
    <n v="0"/>
    <n v="96"/>
    <m/>
    <m/>
    <m/>
    <m/>
    <x v="0"/>
    <x v="0"/>
    <s v="daman-drasma-jan7.xml"/>
    <m/>
    <s v="Initial Not Remitted"/>
    <m/>
  </r>
  <r>
    <s v="MF4159"/>
    <s v="1887MF4159-dd5f0c"/>
    <s v="40925"/>
    <d v="2025-01-27T18:33:00"/>
    <n v="1"/>
    <d v="2025-01-27T18:33:00"/>
    <d v="2025-01-27T19:42:00"/>
    <s v="0000083281"/>
    <s v="23513"/>
    <n v="6"/>
    <n v="1"/>
    <s v="GD5633"/>
    <s v="ASMA BUTT MUHAMMAD AMIN BUTT"/>
    <s v="A001"/>
    <s v="National Health Insurance Co. - Daman - P.J.S.C."/>
    <s v="A001"/>
    <s v="National Health Insurance Co. - Daman - P.J.S.C."/>
    <s v=""/>
    <m/>
    <s v="117392889"/>
    <n v="120"/>
    <s v="Principal : K02.63, K02.53"/>
    <m/>
    <n v="0"/>
    <n v="0"/>
    <m/>
    <n v="0"/>
    <n v="120"/>
    <m/>
    <m/>
    <m/>
    <m/>
    <x v="0"/>
    <x v="0"/>
    <s v="daman-drasma-jan7.xml"/>
    <m/>
    <s v="Initial Not Remitted"/>
    <m/>
  </r>
  <r>
    <s v="MF4159"/>
    <s v="1887MF4159-dd5f0c"/>
    <s v="40925"/>
    <d v="2025-01-27T18:33:00"/>
    <n v="1"/>
    <d v="2025-01-27T18:33:00"/>
    <d v="2025-01-27T19:42:00"/>
    <s v="0000083282"/>
    <s v="23513"/>
    <n v="6"/>
    <n v="1"/>
    <s v="GD5633"/>
    <s v="ASMA BUTT MUHAMMAD AMIN BUTT"/>
    <s v="A001"/>
    <s v="National Health Insurance Co. - Daman - P.J.S.C."/>
    <s v="A001"/>
    <s v="National Health Insurance Co. - Daman - P.J.S.C."/>
    <s v=""/>
    <m/>
    <s v="117392889"/>
    <n v="120"/>
    <s v="Principal : K02.63, K02.53"/>
    <m/>
    <n v="0"/>
    <n v="0"/>
    <m/>
    <n v="0"/>
    <n v="120"/>
    <m/>
    <m/>
    <m/>
    <m/>
    <x v="0"/>
    <x v="0"/>
    <s v="daman-drasma-jan7.xml"/>
    <m/>
    <s v="Initial Not Remitted"/>
    <m/>
  </r>
  <r>
    <s v="MF4159"/>
    <s v="1887MF4159-dd5f0c"/>
    <s v="40925"/>
    <d v="2025-01-27T18:33:00"/>
    <n v="1"/>
    <d v="2025-01-27T18:33:00"/>
    <d v="2025-01-27T19:42:00"/>
    <s v="0000084304"/>
    <s v="32321"/>
    <n v="6"/>
    <n v="1"/>
    <s v="GD5633"/>
    <s v="ASMA BUTT MUHAMMAD AMIN BUTT"/>
    <s v="A001"/>
    <s v="National Health Insurance Co. - Daman - P.J.S.C."/>
    <s v="A001"/>
    <s v="National Health Insurance Co. - Daman - P.J.S.C."/>
    <s v=""/>
    <m/>
    <s v="117655750"/>
    <n v="120"/>
    <s v="Principal : K02.63, K02.53"/>
    <m/>
    <n v="0"/>
    <n v="0"/>
    <m/>
    <n v="0"/>
    <n v="120"/>
    <m/>
    <m/>
    <m/>
    <m/>
    <x v="0"/>
    <x v="0"/>
    <s v="daman-drasma-jan7.xml"/>
    <m/>
    <s v="Initial Not Remitted"/>
    <m/>
  </r>
  <r>
    <s v="MF4159"/>
    <s v="1887MF4159-dd5f0c"/>
    <s v="40925"/>
    <d v="2025-01-27T18:33:00"/>
    <n v="1"/>
    <d v="2025-01-27T18:33:00"/>
    <d v="2025-01-27T19:42:00"/>
    <s v="0000083279"/>
    <s v="32322"/>
    <n v="6"/>
    <n v="1"/>
    <s v="GD5633"/>
    <s v="ASMA BUTT MUHAMMAD AMIN BUTT"/>
    <s v="A001"/>
    <s v="National Health Insurance Co. - Daman - P.J.S.C."/>
    <s v="A001"/>
    <s v="National Health Insurance Co. - Daman - P.J.S.C."/>
    <s v=""/>
    <m/>
    <s v="117392889"/>
    <n v="144"/>
    <s v="Principal : K02.63, K02.53"/>
    <m/>
    <n v="0"/>
    <n v="0"/>
    <m/>
    <n v="0"/>
    <n v="144"/>
    <m/>
    <m/>
    <m/>
    <m/>
    <x v="0"/>
    <x v="0"/>
    <s v="daman-drasma-jan7.xml"/>
    <m/>
    <s v="Initial Not Remitted"/>
    <m/>
  </r>
  <r>
    <s v="MF4159"/>
    <s v="1887MF4159-dd5f0c"/>
    <s v="40925"/>
    <d v="2025-01-27T18:33:00"/>
    <n v="1"/>
    <d v="2025-01-27T18:33:00"/>
    <d v="2025-01-27T19:42:00"/>
    <s v="0000083280"/>
    <s v="32322"/>
    <n v="6"/>
    <n v="1"/>
    <s v="GD5633"/>
    <s v="ASMA BUTT MUHAMMAD AMIN BUTT"/>
    <s v="A001"/>
    <s v="National Health Insurance Co. - Daman - P.J.S.C."/>
    <s v="A001"/>
    <s v="National Health Insurance Co. - Daman - P.J.S.C."/>
    <s v=""/>
    <m/>
    <s v="117392889"/>
    <n v="144"/>
    <s v="Principal : K02.63, K02.53"/>
    <m/>
    <n v="0"/>
    <n v="0"/>
    <m/>
    <n v="0"/>
    <n v="144"/>
    <m/>
    <m/>
    <m/>
    <m/>
    <x v="0"/>
    <x v="0"/>
    <s v="daman-drasma-jan7.xml"/>
    <m/>
    <s v="Initial Not Remitted"/>
    <m/>
  </r>
  <r>
    <s v="MF4159"/>
    <s v="2038MF4159-1539dd"/>
    <s v="36028"/>
    <d v="2025-01-27T18:35:00"/>
    <n v="1"/>
    <d v="2025-01-27T18:35:00"/>
    <d v="2025-01-27T19:05:00"/>
    <s v="0000084307"/>
    <s v="02504"/>
    <n v="6"/>
    <n v="1"/>
    <s v="GD11525"/>
    <s v="HUSSIEN SALAH AHMAD"/>
    <s v="D001"/>
    <s v="National Health Insurance Company (DAMAN) - Thiqa program administration"/>
    <s v="E001"/>
    <s v="Abu Dhabi Department of Finance"/>
    <s v="CLM09022025043284480"/>
    <s v="ZEROHI11022025DMN333364"/>
    <m/>
    <n v="175"/>
    <s v="Principal : M26.621, M79.10, G47.63"/>
    <d v="2025-02-11T16:28:00"/>
    <n v="0"/>
    <n v="0"/>
    <n v="175"/>
    <n v="175"/>
    <n v="0"/>
    <s v="PRCE-002"/>
    <s v="Payment is included in the allowance for another service"/>
    <s v="Technical"/>
    <s v="Price"/>
    <x v="0"/>
    <x v="0"/>
    <s v="thiqa dr hussain jan.xml"/>
    <d v="2025-02-10T18:44:00"/>
    <s v="Remitted"/>
    <s v="Fully Rejected"/>
  </r>
  <r>
    <s v="MF4159"/>
    <s v="1810MF4159-5172b1"/>
    <s v="39969"/>
    <d v="2025-01-27T18:39:00"/>
    <n v="1"/>
    <d v="2025-01-27T18:39:00"/>
    <d v="2025-01-27T20:12:00"/>
    <s v="0000084311"/>
    <s v="02111"/>
    <n v="6"/>
    <n v="1"/>
    <s v="GD22503"/>
    <s v="Salim ali salim  Alhamadani"/>
    <s v="D001"/>
    <s v="National Health Insurance Company (DAMAN) - Thiqa program administration"/>
    <s v="E001"/>
    <s v="Abu Dhabi Department of Finance"/>
    <s v="CLM03022025042735949"/>
    <s v="ZEROHI05022025DMN644870"/>
    <m/>
    <n v="0"/>
    <s v="Principal : K04.02, K08.530, K05.329"/>
    <d v="2025-02-05T15:04:00"/>
    <n v="0"/>
    <n v="0"/>
    <n v="0"/>
    <n v="0"/>
    <n v="0"/>
    <s v=""/>
    <m/>
    <m/>
    <m/>
    <x v="0"/>
    <x v="0"/>
    <s v="jan-thiqa-drsalim5.xml"/>
    <d v="2025-02-04T18:35:00"/>
    <s v="Remitted"/>
    <s v="Fully Rejected"/>
  </r>
  <r>
    <s v="MF4159"/>
    <s v="1810MF4159-5172b1"/>
    <s v="39969"/>
    <d v="2025-01-27T18:39:00"/>
    <n v="1"/>
    <d v="2025-01-27T18:39:00"/>
    <d v="2025-01-27T20:12:00"/>
    <s v="0000084312"/>
    <s v="02111"/>
    <n v="6"/>
    <n v="1"/>
    <s v="GD22503"/>
    <s v="Salim ali salim  Alhamadani"/>
    <s v="D001"/>
    <s v="National Health Insurance Company (DAMAN) - Thiqa program administration"/>
    <s v="E001"/>
    <s v="Abu Dhabi Department of Finance"/>
    <s v="CLM03022025042735949"/>
    <s v="ZEROHI05022025DMN644870"/>
    <m/>
    <n v="0"/>
    <s v="Principal : K04.02, K08.530, K05.329"/>
    <d v="2025-02-05T15:04:00"/>
    <n v="0"/>
    <n v="0"/>
    <n v="0"/>
    <n v="0"/>
    <n v="0"/>
    <s v=""/>
    <m/>
    <m/>
    <m/>
    <x v="0"/>
    <x v="0"/>
    <s v="jan-thiqa-drsalim5.xml"/>
    <d v="2025-02-04T18:35:00"/>
    <s v="Remitted"/>
    <s v="Fully Rejected"/>
  </r>
  <r>
    <s v="MF4159"/>
    <s v="1810MF4159-5172b1"/>
    <s v="39969"/>
    <d v="2025-01-27T18:39:00"/>
    <n v="1"/>
    <d v="2025-01-27T18:39:00"/>
    <d v="2025-01-27T20:12:00"/>
    <s v="0000080463"/>
    <s v="33131"/>
    <n v="6"/>
    <n v="1"/>
    <s v="GD22503"/>
    <s v="Salim ali salim  Alhamadani"/>
    <s v="D001"/>
    <s v="National Health Insurance Company (DAMAN) - Thiqa program administration"/>
    <s v="E001"/>
    <s v="Abu Dhabi Department of Finance"/>
    <s v="CLM03022025042735949"/>
    <s v="ZEROHI05022025DMN644870"/>
    <m/>
    <n v="665"/>
    <s v="Principal : K04.02, K08.530, K05.329"/>
    <d v="2025-02-05T15:04:00"/>
    <n v="0"/>
    <n v="0"/>
    <n v="665"/>
    <n v="665"/>
    <n v="0"/>
    <s v="MNEC-003"/>
    <s v="Service is not clinically indicated based on good clinical practice"/>
    <s v="Medical"/>
    <s v="Medical Necessity"/>
    <x v="0"/>
    <x v="0"/>
    <s v="jan-thiqa-drsalim5.xml"/>
    <d v="2025-02-04T18:35:00"/>
    <s v="Remitted"/>
    <s v="Fully Rejected"/>
  </r>
  <r>
    <s v="MF4159"/>
    <s v="2095MF4159-0bf2a3"/>
    <s v="41053"/>
    <d v="2025-01-27T19:42:00"/>
    <n v="1"/>
    <d v="2025-01-27T19:42:00"/>
    <d v="2025-01-27T20:42:00"/>
    <s v="0000084314"/>
    <s v="01204"/>
    <n v="6"/>
    <n v="1"/>
    <s v="GD45264"/>
    <s v="IBRAHIM KHALED MOHAMED HASSAN  MOUSA"/>
    <s v="D001"/>
    <s v="National Health Insurance Company (DAMAN) - Thiqa program administration"/>
    <s v="E001"/>
    <s v="Abu Dhabi Department of Finance"/>
    <s v=""/>
    <m/>
    <m/>
    <n v="70"/>
    <s v="Principal : K05.329, K03.6, K03.81, K02.53, K02.63, K08.531, K04.02, K01.1"/>
    <m/>
    <n v="0"/>
    <n v="0"/>
    <m/>
    <n v="0"/>
    <n v="70"/>
    <m/>
    <m/>
    <m/>
    <m/>
    <x v="0"/>
    <x v="0"/>
    <s v="thiqa-jan26,25.-dribhm.xml"/>
    <m/>
    <s v="Initial Not Remitted"/>
    <m/>
  </r>
  <r>
    <s v="MF4159"/>
    <s v="2095MF4159-0bf2a3"/>
    <s v="41053"/>
    <d v="2025-01-27T19:42:00"/>
    <n v="1"/>
    <d v="2025-01-27T19:42:00"/>
    <d v="2025-01-27T20:42:00"/>
    <s v="0000084318"/>
    <s v="02111"/>
    <n v="6"/>
    <n v="1"/>
    <s v="GD45264"/>
    <s v="IBRAHIM KHALED MOHAMED HASSAN  MOUSA"/>
    <s v="D001"/>
    <s v="National Health Insurance Company (DAMAN) - Thiqa program administration"/>
    <s v="E001"/>
    <s v="Abu Dhabi Department of Finance"/>
    <s v=""/>
    <m/>
    <m/>
    <n v="0"/>
    <s v="Principal : K05.329, K03.6, K03.81, K02.53, K02.63, K08.531, K04.02, K01.1"/>
    <m/>
    <n v="0"/>
    <n v="0"/>
    <m/>
    <n v="0"/>
    <n v="0"/>
    <m/>
    <m/>
    <m/>
    <m/>
    <x v="0"/>
    <x v="0"/>
    <s v="thiqa-jan26,25.-dribhm.xml"/>
    <m/>
    <s v="Initial Not Remitted"/>
    <m/>
  </r>
  <r>
    <s v="MF4159"/>
    <s v="2095MF4159-0bf2a3"/>
    <s v="41053"/>
    <d v="2025-01-27T19:42:00"/>
    <n v="1"/>
    <d v="2025-01-27T19:42:00"/>
    <d v="2025-01-27T20:42:00"/>
    <s v="0000084319"/>
    <s v="02111"/>
    <n v="6"/>
    <n v="1"/>
    <s v="GD45264"/>
    <s v="IBRAHIM KHALED MOHAMED HASSAN  MOUSA"/>
    <s v="D001"/>
    <s v="National Health Insurance Company (DAMAN) - Thiqa program administration"/>
    <s v="E001"/>
    <s v="Abu Dhabi Department of Finance"/>
    <s v=""/>
    <m/>
    <m/>
    <n v="0"/>
    <s v="Principal : K05.329, K03.6, K03.81, K02.53, K02.63, K08.531, K04.02, K01.1"/>
    <m/>
    <n v="0"/>
    <n v="0"/>
    <m/>
    <n v="0"/>
    <n v="0"/>
    <m/>
    <m/>
    <m/>
    <m/>
    <x v="0"/>
    <x v="0"/>
    <s v="thiqa-jan26,25.-dribhm.xml"/>
    <m/>
    <s v="Initial Not Remitted"/>
    <m/>
  </r>
  <r>
    <s v="MF4159"/>
    <s v="2095MF4159-0bf2a3"/>
    <s v="41053"/>
    <d v="2025-01-27T19:42:00"/>
    <n v="1"/>
    <d v="2025-01-27T19:42:00"/>
    <d v="2025-01-27T20:42:00"/>
    <s v="0000084315"/>
    <s v="02601"/>
    <n v="6"/>
    <n v="1"/>
    <s v="GD45264"/>
    <s v="IBRAHIM KHALED MOHAMED HASSAN  MOUSA"/>
    <s v="D001"/>
    <s v="National Health Insurance Company (DAMAN) - Thiqa program administration"/>
    <s v="E001"/>
    <s v="Abu Dhabi Department of Finance"/>
    <s v=""/>
    <m/>
    <m/>
    <n v="105"/>
    <s v="Principal : K05.329, K03.6, K03.81, K02.53, K02.63, K08.531, K04.02, K01.1"/>
    <m/>
    <n v="0"/>
    <n v="0"/>
    <m/>
    <n v="0"/>
    <n v="105"/>
    <m/>
    <m/>
    <m/>
    <m/>
    <x v="0"/>
    <x v="0"/>
    <s v="thiqa-jan26,25.-dribhm.xml"/>
    <m/>
    <s v="Initial Not Remitted"/>
    <m/>
  </r>
  <r>
    <s v="MF4159"/>
    <s v="2095MF4159-0bf2a3"/>
    <s v="41053"/>
    <d v="2025-01-27T19:42:00"/>
    <n v="1"/>
    <d v="2025-01-27T19:42:00"/>
    <d v="2025-01-27T20:42:00"/>
    <s v="0000084317"/>
    <s v="11101"/>
    <n v="6"/>
    <n v="1"/>
    <s v="GD45264"/>
    <s v="IBRAHIM KHALED MOHAMED HASSAN  MOUSA"/>
    <s v="D001"/>
    <s v="National Health Insurance Company (DAMAN) - Thiqa program administration"/>
    <s v="E001"/>
    <s v="Abu Dhabi Department of Finance"/>
    <s v=""/>
    <m/>
    <m/>
    <n v="56"/>
    <s v="Principal : K05.329, K03.6, K03.81, K02.53, K02.63, K08.531, K04.02, K01.1"/>
    <m/>
    <n v="0"/>
    <n v="0"/>
    <m/>
    <n v="0"/>
    <n v="56"/>
    <m/>
    <m/>
    <m/>
    <m/>
    <x v="0"/>
    <x v="0"/>
    <s v="thiqa-jan26,25.-dribhm.xml"/>
    <m/>
    <s v="Initial Not Remitted"/>
    <m/>
  </r>
  <r>
    <s v="MF4159"/>
    <s v="2095MF4159-0bf2a3"/>
    <s v="41053"/>
    <d v="2025-01-27T19:42:00"/>
    <n v="1"/>
    <d v="2025-01-27T19:42:00"/>
    <d v="2025-01-27T20:42:00"/>
    <s v="0000084316"/>
    <s v="11111"/>
    <n v="6"/>
    <n v="1"/>
    <s v="GD45264"/>
    <s v="IBRAHIM KHALED MOHAMED HASSAN  MOUSA"/>
    <s v="D001"/>
    <s v="National Health Insurance Company (DAMAN) - Thiqa program administration"/>
    <s v="E001"/>
    <s v="Abu Dhabi Department of Finance"/>
    <s v=""/>
    <m/>
    <m/>
    <n v="70"/>
    <s v="Principal : K05.329, K03.6, K03.81, K02.53, K02.63, K08.531, K04.02, K01.1"/>
    <m/>
    <n v="0"/>
    <n v="0"/>
    <m/>
    <n v="0"/>
    <n v="70"/>
    <m/>
    <m/>
    <m/>
    <m/>
    <x v="0"/>
    <x v="0"/>
    <s v="thiqa-jan26,25.-dribhm.xml"/>
    <m/>
    <s v="Initial Not Remitted"/>
    <m/>
  </r>
  <r>
    <s v="MF4159"/>
    <s v="1893MF4159-4209a3"/>
    <s v="34058"/>
    <d v="2025-01-28T10:58:00"/>
    <n v="1"/>
    <d v="2025-01-28T10:58:00"/>
    <d v="2025-01-28T12:05:00"/>
    <s v="0000084328"/>
    <s v="11101"/>
    <n v="6"/>
    <n v="1"/>
    <s v="GD5633"/>
    <s v="ASMA BUTT MUHAMMAD AMIN BUTT"/>
    <s v="D001"/>
    <s v="National Health Insurance Company (DAMAN) - Thiqa program administration"/>
    <s v="E001"/>
    <s v="Abu Dhabi Department of Finance"/>
    <s v=""/>
    <m/>
    <m/>
    <n v="56"/>
    <s v="Principal : K08.531, K03.7, G47.63, K05.10, K03.6, M26.623"/>
    <m/>
    <n v="0"/>
    <n v="0"/>
    <m/>
    <n v="0"/>
    <n v="56"/>
    <m/>
    <m/>
    <m/>
    <m/>
    <x v="0"/>
    <x v="0"/>
    <s v="jan-thiqa10-drasma.xml"/>
    <m/>
    <s v="Initial Not Remitted"/>
    <m/>
  </r>
  <r>
    <s v="MF4159"/>
    <s v="1893MF4159-4209a3"/>
    <s v="34058"/>
    <d v="2025-01-28T10:58:00"/>
    <n v="1"/>
    <d v="2025-01-28T10:58:00"/>
    <d v="2025-01-28T12:05:00"/>
    <s v="0000084329"/>
    <s v="11111"/>
    <n v="6"/>
    <n v="1"/>
    <s v="GD5633"/>
    <s v="ASMA BUTT MUHAMMAD AMIN BUTT"/>
    <s v="D001"/>
    <s v="National Health Insurance Company (DAMAN) - Thiqa program administration"/>
    <s v="E001"/>
    <s v="Abu Dhabi Department of Finance"/>
    <s v=""/>
    <m/>
    <m/>
    <n v="70"/>
    <s v="Principal : K08.531, K03.7, G47.63, K05.10, K03.6, M26.623"/>
    <m/>
    <n v="0"/>
    <n v="0"/>
    <m/>
    <n v="0"/>
    <n v="70"/>
    <m/>
    <m/>
    <m/>
    <m/>
    <x v="0"/>
    <x v="0"/>
    <s v="jan-thiqa10-drasma.xml"/>
    <m/>
    <s v="Initial Not Remitted"/>
    <m/>
  </r>
  <r>
    <s v="MF4159"/>
    <s v="1893MF4159-4209a3"/>
    <s v="34058"/>
    <d v="2025-01-28T10:58:00"/>
    <n v="1"/>
    <d v="2025-01-28T10:58:00"/>
    <d v="2025-01-28T12:05:00"/>
    <s v="0000084330"/>
    <s v="11119"/>
    <n v="6"/>
    <n v="1"/>
    <s v="GD5633"/>
    <s v="ASMA BUTT MUHAMMAD AMIN BUTT"/>
    <s v="D001"/>
    <s v="National Health Insurance Company (DAMAN) - Thiqa program administration"/>
    <s v="E001"/>
    <s v="Abu Dhabi Department of Finance"/>
    <s v=""/>
    <m/>
    <m/>
    <n v="52.5"/>
    <s v="Principal : K08.531, K03.7, G47.63, K05.10, K03.6, M26.623"/>
    <m/>
    <n v="0"/>
    <n v="0"/>
    <m/>
    <n v="0"/>
    <n v="52.5"/>
    <m/>
    <m/>
    <m/>
    <m/>
    <x v="0"/>
    <x v="0"/>
    <s v="jan-thiqa10-drasma.xml"/>
    <m/>
    <s v="Initial Not Remitted"/>
    <m/>
  </r>
  <r>
    <s v="MF4159"/>
    <s v="1893MF4159-4209a3"/>
    <s v="34058"/>
    <d v="2025-01-28T10:58:00"/>
    <n v="1"/>
    <d v="2025-01-28T10:58:00"/>
    <d v="2025-01-28T12:05:00"/>
    <s v="0000084331"/>
    <s v="14812"/>
    <n v="6"/>
    <n v="1"/>
    <s v="GD5633"/>
    <s v="ASMA BUTT MUHAMMAD AMIN BUTT"/>
    <s v="D001"/>
    <s v="National Health Insurance Company (DAMAN) - Thiqa program administration"/>
    <s v="E001"/>
    <s v="Abu Dhabi Department of Finance"/>
    <s v=""/>
    <m/>
    <m/>
    <n v="700"/>
    <s v="Principal : K08.531, K03.7, G47.63, K05.10, K03.6, M26.623"/>
    <m/>
    <n v="0"/>
    <n v="0"/>
    <m/>
    <n v="0"/>
    <n v="700"/>
    <m/>
    <m/>
    <m/>
    <m/>
    <x v="0"/>
    <x v="0"/>
    <s v="jan-thiqa10-drasma.xml"/>
    <m/>
    <s v="Initial Not Remitted"/>
    <m/>
  </r>
  <r>
    <s v="MF4159"/>
    <s v="1813MF4159-71bb7f"/>
    <s v="38232"/>
    <d v="2025-01-28T11:12:00"/>
    <n v="1"/>
    <d v="2025-01-28T11:12:00"/>
    <d v="2025-01-28T12:08:00"/>
    <s v="0000084334"/>
    <s v="01204"/>
    <n v="6"/>
    <n v="1"/>
    <s v="GD22503"/>
    <s v="Salim ali salim  Alhamadani"/>
    <s v="D001"/>
    <s v="National Health Insurance Company (DAMAN) - Thiqa program administration"/>
    <s v="E001"/>
    <s v="Abu Dhabi Department of Finance"/>
    <s v=""/>
    <m/>
    <m/>
    <n v="70"/>
    <s v="Principal : K05.329, K03.6, K08.530, K08.409"/>
    <m/>
    <n v="0"/>
    <n v="0"/>
    <m/>
    <n v="0"/>
    <n v="70"/>
    <m/>
    <m/>
    <m/>
    <m/>
    <x v="0"/>
    <x v="0"/>
    <s v="jan-thiqa-drsalim5.xml"/>
    <m/>
    <s v="Initial Not Remitted"/>
    <m/>
  </r>
  <r>
    <s v="MF4159"/>
    <s v="1813MF4159-71bb7f"/>
    <s v="38232"/>
    <d v="2025-01-28T11:12:00"/>
    <n v="1"/>
    <d v="2025-01-28T11:12:00"/>
    <d v="2025-01-28T12:08:00"/>
    <s v="0000084336"/>
    <s v="11111"/>
    <n v="6"/>
    <n v="1"/>
    <s v="GD22503"/>
    <s v="Salim ali salim  Alhamadani"/>
    <s v="D001"/>
    <s v="National Health Insurance Company (DAMAN) - Thiqa program administration"/>
    <s v="E001"/>
    <s v="Abu Dhabi Department of Finance"/>
    <s v=""/>
    <m/>
    <m/>
    <n v="70"/>
    <s v="Principal : K05.329, K03.6, K08.530, K08.409"/>
    <m/>
    <n v="0"/>
    <n v="0"/>
    <m/>
    <n v="0"/>
    <n v="70"/>
    <m/>
    <m/>
    <m/>
    <m/>
    <x v="0"/>
    <x v="0"/>
    <s v="jan-thiqa-drsalim5.xml"/>
    <m/>
    <s v="Initial Not Remitted"/>
    <m/>
  </r>
  <r>
    <s v="MF4159"/>
    <s v="1813MF4159-71bb7f"/>
    <s v="38232"/>
    <d v="2025-01-28T11:12:00"/>
    <n v="1"/>
    <d v="2025-01-28T11:12:00"/>
    <d v="2025-01-28T12:08:00"/>
    <s v="0000084337"/>
    <s v="11119"/>
    <n v="6"/>
    <n v="1"/>
    <s v="GD22503"/>
    <s v="Salim ali salim  Alhamadani"/>
    <s v="D001"/>
    <s v="National Health Insurance Company (DAMAN) - Thiqa program administration"/>
    <s v="E001"/>
    <s v="Abu Dhabi Department of Finance"/>
    <s v=""/>
    <m/>
    <m/>
    <n v="52.5"/>
    <s v="Principal : K05.329, K03.6, K08.530, K08.409"/>
    <m/>
    <n v="0"/>
    <n v="0"/>
    <m/>
    <n v="0"/>
    <n v="52.5"/>
    <m/>
    <m/>
    <m/>
    <m/>
    <x v="0"/>
    <x v="0"/>
    <s v="jan-thiqa-drsalim5.xml"/>
    <m/>
    <s v="Initial Not Remitted"/>
    <m/>
  </r>
  <r>
    <s v="MF4159"/>
    <s v="2022MF4159-392527"/>
    <s v="40979"/>
    <d v="2025-01-28T11:16:00"/>
    <n v="1"/>
    <d v="2025-01-28T11:16:00"/>
    <d v="2025-01-28T12:58:00"/>
    <s v="0000084174"/>
    <s v="02111"/>
    <n v="6"/>
    <n v="1"/>
    <s v="GD36537"/>
    <s v="AMMAR  ANBARI"/>
    <s v="D001"/>
    <s v="National Health Insurance Company (DAMAN) - Thiqa program administration"/>
    <s v="E001"/>
    <s v="Abu Dhabi Department of Finance"/>
    <s v="CLM09022025043269470"/>
    <s v="ZEROHI10022025DMN466104"/>
    <m/>
    <n v="0"/>
    <s v="Principal : K02.53, K02.63, K08.531"/>
    <d v="2025-02-10T13:28:00"/>
    <n v="0"/>
    <n v="0"/>
    <n v="0"/>
    <n v="0"/>
    <n v="0"/>
    <s v=""/>
    <m/>
    <m/>
    <m/>
    <x v="0"/>
    <x v="0"/>
    <s v="THIQA AMAMR.xml"/>
    <d v="2025-02-09T18:35:00"/>
    <s v="Remitted"/>
    <s v="Fully Rejected"/>
  </r>
  <r>
    <s v="MF4159"/>
    <s v="2022MF4159-392527"/>
    <s v="40979"/>
    <d v="2025-01-28T11:16:00"/>
    <n v="1"/>
    <d v="2025-01-28T11:16:00"/>
    <d v="2025-01-28T12:58:00"/>
    <s v="0000084176"/>
    <s v="02111"/>
    <n v="6"/>
    <n v="1"/>
    <s v="GD36537"/>
    <s v="AMMAR  ANBARI"/>
    <s v="D001"/>
    <s v="National Health Insurance Company (DAMAN) - Thiqa program administration"/>
    <s v="E001"/>
    <s v="Abu Dhabi Department of Finance"/>
    <s v="CLM09022025043269470"/>
    <s v="ZEROHI10022025DMN466104"/>
    <m/>
    <n v="0"/>
    <s v="Principal : K02.53, K02.63, K08.531"/>
    <d v="2025-02-10T13:28:00"/>
    <n v="0"/>
    <n v="0"/>
    <n v="0"/>
    <n v="0"/>
    <n v="0"/>
    <s v=""/>
    <m/>
    <m/>
    <m/>
    <x v="0"/>
    <x v="0"/>
    <s v="THIQA AMAMR.xml"/>
    <d v="2025-02-09T18:35:00"/>
    <s v="Remitted"/>
    <s v="Fully Rejected"/>
  </r>
  <r>
    <s v="MF4159"/>
    <s v="2022MF4159-392527"/>
    <s v="40979"/>
    <d v="2025-01-28T11:16:00"/>
    <n v="1"/>
    <d v="2025-01-28T11:16:00"/>
    <d v="2025-01-28T12:58:00"/>
    <s v="0000084173"/>
    <s v="33131"/>
    <n v="6"/>
    <n v="1"/>
    <s v="GD36537"/>
    <s v="AMMAR  ANBARI"/>
    <s v="D001"/>
    <s v="National Health Insurance Company (DAMAN) - Thiqa program administration"/>
    <s v="E001"/>
    <s v="Abu Dhabi Department of Finance"/>
    <s v="CLM09022025043269470"/>
    <s v="ZEROHI10022025DMN466104"/>
    <m/>
    <n v="665"/>
    <s v="Principal : K02.53, K02.63, K08.531"/>
    <d v="2025-02-10T13:28:00"/>
    <n v="0"/>
    <n v="0"/>
    <n v="665"/>
    <n v="665"/>
    <n v="0"/>
    <s v="MNEC-003"/>
    <s v="Service is not clinically indicated based on good clinical practice"/>
    <s v="Medical"/>
    <s v="Medical Necessity"/>
    <x v="0"/>
    <x v="0"/>
    <s v="THIQA AMAMR.xml"/>
    <d v="2025-02-09T18:35:00"/>
    <s v="Remitted"/>
    <s v="Fully Rejected"/>
  </r>
  <r>
    <s v="MF4159"/>
    <s v="1812MF4159-8bcdf7"/>
    <s v="38203"/>
    <d v="2025-01-28T12:18:00"/>
    <n v="1"/>
    <d v="2025-01-28T12:18:00"/>
    <d v="2025-01-28T13:01:00"/>
    <s v="0000084341"/>
    <s v="01204"/>
    <n v="6"/>
    <n v="1"/>
    <s v="GD22503"/>
    <s v="Salim ali salim  Alhamadani"/>
    <s v="A001"/>
    <s v="National Health Insurance Co. - Daman - P.J.S.C."/>
    <s v="A001"/>
    <s v="National Health Insurance Co. - Daman - P.J.S.C."/>
    <s v=""/>
    <m/>
    <s v="117680586"/>
    <n v="48"/>
    <s v="Principal : K08.531, K04.7, K05.329, K01.1, K03.6"/>
    <m/>
    <n v="0"/>
    <n v="0"/>
    <m/>
    <n v="0"/>
    <n v="48"/>
    <m/>
    <m/>
    <m/>
    <m/>
    <x v="0"/>
    <x v="0"/>
    <s v="jan-daman-drsalim4.xml"/>
    <m/>
    <s v="Initial Not Remitted"/>
    <m/>
  </r>
  <r>
    <s v="MF4159"/>
    <s v="1812MF4159-8bcdf7"/>
    <s v="38203"/>
    <d v="2025-01-28T12:18:00"/>
    <n v="1"/>
    <d v="2025-01-28T12:18:00"/>
    <d v="2025-01-28T13:01:00"/>
    <s v="0000084343"/>
    <s v="02111"/>
    <n v="6"/>
    <n v="1"/>
    <s v="GD22503"/>
    <s v="Salim ali salim  Alhamadani"/>
    <s v="A001"/>
    <s v="National Health Insurance Co. - Daman - P.J.S.C."/>
    <s v="A001"/>
    <s v="National Health Insurance Co. - Daman - P.J.S.C."/>
    <s v=""/>
    <m/>
    <m/>
    <n v="0"/>
    <s v="Principal : K08.531, K04.7, K05.329, K01.1, K03.6"/>
    <m/>
    <n v="0"/>
    <n v="0"/>
    <m/>
    <n v="0"/>
    <n v="0"/>
    <m/>
    <m/>
    <m/>
    <m/>
    <x v="0"/>
    <x v="0"/>
    <s v="jan-daman-drsalim4.xml"/>
    <m/>
    <s v="Initial Not Remitted"/>
    <m/>
  </r>
  <r>
    <s v="MF4159"/>
    <s v="1812MF4159-8bcdf7"/>
    <s v="38203"/>
    <d v="2025-01-28T12:18:00"/>
    <n v="1"/>
    <d v="2025-01-28T12:18:00"/>
    <d v="2025-01-28T13:01:00"/>
    <s v="0000084342"/>
    <s v="02601"/>
    <n v="6"/>
    <n v="1"/>
    <s v="GD22503"/>
    <s v="Salim ali salim  Alhamadani"/>
    <s v="A001"/>
    <s v="National Health Insurance Co. - Daman - P.J.S.C."/>
    <s v="A001"/>
    <s v="National Health Insurance Co. - Daman - P.J.S.C."/>
    <s v=""/>
    <m/>
    <s v="117680586"/>
    <n v="72"/>
    <s v="Principal : K08.531, K04.7, K05.329, K01.1, K03.6"/>
    <m/>
    <n v="0"/>
    <n v="0"/>
    <m/>
    <n v="0"/>
    <n v="72"/>
    <m/>
    <m/>
    <m/>
    <m/>
    <x v="0"/>
    <x v="0"/>
    <s v="jan-daman-drsalim4.xml"/>
    <m/>
    <s v="Initial Not Remitted"/>
    <m/>
  </r>
  <r>
    <s v="MF4159"/>
    <s v="2050MF4159-a6c953"/>
    <s v="40067"/>
    <d v="2025-01-28T12:18:00"/>
    <n v="1"/>
    <d v="2025-01-28T12:18:00"/>
    <d v="2025-01-28T13:06:00"/>
    <s v="0000084344"/>
    <s v="02111"/>
    <n v="6"/>
    <n v="1"/>
    <s v="GD5633"/>
    <s v="ASMA BUTT MUHAMMAD AMIN BUTT"/>
    <s v="A001"/>
    <s v="National Health Insurance Co. - Daman - P.J.S.C."/>
    <s v="A001"/>
    <s v="National Health Insurance Co. - Daman - P.J.S.C."/>
    <s v=""/>
    <m/>
    <m/>
    <n v="0"/>
    <s v="Principal : K02.52, K02.62, K08.531, M26.4"/>
    <m/>
    <n v="0"/>
    <n v="0"/>
    <m/>
    <n v="0"/>
    <n v="0"/>
    <m/>
    <m/>
    <m/>
    <m/>
    <x v="0"/>
    <x v="0"/>
    <s v="dr asma daman jan.xml"/>
    <m/>
    <s v="Initial Not Remitted"/>
    <m/>
  </r>
  <r>
    <s v="MF4159"/>
    <s v="2050MF4159-a6c953"/>
    <s v="40067"/>
    <d v="2025-01-28T12:18:00"/>
    <n v="1"/>
    <d v="2025-01-28T12:18:00"/>
    <d v="2025-01-28T13:06:00"/>
    <s v="0000083734"/>
    <s v="25521"/>
    <n v="6"/>
    <n v="1"/>
    <s v="GD5633"/>
    <s v="ASMA BUTT MUHAMMAD AMIN BUTT"/>
    <s v="A001"/>
    <s v="National Health Insurance Co. - Daman - P.J.S.C."/>
    <s v="A001"/>
    <s v="National Health Insurance Co. - Daman - P.J.S.C."/>
    <s v=""/>
    <m/>
    <s v="117476987"/>
    <n v="720"/>
    <s v="Principal : K02.52, K02.62, K08.531, M26.4"/>
    <m/>
    <n v="0"/>
    <n v="0"/>
    <m/>
    <n v="0"/>
    <n v="720"/>
    <m/>
    <m/>
    <m/>
    <m/>
    <x v="0"/>
    <x v="0"/>
    <s v="dr asma daman jan.xml"/>
    <m/>
    <s v="Initial Not Remitted"/>
    <m/>
  </r>
  <r>
    <s v="MF4159"/>
    <s v="1962MF4159-e1562e"/>
    <s v="35991"/>
    <d v="2025-01-28T13:38:00"/>
    <n v="1"/>
    <d v="2025-01-28T13:38:00"/>
    <d v="2025-01-28T14:30:00"/>
    <s v="0000084353"/>
    <s v="01204"/>
    <n v="6"/>
    <n v="1"/>
    <s v="GD22503"/>
    <s v="Salim ali salim  Alhamadani"/>
    <s v="D001"/>
    <s v="National Health Insurance Company (DAMAN) - Thiqa program administration"/>
    <s v="E001"/>
    <s v="Abu Dhabi Department of Finance"/>
    <s v=""/>
    <m/>
    <m/>
    <n v="70"/>
    <s v="Principal : K05.329, K03.6, K08.530, K02.62, K01.1, K08.409, K02.52"/>
    <m/>
    <n v="0"/>
    <n v="0"/>
    <m/>
    <n v="0"/>
    <n v="70"/>
    <m/>
    <m/>
    <m/>
    <m/>
    <x v="0"/>
    <x v="0"/>
    <s v="thiqa dr salim.xml"/>
    <m/>
    <s v="Initial Not Remitted"/>
    <m/>
  </r>
  <r>
    <s v="MF4159"/>
    <s v="1962MF4159-e1562e"/>
    <s v="35991"/>
    <d v="2025-01-28T13:38:00"/>
    <n v="1"/>
    <d v="2025-01-28T13:38:00"/>
    <d v="2025-01-28T14:30:00"/>
    <s v="0000084354"/>
    <s v="02601"/>
    <n v="6"/>
    <n v="1"/>
    <s v="GD22503"/>
    <s v="Salim ali salim  Alhamadani"/>
    <s v="D001"/>
    <s v="National Health Insurance Company (DAMAN) - Thiqa program administration"/>
    <s v="E001"/>
    <s v="Abu Dhabi Department of Finance"/>
    <s v=""/>
    <m/>
    <m/>
    <n v="105"/>
    <s v="Principal : K05.329, K03.6, K08.530, K02.62, K01.1, K08.409, K02.52"/>
    <m/>
    <n v="0"/>
    <n v="0"/>
    <m/>
    <n v="0"/>
    <n v="105"/>
    <m/>
    <m/>
    <m/>
    <m/>
    <x v="0"/>
    <x v="0"/>
    <s v="thiqa dr salim.xml"/>
    <m/>
    <s v="Initial Not Remitted"/>
    <m/>
  </r>
  <r>
    <s v="MF4159"/>
    <s v="1962MF4159-e1562e"/>
    <s v="35991"/>
    <d v="2025-01-28T13:38:00"/>
    <n v="1"/>
    <d v="2025-01-28T13:38:00"/>
    <d v="2025-01-28T14:30:00"/>
    <s v="0000084357"/>
    <s v="11101"/>
    <n v="6"/>
    <n v="1"/>
    <s v="GD22503"/>
    <s v="Salim ali salim  Alhamadani"/>
    <s v="D001"/>
    <s v="National Health Insurance Company (DAMAN) - Thiqa program administration"/>
    <s v="E001"/>
    <s v="Abu Dhabi Department of Finance"/>
    <s v=""/>
    <m/>
    <m/>
    <n v="56"/>
    <s v="Principal : K05.329, K03.6, K08.530, K02.62, K01.1, K08.409, K02.52"/>
    <m/>
    <n v="0"/>
    <n v="0"/>
    <m/>
    <n v="0"/>
    <n v="56"/>
    <m/>
    <m/>
    <m/>
    <m/>
    <x v="0"/>
    <x v="0"/>
    <s v="thiqa dr salim.xml"/>
    <m/>
    <s v="Initial Not Remitted"/>
    <m/>
  </r>
  <r>
    <s v="MF4159"/>
    <s v="1962MF4159-e1562e"/>
    <s v="35991"/>
    <d v="2025-01-28T13:38:00"/>
    <n v="1"/>
    <d v="2025-01-28T13:38:00"/>
    <d v="2025-01-28T14:30:00"/>
    <s v="0000084355"/>
    <s v="11111"/>
    <n v="6"/>
    <n v="1"/>
    <s v="GD22503"/>
    <s v="Salim ali salim  Alhamadani"/>
    <s v="D001"/>
    <s v="National Health Insurance Company (DAMAN) - Thiqa program administration"/>
    <s v="E001"/>
    <s v="Abu Dhabi Department of Finance"/>
    <s v=""/>
    <m/>
    <m/>
    <n v="70"/>
    <s v="Principal : K05.329, K03.6, K08.530, K02.62, K01.1, K08.409, K02.52"/>
    <m/>
    <n v="0"/>
    <n v="0"/>
    <m/>
    <n v="0"/>
    <n v="70"/>
    <m/>
    <m/>
    <m/>
    <m/>
    <x v="0"/>
    <x v="0"/>
    <s v="thiqa dr salim.xml"/>
    <m/>
    <s v="Initial Not Remitted"/>
    <m/>
  </r>
  <r>
    <s v="MF4159"/>
    <s v="1962MF4159-e1562e"/>
    <s v="35991"/>
    <d v="2025-01-28T13:38:00"/>
    <n v="1"/>
    <d v="2025-01-28T13:38:00"/>
    <d v="2025-01-28T14:30:00"/>
    <s v="0000084356"/>
    <s v="11119"/>
    <n v="6"/>
    <n v="1"/>
    <s v="GD22503"/>
    <s v="Salim ali salim  Alhamadani"/>
    <s v="D001"/>
    <s v="National Health Insurance Company (DAMAN) - Thiqa program administration"/>
    <s v="E001"/>
    <s v="Abu Dhabi Department of Finance"/>
    <s v=""/>
    <m/>
    <m/>
    <n v="52.5"/>
    <s v="Principal : K05.329, K03.6, K08.530, K02.62, K01.1, K08.409, K02.52"/>
    <m/>
    <n v="0"/>
    <n v="0"/>
    <m/>
    <n v="0"/>
    <n v="52.5"/>
    <m/>
    <m/>
    <m/>
    <m/>
    <x v="0"/>
    <x v="0"/>
    <s v="thiqa dr salim.xml"/>
    <m/>
    <s v="Initial Not Remitted"/>
    <m/>
  </r>
  <r>
    <s v="MF4159"/>
    <s v="1962MF4159-e1562e"/>
    <s v="35991"/>
    <d v="2025-01-28T13:38:00"/>
    <n v="1"/>
    <d v="2025-01-28T13:38:00"/>
    <d v="2025-01-28T14:30:00"/>
    <s v="0000084358"/>
    <s v="23321"/>
    <n v="6"/>
    <n v="1"/>
    <s v="GD22503"/>
    <s v="Salim ali salim  Alhamadani"/>
    <s v="D001"/>
    <s v="National Health Insurance Company (DAMAN) - Thiqa program administration"/>
    <s v="E001"/>
    <s v="Abu Dhabi Department of Finance"/>
    <s v=""/>
    <m/>
    <m/>
    <n v="192.5"/>
    <s v="Principal : K05.329, K03.6, K08.530, K02.62, K01.1, K08.409, K02.52"/>
    <m/>
    <n v="0"/>
    <n v="0"/>
    <m/>
    <n v="0"/>
    <n v="192.5"/>
    <m/>
    <m/>
    <m/>
    <m/>
    <x v="0"/>
    <x v="0"/>
    <s v="thiqa dr salim.xml"/>
    <m/>
    <s v="Initial Not Remitted"/>
    <m/>
  </r>
  <r>
    <s v="MF4159"/>
    <s v="2059MF4159-15d724"/>
    <s v="40373"/>
    <d v="2025-01-28T15:48:00"/>
    <n v="1"/>
    <d v="2025-01-28T15:48:00"/>
    <d v="2025-01-28T16:13:00"/>
    <s v="0000084437"/>
    <s v="01204"/>
    <n v="6"/>
    <n v="1"/>
    <s v="GD11525"/>
    <s v="HUSSIEN SALAH AHMAD"/>
    <s v="A001"/>
    <s v="National Health Insurance Co. - Daman - P.J.S.C."/>
    <s v="A001"/>
    <s v="National Health Insurance Co. - Daman - P.J.S.C."/>
    <s v=""/>
    <m/>
    <s v="117687961"/>
    <n v="48"/>
    <s v="Principal : K08.409"/>
    <m/>
    <n v="0"/>
    <n v="0"/>
    <m/>
    <n v="0"/>
    <n v="48"/>
    <m/>
    <m/>
    <m/>
    <m/>
    <x v="0"/>
    <x v="0"/>
    <s v="daman dr hussain.xml"/>
    <m/>
    <s v="Initial Not Remitted"/>
    <m/>
  </r>
  <r>
    <s v="MF4159"/>
    <s v="2059MF4159-15d724"/>
    <s v="40373"/>
    <d v="2025-01-28T15:48:00"/>
    <n v="1"/>
    <d v="2025-01-28T15:48:00"/>
    <d v="2025-01-28T16:13:00"/>
    <s v="0000084438"/>
    <s v="02601"/>
    <n v="6"/>
    <n v="1"/>
    <s v="GD11525"/>
    <s v="HUSSIEN SALAH AHMAD"/>
    <s v="A001"/>
    <s v="National Health Insurance Co. - Daman - P.J.S.C."/>
    <s v="A001"/>
    <s v="National Health Insurance Co. - Daman - P.J.S.C."/>
    <s v=""/>
    <m/>
    <s v="117687961"/>
    <n v="72"/>
    <s v="Principal : K08.409"/>
    <m/>
    <n v="0"/>
    <n v="0"/>
    <m/>
    <n v="0"/>
    <n v="72"/>
    <m/>
    <m/>
    <m/>
    <m/>
    <x v="0"/>
    <x v="0"/>
    <s v="daman dr hussain.xml"/>
    <m/>
    <s v="Initial Not Remitted"/>
    <m/>
  </r>
  <r>
    <s v="MF4159"/>
    <s v="2068MF4159-c9d7ec"/>
    <s v="40056"/>
    <d v="2025-01-28T15:55:00"/>
    <n v="1"/>
    <d v="2025-01-28T15:55:00"/>
    <d v="2025-01-28T17:01:00"/>
    <s v="0000084370"/>
    <s v="02111"/>
    <n v="6"/>
    <n v="1"/>
    <s v="GD36537"/>
    <s v="AMMAR  ANBARI"/>
    <s v="D001"/>
    <s v="National Health Insurance Company (DAMAN) - Thiqa program administration"/>
    <s v="E001"/>
    <s v="Abu Dhabi Department of Finance"/>
    <s v=""/>
    <m/>
    <m/>
    <n v="0"/>
    <s v="Principal : K02.63"/>
    <m/>
    <n v="0"/>
    <n v="0"/>
    <m/>
    <n v="0"/>
    <n v="0"/>
    <m/>
    <m/>
    <m/>
    <m/>
    <x v="0"/>
    <x v="0"/>
    <s v="dr ammar thiqa.xml"/>
    <m/>
    <s v="Initial Not Remitted"/>
    <m/>
  </r>
  <r>
    <s v="MF4159"/>
    <s v="2068MF4159-c9d7ec"/>
    <s v="40056"/>
    <d v="2025-01-28T15:55:00"/>
    <n v="1"/>
    <d v="2025-01-28T15:55:00"/>
    <d v="2025-01-28T17:01:00"/>
    <s v="0000084371"/>
    <s v="02111"/>
    <n v="6"/>
    <n v="1"/>
    <s v="GD36537"/>
    <s v="AMMAR  ANBARI"/>
    <s v="D001"/>
    <s v="National Health Insurance Company (DAMAN) - Thiqa program administration"/>
    <s v="E001"/>
    <s v="Abu Dhabi Department of Finance"/>
    <s v=""/>
    <m/>
    <m/>
    <n v="0"/>
    <s v="Principal : K02.63"/>
    <m/>
    <n v="0"/>
    <n v="0"/>
    <m/>
    <n v="0"/>
    <n v="0"/>
    <m/>
    <m/>
    <m/>
    <m/>
    <x v="0"/>
    <x v="0"/>
    <s v="dr ammar thiqa.xml"/>
    <m/>
    <s v="Initial Not Remitted"/>
    <m/>
  </r>
  <r>
    <s v="MF4159"/>
    <s v="2068MF4159-c9d7ec"/>
    <s v="40056"/>
    <d v="2025-01-28T15:55:00"/>
    <n v="1"/>
    <d v="2025-01-28T15:55:00"/>
    <d v="2025-01-28T17:01:00"/>
    <s v="0000084369"/>
    <s v="33111"/>
    <n v="6"/>
    <n v="1"/>
    <s v="GD36537"/>
    <s v="AMMAR  ANBARI"/>
    <s v="D001"/>
    <s v="National Health Insurance Company (DAMAN) - Thiqa program administration"/>
    <s v="E001"/>
    <s v="Abu Dhabi Department of Finance"/>
    <s v=""/>
    <m/>
    <m/>
    <n v="385"/>
    <s v="Principal : K02.63"/>
    <m/>
    <n v="0"/>
    <n v="0"/>
    <m/>
    <n v="0"/>
    <n v="385"/>
    <m/>
    <m/>
    <m/>
    <m/>
    <x v="0"/>
    <x v="0"/>
    <s v="dr ammar thiqa.xml"/>
    <m/>
    <s v="Initial Not Remitted"/>
    <m/>
  </r>
  <r>
    <s v="MF4159"/>
    <s v="2084MF4159-9dfb22"/>
    <s v="40916"/>
    <d v="2025-01-28T16:09:00"/>
    <n v="1"/>
    <d v="2025-01-28T16:09:00"/>
    <d v="2025-01-28T17:31:00"/>
    <s v="0000084377"/>
    <s v="02111"/>
    <n v="6"/>
    <n v="1"/>
    <s v="GD45264"/>
    <s v="IBRAHIM KHALED MOHAMED HASSAN  MOUSA"/>
    <s v="A001"/>
    <s v="National Health Insurance Co. - Daman - P.J.S.C."/>
    <s v="A001"/>
    <s v="National Health Insurance Co. - Daman - P.J.S.C."/>
    <s v=""/>
    <m/>
    <m/>
    <n v="0"/>
    <s v="Principal : K04.02"/>
    <m/>
    <n v="0"/>
    <n v="0"/>
    <m/>
    <n v="0"/>
    <n v="0"/>
    <m/>
    <m/>
    <m/>
    <m/>
    <x v="0"/>
    <x v="0"/>
    <s v="jan-dribhm-daman-20.xml"/>
    <m/>
    <s v="Initial Not Remitted"/>
    <m/>
  </r>
  <r>
    <s v="MF4159"/>
    <s v="2084MF4159-9dfb22"/>
    <s v="40916"/>
    <d v="2025-01-28T16:09:00"/>
    <n v="1"/>
    <d v="2025-01-28T16:09:00"/>
    <d v="2025-01-28T17:31:00"/>
    <s v="0000083111"/>
    <s v="33131"/>
    <n v="6"/>
    <n v="1"/>
    <s v="GD45264"/>
    <s v="IBRAHIM KHALED MOHAMED HASSAN  MOUSA"/>
    <s v="A001"/>
    <s v="National Health Insurance Co. - Daman - P.J.S.C."/>
    <s v="A001"/>
    <s v="National Health Insurance Co. - Daman - P.J.S.C."/>
    <s v=""/>
    <m/>
    <s v="117336931"/>
    <n v="408"/>
    <s v="Principal : K04.02"/>
    <m/>
    <n v="0"/>
    <n v="0"/>
    <m/>
    <n v="0"/>
    <n v="408"/>
    <m/>
    <m/>
    <m/>
    <m/>
    <x v="0"/>
    <x v="0"/>
    <s v="jan-dribhm-daman-20.xml"/>
    <m/>
    <s v="Initial Not Remitted"/>
    <m/>
  </r>
  <r>
    <s v="MF4159"/>
    <s v="2014MF4159-5f3b31"/>
    <s v="40989"/>
    <d v="2025-01-28T16:50:00"/>
    <n v="1"/>
    <d v="2025-01-28T16:50:00"/>
    <d v="2025-01-28T18:09:00"/>
    <s v="0000084403"/>
    <s v="02111"/>
    <n v="6"/>
    <n v="1"/>
    <s v="GD22503"/>
    <s v="Salim ali salim  Alhamadani"/>
    <s v="D001"/>
    <s v="National Health Insurance Company (DAMAN) - Thiqa program administration"/>
    <s v="E001"/>
    <s v="Abu Dhabi Department of Finance"/>
    <s v=""/>
    <m/>
    <m/>
    <n v="0"/>
    <s v="Principal : K04.02, K05.329"/>
    <m/>
    <n v="0"/>
    <n v="0"/>
    <m/>
    <n v="0"/>
    <n v="0"/>
    <m/>
    <m/>
    <m/>
    <m/>
    <x v="0"/>
    <x v="0"/>
    <s v="dr salim thiqa jan.xml"/>
    <m/>
    <s v="Initial Not Remitted"/>
    <m/>
  </r>
  <r>
    <s v="MF4159"/>
    <s v="2014MF4159-5f3b31"/>
    <s v="40989"/>
    <d v="2025-01-28T16:50:00"/>
    <n v="1"/>
    <d v="2025-01-28T16:50:00"/>
    <d v="2025-01-28T18:09:00"/>
    <s v="0000084404"/>
    <s v="02111"/>
    <n v="6"/>
    <n v="1"/>
    <s v="GD22503"/>
    <s v="Salim ali salim  Alhamadani"/>
    <s v="D001"/>
    <s v="National Health Insurance Company (DAMAN) - Thiqa program administration"/>
    <s v="E001"/>
    <s v="Abu Dhabi Department of Finance"/>
    <s v=""/>
    <m/>
    <m/>
    <n v="0"/>
    <s v="Principal : K04.02, K05.329"/>
    <m/>
    <n v="0"/>
    <n v="0"/>
    <m/>
    <n v="0"/>
    <n v="0"/>
    <m/>
    <m/>
    <m/>
    <m/>
    <x v="0"/>
    <x v="0"/>
    <s v="dr salim thiqa jan.xml"/>
    <m/>
    <s v="Initial Not Remitted"/>
    <m/>
  </r>
  <r>
    <s v="MF4159"/>
    <s v="2014MF4159-5f3b31"/>
    <s v="40989"/>
    <d v="2025-01-28T16:50:00"/>
    <n v="1"/>
    <d v="2025-01-28T16:50:00"/>
    <d v="2025-01-28T18:09:00"/>
    <s v="0000083881"/>
    <s v="33131"/>
    <n v="6"/>
    <n v="1"/>
    <s v="GD22503"/>
    <s v="Salim ali salim  Alhamadani"/>
    <s v="D001"/>
    <s v="National Health Insurance Company (DAMAN) - Thiqa program administration"/>
    <s v="E001"/>
    <s v="Abu Dhabi Department of Finance"/>
    <s v=""/>
    <m/>
    <m/>
    <n v="665"/>
    <s v="Principal : K04.02, K05.329"/>
    <m/>
    <n v="0"/>
    <n v="0"/>
    <m/>
    <n v="0"/>
    <n v="665"/>
    <m/>
    <m/>
    <m/>
    <m/>
    <x v="0"/>
    <x v="0"/>
    <s v="dr salim thiqa jan.xml"/>
    <m/>
    <s v="Initial Not Remitted"/>
    <m/>
  </r>
  <r>
    <s v="MF4159"/>
    <s v="2014MF4159-5f3b31"/>
    <s v="40989"/>
    <d v="2025-01-28T16:50:00"/>
    <n v="1"/>
    <d v="2025-01-28T16:50:00"/>
    <d v="2025-01-28T18:09:00"/>
    <s v="0000083882"/>
    <s v="33131"/>
    <n v="6"/>
    <n v="1"/>
    <s v="GD22503"/>
    <s v="Salim ali salim  Alhamadani"/>
    <s v="D001"/>
    <s v="National Health Insurance Company (DAMAN) - Thiqa program administration"/>
    <s v="E001"/>
    <s v="Abu Dhabi Department of Finance"/>
    <s v=""/>
    <m/>
    <m/>
    <n v="665"/>
    <s v="Principal : K04.02, K05.329"/>
    <m/>
    <n v="0"/>
    <n v="0"/>
    <m/>
    <n v="0"/>
    <n v="665"/>
    <m/>
    <m/>
    <m/>
    <m/>
    <x v="0"/>
    <x v="0"/>
    <s v="dr salim thiqa jan.xml"/>
    <m/>
    <s v="Initial Not Remitted"/>
    <m/>
  </r>
  <r>
    <s v="MF4159"/>
    <s v="2074MF4159-800bec"/>
    <s v="40804"/>
    <d v="2025-01-28T17:20:00"/>
    <n v="1"/>
    <d v="2025-01-28T17:20:00"/>
    <d v="2025-01-28T19:01:00"/>
    <s v="0000084396"/>
    <s v="02111"/>
    <n v="6"/>
    <n v="1"/>
    <s v="GD11525"/>
    <s v="HUSSIEN SALAH AHMAD"/>
    <s v="D001"/>
    <s v="National Health Insurance Company (DAMAN) - Thiqa program administration"/>
    <s v="E001"/>
    <s v="Abu Dhabi Department of Finance"/>
    <s v=""/>
    <m/>
    <m/>
    <n v="0"/>
    <s v="Principal : K01.1, K09.0, K08.25, F40.232"/>
    <m/>
    <n v="0"/>
    <n v="0"/>
    <m/>
    <n v="0"/>
    <n v="0"/>
    <m/>
    <m/>
    <m/>
    <m/>
    <x v="0"/>
    <x v="0"/>
    <s v="thiqa_jan_40804.xml"/>
    <m/>
    <s v="Initial Not Remitted"/>
    <m/>
  </r>
  <r>
    <s v="MF4159"/>
    <s v="2074MF4159-800bec"/>
    <s v="40804"/>
    <d v="2025-01-28T17:20:00"/>
    <n v="1"/>
    <d v="2025-01-28T17:20:00"/>
    <d v="2025-01-28T19:01:00"/>
    <s v="0000084397"/>
    <s v="02111"/>
    <n v="6"/>
    <n v="1"/>
    <s v="GD11525"/>
    <s v="HUSSIEN SALAH AHMAD"/>
    <s v="D001"/>
    <s v="National Health Insurance Company (DAMAN) - Thiqa program administration"/>
    <s v="E001"/>
    <s v="Abu Dhabi Department of Finance"/>
    <s v=""/>
    <m/>
    <m/>
    <n v="0"/>
    <s v="Principal : K01.1, K09.0, K08.25, F40.232"/>
    <m/>
    <n v="0"/>
    <n v="0"/>
    <m/>
    <n v="0"/>
    <n v="0"/>
    <m/>
    <m/>
    <m/>
    <m/>
    <x v="0"/>
    <x v="0"/>
    <s v="thiqa_jan_40804.xml"/>
    <m/>
    <s v="Initial Not Remitted"/>
    <m/>
  </r>
  <r>
    <s v="MF4159"/>
    <s v="2074MF4159-800bec"/>
    <s v="40804"/>
    <d v="2025-01-28T17:20:00"/>
    <n v="1"/>
    <d v="2025-01-28T17:20:00"/>
    <d v="2025-01-28T19:01:00"/>
    <s v="0000084413"/>
    <s v="02111"/>
    <n v="6"/>
    <n v="1"/>
    <s v="GD11525"/>
    <s v="HUSSIEN SALAH AHMAD"/>
    <s v="D001"/>
    <s v="National Health Insurance Company (DAMAN) - Thiqa program administration"/>
    <s v="E001"/>
    <s v="Abu Dhabi Department of Finance"/>
    <s v=""/>
    <m/>
    <m/>
    <n v="0"/>
    <s v="Principal : K01.1, K09.0, K08.25, F40.232"/>
    <m/>
    <n v="0"/>
    <n v="0"/>
    <m/>
    <n v="0"/>
    <n v="0"/>
    <m/>
    <m/>
    <m/>
    <m/>
    <x v="0"/>
    <x v="0"/>
    <s v="thiqa_jan_40804.xml"/>
    <m/>
    <s v="Initial Not Remitted"/>
    <m/>
  </r>
  <r>
    <s v="MF4159"/>
    <s v="2074MF4159-800bec"/>
    <s v="40804"/>
    <d v="2025-01-28T17:20:00"/>
    <n v="1"/>
    <d v="2025-01-28T17:20:00"/>
    <d v="2025-01-28T19:01:00"/>
    <s v="0000084414"/>
    <s v="02111"/>
    <n v="6"/>
    <n v="1"/>
    <s v="GD11525"/>
    <s v="HUSSIEN SALAH AHMAD"/>
    <s v="D001"/>
    <s v="National Health Insurance Company (DAMAN) - Thiqa program administration"/>
    <s v="E001"/>
    <s v="Abu Dhabi Department of Finance"/>
    <s v=""/>
    <m/>
    <m/>
    <n v="0"/>
    <s v="Principal : K01.1, K09.0, K08.25, F40.232"/>
    <m/>
    <n v="0"/>
    <n v="0"/>
    <m/>
    <n v="0"/>
    <n v="0"/>
    <m/>
    <m/>
    <m/>
    <m/>
    <x v="0"/>
    <x v="0"/>
    <s v="thiqa_jan_40804.xml"/>
    <m/>
    <s v="Initial Not Remitted"/>
    <m/>
  </r>
  <r>
    <s v="MF4159"/>
    <s v="2074MF4159-800bec"/>
    <s v="40804"/>
    <d v="2025-01-28T17:20:00"/>
    <n v="1"/>
    <d v="2025-01-28T17:20:00"/>
    <d v="2025-01-28T19:01:00"/>
    <s v="0000084385"/>
    <s v="02601"/>
    <n v="6"/>
    <n v="1"/>
    <s v="GD11525"/>
    <s v="HUSSIEN SALAH AHMAD"/>
    <s v="D001"/>
    <s v="National Health Insurance Company (DAMAN) - Thiqa program administration"/>
    <s v="E001"/>
    <s v="Abu Dhabi Department of Finance"/>
    <s v=""/>
    <m/>
    <m/>
    <n v="105"/>
    <s v="Principal : K01.1, K09.0, K08.25, F40.232"/>
    <m/>
    <n v="0"/>
    <n v="0"/>
    <m/>
    <n v="0"/>
    <n v="105"/>
    <m/>
    <m/>
    <m/>
    <m/>
    <x v="0"/>
    <x v="0"/>
    <s v="thiqa_jan_40804.xml"/>
    <m/>
    <s v="Initial Not Remitted"/>
    <m/>
  </r>
  <r>
    <s v="MF4159"/>
    <s v="2074MF4159-800bec"/>
    <s v="40804"/>
    <d v="2025-01-28T17:20:00"/>
    <n v="1"/>
    <d v="2025-01-28T17:20:00"/>
    <d v="2025-01-28T19:01:00"/>
    <s v="0000084380"/>
    <s v="72231"/>
    <n v="6"/>
    <n v="1"/>
    <s v="GD11525"/>
    <s v="HUSSIEN SALAH AHMAD"/>
    <s v="D001"/>
    <s v="National Health Insurance Company (DAMAN) - Thiqa program administration"/>
    <s v="E001"/>
    <s v="Abu Dhabi Department of Finance"/>
    <s v=""/>
    <m/>
    <m/>
    <n v="1190"/>
    <s v="Principal : K01.1, K09.0, K08.25, F40.232"/>
    <m/>
    <n v="0"/>
    <n v="0"/>
    <m/>
    <n v="0"/>
    <n v="1190"/>
    <m/>
    <m/>
    <m/>
    <m/>
    <x v="0"/>
    <x v="0"/>
    <s v="thiqa_jan_40804.xml"/>
    <m/>
    <s v="Initial Not Remitted"/>
    <m/>
  </r>
  <r>
    <s v="MF4159"/>
    <s v="2074MF4159-800bec"/>
    <s v="40804"/>
    <d v="2025-01-28T17:20:00"/>
    <n v="1"/>
    <d v="2025-01-28T17:20:00"/>
    <d v="2025-01-28T19:01:00"/>
    <s v="0000084383"/>
    <s v="72231"/>
    <n v="6"/>
    <n v="1"/>
    <s v="GD11525"/>
    <s v="HUSSIEN SALAH AHMAD"/>
    <s v="D001"/>
    <s v="National Health Insurance Company (DAMAN) - Thiqa program administration"/>
    <s v="E001"/>
    <s v="Abu Dhabi Department of Finance"/>
    <s v=""/>
    <m/>
    <m/>
    <n v="1190"/>
    <s v="Principal : K01.1, K09.0, K08.25, F40.232"/>
    <m/>
    <n v="0"/>
    <n v="0"/>
    <m/>
    <n v="0"/>
    <n v="1190"/>
    <m/>
    <m/>
    <m/>
    <m/>
    <x v="0"/>
    <x v="0"/>
    <s v="thiqa_jan_40804.xml"/>
    <m/>
    <s v="Initial Not Remitted"/>
    <m/>
  </r>
  <r>
    <s v="MF4159"/>
    <s v="2074MF4159-800bec"/>
    <s v="40804"/>
    <d v="2025-01-28T17:20:00"/>
    <n v="1"/>
    <d v="2025-01-28T17:20:00"/>
    <d v="2025-01-28T19:01:00"/>
    <s v="0000084418"/>
    <s v="74611"/>
    <n v="6"/>
    <n v="1"/>
    <s v="GD11525"/>
    <s v="HUSSIEN SALAH AHMAD"/>
    <s v="D001"/>
    <s v="National Health Insurance Company (DAMAN) - Thiqa program administration"/>
    <s v="E001"/>
    <s v="Abu Dhabi Department of Finance"/>
    <s v=""/>
    <m/>
    <m/>
    <n v="875"/>
    <s v="Principal : K01.1, K09.0, K08.25, F40.232"/>
    <m/>
    <n v="0"/>
    <n v="0"/>
    <m/>
    <n v="0"/>
    <n v="875"/>
    <m/>
    <m/>
    <m/>
    <m/>
    <x v="0"/>
    <x v="0"/>
    <s v="thiqa_jan_40804.xml"/>
    <m/>
    <s v="Initial Not Remitted"/>
    <m/>
  </r>
  <r>
    <s v="MF4159"/>
    <s v="2074MF4159-800bec"/>
    <s v="40804"/>
    <d v="2025-01-28T17:20:00"/>
    <n v="1"/>
    <d v="2025-01-28T17:20:00"/>
    <d v="2025-01-28T19:01:00"/>
    <s v="0000084399"/>
    <s v="74614"/>
    <n v="6"/>
    <n v="1"/>
    <s v="GD11525"/>
    <s v="HUSSIEN SALAH AHMAD"/>
    <s v="D001"/>
    <s v="National Health Insurance Company (DAMAN) - Thiqa program administration"/>
    <s v="E001"/>
    <s v="Abu Dhabi Department of Finance"/>
    <s v=""/>
    <m/>
    <m/>
    <n v="1750"/>
    <s v="Principal : K01.1, K09.0, K08.25, F40.232"/>
    <m/>
    <n v="0"/>
    <n v="0"/>
    <m/>
    <n v="0"/>
    <n v="1750"/>
    <m/>
    <m/>
    <m/>
    <m/>
    <x v="0"/>
    <x v="0"/>
    <s v="thiqa_jan_40804.xml"/>
    <m/>
    <s v="Initial Not Remitted"/>
    <m/>
  </r>
  <r>
    <s v="MF4159"/>
    <s v="2074MF4159-800bec"/>
    <s v="40804"/>
    <d v="2025-01-28T17:20:00"/>
    <n v="1"/>
    <d v="2025-01-28T17:20:00"/>
    <d v="2025-01-28T19:01:00"/>
    <s v="0000084398"/>
    <s v="79356"/>
    <n v="6"/>
    <n v="1"/>
    <s v="GD11525"/>
    <s v="HUSSIEN SALAH AHMAD"/>
    <s v="D001"/>
    <s v="National Health Insurance Company (DAMAN) - Thiqa program administration"/>
    <s v="E001"/>
    <s v="Abu Dhabi Department of Finance"/>
    <s v=""/>
    <m/>
    <s v="AUTH2801202520575801"/>
    <n v="1050"/>
    <s v="Principal : K01.1, K09.0, K08.25, F40.232"/>
    <m/>
    <n v="0"/>
    <n v="0"/>
    <m/>
    <n v="0"/>
    <n v="1050"/>
    <m/>
    <m/>
    <m/>
    <m/>
    <x v="0"/>
    <x v="0"/>
    <s v="thiqa_jan_40804.xml"/>
    <m/>
    <s v="Initial Not Remitted"/>
    <m/>
  </r>
  <r>
    <s v="MF4159"/>
    <s v="2074MF4159-800bec"/>
    <s v="40804"/>
    <d v="2025-01-28T17:20:00"/>
    <n v="1"/>
    <d v="2025-01-28T17:20:00"/>
    <d v="2025-01-28T19:01:00"/>
    <s v="0000084384"/>
    <s v="92411"/>
    <n v="6"/>
    <n v="1"/>
    <s v="GD11525"/>
    <s v="HUSSIEN SALAH AHMAD"/>
    <s v="D001"/>
    <s v="National Health Insurance Company (DAMAN) - Thiqa program administration"/>
    <s v="E001"/>
    <s v="Abu Dhabi Department of Finance"/>
    <s v=""/>
    <m/>
    <m/>
    <n v="140"/>
    <s v="Principal : K01.1, K09.0, K08.25, F40.232"/>
    <m/>
    <n v="0"/>
    <n v="0"/>
    <m/>
    <n v="0"/>
    <n v="140"/>
    <m/>
    <m/>
    <m/>
    <m/>
    <x v="0"/>
    <x v="0"/>
    <s v="thiqa_jan_40804.xml"/>
    <m/>
    <s v="Initial Not Remitted"/>
    <m/>
  </r>
  <r>
    <s v="MF4159"/>
    <s v="2074MF4159-800bec"/>
    <s v="40804"/>
    <d v="2025-01-28T17:20:00"/>
    <n v="1"/>
    <d v="2025-01-28T17:20:00"/>
    <d v="2025-01-28T19:01:00"/>
    <s v="0000084415"/>
    <s v="92419"/>
    <n v="6"/>
    <n v="1"/>
    <s v="GD11525"/>
    <s v="HUSSIEN SALAH AHMAD"/>
    <s v="D001"/>
    <s v="National Health Insurance Company (DAMAN) - Thiqa program administration"/>
    <s v="E001"/>
    <s v="Abu Dhabi Department of Finance"/>
    <s v=""/>
    <m/>
    <m/>
    <n v="105"/>
    <s v="Principal : K01.1, K09.0, K08.25, F40.232"/>
    <m/>
    <n v="0"/>
    <n v="0"/>
    <m/>
    <n v="0"/>
    <n v="105"/>
    <m/>
    <m/>
    <m/>
    <m/>
    <x v="0"/>
    <x v="0"/>
    <s v="thiqa_jan_40804.xml"/>
    <m/>
    <s v="Initial Not Remitted"/>
    <m/>
  </r>
  <r>
    <s v="MF4159"/>
    <s v="2074MF4159-800bec"/>
    <s v="40804"/>
    <d v="2025-01-28T17:20:00"/>
    <n v="1"/>
    <d v="2025-01-28T17:20:00"/>
    <d v="2025-01-28T19:01:00"/>
    <s v="0000084416"/>
    <s v="92419"/>
    <n v="6"/>
    <n v="1"/>
    <s v="GD11525"/>
    <s v="HUSSIEN SALAH AHMAD"/>
    <s v="D001"/>
    <s v="National Health Insurance Company (DAMAN) - Thiqa program administration"/>
    <s v="E001"/>
    <s v="Abu Dhabi Department of Finance"/>
    <s v=""/>
    <m/>
    <m/>
    <n v="105"/>
    <s v="Principal : K01.1, K09.0, K08.25, F40.232"/>
    <m/>
    <n v="0"/>
    <n v="0"/>
    <m/>
    <n v="0"/>
    <n v="105"/>
    <m/>
    <m/>
    <m/>
    <m/>
    <x v="0"/>
    <x v="0"/>
    <s v="thiqa_jan_40804.xml"/>
    <m/>
    <s v="Initial Not Remitted"/>
    <m/>
  </r>
  <r>
    <s v="MF4159"/>
    <s v="2074MF4159-800bec"/>
    <s v="40804"/>
    <d v="2025-01-28T17:20:00"/>
    <n v="1"/>
    <d v="2025-01-28T17:20:00"/>
    <d v="2025-01-28T19:01:00"/>
    <s v="0000084417"/>
    <s v="92419"/>
    <n v="6"/>
    <n v="1"/>
    <s v="GD11525"/>
    <s v="HUSSIEN SALAH AHMAD"/>
    <s v="D001"/>
    <s v="National Health Insurance Company (DAMAN) - Thiqa program administration"/>
    <s v="E001"/>
    <s v="Abu Dhabi Department of Finance"/>
    <s v=""/>
    <m/>
    <m/>
    <n v="105"/>
    <s v="Principal : K01.1, K09.0, K08.25, F40.232"/>
    <m/>
    <n v="0"/>
    <n v="0"/>
    <m/>
    <n v="0"/>
    <n v="105"/>
    <m/>
    <m/>
    <m/>
    <m/>
    <x v="0"/>
    <x v="0"/>
    <s v="thiqa_jan_40804.xml"/>
    <m/>
    <s v="Initial Not Remitted"/>
    <m/>
  </r>
  <r>
    <s v="MF4159"/>
    <s v="1822MF4159-04686d"/>
    <s v="39673"/>
    <d v="2025-01-28T18:10:00"/>
    <n v="1"/>
    <d v="2025-01-28T18:10:00"/>
    <d v="2025-01-28T20:04:00"/>
    <s v="0000084441"/>
    <s v="02111"/>
    <n v="6"/>
    <n v="1"/>
    <s v="GD22503"/>
    <s v="Salim ali salim  Alhamadani"/>
    <s v="D001"/>
    <s v="National Health Insurance Company (DAMAN) - Thiqa program administration"/>
    <s v="E001"/>
    <s v="Abu Dhabi Department of Finance"/>
    <s v="CLM03022025042736539"/>
    <s v="ZEROHI05022025DMN644870"/>
    <m/>
    <n v="0"/>
    <s v="Principal : K04.02, K05.329"/>
    <d v="2025-02-05T15:04:00"/>
    <n v="0"/>
    <n v="0"/>
    <n v="0"/>
    <n v="0"/>
    <n v="0"/>
    <s v=""/>
    <m/>
    <m/>
    <m/>
    <x v="0"/>
    <x v="0"/>
    <s v="jan-thiqa-drsalim5.xml"/>
    <d v="2025-02-04T18:36:00"/>
    <s v="Remitted"/>
    <s v="Fully Rejected"/>
  </r>
  <r>
    <s v="MF4159"/>
    <s v="1822MF4159-04686d"/>
    <s v="39673"/>
    <d v="2025-01-28T18:10:00"/>
    <n v="1"/>
    <d v="2025-01-28T18:10:00"/>
    <d v="2025-01-28T20:04:00"/>
    <s v="0000084442"/>
    <s v="02111"/>
    <n v="6"/>
    <n v="1"/>
    <s v="GD22503"/>
    <s v="Salim ali salim  Alhamadani"/>
    <s v="D001"/>
    <s v="National Health Insurance Company (DAMAN) - Thiqa program administration"/>
    <s v="E001"/>
    <s v="Abu Dhabi Department of Finance"/>
    <s v="CLM03022025042736539"/>
    <s v="ZEROHI05022025DMN644870"/>
    <m/>
    <n v="0"/>
    <s v="Principal : K04.02, K05.329"/>
    <d v="2025-02-05T15:04:00"/>
    <n v="0"/>
    <n v="0"/>
    <n v="0"/>
    <n v="0"/>
    <n v="0"/>
    <s v=""/>
    <m/>
    <m/>
    <m/>
    <x v="0"/>
    <x v="0"/>
    <s v="jan-thiqa-drsalim5.xml"/>
    <d v="2025-02-04T18:36:00"/>
    <s v="Remitted"/>
    <s v="Fully Rejected"/>
  </r>
  <r>
    <s v="MF4159"/>
    <s v="1822MF4159-04686d"/>
    <s v="39673"/>
    <d v="2025-01-28T18:10:00"/>
    <n v="1"/>
    <d v="2025-01-28T18:10:00"/>
    <d v="2025-01-28T20:04:00"/>
    <s v="0000084439"/>
    <s v="33131"/>
    <n v="6"/>
    <n v="1"/>
    <s v="GD22503"/>
    <s v="Salim ali salim  Alhamadani"/>
    <s v="D001"/>
    <s v="National Health Insurance Company (DAMAN) - Thiqa program administration"/>
    <s v="E001"/>
    <s v="Abu Dhabi Department of Finance"/>
    <s v="CLM03022025042736539"/>
    <s v="ZEROHI05022025DMN644870"/>
    <m/>
    <n v="665"/>
    <s v="Principal : K04.02, K05.329"/>
    <d v="2025-02-05T15:04:00"/>
    <n v="0"/>
    <n v="0"/>
    <n v="665"/>
    <n v="665"/>
    <n v="0"/>
    <s v="MNEC-003"/>
    <s v="Service is not clinically indicated based on good clinical practice"/>
    <s v="Medical"/>
    <s v="Medical Necessity"/>
    <x v="0"/>
    <x v="0"/>
    <s v="jan-thiqa-drsalim5.xml"/>
    <d v="2025-02-04T18:36:00"/>
    <s v="Remitted"/>
    <s v="Fully Rejected"/>
  </r>
  <r>
    <s v="MF4159"/>
    <s v="2032MF4159-aa7f7d"/>
    <s v="35673"/>
    <d v="2025-01-28T18:10:00"/>
    <n v="1"/>
    <d v="2025-01-28T18:10:00"/>
    <d v="2025-01-28T19:43:00"/>
    <s v="0000084210"/>
    <s v="02111"/>
    <n v="6"/>
    <n v="1"/>
    <s v="GD36537"/>
    <s v="AMMAR  ANBARI"/>
    <s v="D001"/>
    <s v="National Health Insurance Company (DAMAN) - Thiqa program administration"/>
    <s v="E001"/>
    <s v="Abu Dhabi Department of Finance"/>
    <s v=""/>
    <m/>
    <m/>
    <n v="0"/>
    <s v="Principal : K02.53, K02.63, K02.62"/>
    <m/>
    <n v="0"/>
    <n v="0"/>
    <m/>
    <n v="0"/>
    <n v="0"/>
    <m/>
    <m/>
    <m/>
    <m/>
    <x v="0"/>
    <x v="0"/>
    <s v="THIQA AMAMR.xml"/>
    <m/>
    <s v="Initial Not Remitted"/>
    <m/>
  </r>
  <r>
    <s v="MF4159"/>
    <s v="2032MF4159-aa7f7d"/>
    <s v="35673"/>
    <d v="2025-01-28T18:10:00"/>
    <n v="1"/>
    <d v="2025-01-28T18:10:00"/>
    <d v="2025-01-28T19:43:00"/>
    <s v="0000084214"/>
    <s v="02111"/>
    <n v="6"/>
    <n v="1"/>
    <s v="GD36537"/>
    <s v="AMMAR  ANBARI"/>
    <s v="D001"/>
    <s v="National Health Insurance Company (DAMAN) - Thiqa program administration"/>
    <s v="E001"/>
    <s v="Abu Dhabi Department of Finance"/>
    <s v=""/>
    <m/>
    <m/>
    <n v="0"/>
    <s v="Principal : K02.53, K02.63, K02.62"/>
    <m/>
    <n v="0"/>
    <n v="0"/>
    <m/>
    <n v="0"/>
    <n v="0"/>
    <m/>
    <m/>
    <m/>
    <m/>
    <x v="0"/>
    <x v="0"/>
    <s v="THIQA AMAMR.xml"/>
    <m/>
    <s v="Initial Not Remitted"/>
    <m/>
  </r>
  <r>
    <s v="MF4159"/>
    <s v="2032MF4159-aa7f7d"/>
    <s v="35673"/>
    <d v="2025-01-28T18:10:00"/>
    <n v="1"/>
    <d v="2025-01-28T18:10:00"/>
    <d v="2025-01-28T19:43:00"/>
    <s v="0000084209"/>
    <s v="25531"/>
    <n v="6"/>
    <n v="1"/>
    <s v="GD36537"/>
    <s v="AMMAR  ANBARI"/>
    <s v="D001"/>
    <s v="National Health Insurance Company (DAMAN) - Thiqa program administration"/>
    <s v="E001"/>
    <s v="Abu Dhabi Department of Finance"/>
    <s v=""/>
    <m/>
    <s v="AUTH2101202520250768"/>
    <n v="1190"/>
    <s v="Principal : K02.53, K02.63, K02.62"/>
    <m/>
    <n v="0"/>
    <n v="0"/>
    <m/>
    <n v="0"/>
    <n v="1190"/>
    <m/>
    <m/>
    <m/>
    <m/>
    <x v="0"/>
    <x v="0"/>
    <s v="THIQA AMAMR.xml"/>
    <m/>
    <s v="Initial Not Remitted"/>
    <m/>
  </r>
  <r>
    <s v="MF4159"/>
    <s v="2032MF4159-aa7f7d"/>
    <s v="35673"/>
    <d v="2025-01-28T18:10:00"/>
    <n v="1"/>
    <d v="2025-01-28T18:10:00"/>
    <d v="2025-01-28T19:43:00"/>
    <s v="0000084212"/>
    <s v="27206"/>
    <n v="6"/>
    <n v="1"/>
    <s v="GD36537"/>
    <s v="AMMAR  ANBARI"/>
    <s v="D001"/>
    <s v="National Health Insurance Company (DAMAN) - Thiqa program administration"/>
    <s v="E001"/>
    <s v="Abu Dhabi Department of Finance"/>
    <s v=""/>
    <m/>
    <s v="AUTH2101202520250768"/>
    <n v="1925"/>
    <s v="Principal : K02.53, K02.63, K02.62"/>
    <m/>
    <n v="0"/>
    <n v="0"/>
    <m/>
    <n v="0"/>
    <n v="1925"/>
    <m/>
    <m/>
    <m/>
    <m/>
    <x v="0"/>
    <x v="0"/>
    <s v="THIQA AMAMR.xml"/>
    <m/>
    <s v="Initial Not Remitted"/>
    <m/>
  </r>
  <r>
    <s v="MF4159"/>
    <s v="1666MF4159-465679"/>
    <s v="40731"/>
    <d v="2025-01-28T19:22:00"/>
    <n v="1"/>
    <d v="2025-01-28T19:22:00"/>
    <d v="2025-01-28T20:29:00"/>
    <s v="0000084434"/>
    <s v="02111"/>
    <n v="6"/>
    <n v="1"/>
    <s v="GD5633"/>
    <s v="ASMA BUTT MUHAMMAD AMIN BUTT"/>
    <s v="D001"/>
    <s v="National Health Insurance Company (DAMAN) - Thiqa program administration"/>
    <s v="E001"/>
    <s v="Abu Dhabi Department of Finance"/>
    <s v="CLM30012025042422041"/>
    <s v="ZEROHI04022025DMN498771"/>
    <m/>
    <n v="0"/>
    <s v="Principal : K02.53, K02.63, K04.7"/>
    <d v="2025-02-04T22:38:00"/>
    <n v="0"/>
    <n v="0"/>
    <n v="0"/>
    <n v="0"/>
    <n v="0"/>
    <s v=""/>
    <m/>
    <m/>
    <m/>
    <x v="0"/>
    <x v="0"/>
    <s v="thiqa40731.xml"/>
    <d v="2025-02-03T18:42:00"/>
    <s v="Remitted"/>
    <s v="Fully Rejected"/>
  </r>
  <r>
    <s v="MF4159"/>
    <s v="1666MF4159-465679"/>
    <s v="40731"/>
    <d v="2025-01-28T19:22:00"/>
    <n v="1"/>
    <d v="2025-01-28T19:22:00"/>
    <d v="2025-01-28T20:29:00"/>
    <s v="0000084435"/>
    <s v="23512"/>
    <n v="6"/>
    <n v="1"/>
    <s v="GD5633"/>
    <s v="ASMA BUTT MUHAMMAD AMIN BUTT"/>
    <s v="D001"/>
    <s v="National Health Insurance Company (DAMAN) - Thiqa program administration"/>
    <s v="E001"/>
    <s v="Abu Dhabi Department of Finance"/>
    <s v="CLM30012025042422041"/>
    <s v="ZEROHI04022025DMN498771"/>
    <m/>
    <n v="154"/>
    <s v="Principal : K02.53, K02.63, K04.7"/>
    <d v="2025-02-04T22:38:00"/>
    <n v="0"/>
    <n v="0"/>
    <n v="154"/>
    <n v="154"/>
    <n v="0"/>
    <s v="MNEC-003"/>
    <s v="Service is not clinically indicated based on good clinical practice"/>
    <s v="Medical"/>
    <s v="Medical Necessity"/>
    <x v="0"/>
    <x v="0"/>
    <s v="thiqa40731.xml"/>
    <d v="2025-02-03T18:42:00"/>
    <s v="Remitted"/>
    <s v="Fully Rejected"/>
  </r>
  <r>
    <s v="MF4159"/>
    <s v="1666MF4159-465679"/>
    <s v="40731"/>
    <d v="2025-01-28T19:22:00"/>
    <n v="1"/>
    <d v="2025-01-28T19:22:00"/>
    <d v="2025-01-28T20:29:00"/>
    <s v="0000084436"/>
    <s v="23512"/>
    <n v="6"/>
    <n v="1"/>
    <s v="GD5633"/>
    <s v="ASMA BUTT MUHAMMAD AMIN BUTT"/>
    <s v="D001"/>
    <s v="National Health Insurance Company (DAMAN) - Thiqa program administration"/>
    <s v="E001"/>
    <s v="Abu Dhabi Department of Finance"/>
    <s v="CLM30012025042422041"/>
    <s v="ZEROHI04022025DMN498771"/>
    <m/>
    <n v="154"/>
    <s v="Principal : K02.53, K02.63, K04.7"/>
    <d v="2025-02-04T22:38:00"/>
    <n v="0"/>
    <n v="0"/>
    <n v="154"/>
    <n v="154"/>
    <n v="0"/>
    <s v="MNEC-003"/>
    <s v="Service is not clinically indicated based on good clinical practice"/>
    <s v="Medical"/>
    <s v="Medical Necessity"/>
    <x v="0"/>
    <x v="0"/>
    <s v="thiqa40731.xml"/>
    <d v="2025-02-03T18:42:00"/>
    <s v="Remitted"/>
    <s v="Fully Rejected"/>
  </r>
  <r>
    <s v="MF4159"/>
    <s v="1666MF4159-465679"/>
    <s v="40731"/>
    <d v="2025-01-28T19:22:00"/>
    <n v="1"/>
    <d v="2025-01-28T19:22:00"/>
    <d v="2025-01-28T20:29:00"/>
    <s v="0000084432"/>
    <s v="32322"/>
    <n v="6"/>
    <n v="1"/>
    <s v="GD5633"/>
    <s v="ASMA BUTT MUHAMMAD AMIN BUTT"/>
    <s v="D001"/>
    <s v="National Health Insurance Company (DAMAN) - Thiqa program administration"/>
    <s v="E001"/>
    <s v="Abu Dhabi Department of Finance"/>
    <s v="CLM30012025042422041"/>
    <s v="ZEROHI04022025DMN498771"/>
    <m/>
    <n v="210"/>
    <s v="Principal : K02.53, K02.63, K04.7"/>
    <d v="2025-02-04T22:38:00"/>
    <n v="0"/>
    <n v="0"/>
    <n v="210"/>
    <n v="210"/>
    <n v="0"/>
    <s v="MNEC-003"/>
    <s v="Service is not clinically indicated based on good clinical practice"/>
    <s v="Medical"/>
    <s v="Medical Necessity"/>
    <x v="0"/>
    <x v="0"/>
    <s v="thiqa40731.xml"/>
    <d v="2025-02-03T18:42:00"/>
    <s v="Remitted"/>
    <s v="Fully Rejected"/>
  </r>
  <r>
    <s v="MF4159"/>
    <s v="1666MF4159-465679"/>
    <s v="40731"/>
    <d v="2025-01-28T19:22:00"/>
    <n v="1"/>
    <d v="2025-01-28T19:22:00"/>
    <d v="2025-01-28T20:29:00"/>
    <s v="0000084433"/>
    <s v="32322"/>
    <n v="6"/>
    <n v="1"/>
    <s v="GD5633"/>
    <s v="ASMA BUTT MUHAMMAD AMIN BUTT"/>
    <s v="D001"/>
    <s v="National Health Insurance Company (DAMAN) - Thiqa program administration"/>
    <s v="E001"/>
    <s v="Abu Dhabi Department of Finance"/>
    <s v="CLM30012025042422041"/>
    <s v="ZEROHI04022025DMN498771"/>
    <m/>
    <n v="210"/>
    <s v="Principal : K02.53, K02.63, K04.7"/>
    <d v="2025-02-04T22:38:00"/>
    <n v="0"/>
    <n v="0"/>
    <n v="210"/>
    <n v="210"/>
    <n v="0"/>
    <s v="MNEC-003"/>
    <s v="Service is not clinically indicated based on good clinical practice"/>
    <s v="Medical"/>
    <s v="Medical Necessity"/>
    <x v="0"/>
    <x v="0"/>
    <s v="thiqa40731.xml"/>
    <d v="2025-02-03T18:42:00"/>
    <s v="Remitted"/>
    <s v="Fully Rejected"/>
  </r>
  <r>
    <s v="MF4159"/>
    <s v="1958MF4159-2cade2"/>
    <s v="40821"/>
    <d v="2025-01-29T10:57:00"/>
    <n v="1"/>
    <d v="2025-01-29T10:57:00"/>
    <d v="2025-01-29T11:49:00"/>
    <s v="0000084466"/>
    <s v="23314"/>
    <n v="6"/>
    <n v="1"/>
    <s v="GD22503"/>
    <s v="Salim ali salim  Alhamadani"/>
    <s v="A001"/>
    <s v="National Health Insurance Co. - Daman - P.J.S.C."/>
    <s v="A001"/>
    <s v="National Health Insurance Co. - Daman - P.J.S.C."/>
    <s v=""/>
    <m/>
    <s v="117832618"/>
    <n v="216"/>
    <s v="Principal : K02.62, K02.52, K05.329"/>
    <m/>
    <n v="0"/>
    <n v="0"/>
    <m/>
    <n v="0"/>
    <n v="216"/>
    <m/>
    <m/>
    <m/>
    <m/>
    <x v="0"/>
    <x v="0"/>
    <s v="jan-daman-drsalim.xml"/>
    <m/>
    <s v="Initial Not Remitted"/>
    <m/>
  </r>
  <r>
    <s v="MF4159"/>
    <s v="2143MF4159-a10724"/>
    <s v="34758"/>
    <d v="2025-01-29T11:52:00"/>
    <n v="1"/>
    <d v="2025-01-29T11:52:00"/>
    <d v="2025-01-29T12:27:00"/>
    <s v="0000084454"/>
    <s v="02111"/>
    <n v="6"/>
    <n v="1"/>
    <s v="GD22503"/>
    <s v="Salim ali salim  Alhamadani"/>
    <s v="D001"/>
    <s v="National Health Insurance Company (DAMAN) - Thiqa program administration"/>
    <s v="E001"/>
    <s v="Abu Dhabi Department of Finance"/>
    <s v=""/>
    <m/>
    <m/>
    <n v="0"/>
    <s v="Principal : K08.531, K05.329"/>
    <m/>
    <n v="0"/>
    <n v="0"/>
    <m/>
    <n v="0"/>
    <n v="0"/>
    <m/>
    <m/>
    <m/>
    <m/>
    <x v="0"/>
    <x v="0"/>
    <s v="thiqa_34758.xml"/>
    <m/>
    <s v="Initial Not Remitted"/>
    <m/>
  </r>
  <r>
    <s v="MF4159"/>
    <s v="2143MF4159-a10724"/>
    <s v="34758"/>
    <d v="2025-01-29T11:52:00"/>
    <n v="1"/>
    <d v="2025-01-29T11:52:00"/>
    <d v="2025-01-29T12:27:00"/>
    <s v="0000084453"/>
    <s v="27722"/>
    <n v="6"/>
    <n v="1"/>
    <s v="GD22503"/>
    <s v="Salim ali salim  Alhamadani"/>
    <s v="D001"/>
    <s v="National Health Insurance Company (DAMAN) - Thiqa program administration"/>
    <s v="E001"/>
    <s v="Abu Dhabi Department of Finance"/>
    <s v=""/>
    <m/>
    <m/>
    <n v="455"/>
    <s v="Principal : K08.531, K05.329"/>
    <m/>
    <n v="0"/>
    <n v="0"/>
    <m/>
    <n v="0"/>
    <n v="455"/>
    <m/>
    <m/>
    <m/>
    <m/>
    <x v="0"/>
    <x v="0"/>
    <s v="thiqa_34758.xml"/>
    <m/>
    <s v="Initial Not Remitted"/>
    <m/>
  </r>
  <r>
    <s v="MF4159"/>
    <s v="2049MF4159-d4e8b8"/>
    <s v="39954"/>
    <d v="2025-01-29T13:41:00"/>
    <n v="1"/>
    <d v="2025-01-29T13:41:00"/>
    <d v="2025-01-29T15:05:00"/>
    <s v="0000084496"/>
    <s v="01204"/>
    <n v="6"/>
    <n v="1"/>
    <s v="GD5633"/>
    <s v="ASMA BUTT MUHAMMAD AMIN BUTT"/>
    <s v="A001"/>
    <s v="National Health Insurance Co. - Daman - P.J.S.C."/>
    <s v="A001"/>
    <s v="National Health Insurance Co. - Daman - P.J.S.C."/>
    <s v=""/>
    <m/>
    <s v="117832388"/>
    <n v="48"/>
    <s v="Principal : K08.531, K01.1, K02.53, K08.409, K00.6, K00.0"/>
    <m/>
    <n v="0"/>
    <n v="0"/>
    <m/>
    <n v="0"/>
    <n v="48"/>
    <m/>
    <m/>
    <m/>
    <m/>
    <x v="0"/>
    <x v="0"/>
    <s v="dr asma daman jan.xml"/>
    <m/>
    <s v="Initial Not Remitted"/>
    <m/>
  </r>
  <r>
    <s v="MF4159"/>
    <s v="2049MF4159-d4e8b8"/>
    <s v="39954"/>
    <d v="2025-01-29T13:41:00"/>
    <n v="1"/>
    <d v="2025-01-29T13:41:00"/>
    <d v="2025-01-29T15:05:00"/>
    <s v="0000084499"/>
    <s v="02111"/>
    <n v="6"/>
    <n v="1"/>
    <s v="GD5633"/>
    <s v="ASMA BUTT MUHAMMAD AMIN BUTT"/>
    <s v="A001"/>
    <s v="National Health Insurance Co. - Daman - P.J.S.C."/>
    <s v="A001"/>
    <s v="National Health Insurance Co. - Daman - P.J.S.C."/>
    <s v=""/>
    <m/>
    <m/>
    <n v="0"/>
    <s v="Principal : K08.531, K01.1, K02.53, K08.409, K00.6, K00.0"/>
    <m/>
    <n v="0"/>
    <n v="0"/>
    <m/>
    <n v="0"/>
    <n v="0"/>
    <m/>
    <m/>
    <m/>
    <m/>
    <x v="0"/>
    <x v="0"/>
    <s v="dr asma daman jan.xml"/>
    <m/>
    <s v="Initial Not Remitted"/>
    <m/>
  </r>
  <r>
    <s v="MF4159"/>
    <s v="2049MF4159-d4e8b8"/>
    <s v="39954"/>
    <d v="2025-01-29T13:41:00"/>
    <n v="1"/>
    <d v="2025-01-29T13:41:00"/>
    <d v="2025-01-29T15:05:00"/>
    <s v="0000084502"/>
    <s v="33121"/>
    <n v="6"/>
    <n v="1"/>
    <s v="GD5633"/>
    <s v="ASMA BUTT MUHAMMAD AMIN BUTT"/>
    <s v="A001"/>
    <s v="National Health Insurance Co. - Daman - P.J.S.C."/>
    <s v="A001"/>
    <s v="National Health Insurance Co. - Daman - P.J.S.C."/>
    <s v=""/>
    <m/>
    <s v="117973839"/>
    <n v="336"/>
    <s v="Principal : K08.531, K01.1, K02.53, K08.409, K00.6, K00.0"/>
    <m/>
    <n v="0"/>
    <n v="0"/>
    <m/>
    <n v="0"/>
    <n v="336"/>
    <m/>
    <m/>
    <m/>
    <m/>
    <x v="0"/>
    <x v="0"/>
    <s v="dr asma daman jan.xml"/>
    <m/>
    <s v="Initial Not Remitted"/>
    <m/>
  </r>
  <r>
    <s v="MF4159"/>
    <s v="1954MF4159-dec49f"/>
    <s v="40990"/>
    <d v="2025-01-29T13:49:00"/>
    <n v="1"/>
    <d v="2025-01-29T13:49:00"/>
    <d v="2025-01-29T14:55:00"/>
    <s v="0000084513"/>
    <s v="02111"/>
    <n v="6"/>
    <n v="1"/>
    <s v="GD22503"/>
    <s v="Salim ali salim  Alhamadani"/>
    <s v="D001"/>
    <s v="National Health Insurance Company (DAMAN) - Thiqa program administration"/>
    <s v="E001"/>
    <s v="Abu Dhabi Department of Finance"/>
    <s v=""/>
    <m/>
    <m/>
    <n v="0"/>
    <s v="Principal : K05.329, K03.6, K02.63"/>
    <m/>
    <n v="0"/>
    <n v="0"/>
    <m/>
    <n v="0"/>
    <n v="0"/>
    <m/>
    <m/>
    <m/>
    <m/>
    <x v="0"/>
    <x v="0"/>
    <s v="thiqa11-jan11-drsalim.xml"/>
    <m/>
    <s v="Initial Not Remitted"/>
    <m/>
  </r>
  <r>
    <s v="MF4159"/>
    <s v="1954MF4159-dec49f"/>
    <s v="40990"/>
    <d v="2025-01-29T13:49:00"/>
    <n v="1"/>
    <d v="2025-01-29T13:49:00"/>
    <d v="2025-01-29T14:55:00"/>
    <s v="0000084512"/>
    <s v="11101"/>
    <n v="6"/>
    <n v="1"/>
    <s v="GD22503"/>
    <s v="Salim ali salim  Alhamadani"/>
    <s v="D001"/>
    <s v="National Health Insurance Company (DAMAN) - Thiqa program administration"/>
    <s v="E001"/>
    <s v="Abu Dhabi Department of Finance"/>
    <s v=""/>
    <m/>
    <m/>
    <n v="56"/>
    <s v="Principal : K05.329, K03.6, K02.63"/>
    <m/>
    <n v="0"/>
    <n v="0"/>
    <m/>
    <n v="0"/>
    <n v="56"/>
    <m/>
    <m/>
    <m/>
    <m/>
    <x v="0"/>
    <x v="0"/>
    <s v="thiqa11-jan11-drsalim.xml"/>
    <m/>
    <s v="Initial Not Remitted"/>
    <m/>
  </r>
  <r>
    <s v="MF4159"/>
    <s v="1954MF4159-dec49f"/>
    <s v="40990"/>
    <d v="2025-01-29T13:49:00"/>
    <n v="1"/>
    <d v="2025-01-29T13:49:00"/>
    <d v="2025-01-29T14:55:00"/>
    <s v="0000084456"/>
    <s v="11111"/>
    <n v="6"/>
    <n v="1"/>
    <s v="GD22503"/>
    <s v="Salim ali salim  Alhamadani"/>
    <s v="D001"/>
    <s v="National Health Insurance Company (DAMAN) - Thiqa program administration"/>
    <s v="E001"/>
    <s v="Abu Dhabi Department of Finance"/>
    <s v=""/>
    <m/>
    <m/>
    <n v="70"/>
    <s v="Principal : K05.329, K03.6, K02.63"/>
    <m/>
    <n v="0"/>
    <n v="0"/>
    <m/>
    <n v="0"/>
    <n v="70"/>
    <m/>
    <m/>
    <m/>
    <m/>
    <x v="0"/>
    <x v="0"/>
    <s v="thiqa11-jan11-drsalim.xml"/>
    <m/>
    <s v="Initial Not Remitted"/>
    <m/>
  </r>
  <r>
    <s v="MF4159"/>
    <s v="1954MF4159-dec49f"/>
    <s v="40990"/>
    <d v="2025-01-29T13:49:00"/>
    <n v="1"/>
    <d v="2025-01-29T13:49:00"/>
    <d v="2025-01-29T14:55:00"/>
    <s v="0000084511"/>
    <s v="11119"/>
    <n v="6"/>
    <n v="1"/>
    <s v="GD22503"/>
    <s v="Salim ali salim  Alhamadani"/>
    <s v="D001"/>
    <s v="National Health Insurance Company (DAMAN) - Thiqa program administration"/>
    <s v="E001"/>
    <s v="Abu Dhabi Department of Finance"/>
    <s v=""/>
    <m/>
    <m/>
    <n v="52.5"/>
    <s v="Principal : K05.329, K03.6, K02.63"/>
    <m/>
    <n v="0"/>
    <n v="0"/>
    <m/>
    <n v="0"/>
    <n v="52.5"/>
    <m/>
    <m/>
    <m/>
    <m/>
    <x v="0"/>
    <x v="0"/>
    <s v="thiqa11-jan11-drsalim.xml"/>
    <m/>
    <s v="Initial Not Remitted"/>
    <m/>
  </r>
  <r>
    <s v="MF4159"/>
    <s v="2054MF4159-8bdf8c"/>
    <s v="40588"/>
    <d v="2025-01-29T15:31:00"/>
    <n v="1"/>
    <d v="2025-01-29T15:31:00"/>
    <d v="2025-01-29T15:59:00"/>
    <s v="0000084529"/>
    <s v="29311"/>
    <n v="6"/>
    <n v="1"/>
    <s v="GD11525"/>
    <s v="HUSSIEN SALAH AHMAD"/>
    <s v="D001"/>
    <s v="National Health Insurance Company (DAMAN) - Thiqa program administration"/>
    <s v="E001"/>
    <s v="Abu Dhabi Department of Finance"/>
    <s v=""/>
    <m/>
    <m/>
    <n v="70"/>
    <s v="Principal : Z48.02, K08.409, K05.00, K08.530"/>
    <m/>
    <n v="0"/>
    <n v="0"/>
    <m/>
    <n v="0"/>
    <n v="70"/>
    <m/>
    <m/>
    <m/>
    <m/>
    <x v="0"/>
    <x v="0"/>
    <s v="thiqa dr hussain jan.xml"/>
    <m/>
    <s v="Initial Not Remitted"/>
    <m/>
  </r>
  <r>
    <s v="MF4159"/>
    <s v="2054MF4159-8bdf8c"/>
    <s v="40588"/>
    <d v="2025-01-29T15:31:00"/>
    <n v="1"/>
    <d v="2025-01-29T15:31:00"/>
    <d v="2025-01-29T15:59:00"/>
    <s v="0000084530"/>
    <s v="29311"/>
    <n v="6"/>
    <n v="1"/>
    <s v="GD11525"/>
    <s v="HUSSIEN SALAH AHMAD"/>
    <s v="D001"/>
    <s v="National Health Insurance Company (DAMAN) - Thiqa program administration"/>
    <s v="E001"/>
    <s v="Abu Dhabi Department of Finance"/>
    <s v=""/>
    <m/>
    <m/>
    <n v="70"/>
    <s v="Principal : Z48.02, K08.409, K05.00, K08.530"/>
    <m/>
    <n v="0"/>
    <n v="0"/>
    <m/>
    <n v="0"/>
    <n v="70"/>
    <m/>
    <m/>
    <m/>
    <m/>
    <x v="0"/>
    <x v="0"/>
    <s v="thiqa dr hussain jan.xml"/>
    <m/>
    <s v="Initial Not Remitted"/>
    <m/>
  </r>
  <r>
    <s v="MF4159"/>
    <s v="2054MF4159-8bdf8c"/>
    <s v="40588"/>
    <d v="2025-01-29T15:31:00"/>
    <n v="1"/>
    <d v="2025-01-29T15:31:00"/>
    <d v="2025-01-29T15:59:00"/>
    <s v="0000084244"/>
    <s v="79601"/>
    <n v="6"/>
    <n v="1"/>
    <s v="GD11525"/>
    <s v="HUSSIEN SALAH AHMAD"/>
    <s v="D001"/>
    <s v="National Health Insurance Company (DAMAN) - Thiqa program administration"/>
    <s v="E001"/>
    <s v="Abu Dhabi Department of Finance"/>
    <s v=""/>
    <m/>
    <m/>
    <n v="140"/>
    <s v="Principal : Z48.02, K08.409, K05.00, K08.530"/>
    <m/>
    <n v="0"/>
    <n v="0"/>
    <m/>
    <n v="0"/>
    <n v="140"/>
    <m/>
    <m/>
    <m/>
    <m/>
    <x v="0"/>
    <x v="0"/>
    <s v="thiqa dr hussain jan.xml"/>
    <m/>
    <s v="Initial Not Remitted"/>
    <m/>
  </r>
  <r>
    <s v="MF4159"/>
    <s v="2102MF4159-5c1b87"/>
    <s v="39817"/>
    <d v="2025-01-29T15:49:00"/>
    <n v="1"/>
    <d v="2025-01-29T15:49:00"/>
    <d v="2025-01-29T16:00:00"/>
    <s v="0000085884"/>
    <s v="04802"/>
    <n v="6"/>
    <n v="1"/>
    <s v="GD36537"/>
    <s v="AMMAR  ANBARI"/>
    <s v="D001"/>
    <s v="National Health Insurance Company (DAMAN) - Thiqa program administration"/>
    <s v="E001"/>
    <s v="Abu Dhabi Department of Finance"/>
    <s v=""/>
    <m/>
    <m/>
    <n v="0"/>
    <s v="Principal : K08.409"/>
    <m/>
    <n v="0"/>
    <n v="0"/>
    <m/>
    <n v="0"/>
    <n v="0"/>
    <m/>
    <m/>
    <m/>
    <m/>
    <x v="0"/>
    <x v="0"/>
    <s v="drammr-thiqa-29jan.xml"/>
    <m/>
    <s v="Initial Not Remitted"/>
    <m/>
  </r>
  <r>
    <s v="MF4159"/>
    <s v="2055MF4159-88694b"/>
    <s v="40214"/>
    <d v="2025-01-29T15:53:00"/>
    <n v="1"/>
    <d v="2025-01-29T15:53:00"/>
    <d v="2025-01-29T16:34:00"/>
    <s v="0000084241"/>
    <s v="04801"/>
    <n v="6"/>
    <n v="1"/>
    <s v="GD11525"/>
    <s v="HUSSIEN SALAH AHMAD"/>
    <s v="D001"/>
    <s v="National Health Insurance Company (DAMAN) - Thiqa program administration"/>
    <s v="E001"/>
    <s v="Abu Dhabi Department of Finance"/>
    <s v="CLM09022025043286528"/>
    <s v="ZEROHI11022025DMN333364"/>
    <m/>
    <n v="35"/>
    <s v="Principal : K08.409"/>
    <d v="2025-02-11T16:28:00"/>
    <n v="0"/>
    <n v="0"/>
    <n v="35"/>
    <n v="35"/>
    <n v="0"/>
    <s v="MNEC-004"/>
    <s v="Service is not clinically indicated based on good clinical practice, without additional supporting diagnoses/activities"/>
    <s v="Medical"/>
    <s v="Medical Necessity"/>
    <x v="0"/>
    <x v="0"/>
    <s v="dr hussain thiqa jan.xml"/>
    <d v="2025-02-10T18:44:00"/>
    <s v="Remitted"/>
    <s v="Fully Rejected"/>
  </r>
  <r>
    <s v="MF4159"/>
    <s v="2103MF4159-7fa25f"/>
    <s v="40056"/>
    <d v="2025-01-29T16:03:00"/>
    <n v="1"/>
    <d v="2025-01-29T16:03:00"/>
    <d v="2025-01-29T17:58:00"/>
    <s v="0000084445"/>
    <s v="02111"/>
    <n v="6"/>
    <n v="1"/>
    <s v="GD36537"/>
    <s v="AMMAR  ANBARI"/>
    <s v="D001"/>
    <s v="National Health Insurance Company (DAMAN) - Thiqa program administration"/>
    <s v="E001"/>
    <s v="Abu Dhabi Department of Finance"/>
    <s v=""/>
    <m/>
    <m/>
    <n v="0"/>
    <s v="Principal : K02.63"/>
    <m/>
    <n v="0"/>
    <n v="0"/>
    <m/>
    <n v="0"/>
    <n v="0"/>
    <m/>
    <m/>
    <m/>
    <m/>
    <x v="0"/>
    <x v="0"/>
    <s v="drammr-thiqa-29jan.xml"/>
    <m/>
    <s v="Initial Not Remitted"/>
    <m/>
  </r>
  <r>
    <s v="MF4159"/>
    <s v="2103MF4159-7fa25f"/>
    <s v="40056"/>
    <d v="2025-01-29T16:03:00"/>
    <n v="1"/>
    <d v="2025-01-29T16:03:00"/>
    <d v="2025-01-29T17:58:00"/>
    <s v="0000084566"/>
    <s v="02111"/>
    <n v="6"/>
    <n v="1"/>
    <s v="GD36537"/>
    <s v="AMMAR  ANBARI"/>
    <s v="D001"/>
    <s v="National Health Insurance Company (DAMAN) - Thiqa program administration"/>
    <s v="E001"/>
    <s v="Abu Dhabi Department of Finance"/>
    <s v=""/>
    <m/>
    <m/>
    <n v="0"/>
    <s v="Principal : K02.63"/>
    <m/>
    <n v="0"/>
    <n v="0"/>
    <m/>
    <n v="0"/>
    <n v="0"/>
    <m/>
    <m/>
    <m/>
    <m/>
    <x v="0"/>
    <x v="0"/>
    <s v="drammr-thiqa-29jan.xml"/>
    <m/>
    <s v="Initial Not Remitted"/>
    <m/>
  </r>
  <r>
    <s v="MF4159"/>
    <s v="2103MF4159-7fa25f"/>
    <s v="40056"/>
    <d v="2025-01-29T16:03:00"/>
    <n v="1"/>
    <d v="2025-01-29T16:03:00"/>
    <d v="2025-01-29T17:58:00"/>
    <s v="0000084567"/>
    <s v="23315"/>
    <n v="6"/>
    <n v="1"/>
    <s v="GD36537"/>
    <s v="AMMAR  ANBARI"/>
    <s v="D001"/>
    <s v="National Health Insurance Company (DAMAN) - Thiqa program administration"/>
    <s v="E001"/>
    <s v="Abu Dhabi Department of Finance"/>
    <s v=""/>
    <m/>
    <m/>
    <n v="385"/>
    <s v="Principal : K02.63"/>
    <m/>
    <n v="0"/>
    <n v="0"/>
    <m/>
    <n v="0"/>
    <n v="385"/>
    <m/>
    <m/>
    <m/>
    <m/>
    <x v="0"/>
    <x v="0"/>
    <s v="drammr-thiqa-29jan.xml"/>
    <m/>
    <s v="Initial Not Remitted"/>
    <m/>
  </r>
  <r>
    <s v="MF4159"/>
    <s v="2103MF4159-7fa25f"/>
    <s v="40056"/>
    <d v="2025-01-29T16:03:00"/>
    <n v="1"/>
    <d v="2025-01-29T16:03:00"/>
    <d v="2025-01-29T17:58:00"/>
    <s v="0000084443"/>
    <s v="25764"/>
    <n v="6"/>
    <n v="1"/>
    <s v="GD36537"/>
    <s v="AMMAR  ANBARI"/>
    <s v="D001"/>
    <s v="National Health Insurance Company (DAMAN) - Thiqa program administration"/>
    <s v="E001"/>
    <s v="Abu Dhabi Department of Finance"/>
    <s v=""/>
    <m/>
    <m/>
    <n v="385"/>
    <s v="Principal : K02.63"/>
    <m/>
    <n v="0"/>
    <n v="0"/>
    <m/>
    <n v="0"/>
    <n v="385"/>
    <m/>
    <m/>
    <m/>
    <m/>
    <x v="0"/>
    <x v="0"/>
    <s v="drammr-thiqa-29jan.xml"/>
    <m/>
    <s v="Initial Not Remitted"/>
    <m/>
  </r>
  <r>
    <s v="MF4159"/>
    <s v="1918MF4159-30a803"/>
    <s v="36057"/>
    <d v="2025-01-29T16:58:00"/>
    <n v="1"/>
    <d v="2025-01-29T16:58:00"/>
    <d v="2025-01-29T17:38:00"/>
    <s v="0000084568"/>
    <s v="11101"/>
    <n v="6"/>
    <n v="1"/>
    <s v="GD5633"/>
    <s v="ASMA BUTT MUHAMMAD AMIN BUTT"/>
    <s v="D001"/>
    <s v="National Health Insurance Company (DAMAN) - Thiqa program administration"/>
    <s v="E001"/>
    <s v="Abu Dhabi Department of Finance"/>
    <s v=""/>
    <m/>
    <m/>
    <n v="56"/>
    <s v="Principal : K08.531, K05.10, K03.6"/>
    <m/>
    <n v="0"/>
    <n v="0"/>
    <m/>
    <n v="0"/>
    <n v="56"/>
    <m/>
    <m/>
    <m/>
    <m/>
    <x v="0"/>
    <x v="0"/>
    <s v="jan-thiqa10-drasma.xml"/>
    <m/>
    <s v="Initial Not Remitted"/>
    <m/>
  </r>
  <r>
    <s v="MF4159"/>
    <s v="1918MF4159-30a803"/>
    <s v="36057"/>
    <d v="2025-01-29T16:58:00"/>
    <n v="1"/>
    <d v="2025-01-29T16:58:00"/>
    <d v="2025-01-29T17:38:00"/>
    <s v="0000084569"/>
    <s v="11111"/>
    <n v="6"/>
    <n v="1"/>
    <s v="GD5633"/>
    <s v="ASMA BUTT MUHAMMAD AMIN BUTT"/>
    <s v="D001"/>
    <s v="National Health Insurance Company (DAMAN) - Thiqa program administration"/>
    <s v="E001"/>
    <s v="Abu Dhabi Department of Finance"/>
    <s v=""/>
    <m/>
    <m/>
    <n v="70"/>
    <s v="Principal : K08.531, K05.10, K03.6"/>
    <m/>
    <n v="0"/>
    <n v="0"/>
    <m/>
    <n v="0"/>
    <n v="70"/>
    <m/>
    <m/>
    <m/>
    <m/>
    <x v="0"/>
    <x v="0"/>
    <s v="jan-thiqa10-drasma.xml"/>
    <m/>
    <s v="Initial Not Remitted"/>
    <m/>
  </r>
  <r>
    <s v="MF4159"/>
    <s v="1918MF4159-30a803"/>
    <s v="36057"/>
    <d v="2025-01-29T16:58:00"/>
    <n v="1"/>
    <d v="2025-01-29T16:58:00"/>
    <d v="2025-01-29T17:38:00"/>
    <s v="0000084570"/>
    <s v="11119"/>
    <n v="6"/>
    <n v="1"/>
    <s v="GD5633"/>
    <s v="ASMA BUTT MUHAMMAD AMIN BUTT"/>
    <s v="D001"/>
    <s v="National Health Insurance Company (DAMAN) - Thiqa program administration"/>
    <s v="E001"/>
    <s v="Abu Dhabi Department of Finance"/>
    <s v=""/>
    <m/>
    <m/>
    <n v="52.5"/>
    <s v="Principal : K08.531, K05.10, K03.6"/>
    <m/>
    <n v="0"/>
    <n v="0"/>
    <m/>
    <n v="0"/>
    <n v="52.5"/>
    <m/>
    <m/>
    <m/>
    <m/>
    <x v="0"/>
    <x v="0"/>
    <s v="jan-thiqa10-drasma.xml"/>
    <m/>
    <s v="Initial Not Remitted"/>
    <m/>
  </r>
  <r>
    <s v="MF4159"/>
    <s v="2107MF4159-006c36"/>
    <s v="40949"/>
    <d v="2025-01-29T17:43:00"/>
    <n v="1"/>
    <d v="2025-01-29T17:43:00"/>
    <d v="2025-01-29T19:15:00"/>
    <s v="0000084426"/>
    <s v="02111"/>
    <n v="6"/>
    <n v="1"/>
    <s v="GD45264"/>
    <s v="IBRAHIM KHALED MOHAMED HASSAN  MOUSA"/>
    <s v="A002"/>
    <s v="Abu Dhabi National Insurance Co."/>
    <s v="A002"/>
    <s v="Abu Dhabi National Insurance Co."/>
    <s v=""/>
    <m/>
    <s v="E7213787"/>
    <n v="28"/>
    <s v="Principal : K02.63, K04.02, K02.53"/>
    <m/>
    <n v="0"/>
    <n v="0"/>
    <m/>
    <n v="0"/>
    <n v="28"/>
    <m/>
    <m/>
    <m/>
    <m/>
    <x v="0"/>
    <x v="0"/>
    <s v="40949-adnic29jan-dribhm.xml"/>
    <m/>
    <s v="Initial Not Remitted"/>
    <m/>
  </r>
  <r>
    <s v="MF4159"/>
    <s v="2107MF4159-006c36"/>
    <s v="40949"/>
    <d v="2025-01-29T17:43:00"/>
    <n v="1"/>
    <d v="2025-01-29T17:43:00"/>
    <d v="2025-01-29T19:15:00"/>
    <s v="0000084423"/>
    <s v="27206"/>
    <n v="6"/>
    <n v="1"/>
    <s v="GD45264"/>
    <s v="IBRAHIM KHALED MOHAMED HASSAN  MOUSA"/>
    <s v="A002"/>
    <s v="Abu Dhabi National Insurance Co."/>
    <s v="A002"/>
    <s v="Abu Dhabi National Insurance Co."/>
    <s v=""/>
    <m/>
    <s v="E7213787"/>
    <n v="1540"/>
    <s v="Principal : K02.63, K04.02, K02.53"/>
    <m/>
    <n v="0"/>
    <n v="0"/>
    <m/>
    <n v="0"/>
    <n v="1540"/>
    <m/>
    <m/>
    <m/>
    <m/>
    <x v="0"/>
    <x v="0"/>
    <s v="40949-adnic29jan-dribhm.xml"/>
    <m/>
    <s v="Initial Not Remitted"/>
    <m/>
  </r>
  <r>
    <s v="MF4159"/>
    <s v="2107MF4159-006c36"/>
    <s v="40949"/>
    <d v="2025-01-29T17:43:00"/>
    <n v="1"/>
    <d v="2025-01-29T17:43:00"/>
    <d v="2025-01-29T19:15:00"/>
    <s v="0000084424"/>
    <s v="27206"/>
    <n v="6"/>
    <n v="1"/>
    <s v="GD45264"/>
    <s v="IBRAHIM KHALED MOHAMED HASSAN  MOUSA"/>
    <s v="A002"/>
    <s v="Abu Dhabi National Insurance Co."/>
    <s v="A002"/>
    <s v="Abu Dhabi National Insurance Co."/>
    <s v=""/>
    <m/>
    <s v="E7209969"/>
    <n v="1540"/>
    <s v="Principal : K02.63, K04.02, K02.53"/>
    <m/>
    <n v="0"/>
    <n v="0"/>
    <m/>
    <n v="0"/>
    <n v="1540"/>
    <m/>
    <m/>
    <m/>
    <m/>
    <x v="0"/>
    <x v="0"/>
    <s v="40949-adnic29jan-dribhm.xml"/>
    <m/>
    <s v="Initial Not Remitted"/>
    <m/>
  </r>
  <r>
    <s v="MF4159"/>
    <s v="2107MF4159-006c36"/>
    <s v="40949"/>
    <d v="2025-01-29T17:43:00"/>
    <n v="1"/>
    <d v="2025-01-29T17:43:00"/>
    <d v="2025-01-29T19:15:00"/>
    <s v="0000084583"/>
    <s v="27206"/>
    <n v="6"/>
    <n v="1"/>
    <s v="GD45264"/>
    <s v="IBRAHIM KHALED MOHAMED HASSAN  MOUSA"/>
    <s v="A002"/>
    <s v="Abu Dhabi National Insurance Co."/>
    <s v="A002"/>
    <s v="Abu Dhabi National Insurance Co."/>
    <s v=""/>
    <m/>
    <s v="E7209969"/>
    <n v="1540"/>
    <s v="Principal : K02.63, K04.02, K02.53"/>
    <m/>
    <n v="0"/>
    <n v="0"/>
    <m/>
    <n v="0"/>
    <n v="1540"/>
    <m/>
    <m/>
    <m/>
    <m/>
    <x v="0"/>
    <x v="0"/>
    <s v="40949-adnic29jan-dribhm.xml"/>
    <m/>
    <s v="Initial Not Remitted"/>
    <m/>
  </r>
  <r>
    <s v="MF4159"/>
    <s v="1917MF4159-aa746c"/>
    <s v="36561"/>
    <d v="2025-01-29T18:12:00"/>
    <n v="1"/>
    <d v="2025-01-29T18:12:00"/>
    <d v="2025-01-29T18:30:00"/>
    <s v="0000084575"/>
    <s v="01204"/>
    <n v="6"/>
    <n v="1"/>
    <s v="GD5633"/>
    <s v="ASMA BUTT MUHAMMAD AMIN BUTT"/>
    <s v="A002"/>
    <s v="Abu Dhabi National Insurance Co."/>
    <s v="A002"/>
    <s v="Abu Dhabi National Insurance Co."/>
    <s v=""/>
    <m/>
    <m/>
    <n v="56"/>
    <s v="Principal : K05.10, K03.6, K01.1, K08.409"/>
    <m/>
    <n v="0"/>
    <n v="0"/>
    <m/>
    <n v="0"/>
    <n v="56"/>
    <m/>
    <m/>
    <m/>
    <m/>
    <x v="0"/>
    <x v="0"/>
    <s v="36561-adnic-drasma29jan.xml"/>
    <m/>
    <s v="Initial Not Remitted"/>
    <m/>
  </r>
  <r>
    <s v="MF4159"/>
    <s v="1917MF4159-aa746c"/>
    <s v="36561"/>
    <d v="2025-01-29T18:12:00"/>
    <n v="1"/>
    <d v="2025-01-29T18:12:00"/>
    <d v="2025-01-29T18:30:00"/>
    <s v="0000084576"/>
    <s v="02601"/>
    <n v="6"/>
    <n v="1"/>
    <s v="GD5633"/>
    <s v="ASMA BUTT MUHAMMAD AMIN BUTT"/>
    <s v="A002"/>
    <s v="Abu Dhabi National Insurance Co."/>
    <s v="A002"/>
    <s v="Abu Dhabi National Insurance Co."/>
    <s v=""/>
    <m/>
    <m/>
    <n v="84"/>
    <s v="Principal : K05.10, K03.6, K01.1, K08.409"/>
    <m/>
    <n v="0"/>
    <n v="0"/>
    <m/>
    <n v="0"/>
    <n v="84"/>
    <m/>
    <m/>
    <m/>
    <m/>
    <x v="0"/>
    <x v="0"/>
    <s v="36561-adnic-drasma29jan.xml"/>
    <m/>
    <s v="Initial Not Remitted"/>
    <m/>
  </r>
  <r>
    <s v="MF4159"/>
    <s v="1917MF4159-aa746c"/>
    <s v="36561"/>
    <d v="2025-01-29T18:12:00"/>
    <n v="1"/>
    <d v="2025-01-29T18:12:00"/>
    <d v="2025-01-29T18:30:00"/>
    <s v="0000084578"/>
    <s v="11101"/>
    <n v="6"/>
    <n v="1"/>
    <s v="GD5633"/>
    <s v="ASMA BUTT MUHAMMAD AMIN BUTT"/>
    <s v="A002"/>
    <s v="Abu Dhabi National Insurance Co."/>
    <s v="A002"/>
    <s v="Abu Dhabi National Insurance Co."/>
    <s v=""/>
    <m/>
    <m/>
    <n v="44.8"/>
    <s v="Principal : K05.10, K03.6, K01.1, K08.409"/>
    <m/>
    <n v="0"/>
    <n v="0"/>
    <m/>
    <n v="0"/>
    <n v="44.8"/>
    <m/>
    <m/>
    <m/>
    <m/>
    <x v="0"/>
    <x v="0"/>
    <s v="36561-adnic-drasma29jan.xml"/>
    <m/>
    <s v="Initial Not Remitted"/>
    <m/>
  </r>
  <r>
    <s v="MF4159"/>
    <s v="1917MF4159-aa746c"/>
    <s v="36561"/>
    <d v="2025-01-29T18:12:00"/>
    <n v="1"/>
    <d v="2025-01-29T18:12:00"/>
    <d v="2025-01-29T18:30:00"/>
    <s v="0000084579"/>
    <s v="11109"/>
    <n v="6"/>
    <n v="1"/>
    <s v="GD5633"/>
    <s v="ASMA BUTT MUHAMMAD AMIN BUTT"/>
    <s v="A002"/>
    <s v="Abu Dhabi National Insurance Co."/>
    <s v="A002"/>
    <s v="Abu Dhabi National Insurance Co."/>
    <s v=""/>
    <m/>
    <m/>
    <n v="28"/>
    <s v="Principal : K05.10, K03.6, K01.1, K08.409"/>
    <m/>
    <n v="0"/>
    <n v="0"/>
    <m/>
    <n v="0"/>
    <n v="28"/>
    <m/>
    <m/>
    <m/>
    <m/>
    <x v="0"/>
    <x v="0"/>
    <s v="36561-adnic-drasma29jan.xml"/>
    <m/>
    <s v="Initial Not Remitted"/>
    <m/>
  </r>
  <r>
    <s v="MF4159"/>
    <s v="1917MF4159-aa746c"/>
    <s v="36561"/>
    <d v="2025-01-29T18:12:00"/>
    <n v="1"/>
    <d v="2025-01-29T18:12:00"/>
    <d v="2025-01-29T18:30:00"/>
    <s v="0000084577"/>
    <s v="11111"/>
    <n v="6"/>
    <n v="1"/>
    <s v="GD5633"/>
    <s v="ASMA BUTT MUHAMMAD AMIN BUTT"/>
    <s v="A002"/>
    <s v="Abu Dhabi National Insurance Co."/>
    <s v="A002"/>
    <s v="Abu Dhabi National Insurance Co."/>
    <s v=""/>
    <m/>
    <m/>
    <n v="56"/>
    <s v="Principal : K05.10, K03.6, K01.1, K08.409"/>
    <m/>
    <n v="0"/>
    <n v="0"/>
    <m/>
    <n v="0"/>
    <n v="56"/>
    <m/>
    <m/>
    <m/>
    <m/>
    <x v="0"/>
    <x v="0"/>
    <s v="36561-adnic-drasma29jan.xml"/>
    <m/>
    <s v="Initial Not Remitted"/>
    <m/>
  </r>
  <r>
    <s v="MF4159"/>
    <s v="1917MF4159-aa746c"/>
    <s v="36561"/>
    <d v="2025-01-29T18:12:00"/>
    <n v="1"/>
    <d v="2025-01-29T18:12:00"/>
    <d v="2025-01-29T18:30:00"/>
    <s v="0000084580"/>
    <s v="11119"/>
    <n v="6"/>
    <n v="1"/>
    <s v="GD5633"/>
    <s v="ASMA BUTT MUHAMMAD AMIN BUTT"/>
    <s v="A002"/>
    <s v="Abu Dhabi National Insurance Co."/>
    <s v="A002"/>
    <s v="Abu Dhabi National Insurance Co."/>
    <s v=""/>
    <m/>
    <m/>
    <n v="42"/>
    <s v="Principal : K05.10, K03.6, K01.1, K08.409"/>
    <m/>
    <n v="0"/>
    <n v="0"/>
    <m/>
    <n v="0"/>
    <n v="42"/>
    <m/>
    <m/>
    <m/>
    <m/>
    <x v="0"/>
    <x v="0"/>
    <s v="36561-adnic-drasma29jan.xml"/>
    <m/>
    <s v="Initial Not Remitted"/>
    <m/>
  </r>
  <r>
    <s v="MF4159"/>
    <s v="1825MF4159-2d9ced"/>
    <s v="18163"/>
    <d v="2025-01-29T18:38:00"/>
    <n v="1"/>
    <d v="2025-01-29T18:38:00"/>
    <d v="2025-01-29T19:01:00"/>
    <s v="0000084582"/>
    <s v="02111"/>
    <n v="6"/>
    <n v="1"/>
    <s v="GD22503"/>
    <s v="Salim ali salim  Alhamadani"/>
    <s v="A001"/>
    <s v="National Health Insurance Co. - Daman - P.J.S.C."/>
    <s v="A001"/>
    <s v="National Health Insurance Co. - Daman - P.J.S.C."/>
    <s v=""/>
    <m/>
    <m/>
    <n v="0"/>
    <s v="Principal : K02.52, K02.62, K05.329"/>
    <m/>
    <n v="0"/>
    <n v="0"/>
    <m/>
    <n v="0"/>
    <n v="0"/>
    <m/>
    <m/>
    <m/>
    <m/>
    <x v="0"/>
    <x v="0"/>
    <s v="jan-daman-drsalim4.xml"/>
    <m/>
    <s v="Initial Not Remitted"/>
    <m/>
  </r>
  <r>
    <s v="MF4159"/>
    <s v="1825MF4159-2d9ced"/>
    <s v="18163"/>
    <d v="2025-01-29T18:38:00"/>
    <n v="1"/>
    <d v="2025-01-29T18:38:00"/>
    <d v="2025-01-29T19:01:00"/>
    <s v="0000081300"/>
    <s v="23323"/>
    <n v="6"/>
    <n v="1"/>
    <s v="GD22503"/>
    <s v="Salim ali salim  Alhamadani"/>
    <s v="A001"/>
    <s v="National Health Insurance Co. - Daman - P.J.S.C."/>
    <s v="A001"/>
    <s v="National Health Insurance Co. - Daman - P.J.S.C."/>
    <s v=""/>
    <m/>
    <s v="116775455"/>
    <n v="192"/>
    <s v="Principal : K02.52, K02.62, K05.329"/>
    <m/>
    <n v="0"/>
    <n v="0"/>
    <m/>
    <n v="0"/>
    <n v="192"/>
    <m/>
    <m/>
    <m/>
    <m/>
    <x v="0"/>
    <x v="0"/>
    <s v="jan-daman-drsalim4.xml"/>
    <m/>
    <s v="Initial Not Remitted"/>
    <m/>
  </r>
  <r>
    <s v="MF4159"/>
    <s v="2034MF4159-83e380"/>
    <s v="39574"/>
    <d v="2025-01-29T19:09:00"/>
    <n v="1"/>
    <d v="2025-01-29T19:09:00"/>
    <d v="2025-01-29T20:06:00"/>
    <s v="0000083552"/>
    <s v="25531"/>
    <n v="6"/>
    <n v="1"/>
    <s v="GD5633"/>
    <s v="ASMA BUTT MUHAMMAD AMIN BUTT"/>
    <s v="A002"/>
    <s v="Abu Dhabi National Insurance Co."/>
    <s v="A002"/>
    <s v="Abu Dhabi National Insurance Co."/>
    <s v=""/>
    <m/>
    <s v="E7209877"/>
    <n v="952"/>
    <s v="Principal : K08.531, K02.53, K02.63, K02.52, K02.62, K08.50"/>
    <m/>
    <n v="0"/>
    <n v="0"/>
    <m/>
    <n v="0"/>
    <n v="952"/>
    <m/>
    <m/>
    <m/>
    <m/>
    <x v="0"/>
    <x v="0"/>
    <s v="dr asma adnic.xml"/>
    <m/>
    <s v="Initial Not Remitted"/>
    <m/>
  </r>
  <r>
    <s v="MF4159"/>
    <s v="2034MF4159-83e380"/>
    <s v="39574"/>
    <d v="2025-01-29T19:09:00"/>
    <n v="1"/>
    <d v="2025-01-29T19:09:00"/>
    <d v="2025-01-29T20:06:00"/>
    <s v="0000083551"/>
    <s v="27206"/>
    <n v="6"/>
    <n v="1"/>
    <s v="GD5633"/>
    <s v="ASMA BUTT MUHAMMAD AMIN BUTT"/>
    <s v="A002"/>
    <s v="Abu Dhabi National Insurance Co."/>
    <s v="A002"/>
    <s v="Abu Dhabi National Insurance Co."/>
    <s v=""/>
    <m/>
    <s v="E7209877"/>
    <n v="1540"/>
    <s v="Principal : K08.531, K02.53, K02.63, K02.52, K02.62, K08.50"/>
    <m/>
    <n v="0"/>
    <n v="0"/>
    <m/>
    <n v="0"/>
    <n v="1540"/>
    <m/>
    <m/>
    <m/>
    <m/>
    <x v="0"/>
    <x v="0"/>
    <s v="dr asma adnic.xml"/>
    <m/>
    <s v="Initial Not Remitted"/>
    <m/>
  </r>
  <r>
    <s v="MF4159"/>
    <s v="2108MF4159-4d41c3"/>
    <s v="41064"/>
    <d v="2025-01-29T19:42:00"/>
    <n v="1"/>
    <d v="2025-01-29T19:42:00"/>
    <d v="2025-01-29T20:13:00"/>
    <s v="0000084589"/>
    <s v="01204"/>
    <n v="6"/>
    <n v="1"/>
    <s v="GD45264"/>
    <s v="IBRAHIM KHALED MOHAMED HASSAN  MOUSA"/>
    <s v="A001"/>
    <s v="National Health Insurance Co. - Daman - P.J.S.C."/>
    <s v="A001"/>
    <s v="National Health Insurance Co. - Daman - P.J.S.C."/>
    <s v=""/>
    <m/>
    <s v="118106123"/>
    <n v="48"/>
    <s v="Principal : K03.81, K02.53, K02.63, K08.409, K01.1"/>
    <m/>
    <n v="0"/>
    <n v="0"/>
    <m/>
    <n v="0"/>
    <n v="48"/>
    <m/>
    <m/>
    <m/>
    <m/>
    <x v="0"/>
    <x v="0"/>
    <s v="damanjan6,1,29-dribhm.xml"/>
    <m/>
    <s v="Initial Not Remitted"/>
    <m/>
  </r>
  <r>
    <s v="MF4159"/>
    <s v="2108MF4159-4d41c3"/>
    <s v="41064"/>
    <d v="2025-01-29T19:42:00"/>
    <n v="1"/>
    <d v="2025-01-29T19:42:00"/>
    <d v="2025-01-29T20:13:00"/>
    <s v="0000084591"/>
    <s v="02111"/>
    <n v="6"/>
    <n v="1"/>
    <s v="GD45264"/>
    <s v="IBRAHIM KHALED MOHAMED HASSAN  MOUSA"/>
    <s v="A001"/>
    <s v="National Health Insurance Co. - Daman - P.J.S.C."/>
    <s v="A001"/>
    <s v="National Health Insurance Co. - Daman - P.J.S.C."/>
    <s v=""/>
    <m/>
    <m/>
    <n v="0"/>
    <s v="Principal : K03.81, K02.53, K02.63, K08.409, K01.1"/>
    <m/>
    <n v="0"/>
    <n v="0"/>
    <m/>
    <n v="0"/>
    <n v="0"/>
    <m/>
    <m/>
    <m/>
    <m/>
    <x v="0"/>
    <x v="0"/>
    <s v="damanjan6,1,29-dribhm.xml"/>
    <m/>
    <s v="Initial Not Remitted"/>
    <m/>
  </r>
  <r>
    <s v="MF4159"/>
    <s v="2108MF4159-4d41c3"/>
    <s v="41064"/>
    <d v="2025-01-29T19:42:00"/>
    <n v="1"/>
    <d v="2025-01-29T19:42:00"/>
    <d v="2025-01-29T20:13:00"/>
    <s v="0000084590"/>
    <s v="02601"/>
    <n v="6"/>
    <n v="1"/>
    <s v="GD45264"/>
    <s v="IBRAHIM KHALED MOHAMED HASSAN  MOUSA"/>
    <s v="A001"/>
    <s v="National Health Insurance Co. - Daman - P.J.S.C."/>
    <s v="A001"/>
    <s v="National Health Insurance Co. - Daman - P.J.S.C."/>
    <s v=""/>
    <m/>
    <s v="118106123"/>
    <n v="72"/>
    <s v="Principal : K03.81, K02.53, K02.63, K08.409, K01.1"/>
    <m/>
    <n v="0"/>
    <n v="0"/>
    <m/>
    <n v="0"/>
    <n v="72"/>
    <m/>
    <m/>
    <m/>
    <m/>
    <x v="0"/>
    <x v="0"/>
    <s v="damanjan6,1,29-dribhm.xml"/>
    <m/>
    <s v="Initial Not Remitted"/>
    <m/>
  </r>
  <r>
    <s v="MF4159"/>
    <s v="2069MF4159-898a86"/>
    <s v="37557"/>
    <d v="2025-01-30T08:01:00"/>
    <n v="1"/>
    <d v="2025-01-30T08:01:00"/>
    <d v="2025-01-31T08:26:00"/>
    <s v="0000084802"/>
    <s v="02111"/>
    <n v="6"/>
    <n v="1"/>
    <s v="GD36537"/>
    <s v="AMMAR  ANBARI"/>
    <s v="D001"/>
    <s v="National Health Insurance Company (DAMAN) - Thiqa program administration"/>
    <s v="E001"/>
    <s v="Abu Dhabi Department of Finance"/>
    <s v=""/>
    <m/>
    <m/>
    <n v="0"/>
    <s v="Principal : K08.3, K08.409, K06.012, K06.8, K08.22, F40.232"/>
    <m/>
    <n v="0"/>
    <n v="0"/>
    <m/>
    <n v="0"/>
    <n v="0"/>
    <m/>
    <m/>
    <m/>
    <m/>
    <x v="0"/>
    <x v="0"/>
    <s v="dr ammar thiqa.xml"/>
    <m/>
    <s v="Initial Not Remitted"/>
    <m/>
  </r>
  <r>
    <s v="MF4159"/>
    <s v="2069MF4159-898a86"/>
    <s v="37557"/>
    <d v="2025-01-30T08:01:00"/>
    <n v="1"/>
    <d v="2025-01-30T08:01:00"/>
    <d v="2025-01-31T08:26:00"/>
    <s v="0000084803"/>
    <s v="02111"/>
    <n v="6"/>
    <n v="1"/>
    <s v="GD36537"/>
    <s v="AMMAR  ANBARI"/>
    <s v="D001"/>
    <s v="National Health Insurance Company (DAMAN) - Thiqa program administration"/>
    <s v="E001"/>
    <s v="Abu Dhabi Department of Finance"/>
    <s v=""/>
    <m/>
    <m/>
    <n v="0"/>
    <s v="Principal : K08.3, K08.409, K06.012, K06.8, K08.22, F40.232"/>
    <m/>
    <n v="0"/>
    <n v="0"/>
    <m/>
    <n v="0"/>
    <n v="0"/>
    <m/>
    <m/>
    <m/>
    <m/>
    <x v="0"/>
    <x v="0"/>
    <s v="dr ammar thiqa.xml"/>
    <m/>
    <s v="Initial Not Remitted"/>
    <m/>
  </r>
  <r>
    <s v="MF4159"/>
    <s v="2069MF4159-898a86"/>
    <s v="37557"/>
    <d v="2025-01-30T08:01:00"/>
    <n v="1"/>
    <d v="2025-01-30T08:01:00"/>
    <d v="2025-01-31T08:26:00"/>
    <s v="0000084804"/>
    <s v="02601"/>
    <n v="6"/>
    <n v="1"/>
    <s v="GD36537"/>
    <s v="AMMAR  ANBARI"/>
    <s v="D001"/>
    <s v="National Health Insurance Company (DAMAN) - Thiqa program administration"/>
    <s v="E001"/>
    <s v="Abu Dhabi Department of Finance"/>
    <s v=""/>
    <m/>
    <m/>
    <n v="105"/>
    <s v="Principal : K08.3, K08.409, K06.012, K06.8, K08.22, F40.232"/>
    <m/>
    <n v="0"/>
    <n v="0"/>
    <m/>
    <n v="0"/>
    <n v="105"/>
    <m/>
    <m/>
    <m/>
    <m/>
    <x v="0"/>
    <x v="0"/>
    <s v="dr ammar thiqa.xml"/>
    <m/>
    <s v="Initial Not Remitted"/>
    <m/>
  </r>
  <r>
    <s v="MF4159"/>
    <s v="2069MF4159-898a86"/>
    <s v="37557"/>
    <d v="2025-01-30T08:01:00"/>
    <n v="1"/>
    <d v="2025-01-30T08:01:00"/>
    <d v="2025-01-31T08:26:00"/>
    <s v="0000084795"/>
    <s v="03002"/>
    <n v="6"/>
    <n v="1"/>
    <s v="GD36537"/>
    <s v="AMMAR  ANBARI"/>
    <s v="D001"/>
    <s v="National Health Insurance Company (DAMAN) - Thiqa program administration"/>
    <s v="E001"/>
    <s v="Abu Dhabi Department of Finance"/>
    <s v=""/>
    <m/>
    <s v="AUTH2609202414918807"/>
    <n v="350"/>
    <s v="Principal : K08.3, K08.409, K06.012, K06.8, K08.22, F40.232"/>
    <m/>
    <n v="0"/>
    <n v="0"/>
    <m/>
    <n v="0"/>
    <n v="350"/>
    <m/>
    <m/>
    <m/>
    <m/>
    <x v="0"/>
    <x v="0"/>
    <s v="dr ammar thiqa.xml"/>
    <m/>
    <s v="Initial Not Remitted"/>
    <m/>
  </r>
  <r>
    <s v="MF4159"/>
    <s v="2069MF4159-898a86"/>
    <s v="37557"/>
    <d v="2025-01-30T08:01:00"/>
    <n v="1"/>
    <d v="2025-01-30T08:01:00"/>
    <d v="2025-01-31T08:26:00"/>
    <s v="0000084796"/>
    <s v="42211"/>
    <n v="6"/>
    <n v="1"/>
    <s v="GD36537"/>
    <s v="AMMAR  ANBARI"/>
    <s v="D001"/>
    <s v="National Health Insurance Company (DAMAN) - Thiqa program administration"/>
    <s v="E001"/>
    <s v="Abu Dhabi Department of Finance"/>
    <s v=""/>
    <m/>
    <m/>
    <n v="560"/>
    <s v="Principal : K08.3, K08.409, K06.012, K06.8, K08.22, F40.232"/>
    <m/>
    <n v="0"/>
    <n v="0"/>
    <m/>
    <n v="0"/>
    <n v="560"/>
    <m/>
    <m/>
    <m/>
    <m/>
    <x v="0"/>
    <x v="0"/>
    <s v="dr ammar thiqa.xml"/>
    <m/>
    <s v="Initial Not Remitted"/>
    <m/>
  </r>
  <r>
    <s v="MF4159"/>
    <s v="2069MF4159-898a86"/>
    <s v="37557"/>
    <d v="2025-01-30T08:01:00"/>
    <n v="1"/>
    <d v="2025-01-30T08:01:00"/>
    <d v="2025-01-31T08:26:00"/>
    <s v="0000084797"/>
    <s v="42211"/>
    <n v="6"/>
    <n v="1"/>
    <s v="GD36537"/>
    <s v="AMMAR  ANBARI"/>
    <s v="D001"/>
    <s v="National Health Insurance Company (DAMAN) - Thiqa program administration"/>
    <s v="E001"/>
    <s v="Abu Dhabi Department of Finance"/>
    <s v=""/>
    <m/>
    <m/>
    <n v="560"/>
    <s v="Principal : K08.3, K08.409, K06.012, K06.8, K08.22, F40.232"/>
    <m/>
    <n v="0"/>
    <n v="0"/>
    <m/>
    <n v="0"/>
    <n v="560"/>
    <m/>
    <m/>
    <m/>
    <m/>
    <x v="0"/>
    <x v="0"/>
    <s v="dr ammar thiqa.xml"/>
    <m/>
    <s v="Initial Not Remitted"/>
    <m/>
  </r>
  <r>
    <s v="MF4159"/>
    <s v="2069MF4159-898a86"/>
    <s v="37557"/>
    <d v="2025-01-30T08:01:00"/>
    <n v="1"/>
    <d v="2025-01-30T08:01:00"/>
    <d v="2025-01-31T08:26:00"/>
    <s v="0000084798"/>
    <s v="42211"/>
    <n v="6"/>
    <n v="1"/>
    <s v="GD36537"/>
    <s v="AMMAR  ANBARI"/>
    <s v="D001"/>
    <s v="National Health Insurance Company (DAMAN) - Thiqa program administration"/>
    <s v="E001"/>
    <s v="Abu Dhabi Department of Finance"/>
    <s v=""/>
    <m/>
    <m/>
    <n v="560"/>
    <s v="Principal : K08.3, K08.409, K06.012, K06.8, K08.22, F40.232"/>
    <m/>
    <n v="0"/>
    <n v="0"/>
    <m/>
    <n v="0"/>
    <n v="560"/>
    <m/>
    <m/>
    <m/>
    <m/>
    <x v="0"/>
    <x v="0"/>
    <s v="dr ammar thiqa.xml"/>
    <m/>
    <s v="Initial Not Remitted"/>
    <m/>
  </r>
  <r>
    <s v="MF4159"/>
    <s v="2069MF4159-898a86"/>
    <s v="37557"/>
    <d v="2025-01-30T08:01:00"/>
    <n v="1"/>
    <d v="2025-01-30T08:01:00"/>
    <d v="2025-01-31T08:26:00"/>
    <s v="0000084789"/>
    <s v="42631"/>
    <n v="6"/>
    <n v="1"/>
    <s v="GD36537"/>
    <s v="AMMAR  ANBARI"/>
    <s v="D001"/>
    <s v="National Health Insurance Company (DAMAN) - Thiqa program administration"/>
    <s v="E001"/>
    <s v="Abu Dhabi Department of Finance"/>
    <s v=""/>
    <m/>
    <s v="AUTH2609202414918807"/>
    <n v="1540"/>
    <s v="Principal : K08.3, K08.409, K06.012, K06.8, K08.22, F40.232"/>
    <m/>
    <n v="0"/>
    <n v="0"/>
    <m/>
    <n v="0"/>
    <n v="1540"/>
    <m/>
    <m/>
    <m/>
    <m/>
    <x v="0"/>
    <x v="0"/>
    <s v="dr ammar thiqa.xml"/>
    <m/>
    <s v="Initial Not Remitted"/>
    <m/>
  </r>
  <r>
    <s v="MF4159"/>
    <s v="2069MF4159-898a86"/>
    <s v="37557"/>
    <d v="2025-01-30T08:01:00"/>
    <n v="1"/>
    <d v="2025-01-30T08:01:00"/>
    <d v="2025-01-31T08:26:00"/>
    <s v="0000084790"/>
    <s v="42631"/>
    <n v="6"/>
    <n v="1"/>
    <s v="GD36537"/>
    <s v="AMMAR  ANBARI"/>
    <s v="D001"/>
    <s v="National Health Insurance Company (DAMAN) - Thiqa program administration"/>
    <s v="E001"/>
    <s v="Abu Dhabi Department of Finance"/>
    <s v=""/>
    <m/>
    <s v="AUTH2609202414918807"/>
    <n v="1540"/>
    <s v="Principal : K08.3, K08.409, K06.012, K06.8, K08.22, F40.232"/>
    <m/>
    <n v="0"/>
    <n v="0"/>
    <m/>
    <n v="0"/>
    <n v="1540"/>
    <m/>
    <m/>
    <m/>
    <m/>
    <x v="0"/>
    <x v="0"/>
    <s v="dr ammar thiqa.xml"/>
    <m/>
    <s v="Initial Not Remitted"/>
    <m/>
  </r>
  <r>
    <s v="MF4159"/>
    <s v="2069MF4159-898a86"/>
    <s v="37557"/>
    <d v="2025-01-30T08:01:00"/>
    <n v="1"/>
    <d v="2025-01-30T08:01:00"/>
    <d v="2025-01-31T08:26:00"/>
    <s v="0000084791"/>
    <s v="42631"/>
    <n v="6"/>
    <n v="1"/>
    <s v="GD36537"/>
    <s v="AMMAR  ANBARI"/>
    <s v="D001"/>
    <s v="National Health Insurance Company (DAMAN) - Thiqa program administration"/>
    <s v="E001"/>
    <s v="Abu Dhabi Department of Finance"/>
    <s v=""/>
    <m/>
    <s v="AUTH2609202414918807"/>
    <n v="1540"/>
    <s v="Principal : K08.3, K08.409, K06.012, K06.8, K08.22, F40.232"/>
    <m/>
    <n v="0"/>
    <n v="0"/>
    <m/>
    <n v="0"/>
    <n v="1540"/>
    <m/>
    <m/>
    <m/>
    <m/>
    <x v="0"/>
    <x v="0"/>
    <s v="dr ammar thiqa.xml"/>
    <m/>
    <s v="Initial Not Remitted"/>
    <m/>
  </r>
  <r>
    <s v="MF4159"/>
    <s v="2069MF4159-898a86"/>
    <s v="37557"/>
    <d v="2025-01-30T08:01:00"/>
    <n v="1"/>
    <d v="2025-01-30T08:01:00"/>
    <d v="2025-01-31T08:26:00"/>
    <s v="0000084792"/>
    <s v="42702"/>
    <n v="6"/>
    <n v="1"/>
    <s v="GD36537"/>
    <s v="AMMAR  ANBARI"/>
    <s v="D001"/>
    <s v="National Health Insurance Company (DAMAN) - Thiqa program administration"/>
    <s v="E001"/>
    <s v="Abu Dhabi Department of Finance"/>
    <s v=""/>
    <m/>
    <s v="AUTH2609202414918807"/>
    <n v="1470"/>
    <s v="Principal : K08.3, K08.409, K06.012, K06.8, K08.22, F40.232"/>
    <m/>
    <n v="0"/>
    <n v="0"/>
    <m/>
    <n v="0"/>
    <n v="1470"/>
    <m/>
    <m/>
    <m/>
    <m/>
    <x v="0"/>
    <x v="0"/>
    <s v="dr ammar thiqa.xml"/>
    <m/>
    <s v="Initial Not Remitted"/>
    <m/>
  </r>
  <r>
    <s v="MF4159"/>
    <s v="2069MF4159-898a86"/>
    <s v="37557"/>
    <d v="2025-01-30T08:01:00"/>
    <n v="1"/>
    <d v="2025-01-30T08:01:00"/>
    <d v="2025-01-31T08:26:00"/>
    <s v="0000084793"/>
    <s v="42702"/>
    <n v="6"/>
    <n v="1"/>
    <s v="GD36537"/>
    <s v="AMMAR  ANBARI"/>
    <s v="D001"/>
    <s v="National Health Insurance Company (DAMAN) - Thiqa program administration"/>
    <s v="E001"/>
    <s v="Abu Dhabi Department of Finance"/>
    <s v=""/>
    <m/>
    <s v="AUTH2609202414918807"/>
    <n v="1470"/>
    <s v="Principal : K08.3, K08.409, K06.012, K06.8, K08.22, F40.232"/>
    <m/>
    <n v="0"/>
    <n v="0"/>
    <m/>
    <n v="0"/>
    <n v="1470"/>
    <m/>
    <m/>
    <m/>
    <m/>
    <x v="0"/>
    <x v="0"/>
    <s v="dr ammar thiqa.xml"/>
    <m/>
    <s v="Initial Not Remitted"/>
    <m/>
  </r>
  <r>
    <s v="MF4159"/>
    <s v="2069MF4159-898a86"/>
    <s v="37557"/>
    <d v="2025-01-30T08:01:00"/>
    <n v="1"/>
    <d v="2025-01-30T08:01:00"/>
    <d v="2025-01-31T08:26:00"/>
    <s v="0000084794"/>
    <s v="42702"/>
    <n v="6"/>
    <n v="1"/>
    <s v="GD36537"/>
    <s v="AMMAR  ANBARI"/>
    <s v="D001"/>
    <s v="National Health Insurance Company (DAMAN) - Thiqa program administration"/>
    <s v="E001"/>
    <s v="Abu Dhabi Department of Finance"/>
    <s v=""/>
    <m/>
    <s v="AUTH2609202414918807"/>
    <n v="1470"/>
    <s v="Principal : K08.3, K08.409, K06.012, K06.8, K08.22, F40.232"/>
    <m/>
    <n v="0"/>
    <n v="0"/>
    <m/>
    <n v="0"/>
    <n v="1470"/>
    <m/>
    <m/>
    <m/>
    <m/>
    <x v="0"/>
    <x v="0"/>
    <s v="dr ammar thiqa.xml"/>
    <m/>
    <s v="Initial Not Remitted"/>
    <m/>
  </r>
  <r>
    <s v="MF4159"/>
    <s v="2069MF4159-898a86"/>
    <s v="37557"/>
    <d v="2025-01-30T08:01:00"/>
    <n v="1"/>
    <d v="2025-01-30T08:01:00"/>
    <d v="2025-01-31T08:26:00"/>
    <s v="0000084799"/>
    <s v="72321"/>
    <n v="6"/>
    <n v="1"/>
    <s v="GD36537"/>
    <s v="AMMAR  ANBARI"/>
    <s v="D001"/>
    <s v="National Health Insurance Company (DAMAN) - Thiqa program administration"/>
    <s v="E001"/>
    <s v="Abu Dhabi Department of Finance"/>
    <s v=""/>
    <m/>
    <m/>
    <n v="210"/>
    <s v="Principal : K08.3, K08.409, K06.012, K06.8, K08.22, F40.232"/>
    <m/>
    <n v="0"/>
    <n v="0"/>
    <m/>
    <n v="0"/>
    <n v="210"/>
    <m/>
    <m/>
    <m/>
    <m/>
    <x v="0"/>
    <x v="0"/>
    <s v="dr ammar thiqa.xml"/>
    <m/>
    <s v="Initial Not Remitted"/>
    <m/>
  </r>
  <r>
    <s v="MF4159"/>
    <s v="2069MF4159-898a86"/>
    <s v="37557"/>
    <d v="2025-01-30T08:01:00"/>
    <n v="1"/>
    <d v="2025-01-30T08:01:00"/>
    <d v="2025-01-31T08:26:00"/>
    <s v="0000084800"/>
    <s v="72329"/>
    <n v="6"/>
    <n v="1"/>
    <s v="GD36537"/>
    <s v="AMMAR  ANBARI"/>
    <s v="D001"/>
    <s v="National Health Insurance Company (DAMAN) - Thiqa program administration"/>
    <s v="E001"/>
    <s v="Abu Dhabi Department of Finance"/>
    <s v=""/>
    <m/>
    <m/>
    <n v="175"/>
    <s v="Principal : K08.3, K08.409, K06.012, K06.8, K08.22, F40.232"/>
    <m/>
    <n v="0"/>
    <n v="0"/>
    <m/>
    <n v="0"/>
    <n v="175"/>
    <m/>
    <m/>
    <m/>
    <m/>
    <x v="0"/>
    <x v="0"/>
    <s v="dr ammar thiqa.xml"/>
    <m/>
    <s v="Initial Not Remitted"/>
    <m/>
  </r>
  <r>
    <s v="MF4159"/>
    <s v="2069MF4159-898a86"/>
    <s v="37557"/>
    <d v="2025-01-30T08:01:00"/>
    <n v="1"/>
    <d v="2025-01-30T08:01:00"/>
    <d v="2025-01-31T08:26:00"/>
    <s v="0000084801"/>
    <s v="72329"/>
    <n v="6"/>
    <n v="1"/>
    <s v="GD36537"/>
    <s v="AMMAR  ANBARI"/>
    <s v="D001"/>
    <s v="National Health Insurance Company (DAMAN) - Thiqa program administration"/>
    <s v="E001"/>
    <s v="Abu Dhabi Department of Finance"/>
    <s v=""/>
    <m/>
    <m/>
    <n v="175"/>
    <s v="Principal : K08.3, K08.409, K06.012, K06.8, K08.22, F40.232"/>
    <m/>
    <n v="0"/>
    <n v="0"/>
    <m/>
    <n v="0"/>
    <n v="175"/>
    <m/>
    <m/>
    <m/>
    <m/>
    <x v="0"/>
    <x v="0"/>
    <s v="dr ammar thiqa.xml"/>
    <m/>
    <s v="Initial Not Remitted"/>
    <m/>
  </r>
  <r>
    <s v="MF4159"/>
    <s v="2069MF4159-898a86"/>
    <s v="37557"/>
    <d v="2025-01-30T08:01:00"/>
    <n v="1"/>
    <d v="2025-01-30T08:01:00"/>
    <d v="2025-01-31T08:26:00"/>
    <s v="0000084724"/>
    <s v="79933"/>
    <n v="6"/>
    <n v="1"/>
    <s v="GD36537"/>
    <s v="AMMAR  ANBARI"/>
    <s v="D001"/>
    <s v="National Health Insurance Company (DAMAN) - Thiqa program administration"/>
    <s v="E001"/>
    <s v="Abu Dhabi Department of Finance"/>
    <s v=""/>
    <m/>
    <s v="AUTH2609202414918807"/>
    <n v="3500"/>
    <s v="Principal : K08.3, K08.409, K06.012, K06.8, K08.22, F40.232"/>
    <m/>
    <n v="0"/>
    <n v="0"/>
    <m/>
    <n v="0"/>
    <n v="3500"/>
    <m/>
    <m/>
    <m/>
    <m/>
    <x v="0"/>
    <x v="0"/>
    <s v="dr ammar thiqa.xml"/>
    <m/>
    <s v="Initial Not Remitted"/>
    <m/>
  </r>
  <r>
    <s v="MF4159"/>
    <s v="2069MF4159-898a86"/>
    <s v="37557"/>
    <d v="2025-01-30T08:01:00"/>
    <n v="1"/>
    <d v="2025-01-30T08:01:00"/>
    <d v="2025-01-31T08:26:00"/>
    <s v="0000084787"/>
    <s v="79933"/>
    <n v="6"/>
    <n v="1"/>
    <s v="GD36537"/>
    <s v="AMMAR  ANBARI"/>
    <s v="D001"/>
    <s v="National Health Insurance Company (DAMAN) - Thiqa program administration"/>
    <s v="E001"/>
    <s v="Abu Dhabi Department of Finance"/>
    <s v=""/>
    <m/>
    <s v="AUTH2609202414918807"/>
    <n v="3500"/>
    <s v="Principal : K08.3, K08.409, K06.012, K06.8, K08.22, F40.232"/>
    <m/>
    <n v="0"/>
    <n v="0"/>
    <m/>
    <n v="0"/>
    <n v="3500"/>
    <m/>
    <m/>
    <m/>
    <m/>
    <x v="0"/>
    <x v="0"/>
    <s v="dr ammar thiqa.xml"/>
    <m/>
    <s v="Initial Not Remitted"/>
    <m/>
  </r>
  <r>
    <s v="MF4159"/>
    <s v="2069MF4159-898a86"/>
    <s v="37557"/>
    <d v="2025-01-30T08:01:00"/>
    <n v="1"/>
    <d v="2025-01-30T08:01:00"/>
    <d v="2025-01-31T08:26:00"/>
    <s v="0000084788"/>
    <s v="79933"/>
    <n v="6"/>
    <n v="1"/>
    <s v="GD36537"/>
    <s v="AMMAR  ANBARI"/>
    <s v="D001"/>
    <s v="National Health Insurance Company (DAMAN) - Thiqa program administration"/>
    <s v="E001"/>
    <s v="Abu Dhabi Department of Finance"/>
    <s v=""/>
    <m/>
    <s v="AUTH2609202414918807"/>
    <n v="3500"/>
    <s v="Principal : K08.3, K08.409, K06.012, K06.8, K08.22, F40.232"/>
    <m/>
    <n v="0"/>
    <n v="0"/>
    <m/>
    <n v="0"/>
    <n v="3500"/>
    <m/>
    <m/>
    <m/>
    <m/>
    <x v="0"/>
    <x v="0"/>
    <s v="dr ammar thiqa.xml"/>
    <m/>
    <s v="Initial Not Remitted"/>
    <m/>
  </r>
  <r>
    <s v="MF4159"/>
    <s v="2069MF4159-898a86"/>
    <s v="37557"/>
    <d v="2025-01-30T08:01:00"/>
    <n v="1"/>
    <d v="2025-01-30T08:01:00"/>
    <d v="2025-01-31T08:26:00"/>
    <s v="0000084805"/>
    <s v="92411"/>
    <n v="6"/>
    <n v="1"/>
    <s v="GD36537"/>
    <s v="AMMAR  ANBARI"/>
    <s v="D001"/>
    <s v="National Health Insurance Company (DAMAN) - Thiqa program administration"/>
    <s v="E001"/>
    <s v="Abu Dhabi Department of Finance"/>
    <s v=""/>
    <m/>
    <m/>
    <n v="140"/>
    <s v="Principal : K08.3, K08.409, K06.012, K06.8, K08.22, F40.232"/>
    <m/>
    <n v="0"/>
    <n v="0"/>
    <m/>
    <n v="0"/>
    <n v="140"/>
    <m/>
    <m/>
    <m/>
    <m/>
    <x v="0"/>
    <x v="0"/>
    <s v="dr ammar thiqa.xml"/>
    <m/>
    <s v="Initial Not Remitted"/>
    <m/>
  </r>
  <r>
    <s v="MF4159"/>
    <s v="2069MF4159-898a86"/>
    <s v="37557"/>
    <d v="2025-01-30T08:01:00"/>
    <n v="1"/>
    <d v="2025-01-30T08:01:00"/>
    <d v="2025-01-31T08:26:00"/>
    <s v="0000084806"/>
    <s v="92419"/>
    <n v="6"/>
    <n v="1"/>
    <s v="GD36537"/>
    <s v="AMMAR  ANBARI"/>
    <s v="D001"/>
    <s v="National Health Insurance Company (DAMAN) - Thiqa program administration"/>
    <s v="E001"/>
    <s v="Abu Dhabi Department of Finance"/>
    <s v=""/>
    <m/>
    <m/>
    <n v="105"/>
    <s v="Principal : K08.3, K08.409, K06.012, K06.8, K08.22, F40.232"/>
    <m/>
    <n v="0"/>
    <n v="0"/>
    <m/>
    <n v="0"/>
    <n v="105"/>
    <m/>
    <m/>
    <m/>
    <m/>
    <x v="0"/>
    <x v="0"/>
    <s v="dr ammar thiqa.xml"/>
    <m/>
    <s v="Initial Not Remitted"/>
    <m/>
  </r>
  <r>
    <s v="MF4159"/>
    <s v="2069MF4159-898a86"/>
    <s v="37557"/>
    <d v="2025-01-30T08:01:00"/>
    <n v="1"/>
    <d v="2025-01-30T08:01:00"/>
    <d v="2025-01-31T08:26:00"/>
    <s v="0000084807"/>
    <s v="92419"/>
    <n v="6"/>
    <n v="1"/>
    <s v="GD36537"/>
    <s v="AMMAR  ANBARI"/>
    <s v="D001"/>
    <s v="National Health Insurance Company (DAMAN) - Thiqa program administration"/>
    <s v="E001"/>
    <s v="Abu Dhabi Department of Finance"/>
    <s v=""/>
    <m/>
    <m/>
    <n v="105"/>
    <s v="Principal : K08.3, K08.409, K06.012, K06.8, K08.22, F40.232"/>
    <m/>
    <n v="0"/>
    <n v="0"/>
    <m/>
    <n v="0"/>
    <n v="105"/>
    <m/>
    <m/>
    <m/>
    <m/>
    <x v="0"/>
    <x v="0"/>
    <s v="dr ammar thiqa.xml"/>
    <m/>
    <s v="Initial Not Remitted"/>
    <m/>
  </r>
  <r>
    <s v="MF4159"/>
    <s v="2069MF4159-898a86"/>
    <s v="37557"/>
    <d v="2025-01-30T08:01:00"/>
    <n v="1"/>
    <d v="2025-01-30T08:01:00"/>
    <d v="2025-01-31T08:26:00"/>
    <s v="0000084808"/>
    <s v="92419"/>
    <n v="6"/>
    <n v="1"/>
    <s v="GD36537"/>
    <s v="AMMAR  ANBARI"/>
    <s v="D001"/>
    <s v="National Health Insurance Company (DAMAN) - Thiqa program administration"/>
    <s v="E001"/>
    <s v="Abu Dhabi Department of Finance"/>
    <s v=""/>
    <m/>
    <m/>
    <n v="105"/>
    <s v="Principal : K08.3, K08.409, K06.012, K06.8, K08.22, F40.232"/>
    <m/>
    <n v="0"/>
    <n v="0"/>
    <m/>
    <n v="0"/>
    <n v="105"/>
    <m/>
    <m/>
    <m/>
    <m/>
    <x v="0"/>
    <x v="0"/>
    <s v="dr ammar thiqa.xml"/>
    <m/>
    <s v="Initial Not Remitted"/>
    <m/>
  </r>
  <r>
    <s v="MF4159"/>
    <s v="1913MF4159-4c0914"/>
    <s v="36498"/>
    <d v="2025-01-30T11:07:00"/>
    <n v="1"/>
    <d v="2025-01-30T11:07:00"/>
    <d v="2025-01-30T11:30:00"/>
    <s v="0000084595"/>
    <s v="01204"/>
    <n v="6"/>
    <n v="1"/>
    <s v="GD5633"/>
    <s v="ASMA BUTT MUHAMMAD AMIN BUTT"/>
    <s v="D001"/>
    <s v="National Health Insurance Company (DAMAN) - Thiqa program administration"/>
    <s v="E001"/>
    <s v="Abu Dhabi Department of Finance"/>
    <s v=""/>
    <m/>
    <m/>
    <n v="70"/>
    <s v="Principal : K05.10, K03.6, K08.409"/>
    <m/>
    <n v="0"/>
    <n v="0"/>
    <m/>
    <n v="0"/>
    <n v="70"/>
    <m/>
    <m/>
    <m/>
    <m/>
    <x v="0"/>
    <x v="0"/>
    <s v="jan-thiqa10-drasma.xml"/>
    <m/>
    <s v="Initial Not Remitted"/>
    <m/>
  </r>
  <r>
    <s v="MF4159"/>
    <s v="1913MF4159-4c0914"/>
    <s v="36498"/>
    <d v="2025-01-30T11:07:00"/>
    <n v="1"/>
    <d v="2025-01-30T11:07:00"/>
    <d v="2025-01-30T11:30:00"/>
    <s v="0000084596"/>
    <s v="11111"/>
    <n v="6"/>
    <n v="1"/>
    <s v="GD5633"/>
    <s v="ASMA BUTT MUHAMMAD AMIN BUTT"/>
    <s v="D001"/>
    <s v="National Health Insurance Company (DAMAN) - Thiqa program administration"/>
    <s v="E001"/>
    <s v="Abu Dhabi Department of Finance"/>
    <s v=""/>
    <m/>
    <m/>
    <n v="70"/>
    <s v="Principal : K05.10, K03.6, K08.409"/>
    <m/>
    <n v="0"/>
    <n v="0"/>
    <m/>
    <n v="0"/>
    <n v="70"/>
    <m/>
    <m/>
    <m/>
    <m/>
    <x v="0"/>
    <x v="0"/>
    <s v="jan-thiqa10-drasma.xml"/>
    <m/>
    <s v="Initial Not Remitted"/>
    <m/>
  </r>
  <r>
    <s v="MF4159"/>
    <s v="1913MF4159-4c0914"/>
    <s v="36498"/>
    <d v="2025-01-30T11:07:00"/>
    <n v="1"/>
    <d v="2025-01-30T11:07:00"/>
    <d v="2025-01-30T11:30:00"/>
    <s v="0000084597"/>
    <s v="11119"/>
    <n v="6"/>
    <n v="1"/>
    <s v="GD5633"/>
    <s v="ASMA BUTT MUHAMMAD AMIN BUTT"/>
    <s v="D001"/>
    <s v="National Health Insurance Company (DAMAN) - Thiqa program administration"/>
    <s v="E001"/>
    <s v="Abu Dhabi Department of Finance"/>
    <s v=""/>
    <m/>
    <m/>
    <n v="52.5"/>
    <s v="Principal : K05.10, K03.6, K08.409"/>
    <m/>
    <n v="0"/>
    <n v="0"/>
    <m/>
    <n v="0"/>
    <n v="52.5"/>
    <m/>
    <m/>
    <m/>
    <m/>
    <x v="0"/>
    <x v="0"/>
    <s v="jan-thiqa10-drasma.xml"/>
    <m/>
    <s v="Initial Not Remitted"/>
    <m/>
  </r>
  <r>
    <s v="MF4159"/>
    <s v="2058MF4159-c1233e"/>
    <s v="40830"/>
    <d v="2025-01-30T11:14:00"/>
    <n v="1"/>
    <d v="2025-01-30T11:14:00"/>
    <d v="2025-01-30T11:45:00"/>
    <s v="0000084602"/>
    <s v="02934"/>
    <n v="6"/>
    <n v="1"/>
    <s v="GD11525"/>
    <s v="HUSSIEN SALAH AHMAD"/>
    <s v="A001"/>
    <s v="National Health Insurance Co. - Daman - P.J.S.C."/>
    <s v="A001"/>
    <s v="National Health Insurance Co. - Daman - P.J.S.C."/>
    <s v=""/>
    <m/>
    <s v="117744704"/>
    <n v="288"/>
    <s v="Principal : K01.1, K02.53"/>
    <m/>
    <n v="0"/>
    <n v="0"/>
    <m/>
    <n v="0"/>
    <n v="288"/>
    <m/>
    <m/>
    <m/>
    <m/>
    <x v="0"/>
    <x v="0"/>
    <s v="daman dr hussain.xml"/>
    <m/>
    <s v="Initial Not Remitted"/>
    <m/>
  </r>
  <r>
    <s v="MF4159"/>
    <s v="1761MF4159-50eee1"/>
    <s v="41052"/>
    <d v="2025-01-30T11:39:00"/>
    <n v="1"/>
    <d v="2025-01-30T11:39:00"/>
    <d v="2025-01-30T13:03:00"/>
    <s v="0000084603"/>
    <s v="02111"/>
    <n v="6"/>
    <n v="1"/>
    <s v="GD5633"/>
    <s v="ASMA BUTT MUHAMMAD AMIN BUTT"/>
    <s v="A001"/>
    <s v="National Health Insurance Co. - Daman - P.J.S.C."/>
    <s v="A001"/>
    <s v="National Health Insurance Co. - Daman - P.J.S.C."/>
    <s v=""/>
    <m/>
    <m/>
    <n v="0"/>
    <s v="Principal : K08.531, K02.53, K02.63"/>
    <m/>
    <n v="0"/>
    <n v="0"/>
    <m/>
    <n v="0"/>
    <n v="0"/>
    <m/>
    <m/>
    <m/>
    <m/>
    <x v="0"/>
    <x v="0"/>
    <s v="41052daman-30jan-drasma.xml"/>
    <m/>
    <s v="Initial Not Remitted"/>
    <m/>
  </r>
  <r>
    <s v="MF4159"/>
    <s v="1761MF4159-50eee1"/>
    <s v="41052"/>
    <d v="2025-01-30T11:39:00"/>
    <n v="1"/>
    <d v="2025-01-30T11:39:00"/>
    <d v="2025-01-30T13:03:00"/>
    <s v="0000084606"/>
    <s v="23323"/>
    <n v="6"/>
    <n v="1"/>
    <s v="GD5633"/>
    <s v="ASMA BUTT MUHAMMAD AMIN BUTT"/>
    <s v="A001"/>
    <s v="National Health Insurance Co. - Daman - P.J.S.C."/>
    <s v="A001"/>
    <s v="National Health Insurance Co. - Daman - P.J.S.C."/>
    <s v=""/>
    <m/>
    <s v="117673259"/>
    <n v="192"/>
    <s v="Principal : K08.531, K02.53, K02.63"/>
    <m/>
    <n v="0"/>
    <n v="0"/>
    <m/>
    <n v="0"/>
    <n v="192"/>
    <m/>
    <m/>
    <m/>
    <m/>
    <x v="0"/>
    <x v="0"/>
    <s v="41052daman-30jan-drasma.xml"/>
    <m/>
    <s v="Initial Not Remitted"/>
    <m/>
  </r>
  <r>
    <s v="MF4159"/>
    <s v="1761MF4159-50eee1"/>
    <s v="41052"/>
    <d v="2025-01-30T11:39:00"/>
    <n v="1"/>
    <d v="2025-01-30T11:39:00"/>
    <d v="2025-01-30T13:03:00"/>
    <s v="0000084324"/>
    <s v="33131"/>
    <n v="6"/>
    <n v="1"/>
    <s v="GD5633"/>
    <s v="ASMA BUTT MUHAMMAD AMIN BUTT"/>
    <s v="A001"/>
    <s v="National Health Insurance Co. - Daman - P.J.S.C."/>
    <s v="A001"/>
    <s v="National Health Insurance Co. - Daman - P.J.S.C."/>
    <s v=""/>
    <m/>
    <s v="117830780"/>
    <n v="408"/>
    <s v="Principal : K08.531, K02.53, K02.63"/>
    <m/>
    <n v="0"/>
    <n v="0"/>
    <m/>
    <n v="0"/>
    <n v="408"/>
    <m/>
    <m/>
    <m/>
    <m/>
    <x v="0"/>
    <x v="0"/>
    <s v="41052daman-30jan-drasma.xml"/>
    <m/>
    <s v="Initial Not Remitted"/>
    <m/>
  </r>
  <r>
    <s v="MF4159"/>
    <s v="1753MF4159-3d3f02"/>
    <s v="35710"/>
    <d v="2025-01-30T12:34:00"/>
    <n v="1"/>
    <d v="2025-01-30T12:34:00"/>
    <d v="2025-01-30T13:58:00"/>
    <s v="0000084183"/>
    <s v="02111"/>
    <n v="6"/>
    <n v="1"/>
    <s v="GD22503"/>
    <s v="Salim ali salim  Alhamadani"/>
    <s v="D001"/>
    <s v="National Health Insurance Company (DAMAN) - Thiqa program administration"/>
    <s v="E001"/>
    <s v="Abu Dhabi Department of Finance"/>
    <s v="CLM01022025042661058"/>
    <s v="ZEROHI05022025DMN644870"/>
    <m/>
    <n v="0"/>
    <s v="Principal : K04.02, K05.329"/>
    <d v="2025-02-05T14:41:00"/>
    <n v="0"/>
    <n v="0"/>
    <n v="0"/>
    <n v="0"/>
    <n v="0"/>
    <s v=""/>
    <m/>
    <m/>
    <m/>
    <x v="0"/>
    <x v="0"/>
    <s v="30jan-thiqa-drsalim.xml"/>
    <d v="2025-02-04T18:36:00"/>
    <s v="Remitted"/>
    <s v="Fully Rejected"/>
  </r>
  <r>
    <s v="MF4159"/>
    <s v="1753MF4159-3d3f02"/>
    <s v="35710"/>
    <d v="2025-01-30T12:34:00"/>
    <n v="1"/>
    <d v="2025-01-30T12:34:00"/>
    <d v="2025-01-30T13:58:00"/>
    <s v="0000084185"/>
    <s v="02111"/>
    <n v="6"/>
    <n v="1"/>
    <s v="GD22503"/>
    <s v="Salim ali salim  Alhamadani"/>
    <s v="D001"/>
    <s v="National Health Insurance Company (DAMAN) - Thiqa program administration"/>
    <s v="E001"/>
    <s v="Abu Dhabi Department of Finance"/>
    <s v="CLM01022025042661058"/>
    <s v="ZEROHI05022025DMN644870"/>
    <m/>
    <n v="0"/>
    <s v="Principal : K04.02, K05.329"/>
    <d v="2025-02-05T14:41:00"/>
    <n v="0"/>
    <n v="0"/>
    <n v="0"/>
    <n v="0"/>
    <n v="0"/>
    <s v=""/>
    <m/>
    <m/>
    <m/>
    <x v="0"/>
    <x v="0"/>
    <s v="30jan-thiqa-drsalim.xml"/>
    <d v="2025-02-04T18:36:00"/>
    <s v="Remitted"/>
    <s v="Fully Rejected"/>
  </r>
  <r>
    <s v="MF4159"/>
    <s v="1753MF4159-3d3f02"/>
    <s v="35710"/>
    <d v="2025-01-30T12:34:00"/>
    <n v="1"/>
    <d v="2025-01-30T12:34:00"/>
    <d v="2025-01-30T13:58:00"/>
    <s v="0000084182"/>
    <s v="33131"/>
    <n v="6"/>
    <n v="1"/>
    <s v="GD22503"/>
    <s v="Salim ali salim  Alhamadani"/>
    <s v="D001"/>
    <s v="National Health Insurance Company (DAMAN) - Thiqa program administration"/>
    <s v="E001"/>
    <s v="Abu Dhabi Department of Finance"/>
    <s v="CLM01022025042661058"/>
    <s v="ZEROHI05022025DMN644870"/>
    <m/>
    <n v="665"/>
    <s v="Principal : K04.02, K05.329"/>
    <d v="2025-02-05T14:41:00"/>
    <n v="0"/>
    <n v="0"/>
    <n v="665"/>
    <n v="665"/>
    <n v="0"/>
    <s v="MNEC-003"/>
    <s v="Service is not clinically indicated based on good clinical practice"/>
    <s v="Medical"/>
    <s v="Medical Necessity"/>
    <x v="0"/>
    <x v="0"/>
    <s v="30jan-thiqa-drsalim.xml"/>
    <d v="2025-02-04T18:36:00"/>
    <s v="Remitted"/>
    <s v="Fully Rejected"/>
  </r>
  <r>
    <s v="MF4159"/>
    <s v="1982MF4159-5b015d"/>
    <s v="40414"/>
    <d v="2025-01-30T14:08:00"/>
    <n v="1"/>
    <d v="2025-01-30T14:08:00"/>
    <d v="2025-01-30T14:39:00"/>
    <s v="0000084698"/>
    <s v="01204"/>
    <n v="6"/>
    <n v="1"/>
    <s v="GD22503"/>
    <s v="Salim ali salim  Alhamadani"/>
    <s v="A001"/>
    <s v="National Health Insurance Co. - Daman - P.J.S.C."/>
    <s v="A001"/>
    <s v="National Health Insurance Co. - Daman - P.J.S.C."/>
    <s v=""/>
    <m/>
    <s v="117967317"/>
    <n v="48"/>
    <s v="Principal : K04.02"/>
    <m/>
    <n v="0"/>
    <n v="0"/>
    <m/>
    <n v="0"/>
    <n v="48"/>
    <m/>
    <m/>
    <m/>
    <m/>
    <x v="0"/>
    <x v="0"/>
    <s v="daman dr salim.xml"/>
    <m/>
    <s v="Initial Not Remitted"/>
    <m/>
  </r>
  <r>
    <s v="MF4159"/>
    <s v="1982MF4159-5b015d"/>
    <s v="40414"/>
    <d v="2025-01-30T14:08:00"/>
    <n v="1"/>
    <d v="2025-01-30T14:08:00"/>
    <d v="2025-01-30T14:39:00"/>
    <s v="0000084697"/>
    <s v="02111"/>
    <n v="6"/>
    <n v="1"/>
    <s v="GD22503"/>
    <s v="Salim ali salim  Alhamadani"/>
    <s v="A001"/>
    <s v="National Health Insurance Co. - Daman - P.J.S.C."/>
    <s v="A001"/>
    <s v="National Health Insurance Co. - Daman - P.J.S.C."/>
    <s v=""/>
    <m/>
    <m/>
    <n v="0"/>
    <s v="Principal : K04.02"/>
    <m/>
    <n v="0"/>
    <n v="0"/>
    <m/>
    <n v="0"/>
    <n v="0"/>
    <m/>
    <m/>
    <m/>
    <m/>
    <x v="0"/>
    <x v="0"/>
    <s v="daman dr salim.xml"/>
    <m/>
    <s v="Initial Not Remitted"/>
    <m/>
  </r>
  <r>
    <s v="MF4159"/>
    <s v="2071MF4159-b9bfa2"/>
    <s v="41054"/>
    <d v="2025-01-30T14:36:00"/>
    <n v="1"/>
    <d v="2025-01-30T14:36:00"/>
    <d v="2025-01-30T14:51:00"/>
    <s v="0000084699"/>
    <s v="01204"/>
    <n v="6"/>
    <n v="1"/>
    <s v="GD5633"/>
    <s v="ASMA BUTT MUHAMMAD AMIN BUTT"/>
    <s v="D001"/>
    <s v="National Health Insurance Company (DAMAN) - Thiqa program administration"/>
    <s v="E001"/>
    <s v="Abu Dhabi Department of Finance"/>
    <s v=""/>
    <m/>
    <m/>
    <n v="70"/>
    <s v="Principal : K08.531, M26.4"/>
    <m/>
    <n v="0"/>
    <n v="0"/>
    <m/>
    <n v="0"/>
    <n v="70"/>
    <m/>
    <m/>
    <m/>
    <m/>
    <x v="0"/>
    <x v="0"/>
    <s v="dr asma thiqa jan 30.xml"/>
    <m/>
    <s v="Initial Not Remitted"/>
    <m/>
  </r>
  <r>
    <s v="MF4159"/>
    <s v="1762MF4159-71236a"/>
    <s v="35149"/>
    <d v="2025-01-30T15:13:00"/>
    <n v="1"/>
    <d v="2025-01-30T15:13:00"/>
    <d v="2025-01-30T15:59:00"/>
    <s v="0000084712"/>
    <s v="01204"/>
    <n v="6"/>
    <n v="1"/>
    <s v="GD22503"/>
    <s v="Salim ali salim  Alhamadani"/>
    <s v="D001"/>
    <s v="National Health Insurance Company (DAMAN) - Thiqa program administration"/>
    <s v="E001"/>
    <s v="Abu Dhabi Department of Finance"/>
    <s v=""/>
    <m/>
    <m/>
    <n v="70"/>
    <s v="Principal : K04.6, K05.329, K03.6, K08.409"/>
    <m/>
    <n v="0"/>
    <n v="0"/>
    <m/>
    <n v="0"/>
    <n v="70"/>
    <m/>
    <m/>
    <m/>
    <m/>
    <x v="0"/>
    <x v="0"/>
    <s v="30jan-thiqa-drsalim.xml"/>
    <m/>
    <s v="Initial Not Remitted"/>
    <m/>
  </r>
  <r>
    <s v="MF4159"/>
    <s v="1762MF4159-71236a"/>
    <s v="35149"/>
    <d v="2025-01-30T15:13:00"/>
    <n v="1"/>
    <d v="2025-01-30T15:13:00"/>
    <d v="2025-01-30T15:59:00"/>
    <s v="0000084716"/>
    <s v="11101"/>
    <n v="6"/>
    <n v="1"/>
    <s v="GD22503"/>
    <s v="Salim ali salim  Alhamadani"/>
    <s v="D001"/>
    <s v="National Health Insurance Company (DAMAN) - Thiqa program administration"/>
    <s v="E001"/>
    <s v="Abu Dhabi Department of Finance"/>
    <s v=""/>
    <m/>
    <m/>
    <n v="56"/>
    <s v="Principal : K04.6, K05.329, K03.6, K08.409"/>
    <m/>
    <n v="0"/>
    <n v="0"/>
    <m/>
    <n v="0"/>
    <n v="56"/>
    <m/>
    <m/>
    <m/>
    <m/>
    <x v="0"/>
    <x v="0"/>
    <s v="30jan-thiqa-drsalim.xml"/>
    <m/>
    <s v="Initial Not Remitted"/>
    <m/>
  </r>
  <r>
    <s v="MF4159"/>
    <s v="1762MF4159-71236a"/>
    <s v="35149"/>
    <d v="2025-01-30T15:13:00"/>
    <n v="1"/>
    <d v="2025-01-30T15:13:00"/>
    <d v="2025-01-30T15:59:00"/>
    <s v="0000084714"/>
    <s v="11111"/>
    <n v="6"/>
    <n v="1"/>
    <s v="GD22503"/>
    <s v="Salim ali salim  Alhamadani"/>
    <s v="D001"/>
    <s v="National Health Insurance Company (DAMAN) - Thiqa program administration"/>
    <s v="E001"/>
    <s v="Abu Dhabi Department of Finance"/>
    <s v=""/>
    <m/>
    <m/>
    <n v="70"/>
    <s v="Principal : K04.6, K05.329, K03.6, K08.409"/>
    <m/>
    <n v="0"/>
    <n v="0"/>
    <m/>
    <n v="0"/>
    <n v="70"/>
    <m/>
    <m/>
    <m/>
    <m/>
    <x v="0"/>
    <x v="0"/>
    <s v="30jan-thiqa-drsalim.xml"/>
    <m/>
    <s v="Initial Not Remitted"/>
    <m/>
  </r>
  <r>
    <s v="MF4159"/>
    <s v="1762MF4159-71236a"/>
    <s v="35149"/>
    <d v="2025-01-30T15:13:00"/>
    <n v="1"/>
    <d v="2025-01-30T15:13:00"/>
    <d v="2025-01-30T15:59:00"/>
    <s v="0000084715"/>
    <s v="11119"/>
    <n v="6"/>
    <n v="1"/>
    <s v="GD22503"/>
    <s v="Salim ali salim  Alhamadani"/>
    <s v="D001"/>
    <s v="National Health Insurance Company (DAMAN) - Thiqa program administration"/>
    <s v="E001"/>
    <s v="Abu Dhabi Department of Finance"/>
    <s v=""/>
    <m/>
    <m/>
    <n v="52.5"/>
    <s v="Principal : K04.6, K05.329, K03.6, K08.409"/>
    <m/>
    <n v="0"/>
    <n v="0"/>
    <m/>
    <n v="0"/>
    <n v="52.5"/>
    <m/>
    <m/>
    <m/>
    <m/>
    <x v="0"/>
    <x v="0"/>
    <s v="30jan-thiqa-drsalim.xml"/>
    <m/>
    <s v="Initial Not Remitted"/>
    <m/>
  </r>
  <r>
    <s v="MF4159"/>
    <s v="1815MF4159-be7dae"/>
    <s v="38872"/>
    <d v="2025-01-30T16:14:00"/>
    <n v="1"/>
    <d v="2025-01-30T16:14:00"/>
    <d v="2025-01-30T17:42:00"/>
    <s v="0000084730"/>
    <s v="02111"/>
    <n v="6"/>
    <n v="1"/>
    <s v="GD22503"/>
    <s v="Salim ali salim  Alhamadani"/>
    <s v="D001"/>
    <s v="National Health Insurance Company (DAMAN) - Thiqa program administration"/>
    <s v="E001"/>
    <s v="Abu Dhabi Department of Finance"/>
    <s v="CLM03022025042736530"/>
    <s v="ZEROHI05022025DMN644870"/>
    <m/>
    <n v="0"/>
    <s v="Principal : K04.02, K05.329"/>
    <d v="2025-02-05T15:04:00"/>
    <n v="0"/>
    <n v="0"/>
    <n v="0"/>
    <n v="0"/>
    <n v="0"/>
    <s v=""/>
    <m/>
    <m/>
    <m/>
    <x v="0"/>
    <x v="0"/>
    <s v="jan-thiqa-drsalim5.xml"/>
    <d v="2025-02-04T18:37:00"/>
    <s v="Remitted"/>
    <s v="Fully Rejected"/>
  </r>
  <r>
    <s v="MF4159"/>
    <s v="1815MF4159-be7dae"/>
    <s v="38872"/>
    <d v="2025-01-30T16:14:00"/>
    <n v="1"/>
    <d v="2025-01-30T16:14:00"/>
    <d v="2025-01-30T17:42:00"/>
    <s v="0000084731"/>
    <s v="02111"/>
    <n v="6"/>
    <n v="1"/>
    <s v="GD22503"/>
    <s v="Salim ali salim  Alhamadani"/>
    <s v="D001"/>
    <s v="National Health Insurance Company (DAMAN) - Thiqa program administration"/>
    <s v="E001"/>
    <s v="Abu Dhabi Department of Finance"/>
    <s v="CLM03022025042736530"/>
    <s v="ZEROHI05022025DMN644870"/>
    <m/>
    <n v="0"/>
    <s v="Principal : K04.02, K05.329"/>
    <d v="2025-02-05T15:04:00"/>
    <n v="0"/>
    <n v="0"/>
    <n v="0"/>
    <n v="0"/>
    <n v="0"/>
    <s v=""/>
    <m/>
    <m/>
    <m/>
    <x v="0"/>
    <x v="0"/>
    <s v="jan-thiqa-drsalim5.xml"/>
    <d v="2025-02-04T18:37:00"/>
    <s v="Remitted"/>
    <s v="Fully Rejected"/>
  </r>
  <r>
    <s v="MF4159"/>
    <s v="1815MF4159-be7dae"/>
    <s v="38872"/>
    <d v="2025-01-30T16:14:00"/>
    <n v="1"/>
    <d v="2025-01-30T16:14:00"/>
    <d v="2025-01-30T17:42:00"/>
    <s v="0000084729"/>
    <s v="33141"/>
    <n v="6"/>
    <n v="1"/>
    <s v="GD22503"/>
    <s v="Salim ali salim  Alhamadani"/>
    <s v="D001"/>
    <s v="National Health Insurance Company (DAMAN) - Thiqa program administration"/>
    <s v="E001"/>
    <s v="Abu Dhabi Department of Finance"/>
    <s v="CLM03022025042736530"/>
    <s v="ZEROHI05022025DMN644870"/>
    <m/>
    <n v="875"/>
    <s v="Principal : K04.02, K05.329"/>
    <d v="2025-02-05T15:04:00"/>
    <n v="0"/>
    <n v="0"/>
    <n v="875"/>
    <n v="875"/>
    <n v="0"/>
    <s v="MNEC-003"/>
    <s v="Service is not clinically indicated based on good clinical practice"/>
    <s v="Medical"/>
    <s v="Medical Necessity"/>
    <x v="0"/>
    <x v="0"/>
    <s v="jan-thiqa-drsalim5.xml"/>
    <d v="2025-02-04T18:37:00"/>
    <s v="Remitted"/>
    <s v="Fully Rejected"/>
  </r>
  <r>
    <s v="MF4159"/>
    <s v="2089MF4159-32649d"/>
    <s v="41055"/>
    <d v="2025-01-30T17:31:00"/>
    <n v="1"/>
    <d v="2025-01-30T17:31:00"/>
    <d v="2025-01-30T19:10:00"/>
    <s v="0000084742"/>
    <s v="01204"/>
    <n v="6"/>
    <n v="1"/>
    <s v="GD45264"/>
    <s v="IBRAHIM KHALED MOHAMED HASSAN  MOUSA"/>
    <s v="A002"/>
    <s v="Abu Dhabi National Insurance Co."/>
    <s v="A002"/>
    <s v="Abu Dhabi National Insurance Co."/>
    <s v=""/>
    <m/>
    <m/>
    <n v="56"/>
    <s v="Principal : K08.530, K02.52, K01.1"/>
    <m/>
    <n v="0"/>
    <n v="0"/>
    <m/>
    <n v="0"/>
    <n v="56"/>
    <m/>
    <m/>
    <m/>
    <m/>
    <x v="0"/>
    <x v="0"/>
    <s v="30jan-dribhm-adnic.xml"/>
    <m/>
    <s v="Initial Not Remitted"/>
    <m/>
  </r>
  <r>
    <s v="MF4159"/>
    <s v="2089MF4159-32649d"/>
    <s v="41055"/>
    <d v="2025-01-30T17:31:00"/>
    <n v="1"/>
    <d v="2025-01-30T17:31:00"/>
    <d v="2025-01-30T19:10:00"/>
    <s v="0000084744"/>
    <s v="02111"/>
    <n v="6"/>
    <n v="1"/>
    <s v="GD45264"/>
    <s v="IBRAHIM KHALED MOHAMED HASSAN  MOUSA"/>
    <s v="A002"/>
    <s v="Abu Dhabi National Insurance Co."/>
    <s v="A002"/>
    <s v="Abu Dhabi National Insurance Co."/>
    <s v=""/>
    <m/>
    <m/>
    <n v="28"/>
    <s v="Principal : K08.530, K02.52, K01.1"/>
    <m/>
    <n v="0"/>
    <n v="0"/>
    <m/>
    <n v="0"/>
    <n v="28"/>
    <m/>
    <m/>
    <m/>
    <m/>
    <x v="0"/>
    <x v="0"/>
    <s v="30jan-dribhm-adnic.xml"/>
    <m/>
    <s v="Initial Not Remitted"/>
    <m/>
  </r>
  <r>
    <s v="MF4159"/>
    <s v="2089MF4159-32649d"/>
    <s v="41055"/>
    <d v="2025-01-30T17:31:00"/>
    <n v="1"/>
    <d v="2025-01-30T17:31:00"/>
    <d v="2025-01-30T19:10:00"/>
    <s v="0000084745"/>
    <s v="02601"/>
    <n v="6"/>
    <n v="1"/>
    <s v="GD45264"/>
    <s v="IBRAHIM KHALED MOHAMED HASSAN  MOUSA"/>
    <s v="A002"/>
    <s v="Abu Dhabi National Insurance Co."/>
    <s v="A002"/>
    <s v="Abu Dhabi National Insurance Co."/>
    <s v=""/>
    <m/>
    <m/>
    <n v="84"/>
    <s v="Principal : K08.530, K02.52, K01.1"/>
    <m/>
    <n v="0"/>
    <n v="0"/>
    <m/>
    <n v="0"/>
    <n v="84"/>
    <m/>
    <m/>
    <m/>
    <m/>
    <x v="0"/>
    <x v="0"/>
    <s v="30jan-dribhm-adnic.xml"/>
    <m/>
    <s v="Initial Not Remitted"/>
    <m/>
  </r>
  <r>
    <s v="MF4159"/>
    <s v="2089MF4159-32649d"/>
    <s v="41055"/>
    <d v="2025-01-30T17:31:00"/>
    <n v="1"/>
    <d v="2025-01-30T17:31:00"/>
    <d v="2025-01-30T19:10:00"/>
    <s v="0000084743"/>
    <s v="23323"/>
    <n v="6"/>
    <n v="1"/>
    <s v="GD45264"/>
    <s v="IBRAHIM KHALED MOHAMED HASSAN  MOUSA"/>
    <s v="A002"/>
    <s v="Abu Dhabi National Insurance Co."/>
    <s v="A002"/>
    <s v="Abu Dhabi National Insurance Co."/>
    <s v=""/>
    <m/>
    <m/>
    <n v="246.4"/>
    <s v="Principal : K08.530, K02.52, K01.1"/>
    <m/>
    <n v="0"/>
    <n v="0"/>
    <m/>
    <n v="0"/>
    <n v="246.4"/>
    <m/>
    <m/>
    <m/>
    <m/>
    <x v="0"/>
    <x v="0"/>
    <s v="30jan-dribhm-adnic.xml"/>
    <m/>
    <s v="Initial Not Remitted"/>
    <m/>
  </r>
  <r>
    <s v="MF4159"/>
    <s v="2031MF4159-51a9ba"/>
    <s v="41064"/>
    <d v="2025-01-30T18:21:00"/>
    <n v="1"/>
    <d v="2025-01-30T18:21:00"/>
    <d v="2025-01-30T19:17:00"/>
    <s v="0000084748"/>
    <s v="02111"/>
    <n v="6"/>
    <n v="1"/>
    <s v="GD36537"/>
    <s v="AMMAR  ANBARI"/>
    <s v="A001"/>
    <s v="National Health Insurance Co. - Daman - P.J.S.C."/>
    <s v="A001"/>
    <s v="National Health Insurance Co. - Daman - P.J.S.C."/>
    <s v=""/>
    <m/>
    <m/>
    <n v="0"/>
    <s v="Principal : K02.63, K03.81"/>
    <m/>
    <n v="0"/>
    <n v="0"/>
    <m/>
    <n v="0"/>
    <n v="0"/>
    <m/>
    <m/>
    <m/>
    <m/>
    <x v="0"/>
    <x v="0"/>
    <s v="dr ammar daman.xml"/>
    <m/>
    <s v="Initial Not Remitted"/>
    <m/>
  </r>
  <r>
    <s v="MF4159"/>
    <s v="2031MF4159-51a9ba"/>
    <s v="41064"/>
    <d v="2025-01-30T18:21:00"/>
    <n v="1"/>
    <d v="2025-01-30T18:21:00"/>
    <d v="2025-01-30T19:17:00"/>
    <s v="0000084747"/>
    <s v="71211"/>
    <n v="6"/>
    <n v="1"/>
    <s v="GD36537"/>
    <s v="AMMAR  ANBARI"/>
    <s v="A001"/>
    <s v="National Health Insurance Co. - Daman - P.J.S.C."/>
    <s v="A001"/>
    <s v="National Health Insurance Co. - Daman - P.J.S.C."/>
    <s v=""/>
    <m/>
    <s v="117753915"/>
    <n v="384"/>
    <s v="Principal : K02.63, K03.81"/>
    <m/>
    <n v="0"/>
    <n v="0"/>
    <m/>
    <n v="0"/>
    <n v="384"/>
    <m/>
    <m/>
    <m/>
    <m/>
    <x v="0"/>
    <x v="0"/>
    <s v="dr ammar daman.xml"/>
    <m/>
    <s v="Initial Not Remitted"/>
    <m/>
  </r>
  <r>
    <s v="MF4159"/>
    <s v="2047MF4159-257749"/>
    <s v="34846"/>
    <d v="2025-01-31T14:21:00"/>
    <n v="1"/>
    <d v="2025-01-31T14:21:00"/>
    <d v="2025-01-31T14:45:00"/>
    <s v="0000078746"/>
    <s v="93332"/>
    <n v="6"/>
    <n v="1"/>
    <s v="GD22441"/>
    <s v="AMR ELSAYED ABDELRAHIM HUSSEIN LABIB"/>
    <s v="D001"/>
    <s v="National Health Insurance Company (DAMAN) - Thiqa program administration"/>
    <s v="E001"/>
    <s v="Abu Dhabi Department of Finance"/>
    <s v=""/>
    <m/>
    <s v="AUTH2301202520365298"/>
    <n v="420"/>
    <s v="Principal : M26.211"/>
    <m/>
    <n v="0"/>
    <n v="0"/>
    <m/>
    <n v="0"/>
    <n v="420"/>
    <m/>
    <m/>
    <m/>
    <m/>
    <x v="0"/>
    <x v="0"/>
    <s v="THIQA dr amr.xml"/>
    <m/>
    <s v="Initial Not Remitted"/>
    <m/>
  </r>
  <r>
    <s v="MF4159"/>
    <s v="1796MF4159-8aff0c"/>
    <s v="39238"/>
    <d v="2025-01-31T15:27:00"/>
    <n v="1"/>
    <d v="2025-01-31T15:27:00"/>
    <d v="2025-01-31T15:39:00"/>
    <s v="0000083675"/>
    <s v="93332"/>
    <n v="6"/>
    <n v="1"/>
    <s v="GD22441"/>
    <s v="AMR ELSAYED ABDELRAHIM HUSSEIN LABIB"/>
    <s v="D001"/>
    <s v="National Health Insurance Company (DAMAN) - Thiqa program administration"/>
    <s v="E001"/>
    <s v="Abu Dhabi Department of Finance"/>
    <s v=""/>
    <m/>
    <s v="AUTH2201202520292202"/>
    <n v="420"/>
    <s v="Principal : M26.211, K00.6"/>
    <m/>
    <n v="0"/>
    <n v="0"/>
    <m/>
    <n v="0"/>
    <n v="420"/>
    <m/>
    <m/>
    <m/>
    <m/>
    <x v="0"/>
    <x v="0"/>
    <s v="dramr-thiqa-jan-feb.xml"/>
    <m/>
    <s v="Initial Not Remitted"/>
    <m/>
  </r>
  <r>
    <s v="MF4159"/>
    <s v="2096MF4159-38c483"/>
    <s v="41073"/>
    <d v="2025-01-31T16:06:00"/>
    <n v="1"/>
    <d v="2025-01-31T16:06:00"/>
    <d v="2025-01-31T16:26:00"/>
    <s v="0000084832"/>
    <s v="01204"/>
    <n v="6"/>
    <n v="1"/>
    <s v="GD45264"/>
    <s v="IBRAHIM KHALED MOHAMED HASSAN  MOUSA"/>
    <s v="D001"/>
    <s v="National Health Insurance Company (DAMAN) - Thiqa program administration"/>
    <s v="E001"/>
    <s v="Abu Dhabi Department of Finance"/>
    <s v=""/>
    <m/>
    <m/>
    <n v="70"/>
    <s v="Principal : K05.10, K03.6"/>
    <m/>
    <n v="0"/>
    <n v="0"/>
    <m/>
    <n v="0"/>
    <n v="70"/>
    <m/>
    <m/>
    <m/>
    <m/>
    <x v="0"/>
    <x v="0"/>
    <s v="thiqa-jan26,25.-dribhm.xml"/>
    <m/>
    <s v="Initial Not Remitted"/>
    <m/>
  </r>
  <r>
    <s v="MF4159"/>
    <s v="2096MF4159-38c483"/>
    <s v="41073"/>
    <d v="2025-01-31T16:06:00"/>
    <n v="1"/>
    <d v="2025-01-31T16:06:00"/>
    <d v="2025-01-31T16:26:00"/>
    <s v="0000084833"/>
    <s v="02601"/>
    <n v="6"/>
    <n v="1"/>
    <s v="GD45264"/>
    <s v="IBRAHIM KHALED MOHAMED HASSAN  MOUSA"/>
    <s v="D001"/>
    <s v="National Health Insurance Company (DAMAN) - Thiqa program administration"/>
    <s v="E001"/>
    <s v="Abu Dhabi Department of Finance"/>
    <s v=""/>
    <m/>
    <m/>
    <n v="105"/>
    <s v="Principal : K05.10, K03.6"/>
    <m/>
    <n v="0"/>
    <n v="0"/>
    <m/>
    <n v="0"/>
    <n v="105"/>
    <m/>
    <m/>
    <m/>
    <m/>
    <x v="0"/>
    <x v="0"/>
    <s v="thiqa-jan26,25.-dribhm.xml"/>
    <m/>
    <s v="Initial Not Remitted"/>
    <m/>
  </r>
  <r>
    <s v="MF4159"/>
    <s v="2096MF4159-38c483"/>
    <s v="41073"/>
    <d v="2025-01-31T16:06:00"/>
    <n v="1"/>
    <d v="2025-01-31T16:06:00"/>
    <d v="2025-01-31T16:26:00"/>
    <s v="0000084835"/>
    <s v="11101"/>
    <n v="6"/>
    <n v="1"/>
    <s v="GD45264"/>
    <s v="IBRAHIM KHALED MOHAMED HASSAN  MOUSA"/>
    <s v="D001"/>
    <s v="National Health Insurance Company (DAMAN) - Thiqa program administration"/>
    <s v="E001"/>
    <s v="Abu Dhabi Department of Finance"/>
    <s v=""/>
    <m/>
    <m/>
    <n v="56"/>
    <s v="Principal : K05.10, K03.6"/>
    <m/>
    <n v="0"/>
    <n v="0"/>
    <m/>
    <n v="0"/>
    <n v="56"/>
    <m/>
    <m/>
    <m/>
    <m/>
    <x v="0"/>
    <x v="0"/>
    <s v="thiqa-jan26,25.-dribhm.xml"/>
    <m/>
    <s v="Initial Not Remitted"/>
    <m/>
  </r>
  <r>
    <s v="MF4159"/>
    <s v="2096MF4159-38c483"/>
    <s v="41073"/>
    <d v="2025-01-31T16:06:00"/>
    <n v="1"/>
    <d v="2025-01-31T16:06:00"/>
    <d v="2025-01-31T16:26:00"/>
    <s v="0000084834"/>
    <s v="11111"/>
    <n v="6"/>
    <n v="1"/>
    <s v="GD45264"/>
    <s v="IBRAHIM KHALED MOHAMED HASSAN  MOUSA"/>
    <s v="D001"/>
    <s v="National Health Insurance Company (DAMAN) - Thiqa program administration"/>
    <s v="E001"/>
    <s v="Abu Dhabi Department of Finance"/>
    <s v=""/>
    <m/>
    <m/>
    <n v="70"/>
    <s v="Principal : K05.10, K03.6"/>
    <m/>
    <n v="0"/>
    <n v="0"/>
    <m/>
    <n v="0"/>
    <n v="70"/>
    <m/>
    <m/>
    <m/>
    <m/>
    <x v="0"/>
    <x v="0"/>
    <s v="thiqa-jan26,25.-dribhm.xml"/>
    <m/>
    <s v="Initial Not Remitted"/>
    <m/>
  </r>
  <r>
    <s v="MF4159"/>
    <s v="2096MF4159-38c483"/>
    <s v="41073"/>
    <d v="2025-01-31T16:06:00"/>
    <n v="1"/>
    <d v="2025-01-31T16:06:00"/>
    <d v="2025-01-31T16:26:00"/>
    <s v="0000084836"/>
    <s v="11119"/>
    <n v="6"/>
    <n v="1"/>
    <s v="GD45264"/>
    <s v="IBRAHIM KHALED MOHAMED HASSAN  MOUSA"/>
    <s v="D001"/>
    <s v="National Health Insurance Company (DAMAN) - Thiqa program administration"/>
    <s v="E001"/>
    <s v="Abu Dhabi Department of Finance"/>
    <s v=""/>
    <m/>
    <m/>
    <n v="52.5"/>
    <s v="Principal : K05.10, K03.6"/>
    <m/>
    <n v="0"/>
    <n v="0"/>
    <m/>
    <n v="0"/>
    <n v="52.5"/>
    <m/>
    <m/>
    <m/>
    <m/>
    <x v="0"/>
    <x v="0"/>
    <s v="thiqa-jan26,25.-dribhm.xml"/>
    <m/>
    <s v="Initial Not Remitted"/>
    <m/>
  </r>
  <r>
    <s v="MF4159"/>
    <s v="2097MF4159-90e089"/>
    <s v="39471"/>
    <d v="2025-01-31T16:31:00"/>
    <n v="1"/>
    <d v="2025-01-31T16:31:00"/>
    <d v="2025-01-31T16:48:00"/>
    <s v="0000084837"/>
    <s v="01204"/>
    <n v="6"/>
    <n v="1"/>
    <s v="GD45264"/>
    <s v="IBRAHIM KHALED MOHAMED HASSAN  MOUSA"/>
    <s v="D001"/>
    <s v="National Health Insurance Company (DAMAN) - Thiqa program administration"/>
    <s v="E001"/>
    <s v="Abu Dhabi Department of Finance"/>
    <s v=""/>
    <m/>
    <m/>
    <n v="70"/>
    <s v="Principal : K05.329, K03.6, K03.81, K02.62, K08.409, K02.52"/>
    <m/>
    <n v="0"/>
    <n v="0"/>
    <m/>
    <n v="0"/>
    <n v="70"/>
    <m/>
    <m/>
    <m/>
    <m/>
    <x v="0"/>
    <x v="0"/>
    <s v="thiqa-jan26,25.-dribhm.xml"/>
    <m/>
    <s v="Initial Not Remitted"/>
    <m/>
  </r>
  <r>
    <s v="MF4159"/>
    <s v="2097MF4159-90e089"/>
    <s v="39471"/>
    <d v="2025-01-31T16:31:00"/>
    <n v="1"/>
    <d v="2025-01-31T16:31:00"/>
    <d v="2025-01-31T16:48:00"/>
    <s v="0000084838"/>
    <s v="02601"/>
    <n v="6"/>
    <n v="1"/>
    <s v="GD45264"/>
    <s v="IBRAHIM KHALED MOHAMED HASSAN  MOUSA"/>
    <s v="D001"/>
    <s v="National Health Insurance Company (DAMAN) - Thiqa program administration"/>
    <s v="E001"/>
    <s v="Abu Dhabi Department of Finance"/>
    <s v=""/>
    <m/>
    <m/>
    <n v="105"/>
    <s v="Principal : K05.329, K03.6, K03.81, K02.62, K08.409, K02.52"/>
    <m/>
    <n v="0"/>
    <n v="0"/>
    <m/>
    <n v="0"/>
    <n v="105"/>
    <m/>
    <m/>
    <m/>
    <m/>
    <x v="0"/>
    <x v="0"/>
    <s v="thiqa-jan26,25.-dribhm.xml"/>
    <m/>
    <s v="Initial Not Remitted"/>
    <m/>
  </r>
  <r>
    <s v="MF4159"/>
    <s v="2097MF4159-90e089"/>
    <s v="39471"/>
    <d v="2025-01-31T16:31:00"/>
    <n v="1"/>
    <d v="2025-01-31T16:31:00"/>
    <d v="2025-01-31T16:48:00"/>
    <s v="0000084841"/>
    <s v="11101"/>
    <n v="6"/>
    <n v="1"/>
    <s v="GD45264"/>
    <s v="IBRAHIM KHALED MOHAMED HASSAN  MOUSA"/>
    <s v="D001"/>
    <s v="National Health Insurance Company (DAMAN) - Thiqa program administration"/>
    <s v="E001"/>
    <s v="Abu Dhabi Department of Finance"/>
    <s v=""/>
    <m/>
    <m/>
    <n v="56"/>
    <s v="Principal : K05.329, K03.6, K03.81, K02.62, K08.409, K02.52"/>
    <m/>
    <n v="0"/>
    <n v="0"/>
    <m/>
    <n v="0"/>
    <n v="56"/>
    <m/>
    <m/>
    <m/>
    <m/>
    <x v="0"/>
    <x v="0"/>
    <s v="thiqa-jan26,25.-dribhm.xml"/>
    <m/>
    <s v="Initial Not Remitted"/>
    <m/>
  </r>
  <r>
    <s v="MF4159"/>
    <s v="2097MF4159-90e089"/>
    <s v="39471"/>
    <d v="2025-01-31T16:31:00"/>
    <n v="1"/>
    <d v="2025-01-31T16:31:00"/>
    <d v="2025-01-31T16:48:00"/>
    <s v="0000084839"/>
    <s v="11111"/>
    <n v="6"/>
    <n v="1"/>
    <s v="GD45264"/>
    <s v="IBRAHIM KHALED MOHAMED HASSAN  MOUSA"/>
    <s v="D001"/>
    <s v="National Health Insurance Company (DAMAN) - Thiqa program administration"/>
    <s v="E001"/>
    <s v="Abu Dhabi Department of Finance"/>
    <s v=""/>
    <m/>
    <m/>
    <n v="70"/>
    <s v="Principal : K05.329, K03.6, K03.81, K02.62, K08.409, K02.52"/>
    <m/>
    <n v="0"/>
    <n v="0"/>
    <m/>
    <n v="0"/>
    <n v="70"/>
    <m/>
    <m/>
    <m/>
    <m/>
    <x v="0"/>
    <x v="0"/>
    <s v="thiqa-jan26,25.-dribhm.xml"/>
    <m/>
    <s v="Initial Not Remitted"/>
    <m/>
  </r>
  <r>
    <s v="MF4159"/>
    <s v="2097MF4159-90e089"/>
    <s v="39471"/>
    <d v="2025-01-31T16:31:00"/>
    <n v="1"/>
    <d v="2025-01-31T16:31:00"/>
    <d v="2025-01-31T16:48:00"/>
    <s v="0000084840"/>
    <s v="11119"/>
    <n v="6"/>
    <n v="1"/>
    <s v="GD45264"/>
    <s v="IBRAHIM KHALED MOHAMED HASSAN  MOUSA"/>
    <s v="D001"/>
    <s v="National Health Insurance Company (DAMAN) - Thiqa program administration"/>
    <s v="E001"/>
    <s v="Abu Dhabi Department of Finance"/>
    <s v=""/>
    <m/>
    <m/>
    <n v="52.5"/>
    <s v="Principal : K05.329, K03.6, K03.81, K02.62, K08.409, K02.52"/>
    <m/>
    <n v="0"/>
    <n v="0"/>
    <m/>
    <n v="0"/>
    <n v="52.5"/>
    <m/>
    <m/>
    <m/>
    <m/>
    <x v="0"/>
    <x v="0"/>
    <s v="thiqa-jan26,25.-dribhm.xml"/>
    <m/>
    <s v="Initial Not Remitted"/>
    <m/>
  </r>
  <r>
    <s v="MF4159"/>
    <s v="2044MF4159-32bb46"/>
    <s v="37235"/>
    <d v="2025-01-31T16:39:00"/>
    <n v="1"/>
    <d v="2025-01-31T16:39:00"/>
    <d v="2025-01-31T16:50:00"/>
    <s v="0000084842"/>
    <s v="93332"/>
    <n v="6"/>
    <n v="1"/>
    <s v="GD22441"/>
    <s v="AMR ELSAYED ABDELRAHIM HUSSEIN LABIB"/>
    <s v="D001"/>
    <s v="National Health Insurance Company (DAMAN) - Thiqa program administration"/>
    <s v="E001"/>
    <s v="Abu Dhabi Department of Finance"/>
    <s v=""/>
    <m/>
    <s v="AUTH2201202520292403"/>
    <n v="420"/>
    <s v="Principal : M26.213"/>
    <m/>
    <n v="0"/>
    <n v="0"/>
    <m/>
    <n v="0"/>
    <n v="420"/>
    <m/>
    <m/>
    <m/>
    <m/>
    <x v="0"/>
    <x v="0"/>
    <s v="THIQA dr amr.xml"/>
    <m/>
    <s v="Initial Not Remitted"/>
    <m/>
  </r>
  <r>
    <s v="MF4159"/>
    <s v="1794MF4159-639d01"/>
    <s v="38884"/>
    <d v="2025-01-31T17:13:00"/>
    <n v="1"/>
    <d v="2025-01-31T17:13:00"/>
    <d v="2025-01-31T17:35:00"/>
    <s v="0000083678"/>
    <s v="93332"/>
    <n v="6"/>
    <n v="1"/>
    <s v="GD22441"/>
    <s v="AMR ELSAYED ABDELRAHIM HUSSEIN LABIB"/>
    <s v="A001"/>
    <s v="National Health Insurance Co. - Daman - P.J.S.C."/>
    <s v="A001"/>
    <s v="National Health Insurance Co. - Daman - P.J.S.C."/>
    <s v=""/>
    <m/>
    <s v="117478800"/>
    <n v="288"/>
    <s v="Principal : M26.212"/>
    <m/>
    <n v="0"/>
    <n v="0"/>
    <m/>
    <n v="0"/>
    <n v="288"/>
    <m/>
    <m/>
    <m/>
    <m/>
    <x v="0"/>
    <x v="0"/>
    <s v="31jan-daman-dramr.xml"/>
    <m/>
    <s v="Initial Not Remitted"/>
    <m/>
  </r>
  <r>
    <s v="MF4159"/>
    <s v="2045MF4159-167dab"/>
    <s v="36481"/>
    <d v="2025-01-31T17:34:00"/>
    <n v="1"/>
    <d v="2025-01-31T17:34:00"/>
    <d v="2025-01-31T17:51:00"/>
    <s v="0000083657"/>
    <s v="93332"/>
    <n v="6"/>
    <n v="1"/>
    <s v="GD22441"/>
    <s v="AMR ELSAYED ABDELRAHIM HUSSEIN LABIB"/>
    <s v="D001"/>
    <s v="National Health Insurance Company (DAMAN) - Thiqa program administration"/>
    <s v="E001"/>
    <s v="Abu Dhabi Department of Finance"/>
    <s v=""/>
    <m/>
    <s v="AUTH2201202520289903"/>
    <n v="420"/>
    <s v="Principal : M26.212"/>
    <m/>
    <n v="0"/>
    <n v="0"/>
    <m/>
    <n v="0"/>
    <n v="420"/>
    <m/>
    <m/>
    <m/>
    <m/>
    <x v="0"/>
    <x v="0"/>
    <s v="THIQA dr amr.xml"/>
    <m/>
    <s v="Initial Not Remitted"/>
    <m/>
  </r>
  <r>
    <s v="MF4159"/>
    <s v="1799MF4159-efcabc"/>
    <s v="36214"/>
    <d v="2025-01-31T18:25:00"/>
    <n v="1"/>
    <d v="2025-01-31T18:25:00"/>
    <d v="2025-01-31T18:59:00"/>
    <s v="0000083683"/>
    <s v="93332"/>
    <n v="6"/>
    <n v="1"/>
    <s v="GD22441"/>
    <s v="AMR ELSAYED ABDELRAHIM HUSSEIN LABIB"/>
    <s v="A001"/>
    <s v="National Health Insurance Co. - Daman - P.J.S.C."/>
    <s v="A001"/>
    <s v="National Health Insurance Co. - Daman - P.J.S.C."/>
    <s v=""/>
    <m/>
    <s v="117478992"/>
    <n v="288"/>
    <s v="Principal : M26.211"/>
    <m/>
    <n v="0"/>
    <n v="0"/>
    <m/>
    <n v="0"/>
    <n v="288"/>
    <m/>
    <m/>
    <m/>
    <m/>
    <x v="0"/>
    <x v="0"/>
    <s v="31jan-daman-dramr.xml"/>
    <m/>
    <s v="Initial Not Remitted"/>
    <m/>
  </r>
  <r>
    <s v="MF4159"/>
    <s v="1798MF4159-4ed048"/>
    <s v="40114"/>
    <d v="2025-01-31T19:35:00"/>
    <n v="1"/>
    <d v="2025-01-31T19:35:00"/>
    <d v="2025-01-31T19:59:00"/>
    <s v="0000084850"/>
    <s v="02601"/>
    <n v="6"/>
    <n v="1"/>
    <s v="GD22441"/>
    <s v="AMR ELSAYED ABDELRAHIM HUSSEIN LABIB"/>
    <s v="A001"/>
    <s v="National Health Insurance Co. - Daman - P.J.S.C."/>
    <s v="A001"/>
    <s v="National Health Insurance Co. - Daman - P.J.S.C."/>
    <s v=""/>
    <m/>
    <m/>
    <n v="72"/>
    <s v="Principal : M26.211, K08.409"/>
    <m/>
    <n v="0"/>
    <n v="0"/>
    <m/>
    <n v="0"/>
    <n v="72"/>
    <m/>
    <m/>
    <m/>
    <m/>
    <x v="0"/>
    <x v="0"/>
    <s v="31jan-daman-dramr.xml"/>
    <m/>
    <s v="Initial Not Remitted"/>
    <m/>
  </r>
  <r>
    <s v="MF4159"/>
    <s v="1798MF4159-4ed048"/>
    <s v="40114"/>
    <d v="2025-01-31T19:35:00"/>
    <n v="1"/>
    <d v="2025-01-31T19:35:00"/>
    <d v="2025-01-31T19:59:00"/>
    <s v="0000077373"/>
    <s v="93332"/>
    <n v="6"/>
    <n v="1"/>
    <s v="GD22441"/>
    <s v="AMR ELSAYED ABDELRAHIM HUSSEIN LABIB"/>
    <s v="A001"/>
    <s v="National Health Insurance Co. - Daman - P.J.S.C."/>
    <s v="A001"/>
    <s v="National Health Insurance Co. - Daman - P.J.S.C."/>
    <s v=""/>
    <m/>
    <s v="117479540"/>
    <n v="288"/>
    <s v="Principal : M26.211, K08.409"/>
    <m/>
    <n v="0"/>
    <n v="0"/>
    <m/>
    <n v="0"/>
    <n v="288"/>
    <m/>
    <m/>
    <m/>
    <m/>
    <x v="0"/>
    <x v="0"/>
    <s v="31jan-daman-dramr.xml"/>
    <m/>
    <s v="Initial Not Remitted"/>
    <m/>
  </r>
  <r>
    <s v="MF4159"/>
    <s v="2046MF4159-ef737d"/>
    <s v="39326"/>
    <d v="2025-01-31T19:59:00"/>
    <n v="1"/>
    <d v="2025-01-31T19:59:00"/>
    <d v="2025-01-31T20:14:00"/>
    <s v="0000084851"/>
    <s v="01902"/>
    <n v="6"/>
    <n v="1"/>
    <s v="GD22441"/>
    <s v="AMR ELSAYED ABDELRAHIM HUSSEIN LABIB"/>
    <s v="D001"/>
    <s v="National Health Insurance Company (DAMAN) - Thiqa program administration"/>
    <s v="E001"/>
    <s v="Abu Dhabi Department of Finance"/>
    <s v=""/>
    <m/>
    <m/>
    <n v="140"/>
    <s v="Principal : M26.211, M26.29, M26.32, K08.409"/>
    <m/>
    <n v="0"/>
    <n v="0"/>
    <m/>
    <n v="0"/>
    <n v="140"/>
    <m/>
    <m/>
    <m/>
    <m/>
    <x v="0"/>
    <x v="0"/>
    <s v="THIQA dr amr.xml"/>
    <m/>
    <s v="Initial Not Remitted"/>
    <m/>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n v="12600"/>
    <d v="2025-01-01T00:00:00"/>
    <s v="01- Paid to:"/>
    <s v="02- Electronic Treasury"/>
    <x v="0"/>
    <x v="0"/>
    <s v="Shamsin"/>
    <s v="Mohamed Abdel Moniem"/>
    <s v="Complementary for Patient"/>
    <s v="Payment as a Complementray for PT Obaid Family #39290"/>
    <n v="6002"/>
    <s v="N/A"/>
    <n v="36"/>
    <n v="0"/>
    <m/>
    <m/>
  </r>
  <r>
    <n v="12398"/>
    <d v="2025-01-01T00:00:00"/>
    <s v="01- Paid to:"/>
    <s v="01- Main Treasury"/>
    <x v="1"/>
    <x v="1"/>
    <s v="Lari Exchange"/>
    <s v="Mohamed Abdel Moniem"/>
    <s v="Salary FMO Dec2024"/>
    <s v="Salary FMO Dec2024 to Dr.Tahoun and Ms.Heba"/>
    <n v="6004"/>
    <n v="5450101254303060"/>
    <n v="140000"/>
    <m/>
    <m/>
    <m/>
  </r>
  <r>
    <n v="12399"/>
    <d v="2025-01-01T00:00:00"/>
    <s v="01- Paid to:"/>
    <s v="01- Main Treasury"/>
    <x v="1"/>
    <x v="1"/>
    <s v="Lari Exchange"/>
    <s v="Mohamed Abdel Moniem"/>
    <s v="Salary FMO Dec2024"/>
    <s v="Salary FMO Dec2024 to Razel, Jorylin , Kimberly and Mariam"/>
    <n v="6005"/>
    <n v="5450101254303060"/>
    <n v="20900"/>
    <m/>
    <m/>
    <m/>
  </r>
  <r>
    <n v="12400"/>
    <d v="2025-01-01T00:00:00"/>
    <s v="01- Paid to:"/>
    <s v="01- Main Treasury"/>
    <x v="1"/>
    <x v="2"/>
    <s v="Lari Exchange"/>
    <s v="Mohamed Abdel Moniem"/>
    <s v="Salary FMO Dec2024"/>
    <s v="Salary FMO Dec2024 to External Staff Saber, Saed , Alamghir, Arjun and Algien"/>
    <n v="6006"/>
    <n v="5450101254303060"/>
    <n v="9000"/>
    <m/>
    <m/>
    <m/>
  </r>
  <r>
    <n v="12402"/>
    <d v="2025-01-01T00:00:00"/>
    <s v="01- Paid to:"/>
    <s v="01- Main Treasury"/>
    <x v="2"/>
    <x v="3"/>
    <s v="Adib"/>
    <s v="Mohamed Abdel Moniem"/>
    <s v="Bank Transfer"/>
    <s v="Bank transfer to Electronic Treasury"/>
    <n v="6008"/>
    <n v="5450101254306250"/>
    <n v="2000"/>
    <m/>
    <m/>
    <m/>
  </r>
  <r>
    <n v="12349"/>
    <d v="2025-01-02T00:00:00"/>
    <s v="01- Paid to:"/>
    <s v="02- Electronic Treasury"/>
    <x v="3"/>
    <x v="4"/>
    <s v="Amazon.ae"/>
    <s v="Zenneth - Staff"/>
    <s v="Batteries"/>
    <s v="Purchase of Batteries"/>
    <n v="6131"/>
    <s v="407-4498548-5528300"/>
    <n v="27.1"/>
    <n v="1.29"/>
    <s v="Not Eligible"/>
    <m/>
  </r>
  <r>
    <n v="12602"/>
    <d v="2025-01-02T00:00:00"/>
    <s v="01- Paid to:"/>
    <s v="01- Main Treasury"/>
    <x v="4"/>
    <x v="5"/>
    <s v="Lari Exchange"/>
    <s v="Mohamed Abdel Moniem"/>
    <s v="Lari Transfer Fee"/>
    <s v="Payment for Lari Transfer Fees for Dec2024 Salary First Batch"/>
    <n v="6007"/>
    <n v="180125796"/>
    <n v="32.549999999999997"/>
    <n v="1.55"/>
    <s v="Eligible"/>
    <m/>
  </r>
  <r>
    <n v="12360"/>
    <d v="2025-01-02T00:00:00"/>
    <s v="01- Paid to:"/>
    <s v="02- Electronic Treasury"/>
    <x v="4"/>
    <x v="6"/>
    <s v="Icp Smart Services"/>
    <s v="Aasiya Siddiqa"/>
    <s v="Request Fees, Issue Fees, E-service Fees, Icp Fees, Electronic Payment Fees,"/>
    <s v="New Visa Issuance - Mysmyle - Moby"/>
    <n v="6129"/>
    <s v="7258-1-977694670"/>
    <n v="356.2"/>
    <n v="0"/>
    <m/>
    <m/>
  </r>
  <r>
    <n v="12361"/>
    <d v="2025-01-02T00:00:00"/>
    <s v="01- Paid to:"/>
    <s v="02- Electronic Treasury"/>
    <x v="4"/>
    <x v="6"/>
    <s v="Icp Smart Services"/>
    <s v="Marife Samson"/>
    <s v="Card Issuance, Electronic Payment Fees, Smart Services Fee, Request Fees, Issue Fees, E-service Fees, Icp Fees, Electronic Payment Fees,"/>
    <s v="Residency and EID for Genet - Mysmyle (Attached both payments and document files in 1 LPO)"/>
    <n v="6130"/>
    <s v="7152-1-903563028"/>
    <n v="761.66"/>
    <n v="0"/>
    <m/>
    <m/>
  </r>
  <r>
    <n v="12363"/>
    <d v="2025-01-02T00:00:00"/>
    <s v="01- Paid to:"/>
    <s v="02- Electronic Treasury"/>
    <x v="4"/>
    <x v="6"/>
    <s v="Icp Smart Services"/>
    <s v="Marife Samson"/>
    <s v="Request Fees, Issue Fees, E-service Fees, Icp Fees, Electronic Payment Fees, Card Issuance, Electronic Payment Fees, Smart Services Fee,"/>
    <s v="Residency and EID for Jennifer - Mysmyle ( Both payments and files are attached in 1 LOP only )"/>
    <n v="6132"/>
    <s v="7154-1-908811057"/>
    <n v="761.66"/>
    <n v="0"/>
    <m/>
    <m/>
  </r>
  <r>
    <n v="12364"/>
    <d v="2025-01-02T00:00:00"/>
    <s v="01- Paid to:"/>
    <s v="02- Electronic Treasury"/>
    <x v="4"/>
    <x v="6"/>
    <s v="Icp Smart Services"/>
    <s v="Marife Samson"/>
    <s v="Request Fees, Issue Fees, E-service Fees, Icp Fees, Electronic Payment Fees, Card Issuance, Electronic Payment Fees, Smart Services Fee,"/>
    <s v="Residency and EID payment for Aasiya - Mysmyle (Both payments and files are attached in 1 LPO only)"/>
    <n v="6133"/>
    <s v="7153-1-785140435"/>
    <n v="761.66"/>
    <n v="0"/>
    <m/>
    <m/>
  </r>
  <r>
    <n v="12365"/>
    <d v="2025-01-02T00:00:00"/>
    <s v="01- Paid to:"/>
    <s v="02- Electronic Treasury"/>
    <x v="4"/>
    <x v="6"/>
    <s v="Icp Smart Services"/>
    <s v="Aasiya Siddiqa"/>
    <s v="Request Fees, E-service Fees, Icp Fees, Electronic Payment Fees,"/>
    <s v="Change Status - Mysmyle - Moby"/>
    <n v="6134"/>
    <s v="7257-1-698483155"/>
    <n v="660.29"/>
    <n v="0"/>
    <m/>
    <m/>
  </r>
  <r>
    <n v="12350"/>
    <d v="2025-01-03T00:00:00"/>
    <s v="01- Paid to:"/>
    <s v="02- Electronic Treasury"/>
    <x v="3"/>
    <x v="4"/>
    <s v="Amazon.ae"/>
    <s v="Mohamed Abdel Moniem"/>
    <s v="Clinic Supplies Purchase"/>
    <s v="Purchase of Torniquet"/>
    <n v="6137"/>
    <s v="407-1150671-9345968"/>
    <n v="16.46"/>
    <m/>
    <m/>
    <m/>
  </r>
  <r>
    <n v="12351"/>
    <d v="2025-01-03T00:00:00"/>
    <s v="01- Paid to:"/>
    <s v="02- Electronic Treasury"/>
    <x v="3"/>
    <x v="4"/>
    <s v="Amazon.ae"/>
    <s v="Mohamed Abdel Moniem"/>
    <s v="Lab Tools and Accessories"/>
    <s v="Purchase of veneers box"/>
    <n v="6138"/>
    <s v="407-9908123-5919517"/>
    <n v="70"/>
    <m/>
    <m/>
    <m/>
  </r>
  <r>
    <n v="12601"/>
    <d v="2025-01-03T00:00:00"/>
    <s v="01- Paid to:"/>
    <s v="02- Electronic Treasury"/>
    <x v="4"/>
    <x v="7"/>
    <s v="Facebook"/>
    <s v="Mohamed Abdel Moniem"/>
    <s v="Facebook Ads"/>
    <s v="Payment for facebook ads"/>
    <n v="6003"/>
    <s v="Qt4qzh4mc2"/>
    <n v="94.37"/>
    <n v="0"/>
    <m/>
    <m/>
  </r>
  <r>
    <n v="12366"/>
    <d v="2025-01-03T00:00:00"/>
    <s v="01- Paid to:"/>
    <s v="02- Electronic Treasury"/>
    <x v="4"/>
    <x v="6"/>
    <s v="Icp Smart Services"/>
    <s v="Marife Samson"/>
    <s v="Request Fees, E-service Fees, Icp Fees, Electronic Payment Fees,"/>
    <s v="Residence Visa cancellation under Vision Dental Clinic- Manju Devadasan"/>
    <n v="6135"/>
    <s v="7162-1-780862608"/>
    <n v="204.15"/>
    <n v="0"/>
    <m/>
    <m/>
  </r>
  <r>
    <n v="12616"/>
    <d v="2025-01-03T00:00:00"/>
    <s v="01- Paid to:"/>
    <s v="01- Main Treasury"/>
    <x v="4"/>
    <x v="6"/>
    <s v="Abu Dhabi Pension Fund"/>
    <s v="Mohamed Abdel Moniem"/>
    <s v="Staff Benefits"/>
    <s v="Payment for Muna Mohamed Retirement Pensions"/>
    <n v="6327"/>
    <s v="MC2025X322758E"/>
    <n v="1300"/>
    <n v="0"/>
    <m/>
    <m/>
  </r>
  <r>
    <n v="12418"/>
    <d v="2025-01-03T00:00:00"/>
    <s v="01- Paid to:"/>
    <s v="02- Electronic Treasury"/>
    <x v="4"/>
    <x v="8"/>
    <s v="Tamm Doh"/>
    <s v="Aasiya Siddiqa"/>
    <s v="Doh- License Issuance Fee, Processing Charges,"/>
    <s v="DOH Facility License Renewal - Vision Dental Clinic (Receipt include DOH application fees. Please Ignore the Application fees 100 AED receipt). Note: Check page 2 of PDF for attachment."/>
    <n v="6136"/>
    <s v="7255-1-209242459"/>
    <n v="23006"/>
    <n v="0"/>
    <m/>
    <m/>
  </r>
  <r>
    <n v="12352"/>
    <d v="2025-01-04T00:00:00"/>
    <s v="01- Paid to:"/>
    <s v="02- Electronic Treasury"/>
    <x v="3"/>
    <x v="4"/>
    <s v="New Al Daman Pharmacy Llc"/>
    <s v="Mohamed Abdel Moniem"/>
    <s v="Medicine for Triage"/>
    <s v="Purchase of RBS Strips"/>
    <n v="6141"/>
    <n v="820041"/>
    <n v="80"/>
    <m/>
    <m/>
    <m/>
  </r>
  <r>
    <n v="12353"/>
    <d v="2025-01-04T00:00:00"/>
    <s v="01- Paid to:"/>
    <s v="02- Electronic Treasury"/>
    <x v="3"/>
    <x v="4"/>
    <s v="New Al Daman Pharmacy Llc"/>
    <s v="Mohamed Abdel Moniem"/>
    <s v="Medicine for Triage"/>
    <s v="Purchase of RBS Lancet"/>
    <n v="6142"/>
    <n v="820042"/>
    <n v="40"/>
    <m/>
    <m/>
    <m/>
  </r>
  <r>
    <n v="12354"/>
    <d v="2025-01-04T00:00:00"/>
    <s v="01- Paid to:"/>
    <s v="02- Electronic Treasury"/>
    <x v="0"/>
    <x v="9"/>
    <s v="Delight Stationery"/>
    <s v="Mohamed Abdel Moniem"/>
    <s v="Office Supplies and Stationery"/>
    <s v="Purchase of Office Supplies"/>
    <n v="6143"/>
    <s v="CB-25-00154"/>
    <n v="63"/>
    <n v="3"/>
    <s v="Eligible"/>
    <m/>
  </r>
  <r>
    <n v="12355"/>
    <d v="2025-01-04T00:00:00"/>
    <s v="01- Paid to:"/>
    <s v="02- Electronic Treasury"/>
    <x v="3"/>
    <x v="4"/>
    <s v="Aster Pharmacy"/>
    <s v="Mohamed Abdel Moniem"/>
    <s v="Crash Cart Medicine"/>
    <s v="Purchase of Crash Cart medicine"/>
    <n v="6145"/>
    <s v="1245-124504-1736000537248"/>
    <n v="35.1"/>
    <m/>
    <m/>
    <m/>
  </r>
  <r>
    <n v="12612"/>
    <d v="2025-01-04T00:00:00"/>
    <s v="01- Paid to:"/>
    <s v="02- Electronic Treasury"/>
    <x v="0"/>
    <x v="10"/>
    <s v="Home Centre"/>
    <s v="Mohamed Abdel Moniem"/>
    <s v="Pantry Supplies"/>
    <s v="Payment for Door Mat"/>
    <n v="6144"/>
    <n v="4.00062063140202E+19"/>
    <n v="99"/>
    <n v="4.71"/>
    <s v="Not Eligible"/>
    <m/>
  </r>
  <r>
    <n v="12367"/>
    <d v="2025-01-04T00:00:00"/>
    <s v="01- Paid to:"/>
    <s v="02- Electronic Treasury"/>
    <x v="4"/>
    <x v="7"/>
    <s v="Google"/>
    <s v="Mohamed Mohamed Elsamanodey"/>
    <s v="Social Media Ads,"/>
    <s v="Payment for Social Media ADS"/>
    <n v="6139"/>
    <s v="7230-1-697661646"/>
    <n v="1134.0899999999999"/>
    <n v="0"/>
    <m/>
    <m/>
  </r>
  <r>
    <n v="12368"/>
    <d v="2025-01-04T00:00:00"/>
    <s v="01- Paid to:"/>
    <s v="02- Electronic Treasury"/>
    <x v="4"/>
    <x v="7"/>
    <s v="Facebook"/>
    <s v="Mohamed Mohamed Elsamanodey"/>
    <s v="Facebook Ads,"/>
    <s v="Payment for facebook ads"/>
    <n v="6140"/>
    <s v="7229-1-558010850"/>
    <n v="369"/>
    <n v="0"/>
    <m/>
    <m/>
  </r>
  <r>
    <n v="12322"/>
    <d v="2025-01-05T00:00:00"/>
    <s v="01- Paid to:"/>
    <s v="05- Reception Treasury"/>
    <x v="0"/>
    <x v="0"/>
    <s v="Tea Trend Cafeteria"/>
    <s v="Zenneth - Staff"/>
    <s v="Food for Patient"/>
    <s v="juice for dr tayseer wife"/>
    <n v="6101"/>
    <n v="24071"/>
    <n v="10.5"/>
    <n v="0.5"/>
    <s v="Not Eligible"/>
    <m/>
  </r>
  <r>
    <n v="12323"/>
    <d v="2025-01-05T00:00:00"/>
    <s v="01- Paid to:"/>
    <s v="05- Reception Treasury"/>
    <x v="1"/>
    <x v="2"/>
    <s v="Sajed Tahoun"/>
    <s v="Zenneth - Staff"/>
    <s v="Salary Advance"/>
    <s v="Salary advanced of Sajed Tahoun FMO December 2024"/>
    <n v="6102"/>
    <s v="NA"/>
    <n v="100"/>
    <m/>
    <m/>
    <m/>
  </r>
  <r>
    <n v="12324"/>
    <d v="2025-01-05T00:00:00"/>
    <s v="01- Paid to:"/>
    <s v="05- Reception Treasury"/>
    <x v="0"/>
    <x v="11"/>
    <s v="Sohag Car Wash Services"/>
    <s v="Zenneth - Staff"/>
    <s v="Car Washing"/>
    <s v="Car Wash payment for company vehicle"/>
    <n v="6103"/>
    <s v="NA"/>
    <n v="30"/>
    <m/>
    <m/>
    <m/>
  </r>
  <r>
    <n v="12325"/>
    <d v="2025-01-05T00:00:00"/>
    <s v="01- Paid to:"/>
    <s v="05- Reception Treasury"/>
    <x v="0"/>
    <x v="9"/>
    <s v="Global Digital"/>
    <s v="Zenneth - Staff"/>
    <s v="Office Supplies and Stationery"/>
    <s v="Purchase of Matt Paper Printing"/>
    <n v="6104"/>
    <n v="39258"/>
    <n v="21"/>
    <n v="1"/>
    <s v="Eligible"/>
    <m/>
  </r>
  <r>
    <n v="12327"/>
    <d v="2025-01-05T00:00:00"/>
    <s v="01- Paid to:"/>
    <s v="05- Reception Treasury"/>
    <x v="1"/>
    <x v="12"/>
    <s v="Abu Dhabi Coop"/>
    <s v="Zenneth - Staff"/>
    <s v="Staff Benefits"/>
    <s v="Purchase of Food Supplies for Staff"/>
    <n v="6106"/>
    <n v="193011004391"/>
    <n v="1000"/>
    <n v="47.62"/>
    <s v="Not Eligible"/>
    <m/>
  </r>
  <r>
    <n v="12328"/>
    <d v="2025-01-05T00:00:00"/>
    <s v="01- Paid to:"/>
    <s v="05- Reception Treasury"/>
    <x v="0"/>
    <x v="0"/>
    <s v="Abu Dhabi Coop"/>
    <s v="Zenneth - Staff"/>
    <s v="Food for Patient"/>
    <s v="Purchase of Food for Patient 34586"/>
    <n v="6107"/>
    <s v="19201100438222-19201100437382"/>
    <n v="32.5"/>
    <n v="1.55"/>
    <s v="Not Eligible"/>
    <m/>
  </r>
  <r>
    <n v="12329"/>
    <d v="2025-01-05T00:00:00"/>
    <s v="01- Paid to:"/>
    <s v="05- Reception Treasury"/>
    <x v="3"/>
    <x v="4"/>
    <s v="ABDU Market LLC"/>
    <s v="Zenneth - Staff"/>
    <s v="Cleaning Materials (Gloves &amp; Mop)"/>
    <s v="Purchase of Gloves"/>
    <n v="6108"/>
    <s v="001-186147"/>
    <n v="14"/>
    <n v="0.67"/>
    <s v="Not Eligible"/>
    <m/>
  </r>
  <r>
    <n v="12330"/>
    <d v="2025-01-05T00:00:00"/>
    <s v="01- Paid to:"/>
    <s v="05- Reception Treasury"/>
    <x v="0"/>
    <x v="11"/>
    <s v="National Taxi"/>
    <s v="Zenneth - Staff"/>
    <s v="Taxi Fare"/>
    <s v="Taxi Fare for Chart Collection"/>
    <n v="6109"/>
    <n v="8681"/>
    <n v="24"/>
    <m/>
    <m/>
    <m/>
  </r>
  <r>
    <n v="12331"/>
    <d v="2025-01-05T00:00:00"/>
    <s v="01- Paid to:"/>
    <s v="05- Reception Treasury"/>
    <x v="0"/>
    <x v="13"/>
    <s v="Rowad Al Ebtekar"/>
    <s v="Zenneth - Staff"/>
    <s v="General Maintenance and fixtures"/>
    <s v="Payment for Furniture fixing for clinic 3"/>
    <n v="6110"/>
    <n v="408"/>
    <n v="220"/>
    <m/>
    <m/>
    <m/>
  </r>
  <r>
    <n v="12332"/>
    <d v="2025-01-05T00:00:00"/>
    <s v="01- Paid to:"/>
    <s v="05- Reception Treasury"/>
    <x v="0"/>
    <x v="13"/>
    <s v="Continental Electrical Trading Est."/>
    <s v="Zenneth - Staff"/>
    <s v="General Maintenance- Saber"/>
    <s v="Purchase of Light Bulb"/>
    <n v="6111"/>
    <n v="119853"/>
    <n v="31.5"/>
    <n v="1.5"/>
    <s v="Not Eligible"/>
    <m/>
  </r>
  <r>
    <n v="12333"/>
    <d v="2025-01-05T00:00:00"/>
    <s v="01- Paid to:"/>
    <s v="05- Reception Treasury"/>
    <x v="1"/>
    <x v="12"/>
    <s v="Perfect Zone Automatic Laundry"/>
    <s v="Zenneth - Staff"/>
    <s v="Coat Laundry"/>
    <s v="Payment for Laundry of Dr Coat"/>
    <n v="6112"/>
    <n v="9743"/>
    <n v="33.6"/>
    <n v="1.6"/>
    <s v="Not Eligible"/>
    <m/>
  </r>
  <r>
    <n v="12334"/>
    <d v="2025-01-05T00:00:00"/>
    <s v="01- Paid to:"/>
    <s v="05- Reception Treasury"/>
    <x v="0"/>
    <x v="13"/>
    <s v="Continental Electrical Trading Est."/>
    <s v="Zenneth - Staff"/>
    <s v="General Maintenance- Saber"/>
    <s v="Purchase of Light Bulb"/>
    <n v="6113"/>
    <n v="119864"/>
    <n v="5.25"/>
    <n v="0.25"/>
    <s v="Not Eligible"/>
    <m/>
  </r>
  <r>
    <n v="12345"/>
    <d v="2025-01-05T00:00:00"/>
    <s v="01- Paid to:"/>
    <s v="02- Electronic Treasury"/>
    <x v="1"/>
    <x v="12"/>
    <s v="Baqala Golden Tulip"/>
    <s v="Zenneth - Staff"/>
    <s v="Top Up for Facility Mobiles"/>
    <s v="Top up for Ortho Mobile"/>
    <n v="6124"/>
    <n v="30951160071"/>
    <n v="52"/>
    <m/>
    <m/>
    <m/>
  </r>
  <r>
    <n v="12406"/>
    <d v="2025-01-05T00:00:00"/>
    <s v="01- Paid to:"/>
    <s v="01- Main Treasury"/>
    <x v="3"/>
    <x v="14"/>
    <s v="Three Dimensions Me General Trading Llc"/>
    <s v="Helen Dacayo"/>
    <s v="3d Ink Shade Bl, Delivery Charge,"/>
    <s v="3D INK Shade"/>
    <n v="6020"/>
    <s v="7148-1-137367430-02928-24"/>
    <n v="2126.25"/>
    <n v="101.25"/>
    <s v="Eligible"/>
    <m/>
  </r>
  <r>
    <n v="12521"/>
    <d v="2025-01-06T00:00:00"/>
    <s v="02- Received from:"/>
    <s v="05- Reception Treasury"/>
    <x v="2"/>
    <x v="3"/>
    <s v="Adib"/>
    <s v="Mohamed Abdel Moniem"/>
    <s v="Cash withdrawal"/>
    <s v="Cash withdrawal from Electronic Treasury"/>
    <n v="1342"/>
    <s v="SEQ 2121"/>
    <n v="100"/>
    <m/>
    <m/>
    <m/>
  </r>
  <r>
    <n v="12529"/>
    <d v="2025-01-06T00:00:00"/>
    <s v="02- Received from:"/>
    <s v="01- Main Treasury"/>
    <x v="2"/>
    <x v="3"/>
    <s v="Patient"/>
    <s v="Mohamed Abdel Moniem"/>
    <s v="Income received"/>
    <s v="Income Received from Patient Anna Spynka #36269 as Bank transfer"/>
    <n v="1350"/>
    <s v="INV/38646"/>
    <n v="500"/>
    <m/>
    <m/>
    <m/>
  </r>
  <r>
    <n v="12356"/>
    <d v="2025-01-06T00:00:00"/>
    <s v="01- Paid to:"/>
    <s v="02- Electronic Treasury"/>
    <x v="0"/>
    <x v="10"/>
    <s v="City Max"/>
    <s v="Mohamed Abdel Moniem"/>
    <s v="Pantry Supplies"/>
    <s v="Purchase of Pantry Supplies . tea and coffee"/>
    <n v="6146"/>
    <n v="109"/>
    <n v="48.22"/>
    <n v="2.2999999999999998"/>
    <s v="Not Eligible"/>
    <m/>
  </r>
  <r>
    <n v="12357"/>
    <d v="2025-01-06T00:00:00"/>
    <s v="01- Paid to:"/>
    <s v="02- Electronic Treasury"/>
    <x v="2"/>
    <x v="3"/>
    <s v="Adib"/>
    <s v="Mohamed Abdel Moniem"/>
    <s v="Cash withdrawal"/>
    <s v="Cash Withdrawal for Reception Treasury."/>
    <n v="6147"/>
    <s v="SEQ 2121"/>
    <n v="100"/>
    <m/>
    <m/>
    <m/>
  </r>
  <r>
    <n v="12618"/>
    <d v="2025-01-06T00:00:00"/>
    <s v="01- Paid to:"/>
    <s v="01- Main Treasury"/>
    <x v="2"/>
    <x v="3"/>
    <s v="Adib"/>
    <s v="Mohamed Abdel Moniem"/>
    <s v="Bank Transfer"/>
    <s v="Bank transfer to Electronic Treasury"/>
    <n v="6328"/>
    <n v="5450601255650140"/>
    <n v="3000"/>
    <m/>
    <m/>
    <m/>
  </r>
  <r>
    <n v="12619"/>
    <d v="2025-01-06T00:00:00"/>
    <s v="01- Paid to:"/>
    <s v="01- Main Treasury"/>
    <x v="3"/>
    <x v="15"/>
    <s v="Staff"/>
    <s v="Mohamed Abdel Moniem"/>
    <s v="External Lab"/>
    <s v="Barcode Payment for LAB Mchine (10 Paper *75 =750AED"/>
    <n v="6329"/>
    <n v="5450601255651630"/>
    <n v="750"/>
    <n v="0"/>
    <m/>
    <m/>
  </r>
  <r>
    <n v="12484"/>
    <d v="2025-01-06T00:00:00"/>
    <s v="02- Received from:"/>
    <s v="02- Electronic Treasury"/>
    <x v="2"/>
    <x v="3"/>
    <s v="Adib"/>
    <s v="Mohamed Abdel Moniem"/>
    <s v="Bank Transfer"/>
    <s v="Bank transfer from Main Treasury"/>
    <n v="1340"/>
    <n v="5450601255650140"/>
    <n v="3000"/>
    <m/>
    <m/>
    <m/>
  </r>
  <r>
    <n v="12358"/>
    <d v="2025-01-07T00:00:00"/>
    <s v="01- Paid to:"/>
    <s v="02- Electronic Treasury"/>
    <x v="0"/>
    <x v="9"/>
    <s v="Coral Mobile Phones"/>
    <s v="Mohamed Abdel Moniem"/>
    <s v="Office Supplies and Stationery"/>
    <s v="Purchase of HDMI Cable"/>
    <n v="6148"/>
    <n v="60715"/>
    <n v="25"/>
    <n v="1.19"/>
    <s v="Not Eligible"/>
    <m/>
  </r>
  <r>
    <n v="12370"/>
    <d v="2025-01-07T00:00:00"/>
    <s v="01- Paid to:"/>
    <s v="02- Electronic Treasury"/>
    <x v="3"/>
    <x v="4"/>
    <s v="Hachem Dental Care Llc"/>
    <s v="Helen Dacayo"/>
    <s v="Ceramic Polisher,"/>
    <s v="Dental Use requested by Dr.Ammar"/>
    <n v="6149"/>
    <s v="7172-1-263972997"/>
    <n v="135"/>
    <n v="0"/>
    <m/>
    <m/>
  </r>
  <r>
    <n v="12520"/>
    <d v="2025-01-08T00:00:00"/>
    <s v="01- Paid to:"/>
    <s v="07- Main Treasury- Mysmile"/>
    <x v="1"/>
    <x v="16"/>
    <s v="Lari Exchange"/>
    <s v="Mohamed Abdel Moniem"/>
    <s v="Salary FMO Dec2024"/>
    <s v="Salary FMO Dec2024 to Myrna and Genet"/>
    <n v="1"/>
    <n v="5450801256489690"/>
    <n v="3850"/>
    <m/>
    <m/>
    <m/>
  </r>
  <r>
    <n v="12522"/>
    <d v="2025-01-08T00:00:00"/>
    <s v="02- Received from:"/>
    <s v="05- Reception Treasury"/>
    <x v="2"/>
    <x v="3"/>
    <s v="Adib"/>
    <s v="Mohamed Abdel Moniem"/>
    <s v="Cash withdrawal"/>
    <s v="Cash withdrawal from Electronic Treasury"/>
    <n v="1343"/>
    <s v="SEQ 4334"/>
    <n v="200"/>
    <m/>
    <m/>
    <m/>
  </r>
  <r>
    <n v="12523"/>
    <d v="2025-01-08T00:00:00"/>
    <s v="02- Received from:"/>
    <s v="05- Reception Treasury"/>
    <x v="2"/>
    <x v="3"/>
    <s v="Adib"/>
    <s v="Mohamed Abdel Moniem"/>
    <s v="Cash withdrawal"/>
    <s v="Cash withdrawal from Electronic Treasury"/>
    <n v="1344"/>
    <s v="SEQ 4335"/>
    <n v="100"/>
    <m/>
    <m/>
    <m/>
  </r>
  <r>
    <n v="12621"/>
    <d v="2025-01-08T00:00:00"/>
    <s v="01- Paid to:"/>
    <s v="01- Main Treasury"/>
    <x v="3"/>
    <x v="17"/>
    <s v="Three Q Dental And Medical Supplies Llc"/>
    <s v="Zenneth"/>
    <m/>
    <s v="LAB Machine Calibration"/>
    <n v="6331"/>
    <s v="6733-1-412713833-TQDMS-00192"/>
    <n v="1000"/>
    <n v="0"/>
    <m/>
    <m/>
  </r>
  <r>
    <n v="12622"/>
    <d v="2025-01-08T00:00:00"/>
    <s v="01- Paid to:"/>
    <s v="01- Main Treasury"/>
    <x v="3"/>
    <x v="14"/>
    <s v="Fala Trading"/>
    <s v="Zenneth"/>
    <m/>
    <s v="3D INK Shade A3 , Bl12 , A13 and Zirconia Beads"/>
    <n v="6330"/>
    <s v="6726-1-215026638-1024"/>
    <n v="2205"/>
    <n v="105"/>
    <s v="Eligible"/>
    <m/>
  </r>
  <r>
    <n v="12623"/>
    <d v="2025-01-08T00:00:00"/>
    <s v="01- Paid to:"/>
    <s v="01- Main Treasury"/>
    <x v="3"/>
    <x v="18"/>
    <s v="Ahmed Saboura"/>
    <s v="Zenneth"/>
    <s v="Lab Sofware,"/>
    <s v="Payment For Exocad Training (Software Support)"/>
    <n v="6332"/>
    <s v="7365-1-604322726"/>
    <n v="2500"/>
    <n v="0"/>
    <m/>
    <m/>
  </r>
  <r>
    <n v="12624"/>
    <d v="2025-01-08T00:00:00"/>
    <s v="01- Paid to:"/>
    <s v="01- Main Treasury"/>
    <x v="0"/>
    <x v="19"/>
    <s v="Etisalat"/>
    <s v="Mohamed Abdel Moniem"/>
    <s v="Etisalat Bill"/>
    <s v="Etisalat Bill FMO Dec2024 to Ms.Heba Hamdy"/>
    <n v="6333"/>
    <s v="INV/1945826979"/>
    <n v="838.1"/>
    <n v="39.909999999999997"/>
    <s v="Not Eligible"/>
    <m/>
  </r>
  <r>
    <n v="12375"/>
    <d v="2025-01-08T00:00:00"/>
    <s v="01- Paid to:"/>
    <s v="02- Electronic Treasury"/>
    <x v="1"/>
    <x v="12"/>
    <s v="LIFE PHARMACY LLC"/>
    <s v="Mohamed Abdel Moniem"/>
    <s v="Medicine for Staff"/>
    <s v="Purchase of Medicine for Staff"/>
    <n v="6151"/>
    <n v="1.39902100000356E+16"/>
    <n v="75.599999999999994"/>
    <n v="3.6"/>
    <s v="Not Eligible"/>
    <m/>
  </r>
  <r>
    <n v="12376"/>
    <d v="2025-01-08T00:00:00"/>
    <s v="01- Paid to:"/>
    <s v="02- Electronic Treasury"/>
    <x v="2"/>
    <x v="3"/>
    <s v="Adib"/>
    <s v="Mohamed Abdel Moniem"/>
    <s v="Cash withdrawal"/>
    <s v="Cash Withdrawal for Reception treasury"/>
    <n v="6152"/>
    <n v="4334"/>
    <n v="200"/>
    <m/>
    <m/>
    <m/>
  </r>
  <r>
    <n v="12377"/>
    <d v="2025-01-08T00:00:00"/>
    <s v="01- Paid to:"/>
    <s v="02- Electronic Treasury"/>
    <x v="2"/>
    <x v="3"/>
    <s v="Adib"/>
    <s v="Mohamed Abdel Moniem"/>
    <s v="Cash withdrawal"/>
    <s v="Cash Withdrawal for Reception Treasury"/>
    <n v="6153"/>
    <n v="4335"/>
    <n v="100"/>
    <m/>
    <m/>
    <m/>
  </r>
  <r>
    <n v="12410"/>
    <d v="2025-01-08T00:00:00"/>
    <s v="01- Paid to:"/>
    <s v="01- Main Treasury"/>
    <x v="0"/>
    <x v="19"/>
    <s v="Addc- Abu Dhabi Distribution Company"/>
    <s v="Aasiya Siddiqa"/>
    <s v="Utility Bills,"/>
    <s v="TAQA bill - Electricity &amp; water - Mysmyle - Dec 2024"/>
    <n v="6192"/>
    <s v="7241-1-162608280"/>
    <n v="879.94"/>
    <n v="0"/>
    <m/>
    <m/>
  </r>
  <r>
    <n v="12411"/>
    <d v="2025-01-08T00:00:00"/>
    <s v="01- Paid to:"/>
    <s v="01- Main Treasury"/>
    <x v="0"/>
    <x v="19"/>
    <s v="Etisalat"/>
    <s v="Aasiya Siddiqa"/>
    <s v="Etisalat Landline,"/>
    <s v="Etisalat bill payment - Dec 2024 (02-6224700)"/>
    <n v="6193"/>
    <s v="7242-1-962336822"/>
    <n v="115.5"/>
    <n v="0"/>
    <m/>
    <m/>
  </r>
  <r>
    <n v="12412"/>
    <d v="2025-01-08T00:00:00"/>
    <s v="01- Paid to:"/>
    <s v="01- Main Treasury"/>
    <x v="0"/>
    <x v="19"/>
    <s v="Etisalat"/>
    <s v="Aasiya Siddiqa"/>
    <s v="Etisalat Landline,"/>
    <s v="Etisalat bill payment - Vision dental clinic - Dec 2024 (02-6313110)"/>
    <n v="6194"/>
    <s v="7243-1-112374598"/>
    <n v="99.75"/>
    <n v="0"/>
    <m/>
    <m/>
  </r>
  <r>
    <n v="12413"/>
    <d v="2025-01-08T00:00:00"/>
    <s v="01- Paid to:"/>
    <s v="01- Main Treasury"/>
    <x v="0"/>
    <x v="19"/>
    <s v="Etisalat"/>
    <s v="Aasiya Siddiqa"/>
    <s v="Etisalat Landline,"/>
    <s v="Etisalat bill payment - Vision dental clinic - Dec 2024 (1222276837)"/>
    <n v="6195"/>
    <s v="7244-1-263216310"/>
    <n v="367.5"/>
    <n v="0"/>
    <m/>
    <m/>
  </r>
  <r>
    <n v="12414"/>
    <d v="2025-01-08T00:00:00"/>
    <s v="01- Paid to:"/>
    <s v="01- Main Treasury"/>
    <x v="0"/>
    <x v="19"/>
    <s v="Etisalat"/>
    <s v="Aasiya Siddiqa"/>
    <s v="Etisalat Landline,"/>
    <s v="Etisalat bill payment - Vision dental clinic - Dec 2024 ( 02-5529567 )"/>
    <n v="6196"/>
    <s v="7245-1-877824654"/>
    <n v="1548.75"/>
    <n v="0"/>
    <m/>
    <m/>
  </r>
  <r>
    <n v="12415"/>
    <d v="2025-01-08T00:00:00"/>
    <s v="01- Paid to:"/>
    <s v="01- Main Treasury"/>
    <x v="0"/>
    <x v="19"/>
    <s v="Etisalat"/>
    <s v="Aasiya Siddiqa"/>
    <s v="Etisalat Landline,"/>
    <s v="Etisalat bill payment - Vision - Dec 2024 (02-3122777)"/>
    <n v="6197"/>
    <s v="7246-1-329230803"/>
    <n v="1500.26"/>
    <n v="0"/>
    <m/>
    <m/>
  </r>
  <r>
    <n v="12416"/>
    <d v="2025-01-08T00:00:00"/>
    <s v="01- Paid to:"/>
    <s v="01- Main Treasury"/>
    <x v="0"/>
    <x v="19"/>
    <s v="Etisalat"/>
    <s v="Aasiya Siddiqa"/>
    <s v="Etisalat Landline,"/>
    <s v="Etisalat bill payment - Vision - Dec 24 (02-5571885)"/>
    <n v="6198"/>
    <s v="7247-1-959605606"/>
    <n v="1569.75"/>
    <n v="0"/>
    <m/>
    <m/>
  </r>
  <r>
    <n v="12417"/>
    <d v="2025-01-08T00:00:00"/>
    <s v="01- Paid to:"/>
    <s v="01- Main Treasury"/>
    <x v="0"/>
    <x v="19"/>
    <s v="Addc- Abu Dhabi Distribution Company"/>
    <s v="Aasiya Siddiqa"/>
    <s v="Utility Bills,"/>
    <s v="TAQA bill payment - Mysmyle - Dec 2024"/>
    <n v="6199"/>
    <s v="7248-1-136291507"/>
    <n v="1148.49"/>
    <n v="0"/>
    <m/>
    <m/>
  </r>
  <r>
    <n v="12419"/>
    <d v="2025-01-08T00:00:00"/>
    <s v="01- Paid to:"/>
    <s v="01- Main Treasury"/>
    <x v="0"/>
    <x v="19"/>
    <s v="Etisalat"/>
    <s v="Aasiya Siddiqa"/>
    <s v="Etisalat Landline,"/>
    <s v="Dr. Hussien Tahoun - Etisalat bill payment FMO Dec 2024 (0529992283)"/>
    <n v="6201"/>
    <s v="7263-1-175352041"/>
    <n v="181.53"/>
    <n v="0"/>
    <m/>
    <m/>
  </r>
  <r>
    <n v="12420"/>
    <d v="2025-01-08T00:00:00"/>
    <s v="01- Paid to:"/>
    <s v="01- Main Treasury"/>
    <x v="0"/>
    <x v="19"/>
    <s v="Etisalat"/>
    <s v="Aasiya Siddiqa"/>
    <s v="Etisalat Landline,"/>
    <s v="Dr. Hussien Tahoun - Etisalat payment FMO Dec 2024 (0551366843)"/>
    <n v="6202"/>
    <s v="7264-1-423366257"/>
    <n v="780.76"/>
    <n v="0"/>
    <m/>
    <m/>
  </r>
  <r>
    <n v="12524"/>
    <d v="2025-01-09T00:00:00"/>
    <s v="02- Received from:"/>
    <s v="05- Reception Treasury"/>
    <x v="2"/>
    <x v="3"/>
    <s v="Adib"/>
    <s v="Mohamed Abdel Moniem"/>
    <s v="Cash withdrawal"/>
    <s v="Cash withdrawal from Electronic Treasury"/>
    <n v="1345"/>
    <s v="SEQ 8602"/>
    <n v="1000"/>
    <m/>
    <m/>
    <m/>
  </r>
  <r>
    <n v="12525"/>
    <d v="2025-01-09T00:00:00"/>
    <s v="02- Received from:"/>
    <s v="05- Reception Treasury"/>
    <x v="2"/>
    <x v="3"/>
    <s v="Adib"/>
    <s v="Mohamed Abdel Moniem"/>
    <s v="Cash withdrawal"/>
    <s v="Cash Withdrawal from Electronic Treasury"/>
    <n v="1346"/>
    <s v="SEQ 4086"/>
    <n v="5000"/>
    <m/>
    <m/>
    <m/>
  </r>
  <r>
    <n v="12526"/>
    <d v="2025-01-09T00:00:00"/>
    <s v="02- Received from:"/>
    <s v="05- Reception Treasury"/>
    <x v="2"/>
    <x v="3"/>
    <s v="Adib"/>
    <s v="Mohamed Abdel Moniem"/>
    <s v="Cash withdrawal"/>
    <s v="Cash Withdrawal from Electronic Treasury"/>
    <n v="1347"/>
    <s v="SEQ 4087"/>
    <n v="5000"/>
    <m/>
    <m/>
    <m/>
  </r>
  <r>
    <n v="12527"/>
    <d v="2025-01-09T00:00:00"/>
    <s v="02- Received from:"/>
    <s v="05- Reception Treasury"/>
    <x v="2"/>
    <x v="3"/>
    <s v="Adib"/>
    <s v="Mohamed Abdel Moniem"/>
    <s v="Cash withdrawal"/>
    <s v="Cash Withdrawal from Electronic Treasury"/>
    <n v="1348"/>
    <s v="SEQ 4089"/>
    <n v="5000"/>
    <m/>
    <m/>
    <m/>
  </r>
  <r>
    <n v="12528"/>
    <d v="2025-01-09T00:00:00"/>
    <s v="02- Received from:"/>
    <s v="05- Reception Treasury"/>
    <x v="2"/>
    <x v="3"/>
    <s v="Adib"/>
    <s v="Mohamed Abdel Moniem"/>
    <s v="Cash withdrawal"/>
    <s v="Cash withdrawal from Electronic treasury"/>
    <n v="1349"/>
    <s v="SEQ 4088"/>
    <n v="5000"/>
    <m/>
    <m/>
    <m/>
  </r>
  <r>
    <n v="12530"/>
    <d v="2025-01-09T00:00:00"/>
    <s v="02- Received from:"/>
    <s v="01- Main Treasury"/>
    <x v="2"/>
    <x v="20"/>
    <s v="Dr. Hussien Tahoun - Management"/>
    <s v="Mohamed Abdel Moniem"/>
    <s v="Fund Invested"/>
    <s v="Received as Fund Invested from Dr.Tahoun"/>
    <n v="1330"/>
    <n v="8208"/>
    <n v="30000"/>
    <m/>
    <m/>
    <m/>
  </r>
  <r>
    <n v="12359"/>
    <d v="2025-01-09T00:00:00"/>
    <s v="01- Paid to:"/>
    <s v="02- Electronic Treasury"/>
    <x v="0"/>
    <x v="10"/>
    <s v="City Max"/>
    <s v="Mohamed Abdel Moniem"/>
    <s v="Pantry Supplies"/>
    <s v="Payment for Pantry Supplies , Sugar , toilet roll"/>
    <n v="6150"/>
    <s v="33-110"/>
    <n v="163.94"/>
    <n v="7.81"/>
    <s v="Not Eligible"/>
    <m/>
  </r>
  <r>
    <n v="12378"/>
    <d v="2025-01-09T00:00:00"/>
    <s v="01- Paid to:"/>
    <s v="02- Electronic Treasury"/>
    <x v="2"/>
    <x v="3"/>
    <s v="Adib"/>
    <s v="Mohamed Abdel Moniem"/>
    <s v="Cash withdrawal"/>
    <s v="Cash Withdrawal for Reception Treasury"/>
    <n v="6154"/>
    <n v="8602"/>
    <n v="1000"/>
    <m/>
    <m/>
    <m/>
  </r>
  <r>
    <n v="12379"/>
    <d v="2025-01-09T00:00:00"/>
    <s v="01- Paid to:"/>
    <s v="02- Electronic Treasury"/>
    <x v="1"/>
    <x v="12"/>
    <s v="Abu Dhabi Coop"/>
    <s v="Mohamed Abdel Moniem"/>
    <s v="Staff Benefits"/>
    <s v="Purchase of Food Supplies for Staff"/>
    <n v="6155"/>
    <n v="19201100439106"/>
    <n v="257.89999999999998"/>
    <n v="12.28"/>
    <s v="Not Eligible"/>
    <m/>
  </r>
  <r>
    <n v="12380"/>
    <d v="2025-01-09T00:00:00"/>
    <s v="01- Paid to:"/>
    <s v="02- Electronic Treasury"/>
    <x v="2"/>
    <x v="3"/>
    <s v="Adib"/>
    <s v="Mohamed Abdel Moniem"/>
    <s v="Cash withdrawal"/>
    <s v="Cash Withdrawal for Reception Treasury"/>
    <n v="6156"/>
    <n v="4086"/>
    <n v="5000"/>
    <m/>
    <m/>
    <m/>
  </r>
  <r>
    <n v="12381"/>
    <d v="2025-01-09T00:00:00"/>
    <s v="01- Paid to:"/>
    <s v="02- Electronic Treasury"/>
    <x v="2"/>
    <x v="3"/>
    <s v="Adib"/>
    <s v="Mohamed Abdel Moniem"/>
    <s v="Cash withdrawal"/>
    <s v="Cash Withdrawal for Reception Treasury"/>
    <n v="6157"/>
    <n v="4087"/>
    <n v="5000"/>
    <m/>
    <m/>
    <m/>
  </r>
  <r>
    <n v="12382"/>
    <d v="2025-01-09T00:00:00"/>
    <s v="01- Paid to:"/>
    <s v="02- Electronic Treasury"/>
    <x v="2"/>
    <x v="3"/>
    <s v="Adib"/>
    <s v="Mohamed Abdel Moniem"/>
    <s v="Cash withdrawal"/>
    <s v="Cash withdrawal for Reception Treasury"/>
    <n v="6158"/>
    <n v="4089"/>
    <n v="5000"/>
    <m/>
    <m/>
    <m/>
  </r>
  <r>
    <n v="12383"/>
    <d v="2025-01-09T00:00:00"/>
    <s v="01- Paid to:"/>
    <s v="02- Electronic Treasury"/>
    <x v="2"/>
    <x v="3"/>
    <s v="Adib"/>
    <s v="Mohamed Abdel Moniem"/>
    <s v="Cash withdrawal"/>
    <s v="Cash withdrawal for Reception Treasury"/>
    <n v="6159"/>
    <n v="4088"/>
    <n v="5000"/>
    <m/>
    <m/>
    <m/>
  </r>
  <r>
    <n v="12404"/>
    <d v="2025-01-09T00:00:00"/>
    <s v="01- Paid to:"/>
    <s v="01- Main Treasury"/>
    <x v="2"/>
    <x v="3"/>
    <s v="Adib"/>
    <s v="Mohamed Abdel Moniem"/>
    <s v="Bank Transfer"/>
    <s v="Bank Transfer to Electronic Treasury"/>
    <n v="6040"/>
    <n v="5450901256793550"/>
    <n v="20000"/>
    <m/>
    <m/>
    <m/>
  </r>
  <r>
    <n v="12405"/>
    <d v="2025-01-09T00:00:00"/>
    <s v="01- Paid to:"/>
    <s v="05- Reception Treasury"/>
    <x v="2"/>
    <x v="21"/>
    <s v="Dr. Hussien Tahoun - Management"/>
    <s v="Mohamed Abdel Moniem"/>
    <s v="Fund Return"/>
    <s v="Payment as Fund Return to Dr.Tahoun RV 11425"/>
    <n v="6041"/>
    <s v="N/A"/>
    <n v="20000"/>
    <m/>
    <m/>
    <m/>
  </r>
  <r>
    <n v="12481"/>
    <d v="2025-01-09T00:00:00"/>
    <s v="01- Paid to:"/>
    <s v="01- Main Treasury"/>
    <x v="1"/>
    <x v="1"/>
    <s v="Lari Exchange"/>
    <s v="Mohamed Abdel Moniem"/>
    <s v="Salary FMO Dec2024"/>
    <s v="Salary FMO DEC2024 to Dr.Asmaa and Ibrahim Abdelkarim"/>
    <n v="6182"/>
    <n v="5450901256914980"/>
    <n v="23000"/>
    <m/>
    <m/>
    <m/>
  </r>
  <r>
    <n v="12482"/>
    <d v="2025-01-09T00:00:00"/>
    <s v="01- Paid to:"/>
    <s v="01- Main Treasury"/>
    <x v="1"/>
    <x v="16"/>
    <s v="Lari Exchange"/>
    <s v="Mohamed Abdel Moniem"/>
    <s v="Salary FMO Dec2024"/>
    <s v="Salary FMO Dec2024 to Kae, Joel , Zen , Moniem and Marife"/>
    <n v="6183"/>
    <n v="5450901256914980"/>
    <n v="18156"/>
    <m/>
    <m/>
    <m/>
  </r>
  <r>
    <n v="12485"/>
    <d v="2025-01-09T00:00:00"/>
    <s v="02- Received from:"/>
    <s v="02- Electronic Treasury"/>
    <x v="2"/>
    <x v="3"/>
    <s v="Adib"/>
    <s v="Mohamed Abdel Moniem"/>
    <s v="Bank Transfer"/>
    <s v="Bank transfer from Main Treasury"/>
    <n v="1341"/>
    <n v="5450901256793550"/>
    <n v="20000"/>
    <m/>
    <m/>
    <m/>
  </r>
  <r>
    <n v="12514"/>
    <d v="2025-01-10T00:00:00"/>
    <s v="01- Paid to:"/>
    <s v="07- Main Treasury- Mysmile"/>
    <x v="1"/>
    <x v="16"/>
    <s v="Lari Exchange"/>
    <s v="Mohamed Abdel Moniem"/>
    <s v="Salary FMO Dec2024"/>
    <s v="Salary FMO Dec2024 to Hassan Labib, Aubrey , Shabna , Jennifer , Helen , Jessie ,Aasiya , Moby and Dieryl"/>
    <n v="2"/>
    <n v="5450901256933720"/>
    <n v="37400"/>
    <m/>
    <m/>
    <m/>
  </r>
  <r>
    <n v="12515"/>
    <d v="2025-01-10T00:00:00"/>
    <s v="01- Paid to:"/>
    <s v="07- Main Treasury- Mysmile"/>
    <x v="1"/>
    <x v="16"/>
    <s v="Lari Exchange"/>
    <s v="Mohamed Abdel Moniem"/>
    <s v="Salary FMO Dec2024"/>
    <s v="Salary FMO Dec2024 to Omar Alzarkan LAB"/>
    <n v="3"/>
    <n v="5450901256933720"/>
    <n v="8000"/>
    <m/>
    <m/>
    <m/>
  </r>
  <r>
    <n v="12533"/>
    <d v="2025-01-10T00:00:00"/>
    <s v="02- Received from:"/>
    <s v="01- Main Treasury"/>
    <x v="2"/>
    <x v="3"/>
    <s v="Daman Insurancce"/>
    <s v="Mohamed Abdel Moniem"/>
    <s v="Income received"/>
    <s v="income received from Daman Insurance Jan01 to 10/2025"/>
    <n v="1353"/>
    <s v="404G2501097D23F1 404G2501077A4191"/>
    <n v="5748.5"/>
    <m/>
    <m/>
    <m/>
  </r>
  <r>
    <n v="12534"/>
    <d v="2025-01-10T00:00:00"/>
    <s v="02- Received from:"/>
    <s v="01- Main Treasury"/>
    <x v="2"/>
    <x v="3"/>
    <s v="Adnic Insurance Claims"/>
    <s v="Mohamed Abdel Moniem"/>
    <s v="Income received"/>
    <s v="Income received from Adnic INS from Jan01 to 10/2025"/>
    <n v="1354"/>
    <s v="404C2501077A8A3A"/>
    <n v="336"/>
    <m/>
    <m/>
    <m/>
  </r>
  <r>
    <n v="12535"/>
    <d v="2025-01-10T00:00:00"/>
    <s v="02- Received from:"/>
    <s v="01- Main Treasury"/>
    <x v="2"/>
    <x v="3"/>
    <s v="Nextcare Claims Mgt"/>
    <s v="Mohamed Abdel Moniem"/>
    <s v="Income received"/>
    <s v="Income Received from NextCare INS Jan01 to 10/2025"/>
    <n v="1355"/>
    <s v="404C2501087AD8F2:2"/>
    <n v="1737.6"/>
    <m/>
    <m/>
    <m/>
  </r>
  <r>
    <n v="12537"/>
    <d v="2025-01-10T00:00:00"/>
    <s v="02- Received from:"/>
    <s v="01- Main Treasury"/>
    <x v="2"/>
    <x v="3"/>
    <s v="Adib"/>
    <s v="Mohamed Abdel Moniem"/>
    <s v="Income received"/>
    <s v="Income Received from POS Machine Jan01 to 10/2025"/>
    <n v="1356"/>
    <s v="162501100643186 162501090628230 162501080612395 162501070597287 162501060584621 162501050571057 162501030546672 162501020533282 162501010517650"/>
    <n v="68502.78"/>
    <m/>
    <m/>
    <m/>
  </r>
  <r>
    <n v="12342"/>
    <d v="2025-01-10T00:00:00"/>
    <s v="01- Paid to:"/>
    <s v="05- Reception Treasury"/>
    <x v="0"/>
    <x v="10"/>
    <s v="Riviere Mineral Water"/>
    <s v="Zenneth - Staff"/>
    <s v="water refill"/>
    <s v="Purchase of Water refill"/>
    <n v="6121"/>
    <n v="566565"/>
    <n v="31.5"/>
    <n v="1.5"/>
    <s v="Not Eligible"/>
    <m/>
  </r>
  <r>
    <n v="12343"/>
    <d v="2025-01-10T00:00:00"/>
    <s v="01- Paid to:"/>
    <s v="05- Reception Treasury"/>
    <x v="1"/>
    <x v="12"/>
    <s v="Kent Tailoring"/>
    <s v="Zenneth - Staff"/>
    <s v="Staff uniform"/>
    <s v="Unifrom alteration"/>
    <n v="6122"/>
    <n v="4864"/>
    <n v="80"/>
    <m/>
    <m/>
    <m/>
  </r>
  <r>
    <n v="12538"/>
    <d v="2025-01-11T00:00:00"/>
    <s v="02- Received from:"/>
    <s v="02- Electronic Treasury"/>
    <x v="2"/>
    <x v="3"/>
    <s v="Adib"/>
    <s v="Mohamed Abdel Moniem"/>
    <s v="Bank Transfer"/>
    <s v="Bank transfer from Main Treasury"/>
    <n v="1357"/>
    <n v="5451101257410440"/>
    <n v="3000"/>
    <m/>
    <m/>
    <m/>
  </r>
  <r>
    <n v="12620"/>
    <d v="2025-01-11T00:00:00"/>
    <s v="01- Paid to:"/>
    <s v="01- Main Treasury"/>
    <x v="2"/>
    <x v="3"/>
    <s v="Adib"/>
    <s v="Mohamed Abdel Moniem"/>
    <s v="Bank Transfer"/>
    <s v="Bank Transfer to Electronic Treasury"/>
    <n v="6335"/>
    <n v="5451101257410440"/>
    <n v="3000"/>
    <m/>
    <m/>
    <m/>
  </r>
  <r>
    <n v="12384"/>
    <d v="2025-01-11T00:00:00"/>
    <s v="01- Paid to:"/>
    <s v="02- Electronic Treasury"/>
    <x v="0"/>
    <x v="10"/>
    <s v="Day to Day Hypermarket LLC"/>
    <s v="Mohamed Abdel Moniem"/>
    <s v="water refill"/>
    <s v="Purchase of Water refill"/>
    <n v="6160"/>
    <n v="91"/>
    <n v="97.5"/>
    <n v="4.6399999999999997"/>
    <s v="Not Eligible"/>
    <m/>
  </r>
  <r>
    <n v="12386"/>
    <d v="2025-01-11T00:00:00"/>
    <s v="01- Paid to:"/>
    <s v="02- Electronic Treasury"/>
    <x v="3"/>
    <x v="4"/>
    <s v="Aster Pharmacy"/>
    <s v="Mohamed Abdel Moniem"/>
    <s v="Crash Cart Medicine"/>
    <s v="Payment for PT Medicine IV Medication"/>
    <n v="6162"/>
    <n v="12450110005221"/>
    <n v="11.7"/>
    <m/>
    <m/>
    <m/>
  </r>
  <r>
    <n v="12387"/>
    <d v="2025-01-11T00:00:00"/>
    <s v="01- Paid to:"/>
    <s v="02- Electronic Treasury"/>
    <x v="0"/>
    <x v="9"/>
    <s v="Delight Stationery"/>
    <s v="Mohamed Abdel Moniem"/>
    <s v="Office Supplies and Stationery"/>
    <s v="Purchase of A4 Paper and clear tape"/>
    <n v="6163"/>
    <s v="CB-25-00368"/>
    <n v="58.28"/>
    <n v="2.78"/>
    <s v="Eligible"/>
    <m/>
  </r>
  <r>
    <n v="12388"/>
    <d v="2025-01-11T00:00:00"/>
    <s v="01- Paid to:"/>
    <s v="02- Electronic Treasury"/>
    <x v="0"/>
    <x v="0"/>
    <s v="Shamsin"/>
    <s v="Mohamed Abdel Moniem"/>
    <s v="Food for Patient"/>
    <s v="Purchase of Food for Patient"/>
    <n v="6164"/>
    <n v="249"/>
    <n v="13"/>
    <n v="0.62"/>
    <s v="Not Eligible"/>
    <m/>
  </r>
  <r>
    <n v="12407"/>
    <d v="2025-01-11T00:00:00"/>
    <s v="01- Paid to:"/>
    <s v="02- Electronic Treasury"/>
    <x v="4"/>
    <x v="6"/>
    <s v="Tamm Doh"/>
    <s v="Aasiya Siddiqa"/>
    <s v="License Cancelation Haad,"/>
    <s v="Application fees - DOH License cancellation - Vision - Faisal"/>
    <n v="6161"/>
    <s v="7256-1-310703973"/>
    <n v="103"/>
    <n v="0"/>
    <m/>
    <m/>
  </r>
  <r>
    <n v="12629"/>
    <d v="2025-01-13T00:00:00"/>
    <s v="01- Paid to:"/>
    <s v="01- Main Treasury"/>
    <x v="3"/>
    <x v="15"/>
    <s v="Apex Technology Dental Lab"/>
    <s v="Helen Dacayo"/>
    <s v="External Lab,"/>
    <s v="Partial Denture -Qty. 1- 150aed Additional Tooth- Qty.3pcs-35aed Model Printing-Qty.1pc- 70aed"/>
    <n v="6338"/>
    <s v="7096-1-786563612-7881"/>
    <n v="325"/>
    <n v="0"/>
    <m/>
    <m/>
  </r>
  <r>
    <n v="12630"/>
    <d v="2025-01-13T00:00:00"/>
    <s v="01- Paid to:"/>
    <s v="01- Main Treasury"/>
    <x v="3"/>
    <x v="15"/>
    <s v="Austin Dental Laboratory"/>
    <s v="Helen Dacayo"/>
    <s v="External Lab,"/>
    <s v="Partial Denture 1pc- 150aed Partial Denture 7pcs- 35 aed"/>
    <n v="6338"/>
    <s v="7225-1-624102794"/>
    <n v="395"/>
    <n v="0"/>
    <m/>
    <m/>
  </r>
  <r>
    <n v="12389"/>
    <d v="2025-01-13T00:00:00"/>
    <s v="01- Paid to:"/>
    <s v="02- Electronic Treasury"/>
    <x v="1"/>
    <x v="12"/>
    <s v="Tea Trend Cafeteria"/>
    <s v="Mohamed Abdel Moniem"/>
    <s v="Food for Staff"/>
    <s v="Purchase of food for staff"/>
    <n v="6165"/>
    <n v="24075"/>
    <n v="7.5"/>
    <n v="0.36"/>
    <s v="Not Eligible"/>
    <m/>
  </r>
  <r>
    <n v="12390"/>
    <d v="2025-01-13T00:00:00"/>
    <s v="01- Paid to:"/>
    <s v="02- Electronic Treasury"/>
    <x v="0"/>
    <x v="9"/>
    <s v="New Efficient Computers"/>
    <s v="Mohamed Abdel Moniem"/>
    <s v="Office Supplies and Stationery"/>
    <s v="Purchase of Office - cable"/>
    <n v="6166"/>
    <n v="10524"/>
    <n v="70"/>
    <n v="3.33"/>
    <s v="Not Eligible"/>
    <m/>
  </r>
  <r>
    <n v="12391"/>
    <d v="2025-01-13T00:00:00"/>
    <s v="01- Paid to:"/>
    <s v="02- Electronic Treasury"/>
    <x v="0"/>
    <x v="10"/>
    <s v="Amazon.ae"/>
    <s v="Mohamed Abdel Moniem"/>
    <s v="cleaning Supplies"/>
    <s v="Purchase of Garbage bin for pantry"/>
    <n v="6167"/>
    <s v="404-0356460-3093167"/>
    <n v="63"/>
    <n v="3"/>
    <s v="Not Eligible"/>
    <m/>
  </r>
  <r>
    <n v="12392"/>
    <d v="2025-01-13T00:00:00"/>
    <s v="01- Paid to:"/>
    <s v="02- Electronic Treasury"/>
    <x v="0"/>
    <x v="0"/>
    <s v="Vision Dental Clinic"/>
    <s v="Mohamed Abdel Moniem"/>
    <s v="Patient Payment"/>
    <s v="Payment for PT Maria Alexandra"/>
    <n v="6168"/>
    <n v="44887"/>
    <n v="188"/>
    <m/>
    <m/>
    <m/>
  </r>
  <r>
    <n v="12393"/>
    <d v="2025-01-13T00:00:00"/>
    <s v="01- Paid to:"/>
    <s v="02- Electronic Treasury"/>
    <x v="0"/>
    <x v="0"/>
    <s v="Baqala Golden Tulip"/>
    <s v="Mohamed Abdel Moniem"/>
    <s v="Box"/>
    <s v="Purchase of Carton Box"/>
    <n v="6169"/>
    <n v="5348"/>
    <n v="10"/>
    <n v="0.48"/>
    <s v="Not Eligible"/>
    <m/>
  </r>
  <r>
    <n v="12394"/>
    <d v="2025-01-13T00:00:00"/>
    <s v="01- Paid to:"/>
    <s v="02- Electronic Treasury"/>
    <x v="0"/>
    <x v="0"/>
    <s v="Baqala"/>
    <s v="Mohamed Abdel Moniem"/>
    <s v="Box"/>
    <s v="Purchase of Carton Boxes"/>
    <n v="6170"/>
    <s v="NA"/>
    <n v="33"/>
    <m/>
    <m/>
    <m/>
  </r>
  <r>
    <n v="12395"/>
    <d v="2025-01-13T00:00:00"/>
    <s v="01- Paid to:"/>
    <s v="02- Electronic Treasury"/>
    <x v="4"/>
    <x v="7"/>
    <s v="Facebook"/>
    <s v="Mohamed Mohamed Elsamanodey"/>
    <s v="Facebook Ads,"/>
    <s v="Payment for Facebook ADS"/>
    <n v="6171"/>
    <s v="7228-1-550592943"/>
    <n v="377.07"/>
    <n v="0"/>
    <m/>
    <m/>
  </r>
  <r>
    <n v="12396"/>
    <d v="2025-01-13T00:00:00"/>
    <s v="01- Paid to:"/>
    <s v="02- Electronic Treasury"/>
    <x v="4"/>
    <x v="7"/>
    <s v="Facebook"/>
    <s v="Mohamed Mohamed Elsamanodey"/>
    <s v="Facebook Ads,"/>
    <s v="Payment for Facebook Ads"/>
    <n v="6172"/>
    <s v="7227-1-227692408"/>
    <n v="116.46"/>
    <n v="0"/>
    <m/>
    <m/>
  </r>
  <r>
    <n v="12539"/>
    <d v="2025-01-14T00:00:00"/>
    <s v="02- Received from:"/>
    <s v="02- Electronic Treasury"/>
    <x v="2"/>
    <x v="3"/>
    <s v="Adib"/>
    <s v="Mohamed Abdel Moniem"/>
    <s v="Bank Transfer"/>
    <s v="Bank transfer from Main treasury"/>
    <n v="1358"/>
    <n v="5451401258276890"/>
    <n v="3000"/>
    <m/>
    <m/>
    <m/>
  </r>
  <r>
    <n v="12397"/>
    <d v="2025-01-14T00:00:00"/>
    <s v="01- Paid to:"/>
    <s v="02- Electronic Treasury"/>
    <x v="4"/>
    <x v="6"/>
    <s v="Daman Insurancce"/>
    <s v="Aasiya Siddiqa"/>
    <s v="Health Insurance, Issue Fees,"/>
    <s v="Daman Health insurance payment - Mysmyle - Moby"/>
    <n v="6173"/>
    <s v="7234-1-247297628"/>
    <n v="1417.7"/>
    <n v="0"/>
    <m/>
    <m/>
  </r>
  <r>
    <n v="12408"/>
    <d v="2025-01-14T00:00:00"/>
    <s v="01- Paid to:"/>
    <s v="02- Electronic Treasury"/>
    <x v="0"/>
    <x v="0"/>
    <s v="New Al Daman Pharmacy Llc"/>
    <s v="Mohamed Abdel Moniem"/>
    <s v="Medicine for Patient"/>
    <s v="Payment for PT Medicine"/>
    <n v="6174"/>
    <n v="821251"/>
    <n v="54.15"/>
    <n v="0"/>
    <m/>
    <m/>
  </r>
  <r>
    <n v="12540"/>
    <d v="2025-01-15T00:00:00"/>
    <s v="02- Received from:"/>
    <s v="05- Reception Treasury"/>
    <x v="2"/>
    <x v="3"/>
    <s v="Adib"/>
    <s v="Mohamed Abdel Moniem"/>
    <s v="Cash withdrawal"/>
    <s v="Cash Withdrawal from Electronic Treasury"/>
    <n v="1359"/>
    <s v="SEQ 2203131332"/>
    <n v="500"/>
    <m/>
    <m/>
    <m/>
  </r>
  <r>
    <n v="12335"/>
    <d v="2025-01-15T00:00:00"/>
    <s v="01- Paid to:"/>
    <s v="05- Reception Treasury"/>
    <x v="0"/>
    <x v="11"/>
    <s v="Mohammed Soyaful Islam"/>
    <s v="Zenneth - Staff"/>
    <s v="Car Maintenance"/>
    <s v="Payment for Car Paint"/>
    <n v="6114"/>
    <n v="310"/>
    <n v="250"/>
    <m/>
    <m/>
    <m/>
  </r>
  <r>
    <n v="12336"/>
    <d v="2025-01-15T00:00:00"/>
    <s v="01- Paid to:"/>
    <s v="05- Reception Treasury"/>
    <x v="0"/>
    <x v="11"/>
    <s v="Quality Motor Parts"/>
    <s v="Zenneth - Staff"/>
    <s v="Car Maintenance"/>
    <s v="Payment for Car Maintenance of handle assy."/>
    <n v="6115"/>
    <s v="INV-QMP-LLC-25-03464"/>
    <n v="145"/>
    <n v="6.9"/>
    <s v="Not Eligible"/>
    <m/>
  </r>
  <r>
    <n v="12337"/>
    <d v="2025-01-15T00:00:00"/>
    <s v="01- Paid to:"/>
    <s v="05- Reception Treasury"/>
    <x v="0"/>
    <x v="11"/>
    <s v="Adnoc Distribution"/>
    <s v="Zenneth - Staff"/>
    <s v="Car Maintenance"/>
    <s v="Car Maintenace change oil"/>
    <n v="6116"/>
    <n v="170858"/>
    <n v="239.24"/>
    <n v="11.39"/>
    <s v="Not Eligible"/>
    <m/>
  </r>
  <r>
    <n v="12344"/>
    <d v="2025-01-15T00:00:00"/>
    <s v="01- Paid to:"/>
    <s v="05- Reception Treasury"/>
    <x v="0"/>
    <x v="9"/>
    <s v="Al Mafraq Stationery"/>
    <s v="Zenneth - Staff"/>
    <s v="Office Supplies and Stationery"/>
    <s v="Purchase of File sheet"/>
    <n v="6123"/>
    <n v="33547"/>
    <n v="15.75"/>
    <n v="0.75"/>
    <s v="Eligible"/>
    <m/>
  </r>
  <r>
    <n v="12346"/>
    <d v="2025-01-15T00:00:00"/>
    <s v="01- Paid to:"/>
    <s v="02- Electronic Treasury"/>
    <x v="3"/>
    <x v="4"/>
    <s v="Al Daman Pharmacy Llc"/>
    <s v="Zenneth - Staff"/>
    <s v="Crash Cart Medicine"/>
    <s v="Purchase of Medicine for crashcart"/>
    <n v="6125"/>
    <n v="821332"/>
    <n v="154.04"/>
    <m/>
    <m/>
    <m/>
  </r>
  <r>
    <n v="12347"/>
    <d v="2025-01-15T00:00:00"/>
    <s v="01- Paid to:"/>
    <s v="02- Electronic Treasury"/>
    <x v="0"/>
    <x v="9"/>
    <s v="Al Mafraq Stationery"/>
    <s v="Zenneth - Staff"/>
    <s v="Office Supplies and Stationery"/>
    <s v="Purchase of Office Items"/>
    <n v="6126"/>
    <n v="33610"/>
    <n v="116.5"/>
    <n v="5.55"/>
    <s v="Eligible"/>
    <m/>
  </r>
  <r>
    <n v="12348"/>
    <d v="2025-01-15T00:00:00"/>
    <s v="01- Paid to:"/>
    <s v="02- Electronic Treasury"/>
    <x v="0"/>
    <x v="10"/>
    <s v="Riviere Mineral Water"/>
    <s v="Mohamed Abdel Moniem"/>
    <s v="water refill"/>
    <s v="Purchase of Water Refil"/>
    <n v="6127"/>
    <n v="566570"/>
    <n v="42"/>
    <n v="2"/>
    <s v="Not Eligible"/>
    <m/>
  </r>
  <r>
    <n v="12628"/>
    <d v="2025-01-15T00:00:00"/>
    <s v="01- Paid to:"/>
    <s v="01- Main Treasury"/>
    <x v="3"/>
    <x v="18"/>
    <s v="Green Valley Computers"/>
    <s v="Mohamed Abdel Moniem"/>
    <s v="Windows 11 Pro"/>
    <s v="Payment for Asus Zenbook Windows 11 Pro"/>
    <n v="6337"/>
    <s v="INV/9376"/>
    <n v="220"/>
    <n v="10.48"/>
    <s v="Eligible"/>
    <m/>
  </r>
  <r>
    <n v="12631"/>
    <d v="2025-01-15T00:00:00"/>
    <s v="01- Paid to:"/>
    <s v="01- Main Treasury"/>
    <x v="3"/>
    <x v="22"/>
    <s v="Zuhair M Abu Eida"/>
    <s v="Zenneth"/>
    <s v="External Lab,"/>
    <s v="External LAB"/>
    <n v="6339"/>
    <s v="7366-1-797608923"/>
    <n v="400"/>
    <n v="0"/>
    <m/>
    <m/>
  </r>
  <r>
    <n v="12632"/>
    <d v="2025-01-15T00:00:00"/>
    <s v="01- Paid to:"/>
    <s v="01- Main Treasury"/>
    <x v="1"/>
    <x v="23"/>
    <s v="Staff"/>
    <s v="Mohamed Abdel Moniem"/>
    <s v="Final Training Settlement"/>
    <s v="Payment for Abdul wahid IT for his final training settlement 31Dec to 6Jan2025"/>
    <n v="6340"/>
    <s v="20250107/088"/>
    <n v="564.5"/>
    <m/>
    <m/>
    <m/>
  </r>
  <r>
    <n v="12633"/>
    <d v="2025-01-15T00:00:00"/>
    <s v="01- Paid to:"/>
    <s v="01- Main Treasury"/>
    <x v="2"/>
    <x v="3"/>
    <s v="Adib"/>
    <s v="Mohamed Abdel Moniem"/>
    <s v="Bank Transfer"/>
    <s v="Bank Transfer to Electronic Treasury"/>
    <n v="6341"/>
    <n v="5451401258276890"/>
    <n v="3000"/>
    <m/>
    <m/>
    <m/>
  </r>
  <r>
    <n v="12634"/>
    <d v="2025-01-15T00:00:00"/>
    <s v="01- Paid to:"/>
    <s v="01- Main Treasury"/>
    <x v="3"/>
    <x v="14"/>
    <s v="Edison Medical"/>
    <s v="Helen Dacayo"/>
    <s v="Analog Global, Scan Body Global, Fee,"/>
    <s v="Approve by Dr. Hussein For Patient - Mohamed Hassane Ibrahim File#: 37404"/>
    <n v="6342"/>
    <s v="7121-1-116344352"/>
    <n v="481"/>
    <n v="0"/>
    <m/>
    <m/>
  </r>
  <r>
    <n v="12639"/>
    <d v="2025-01-15T00:00:00"/>
    <s v="01- Paid to:"/>
    <s v="01- Main Treasury"/>
    <x v="3"/>
    <x v="4"/>
    <s v="Alphamed General Trading )l.l.c("/>
    <s v="Helen Dacayo"/>
    <s v="Adhesive L-pop 100,"/>
    <s v="LPOP"/>
    <n v="6336"/>
    <s v="7186-1-685035655"/>
    <n v="2060"/>
    <n v="0"/>
    <m/>
    <m/>
  </r>
  <r>
    <n v="12672"/>
    <d v="2025-01-15T00:00:00"/>
    <s v="01- Paid to:"/>
    <s v="01- Main Treasury"/>
    <x v="3"/>
    <x v="14"/>
    <s v="Al Hayat Pharmaceuticals"/>
    <s v="Zenneth"/>
    <m/>
    <s v="NEW LPO FOR TAX INVOICE #TCS-202412589, OLD LPO #6190, OLD REMARKS: item purchase order for BLT Implant --"/>
    <n v="6343"/>
    <s v="7128-1-506686559-TCS-202412589"/>
    <n v="10500"/>
    <n v="0"/>
    <m/>
    <m/>
  </r>
  <r>
    <n v="12419"/>
    <d v="2025-01-15T00:00:00"/>
    <s v="01- Paid to:"/>
    <s v="05- Reception Treasury"/>
    <x v="1"/>
    <x v="2"/>
    <s v="Sajed Tahoun"/>
    <s v="Mohamed Abdel Moniem"/>
    <s v="Salary FMO Dec2024"/>
    <s v="Salary FMO Dec2024 to Sajed Tahoun"/>
    <n v="6128"/>
    <s v="N/A"/>
    <n v="1730"/>
    <n v="82.380952380952294"/>
    <m/>
    <m/>
  </r>
  <r>
    <n v="12519"/>
    <d v="2025-01-16T00:00:00"/>
    <s v="01- Paid to:"/>
    <s v="07- Main Treasury- Mysmile"/>
    <x v="1"/>
    <x v="16"/>
    <s v="Lari Exchange"/>
    <s v="Mohamed Abdel Moniem"/>
    <s v="Salary FMO Dec2024"/>
    <s v="Salary FMO Dec2024 to Mohamed Elsamanody"/>
    <n v="4"/>
    <n v="5451601259113500"/>
    <n v="5322"/>
    <m/>
    <m/>
    <m/>
  </r>
  <r>
    <n v="12541"/>
    <d v="2025-01-16T00:00:00"/>
    <s v="02- Received from:"/>
    <s v="05- Reception Treasury"/>
    <x v="2"/>
    <x v="3"/>
    <s v="Adib"/>
    <s v="Mohamed Abdel Moniem"/>
    <s v="Cash withdrawal"/>
    <s v="cash withdrawal from electronic Treasury"/>
    <n v="1360"/>
    <s v="SEQ 2204430354"/>
    <n v="5000"/>
    <m/>
    <m/>
    <m/>
  </r>
  <r>
    <n v="12542"/>
    <d v="2025-01-16T00:00:00"/>
    <s v="02- Received from:"/>
    <s v="02- Electronic Treasury"/>
    <x v="2"/>
    <x v="3"/>
    <s v="Adib"/>
    <s v="Mohamed Abdel Moniem"/>
    <s v="Bank Transfer"/>
    <s v="Bank transfer from Main treasury"/>
    <n v="1361"/>
    <n v="5451501258647830"/>
    <n v="5000"/>
    <m/>
    <m/>
    <m/>
  </r>
  <r>
    <n v="12545"/>
    <d v="2025-01-16T00:00:00"/>
    <s v="02- Received from:"/>
    <s v="01- Main Treasury"/>
    <x v="2"/>
    <x v="3"/>
    <s v="Adib"/>
    <s v="Mohamed Abdel Moniem"/>
    <s v="Cash Box"/>
    <s v="Income received from Cash Box from Jan01 to Jan15/2025"/>
    <n v="1364"/>
    <s v="44058 44116 45057 44029 44048 44152 44448 44469 44506 44542 44816 44818 44820 / FP40282 45053"/>
    <n v="3850"/>
    <m/>
    <m/>
    <m/>
  </r>
  <r>
    <n v="12547"/>
    <d v="2025-01-16T00:00:00"/>
    <s v="02- Received from:"/>
    <s v="03- ADNOC Wallet"/>
    <x v="2"/>
    <x v="3"/>
    <s v="Adib"/>
    <s v="Mohamed Abdel Moniem"/>
    <s v="ADNOC CARD WALLET TOP UP"/>
    <s v="Adnoc Wallet Top up"/>
    <n v="1366"/>
    <n v="17367620921830"/>
    <n v="500"/>
    <m/>
    <m/>
    <m/>
  </r>
  <r>
    <n v="12338"/>
    <d v="2025-01-16T00:00:00"/>
    <s v="01- Paid to:"/>
    <s v="05- Reception Treasury"/>
    <x v="0"/>
    <x v="0"/>
    <s v="Shamsin"/>
    <s v="Zenneth - Staff"/>
    <s v="Food for Patient"/>
    <s v="Payment for patient food 40543-39858"/>
    <n v="6117"/>
    <s v="203-336"/>
    <n v="24"/>
    <n v="1.1399999999999999"/>
    <s v="Not Eligible"/>
    <m/>
  </r>
  <r>
    <n v="12339"/>
    <d v="2025-01-16T00:00:00"/>
    <s v="01- Paid to:"/>
    <s v="05- Reception Treasury"/>
    <x v="1"/>
    <x v="12"/>
    <s v="Meat Shop"/>
    <s v="Zenneth - Staff"/>
    <s v="Food for Staff"/>
    <s v="Purchase of food for staff"/>
    <n v="6118"/>
    <n v="2698"/>
    <n v="25"/>
    <m/>
    <m/>
    <m/>
  </r>
  <r>
    <n v="12341"/>
    <d v="2025-01-16T00:00:00"/>
    <s v="01- Paid to:"/>
    <s v="05- Reception Treasury"/>
    <x v="3"/>
    <x v="4"/>
    <s v="Temu"/>
    <s v="Zenneth - Staff"/>
    <s v="Lab Tools and Accessories"/>
    <s v="Purchase of Lab tool supplies"/>
    <n v="6120"/>
    <s v="209-10881125356070054"/>
    <n v="272.97000000000003"/>
    <m/>
    <m/>
    <m/>
  </r>
  <r>
    <n v="12627"/>
    <d v="2025-01-16T00:00:00"/>
    <s v="01- Paid to:"/>
    <s v="01- Main Treasury"/>
    <x v="1"/>
    <x v="12"/>
    <s v="Scrubz Fzc"/>
    <s v="Zenneth"/>
    <m/>
    <s v="Staff Uniform the third Payment (Due amount is 3,354AED)"/>
    <n v="6344"/>
    <s v="6914-1-410896827"/>
    <n v="3100"/>
    <n v="147.619047619047"/>
    <s v="Eligible"/>
    <m/>
  </r>
  <r>
    <n v="12635"/>
    <d v="2025-01-16T00:00:00"/>
    <s v="01- Paid to:"/>
    <s v="01- Main Treasury"/>
    <x v="0"/>
    <x v="13"/>
    <s v="OAK Palace Furnishings Co. LLC."/>
    <s v="Mohamed Abdel Moniem"/>
    <s v="General Maintenance and fixtures"/>
    <s v="Payment for General Maintenance Fees to Oak Palace (Ahmed Taher)"/>
    <n v="6345"/>
    <n v="4468"/>
    <n v="1500"/>
    <n v="0"/>
    <m/>
    <m/>
  </r>
  <r>
    <n v="12636"/>
    <d v="2025-01-16T00:00:00"/>
    <s v="01- Paid to:"/>
    <s v="01- Main Treasury"/>
    <x v="1"/>
    <x v="1"/>
    <s v="Staff"/>
    <s v="Mohamed Abdel Moniem"/>
    <s v="Salary FMO Dec2024"/>
    <s v="Salary FMO Dec2024 to Dr.Ibrahim from his Percentage"/>
    <n v="6346"/>
    <n v="5451501258584270"/>
    <n v="2300"/>
    <m/>
    <m/>
    <m/>
  </r>
  <r>
    <n v="12637"/>
    <d v="2025-01-16T00:00:00"/>
    <s v="01- Paid to:"/>
    <s v="01- Main Treasury"/>
    <x v="2"/>
    <x v="3"/>
    <s v="Adib"/>
    <s v="Mohamed Abdel Moniem"/>
    <s v="Bank Transfer"/>
    <s v="Bank transfer to Electronic Treasury"/>
    <n v="6347"/>
    <n v="5451501258647830"/>
    <n v="5000"/>
    <m/>
    <m/>
    <m/>
  </r>
  <r>
    <n v="12638"/>
    <d v="2025-01-16T00:00:00"/>
    <s v="01- Paid to:"/>
    <s v="01- Main Treasury"/>
    <x v="1"/>
    <x v="1"/>
    <s v="Staff"/>
    <s v="Mohamed Abdel Moniem"/>
    <s v="Salary Advance"/>
    <s v="Salary Advance FMO Jan2025 to Elbie Cristobal"/>
    <n v="6348"/>
    <n v="5451501258724160"/>
    <n v="2250"/>
    <m/>
    <m/>
    <m/>
  </r>
  <r>
    <n v="12598"/>
    <d v="2025-01-17T00:00:00"/>
    <s v="01- Paid to:"/>
    <s v="02- Electronic Treasury"/>
    <x v="4"/>
    <x v="6"/>
    <s v="Icp Smart Services"/>
    <s v="Aasiya Siddiqa"/>
    <s v="Request Fees, E-service Fees, Icp Fees, Electronic Payment Fees, Typing Service,"/>
    <s v="Exceptional Cancel Visa - Haya Alnaufi - Mysmyle"/>
    <n v="6297"/>
    <s v="7336-1-470670681"/>
    <n v="309.14999999999998"/>
    <n v="0"/>
    <m/>
    <m/>
  </r>
  <r>
    <n v="12641"/>
    <d v="2025-01-17T00:00:00"/>
    <s v="01- Paid to:"/>
    <s v="01- Main Treasury"/>
    <x v="4"/>
    <x v="24"/>
    <s v="Mphasis"/>
    <s v="Zenneth"/>
    <s v="Server Backup ,"/>
    <s v="Enterprise Plus Edition features. 1 year of Production (24/7) Support is included - V-V-ESSVUL-0I-PP000-00"/>
    <n v="6349"/>
    <s v="7231-1-558160350"/>
    <n v="5864.25"/>
    <n v="279.25"/>
    <s v="Eligible"/>
    <m/>
  </r>
  <r>
    <n v="12399"/>
    <d v="2025-01-17T00:00:00"/>
    <s v="01- Paid to:"/>
    <s v="02- Electronic Treasury"/>
    <x v="4"/>
    <x v="6"/>
    <s v="Twasol Business Men Services Llc - Auh"/>
    <s v="Aasiya Siddiqa"/>
    <s v="Request Fees, E-service Fees, Icp Fees, Electronic Payment Fees,"/>
    <s v="Residence visa cancellation - Vision dental Clinic - Faisal Farooqui"/>
    <n v="6175"/>
    <s v="7235-1-120950635"/>
    <n v="204.15"/>
    <n v="0"/>
    <m/>
    <m/>
  </r>
  <r>
    <n v="12401"/>
    <d v="2025-01-17T00:00:00"/>
    <s v="01- Paid to:"/>
    <s v="02- Electronic Treasury"/>
    <x v="4"/>
    <x v="6"/>
    <s v="Icp Smart Services"/>
    <s v="Aasiya Siddiqa"/>
    <s v="Card Issuance, Electronic Payment Fees, Smart Services Fee, Request Fees, Issue Fees, E-service Fees, Icp Fees, Electronic Payment Fees,"/>
    <s v="Residency and Identity Issuance - Mysmyle - (Residency and identity payments both combined together under 1 LPO only) - Moby"/>
    <n v="6176"/>
    <s v="7236-1-901429319"/>
    <n v="761.66"/>
    <n v="0"/>
    <m/>
    <m/>
  </r>
  <r>
    <n v="12403"/>
    <d v="2025-01-17T00:00:00"/>
    <s v="01- Paid to:"/>
    <s v="02- Electronic Treasury"/>
    <x v="4"/>
    <x v="6"/>
    <s v="Icp Smart Services"/>
    <s v="Aasiya Siddiqa"/>
    <s v="Request Fees, E-service Fees, Icp Fees, Electronic Payment Fees,"/>
    <s v="Residency Visa cancellation - Mysmyle - Rami"/>
    <n v="6177"/>
    <s v="7237-1-873752323"/>
    <n v="204.15"/>
    <n v="0"/>
    <m/>
    <m/>
  </r>
  <r>
    <n v="12599"/>
    <d v="2025-01-18T00:00:00"/>
    <s v="01- Paid to:"/>
    <s v="02- Electronic Treasury"/>
    <x v="4"/>
    <x v="6"/>
    <s v="Icp Smart Services"/>
    <s v="Aasiya Siddiqa"/>
    <s v="Request Fees, E-service Fees, Icp Fees, Electronic Payment Fees,"/>
    <s v="E channel subscription renewal - Mysmyle"/>
    <n v="6299"/>
    <s v="7335-1-514366366"/>
    <n v="1167.1199999999999"/>
    <n v="0"/>
    <m/>
    <m/>
  </r>
  <r>
    <n v="12531"/>
    <d v="2025-01-19T00:00:00"/>
    <s v="02- Received from:"/>
    <s v="01- Main Treasury"/>
    <x v="2"/>
    <x v="3"/>
    <s v="Dr. Hussien Tahoun - Management"/>
    <s v="Mohamed Abdel Moniem"/>
    <s v="Fund Invested"/>
    <s v="Received as Fund Invested from Dr.Tahoun to Vision Dental Clinic"/>
    <n v="1351"/>
    <s v="INV/3746"/>
    <n v="25000"/>
    <m/>
    <m/>
    <m/>
  </r>
  <r>
    <n v="12532"/>
    <d v="2025-01-19T00:00:00"/>
    <s v="02- Received from:"/>
    <s v="01- Main Treasury"/>
    <x v="2"/>
    <x v="20"/>
    <s v="Dr. Hussien Tahoun - Management"/>
    <s v="Mohamed Abdel Moniem"/>
    <s v="Fund Invested"/>
    <s v="Received as Fund Invested from Dr.Tahoun on 20 Jan 2025"/>
    <n v="1352"/>
    <n v="8305"/>
    <n v="11000"/>
    <m/>
    <m/>
    <m/>
  </r>
  <r>
    <n v="12546"/>
    <d v="2025-01-19T00:00:00"/>
    <s v="02- Received from:"/>
    <s v="01- Main Treasury"/>
    <x v="2"/>
    <x v="3"/>
    <s v="Adib"/>
    <s v="Mohamed Abdel Moniem"/>
    <s v="Income received"/>
    <s v="Income received from Cash Box Jan16 to 18/2025"/>
    <n v="1365"/>
    <s v="611011911317747#1"/>
    <n v="500"/>
    <m/>
    <m/>
    <m/>
  </r>
  <r>
    <n v="12543"/>
    <d v="2025-01-20T00:00:00"/>
    <s v="02- Received from:"/>
    <s v="02- Electronic Treasury"/>
    <x v="2"/>
    <x v="3"/>
    <s v="Adib"/>
    <s v="Mohamed Abdel Moniem"/>
    <s v="Bank Transfer"/>
    <s v="Bank transfer from Main Treasury"/>
    <n v="1362"/>
    <n v="5451801259656480"/>
    <n v="3000"/>
    <m/>
    <m/>
    <m/>
  </r>
  <r>
    <n v="12544"/>
    <d v="2025-01-20T00:00:00"/>
    <s v="02- Received from:"/>
    <s v="05- Reception Treasury"/>
    <x v="2"/>
    <x v="3"/>
    <s v="Adib"/>
    <s v="Mohamed Abdel Moniem"/>
    <s v="Cash withdrawal"/>
    <s v="Cash withdrawal from Electronic Treasury"/>
    <n v="1363"/>
    <s v="SEQ 8500"/>
    <n v="1200"/>
    <m/>
    <m/>
    <m/>
  </r>
  <r>
    <n v="12548"/>
    <d v="2025-01-20T00:00:00"/>
    <s v="02- Received from:"/>
    <s v="01- Main Treasury"/>
    <x v="2"/>
    <x v="3"/>
    <s v="Patient"/>
    <s v="Mohamed Abdel Moniem"/>
    <s v="Income received"/>
    <s v="Income received from Patient Michael Babula #36451 via Bank transfer"/>
    <n v="1367"/>
    <s v="603a850dca67be0401"/>
    <n v="315"/>
    <m/>
    <m/>
    <m/>
  </r>
  <r>
    <n v="12549"/>
    <d v="2025-01-20T00:00:00"/>
    <s v="02- Received from:"/>
    <s v="01- Main Treasury"/>
    <x v="2"/>
    <x v="3"/>
    <s v="Daman Insurancce"/>
    <s v="Mohamed Abdel Moniem"/>
    <s v="Income received"/>
    <s v="Income received from Daman INS Jan11 to 20/2025"/>
    <n v="1368"/>
    <s v="404C25011788A237 404C2501168752F3 404G25011584B612 404G25011584B57E 404G25011584B15A 404C25011584AF89"/>
    <n v="5452.9"/>
    <m/>
    <m/>
    <m/>
  </r>
  <r>
    <n v="12550"/>
    <d v="2025-01-20T00:00:00"/>
    <s v="02- Received from:"/>
    <s v="01- Main Treasury"/>
    <x v="2"/>
    <x v="3"/>
    <s v="Adnic Insurance Claims"/>
    <s v="Mohamed Abdel Moniem"/>
    <s v="Income received"/>
    <s v="Income received from Adnic insurance Jan11 to 20/2025"/>
    <n v="1369"/>
    <s v="404G250117883B96"/>
    <n v="1411.9"/>
    <m/>
    <m/>
    <m/>
  </r>
  <r>
    <n v="12551"/>
    <d v="2025-01-20T00:00:00"/>
    <s v="02- Received from:"/>
    <s v="01- Main Treasury"/>
    <x v="2"/>
    <x v="3"/>
    <s v="Axa Insurance (gulf)"/>
    <s v="Mohamed Abdel Moniem"/>
    <s v="Income received"/>
    <s v="Income received from Gulf Insurance Jan11 to 20/2025"/>
    <n v="1370"/>
    <s v="603a8a8d100663b46c"/>
    <n v="592.79999999999995"/>
    <m/>
    <m/>
    <m/>
  </r>
  <r>
    <n v="12552"/>
    <d v="2025-01-20T00:00:00"/>
    <s v="02- Received from:"/>
    <s v="01- Main Treasury"/>
    <x v="2"/>
    <x v="3"/>
    <s v="Adib"/>
    <s v="Mohamed Abdel Moniem"/>
    <s v="Income received"/>
    <s v="Income Received from POS Machine Jan 11 to 20/2025"/>
    <n v="1371"/>
    <s v="162501200777802 162501190763167 162501170738038 162501160723734 162501150709624 162501140695671 162501130681806 162501120668651"/>
    <n v="51960.91"/>
    <m/>
    <m/>
    <m/>
  </r>
  <r>
    <n v="12326"/>
    <d v="2025-01-20T00:00:00"/>
    <s v="01- Paid to:"/>
    <s v="05- Reception Treasury"/>
    <x v="0"/>
    <x v="9"/>
    <s v="Baqala Golden Tulip"/>
    <s v="Zenneth - Staff"/>
    <s v="Office Supplies and Stationery"/>
    <s v="Purchase of Stick Glue"/>
    <n v="6105"/>
    <n v="5262"/>
    <n v="4"/>
    <n v="0.19"/>
    <s v="Not Eligible"/>
    <m/>
  </r>
  <r>
    <n v="12340"/>
    <d v="2025-01-20T00:00:00"/>
    <s v="01- Paid to:"/>
    <s v="05- Reception Treasury"/>
    <x v="0"/>
    <x v="0"/>
    <s v="Abu Dhabi Coop"/>
    <s v="Zenneth - Staff"/>
    <s v="Food for Patient"/>
    <s v="Purchase of Food for Pt 40783-40927"/>
    <n v="6119"/>
    <n v="19201100440402"/>
    <n v="20"/>
    <n v="0.95"/>
    <s v="Not Eligible"/>
    <m/>
  </r>
  <r>
    <n v="12603"/>
    <d v="2025-01-20T00:00:00"/>
    <s v="01- Paid to:"/>
    <s v="01- Main Treasury"/>
    <x v="1"/>
    <x v="16"/>
    <s v="Staff"/>
    <s v="Mohamed Abdel Moniem"/>
    <s v="Salary FMO Dec2024"/>
    <s v="Salary from Dec15 to Dec31/2024 to Mahmoud Badran LAB"/>
    <n v="6184"/>
    <n v="5452001259985880"/>
    <n v="1500"/>
    <m/>
    <m/>
    <m/>
  </r>
  <r>
    <n v="12608"/>
    <d v="2025-01-20T00:00:00"/>
    <s v="01- Paid to:"/>
    <s v="01- Main Treasury"/>
    <x v="4"/>
    <x v="25"/>
    <s v="Aims Advanced Innovation"/>
    <s v="Aasiya Siddiqa"/>
    <s v="Service Charge,"/>
    <s v="Payment for Initial Study from AIMS - Vision Dental Clinic"/>
    <n v="6185"/>
    <s v="7325-1-631440907"/>
    <n v="4200"/>
    <n v="200"/>
    <s v="Eligible"/>
    <m/>
  </r>
  <r>
    <n v="12640"/>
    <d v="2025-01-20T00:00:00"/>
    <s v="01- Paid to:"/>
    <s v="01- Main Treasury"/>
    <x v="3"/>
    <x v="4"/>
    <s v="Al Sawari Pharma And Medical Equip. Store Llc"/>
    <s v="Helen Dacayo"/>
    <s v="Ceramic Gingiva 1, Ceramic Gingiva 2, Ceramic Gingiva 3,"/>
    <s v="Ceramic Gingiva"/>
    <n v="6350"/>
    <s v="7240-1-862486134"/>
    <n v="570"/>
    <n v="0"/>
    <m/>
    <m/>
  </r>
  <r>
    <n v="12642"/>
    <d v="2025-01-20T00:00:00"/>
    <s v="01- Paid to:"/>
    <s v="01- Main Treasury"/>
    <x v="2"/>
    <x v="3"/>
    <s v="Adib"/>
    <s v="Mohamed Abdel Moniem"/>
    <s v="Bank Transfer"/>
    <s v="Bank Transfer to Electronic Treasury"/>
    <n v="6386"/>
    <n v="5451801259656480"/>
    <n v="3000"/>
    <m/>
    <m/>
    <m/>
  </r>
  <r>
    <n v="12643"/>
    <d v="2025-01-20T00:00:00"/>
    <s v="01- Paid to:"/>
    <s v="01- Main Treasury"/>
    <x v="4"/>
    <x v="6"/>
    <s v="WLT TRAVEL AND TOURISM LLC"/>
    <s v="Mohamed Abdel Moniem"/>
    <s v="Tourist Visa"/>
    <s v="Payment for Haya Alnayuf Visa Extension and Fine 1200+435"/>
    <n v="6387"/>
    <n v="1296"/>
    <n v="1635"/>
    <n v="0"/>
    <m/>
    <m/>
  </r>
  <r>
    <n v="12645"/>
    <d v="2025-01-20T00:00:00"/>
    <s v="01- Paid to:"/>
    <s v="01- Main Treasury"/>
    <x v="1"/>
    <x v="16"/>
    <s v="Staff"/>
    <s v="Mohamed Abdel Moniem"/>
    <s v="Salary Advance"/>
    <s v="Salary from Dec25 to Dec31 to Hadi Khalil LAB"/>
    <n v="6390"/>
    <n v="5451601259050460"/>
    <n v="1355"/>
    <m/>
    <m/>
    <m/>
  </r>
  <r>
    <n v="12409"/>
    <d v="2025-01-20T00:00:00"/>
    <s v="01- Paid to:"/>
    <s v="02- Electronic Treasury"/>
    <x v="4"/>
    <x v="6"/>
    <s v="Icp Smart Services"/>
    <s v="Aasiya Siddiqa"/>
    <s v="Card Issuance, Electronic Payment Fees, Smart Services Fee, Request Fees, Issue Fees, E-service Fees, Icp Fees, Electronic Payment Fees,"/>
    <s v="Residency and Identity Issuance - Mysmyle - (Residency and EID payments both combined together under 1 LPO only) - Marife"/>
    <n v="6191"/>
    <s v="7262-1-515206487"/>
    <n v="761.66"/>
    <n v="0"/>
    <m/>
    <m/>
  </r>
  <r>
    <n v="12418"/>
    <d v="2025-01-20T00:00:00"/>
    <s v="01- Paid to:"/>
    <s v="02- Electronic Treasury"/>
    <x v="4"/>
    <x v="26"/>
    <s v="Hassantuk"/>
    <s v="Aasiya Siddiqa"/>
    <s v="Hassantuk Moi Annual Charges, Processing Charges,"/>
    <s v="Hassantuk Subscription Payment - Renew registration 20-01-2025"/>
    <n v="6200"/>
    <s v="7261-1-501003083"/>
    <n v="1007.14"/>
    <n v="0"/>
    <m/>
    <m/>
  </r>
  <r>
    <n v="12478"/>
    <d v="2025-01-20T00:00:00"/>
    <s v="01- Paid to:"/>
    <s v="01- Main Treasury"/>
    <x v="1"/>
    <x v="1"/>
    <s v="Lari Exchange"/>
    <s v="Mohamed Abdel Moniem"/>
    <s v="Salary FMO NOV2024"/>
    <s v="Salary FMO NOV2024 to Faisal Farooqui"/>
    <n v="6178"/>
    <n v="5452001251229490"/>
    <n v="7000"/>
    <m/>
    <m/>
    <m/>
  </r>
  <r>
    <n v="12479"/>
    <d v="2025-01-20T00:00:00"/>
    <s v="01- Paid to:"/>
    <s v="01- Main Treasury"/>
    <x v="2"/>
    <x v="3"/>
    <s v="Adib"/>
    <s v="Mohamed Abdel Moniem"/>
    <s v="Liabilities_Loan"/>
    <s v="The Tenth Installement for the Loan with amount 350,000AED"/>
    <n v="6179"/>
    <s v="WFO-569-1088270-240228-470"/>
    <n v="29166.67"/>
    <m/>
    <m/>
    <m/>
  </r>
  <r>
    <n v="12480"/>
    <d v="2025-01-20T00:00:00"/>
    <s v="01- Paid to:"/>
    <s v="01- Main Treasury"/>
    <x v="4"/>
    <x v="5"/>
    <s v="Adib"/>
    <s v="Mohamed Abdel Moniem"/>
    <s v="Loan interest"/>
    <s v="Payment for Loan interest the tenth installement"/>
    <n v="6180"/>
    <s v="WFO-569-1088270-240228-470"/>
    <n v="2168.54"/>
    <m/>
    <m/>
    <m/>
  </r>
  <r>
    <n v="12554"/>
    <d v="2025-01-21T00:00:00"/>
    <s v="02- Received from:"/>
    <s v="02- Electronic Treasury"/>
    <x v="2"/>
    <x v="3"/>
    <s v="Adib"/>
    <s v="Mohamed Abdel Moniem"/>
    <s v="Bank Transfer"/>
    <s v="Bank transfer from Main Treasury"/>
    <n v="1373"/>
    <n v="5452101251695670"/>
    <n v="2000"/>
    <m/>
    <m/>
    <m/>
  </r>
  <r>
    <n v="12604"/>
    <d v="2025-01-21T00:00:00"/>
    <s v="01- Paid to:"/>
    <s v="01- Main Treasury"/>
    <x v="1"/>
    <x v="16"/>
    <s v="Lari Exchange"/>
    <s v="Mohamed Abdel Moniem"/>
    <s v="Salary FMO Dec2024"/>
    <s v="Salary FMO Dec2024 to Mohamed Nablsi"/>
    <n v="6186"/>
    <n v="5452101251619510"/>
    <n v="6500"/>
    <m/>
    <m/>
    <m/>
  </r>
  <r>
    <n v="12605"/>
    <d v="2025-01-21T00:00:00"/>
    <s v="01- Paid to:"/>
    <s v="01- Main Treasury"/>
    <x v="2"/>
    <x v="3"/>
    <s v="Adib"/>
    <s v="Mohamed Abdel Moniem"/>
    <s v="Bank Transfer"/>
    <s v="Bank transfer to Electronic Treasury"/>
    <n v="6187"/>
    <n v="5452101251695670"/>
    <n v="2000"/>
    <m/>
    <m/>
    <m/>
  </r>
  <r>
    <n v="12553"/>
    <d v="2025-01-22T00:00:00"/>
    <s v="02- Received from:"/>
    <s v="05- Reception Treasury"/>
    <x v="2"/>
    <x v="3"/>
    <s v="Adib"/>
    <s v="Mohamed Abdel Moniem"/>
    <s v="Cash withdrawal"/>
    <s v="Cash withdrawal from Electronic Treasury"/>
    <n v="1372"/>
    <s v="SEQ 4192"/>
    <n v="1000"/>
    <m/>
    <m/>
    <m/>
  </r>
  <r>
    <n v="12606"/>
    <d v="2025-01-22T00:00:00"/>
    <s v="01- Paid to:"/>
    <s v="01- Main Treasury"/>
    <x v="1"/>
    <x v="1"/>
    <s v="Staff"/>
    <s v="Mohamed Abdel Moniem"/>
    <s v="Salary FMO Dec2024"/>
    <s v="Part of Dr.Ibrahim Percentage FMO Dec2024"/>
    <n v="6190"/>
    <n v="5452201251936200"/>
    <n v="1500"/>
    <m/>
    <m/>
    <m/>
  </r>
  <r>
    <n v="12609"/>
    <d v="2025-01-22T00:00:00"/>
    <s v="01- Paid to:"/>
    <s v="01- Main Treasury"/>
    <x v="3"/>
    <x v="14"/>
    <s v="Al Hayat Pharmaceuticals"/>
    <s v="Zenneth"/>
    <m/>
    <s v="NEW LPO FOR TAX INVOICE #TCS-202412589, OLD LPO #6190, OLD REMARKS: item purchase order for BLT Implant --"/>
    <n v="6189"/>
    <s v="7129-1-821561266"/>
    <n v="12500"/>
    <n v="0"/>
    <m/>
    <m/>
  </r>
  <r>
    <n v="12483"/>
    <d v="2025-01-22T00:00:00"/>
    <s v="01- Paid to:"/>
    <s v="01- Main Treasury"/>
    <x v="1"/>
    <x v="16"/>
    <s v="Lari Exchange"/>
    <s v="Mohamed Abdel Moniem"/>
    <s v="Salary FMO Dec2024"/>
    <s v="Salary fmo dec2024 to Cherie Ann"/>
    <n v="6188"/>
    <n v="5452201251847700"/>
    <n v="5000"/>
    <m/>
    <m/>
    <m/>
  </r>
  <r>
    <n v="12555"/>
    <d v="2025-01-23T00:00:00"/>
    <s v="02- Received from:"/>
    <s v="02- Electronic Treasury"/>
    <x v="2"/>
    <x v="3"/>
    <s v="Adib"/>
    <s v="Mohamed Abdel Moniem"/>
    <s v="Bank Transfer"/>
    <s v="Bank Transfer from Main Treasury"/>
    <n v="1374"/>
    <n v="5452301252181470"/>
    <n v="4000"/>
    <m/>
    <m/>
    <m/>
  </r>
  <r>
    <n v="12644"/>
    <d v="2025-01-23T00:00:00"/>
    <s v="01- Paid to:"/>
    <s v="01- Main Treasury"/>
    <x v="2"/>
    <x v="3"/>
    <s v="Adib"/>
    <s v="Mohamed Abdel Moniem"/>
    <s v="Bank Transfer"/>
    <s v="Bank transfer to Electronic Treasury"/>
    <n v="6389"/>
    <n v="5452301252181470"/>
    <n v="4000"/>
    <m/>
    <m/>
    <m/>
  </r>
  <r>
    <n v="12646"/>
    <d v="2025-01-23T00:00:00"/>
    <s v="01- Paid to:"/>
    <s v="01- Main Treasury"/>
    <x v="1"/>
    <x v="1"/>
    <s v="Lari Exchange"/>
    <s v="Mohamed Abdel Moniem"/>
    <s v="Salary FMO Dec2024"/>
    <s v="Salary FMO Dec2024 to Dr.Salim and Annie"/>
    <n v="6392"/>
    <n v="5452301252421510"/>
    <n v="21908"/>
    <m/>
    <m/>
    <m/>
  </r>
  <r>
    <n v="12570"/>
    <d v="2025-01-24T00:00:00"/>
    <s v="01- Paid to:"/>
    <s v="02- Electronic Treasury"/>
    <x v="4"/>
    <x v="6"/>
    <s v="Icp Smart Services"/>
    <s v="Aasiya Siddiqa"/>
    <s v="Request Fees, Request Fees, E-service Fees, Icp Fees, Electronic Payment Fees,"/>
    <s v="Escape Report for Mr. Ashraf - Vision Dental Clinic"/>
    <n v="6301"/>
    <s v="7275-1-568640255"/>
    <n v="457.56"/>
    <n v="0"/>
    <m/>
    <m/>
  </r>
  <r>
    <n v="12647"/>
    <d v="2025-01-24T00:00:00"/>
    <s v="01- Paid to:"/>
    <s v="01- Main Treasury"/>
    <x v="1"/>
    <x v="1"/>
    <s v="Staff"/>
    <s v="Mohamed Abdel Moniem"/>
    <s v="Salary FMO Dec2024"/>
    <s v="Salary FMO Dec2024 to Ahmed Thanweer"/>
    <n v="6393"/>
    <n v="5452301252420200"/>
    <n v="1750"/>
    <m/>
    <m/>
    <m/>
  </r>
  <r>
    <n v="12648"/>
    <d v="2025-01-25T00:00:00"/>
    <s v="01- Paid to:"/>
    <s v="01- Main Treasury"/>
    <x v="4"/>
    <x v="7"/>
    <s v="Algine Bansigan (Digital Marketing Services)"/>
    <s v="Mohamed Abdel Moniem"/>
    <s v="Marketing and Advertising"/>
    <s v="Payment for SEO Services Jan2025 (Blog Post , Page Optimization)"/>
    <n v="6394"/>
    <s v="#0042"/>
    <n v="1400"/>
    <m/>
    <m/>
    <m/>
  </r>
  <r>
    <n v="12671"/>
    <d v="2025-01-25T00:00:00"/>
    <s v="01- Paid to:"/>
    <s v="01- Main Treasury"/>
    <x v="4"/>
    <x v="5"/>
    <s v="Lari Exchange"/>
    <s v="Mohamed Abdel Moniem"/>
    <s v="Lari Transfer Fee"/>
    <s v="Payment for Lari Transfer Fees FMO DEC204 Salaries paid on Jan2025"/>
    <n v="6400"/>
    <s v="180125955/180125935/180125936/180125793"/>
    <n v="90.3"/>
    <n v="4.3"/>
    <s v="Eligible"/>
    <m/>
  </r>
  <r>
    <n v="12673"/>
    <d v="2025-01-25T00:00:00"/>
    <s v="01- Paid to:"/>
    <s v="03- ADNOC Wallet"/>
    <x v="0"/>
    <x v="11"/>
    <s v="Adnoc Distribution"/>
    <s v="Mohamed Abdel Moniem"/>
    <s v="Vehicle Petrol"/>
    <s v="payment for vehicle petrol Jan01 to Jan22"/>
    <n v="6221"/>
    <s v="21903/21227/71125/20596/19639"/>
    <n v="671.53"/>
    <n v="31.98"/>
    <s v="Not Eligible"/>
    <m/>
  </r>
  <r>
    <n v="12674"/>
    <d v="2025-01-25T00:00:00"/>
    <s v="01- Paid to:"/>
    <s v="01- Main Treasury"/>
    <x v="2"/>
    <x v="3"/>
    <s v="Adib"/>
    <s v="Mohamed Abdel Moniem"/>
    <s v="Bank Transfer"/>
    <s v="Bank transfer to Electronic Treasury"/>
    <n v="6416"/>
    <n v="5452501252870400"/>
    <n v="4000"/>
    <m/>
    <m/>
    <m/>
  </r>
  <r>
    <n v="12556"/>
    <d v="2025-01-26T00:00:00"/>
    <s v="02- Received from:"/>
    <s v="02- Electronic Treasury"/>
    <x v="2"/>
    <x v="3"/>
    <s v="Adib"/>
    <s v="Mohamed Abdel Moniem"/>
    <s v="Bank Transfer"/>
    <s v="Bank transfer from Main Treasury"/>
    <n v="1375"/>
    <n v="5452501252870400"/>
    <n v="4000"/>
    <m/>
    <m/>
    <m/>
  </r>
  <r>
    <n v="12650"/>
    <d v="2025-01-26T00:00:00"/>
    <s v="01- Paid to:"/>
    <s v="01- Main Treasury"/>
    <x v="3"/>
    <x v="14"/>
    <s v="Mac Digital Dental Systems"/>
    <s v="Zenneth"/>
    <s v="Bur 3.0mm - T5/10/17,"/>
    <s v="item purchase of milling bur for lab as per the approval of the management--"/>
    <n v="6395"/>
    <s v="5804-1-613008868-LD-1197"/>
    <n v="300"/>
    <n v="0"/>
    <m/>
    <m/>
  </r>
  <r>
    <n v="12651"/>
    <d v="2025-01-26T00:00:00"/>
    <s v="01- Paid to:"/>
    <s v="01- Main Treasury"/>
    <x v="3"/>
    <x v="14"/>
    <s v="Mac Digital Dental Systems"/>
    <s v="Zenneth"/>
    <s v="Laser Tip (biolase),"/>
    <s v="item purchase of Diode Laser Tip for VIP use"/>
    <n v="6395"/>
    <s v="5752-1-526967906-LD-1144"/>
    <n v="1250"/>
    <n v="0"/>
    <m/>
    <m/>
  </r>
  <r>
    <n v="12557"/>
    <d v="2025-01-27T00:00:00"/>
    <s v="02- Received from:"/>
    <s v="05- Reception Treasury"/>
    <x v="2"/>
    <x v="3"/>
    <s v="Adib"/>
    <s v="Mohamed Abdel Moniem"/>
    <s v="Cash withdrawal"/>
    <s v="Cash Withdrawal from Electronic Treasury"/>
    <n v="1376"/>
    <s v="SEQ 4744"/>
    <n v="2500"/>
    <m/>
    <m/>
    <m/>
  </r>
  <r>
    <n v="12558"/>
    <d v="2025-01-27T00:00:00"/>
    <s v="02- Received from:"/>
    <s v="05- Reception Treasury"/>
    <x v="2"/>
    <x v="3"/>
    <s v="Adib"/>
    <s v="Mohamed Abdel Moniem"/>
    <s v="Cash withdrawal"/>
    <s v="Cash Withdrawal from Electronic Treasury"/>
    <n v="1377"/>
    <s v="SEQ 6089"/>
    <n v="500"/>
    <m/>
    <m/>
    <m/>
  </r>
  <r>
    <n v="12652"/>
    <d v="2025-01-27T00:00:00"/>
    <s v="01- Paid to:"/>
    <s v="01- Main Treasury"/>
    <x v="3"/>
    <x v="14"/>
    <s v="Sirona Dental Systems Trading Llc"/>
    <s v="Helen Dacayo"/>
    <s v="Bur 1.2mm, Bur 0.6mm, Bur 2.2mm, Bur 1.4mm,"/>
    <s v="Urgent request by the lab"/>
    <n v="6396"/>
    <s v="6950-1-729381670-2024-012894"/>
    <n v="2797.2"/>
    <n v="133.19999999999999"/>
    <s v="Eligible"/>
    <m/>
  </r>
  <r>
    <n v="12653"/>
    <d v="2025-01-27T00:00:00"/>
    <s v="01- Paid to:"/>
    <s v="01- Main Treasury"/>
    <x v="3"/>
    <x v="4"/>
    <s v="Alphamed General Trading )l.l.c("/>
    <s v="Helen Dacayo"/>
    <s v="Composite Universal A1, Composite Universal A3,"/>
    <s v="dental consumbles"/>
    <n v="6397"/>
    <s v="7276-1-182000682"/>
    <n v="512"/>
    <n v="0"/>
    <m/>
    <m/>
  </r>
  <r>
    <n v="12444"/>
    <d v="2025-01-27T00:00:00"/>
    <s v="01- Paid to:"/>
    <s v="02- Electronic Treasury"/>
    <x v="0"/>
    <x v="9"/>
    <s v="City Max"/>
    <s v="Mohamed Abdel Moniem"/>
    <s v="Office Supplies and Stationery"/>
    <s v="Purchase of Marker"/>
    <n v="6223"/>
    <n v="63"/>
    <n v="10.74"/>
    <n v="0.51"/>
    <s v="Not Eligible"/>
    <m/>
  </r>
  <r>
    <n v="12445"/>
    <d v="2025-01-27T00:00:00"/>
    <s v="01- Paid to:"/>
    <s v="02- Electronic Treasury"/>
    <x v="0"/>
    <x v="10"/>
    <s v="VIVA"/>
    <s v="Mohamed Abdel Moniem"/>
    <s v="Pantry Supplies"/>
    <s v="Purchase of Coffee Powder for Pantry"/>
    <n v="6224"/>
    <s v="IAUH00601402014"/>
    <n v="42.22"/>
    <n v="2.0099999999999998"/>
    <s v="Not Eligible"/>
    <m/>
  </r>
  <r>
    <n v="12446"/>
    <d v="2025-01-27T00:00:00"/>
    <s v="01- Paid to:"/>
    <s v="02- Electronic Treasury"/>
    <x v="3"/>
    <x v="4"/>
    <s v="Aster Pharmacy"/>
    <s v="Mohamed Abdel Moniem"/>
    <s v="Medicine"/>
    <s v="Purchase of Medicine for IV Patient"/>
    <n v="6225"/>
    <s v="1245-124503-1737208340335"/>
    <n v="11.7"/>
    <n v="0"/>
    <m/>
    <m/>
  </r>
  <r>
    <n v="12447"/>
    <d v="2025-01-27T00:00:00"/>
    <s v="01- Paid to:"/>
    <s v="02- Electronic Treasury"/>
    <x v="0"/>
    <x v="10"/>
    <s v="Riviere Mineral Water"/>
    <s v="Mohamed Abdel Moniem"/>
    <s v="Bottled Water"/>
    <s v="Purchase of Water Refill"/>
    <n v="6226"/>
    <n v="566576"/>
    <n v="36.75"/>
    <n v="1.75"/>
    <s v="Not Eligible"/>
    <m/>
  </r>
  <r>
    <n v="12448"/>
    <d v="2025-01-27T00:00:00"/>
    <s v="01- Paid to:"/>
    <s v="02- Electronic Treasury"/>
    <x v="2"/>
    <x v="3"/>
    <s v="Adib"/>
    <s v="Mohamed Abdel Moniem"/>
    <s v="Cash withdrawal"/>
    <s v="Cash Withdrawal for Reception Treasury"/>
    <n v="6227"/>
    <s v="SEQ 8500"/>
    <n v="1200"/>
    <n v="0"/>
    <m/>
    <m/>
  </r>
  <r>
    <n v="12449"/>
    <d v="2025-01-27T00:00:00"/>
    <s v="01- Paid to:"/>
    <s v="02- Electronic Treasury"/>
    <x v="0"/>
    <x v="0"/>
    <s v="Abu Dhabi Coop"/>
    <s v="Mohamed Abdel Moniem"/>
    <s v="Complementary for Patient"/>
    <s v="Purchase of PT Drinks"/>
    <n v="6228"/>
    <n v="19201100444400"/>
    <n v="11.4"/>
    <n v="0.54"/>
    <s v="Not Eligible"/>
    <m/>
  </r>
  <r>
    <n v="12450"/>
    <d v="2025-01-27T00:00:00"/>
    <s v="01- Paid to:"/>
    <s v="02- Electronic Treasury"/>
    <x v="0"/>
    <x v="9"/>
    <s v="Baqala Golden Tulip"/>
    <s v="Mohamed Abdel Moniem"/>
    <s v="Office Supplies and Stationery"/>
    <s v="Purchase of Batteries"/>
    <n v="6229"/>
    <n v="5465"/>
    <n v="13"/>
    <n v="0.62"/>
    <s v="Not Eligible"/>
    <m/>
  </r>
  <r>
    <n v="12451"/>
    <d v="2025-01-27T00:00:00"/>
    <s v="01- Paid to:"/>
    <s v="02- Electronic Treasury"/>
    <x v="0"/>
    <x v="10"/>
    <s v="Baqala Golden Tulip"/>
    <s v="Mohamed Abdel Moniem"/>
    <s v="Pantry Supplies"/>
    <s v="Purchase of Pantry Supplies, Nutella"/>
    <n v="6230"/>
    <n v="5477"/>
    <n v="32"/>
    <n v="1.52"/>
    <s v="Not Eligible"/>
    <m/>
  </r>
  <r>
    <n v="12452"/>
    <d v="2025-01-27T00:00:00"/>
    <s v="01- Paid to:"/>
    <s v="02- Electronic Treasury"/>
    <x v="0"/>
    <x v="10"/>
    <s v="Baqala Golden Tulip"/>
    <s v="Mohamed Abdel Moniem"/>
    <s v="Pantry Supplies"/>
    <s v="Purchase of Pantry supplies"/>
    <n v="6231"/>
    <n v="5476"/>
    <n v="32"/>
    <n v="1.52"/>
    <s v="Not Eligible"/>
    <m/>
  </r>
  <r>
    <n v="12453"/>
    <d v="2025-01-27T00:00:00"/>
    <s v="01- Paid to:"/>
    <s v="02- Electronic Treasury"/>
    <x v="1"/>
    <x v="12"/>
    <s v="Shamsin"/>
    <s v="Mohamed Abdel Moniem"/>
    <s v="Food for Staff"/>
    <s v="Purchase of Food for Staff"/>
    <n v="6232"/>
    <n v="46"/>
    <n v="13"/>
    <n v="0.62"/>
    <s v="Not Eligible"/>
    <m/>
  </r>
  <r>
    <n v="12454"/>
    <d v="2025-01-27T00:00:00"/>
    <s v="01- Paid to:"/>
    <s v="02- Electronic Treasury"/>
    <x v="0"/>
    <x v="0"/>
    <s v="Al Najah Shop"/>
    <s v="Mohamed Abdel Moniem"/>
    <s v="Gift for Patient"/>
    <s v="Purchase of Perfume for PT Fatma Alkharisha"/>
    <n v="6233"/>
    <n v="5919"/>
    <n v="225"/>
    <n v="10.71"/>
    <s v="Not Eligible"/>
    <m/>
  </r>
  <r>
    <n v="12455"/>
    <d v="2025-01-27T00:00:00"/>
    <s v="01- Paid to:"/>
    <s v="02- Electronic Treasury"/>
    <x v="0"/>
    <x v="0"/>
    <s v="Al Yousef Bakeries And Sweets"/>
    <s v="Mohamed Abdel Moniem"/>
    <s v="Complementary for Patient"/>
    <s v="Purchase of patient gift Cake"/>
    <n v="6234"/>
    <n v="511206"/>
    <n v="52.5"/>
    <n v="2.5"/>
    <s v="Not Eligible"/>
    <m/>
  </r>
  <r>
    <n v="12456"/>
    <d v="2025-01-27T00:00:00"/>
    <s v="01- Paid to:"/>
    <s v="02- Electronic Treasury"/>
    <x v="0"/>
    <x v="0"/>
    <s v="Paris Flowers"/>
    <s v="Mohamed Abdel Moniem"/>
    <s v="Complementary for Patient"/>
    <s v="Purchase of Flowers for PT Alkharisha"/>
    <n v="6235"/>
    <n v="5175"/>
    <n v="31.5"/>
    <n v="1.5"/>
    <s v="Not Eligible"/>
    <m/>
  </r>
  <r>
    <n v="12457"/>
    <d v="2025-01-27T00:00:00"/>
    <s v="01- Paid to:"/>
    <s v="02- Electronic Treasury"/>
    <x v="0"/>
    <x v="0"/>
    <s v="City Max"/>
    <s v="Mohamed Abdel Moniem"/>
    <s v="Complementary for Patient"/>
    <s v="Purchase of PT Gift"/>
    <n v="6236"/>
    <n v="5"/>
    <n v="46.23"/>
    <n v="2.2000000000000002"/>
    <s v="Not Eligible"/>
    <m/>
  </r>
  <r>
    <n v="12458"/>
    <d v="2025-01-27T00:00:00"/>
    <s v="01- Paid to:"/>
    <s v="02- Electronic Treasury"/>
    <x v="0"/>
    <x v="11"/>
    <s v="Aman Taxi"/>
    <s v="Mohamed Abdel Moniem"/>
    <s v="Taxi Fare"/>
    <s v="Taxi fare purchase of Perfume for the PT"/>
    <n v="6237"/>
    <n v="28402"/>
    <n v="12"/>
    <n v="0"/>
    <m/>
    <m/>
  </r>
  <r>
    <n v="12459"/>
    <d v="2025-01-27T00:00:00"/>
    <s v="01- Paid to:"/>
    <s v="02- Electronic Treasury"/>
    <x v="0"/>
    <x v="9"/>
    <s v="Al Mafraq Stationery"/>
    <s v="Mohamed Abdel Moniem"/>
    <s v="Office Supplies and Stationery"/>
    <s v="Payment for office supplies"/>
    <n v="6238"/>
    <n v="33829"/>
    <n v="174.25"/>
    <n v="8.3000000000000007"/>
    <s v="Eligible"/>
    <m/>
  </r>
  <r>
    <n v="12460"/>
    <d v="2025-01-27T00:00:00"/>
    <s v="01- Paid to:"/>
    <s v="05- Reception Treasury"/>
    <x v="0"/>
    <x v="0"/>
    <s v="Abu Dhabi Coop"/>
    <s v="Zenneth - Staff"/>
    <s v="Complementary for Patient"/>
    <s v="Purchase of Food for PT"/>
    <n v="6239"/>
    <s v="19201100442893-1893"/>
    <n v="65.78"/>
    <n v="3.27"/>
    <s v="Not Eligible"/>
    <m/>
  </r>
  <r>
    <n v="12461"/>
    <d v="2025-01-27T00:00:00"/>
    <s v="01- Paid to:"/>
    <s v="05- Reception Treasury"/>
    <x v="0"/>
    <x v="10"/>
    <s v="Shamsin"/>
    <s v="Zenneth - Staff"/>
    <s v="Complementary for Patient"/>
    <s v="Purchase of PT Food"/>
    <n v="6240"/>
    <n v="38044"/>
    <n v="15"/>
    <n v="0.71"/>
    <s v="Not Eligible"/>
    <m/>
  </r>
  <r>
    <n v="12462"/>
    <d v="2025-01-27T00:00:00"/>
    <s v="01- Paid to:"/>
    <s v="05- Reception Treasury"/>
    <x v="0"/>
    <x v="13"/>
    <s v="Al Aqeed Sanitary &amp; Painting LLC"/>
    <s v="Zenneth - Staff"/>
    <s v="General Maintenance and fixtures"/>
    <s v="Purchase of Lock key"/>
    <n v="6241"/>
    <n v="58077"/>
    <n v="42"/>
    <n v="2"/>
    <s v="Not Eligible"/>
    <m/>
  </r>
  <r>
    <n v="12463"/>
    <d v="2025-01-27T00:00:00"/>
    <s v="01- Paid to:"/>
    <s v="05- Reception Treasury"/>
    <x v="0"/>
    <x v="0"/>
    <s v="Shamsin"/>
    <s v="Zenneth - Staff"/>
    <s v="Complementary for Patient"/>
    <s v="Purchase of PT Food"/>
    <n v="6242"/>
    <n v="284"/>
    <n v="8"/>
    <n v="0.38"/>
    <s v="Not Eligible"/>
    <m/>
  </r>
  <r>
    <n v="12464"/>
    <d v="2025-01-27T00:00:00"/>
    <s v="01- Paid to:"/>
    <s v="05- Reception Treasury"/>
    <x v="0"/>
    <x v="0"/>
    <s v="Tea Trend Cafeteria"/>
    <s v="Zenneth - Staff"/>
    <s v="Food for Staff"/>
    <s v="Purchase of Food for staff"/>
    <n v="6243"/>
    <n v="24500"/>
    <n v="7.5"/>
    <n v="0.36"/>
    <s v="Not Eligible"/>
    <m/>
  </r>
  <r>
    <n v="12465"/>
    <d v="2025-01-27T00:00:00"/>
    <s v="01- Paid to:"/>
    <s v="05- Reception Treasury"/>
    <x v="0"/>
    <x v="11"/>
    <s v="Integrated Transport Centre - Car Parking Standard"/>
    <s v="Zenneth - Staff"/>
    <s v="Parking Fee"/>
    <s v="Payment for parking fee for receive patient"/>
    <n v="6244"/>
    <n v="81212"/>
    <n v="2"/>
    <n v="0"/>
    <m/>
    <m/>
  </r>
  <r>
    <n v="12466"/>
    <d v="2025-01-27T00:00:00"/>
    <s v="01- Paid to:"/>
    <s v="05- Reception Treasury"/>
    <x v="1"/>
    <x v="12"/>
    <s v="Panaderia Bakery"/>
    <s v="Zenneth - Staff"/>
    <s v="Food for Staff"/>
    <s v="Purchase of Food for staff"/>
    <n v="6245"/>
    <n v="74194"/>
    <n v="80"/>
    <n v="3.81"/>
    <s v="Not Eligible"/>
    <m/>
  </r>
  <r>
    <n v="12467"/>
    <d v="2025-01-27T00:00:00"/>
    <s v="01- Paid to:"/>
    <s v="05- Reception Treasury"/>
    <x v="1"/>
    <x v="12"/>
    <s v="Al Akkawi Star Cafeteria"/>
    <s v="Zenneth - Staff"/>
    <s v="Food for Staff"/>
    <s v="Purchase of Food for staft"/>
    <n v="6247"/>
    <n v="127013"/>
    <n v="26"/>
    <n v="1.24"/>
    <s v="Not Eligible"/>
    <m/>
  </r>
  <r>
    <n v="12468"/>
    <d v="2025-01-27T00:00:00"/>
    <s v="01- Paid to:"/>
    <s v="05- Reception Treasury"/>
    <x v="0"/>
    <x v="10"/>
    <s v="Day to Day Hypermarket LLC"/>
    <s v="Zenneth - Staff"/>
    <s v="Pantry Supplies"/>
    <s v="Purchase of Pantry Supplies"/>
    <n v="6248"/>
    <n v="56"/>
    <n v="557.6"/>
    <n v="26.55"/>
    <s v="Eligible"/>
    <m/>
  </r>
  <r>
    <n v="12469"/>
    <d v="2025-01-27T00:00:00"/>
    <s v="01- Paid to:"/>
    <s v="05- Reception Treasury"/>
    <x v="1"/>
    <x v="12"/>
    <s v="Crispy Chicken Restaurant"/>
    <s v="Zenneth - Staff"/>
    <s v="Food for Staff"/>
    <s v="Purchase of Food for staff"/>
    <n v="6249"/>
    <n v="171"/>
    <n v="187.07"/>
    <n v="8.91"/>
    <s v="Not Eligible"/>
    <m/>
  </r>
  <r>
    <n v="12472"/>
    <d v="2025-01-27T00:00:00"/>
    <s v="01- Paid to:"/>
    <s v="05- Reception Treasury"/>
    <x v="1"/>
    <x v="12"/>
    <s v="Perfect Zone Automatic Laundry"/>
    <s v="Zenneth - Staff"/>
    <s v="Coat Laundry"/>
    <s v="Laundry coat of Dr Hussien"/>
    <n v="6250"/>
    <n v="362"/>
    <n v="90.3"/>
    <n v="4.3"/>
    <s v="Not Eligible"/>
    <m/>
  </r>
  <r>
    <n v="12473"/>
    <d v="2025-01-27T00:00:00"/>
    <s v="01- Paid to:"/>
    <s v="05- Reception Treasury"/>
    <x v="0"/>
    <x v="0"/>
    <s v="Baqala Golden Tulip"/>
    <s v="Zenneth - Staff"/>
    <s v="Complementary for Patient"/>
    <s v="Purchase of PT Food"/>
    <n v="6246"/>
    <n v="5393"/>
    <n v="4"/>
    <n v="0.19"/>
    <s v="Not Eligible"/>
    <m/>
  </r>
  <r>
    <n v="12559"/>
    <d v="2025-01-28T00:00:00"/>
    <s v="02- Received from:"/>
    <s v="02- Electronic Treasury"/>
    <x v="2"/>
    <x v="3"/>
    <s v="Adib"/>
    <s v="Mohamed Abdel Moniem"/>
    <s v="Bank Transfer"/>
    <s v="Bank transfer from Main Treasury"/>
    <n v="1378"/>
    <n v="5452801253951210"/>
    <n v="2000"/>
    <m/>
    <m/>
    <m/>
  </r>
  <r>
    <n v="12560"/>
    <d v="2025-01-28T00:00:00"/>
    <s v="02- Received from:"/>
    <s v="05- Reception Treasury"/>
    <x v="2"/>
    <x v="3"/>
    <s v="Adib"/>
    <s v="Mohamed Abdel Moniem"/>
    <s v="Cash withdrawal"/>
    <s v="Cash Withdrawal from Electronic Treasury"/>
    <n v="1379"/>
    <s v="SEQ 0246"/>
    <n v="1300"/>
    <m/>
    <m/>
    <m/>
  </r>
  <r>
    <n v="12649"/>
    <d v="2025-01-28T00:00:00"/>
    <s v="01- Paid to:"/>
    <s v="01- Main Treasury"/>
    <x v="3"/>
    <x v="14"/>
    <s v="Al Hayat Pharmaceuticals"/>
    <s v="Helen Dacayo"/>
    <m/>
    <s v="NEW LPO FOR TAX INVOICE #TCS-202449543, OLD LPO #6190, OLD REMARKS: item purchase order for BLT Implant --"/>
    <n v="6398"/>
    <s v="7130-1-745992935-TCS-202449543"/>
    <n v="5000"/>
    <n v="0"/>
    <m/>
    <m/>
  </r>
  <r>
    <n v="12571"/>
    <d v="2025-01-29T00:00:00"/>
    <s v="01- Paid to:"/>
    <s v="02- Electronic Treasury"/>
    <x v="4"/>
    <x v="6"/>
    <s v="Icp Smart Services"/>
    <s v="Aasiya Siddiqa"/>
    <s v="Request Fees, Issue Fees, E-service Fees, Icp Fees, Electronic Payment Fees,"/>
    <s v="ISSUE NEW VISA - MYSMYLE - MONA ECONG"/>
    <n v="6307"/>
    <s v="7286-1-430070754"/>
    <n v="356.2"/>
    <n v="0"/>
    <m/>
    <m/>
  </r>
  <r>
    <n v="12596"/>
    <d v="2025-01-29T00:00:00"/>
    <s v="01- Paid to:"/>
    <s v="02- Electronic Treasury"/>
    <x v="4"/>
    <x v="6"/>
    <s v="Icp Smart Services"/>
    <s v="Aasiya Siddiqa"/>
    <s v="Request Fees, E-service Fees, Icp Fees, Electronic Payment Fees,"/>
    <s v="CHANGE STATUS - MYSMYLE - MONA ECONG"/>
    <n v="6308"/>
    <s v="7287-1-292216964"/>
    <n v="660.29"/>
    <n v="31.442380952380901"/>
    <s v="Not Eligible"/>
    <m/>
  </r>
  <r>
    <n v="12610"/>
    <d v="2025-01-29T00:00:00"/>
    <s v="01- Paid to:"/>
    <s v="02- Electronic Treasury"/>
    <x v="0"/>
    <x v="0"/>
    <s v="Vision Dental Clinic"/>
    <s v="Mohamed Abdel Moniem"/>
    <s v="Complementary for Patient"/>
    <s v="Payment as a Complementary to our Pateint Basma Reedy # 40998"/>
    <n v="6309"/>
    <s v="INV/46477"/>
    <n v="91"/>
    <n v="0"/>
    <m/>
    <m/>
  </r>
  <r>
    <n v="12611"/>
    <d v="2025-01-29T00:00:00"/>
    <s v="01- Paid to:"/>
    <s v="02- Electronic Treasury"/>
    <x v="0"/>
    <x v="0"/>
    <s v="Vision Dental Clinic"/>
    <s v="Mohamed Abdel Moniem"/>
    <s v="Complementary for Patient"/>
    <s v="Payment as a Complementary for Patient Lina Asad #41059 approved by the management"/>
    <n v="6310"/>
    <s v="INV/46529"/>
    <n v="710.53"/>
    <n v="0"/>
    <m/>
    <m/>
  </r>
  <r>
    <n v="12509"/>
    <d v="2025-01-30T00:00:00"/>
    <s v="01- Paid to:"/>
    <s v="05- Reception Treasury"/>
    <x v="0"/>
    <x v="0"/>
    <s v="Radix Mobile Phones Supplies"/>
    <s v="Mohamed Abdel Moniem"/>
    <s v="Cable Wire"/>
    <s v="Purchase of Cable"/>
    <n v="6279"/>
    <n v="11184"/>
    <n v="50"/>
    <n v="0"/>
    <m/>
    <m/>
  </r>
  <r>
    <n v="12510"/>
    <d v="2025-01-30T00:00:00"/>
    <s v="01- Paid to:"/>
    <s v="05- Reception Treasury"/>
    <x v="0"/>
    <x v="0"/>
    <s v="Al Abrar Locks Trading"/>
    <s v="Mohamed Abdel Moniem"/>
    <s v="Miscellaneous"/>
    <s v="Purchase of Glue"/>
    <n v="6280"/>
    <n v="6280"/>
    <n v="18"/>
    <n v="0.86"/>
    <s v="Not Eligible"/>
    <m/>
  </r>
  <r>
    <n v="12511"/>
    <d v="2025-01-30T00:00:00"/>
    <s v="01- Paid to:"/>
    <s v="05- Reception Treasury"/>
    <x v="3"/>
    <x v="18"/>
    <s v="Lulu Hypermarket Llc"/>
    <s v="Mohamed Abdel Moniem"/>
    <s v="Fixed Asset Purchase"/>
    <s v="Purchase of Smart TV for LAP/SQE Room"/>
    <n v="6281"/>
    <s v="2480-35-964857"/>
    <n v="1549"/>
    <n v="73.760000000000005"/>
    <s v="Not Eligible"/>
    <m/>
  </r>
  <r>
    <n v="12512"/>
    <d v="2025-01-30T00:00:00"/>
    <s v="01- Paid to:"/>
    <s v="05- Reception Treasury"/>
    <x v="3"/>
    <x v="4"/>
    <s v="Zircon Medical Equipments LLC"/>
    <s v="Zenneth - Staff"/>
    <s v="Lab Tools and Accessories"/>
    <s v="Purchase of Digital Analog"/>
    <n v="6282"/>
    <s v="A18555"/>
    <n v="50"/>
    <n v="0"/>
    <m/>
    <m/>
  </r>
  <r>
    <n v="12513"/>
    <d v="2025-01-30T00:00:00"/>
    <s v="01- Paid to:"/>
    <s v="05- Reception Treasury"/>
    <x v="0"/>
    <x v="9"/>
    <s v="Al Mafraq Stationery"/>
    <s v="Mohamed Abdel Moniem"/>
    <s v="Office Supplies and Stationery"/>
    <s v="Purchase of Office supplies"/>
    <n v="6283"/>
    <n v="33699"/>
    <n v="116.5"/>
    <n v="5.55"/>
    <s v="Eligible"/>
    <m/>
  </r>
  <r>
    <n v="12516"/>
    <d v="2025-01-30T00:00:00"/>
    <s v="01- Paid to:"/>
    <s v="05- Reception Treasury"/>
    <x v="0"/>
    <x v="0"/>
    <s v="New Al Daman Pharmacy Llc"/>
    <s v="Mohamed Abdel Moniem"/>
    <s v="Medicine for Patient"/>
    <s v="Purchase of PT Medicine"/>
    <n v="6284"/>
    <n v="821975"/>
    <n v="166.25"/>
    <n v="0"/>
    <m/>
    <m/>
  </r>
  <r>
    <n v="12517"/>
    <d v="2025-01-30T00:00:00"/>
    <s v="01- Paid to:"/>
    <s v="05- Reception Treasury"/>
    <x v="4"/>
    <x v="6"/>
    <s v="Al Ansari Exchange"/>
    <s v="Mohamed Abdel Moniem"/>
    <s v="Tourist Visa"/>
    <s v="Payment for Visa of Shaima"/>
    <n v="6285"/>
    <n v="125136814774"/>
    <n v="1229.75"/>
    <n v="0"/>
    <m/>
    <m/>
  </r>
  <r>
    <n v="12518"/>
    <d v="2025-01-30T00:00:00"/>
    <s v="01- Paid to:"/>
    <s v="02- Electronic Treasury"/>
    <x v="2"/>
    <x v="3"/>
    <s v="Adib"/>
    <s v="Mohamed Abdel Moniem"/>
    <s v="Cash withdrawal"/>
    <s v="Cash W"/>
    <n v="6286"/>
    <n v="234"/>
    <n v="500"/>
    <n v="23.8095238095238"/>
    <m/>
    <m/>
  </r>
  <r>
    <n v="12536"/>
    <d v="2025-01-30T00:00:00"/>
    <s v="01- Paid to:"/>
    <s v="05- Reception Treasury"/>
    <x v="1"/>
    <x v="12"/>
    <s v="Ibn Al Badiya Restaurant"/>
    <s v="Mohamed Abdel Moniem"/>
    <s v="Food for Staff"/>
    <s v="Payment for Food to Our Staff (Meals for the Staff )"/>
    <n v="6287"/>
    <n v="195"/>
    <n v="300"/>
    <m/>
    <m/>
    <m/>
  </r>
  <r>
    <n v="12561"/>
    <d v="2025-01-30T00:00:00"/>
    <s v="02- Received from:"/>
    <s v="05- Reception Treasury"/>
    <x v="2"/>
    <x v="3"/>
    <s v="Adib"/>
    <s v="Mohamed Abdel Moniem"/>
    <s v="Cash withdrawal"/>
    <s v="Cash Withdrawal from Electronic Treasury"/>
    <n v="1380"/>
    <s v="SEQ 0234"/>
    <n v="500"/>
    <m/>
    <m/>
    <m/>
  </r>
  <r>
    <n v="12564"/>
    <d v="2025-01-30T00:00:00"/>
    <s v="01- Paid to:"/>
    <s v="02- Electronic Treasury"/>
    <x v="1"/>
    <x v="12"/>
    <s v="Best Chicken"/>
    <s v="Mohamed Abdel Moniem"/>
    <s v="Food for Staff"/>
    <s v="Purchase of food for staff"/>
    <n v="6293"/>
    <n v="130125"/>
    <n v="10.5"/>
    <m/>
    <m/>
    <m/>
  </r>
  <r>
    <n v="12565"/>
    <d v="2025-01-30T00:00:00"/>
    <s v="01- Paid to:"/>
    <s v="02- Electronic Treasury"/>
    <x v="2"/>
    <x v="3"/>
    <s v="Adib"/>
    <s v="Mohamed Abdel Moniem"/>
    <s v="Cash withdrawal"/>
    <s v="Cash Withdrawal for Reception Treasury"/>
    <n v="6294"/>
    <n v="2203131332"/>
    <n v="500"/>
    <m/>
    <m/>
    <m/>
  </r>
  <r>
    <n v="12566"/>
    <d v="2025-01-30T00:00:00"/>
    <s v="01- Paid to:"/>
    <s v="02- Electronic Treasury"/>
    <x v="2"/>
    <x v="3"/>
    <s v="Adib"/>
    <s v="Mohamed Abdel Moniem"/>
    <s v="ADNOC CARD WALLET TOP UP"/>
    <s v="Adnoc Card Wallet Top-Up"/>
    <n v="6295"/>
    <n v="17367620921830"/>
    <n v="500"/>
    <m/>
    <m/>
    <m/>
  </r>
  <r>
    <n v="12567"/>
    <d v="2025-01-30T00:00:00"/>
    <s v="01- Paid to:"/>
    <s v="02- Electronic Treasury"/>
    <x v="2"/>
    <x v="3"/>
    <s v="Adib"/>
    <s v="Mohamed Abdel Moniem"/>
    <s v="Cash withdrawal"/>
    <s v="Cash Withdrawal for Reception Treasury"/>
    <n v="6296"/>
    <n v="2204430354"/>
    <n v="5000"/>
    <m/>
    <m/>
    <m/>
  </r>
  <r>
    <n v="12568"/>
    <d v="2025-01-30T00:00:00"/>
    <s v="01- Paid to:"/>
    <s v="02- Electronic Treasury"/>
    <x v="3"/>
    <x v="4"/>
    <s v="Amazon.ae"/>
    <s v="Mohamed Abdel Moniem"/>
    <s v="wire brush"/>
    <s v="Payment for CSSD Wire Brush"/>
    <n v="6300"/>
    <s v="404-1000724-7475507"/>
    <n v="37.200000000000003"/>
    <m/>
    <m/>
    <m/>
  </r>
  <r>
    <n v="12569"/>
    <d v="2025-01-30T00:00:00"/>
    <s v="01- Paid to:"/>
    <s v="02- Electronic Treasury"/>
    <x v="0"/>
    <x v="10"/>
    <s v="Amazon.ae"/>
    <s v="Mohamed Abdel Moniem"/>
    <s v="Pantry Supplies"/>
    <s v="Payment for Air Freshner and Battery"/>
    <n v="6303"/>
    <s v="404-1093371-6221914"/>
    <n v="243.16"/>
    <m/>
    <m/>
    <m/>
  </r>
  <r>
    <n v="12572"/>
    <d v="2025-01-30T00:00:00"/>
    <s v="02- Received from:"/>
    <s v="01- Main Treasury"/>
    <x v="2"/>
    <x v="3"/>
    <s v="Daman Insurancce"/>
    <s v="Mohamed Abdel Moniem"/>
    <s v="Income received"/>
    <s v="Income received from Daman Insurance Jan21 to 31/2025"/>
    <n v="1383"/>
    <s v="404C250129AC5FC3 404C250129AC5ACA 404G250125990929 404C250123902D08 404C250123902AA2 404G2501228E5C5F 404C2501228E5ABD"/>
    <n v="20678.900000000001"/>
    <m/>
    <m/>
    <m/>
  </r>
  <r>
    <n v="12573"/>
    <d v="2025-01-30T00:00:00"/>
    <s v="02- Received from:"/>
    <s v="01- Main Treasury"/>
    <x v="2"/>
    <x v="3"/>
    <s v="Adnic Insurance Claims"/>
    <s v="Mohamed Abdel Moniem"/>
    <s v="Income received"/>
    <s v="Income Received from Adnic Insurance Jan 21 to 31/2024"/>
    <n v="1384"/>
    <s v="404C250131B1B731 404G25012390276A"/>
    <n v="2778.65"/>
    <m/>
    <m/>
    <m/>
  </r>
  <r>
    <n v="12574"/>
    <d v="2025-01-30T00:00:00"/>
    <s v="01- Paid to:"/>
    <s v="02- Electronic Treasury"/>
    <x v="0"/>
    <x v="9"/>
    <s v="Amazon.ae"/>
    <s v="Mohamed Abdel Moniem"/>
    <s v="Office Supplies and Stationery"/>
    <s v="Purchase of Mousepad"/>
    <n v="6306"/>
    <s v="404-8120248-3898766"/>
    <n v="64.489999999999995"/>
    <m/>
    <m/>
    <m/>
  </r>
  <r>
    <n v="12575"/>
    <d v="2025-01-30T00:00:00"/>
    <s v="01- Paid to:"/>
    <s v="02- Electronic Treasury"/>
    <x v="2"/>
    <x v="3"/>
    <s v="Adib"/>
    <s v="Mohamed Abdel Moniem"/>
    <s v="ADNOC CARD WALLET TOP UP"/>
    <s v="Payment for Adnoc Wallet Top Up"/>
    <n v="6311"/>
    <n v="17380699629642"/>
    <n v="500"/>
    <m/>
    <m/>
    <m/>
  </r>
  <r>
    <n v="12576"/>
    <d v="2025-01-30T00:00:00"/>
    <s v="01- Paid to:"/>
    <s v="02- Electronic Treasury"/>
    <x v="0"/>
    <x v="9"/>
    <s v="Amazon.ae"/>
    <s v="Mohamed Abdel Moniem"/>
    <s v="Office Supplies and Stationery"/>
    <s v="Purchase of Batteries, Flosser"/>
    <n v="6312"/>
    <s v="404-9692304-6001910"/>
    <n v="57.55"/>
    <m/>
    <m/>
    <m/>
  </r>
  <r>
    <n v="12582"/>
    <d v="2025-01-30T00:00:00"/>
    <s v="01- Paid to:"/>
    <s v="02- Electronic Treasury"/>
    <x v="4"/>
    <x v="24"/>
    <s v="Microsoft 365"/>
    <s v="Zenneth"/>
    <s v="Microsoft Email 365 Business,"/>
    <s v="Payment for Microsoft Email 365 FMO Jan 2025"/>
    <n v="6313"/>
    <s v="7342-1-716407184"/>
    <n v="99.55"/>
    <n v="0"/>
    <m/>
    <m/>
  </r>
  <r>
    <n v="12583"/>
    <d v="2025-01-30T00:00:00"/>
    <s v="01- Paid to:"/>
    <s v="02- Electronic Treasury"/>
    <x v="4"/>
    <x v="7"/>
    <s v="Adobe System Software Ireland Ltd."/>
    <s v="Zenneth"/>
    <s v="Adobe Creative Cloud All Apps,"/>
    <s v="Adobe Subscription FMO Jan 21 - Feb 20,2025"/>
    <n v="6302"/>
    <s v="7337-1-794631679"/>
    <n v="132.63999999999999"/>
    <m/>
    <m/>
    <m/>
  </r>
  <r>
    <n v="12584"/>
    <d v="2025-01-30T00:00:00"/>
    <s v="01- Paid to:"/>
    <s v="02- Electronic Treasury"/>
    <x v="4"/>
    <x v="7"/>
    <s v="Google"/>
    <s v="Zenneth"/>
    <s v="Social Media Ads,"/>
    <s v="Payment for Google ADS FMO Jan 2025"/>
    <n v="6304"/>
    <s v="7338-1-706439063"/>
    <n v="1500"/>
    <m/>
    <m/>
    <m/>
  </r>
  <r>
    <n v="12585"/>
    <d v="2025-01-30T00:00:00"/>
    <s v="01- Paid to:"/>
    <s v="02- Electronic Treasury"/>
    <x v="4"/>
    <x v="7"/>
    <s v="Facebook"/>
    <s v="Zenneth"/>
    <s v="Facebook Ads,"/>
    <s v="Payment for Facebook ADS FMO Jan 2025"/>
    <n v="6305"/>
    <s v="7340-1-343265434"/>
    <n v="327.48"/>
    <m/>
    <m/>
    <m/>
  </r>
  <r>
    <n v="12586"/>
    <d v="2025-01-30T00:00:00"/>
    <s v="01- Paid to:"/>
    <s v="02- Electronic Treasury"/>
    <x v="4"/>
    <x v="7"/>
    <s v="Facebook"/>
    <s v="Zenneth"/>
    <s v="Facebook Ads,"/>
    <s v="New Engagement Campaign FMO Jan 10-14 2025"/>
    <n v="6298"/>
    <s v="7341-1-457014926"/>
    <n v="369"/>
    <m/>
    <m/>
    <m/>
  </r>
  <r>
    <n v="12587"/>
    <d v="2025-01-30T00:00:00"/>
    <s v="01- Paid to:"/>
    <s v="05- Reception Treasury"/>
    <x v="3"/>
    <x v="18"/>
    <s v="Vnlin"/>
    <s v="Mohamed Abdel Moniem"/>
    <s v="Fixed Asset Purchase"/>
    <s v="Purchase of Projector unit for Reception 13th Floor"/>
    <n v="6315"/>
    <s v="CNB27848020"/>
    <n v="350"/>
    <m/>
    <m/>
    <m/>
  </r>
  <r>
    <n v="12588"/>
    <d v="2025-01-30T00:00:00"/>
    <s v="01- Paid to:"/>
    <s v="05- Reception Treasury"/>
    <x v="1"/>
    <x v="12"/>
    <s v="Perfect Zone Automatic Laundry"/>
    <s v="Zenneth - Staff"/>
    <s v="Laundry"/>
    <s v="Payment of Uniform Laundry"/>
    <n v="6316"/>
    <s v="0995-0748"/>
    <n v="42"/>
    <m/>
    <m/>
    <m/>
  </r>
  <r>
    <n v="12589"/>
    <d v="2025-01-30T00:00:00"/>
    <s v="01- Paid to:"/>
    <s v="05- Reception Treasury"/>
    <x v="0"/>
    <x v="10"/>
    <s v="City Max"/>
    <s v="Zenneth - Staff"/>
    <s v="Pantry Supplies"/>
    <s v="Purchase of Box and Chopping board fo pantry"/>
    <n v="6317"/>
    <n v="124"/>
    <n v="51.49"/>
    <n v="2.4500000000000002"/>
    <s v="Not Eligible"/>
    <m/>
  </r>
  <r>
    <n v="12590"/>
    <d v="2025-01-30T00:00:00"/>
    <s v="01- Paid to:"/>
    <s v="05- Reception Treasury"/>
    <x v="1"/>
    <x v="12"/>
    <s v="Meat Shop"/>
    <s v="Zenneth - Staff"/>
    <s v="Food for Staff"/>
    <s v="Purchase of Food for staff"/>
    <n v="6318"/>
    <n v="6832"/>
    <n v="10"/>
    <n v="0.48"/>
    <s v="Not Eligible"/>
    <m/>
  </r>
  <r>
    <n v="12591"/>
    <d v="2025-01-30T00:00:00"/>
    <s v="01- Paid to:"/>
    <s v="05- Reception Treasury"/>
    <x v="0"/>
    <x v="0"/>
    <s v="Aster Pharmacy"/>
    <s v="Zenneth - Staff"/>
    <s v="Medicine for Patient"/>
    <s v="Purchase of Medicine for PT IV"/>
    <n v="6319"/>
    <s v="124504I00008638"/>
    <n v="12.85"/>
    <m/>
    <m/>
    <m/>
  </r>
  <r>
    <n v="12592"/>
    <d v="2025-01-30T00:00:00"/>
    <s v="01- Paid to:"/>
    <s v="05- Reception Treasury"/>
    <x v="0"/>
    <x v="0"/>
    <s v="Abu Dhabi Coop"/>
    <s v="Zenneth - Staff"/>
    <s v="Food for Patient"/>
    <s v="Purchase of Patient Food"/>
    <n v="6320"/>
    <n v="1.9201100447591799E+21"/>
    <n v="29.22"/>
    <n v="1.39"/>
    <s v="Not Eligible"/>
    <m/>
  </r>
  <r>
    <n v="12593"/>
    <d v="2025-01-30T00:00:00"/>
    <s v="01- Paid to:"/>
    <s v="05- Reception Treasury"/>
    <x v="0"/>
    <x v="0"/>
    <s v="Baqala Golden Tulip"/>
    <s v="Zenneth - Staff"/>
    <s v="Food for Patient"/>
    <s v="Purchase of PT Food"/>
    <n v="6321"/>
    <n v="5544005543"/>
    <n v="15.5"/>
    <n v="0.74"/>
    <s v="Not Eligible"/>
    <m/>
  </r>
  <r>
    <n v="12594"/>
    <d v="2025-01-30T00:00:00"/>
    <s v="01- Paid to:"/>
    <s v="05- Reception Treasury"/>
    <x v="0"/>
    <x v="0"/>
    <s v="Tea Trend Cafeteria"/>
    <s v="Zenneth - Staff"/>
    <s v="Food for Patient"/>
    <s v="Purchase of Food staff"/>
    <n v="6322"/>
    <n v="25157"/>
    <n v="10.5"/>
    <n v="0.5"/>
    <s v="Not Eligible"/>
    <m/>
  </r>
  <r>
    <n v="12595"/>
    <d v="2025-01-30T00:00:00"/>
    <s v="01- Paid to:"/>
    <s v="05- Reception Treasury"/>
    <x v="0"/>
    <x v="0"/>
    <s v="Shamsin"/>
    <s v="Zenneth - Staff"/>
    <s v="Food for Patient"/>
    <s v="Purchase of Food for PT"/>
    <n v="6323"/>
    <n v="238339"/>
    <n v="24"/>
    <n v="1.1399999999999999"/>
    <s v="Not Eligible"/>
    <m/>
  </r>
  <r>
    <n v="12597"/>
    <d v="2025-01-30T00:00:00"/>
    <s v="02- Received from:"/>
    <s v="02- Electronic Treasury"/>
    <x v="2"/>
    <x v="3"/>
    <s v="Adib"/>
    <s v="Mohamed Abdel Moniem"/>
    <s v="Bank Transfer"/>
    <s v="Bank transfer from Main Treasury"/>
    <n v="1385"/>
    <n v="5452901254432280"/>
    <n v="1500"/>
    <m/>
    <m/>
    <m/>
  </r>
  <r>
    <n v="12613"/>
    <d v="2025-01-30T00:00:00"/>
    <s v="01- Paid to:"/>
    <s v="05- Reception Treasury"/>
    <x v="2"/>
    <x v="21"/>
    <s v="Dr. Hussien Tahoun - Management"/>
    <s v="Mohamed Abdel Moniem"/>
    <s v="Fund Return"/>
    <s v="Fund Return to Dr.Tahoun for January 2025 Purchases (R.V 11425 )"/>
    <n v="6314"/>
    <s v="N/A"/>
    <n v="500"/>
    <m/>
    <m/>
    <m/>
  </r>
  <r>
    <n v="12614"/>
    <d v="2025-01-30T00:00:00"/>
    <s v="01- Paid to:"/>
    <s v="02- Electronic Treasury"/>
    <x v="4"/>
    <x v="5"/>
    <s v="Adib"/>
    <s v="Mohamed Abdel Moniem"/>
    <s v="Electronic Card Withdrawal Fees"/>
    <s v="Payment for Electronic withdrawal Fees FMO Jan2025"/>
    <n v="6325"/>
    <s v="&quot;G30E81434-28174704 &quot; &quot;G28E08978-28174704 &quot; &quot;G27E44215-28174704 &quot; &quot;G27E19940-28174704 &quot; &quot;G22E95676-28174704 &quot; &quot;G20E37379-28174704 &quot; &quot;G16E06738-28174704 &quot; &quot;G15E89032-28174704 &quot; &quot;G9 E08062-28174704 &quot; &quot;G9 E08024-28174704 &quot; &quot;G9 E07978-28174704 &quot; &quot;G9 E07942-28174704 &quot; &quot;G9 E92269-28174704 &quot; &quot;G8 E70589-28174704 &quot; &quot;G8 E70562-28174704 &quot; &quot;G6 E69403-28174704 &quot;"/>
    <n v="32"/>
    <m/>
    <m/>
    <m/>
  </r>
  <r>
    <n v="12615"/>
    <d v="2025-01-30T00:00:00"/>
    <s v="01- Paid to:"/>
    <s v="01- Main Treasury"/>
    <x v="4"/>
    <x v="5"/>
    <s v="Adib"/>
    <s v="Mohamed Abdel Moniem"/>
    <s v="Bank Transfer"/>
    <s v="Payment for transfer charges out of ADIB Bank FMO Jan2025"/>
    <n v="6326"/>
    <s v="5453001254812440 5453001254812440 5453001254642060 5453001254642060 5452801254015580 5452801254015580 5452901254401590 5452901254401590 5452901254400740 5452901254400740 5452801253771060 5452801253771060 5452801253783910 5452801253783910 5452801253777230 5452801253777230 5452801253796240 5452801253796240 5452701253363100 5452701253363100 5452701253360030 5452701253360030 5452601253136160 5452601253136160 5452301252422960 5452301252422960 5452301252420200 5452301252420200 5452201251936200 5452201251936200 5452001251241710 5452001251241710 5451801259545790 5451801259545790 5452001259985880 5452001259985880 5451601259050460 5451601259050460 5451601259105240 5451601259105240 5451501258724160 5451501258724160 5451501258584270 5451501258584270 5451501258564730 5451501258564730 5451101257353020 5451101257353020 5451401258106860 5451401258106860 5451401258180630 5451401258180630 5451201257542110 5451201257542110 5451301257776560 5451301257776560 5451301257766490 5451301257766490 5450701256075230 5450701256075230 5450701255930400 5450701255930400 5450501255350960 5450501255350960 5450601255651630 5450601255651630 FE250101000540230060"/>
    <n v="624.75"/>
    <n v="29.75"/>
    <s v="Eligible"/>
    <m/>
  </r>
  <r>
    <n v="12675"/>
    <d v="2025-01-30T00:00:00"/>
    <s v="01- Paid to:"/>
    <s v="01- Main Treasury"/>
    <x v="3"/>
    <x v="14"/>
    <s v="Bin Ali Medical Supplies Llc"/>
    <s v="Zenneth"/>
    <s v="Surface Disinfectant 5 Ltr., Cavi Wipes, Enzymatic Liquid Detergent , Voco Temp Crown A2,"/>
    <s v="CAVIWIPES,EMPOWER AND STRUCTUR"/>
    <n v="6418"/>
    <s v="6810-1-345928446-SI-00348514"/>
    <n v="1035"/>
    <n v="0"/>
    <m/>
    <m/>
  </r>
  <r>
    <n v="12676"/>
    <d v="2025-01-30T00:00:00"/>
    <s v="01- Paid to:"/>
    <s v="01- Main Treasury"/>
    <x v="3"/>
    <x v="14"/>
    <s v="Bin Ali Medical Supplies Llc"/>
    <s v="Helen Dacayo"/>
    <s v="Enzymatic Liquid Detergent , Cavi Wipes, Surface Disinfectant ,"/>
    <s v="CSSD and clinic use (Caviwipes and Empower)"/>
    <n v="6418"/>
    <s v="7056-1-668623929-SI-00354947"/>
    <n v="980"/>
    <n v="0"/>
    <m/>
    <m/>
  </r>
  <r>
    <n v="12677"/>
    <d v="2025-01-30T00:00:00"/>
    <s v="01- Paid to:"/>
    <s v="01- Main Treasury"/>
    <x v="3"/>
    <x v="14"/>
    <s v="Ora Tech Medical And Surgical Articles And Requisutes Trading Llc"/>
    <s v="Zenneth"/>
    <s v="Rotary Files - Assorted 25mm, Rotary Files - Assorted 21mm, Rotary Files - Assorted 31mm,"/>
    <s v="Rotary Files"/>
    <n v="6419"/>
    <s v="6692-1-165162301-00224000147"/>
    <n v="2500"/>
    <n v="0"/>
    <m/>
    <m/>
  </r>
  <r>
    <n v="12678"/>
    <d v="2025-01-30T00:00:00"/>
    <s v="01- Paid to:"/>
    <s v="01- Main Treasury"/>
    <x v="3"/>
    <x v="14"/>
    <s v="Ora Tech Medical And Surgical Articles And Requisutes Trading Llc"/>
    <s v="Zenneth"/>
    <s v="Rotary Files - Assorted 25mm, Rotary Files - Assorted 21mm, Rotary Files - Assorted 31mm,"/>
    <s v="Rotary Files"/>
    <n v="6419"/>
    <s v="6772-1-398619431-00224000170"/>
    <n v="2500"/>
    <m/>
    <m/>
    <m/>
  </r>
  <r>
    <n v="12679"/>
    <d v="2025-01-30T00:00:00"/>
    <s v="01- Paid to:"/>
    <s v="01- Main Treasury"/>
    <x v="2"/>
    <x v="3"/>
    <s v="Adib"/>
    <s v="Mohamed Abdel Moniem"/>
    <s v="Bank Transfer"/>
    <s v="Bank transfer to Electronic Treasury"/>
    <n v="6422"/>
    <n v="5452801253951210"/>
    <n v="2000"/>
    <m/>
    <m/>
    <m/>
  </r>
  <r>
    <n v="12680"/>
    <d v="2025-01-30T00:00:00"/>
    <s v="01- Paid to:"/>
    <s v="01- Main Treasury"/>
    <x v="4"/>
    <x v="6"/>
    <s v="Twasol Business Men Services Llc - Auh"/>
    <s v="Aasiya Siddiqa"/>
    <s v="Service Center Charges, Processing Charges,"/>
    <s v="Online cancellation - VDC - Lorence"/>
    <n v="6423"/>
    <s v="7311-1-758362549"/>
    <n v="76.14"/>
    <n v="0"/>
    <m/>
    <m/>
  </r>
  <r>
    <n v="12681"/>
    <d v="2025-01-30T00:00:00"/>
    <s v="01- Paid to:"/>
    <s v="01- Main Treasury"/>
    <x v="4"/>
    <x v="6"/>
    <s v="Twasol Business Men Services Llc - Auh"/>
    <s v="Aasiya Siddiqa"/>
    <s v="Service Center Charges, Processing Charges,"/>
    <s v="Online cancellation - VDC - Faisal"/>
    <n v="6423"/>
    <s v="7309-1-327837028"/>
    <n v="76.14"/>
    <n v="0"/>
    <m/>
    <m/>
  </r>
  <r>
    <n v="12682"/>
    <d v="2025-01-30T00:00:00"/>
    <s v="01- Paid to:"/>
    <s v="01- Main Treasury"/>
    <x v="4"/>
    <x v="6"/>
    <s v="Twasol Business Men Services Llc - Auh"/>
    <s v="Aasiya Siddiqa"/>
    <s v="Service Center Charges, Processing Charges,"/>
    <s v="Online Cancellation - Mysmyle - Rami Elmahmoud"/>
    <n v="6423"/>
    <s v="7310-1-430446884"/>
    <n v="76.14"/>
    <n v="0"/>
    <m/>
    <m/>
  </r>
  <r>
    <n v="12683"/>
    <d v="2025-01-30T00:00:00"/>
    <s v="01- Paid to:"/>
    <s v="01- Main Treasury"/>
    <x v="4"/>
    <x v="6"/>
    <s v="Twasol Business Men Services Llc - Auh"/>
    <s v="Aasiya Siddiqa"/>
    <s v="Labor Cancellation,"/>
    <s v="Electronic Work Permit Cancellation - Mysmyle - Rami Elmahmoud"/>
    <n v="6423"/>
    <s v="7290-1-663934662"/>
    <n v="76.14"/>
    <n v="0"/>
    <m/>
    <m/>
  </r>
  <r>
    <n v="12684"/>
    <d v="2025-01-30T00:00:00"/>
    <s v="01- Paid to:"/>
    <s v="01- Main Treasury"/>
    <x v="4"/>
    <x v="6"/>
    <s v="Twasol Business Men Services Llc - Auh"/>
    <s v="Aasiya Siddiqa"/>
    <s v="Labor Cancellation,"/>
    <s v="Electronic Work Permit Cancellation - Mysmyle - Elsamanodey"/>
    <n v="6423"/>
    <s v="7291-1-996964826"/>
    <n v="76.14"/>
    <n v="0"/>
    <m/>
    <m/>
  </r>
  <r>
    <n v="12685"/>
    <d v="2025-01-30T00:00:00"/>
    <s v="01- Paid to:"/>
    <s v="01- Main Treasury"/>
    <x v="4"/>
    <x v="6"/>
    <s v="Twasol Business Men Services Llc - Auh"/>
    <s v="Aasiya Siddiqa"/>
    <s v="Labor Cancellation,"/>
    <s v="Electronic Work Permit Cancellation - VDC - Lorence"/>
    <n v="6423"/>
    <s v="7293-1-334043206"/>
    <n v="76.14"/>
    <n v="0"/>
    <m/>
    <m/>
  </r>
  <r>
    <n v="12686"/>
    <d v="2025-01-30T00:00:00"/>
    <s v="01- Paid to:"/>
    <s v="01- Main Treasury"/>
    <x v="4"/>
    <x v="6"/>
    <s v="Twasol Business Men Services Llc - Auh"/>
    <s v="Aasiya Siddiqa"/>
    <s v="Labour Card List,"/>
    <s v="MOL list of the employees - VDC - 02/01/2025"/>
    <n v="6423"/>
    <s v="7306-1-694482481"/>
    <n v="20"/>
    <n v="0"/>
    <m/>
    <m/>
  </r>
  <r>
    <n v="12687"/>
    <d v="2025-01-30T00:00:00"/>
    <s v="01- Paid to:"/>
    <s v="01- Main Treasury"/>
    <x v="4"/>
    <x v="6"/>
    <s v="Twasol Business Men Services Llc - Auh"/>
    <s v="Aasiya Siddiqa"/>
    <s v="Labour Card List,"/>
    <s v="MOL list of employees - Mysmyle - 02/01/2025"/>
    <n v="6423"/>
    <s v="7307-1-877561691"/>
    <n v="20"/>
    <n v="0"/>
    <m/>
    <m/>
  </r>
  <r>
    <n v="12688"/>
    <d v="2025-01-30T00:00:00"/>
    <s v="01- Paid to:"/>
    <s v="01- Main Treasury"/>
    <x v="4"/>
    <x v="6"/>
    <s v="Twasol Business Men Services Llc - Auh"/>
    <s v="Aasiya Siddiqa"/>
    <s v="Labor Cancellation,"/>
    <s v="Electronic Work Permit Cancellation - VDC - Faisal (2) 06/01/2025"/>
    <n v="6423"/>
    <s v="7292-1-667859139"/>
    <n v="76.14"/>
    <n v="0"/>
    <m/>
    <m/>
  </r>
  <r>
    <n v="12689"/>
    <d v="2025-01-30T00:00:00"/>
    <s v="01- Paid to:"/>
    <s v="01- Main Treasury"/>
    <x v="4"/>
    <x v="6"/>
    <s v="Twasol Business Men Services Llc - Auh"/>
    <s v="Aasiya Siddiqa"/>
    <s v="Dubai Insurance Work Permit,"/>
    <s v="Dubai Insurance - Mysmyle - Mona"/>
    <n v="6423"/>
    <s v="7314-1-649812980"/>
    <n v="189"/>
    <n v="9"/>
    <s v="Not Eligible"/>
    <m/>
  </r>
  <r>
    <n v="12690"/>
    <d v="2025-01-30T00:00:00"/>
    <s v="01- Paid to:"/>
    <s v="01- Main Treasury"/>
    <x v="4"/>
    <x v="6"/>
    <s v="Twasol Business Men Services Llc - Auh"/>
    <s v="Aasiya Siddiqa"/>
    <s v="Issuance Fee, Service Center Charges, Processing Charges,"/>
    <s v="Fees payment (2nd visit) - Mysmyle - Mona Econg"/>
    <n v="6423"/>
    <s v="7313-1-484474186"/>
    <n v="3550.77"/>
    <n v="0"/>
    <m/>
    <m/>
  </r>
  <r>
    <n v="12691"/>
    <d v="2025-01-30T00:00:00"/>
    <s v="01- Paid to:"/>
    <s v="01- Main Treasury"/>
    <x v="4"/>
    <x v="6"/>
    <s v="Twasol Business Men Services Llc - Auh"/>
    <s v="Aasiya Siddiqa"/>
    <s v="Service Center Charges, Processing Charges,"/>
    <s v="Modify Quota - Mysmyle - 16.01.2025"/>
    <n v="6423"/>
    <s v="7315-1-772337094"/>
    <n v="76.14"/>
    <n v="0"/>
    <m/>
    <m/>
  </r>
  <r>
    <n v="12692"/>
    <d v="2025-01-30T00:00:00"/>
    <s v="01- Paid to:"/>
    <s v="01- Main Treasury"/>
    <x v="4"/>
    <x v="6"/>
    <s v="Twasol Business Men Services Llc - Auh"/>
    <s v="Aasiya Siddiqa"/>
    <s v="Service Center Charges, Processing Charges,"/>
    <s v="Applying new quota (quote less 50) - Mysmyle"/>
    <n v="6423"/>
    <s v="7312-1-374300666"/>
    <n v="76.14"/>
    <n v="0"/>
    <m/>
    <m/>
  </r>
  <r>
    <n v="12693"/>
    <d v="2025-01-30T00:00:00"/>
    <s v="01- Paid to:"/>
    <s v="01- Main Treasury"/>
    <x v="4"/>
    <x v="6"/>
    <s v="Twasol Business Men Services Llc - Auh"/>
    <s v="Aasiya Siddiqa"/>
    <s v="Labour Card List,"/>
    <s v="Establishment salary statement - VDC - December 2025"/>
    <n v="6423"/>
    <s v="7303-1-181475627"/>
    <n v="50"/>
    <n v="0"/>
    <m/>
    <m/>
  </r>
  <r>
    <n v="12694"/>
    <d v="2025-01-30T00:00:00"/>
    <s v="01- Paid to:"/>
    <s v="01- Main Treasury"/>
    <x v="4"/>
    <x v="6"/>
    <s v="Twasol Business Men Services Llc - Auh"/>
    <s v="Aasiya Siddiqa"/>
    <s v="Labor Cancellation,"/>
    <s v="Electronic work permit Cancellation - VDC - Cherie"/>
    <n v="6423"/>
    <s v="7304-1-391875776"/>
    <n v="76.14"/>
    <n v="0"/>
    <m/>
    <m/>
  </r>
  <r>
    <n v="12695"/>
    <d v="2025-01-30T00:00:00"/>
    <s v="01- Paid to:"/>
    <s v="01- Main Treasury"/>
    <x v="4"/>
    <x v="6"/>
    <s v="Twasol Business Men Services Llc - Auh"/>
    <s v="Aasiya Siddiqa"/>
    <s v="Work Permit Fees, Service Center Charges, Service Center Charges, Service Center Charges, Processing Charges,"/>
    <s v="JOb offer+Pre approval of Work Permit (First visit) - Mysmyle - Mona"/>
    <n v="6423"/>
    <s v="7308-1-975372122"/>
    <n v="278.77"/>
    <n v="0"/>
    <m/>
    <m/>
  </r>
  <r>
    <n v="12696"/>
    <d v="2025-01-30T00:00:00"/>
    <s v="01- Paid to:"/>
    <s v="01- Main Treasury"/>
    <x v="3"/>
    <x v="14"/>
    <s v="Bio Link Medical Surgical Equipment And Intruments Trading Llc"/>
    <s v="Zenneth"/>
    <s v="Rotary Files - Af One File #25, Retreatment Files Assorted, Light Body, Rubber Based Putty,"/>
    <s v="Light Body3 and Rubber Putty 4"/>
    <n v="6420"/>
    <s v="6911-1-901379929-202449560"/>
    <n v="2420"/>
    <n v="0"/>
    <m/>
    <m/>
  </r>
  <r>
    <n v="12697"/>
    <d v="2025-01-30T00:00:00"/>
    <s v="01- Paid to:"/>
    <s v="01- Main Treasury"/>
    <x v="4"/>
    <x v="25"/>
    <s v="Calibrate Pro Management Consultancy"/>
    <s v="Aasiya Siddiqa"/>
    <s v="Calibrate Daily Claims Submission,"/>
    <s v="Service - November 2024 - Daily claims submission - INV CLBP2173"/>
    <n v="6421"/>
    <s v="7377-1-646600319"/>
    <n v="2038.05"/>
    <n v="97.05"/>
    <s v="Eligible"/>
    <m/>
  </r>
  <r>
    <n v="12698"/>
    <d v="2025-01-30T00:00:00"/>
    <s v="01- Paid to:"/>
    <s v="01- Main Treasury"/>
    <x v="4"/>
    <x v="25"/>
    <s v="Calibrate Pro Management Consultancy"/>
    <s v="Aasiya Siddiqa"/>
    <s v="Calibrate Daily Claims Submission,"/>
    <s v="Service - October 2024 - Daily claim submission - INV CLBP2119"/>
    <n v="6421"/>
    <s v="7376-1-338042516"/>
    <n v="2494.8000000000002"/>
    <n v="118.8"/>
    <s v="Eligible"/>
    <m/>
  </r>
  <r>
    <n v="12699"/>
    <d v="2025-01-30T00:00:00"/>
    <s v="01- Paid to:"/>
    <s v="01- Main Treasury"/>
    <x v="0"/>
    <x v="13"/>
    <s v="OAK Palace Furnishings Co. LLC."/>
    <s v="Mohamed Abdel Moniem"/>
    <s v="General Maintenance and fixtures"/>
    <s v="Payment for Ahmed Taher for transportation and Maintenance Fees (Management Home Transfer )"/>
    <n v="6424"/>
    <n v="5452901254401590"/>
    <n v="1500"/>
    <m/>
    <m/>
    <m/>
  </r>
  <r>
    <n v="12700"/>
    <d v="2025-01-30T00:00:00"/>
    <s v="01- Paid to:"/>
    <s v="01- Main Treasury"/>
    <x v="3"/>
    <x v="4"/>
    <s v="Astracare Medical Supplies Trading"/>
    <s v="Helen Dacayo"/>
    <s v="Ortho Kit,"/>
    <s v="Clinic give aways for Patient"/>
    <n v="6425"/>
    <s v="7288-1-165683662"/>
    <n v="840"/>
    <n v="40"/>
    <s v="Eligible"/>
    <m/>
  </r>
  <r>
    <n v="12707"/>
    <d v="2025-01-30T00:00:00"/>
    <s v="01- Paid to:"/>
    <s v="01- Main Treasury"/>
    <x v="2"/>
    <x v="3"/>
    <s v="Adib"/>
    <s v="Mohamed Abdel Moniem"/>
    <s v="Bank Transfer"/>
    <s v="Bank transfer to Electronic Treasury"/>
    <n v="6427"/>
    <n v="5452901254432280"/>
    <n v="1500"/>
    <m/>
    <m/>
    <m/>
  </r>
  <r>
    <n v="12708"/>
    <d v="2025-01-30T00:00:00"/>
    <s v="01- Paid to:"/>
    <s v="01- Main Treasury"/>
    <x v="3"/>
    <x v="18"/>
    <s v="Three Q Dental And Medical Supplies Llc"/>
    <s v="Zenneth"/>
    <m/>
    <s v="Purchase of Implant Handpiece (Green) Direct order or Dr Hussien for VIP Clinic."/>
    <n v="6428"/>
    <s v="7321-1-516569218-TQDMS-00315"/>
    <n v="2000"/>
    <n v="0"/>
    <m/>
    <m/>
  </r>
  <r>
    <n v="12709"/>
    <d v="2025-01-30T00:00:00"/>
    <s v="01- Paid to:"/>
    <s v="01- Main Treasury"/>
    <x v="3"/>
    <x v="14"/>
    <s v="City Pharmacy Co. Wll"/>
    <s v="Helen Dacayo"/>
    <s v="Prophy Powder - Nsk, Roeko Steri Sleeve, Handpiece Oil, Handpiece Oil, Denture Soft Reliner,"/>
    <s v="HANDPIECE OIL3,4 AND DENTURE SOFT"/>
    <n v="6429"/>
    <s v="6991-1-147771136"/>
    <n v="1728"/>
    <n v="82.285714285714207"/>
    <s v="Eligible"/>
    <m/>
  </r>
  <r>
    <n v="12710"/>
    <d v="2025-01-30T00:00:00"/>
    <s v="01- Paid to:"/>
    <s v="01- Main Treasury"/>
    <x v="3"/>
    <x v="14"/>
    <s v="City Pharmacy Co. Wll"/>
    <s v="Zenneth"/>
    <s v="Prophy Powder - Nsk, Panavia A2 Universal, Panavia White - Single Syringe, Bioceramic Sealer,"/>
    <s v="PANAVIA POWDER AND BIOCERAMIC SEALER4"/>
    <n v="6429"/>
    <s v="6871-1-750110631-1AINDCP-324906"/>
    <n v="3066.5"/>
    <n v="0"/>
    <m/>
    <m/>
  </r>
  <r>
    <n v="12711"/>
    <d v="2025-01-30T00:00:00"/>
    <s v="01- Paid to:"/>
    <s v="01- Main Treasury"/>
    <x v="3"/>
    <x v="18"/>
    <s v="City Pharmacy Co. Wll"/>
    <s v="Zenneth"/>
    <s v="Sopro Camera - Acteon,"/>
    <s v="Sopro Camera"/>
    <n v="6334"/>
    <s v="6639-1-130201470-1AINDCP-313297"/>
    <n v="5500"/>
    <n v="0"/>
    <m/>
    <m/>
  </r>
  <r>
    <n v="12712"/>
    <d v="2025-01-30T00:00:00"/>
    <s v="01- Paid to:"/>
    <s v="01- Main Treasury"/>
    <x v="3"/>
    <x v="14"/>
    <s v="City Pharmacy Co. Wll"/>
    <s v="Zenneth"/>
    <s v="Handpiece Oil, Panavia A2 Universal, Panavia Translucent, Bioceramic Sealer, Prophy Powder - Nsk, Anestheasia 2% - Lignospan, Panavia White - Single Syringe, Roeko Steri Sleeve,"/>
    <s v="PANAVIA , ANESTHESIA AND PROPHY POWDER"/>
    <n v="6426"/>
    <s v="6698-1-228621869-1AINDCP-315925"/>
    <n v="4334.5"/>
    <n v="206.40476190476099"/>
    <s v="Eligible"/>
    <m/>
  </r>
  <r>
    <n v="12713"/>
    <d v="2025-01-30T00:00:00"/>
    <s v="01- Paid to:"/>
    <s v="01- Main Treasury"/>
    <x v="3"/>
    <x v="18"/>
    <s v="City Pharmacy Co. Wll"/>
    <s v="Zenneth"/>
    <s v="Straight Hand Piece Highspeed,"/>
    <s v="STRAIGHT HANDPIECE"/>
    <n v="6426"/>
    <s v="6722-1-539868583-1AINDCP-316642"/>
    <n v="1500"/>
    <n v="0"/>
    <m/>
    <m/>
  </r>
  <r>
    <n v="12714"/>
    <d v="2025-01-30T00:00:00"/>
    <s v="01- Paid to:"/>
    <s v="01- Main Treasury"/>
    <x v="3"/>
    <x v="14"/>
    <s v="World Dento Medical Equipments Llc"/>
    <s v="Helen Dacayo"/>
    <s v="Clinisorb Sutures 3/0 - Absorbable - Clinisut, Gingival Pak Automix,"/>
    <s v="Dental Materials: Sutures and Coe pack"/>
    <n v="6417"/>
    <s v="7381-1-556276116"/>
    <n v="1220"/>
    <n v="0"/>
    <m/>
    <m/>
  </r>
  <r>
    <n v="12715"/>
    <d v="2025-01-30T00:00:00"/>
    <s v="01- Paid to:"/>
    <s v="01- Main Treasury"/>
    <x v="0"/>
    <x v="13"/>
    <s v="Mphasis"/>
    <s v="Zenneth"/>
    <s v="Cabling Installation , Door Remote Configuration,"/>
    <s v="General Accessories - (Trunking,backbox, dual socket) Installation and configuration of access control ."/>
    <n v="6399"/>
    <s v="7384-1-538527176-240272"/>
    <n v="472.5"/>
    <n v="22.5"/>
    <s v="Eligible"/>
    <m/>
  </r>
  <r>
    <n v="12738"/>
    <d v="2025-01-30T00:00:00"/>
    <s v="01- Paid to:"/>
    <s v="01- Main Treasury"/>
    <x v="2"/>
    <x v="27"/>
    <s v="Patient"/>
    <s v="Mohamed Abdel Moniem"/>
    <s v="other refunds"/>
    <s v="Payment as Other Refunds to Patient Sarah Ahmed #40934"/>
    <n v="6391"/>
    <s v="INV/45042"/>
    <n v="889"/>
    <n v="0"/>
    <m/>
    <m/>
  </r>
  <r>
    <n v="12487"/>
    <d v="2025-01-30T00:00:00"/>
    <s v="01- Paid to:"/>
    <s v="02- Electronic Treasury"/>
    <x v="2"/>
    <x v="3"/>
    <s v="Adib"/>
    <s v="Mohamed Abdel Moniem"/>
    <s v="Cash withdrawal"/>
    <s v="Cash Withdrawal for Reception Treasury"/>
    <n v="6257"/>
    <n v="4192"/>
    <n v="1000"/>
    <m/>
    <m/>
    <m/>
  </r>
  <r>
    <n v="12488"/>
    <d v="2025-01-30T00:00:00"/>
    <s v="01- Paid to:"/>
    <s v="02- Electronic Treasury"/>
    <x v="2"/>
    <x v="3"/>
    <s v="Adib"/>
    <s v="Mohamed Abdel Moniem"/>
    <s v="Cash withdrawal"/>
    <s v="Cash Withdrawal for Reception Treasury"/>
    <n v="6258"/>
    <n v="246"/>
    <n v="1300"/>
    <m/>
    <m/>
    <m/>
  </r>
  <r>
    <n v="12489"/>
    <d v="2025-01-30T00:00:00"/>
    <s v="01- Paid to:"/>
    <s v="02- Electronic Treasury"/>
    <x v="2"/>
    <x v="3"/>
    <s v="Adib"/>
    <s v="Mohamed Abdel Moniem"/>
    <s v="Cash withdrawal"/>
    <s v="Cash withdrawal for Reception Treasury"/>
    <n v="6259"/>
    <n v="6089"/>
    <n v="500"/>
    <m/>
    <m/>
    <m/>
  </r>
  <r>
    <n v="12490"/>
    <d v="2025-01-30T00:00:00"/>
    <s v="01- Paid to:"/>
    <s v="02- Electronic Treasury"/>
    <x v="2"/>
    <x v="3"/>
    <s v="Adib"/>
    <s v="Mohamed Abdel Moniem"/>
    <s v="Cash withdrawal"/>
    <s v="Cash withdrawal for Reception Treasury"/>
    <n v="6260"/>
    <n v="4744"/>
    <n v="2500"/>
    <m/>
    <m/>
    <m/>
  </r>
  <r>
    <n v="12491"/>
    <d v="2025-01-30T00:00:00"/>
    <s v="01- Paid to:"/>
    <s v="02- Electronic Treasury"/>
    <x v="0"/>
    <x v="11"/>
    <s v="National Taxi"/>
    <s v="Mohamed Abdel Moniem"/>
    <s v="Taxi Fare"/>
    <s v="Taxi fare purchasing PT Gift"/>
    <n v="6261"/>
    <n v="26387"/>
    <n v="12"/>
    <n v="0"/>
    <m/>
    <m/>
  </r>
  <r>
    <n v="12492"/>
    <d v="2025-01-30T00:00:00"/>
    <s v="01- Paid to:"/>
    <s v="02- Electronic Treasury"/>
    <x v="3"/>
    <x v="4"/>
    <s v="Aster Pharmacy"/>
    <s v="Mohamed Abdel Moniem"/>
    <s v="Medicine for Triage"/>
    <s v="Purchase of Medicine for IV Patient"/>
    <n v="6262"/>
    <s v="1245-124504-1737879774584"/>
    <n v="11.7"/>
    <n v="0"/>
    <m/>
    <m/>
  </r>
  <r>
    <n v="12493"/>
    <d v="2025-01-30T00:00:00"/>
    <s v="01- Paid to:"/>
    <s v="02- Electronic Treasury"/>
    <x v="1"/>
    <x v="12"/>
    <s v="Abu Dhabi Coop"/>
    <s v="Mohamed Abdel Moniem"/>
    <s v="Staff Benefits"/>
    <s v="Purchase of Medicine for Staff"/>
    <n v="6263"/>
    <n v="192011004467"/>
    <n v="31.99"/>
    <n v="1.52"/>
    <s v="Not Eligible"/>
    <m/>
  </r>
  <r>
    <n v="12495"/>
    <d v="2025-01-30T00:00:00"/>
    <s v="01- Paid to:"/>
    <s v="02- Electronic Treasury"/>
    <x v="0"/>
    <x v="0"/>
    <s v="Shamsin"/>
    <s v="Mohamed Abdel Moniem"/>
    <s v="Food for Patient"/>
    <s v="Purchase of Food for PT 38491"/>
    <n v="6265"/>
    <n v="182"/>
    <n v="11"/>
    <n v="0.52"/>
    <s v="Not Eligible"/>
    <m/>
  </r>
  <r>
    <n v="12496"/>
    <d v="2025-01-30T00:00:00"/>
    <s v="01- Paid to:"/>
    <s v="02- Electronic Treasury"/>
    <x v="0"/>
    <x v="10"/>
    <s v="Riviere Mineral Water"/>
    <s v="Mohamed Abdel Moniem"/>
    <s v="water refill"/>
    <s v="Purchase of water refill for pantry"/>
    <n v="6266"/>
    <n v="566583"/>
    <n v="47.25"/>
    <n v="2.25"/>
    <s v="Not Eligible"/>
    <m/>
  </r>
  <r>
    <n v="12497"/>
    <d v="2025-01-30T00:00:00"/>
    <s v="01- Paid to:"/>
    <s v="02- Electronic Treasury"/>
    <x v="1"/>
    <x v="12"/>
    <s v="New Al Daman Pharmacy Llc"/>
    <s v="Mohamed Abdel Moniem"/>
    <s v="Medicine for Staff"/>
    <s v="Purchase of Medicine for Staff"/>
    <n v="6267"/>
    <n v="822394"/>
    <n v="43.23"/>
    <n v="0"/>
    <m/>
    <m/>
  </r>
  <r>
    <n v="12498"/>
    <d v="2025-01-30T00:00:00"/>
    <s v="01- Paid to:"/>
    <s v="02- Electronic Treasury"/>
    <x v="0"/>
    <x v="0"/>
    <s v="Chicken Zone Restaurant and Grills"/>
    <s v="Mohamed Abdel Moniem"/>
    <s v="Food for Labors"/>
    <s v="Purchase of Food for Mac Digital staff"/>
    <n v="6268"/>
    <s v="IN343277"/>
    <n v="84"/>
    <n v="4"/>
    <s v="Not Eligible"/>
    <m/>
  </r>
  <r>
    <n v="12499"/>
    <d v="2025-01-30T00:00:00"/>
    <s v="01- Paid to:"/>
    <s v="05- Reception Treasury"/>
    <x v="1"/>
    <x v="12"/>
    <s v="LIFE PHARMACY LLC"/>
    <s v="Mohamed Abdel Moniem"/>
    <s v="Medicine for Staff"/>
    <s v="Purchase of Medicine for Staff"/>
    <n v="6269"/>
    <n v="1.39902100000036E+17"/>
    <n v="151.19999999999999"/>
    <n v="7.2"/>
    <s v="Not Eligible"/>
    <m/>
  </r>
  <r>
    <n v="12500"/>
    <d v="2025-01-30T00:00:00"/>
    <s v="01- Paid to:"/>
    <s v="05- Reception Treasury"/>
    <x v="1"/>
    <x v="12"/>
    <s v="LIFE PHARMACY LLC"/>
    <s v="Mohamed Abdel Moniem"/>
    <s v="Medicine for Staff"/>
    <s v="Purchase of Medicine for Staff"/>
    <n v="6270"/>
    <n v="1.39902100000363E+16"/>
    <n v="75.599999999999994"/>
    <n v="3.6"/>
    <s v="Not Eligible"/>
    <m/>
  </r>
  <r>
    <n v="12501"/>
    <d v="2025-01-30T00:00:00"/>
    <s v="01- Paid to:"/>
    <s v="05- Reception Treasury"/>
    <x v="1"/>
    <x v="12"/>
    <s v="Shamsin"/>
    <s v="Zenneth - Staff"/>
    <s v="Food for Staff"/>
    <s v="Purchase of Food for staff"/>
    <n v="6271"/>
    <n v="79"/>
    <n v="13"/>
    <n v="0.62"/>
    <s v="Not Eligible"/>
    <m/>
  </r>
  <r>
    <n v="12502"/>
    <d v="2025-01-30T00:00:00"/>
    <s v="01- Paid to:"/>
    <s v="05- Reception Treasury"/>
    <x v="1"/>
    <x v="12"/>
    <s v="Al Akkawi Star Cafeteria"/>
    <s v="Zenneth - Staff"/>
    <s v="Food for Staff"/>
    <s v="Purchase of Staff Food"/>
    <n v="6272"/>
    <n v="127903"/>
    <n v="30"/>
    <n v="1.43"/>
    <s v="Not Eligible"/>
    <m/>
  </r>
  <r>
    <n v="12503"/>
    <d v="2025-01-30T00:00:00"/>
    <s v="01- Paid to:"/>
    <s v="05- Reception Treasury"/>
    <x v="1"/>
    <x v="12"/>
    <s v="Meat Shop"/>
    <s v="Zenneth - Staff"/>
    <s v="Food for Staff"/>
    <s v="Purchase of Food for staff - Dr Salim"/>
    <n v="6273"/>
    <n v="196655"/>
    <n v="10"/>
    <n v="0.48"/>
    <s v="Not Eligible"/>
    <m/>
  </r>
  <r>
    <n v="12504"/>
    <d v="2025-01-30T00:00:00"/>
    <s v="01- Paid to:"/>
    <s v="05- Reception Treasury"/>
    <x v="0"/>
    <x v="0"/>
    <s v="City Max"/>
    <s v="Zenneth - Staff"/>
    <s v="Miscellaneous"/>
    <s v="Purchase of adhesive tape"/>
    <n v="6274"/>
    <n v="139"/>
    <n v="22.75"/>
    <n v="1.08"/>
    <s v="Not Eligible"/>
    <m/>
  </r>
  <r>
    <n v="12505"/>
    <d v="2025-01-30T00:00:00"/>
    <s v="01- Paid to:"/>
    <s v="05- Reception Treasury"/>
    <x v="0"/>
    <x v="0"/>
    <s v="Baqala Golden Tulip"/>
    <s v="Zenneth - Staff"/>
    <s v="Food for Patient"/>
    <s v="Purchase of Food for PT"/>
    <n v="6275"/>
    <n v="5492"/>
    <n v="6"/>
    <n v="0.28999999999999998"/>
    <s v="Not Eligible"/>
    <m/>
  </r>
  <r>
    <n v="12506"/>
    <d v="2025-01-30T00:00:00"/>
    <s v="01- Paid to:"/>
    <s v="05- Reception Treasury"/>
    <x v="0"/>
    <x v="0"/>
    <s v="Abu Dhabi Coop"/>
    <s v="Zenneth - Staff"/>
    <s v="Food for Patient"/>
    <s v="Purchase for Patient Food"/>
    <n v="6276"/>
    <s v="19201100443783-5374"/>
    <n v="14.1"/>
    <n v="0.67"/>
    <s v="Not Eligible"/>
    <m/>
  </r>
  <r>
    <n v="12507"/>
    <d v="2025-01-30T00:00:00"/>
    <s v="01- Paid to:"/>
    <s v="05- Reception Treasury"/>
    <x v="0"/>
    <x v="13"/>
    <s v="Rowad Al Ebtekar"/>
    <s v="Mohamed Abdel Moniem"/>
    <s v="General Maintenance and fixtures"/>
    <s v="Installation of Rubber strips"/>
    <n v="6277"/>
    <n v="409"/>
    <n v="200"/>
    <n v="9.52"/>
    <s v="Not Eligible"/>
    <m/>
  </r>
  <r>
    <n v="12508"/>
    <d v="2025-01-30T00:00:00"/>
    <s v="01- Paid to:"/>
    <s v="05- Reception Treasury"/>
    <x v="0"/>
    <x v="11"/>
    <s v="Adnoc Distribution"/>
    <s v="Mohamed Abdel Moniem"/>
    <s v="Vehicle Petrol"/>
    <s v="Vehicle Petrol"/>
    <n v="6278"/>
    <n v="358119"/>
    <n v="50"/>
    <n v="2.38"/>
    <s v="Not Eligible"/>
    <m/>
  </r>
  <r>
    <n v="12562"/>
    <d v="2025-01-31T00:00:00"/>
    <s v="02- Received from:"/>
    <s v="03- ADNOC Wallet"/>
    <x v="2"/>
    <x v="3"/>
    <s v="Adib"/>
    <s v="Mohamed Abdel Moniem"/>
    <s v="ADNOC CARD WALLET TOP UP"/>
    <s v="Payment for Adnoc Wallet Card Top up"/>
    <n v="1381"/>
    <n v="17380699629642"/>
    <n v="500"/>
    <m/>
    <m/>
    <m/>
  </r>
  <r>
    <n v="12563"/>
    <d v="2025-01-31T00:00:00"/>
    <s v="02- Received from:"/>
    <s v="01- Main Treasury"/>
    <x v="2"/>
    <x v="3"/>
    <s v="Adib"/>
    <s v="Mohamed Abdel Moniem"/>
    <s v="Income received"/>
    <s v="Income received from POS Machine Jan21 to 31/2024"/>
    <n v="1382"/>
    <s v="162501310931183 162501300916391 162501290901422 162501280888223 162501270875176 162501260858669 162501240833413 162501230817368 162501220806033 162501210792762"/>
    <n v="78473.25"/>
    <m/>
    <m/>
    <m/>
  </r>
  <r>
    <n v="12823"/>
    <d v="2025-01-31T00:00:00"/>
    <s v="01- Paid to:"/>
    <s v="05- Reception Treasury"/>
    <x v="3"/>
    <x v="14"/>
    <s v="Apex Technology Dental Lab"/>
    <s v="Helen Dacayo"/>
    <s v="External Lab,"/>
    <s v="Partial Denture ( Qty. 1 ) U/L Model Printing ( Qty.1 )"/>
    <n v="6496"/>
    <s v="7087-1-466415579-7830"/>
    <n v="220"/>
    <n v="0"/>
    <m/>
    <m/>
  </r>
  <r>
    <n v="12824"/>
    <d v="2025-01-31T00:00:00"/>
    <s v="01- Paid to:"/>
    <s v="05- Reception Treasury"/>
    <x v="3"/>
    <x v="14"/>
    <s v="Apex Technology Dental Lab"/>
    <s v="Helen Dacayo"/>
    <s v="External Lab,"/>
    <s v="Partial Denture ( qty.1 ) Additional Tooth (qty. 2 )"/>
    <n v="6496"/>
    <s v="7050-1-142568204-7753"/>
    <n v="220"/>
    <n v="0"/>
    <m/>
    <m/>
  </r>
  <r>
    <n v="12830"/>
    <d v="2025-01-31T00:00:00"/>
    <s v="01- Paid to:"/>
    <s v="05- Reception Treasury"/>
    <x v="3"/>
    <x v="14"/>
    <s v="Marhaba Chemical Material Trading Llc"/>
    <s v="Zenneth"/>
    <s v="Laboratory Alcohol,"/>
    <s v="Laboratory Alcohol"/>
    <n v="6494"/>
    <s v="6819-1-185291740-C 60143"/>
    <n v="304.5"/>
    <n v="14.5"/>
    <s v="Eligible"/>
    <m/>
  </r>
  <r>
    <n v="12835"/>
    <d v="2025-01-31T00:00:00"/>
    <s v="01- Paid to:"/>
    <s v="05- Reception Treasury"/>
    <x v="3"/>
    <x v="14"/>
    <s v="Nht Trading L.l.c"/>
    <s v="Zenneth"/>
    <s v="Sheet 2.0mm,"/>
    <s v="Sheet 2.0mm1"/>
    <n v="6495"/>
    <s v="6801-1-403315376-8843"/>
    <n v="204.75"/>
    <n v="9.75"/>
    <s v="Eligible"/>
    <m/>
  </r>
  <r>
    <n v="12837"/>
    <d v="2025-01-31T00:00:00"/>
    <s v="01- Paid to:"/>
    <s v="01- Main Treasury"/>
    <x v="4"/>
    <x v="5"/>
    <s v="Adib"/>
    <s v="Mohamed Abdel Moniem"/>
    <s v="Merchant Payment"/>
    <s v="Payment for Merchant Fees FMO Jan2025"/>
    <n v="6506"/>
    <n v="20391575"/>
    <n v="4103.76"/>
    <n v="195.42"/>
    <s v="Eligible"/>
    <m/>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Mohammed Hassan Labib"/>
    <n v="5000"/>
    <x v="0"/>
  </r>
  <r>
    <s v="Mona Linda Econg"/>
    <n v="2744.9596774193551"/>
    <x v="0"/>
  </r>
  <r>
    <s v="Aubrey Anne Honrado Escano"/>
    <n v="5422.7822580645161"/>
    <x v="0"/>
  </r>
  <r>
    <s v="Shabna Jamal"/>
    <n v="4500"/>
    <x v="0"/>
  </r>
  <r>
    <s v="Jennifer Iglesia"/>
    <n v="5500"/>
    <x v="1"/>
  </r>
  <r>
    <s v="Omar Alzarkan"/>
    <n v="8000"/>
    <x v="0"/>
  </r>
  <r>
    <s v="Myrna Villegas"/>
    <n v="2850"/>
    <x v="0"/>
  </r>
  <r>
    <s v="Helen Dacayo"/>
    <n v="3443.5483870967741"/>
    <x v="0"/>
  </r>
  <r>
    <s v="Marife Samson"/>
    <n v="3341.2298387096771"/>
    <x v="0"/>
  </r>
  <r>
    <s v="Aasiya Siddiqa"/>
    <n v="3500"/>
    <x v="0"/>
  </r>
  <r>
    <s v="Moby Antony"/>
    <n v="3000"/>
    <x v="2"/>
  </r>
  <r>
    <s v="Dieryl Mayor"/>
    <n v="5907.2580645161288"/>
    <x v="2"/>
  </r>
  <r>
    <s v="Genet Tumago"/>
    <n v="1000"/>
    <x v="0"/>
  </r>
  <r>
    <s v="Elbie Cristobal"/>
    <n v="2250"/>
    <x v="1"/>
  </r>
  <r>
    <s v="Hadi Haj"/>
    <n v="4838.7096774193542"/>
    <x v="0"/>
  </r>
  <r>
    <s v="Mahmod Badran"/>
    <n v="2419.3548387096771"/>
    <x v="0"/>
  </r>
  <r>
    <s v="Dr. Hussien Tahoun"/>
    <n v="120000"/>
    <x v="3"/>
  </r>
  <r>
    <s v="Heba Hamdy"/>
    <n v="20000"/>
    <x v="0"/>
  </r>
  <r>
    <s v="Kae Gonzales"/>
    <n v="4791.7338709677415"/>
    <x v="0"/>
  </r>
  <r>
    <s v="Joel Jr. Mula Aborita"/>
    <n v="3750.4032258064517"/>
    <x v="0"/>
  </r>
  <r>
    <s v="Muna Mohamed Ali Ahmed"/>
    <n v="4500"/>
    <x v="0"/>
  </r>
  <r>
    <s v="Mohammad Abdul Mohsen Alnablsi"/>
    <n v="6500"/>
    <x v="0"/>
  </r>
  <r>
    <s v="Mariyam Puli Mootil"/>
    <n v="4565"/>
    <x v="0"/>
  </r>
  <r>
    <s v="Dr. Salim Ali Alhamadani"/>
    <n v="16150"/>
    <x v="3"/>
  </r>
  <r>
    <s v="Dr. Asma Butt Haroon Zafar"/>
    <n v="18000"/>
    <x v="3"/>
  </r>
  <r>
    <s v="Annie John"/>
    <n v="6000"/>
    <x v="1"/>
  </r>
  <r>
    <s v="Razel de Guzman Perez"/>
    <n v="8500"/>
    <x v="1"/>
  </r>
  <r>
    <s v="Joerilyn Jove"/>
    <n v="5600"/>
    <x v="1"/>
  </r>
  <r>
    <s v="Ibrahim Adb Alkarim"/>
    <n v="5000"/>
    <x v="1"/>
  </r>
  <r>
    <s v="Kimberly Natuel"/>
    <n v="3500"/>
    <x v="0"/>
  </r>
  <r>
    <s v="Zeneth Zamora"/>
    <n v="5403.2258064516136"/>
    <x v="0"/>
  </r>
  <r>
    <s v="Mohamed Abd Elmoniem"/>
    <n v="4645.1612903225805"/>
    <x v="0"/>
  </r>
  <r>
    <s v="Haya Alnaufe"/>
    <n v="3056.4516129032259"/>
    <x v="0"/>
  </r>
  <r>
    <s v="Ahammed Thanweer"/>
    <n v="3500"/>
    <x v="0"/>
  </r>
  <r>
    <s v="Ma. Corazon Lasaten"/>
    <n v="1290.322580645161"/>
    <x v="1"/>
  </r>
  <r>
    <s v="Alamghir Askor Ali"/>
    <n v="2500"/>
    <x v="4"/>
  </r>
  <r>
    <s v="Saber"/>
    <n v="1500"/>
    <x v="4"/>
  </r>
  <r>
    <s v="Shaheed &amp; Sayed"/>
    <n v="2500"/>
    <x v="4"/>
  </r>
  <r>
    <s v="Arjun Krishna"/>
    <n v="1500"/>
    <x v="4"/>
  </r>
  <r>
    <s v="Cherie Ann Ruano"/>
    <n v="6000"/>
    <x v="0"/>
  </r>
  <r>
    <s v="Dr. Ibrahim"/>
    <n v="8912.6804000000011"/>
    <x v="3"/>
  </r>
  <r>
    <s v="Dr. Ammar"/>
    <n v="10999.052799999998"/>
    <x v="3"/>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SAL"/>
    <s v="30411119077489"/>
    <s v="CHERIE ANN RUANO"/>
    <s v="Mashreq Bank PSC"/>
    <s v="AE730330000019101566507"/>
    <s v="01-12-2024"/>
    <s v="31-121-2024"/>
    <n v="25"/>
    <n v="6000"/>
    <n v="-1000"/>
    <n v="0"/>
    <n v="6000"/>
    <n v="0"/>
    <n v="0"/>
    <n v="1000"/>
    <n v="5000"/>
    <x v="0"/>
  </r>
  <r>
    <s v="SAL"/>
    <n v="10016078859321"/>
    <s v="Manju Devadasan"/>
    <n v="600310101"/>
    <s v="AE230030011943926920001"/>
    <s v="01-12-2024"/>
    <s v="31-12-2024"/>
    <n v="5"/>
    <n v="7500"/>
    <n v="-6000"/>
    <n v="0"/>
    <n v="7500"/>
    <n v="0"/>
    <n v="0"/>
    <n v="6000"/>
    <n v="1500"/>
    <x v="1"/>
  </r>
  <r>
    <s v="Final Settlement "/>
    <s v="30420059362009"/>
    <s v="Ramil Padilla"/>
    <s v="DIB"/>
    <s v="AE770240007520145057601"/>
    <s v="01-12-2024"/>
    <s v="31-12-2024"/>
    <n v="4"/>
    <n v="4000"/>
    <n v="-3413"/>
    <n v="0"/>
    <n v="4000"/>
    <n v="0"/>
    <n v="0"/>
    <n v="3413"/>
    <n v="587"/>
    <x v="1"/>
  </r>
  <r>
    <s v="Final Settlement "/>
    <n v="10016078859321"/>
    <s v="Manju Devadasan"/>
    <n v="600310101"/>
    <s v="AE230030011943926920001"/>
    <s v="01-12-2024"/>
    <s v="31-12-2024"/>
    <n v="8"/>
    <n v="7500"/>
    <n v="-5500"/>
    <n v="0"/>
    <n v="7500"/>
    <n v="0"/>
    <n v="0"/>
    <n v="5500"/>
    <n v="2000"/>
    <x v="1"/>
  </r>
  <r>
    <s v="SAL"/>
    <s v="00105078982517"/>
    <s v="MOHAMED ABDEL MONIEM"/>
    <n v="600310101"/>
    <s v="AE230030013504627820001"/>
    <s v="01-12-2024"/>
    <s v="31-12-2024"/>
    <n v="31"/>
    <n v="3200"/>
    <n v="5800"/>
    <n v="0"/>
    <n v="3200"/>
    <n v="0"/>
    <n v="5800"/>
    <n v="0"/>
    <n v="9000"/>
    <x v="2"/>
  </r>
  <r>
    <s v="SAL"/>
    <s v="00109067045968"/>
    <s v="HUSSEIN SALAH AHMED TAHOUN"/>
    <s v="EMIRATES ISLAMIC BANK PJSC"/>
    <s v="AE100340003708482640901"/>
    <s v="01-12-2024"/>
    <s v="31-12-2024"/>
    <n v="31"/>
    <n v="120000"/>
    <n v="0"/>
    <n v="0"/>
    <n v="120000"/>
    <n v="0"/>
    <n v="0"/>
    <n v="0"/>
    <n v="120000"/>
    <x v="3"/>
  </r>
  <r>
    <s v="SAL"/>
    <s v="00115028536953"/>
    <s v="HEBA HAMDY "/>
    <s v="ADIB"/>
    <s v="AE290500000000019267726"/>
    <s v="01-12-2024"/>
    <s v="31-12-2024"/>
    <n v="31"/>
    <n v="20000"/>
    <n v="0"/>
    <n v="0"/>
    <n v="20000"/>
    <n v="0"/>
    <n v="0"/>
    <n v="0"/>
    <n v="20000"/>
    <x v="0"/>
  </r>
  <r>
    <s v="SAL"/>
    <s v="30424099342516"/>
    <s v="Kimberly Ann Natuel"/>
    <s v="600310101"/>
    <s v="AE100030012150545910001"/>
    <s v="01-12-2024"/>
    <s v="31-12-2024"/>
    <n v="31"/>
    <n v="3000"/>
    <n v="0"/>
    <n v="0"/>
    <n v="3000"/>
    <n v="0"/>
    <n v="0"/>
    <n v="0"/>
    <n v="3000"/>
    <x v="0"/>
  </r>
  <r>
    <s v="SAL"/>
    <n v="30415118637898"/>
    <s v="RAZEL DE GUZMAN PEREZ"/>
    <n v="302620122"/>
    <s v="AE790260001015790005601"/>
    <s v="01-12-2024"/>
    <s v="31-12-2024"/>
    <n v="31"/>
    <n v="7500"/>
    <n v="0"/>
    <n v="0"/>
    <n v="7500"/>
    <n v="0"/>
    <n v="0"/>
    <n v="0"/>
    <n v="7500"/>
    <x v="4"/>
  </r>
  <r>
    <s v="SAL"/>
    <s v="30413059492332"/>
    <s v="JOERILYN TURALLO JOVE"/>
    <n v="803510106"/>
    <s v="AE730351426004716443001"/>
    <s v="01-12-2024"/>
    <s v="31-12-2024"/>
    <n v="31"/>
    <n v="6000"/>
    <n v="0"/>
    <n v="0"/>
    <n v="6000"/>
    <n v="0"/>
    <n v="0"/>
    <n v="0"/>
    <n v="6000"/>
    <x v="4"/>
  </r>
  <r>
    <s v="SAL"/>
    <s v="10028069336246"/>
    <s v="MARIYAM PULI MOOTIL"/>
    <s v="ADCB"/>
    <s v="AE790030013556902910001"/>
    <s v="01-12-2024"/>
    <s v="31-12-2024"/>
    <n v="31"/>
    <n v="4000"/>
    <n v="400"/>
    <n v="0"/>
    <n v="4000"/>
    <n v="0"/>
    <n v="400"/>
    <n v="0"/>
    <n v="4400"/>
    <x v="0"/>
  </r>
  <r>
    <s v="SAL"/>
    <s v="00404029649957"/>
    <s v="MHD ABDULMOHSEN AMEREDDIN ALNABLSI"/>
    <n v="405010101"/>
    <s v="AE070500000000028637449"/>
    <s v="01-12-2024"/>
    <s v="31-12-2024"/>
    <n v="28"/>
    <n v="7000"/>
    <n v="-500"/>
    <n v="0"/>
    <n v="7000"/>
    <n v="0"/>
    <n v="0"/>
    <n v="500"/>
    <n v="6500"/>
    <x v="0"/>
  </r>
  <r>
    <s v="SAL"/>
    <s v="10010089305600"/>
    <s v="ANNIE JOHN JOHN JOSEPH"/>
    <n v="302620122"/>
    <s v="AE850260001015782862801"/>
    <s v="01-12-2024"/>
    <s v="31-12-2024"/>
    <n v="29"/>
    <n v="6000"/>
    <n v="-100"/>
    <n v="0"/>
    <n v="6000"/>
    <n v="0"/>
    <n v="2400"/>
    <n v="2500"/>
    <n v="5900"/>
    <x v="4"/>
  </r>
  <r>
    <s v="SAL"/>
    <s v="01023039157178"/>
    <s v="SALIM ALI HAMADANI"/>
    <n v="804020101"/>
    <s v="AE550400008042796185901"/>
    <s v="01-12-2024"/>
    <s v="31-12-2024"/>
    <n v="29"/>
    <n v="17000"/>
    <n v="-992"/>
    <n v="0"/>
    <n v="17000"/>
    <n v="0"/>
    <n v="0"/>
    <n v="992"/>
    <n v="16008"/>
    <x v="3"/>
  </r>
  <r>
    <s v="SAL"/>
    <s v="30401098916506"/>
    <s v="ZENETH SALADO ZAMORA"/>
    <n v="600310101"/>
    <s v="AE230030011461513910001"/>
    <s v="01-12-2024"/>
    <s v="31-121-2024"/>
    <n v="31"/>
    <n v="5000"/>
    <n v="0"/>
    <n v="0"/>
    <n v="5000"/>
    <n v="0"/>
    <n v="0"/>
    <n v="0"/>
    <n v="5000"/>
    <x v="0"/>
  </r>
  <r>
    <s v="SAL"/>
    <s v="00125019640220"/>
    <s v="Ibrahim Abdelkarim"/>
    <s v="AL HILAL "/>
    <s v="AE440530000012021710001"/>
    <s v="01-12-2024"/>
    <s v="31-121-2024"/>
    <n v="31"/>
    <n v="6000"/>
    <n v="-1000"/>
    <n v="0"/>
    <n v="6000"/>
    <n v="0"/>
    <n v="0"/>
    <n v="1000"/>
    <n v="5000"/>
    <x v="4"/>
  </r>
  <r>
    <s v="SAL"/>
    <s v="20014037665353"/>
    <s v="ASMA BUTT HAROON ZAFAR"/>
    <n v="802420101"/>
    <s v="AE430240010520243110901"/>
    <s v="01-12-2024"/>
    <s v="31-121-2024"/>
    <n v="31"/>
    <n v="18000"/>
    <n v="0"/>
    <n v="0"/>
    <n v="18000"/>
    <n v="0"/>
    <n v="0"/>
    <n v="0"/>
    <n v="18000"/>
    <x v="3"/>
  </r>
  <r>
    <s v="SAL"/>
    <s v="00105078982517"/>
    <s v="MOHAMED ABDEL MONIEM"/>
    <n v="600310101"/>
    <s v="AE230030013504627820001"/>
    <s v="01-12-2024"/>
    <s v="31-121-2024"/>
    <n v="26"/>
    <n v="3200"/>
    <n v="-425"/>
    <n v="0"/>
    <n v="3200"/>
    <n v="0"/>
    <n v="162"/>
    <n v="587"/>
    <n v="2775"/>
    <x v="0"/>
  </r>
  <r>
    <s v="SAL"/>
    <s v="30423078946762"/>
    <s v="KAE SANDRA ILAGAN GONZALES"/>
    <n v="105310101"/>
    <s v="AE330530000012756802001"/>
    <s v="01-12-2024"/>
    <s v="31-121-2024"/>
    <n v="31"/>
    <n v="4000"/>
    <n v="200"/>
    <n v="0"/>
    <n v="4000"/>
    <n v="0"/>
    <n v="200"/>
    <n v="0"/>
    <n v="4200"/>
    <x v="0"/>
  </r>
  <r>
    <s v="SAL"/>
    <s v="30402099983205"/>
    <s v="MARIFE SAMSON SOCAO"/>
    <n v="600310101"/>
    <s v="AE940030012873333910001"/>
    <s v="01-12-2024"/>
    <s v="31-121-2024"/>
    <n v="24"/>
    <n v="3850"/>
    <n v="-870"/>
    <n v="0"/>
    <n v="3850"/>
    <n v="0"/>
    <n v="205"/>
    <n v="1075"/>
    <n v="2980"/>
    <x v="0"/>
  </r>
  <r>
    <s v="SAL"/>
    <s v="30421029504901"/>
    <s v="JOEL MULA ABORITA "/>
    <n v="600310101"/>
    <s v="AE810030011938003910001"/>
    <s v="01-12-2024"/>
    <s v="31-121-2024"/>
    <n v="31"/>
    <n v="3000"/>
    <n v="200"/>
    <n v="0"/>
    <n v="3000"/>
    <n v="0"/>
    <n v="200"/>
    <n v="0"/>
    <n v="3200"/>
    <x v="0"/>
  </r>
  <r>
    <s v="SAL"/>
    <m/>
    <s v="Dr/ Ibrahim"/>
    <m/>
    <m/>
    <s v="01-12-2024"/>
    <s v="31-121-2024"/>
    <m/>
    <m/>
    <m/>
    <m/>
    <m/>
    <m/>
    <m/>
    <m/>
    <n v="3800"/>
    <x v="3"/>
  </r>
  <r>
    <s v="SAL"/>
    <m/>
    <s v="Ahmed thanweer"/>
    <m/>
    <m/>
    <s v="01-12-2024"/>
    <s v="31-121-2024"/>
    <m/>
    <m/>
    <m/>
    <m/>
    <m/>
    <m/>
    <m/>
    <m/>
    <n v="1750"/>
    <x v="0"/>
  </r>
  <r>
    <s v="SAL"/>
    <m/>
    <s v="Faisal Farooqui"/>
    <m/>
    <m/>
    <s v="01-11-2024"/>
    <s v="30-11-2024"/>
    <m/>
    <m/>
    <m/>
    <m/>
    <m/>
    <m/>
    <m/>
    <m/>
    <n v="7000"/>
    <x v="4"/>
  </r>
  <r>
    <s v="SAL"/>
    <m/>
    <s v="Sajed Tahoun"/>
    <m/>
    <m/>
    <s v="01-12-2024"/>
    <s v="31-121-2024"/>
    <n v="31"/>
    <m/>
    <m/>
    <m/>
    <m/>
    <m/>
    <m/>
    <m/>
    <n v="1830"/>
    <x v="2"/>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SAL"/>
    <s v="00531078232478"/>
    <s v="RAMI MOHAMAD ELMAHMOUD"/>
    <n v="803510106"/>
    <s v="AE640351416005651558001"/>
    <s v="01-12-2024"/>
    <s v="31-12-2024"/>
    <n v="19"/>
    <n v="5000"/>
    <n v="-1708"/>
    <n v="0"/>
    <n v="5000"/>
    <n v="0"/>
    <n v="0"/>
    <n v="1708"/>
    <n v="3292"/>
    <x v="0"/>
  </r>
  <r>
    <s v="SAL"/>
    <s v="40315039258931"/>
    <s v="Genet Tesfaye Tumego"/>
    <s v="ADCB"/>
    <s v="AE110030013314321820001"/>
    <s v="01-12-2024"/>
    <s v="31-12-2024"/>
    <n v="31"/>
    <n v="1000"/>
    <n v="0"/>
    <n v="0"/>
    <n v="1000"/>
    <n v="0"/>
    <n v="0"/>
    <n v="0"/>
    <n v="1000"/>
    <x v="1"/>
  </r>
  <r>
    <s v="SAL"/>
    <s v="30413097846043"/>
    <s v="MYRNA LANDICHO VILLEGAS"/>
    <n v="600310101"/>
    <s v="AE250030012535431910001"/>
    <s v="01-12-2024"/>
    <s v="31-12-2024"/>
    <n v="31"/>
    <n v="2700"/>
    <n v="150"/>
    <n v="0"/>
    <n v="2700"/>
    <n v="0"/>
    <n v="150"/>
    <n v="0"/>
    <n v="2850"/>
    <x v="1"/>
  </r>
  <r>
    <s v="SAL"/>
    <s v="00104028910818"/>
    <s v="MOHAMED MOHAMED MOHAMED"/>
    <s v="203320101"/>
    <s v="AE320330000019100237569"/>
    <s v="01-12-2024"/>
    <s v="31-12-2024"/>
    <n v="30"/>
    <n v="5500"/>
    <n v="-177"/>
    <n v="0"/>
    <n v="5500"/>
    <n v="0"/>
    <n v="0"/>
    <n v="177"/>
    <n v="5323"/>
    <x v="1"/>
  </r>
  <r>
    <s v="SAL"/>
    <s v="30413119268092"/>
    <s v="AUBREY ANNE HONRADO ESCANO"/>
    <s v="AL HILAL DIGITAL "/>
    <s v="AE750530000015690309001"/>
    <s v="01-12-2024"/>
    <s v="31-12-2024"/>
    <n v="29"/>
    <n v="6000"/>
    <n v="-200"/>
    <n v="0"/>
    <n v="6000"/>
    <n v="0"/>
    <n v="0"/>
    <n v="200"/>
    <n v="5800"/>
    <x v="1"/>
  </r>
  <r>
    <s v="SAL"/>
    <s v="30424128101925"/>
    <s v="Jessie Relojero Gromio"/>
    <s v="ADCB"/>
    <s v="AE020030012669209920001"/>
    <s v="01-12-2024"/>
    <s v="31-12-2024"/>
    <n v="31"/>
    <n v="3000"/>
    <n v="0"/>
    <n v="6"/>
    <n v="3000"/>
    <n v="0"/>
    <n v="0"/>
    <n v="0"/>
    <n v="3000"/>
    <x v="1"/>
  </r>
  <r>
    <s v="SAL"/>
    <s v="30409088991714"/>
    <s v="Dieryl Patricio Mayor"/>
    <s v="600310101"/>
    <s v="AE830030011859755910001"/>
    <s v="01-12-2024"/>
    <s v="31-12-2024"/>
    <n v="31"/>
    <n v="4500"/>
    <n v="0"/>
    <n v="0"/>
    <n v="4500"/>
    <n v="0"/>
    <n v="0"/>
    <n v="0"/>
    <n v="4500"/>
    <x v="1"/>
  </r>
  <r>
    <s v="SAL"/>
    <s v="00404030007288"/>
    <s v="OMAR MOHAMAD ALZARKAN"/>
    <n v="405010101"/>
    <s v="AE320500000000028892691"/>
    <s v="01-12-2024"/>
    <s v="31-12-2024"/>
    <n v="31"/>
    <n v="8000"/>
    <n v="0"/>
    <n v="0"/>
    <n v="8000"/>
    <n v="0"/>
    <n v="0"/>
    <n v="0"/>
    <n v="8000"/>
    <x v="1"/>
  </r>
  <r>
    <s v="SAL"/>
    <s v="10022079255954"/>
    <s v="SHABNA JAMAL JAMALUDEEN PULAKKAVEETTIL KUNJUMOHAMED"/>
    <s v="302620122"/>
    <s v="AE150260000959069080601"/>
    <s v="01-12-2024"/>
    <s v="31-12-2024"/>
    <n v="31"/>
    <n v="4500"/>
    <n v="0"/>
    <n v="0"/>
    <n v="4500"/>
    <n v="0"/>
    <n v="0"/>
    <n v="0"/>
    <n v="4500"/>
    <x v="1"/>
  </r>
  <r>
    <s v="SAL"/>
    <s v="00124128828013"/>
    <s v="Mohammed Hassan Labib"/>
    <s v="302620122"/>
    <s v="AE280260000215772050501"/>
    <s v="01-12-2024"/>
    <s v="31-12-2024"/>
    <n v="31"/>
    <n v="5000"/>
    <n v="0"/>
    <n v="0"/>
    <n v="5000"/>
    <n v="0"/>
    <n v="0"/>
    <n v="0"/>
    <n v="5000"/>
    <x v="1"/>
  </r>
  <r>
    <s v="SAL"/>
    <s v="30423098879653"/>
    <s v="JENNIFER MANARANG IGLESIA"/>
    <s v="600310101"/>
    <s v="AE430030012236271910001"/>
    <s v="01-12-2024"/>
    <s v="31-12-2024"/>
    <n v="31"/>
    <n v="5500"/>
    <n v="0"/>
    <n v="0"/>
    <n v="5500"/>
    <n v="0"/>
    <n v="0"/>
    <n v="0"/>
    <n v="5500"/>
    <x v="2"/>
  </r>
  <r>
    <s v="SAL"/>
    <s v="30407037356924"/>
    <s v="HELEN GUEVARRA"/>
    <s v="105310101"/>
    <s v="AE510530000015891288001"/>
    <s v="01-12-2024"/>
    <s v="31-12-2024"/>
    <n v="31"/>
    <n v="3500"/>
    <n v="0"/>
    <n v="0"/>
    <n v="3500"/>
    <n v="0"/>
    <n v="0"/>
    <n v="0"/>
    <n v="3500"/>
    <x v="1"/>
  </r>
  <r>
    <s v="SAL"/>
    <n v="10023099650891"/>
    <s v="MOBY ANTONY ANTONY "/>
    <s v="600310101"/>
    <s v="AE270030011324999910001"/>
    <s v="01-12-2024"/>
    <s v="31-12-2024"/>
    <n v="21"/>
    <n v="3000"/>
    <n v="-900"/>
    <n v="0"/>
    <n v="3000"/>
    <n v="0"/>
    <n v="0"/>
    <n v="900"/>
    <n v="2100"/>
    <x v="1"/>
  </r>
  <r>
    <s v="SAL"/>
    <n v="10006059728355"/>
    <s v="AASIYA SIDDIQA PASHA"/>
    <s v="600310101"/>
    <s v="AE810030011876537920001"/>
    <s v="01-12-2024"/>
    <s v="31-12-2024"/>
    <n v="31"/>
    <n v="3500"/>
    <n v="0"/>
    <n v="0"/>
    <n v="3500"/>
    <n v="0"/>
    <n v="0"/>
    <n v="0"/>
    <n v="3500"/>
    <x v="1"/>
  </r>
  <r>
    <s v="SAL"/>
    <m/>
    <s v="Elbie Cristobal"/>
    <m/>
    <m/>
    <s v="01-12-2024"/>
    <s v="31-12-2024"/>
    <m/>
    <m/>
    <m/>
    <m/>
    <m/>
    <m/>
    <m/>
    <m/>
    <n v="2250"/>
    <x v="2"/>
  </r>
  <r>
    <s v="SAL"/>
    <m/>
    <s v="Hadi Khalil"/>
    <m/>
    <m/>
    <s v="01-12-2024"/>
    <s v="31-12-2024"/>
    <m/>
    <m/>
    <m/>
    <m/>
    <m/>
    <m/>
    <m/>
    <m/>
    <n v="1355"/>
    <x v="1"/>
  </r>
  <r>
    <s v="SAL"/>
    <m/>
    <s v="Mahmoud Badran"/>
    <m/>
    <m/>
    <s v="01-12-2024"/>
    <s v="31-12-2024"/>
    <m/>
    <m/>
    <m/>
    <m/>
    <m/>
    <m/>
    <m/>
    <m/>
    <n v="15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F9A788-E31D-4627-9293-D227B8371769}" name="PivotTable5"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B35" firstHeaderRow="1" firstDataRow="1" firstDataCol="1"/>
  <pivotFields count="16">
    <pivotField showAll="0"/>
    <pivotField showAll="0"/>
    <pivotField showAll="0"/>
    <pivotField showAll="0"/>
    <pivotField axis="axisRow" showAll="0">
      <items count="6">
        <item x="3"/>
        <item x="0"/>
        <item x="1"/>
        <item x="4"/>
        <item x="2"/>
        <item t="default"/>
      </items>
    </pivotField>
    <pivotField axis="axisRow" showAll="0">
      <items count="29">
        <item x="4"/>
        <item x="1"/>
        <item x="3"/>
        <item x="14"/>
        <item x="6"/>
        <item x="16"/>
        <item x="9"/>
        <item x="12"/>
        <item x="10"/>
        <item x="0"/>
        <item x="5"/>
        <item x="11"/>
        <item x="19"/>
        <item x="18"/>
        <item x="25"/>
        <item x="7"/>
        <item x="21"/>
        <item x="24"/>
        <item x="15"/>
        <item x="8"/>
        <item x="2"/>
        <item x="27"/>
        <item x="13"/>
        <item x="26"/>
        <item x="17"/>
        <item x="20"/>
        <item x="23"/>
        <item x="22"/>
        <item t="default"/>
      </items>
    </pivotField>
    <pivotField showAll="0"/>
    <pivotField showAll="0"/>
    <pivotField showAll="0"/>
    <pivotField showAll="0"/>
    <pivotField showAll="0"/>
    <pivotField showAll="0"/>
    <pivotField dataField="1" showAll="0"/>
    <pivotField showAll="0"/>
    <pivotField showAll="0"/>
    <pivotField showAll="0"/>
  </pivotFields>
  <rowFields count="2">
    <field x="4"/>
    <field x="5"/>
  </rowFields>
  <rowItems count="34">
    <i>
      <x/>
    </i>
    <i r="1">
      <x/>
    </i>
    <i r="1">
      <x v="3"/>
    </i>
    <i r="1">
      <x v="13"/>
    </i>
    <i r="1">
      <x v="18"/>
    </i>
    <i r="1">
      <x v="24"/>
    </i>
    <i r="1">
      <x v="27"/>
    </i>
    <i>
      <x v="1"/>
    </i>
    <i r="1">
      <x v="6"/>
    </i>
    <i r="1">
      <x v="8"/>
    </i>
    <i r="1">
      <x v="9"/>
    </i>
    <i r="1">
      <x v="11"/>
    </i>
    <i r="1">
      <x v="12"/>
    </i>
    <i r="1">
      <x v="22"/>
    </i>
    <i>
      <x v="2"/>
    </i>
    <i r="1">
      <x v="1"/>
    </i>
    <i r="1">
      <x v="5"/>
    </i>
    <i r="1">
      <x v="7"/>
    </i>
    <i r="1">
      <x v="20"/>
    </i>
    <i r="1">
      <x v="26"/>
    </i>
    <i>
      <x v="3"/>
    </i>
    <i r="1">
      <x v="4"/>
    </i>
    <i r="1">
      <x v="10"/>
    </i>
    <i r="1">
      <x v="14"/>
    </i>
    <i r="1">
      <x v="15"/>
    </i>
    <i r="1">
      <x v="17"/>
    </i>
    <i r="1">
      <x v="19"/>
    </i>
    <i r="1">
      <x v="23"/>
    </i>
    <i>
      <x v="4"/>
    </i>
    <i r="1">
      <x v="2"/>
    </i>
    <i r="1">
      <x v="16"/>
    </i>
    <i r="1">
      <x v="21"/>
    </i>
    <i r="1">
      <x v="25"/>
    </i>
    <i t="grand">
      <x/>
    </i>
  </rowItems>
  <colItems count="1">
    <i/>
  </colItems>
  <dataFields count="1">
    <dataField name="Sum of Amount" fld="12" baseField="0" baseItem="0"/>
  </dataFields>
  <formats count="36">
    <format dxfId="402">
      <pivotArea collapsedLevelsAreSubtotals="1" fieldPosition="0">
        <references count="3">
          <reference field="4294967294" count="1" selected="0">
            <x v="0"/>
          </reference>
          <reference field="4" count="1" selected="0">
            <x v="0"/>
          </reference>
          <reference field="5" count="2">
            <x v="0"/>
            <x v="3"/>
          </reference>
        </references>
      </pivotArea>
    </format>
    <format dxfId="401">
      <pivotArea collapsedLevelsAreSubtotals="1" fieldPosition="0">
        <references count="2">
          <reference field="4" count="1" selected="0">
            <x v="0"/>
          </reference>
          <reference field="5" count="2">
            <x v="0"/>
            <x v="3"/>
          </reference>
        </references>
      </pivotArea>
    </format>
    <format dxfId="400">
      <pivotArea collapsedLevelsAreSubtotals="1" fieldPosition="0">
        <references count="1">
          <reference field="4" count="1">
            <x v="1"/>
          </reference>
        </references>
      </pivotArea>
    </format>
    <format dxfId="399">
      <pivotArea collapsedLevelsAreSubtotals="1" fieldPosition="0">
        <references count="2">
          <reference field="4" count="1" selected="0">
            <x v="1"/>
          </reference>
          <reference field="5" count="3">
            <x v="6"/>
            <x v="8"/>
            <x v="9"/>
          </reference>
        </references>
      </pivotArea>
    </format>
    <format dxfId="398">
      <pivotArea collapsedLevelsAreSubtotals="1" fieldPosition="0">
        <references count="1">
          <reference field="4" count="1">
            <x v="2"/>
          </reference>
        </references>
      </pivotArea>
    </format>
    <format dxfId="397">
      <pivotArea collapsedLevelsAreSubtotals="1" fieldPosition="0">
        <references count="2">
          <reference field="4" count="1" selected="0">
            <x v="2"/>
          </reference>
          <reference field="5" count="3">
            <x v="1"/>
            <x v="5"/>
            <x v="7"/>
          </reference>
        </references>
      </pivotArea>
    </format>
    <format dxfId="396">
      <pivotArea collapsedLevelsAreSubtotals="1" fieldPosition="0">
        <references count="1">
          <reference field="4" count="1">
            <x v="3"/>
          </reference>
        </references>
      </pivotArea>
    </format>
    <format dxfId="395">
      <pivotArea collapsedLevelsAreSubtotals="1" fieldPosition="0">
        <references count="2">
          <reference field="4" count="1" selected="0">
            <x v="3"/>
          </reference>
          <reference field="5" count="2">
            <x v="4"/>
            <x v="10"/>
          </reference>
        </references>
      </pivotArea>
    </format>
    <format dxfId="394">
      <pivotArea collapsedLevelsAreSubtotals="1" fieldPosition="0">
        <references count="1">
          <reference field="4" count="1">
            <x v="4"/>
          </reference>
        </references>
      </pivotArea>
    </format>
    <format dxfId="393">
      <pivotArea collapsedLevelsAreSubtotals="1" fieldPosition="0">
        <references count="2">
          <reference field="4" count="1" selected="0">
            <x v="4"/>
          </reference>
          <reference field="5" count="1">
            <x v="2"/>
          </reference>
        </references>
      </pivotArea>
    </format>
    <format dxfId="392">
      <pivotArea collapsedLevelsAreSubtotals="1" fieldPosition="0">
        <references count="2">
          <reference field="4" count="1" selected="0">
            <x v="0"/>
          </reference>
          <reference field="5" count="2">
            <x v="0"/>
            <x v="3"/>
          </reference>
        </references>
      </pivotArea>
    </format>
    <format dxfId="391">
      <pivotArea collapsedLevelsAreSubtotals="1" fieldPosition="0">
        <references count="2">
          <reference field="4" count="1" selected="0">
            <x v="1"/>
          </reference>
          <reference field="5" count="3">
            <x v="6"/>
            <x v="8"/>
            <x v="9"/>
          </reference>
        </references>
      </pivotArea>
    </format>
    <format dxfId="390">
      <pivotArea collapsedLevelsAreSubtotals="1" fieldPosition="0">
        <references count="1">
          <reference field="4" count="1">
            <x v="2"/>
          </reference>
        </references>
      </pivotArea>
    </format>
    <format dxfId="389">
      <pivotArea collapsedLevelsAreSubtotals="1" fieldPosition="0">
        <references count="2">
          <reference field="4" count="1" selected="0">
            <x v="2"/>
          </reference>
          <reference field="5" count="3">
            <x v="1"/>
            <x v="5"/>
            <x v="7"/>
          </reference>
        </references>
      </pivotArea>
    </format>
    <format dxfId="388">
      <pivotArea collapsedLevelsAreSubtotals="1" fieldPosition="0">
        <references count="1">
          <reference field="4" count="1">
            <x v="3"/>
          </reference>
        </references>
      </pivotArea>
    </format>
    <format dxfId="387">
      <pivotArea collapsedLevelsAreSubtotals="1" fieldPosition="0">
        <references count="2">
          <reference field="4" count="1" selected="0">
            <x v="3"/>
          </reference>
          <reference field="5" count="2">
            <x v="4"/>
            <x v="10"/>
          </reference>
        </references>
      </pivotArea>
    </format>
    <format dxfId="386">
      <pivotArea collapsedLevelsAreSubtotals="1" fieldPosition="0">
        <references count="1">
          <reference field="4" count="1">
            <x v="4"/>
          </reference>
        </references>
      </pivotArea>
    </format>
    <format dxfId="385">
      <pivotArea collapsedLevelsAreSubtotals="1" fieldPosition="0">
        <references count="2">
          <reference field="4" count="1" selected="0">
            <x v="4"/>
          </reference>
          <reference field="5" count="1">
            <x v="2"/>
          </reference>
        </references>
      </pivotArea>
    </format>
    <format dxfId="384">
      <pivotArea outline="0" collapsedLevelsAreSubtotals="1" fieldPosition="0"/>
    </format>
    <format dxfId="383">
      <pivotArea type="all" dataOnly="0" outline="0" fieldPosition="0"/>
    </format>
    <format dxfId="382">
      <pivotArea dataOnly="0" labelOnly="1" fieldPosition="0">
        <references count="2">
          <reference field="4" count="1" selected="0">
            <x v="3"/>
          </reference>
          <reference field="5" count="3">
            <x v="4"/>
            <x v="10"/>
            <x v="11"/>
          </reference>
        </references>
      </pivotArea>
    </format>
    <format dxfId="381">
      <pivotArea dataOnly="0" labelOnly="1" outline="0" fieldPosition="0">
        <references count="1">
          <reference field="4294967294" count="1">
            <x v="0"/>
          </reference>
        </references>
      </pivotArea>
    </format>
    <format dxfId="380">
      <pivotArea collapsedLevelsAreSubtotals="1" fieldPosition="0">
        <references count="1">
          <reference field="4" count="1">
            <x v="1"/>
          </reference>
        </references>
      </pivotArea>
    </format>
    <format dxfId="379">
      <pivotArea type="all" dataOnly="0" outline="0" fieldPosition="0"/>
    </format>
    <format dxfId="378">
      <pivotArea outline="0" collapsedLevelsAreSubtotals="1" fieldPosition="0"/>
    </format>
    <format dxfId="377">
      <pivotArea field="4" type="button" dataOnly="0" labelOnly="1" outline="0" axis="axisRow" fieldPosition="0"/>
    </format>
    <format dxfId="376">
      <pivotArea dataOnly="0" labelOnly="1" fieldPosition="0">
        <references count="1">
          <reference field="4" count="0"/>
        </references>
      </pivotArea>
    </format>
    <format dxfId="375">
      <pivotArea dataOnly="0" labelOnly="1" grandRow="1" outline="0" fieldPosition="0"/>
    </format>
    <format dxfId="374">
      <pivotArea dataOnly="0" labelOnly="1" fieldPosition="0">
        <references count="2">
          <reference field="4" count="1" selected="0">
            <x v="0"/>
          </reference>
          <reference field="5" count="4">
            <x v="0"/>
            <x v="3"/>
            <x v="13"/>
            <x v="18"/>
          </reference>
        </references>
      </pivotArea>
    </format>
    <format dxfId="373">
      <pivotArea dataOnly="0" labelOnly="1" fieldPosition="0">
        <references count="2">
          <reference field="4" count="1" selected="0">
            <x v="1"/>
          </reference>
          <reference field="5" count="5">
            <x v="6"/>
            <x v="8"/>
            <x v="9"/>
            <x v="11"/>
            <x v="12"/>
          </reference>
        </references>
      </pivotArea>
    </format>
    <format dxfId="372">
      <pivotArea dataOnly="0" labelOnly="1" fieldPosition="0">
        <references count="2">
          <reference field="4" count="1" selected="0">
            <x v="2"/>
          </reference>
          <reference field="5" count="4">
            <x v="1"/>
            <x v="5"/>
            <x v="7"/>
            <x v="20"/>
          </reference>
        </references>
      </pivotArea>
    </format>
    <format dxfId="371">
      <pivotArea dataOnly="0" labelOnly="1" fieldPosition="0">
        <references count="2">
          <reference field="4" count="1" selected="0">
            <x v="3"/>
          </reference>
          <reference field="5" count="6">
            <x v="4"/>
            <x v="10"/>
            <x v="14"/>
            <x v="15"/>
            <x v="17"/>
            <x v="19"/>
          </reference>
        </references>
      </pivotArea>
    </format>
    <format dxfId="370">
      <pivotArea dataOnly="0" labelOnly="1" fieldPosition="0">
        <references count="2">
          <reference field="4" count="1" selected="0">
            <x v="4"/>
          </reference>
          <reference field="5" count="2">
            <x v="2"/>
            <x v="16"/>
          </reference>
        </references>
      </pivotArea>
    </format>
    <format dxfId="369">
      <pivotArea dataOnly="0" labelOnly="1" outline="0" axis="axisValues" fieldPosition="0"/>
    </format>
    <format dxfId="368">
      <pivotArea collapsedLevelsAreSubtotals="1" fieldPosition="0">
        <references count="2">
          <reference field="4" count="1" selected="0">
            <x v="3"/>
          </reference>
          <reference field="5" count="1">
            <x v="10"/>
          </reference>
        </references>
      </pivotArea>
    </format>
    <format dxfId="367">
      <pivotArea dataOnly="0" labelOnly="1" fieldPosition="0">
        <references count="2">
          <reference field="4" count="1" selected="0">
            <x v="3"/>
          </reference>
          <reference field="5" count="1">
            <x v="10"/>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9B16A7-3E03-4FE2-B72D-D0C967C3F800}" name="PivotTable2"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2:E95" firstHeaderRow="1" firstDataRow="1" firstDataCol="1"/>
  <pivotFields count="44">
    <pivotField numFmtId="165" showAll="0"/>
    <pivotField axis="axisRow" showAll="0">
      <items count="6">
        <item x="0"/>
        <item x="1"/>
        <item x="2"/>
        <item x="4"/>
        <item x="3"/>
        <item t="default"/>
      </items>
    </pivotField>
    <pivotField axis="axisRow" showAll="0">
      <items count="8">
        <item x="5"/>
        <item x="6"/>
        <item x="3"/>
        <item x="0"/>
        <item x="4"/>
        <item x="2"/>
        <item x="1"/>
        <item t="default"/>
      </items>
    </pivotField>
    <pivotField axis="axisRow" showAll="0">
      <items count="37">
        <item x="0"/>
        <item x="29"/>
        <item x="30"/>
        <item x="20"/>
        <item x="26"/>
        <item x="19"/>
        <item x="11"/>
        <item x="13"/>
        <item x="6"/>
        <item x="5"/>
        <item x="10"/>
        <item x="18"/>
        <item x="32"/>
        <item x="7"/>
        <item x="12"/>
        <item x="2"/>
        <item x="14"/>
        <item x="24"/>
        <item x="3"/>
        <item x="21"/>
        <item x="33"/>
        <item x="8"/>
        <item x="17"/>
        <item x="22"/>
        <item x="15"/>
        <item x="4"/>
        <item x="1"/>
        <item x="16"/>
        <item x="23"/>
        <item x="27"/>
        <item x="25"/>
        <item x="31"/>
        <item x="34"/>
        <item x="28"/>
        <item x="35"/>
        <item x="9"/>
        <item t="default"/>
      </items>
    </pivotField>
    <pivotField showAll="0"/>
    <pivotField showAll="0"/>
    <pivotField showAll="0"/>
    <pivotField showAll="0"/>
    <pivotField dataField="1"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s>
  <rowFields count="3">
    <field x="1"/>
    <field x="2"/>
    <field x="3"/>
  </rowFields>
  <rowItems count="93">
    <i>
      <x/>
    </i>
    <i r="1">
      <x/>
    </i>
    <i r="2">
      <x v="22"/>
    </i>
    <i r="2">
      <x v="33"/>
    </i>
    <i r="2">
      <x v="35"/>
    </i>
    <i r="1">
      <x v="1"/>
    </i>
    <i r="2">
      <x v="11"/>
    </i>
    <i r="2">
      <x v="14"/>
    </i>
    <i r="1">
      <x v="2"/>
    </i>
    <i r="2">
      <x v="3"/>
    </i>
    <i r="2">
      <x v="5"/>
    </i>
    <i r="2">
      <x v="9"/>
    </i>
    <i r="2">
      <x v="16"/>
    </i>
    <i r="2">
      <x v="19"/>
    </i>
    <i r="2">
      <x v="23"/>
    </i>
    <i r="1">
      <x v="3"/>
    </i>
    <i r="2">
      <x/>
    </i>
    <i r="2">
      <x v="6"/>
    </i>
    <i r="2">
      <x v="10"/>
    </i>
    <i r="2">
      <x v="15"/>
    </i>
    <i r="2">
      <x v="18"/>
    </i>
    <i r="2">
      <x v="23"/>
    </i>
    <i r="2">
      <x v="24"/>
    </i>
    <i r="2">
      <x v="27"/>
    </i>
    <i r="2">
      <x v="29"/>
    </i>
    <i r="2">
      <x v="30"/>
    </i>
    <i r="1">
      <x v="4"/>
    </i>
    <i r="2">
      <x v="7"/>
    </i>
    <i r="2">
      <x v="13"/>
    </i>
    <i r="2">
      <x v="17"/>
    </i>
    <i r="1">
      <x v="5"/>
    </i>
    <i r="2">
      <x v="4"/>
    </i>
    <i r="2">
      <x v="8"/>
    </i>
    <i r="2">
      <x v="21"/>
    </i>
    <i r="2">
      <x v="25"/>
    </i>
    <i r="1">
      <x v="6"/>
    </i>
    <i r="2">
      <x v="26"/>
    </i>
    <i r="2">
      <x v="28"/>
    </i>
    <i>
      <x v="1"/>
    </i>
    <i r="1">
      <x/>
    </i>
    <i r="2">
      <x v="22"/>
    </i>
    <i r="2">
      <x v="31"/>
    </i>
    <i r="1">
      <x v="1"/>
    </i>
    <i r="2">
      <x v="2"/>
    </i>
    <i r="2">
      <x v="11"/>
    </i>
    <i r="2">
      <x v="14"/>
    </i>
    <i r="1">
      <x v="2"/>
    </i>
    <i r="2">
      <x v="3"/>
    </i>
    <i r="2">
      <x v="5"/>
    </i>
    <i r="2">
      <x v="9"/>
    </i>
    <i r="2">
      <x v="16"/>
    </i>
    <i r="2">
      <x v="19"/>
    </i>
    <i r="1">
      <x v="3"/>
    </i>
    <i r="2">
      <x/>
    </i>
    <i r="2">
      <x v="6"/>
    </i>
    <i r="2">
      <x v="10"/>
    </i>
    <i r="2">
      <x v="15"/>
    </i>
    <i r="2">
      <x v="18"/>
    </i>
    <i r="2">
      <x v="23"/>
    </i>
    <i r="2">
      <x v="24"/>
    </i>
    <i r="2">
      <x v="27"/>
    </i>
    <i r="2">
      <x v="30"/>
    </i>
    <i r="1">
      <x v="4"/>
    </i>
    <i r="2">
      <x v="1"/>
    </i>
    <i r="2">
      <x v="7"/>
    </i>
    <i r="2">
      <x v="13"/>
    </i>
    <i r="2">
      <x v="17"/>
    </i>
    <i r="2">
      <x v="34"/>
    </i>
    <i r="1">
      <x v="5"/>
    </i>
    <i r="2">
      <x v="4"/>
    </i>
    <i r="2">
      <x v="8"/>
    </i>
    <i r="2">
      <x v="12"/>
    </i>
    <i r="2">
      <x v="20"/>
    </i>
    <i r="2">
      <x v="21"/>
    </i>
    <i r="2">
      <x v="25"/>
    </i>
    <i r="2">
      <x v="32"/>
    </i>
    <i r="1">
      <x v="6"/>
    </i>
    <i r="2">
      <x v="26"/>
    </i>
    <i r="2">
      <x v="28"/>
    </i>
    <i>
      <x v="2"/>
    </i>
    <i r="1">
      <x v="4"/>
    </i>
    <i r="2">
      <x v="1"/>
    </i>
    <i>
      <x v="3"/>
    </i>
    <i r="1">
      <x v="4"/>
    </i>
    <i r="2">
      <x v="1"/>
    </i>
    <i r="2">
      <x v="7"/>
    </i>
    <i r="2">
      <x v="34"/>
    </i>
    <i>
      <x v="4"/>
    </i>
    <i r="1">
      <x v="4"/>
    </i>
    <i r="2">
      <x v="1"/>
    </i>
    <i r="2">
      <x v="7"/>
    </i>
    <i r="2">
      <x v="34"/>
    </i>
    <i t="grand">
      <x/>
    </i>
  </rowItems>
  <colItems count="1">
    <i/>
  </colItems>
  <dataFields count="1">
    <dataField name="Sum of Quanity" fld="8" baseField="0" baseItem="0" numFmtId="43"/>
  </dataFields>
  <formats count="1">
    <format dxfId="3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3FE08-7472-49EB-A4E6-F66A048382AA}" name="PivotTable1"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B55" firstHeaderRow="1" firstDataRow="1" firstDataCol="1"/>
  <pivotFields count="44">
    <pivotField numFmtId="165" showAll="0"/>
    <pivotField axis="axisRow"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4">
        <item x="42"/>
        <item x="38"/>
        <item x="37"/>
        <item x="41"/>
        <item x="34"/>
        <item x="33"/>
        <item x="32"/>
        <item x="39"/>
        <item x="35"/>
        <item x="36"/>
        <item x="12"/>
        <item x="8"/>
        <item x="10"/>
        <item x="6"/>
        <item x="20"/>
        <item x="1"/>
        <item x="14"/>
        <item x="28"/>
        <item x="19"/>
        <item x="40"/>
        <item x="21"/>
        <item x="15"/>
        <item x="0"/>
        <item x="11"/>
        <item x="25"/>
        <item x="27"/>
        <item x="7"/>
        <item x="29"/>
        <item x="18"/>
        <item x="13"/>
        <item x="22"/>
        <item x="9"/>
        <item x="3"/>
        <item x="26"/>
        <item x="24"/>
        <item x="17"/>
        <item x="2"/>
        <item x="4"/>
        <item x="5"/>
        <item x="16"/>
        <item x="23"/>
        <item x="30"/>
        <item x="31"/>
        <item t="default"/>
      </items>
    </pivotField>
    <pivotField showAll="0"/>
    <pivotField showAll="0"/>
    <pivotField showAll="0"/>
    <pivotField showAll="0"/>
    <pivotField showAll="0"/>
    <pivotField showAll="0"/>
    <pivotField dataField="1" numFmtId="43" showAll="0"/>
    <pivotField showAll="0"/>
    <pivotField showAll="0"/>
    <pivotField showAll="0"/>
    <pivotField showAll="0"/>
    <pivotField showAll="0"/>
    <pivotField showAll="0"/>
  </pivotFields>
  <rowFields count="2">
    <field x="1"/>
    <field x="30"/>
  </rowFields>
  <rowItems count="53">
    <i>
      <x/>
    </i>
    <i r="1">
      <x v="10"/>
    </i>
    <i r="1">
      <x v="11"/>
    </i>
    <i r="1">
      <x v="12"/>
    </i>
    <i r="1">
      <x v="13"/>
    </i>
    <i r="1">
      <x v="14"/>
    </i>
    <i r="1">
      <x v="15"/>
    </i>
    <i r="1">
      <x v="16"/>
    </i>
    <i r="1">
      <x v="17"/>
    </i>
    <i r="1">
      <x v="18"/>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x v="1"/>
    </i>
    <i r="1">
      <x/>
    </i>
    <i r="1">
      <x v="1"/>
    </i>
    <i r="1">
      <x v="2"/>
    </i>
    <i r="1">
      <x v="3"/>
    </i>
    <i r="1">
      <x v="4"/>
    </i>
    <i r="1">
      <x v="5"/>
    </i>
    <i r="1">
      <x v="6"/>
    </i>
    <i r="1">
      <x v="7"/>
    </i>
    <i r="1">
      <x v="8"/>
    </i>
    <i r="1">
      <x v="9"/>
    </i>
    <i r="1">
      <x v="19"/>
    </i>
    <i>
      <x v="2"/>
    </i>
    <i r="1">
      <x v="8"/>
    </i>
    <i r="1">
      <x v="9"/>
    </i>
    <i>
      <x v="3"/>
    </i>
    <i r="1">
      <x v="10"/>
    </i>
    <i>
      <x v="4"/>
    </i>
    <i r="1">
      <x v="10"/>
    </i>
    <i t="grand">
      <x/>
    </i>
  </rowItems>
  <colItems count="1">
    <i/>
  </colItems>
  <dataFields count="1">
    <dataField name="Sum of  Transaction Value " fld="37" baseField="0" baseItem="0" numFmtId="43"/>
  </dataFields>
  <formats count="10">
    <format dxfId="366">
      <pivotArea collapsedLevelsAreSubtotals="1" fieldPosition="0">
        <references count="2">
          <reference field="1" count="1" selected="0">
            <x v="1"/>
          </reference>
          <reference field="30" count="3">
            <x v="0"/>
            <x v="1"/>
            <x v="2"/>
          </reference>
        </references>
      </pivotArea>
    </format>
    <format dxfId="365">
      <pivotArea collapsedLevelsAreSubtotals="1" fieldPosition="0">
        <references count="2">
          <reference field="1" count="1" selected="0">
            <x v="1"/>
          </reference>
          <reference field="30" count="1">
            <x v="7"/>
          </reference>
        </references>
      </pivotArea>
    </format>
    <format dxfId="364">
      <pivotArea collapsedLevelsAreSubtotals="1" fieldPosition="0">
        <references count="2">
          <reference field="1" count="1" selected="0">
            <x v="1"/>
          </reference>
          <reference field="30" count="3">
            <x v="3"/>
            <x v="4"/>
            <x v="5"/>
          </reference>
        </references>
      </pivotArea>
    </format>
    <format dxfId="363">
      <pivotArea collapsedLevelsAreSubtotals="1" fieldPosition="0">
        <references count="2">
          <reference field="1" count="1" selected="0">
            <x v="1"/>
          </reference>
          <reference field="30" count="2">
            <x v="8"/>
            <x v="9"/>
          </reference>
        </references>
      </pivotArea>
    </format>
    <format dxfId="362">
      <pivotArea collapsedLevelsAreSubtotals="1" fieldPosition="0">
        <references count="2">
          <reference field="1" count="1" selected="0">
            <x v="2"/>
          </reference>
          <reference field="30" count="4">
            <x v="3"/>
            <x v="5"/>
            <x v="8"/>
            <x v="9"/>
          </reference>
        </references>
      </pivotArea>
    </format>
    <format dxfId="361">
      <pivotArea outline="0" collapsedLevelsAreSubtotals="1" fieldPosition="0"/>
    </format>
    <format dxfId="360">
      <pivotArea outline="0" collapsedLevelsAreSubtotals="1" fieldPosition="0"/>
    </format>
    <format dxfId="359">
      <pivotArea dataOnly="0" labelOnly="1" outline="0" axis="axisValues" fieldPosition="0"/>
    </format>
    <format dxfId="358">
      <pivotArea collapsedLevelsAreSubtotals="1" fieldPosition="0">
        <references count="2">
          <reference field="1" count="1" selected="0">
            <x v="1"/>
          </reference>
          <reference field="30" count="11">
            <x v="0"/>
            <x v="1"/>
            <x v="2"/>
            <x v="3"/>
            <x v="4"/>
            <x v="5"/>
            <x v="6"/>
            <x v="7"/>
            <x v="8"/>
            <x v="9"/>
            <x v="19"/>
          </reference>
        </references>
      </pivotArea>
    </format>
    <format dxfId="357">
      <pivotArea collapsedLevelsAreSubtotals="1" fieldPosition="0">
        <references count="1">
          <reference field="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4:V59" firstHeaderRow="1" firstDataRow="1" firstDataCol="1"/>
  <pivotFields count="17">
    <pivotField showAll="0"/>
    <pivotField showAll="0"/>
    <pivotField showAll="0"/>
    <pivotField showAll="0"/>
    <pivotField showAll="0"/>
    <pivotField showAll="0"/>
    <pivotField showAll="0"/>
    <pivotField showAll="0"/>
    <pivotField showAll="0"/>
    <pivotField numFmtId="2" showAll="0"/>
    <pivotField numFmtId="166" showAll="0"/>
    <pivotField numFmtId="2" showAll="0"/>
    <pivotField numFmtId="2" showAll="0"/>
    <pivotField numFmtId="2" showAll="0"/>
    <pivotField numFmtId="2" showAll="0"/>
    <pivotField dataField="1" numFmtId="4" showAll="0"/>
    <pivotField axis="axisRow" showAll="0">
      <items count="5">
        <item x="2"/>
        <item x="1"/>
        <item x="3"/>
        <item x="0"/>
        <item t="default"/>
      </items>
    </pivotField>
  </pivotFields>
  <rowFields count="1">
    <field x="16"/>
  </rowFields>
  <rowItems count="5">
    <i>
      <x/>
    </i>
    <i>
      <x v="1"/>
    </i>
    <i>
      <x v="2"/>
    </i>
    <i>
      <x v="3"/>
    </i>
    <i t="grand">
      <x/>
    </i>
  </rowItems>
  <colItems count="1">
    <i/>
  </colItems>
  <dataFields count="1">
    <dataField name="Sum of Net Salary" fld="15" baseField="0" baseItem="0" numFmtId="4"/>
  </dataFields>
  <formats count="12">
    <format dxfId="254">
      <pivotArea type="all" dataOnly="0" outline="0" fieldPosition="0"/>
    </format>
    <format dxfId="253">
      <pivotArea outline="0" collapsedLevelsAreSubtotals="1" fieldPosition="0"/>
    </format>
    <format dxfId="252">
      <pivotArea field="16" type="button" dataOnly="0" labelOnly="1" outline="0" axis="axisRow" fieldPosition="0"/>
    </format>
    <format dxfId="251">
      <pivotArea dataOnly="0" labelOnly="1" fieldPosition="0">
        <references count="1">
          <reference field="16" count="0"/>
        </references>
      </pivotArea>
    </format>
    <format dxfId="250">
      <pivotArea dataOnly="0" labelOnly="1" grandRow="1" outline="0"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field="16" type="button" dataOnly="0" labelOnly="1" outline="0" axis="axisRow" fieldPosition="0"/>
    </format>
    <format dxfId="245">
      <pivotArea dataOnly="0" labelOnly="1" fieldPosition="0">
        <references count="1">
          <reference field="16" count="0"/>
        </references>
      </pivotArea>
    </format>
    <format dxfId="244">
      <pivotArea dataOnly="0" labelOnly="1" grandRow="1" outline="0" fieldPosition="0"/>
    </format>
    <format dxfId="2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09:L315" firstHeaderRow="1" firstDataRow="1" firstDataCol="1"/>
  <pivotFields count="3">
    <pivotField showAll="0"/>
    <pivotField dataField="1" showAll="0"/>
    <pivotField axis="axisRow" showAll="0">
      <items count="7">
        <item x="1"/>
        <item x="3"/>
        <item x="4"/>
        <item x="0"/>
        <item x="2"/>
        <item m="1" x="5"/>
        <item t="default"/>
      </items>
    </pivotField>
  </pivotFields>
  <rowFields count="1">
    <field x="2"/>
  </rowFields>
  <rowItems count="6">
    <i>
      <x/>
    </i>
    <i>
      <x v="1"/>
    </i>
    <i>
      <x v="2"/>
    </i>
    <i>
      <x v="3"/>
    </i>
    <i>
      <x v="4"/>
    </i>
    <i t="grand">
      <x/>
    </i>
  </rowItems>
  <colItems count="1">
    <i/>
  </colItems>
  <dataFields count="1">
    <dataField name="Sum of Net Salary" fld="1" baseField="0" baseItem="0" numFmtId="43"/>
  </dataFields>
  <formats count="13">
    <format dxfId="267">
      <pivotArea outline="0" collapsedLevelsAreSubtotals="1" fieldPosition="0"/>
    </format>
    <format dxfId="266">
      <pivotArea type="all" dataOnly="0" outline="0" fieldPosition="0"/>
    </format>
    <format dxfId="265">
      <pivotArea outline="0" collapsedLevelsAreSubtotals="1" fieldPosition="0"/>
    </format>
    <format dxfId="264">
      <pivotArea field="2" type="button" dataOnly="0" labelOnly="1" outline="0" axis="axisRow" fieldPosition="0"/>
    </format>
    <format dxfId="263">
      <pivotArea dataOnly="0" labelOnly="1" fieldPosition="0">
        <references count="1">
          <reference field="2" count="0"/>
        </references>
      </pivotArea>
    </format>
    <format dxfId="262">
      <pivotArea dataOnly="0" labelOnly="1" grandRow="1" outline="0"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field="2" type="button" dataOnly="0" labelOnly="1" outline="0" axis="axisRow" fieldPosition="0"/>
    </format>
    <format dxfId="257">
      <pivotArea dataOnly="0" labelOnly="1" fieldPosition="0">
        <references count="1">
          <reference field="2" count="0"/>
        </references>
      </pivotArea>
    </format>
    <format dxfId="256">
      <pivotArea dataOnly="0" labelOnly="1" grandRow="1" outline="0" fieldPosition="0"/>
    </format>
    <format dxfId="2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C000000}"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9" firstHeaderRow="1" firstDataRow="1" firstDataCol="1"/>
  <pivotFields count="17">
    <pivotField showAll="0"/>
    <pivotField showAll="0"/>
    <pivotField showAll="0"/>
    <pivotField showAll="0"/>
    <pivotField showAll="0"/>
    <pivotField showAll="0"/>
    <pivotField showAll="0"/>
    <pivotField showAll="0"/>
    <pivotField numFmtId="2" showAll="0"/>
    <pivotField numFmtId="2" showAll="0"/>
    <pivotField numFmtId="166" showAll="0"/>
    <pivotField numFmtId="2" showAll="0"/>
    <pivotField numFmtId="2" showAll="0"/>
    <pivotField numFmtId="2" showAll="0"/>
    <pivotField numFmtId="2" showAll="0"/>
    <pivotField dataField="1" numFmtId="4" showAll="0"/>
    <pivotField axis="axisRow" showAll="0">
      <items count="7">
        <item m="1" x="5"/>
        <item x="3"/>
        <item x="2"/>
        <item x="1"/>
        <item x="0"/>
        <item x="4"/>
        <item t="default"/>
      </items>
    </pivotField>
  </pivotFields>
  <rowFields count="1">
    <field x="16"/>
  </rowFields>
  <rowItems count="6">
    <i>
      <x v="1"/>
    </i>
    <i>
      <x v="2"/>
    </i>
    <i>
      <x v="3"/>
    </i>
    <i>
      <x v="4"/>
    </i>
    <i>
      <x v="5"/>
    </i>
    <i t="grand">
      <x/>
    </i>
  </rowItems>
  <colItems count="1">
    <i/>
  </colItems>
  <dataFields count="1">
    <dataField name="Sum of Net Salary" fld="15" baseField="0" baseItem="0" numFmtId="43"/>
  </dataFields>
  <formats count="1">
    <format dxfId="2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1:U15" firstHeaderRow="1" firstDataRow="1" firstDataCol="1"/>
  <pivotFields count="17">
    <pivotField showAll="0"/>
    <pivotField showAll="0"/>
    <pivotField showAll="0"/>
    <pivotField showAll="0"/>
    <pivotField showAll="0"/>
    <pivotField showAll="0"/>
    <pivotField showAll="0"/>
    <pivotField showAll="0"/>
    <pivotField showAll="0"/>
    <pivotField numFmtId="2" showAll="0"/>
    <pivotField numFmtId="166" showAll="0"/>
    <pivotField showAll="0"/>
    <pivotField numFmtId="2" showAll="0"/>
    <pivotField numFmtId="2" showAll="0"/>
    <pivotField numFmtId="2" showAll="0"/>
    <pivotField dataField="1" numFmtId="4" showAll="0"/>
    <pivotField axis="axisRow" showAll="0">
      <items count="4">
        <item x="2"/>
        <item x="0"/>
        <item x="1"/>
        <item t="default"/>
      </items>
    </pivotField>
  </pivotFields>
  <rowFields count="1">
    <field x="16"/>
  </rowFields>
  <rowItems count="4">
    <i>
      <x/>
    </i>
    <i>
      <x v="1"/>
    </i>
    <i>
      <x v="2"/>
    </i>
    <i t="grand">
      <x/>
    </i>
  </rowItems>
  <colItems count="1">
    <i/>
  </colItems>
  <dataFields count="1">
    <dataField name="Sum of Net Salary"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62:K367" firstHeaderRow="1" firstDataRow="1" firstDataCol="1"/>
  <pivotFields count="3">
    <pivotField showAll="0"/>
    <pivotField dataField="1" showAll="0"/>
    <pivotField axis="axisRow" showAll="0">
      <items count="12">
        <item x="1"/>
        <item x="2"/>
        <item m="1" x="5"/>
        <item m="1" x="7"/>
        <item m="1" x="4"/>
        <item m="1" x="8"/>
        <item m="1" x="6"/>
        <item x="0"/>
        <item x="3"/>
        <item m="1" x="9"/>
        <item m="1" x="10"/>
        <item t="default"/>
      </items>
    </pivotField>
  </pivotFields>
  <rowFields count="1">
    <field x="2"/>
  </rowFields>
  <rowItems count="5">
    <i>
      <x/>
    </i>
    <i>
      <x v="1"/>
    </i>
    <i>
      <x v="7"/>
    </i>
    <i>
      <x v="8"/>
    </i>
    <i t="grand">
      <x/>
    </i>
  </rowItems>
  <colItems count="1">
    <i/>
  </colItems>
  <dataFields count="1">
    <dataField name="Sum of Amount" fld="1" baseField="0" baseItem="0" numFmtId="43"/>
  </dataFields>
  <formats count="13">
    <format dxfId="281">
      <pivotArea outline="0" collapsedLevelsAreSubtotals="1" fieldPosition="0"/>
    </format>
    <format dxfId="280">
      <pivotArea type="all" dataOnly="0" outline="0" fieldPosition="0"/>
    </format>
    <format dxfId="279">
      <pivotArea outline="0" collapsedLevelsAreSubtotals="1" fieldPosition="0"/>
    </format>
    <format dxfId="278">
      <pivotArea field="2" type="button" dataOnly="0" labelOnly="1" outline="0" axis="axisRow" fieldPosition="0"/>
    </format>
    <format dxfId="277">
      <pivotArea dataOnly="0" labelOnly="1" fieldPosition="0">
        <references count="1">
          <reference field="2" count="0"/>
        </references>
      </pivotArea>
    </format>
    <format dxfId="276">
      <pivotArea dataOnly="0" labelOnly="1" grandRow="1" outline="0"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field="2" type="button" dataOnly="0" labelOnly="1" outline="0" axis="axisRow" fieldPosition="0"/>
    </format>
    <format dxfId="271">
      <pivotArea dataOnly="0" labelOnly="1" fieldPosition="0">
        <references count="1">
          <reference field="2" count="0"/>
        </references>
      </pivotArea>
    </format>
    <format dxfId="270">
      <pivotArea dataOnly="0" labelOnly="1" grandRow="1" outline="0" fieldPosition="0"/>
    </format>
    <format dxfId="2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5:I200" firstHeaderRow="1" firstDataRow="1" firstDataCol="1"/>
  <pivotFields count="3">
    <pivotField showAll="0"/>
    <pivotField dataField="1" numFmtId="43" showAll="0"/>
    <pivotField axis="axisRow" showAll="0">
      <items count="5">
        <item x="0"/>
        <item x="2"/>
        <item x="1"/>
        <item x="3"/>
        <item t="default"/>
      </items>
    </pivotField>
  </pivotFields>
  <rowFields count="1">
    <field x="2"/>
  </rowFields>
  <rowItems count="5">
    <i>
      <x/>
    </i>
    <i>
      <x v="1"/>
    </i>
    <i>
      <x v="2"/>
    </i>
    <i>
      <x v="3"/>
    </i>
    <i t="grand">
      <x/>
    </i>
  </rowItems>
  <colItems count="1">
    <i/>
  </colItems>
  <dataFields count="1">
    <dataField name="Sum of Amount" fld="1" baseField="0" baseItem="0" numFmtId="43"/>
  </dataFields>
  <formats count="13">
    <format dxfId="294">
      <pivotArea outline="0" collapsedLevelsAreSubtotals="1" fieldPosition="0"/>
    </format>
    <format dxfId="293">
      <pivotArea type="all" dataOnly="0" outline="0" fieldPosition="0"/>
    </format>
    <format dxfId="292">
      <pivotArea outline="0" collapsedLevelsAreSubtotals="1" fieldPosition="0"/>
    </format>
    <format dxfId="291">
      <pivotArea field="2" type="button" dataOnly="0" labelOnly="1" outline="0" axis="axisRow" fieldPosition="0"/>
    </format>
    <format dxfId="290">
      <pivotArea dataOnly="0" labelOnly="1" fieldPosition="0">
        <references count="1">
          <reference field="2" count="0"/>
        </references>
      </pivotArea>
    </format>
    <format dxfId="289">
      <pivotArea dataOnly="0" labelOnly="1" grandRow="1" outline="0" fieldPosition="0"/>
    </format>
    <format dxfId="288">
      <pivotArea dataOnly="0" labelOnly="1" outline="0" axis="axisValues" fieldPosition="0"/>
    </format>
    <format dxfId="287">
      <pivotArea type="all" dataOnly="0" outline="0" fieldPosition="0"/>
    </format>
    <format dxfId="286">
      <pivotArea outline="0" collapsedLevelsAreSubtotals="1" fieldPosition="0"/>
    </format>
    <format dxfId="285">
      <pivotArea field="2" type="button" dataOnly="0" labelOnly="1" outline="0" axis="axisRow" fieldPosition="0"/>
    </format>
    <format dxfId="284">
      <pivotArea dataOnly="0" labelOnly="1" fieldPosition="0">
        <references count="1">
          <reference field="2" count="0"/>
        </references>
      </pivotArea>
    </format>
    <format dxfId="283">
      <pivotArea dataOnly="0" labelOnly="1" grandRow="1" outline="0" fieldPosition="0"/>
    </format>
    <format dxfId="2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101:T106" firstHeaderRow="1" firstDataRow="1" firstDataCol="1"/>
  <pivotFields count="17">
    <pivotField showAll="0"/>
    <pivotField showAll="0"/>
    <pivotField showAll="0"/>
    <pivotField showAll="0"/>
    <pivotField showAll="0"/>
    <pivotField showAll="0"/>
    <pivotField showAll="0"/>
    <pivotField showAll="0"/>
    <pivotField numFmtId="2" showAll="0"/>
    <pivotField numFmtId="2" showAll="0"/>
    <pivotField numFmtId="166" showAll="0"/>
    <pivotField numFmtId="2" showAll="0"/>
    <pivotField numFmtId="2" showAll="0"/>
    <pivotField numFmtId="2" showAll="0"/>
    <pivotField numFmtId="2" showAll="0"/>
    <pivotField dataField="1" numFmtId="4" showAll="0"/>
    <pivotField axis="axisRow" showAll="0">
      <items count="5">
        <item x="2"/>
        <item x="3"/>
        <item x="0"/>
        <item x="1"/>
        <item t="default"/>
      </items>
    </pivotField>
  </pivotFields>
  <rowFields count="1">
    <field x="16"/>
  </rowFields>
  <rowItems count="5">
    <i>
      <x/>
    </i>
    <i>
      <x v="1"/>
    </i>
    <i>
      <x v="2"/>
    </i>
    <i>
      <x v="3"/>
    </i>
    <i t="grand">
      <x/>
    </i>
  </rowItems>
  <colItems count="1">
    <i/>
  </colItems>
  <dataFields count="1">
    <dataField name="Sum of Net Salary" fld="15" baseField="0" baseItem="0"/>
  </dataFields>
  <formats count="12">
    <format dxfId="306">
      <pivotArea type="all" dataOnly="0" outline="0" fieldPosition="0"/>
    </format>
    <format dxfId="305">
      <pivotArea outline="0" collapsedLevelsAreSubtotals="1" fieldPosition="0"/>
    </format>
    <format dxfId="304">
      <pivotArea field="16" type="button" dataOnly="0" labelOnly="1" outline="0" axis="axisRow" fieldPosition="0"/>
    </format>
    <format dxfId="303">
      <pivotArea dataOnly="0" labelOnly="1" fieldPosition="0">
        <references count="1">
          <reference field="16" count="0"/>
        </references>
      </pivotArea>
    </format>
    <format dxfId="302">
      <pivotArea dataOnly="0" labelOnly="1" grandRow="1" outline="0" fieldPosition="0"/>
    </format>
    <format dxfId="301">
      <pivotArea dataOnly="0" labelOnly="1" outline="0" axis="axisValues" fieldPosition="0"/>
    </format>
    <format dxfId="300">
      <pivotArea type="all" dataOnly="0" outline="0" fieldPosition="0"/>
    </format>
    <format dxfId="299">
      <pivotArea outline="0" collapsedLevelsAreSubtotals="1" fieldPosition="0"/>
    </format>
    <format dxfId="298">
      <pivotArea field="16" type="button" dataOnly="0" labelOnly="1" outline="0" axis="axisRow" fieldPosition="0"/>
    </format>
    <format dxfId="297">
      <pivotArea dataOnly="0" labelOnly="1" fieldPosition="0">
        <references count="1">
          <reference field="16" count="0"/>
        </references>
      </pivotArea>
    </format>
    <format dxfId="296">
      <pivotArea dataOnly="0" labelOnly="1" grandRow="1" outline="0" fieldPosition="0"/>
    </format>
    <format dxfId="2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3"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Q253:R258" firstHeaderRow="1" firstDataRow="1" firstDataCol="1"/>
  <pivotFields count="2">
    <pivotField dataField="1" numFmtId="4" showAll="0"/>
    <pivotField axis="axisRow" showAll="0">
      <items count="5">
        <item x="1"/>
        <item x="3"/>
        <item x="0"/>
        <item x="2"/>
        <item t="default"/>
      </items>
    </pivotField>
  </pivotFields>
  <rowFields count="1">
    <field x="1"/>
  </rowFields>
  <rowItems count="5">
    <i>
      <x/>
    </i>
    <i>
      <x v="1"/>
    </i>
    <i>
      <x v="2"/>
    </i>
    <i>
      <x v="3"/>
    </i>
    <i t="grand">
      <x/>
    </i>
  </rowItems>
  <colItems count="1">
    <i/>
  </colItems>
  <dataFields count="1">
    <dataField name="Sum of Net Salary" fld="0" baseField="0" baseItem="0" numFmtId="43"/>
  </dataFields>
  <formats count="14">
    <format dxfId="320">
      <pivotArea collapsedLevelsAreSubtotals="1" fieldPosition="0">
        <references count="1">
          <reference field="1" count="0"/>
        </references>
      </pivotArea>
    </format>
    <format dxfId="319">
      <pivotArea outline="0" collapsedLevelsAreSubtotals="1" fieldPosition="0"/>
    </format>
    <format dxfId="318">
      <pivotArea type="all" dataOnly="0" outline="0" fieldPosition="0"/>
    </format>
    <format dxfId="317">
      <pivotArea outline="0" collapsedLevelsAreSubtotals="1" fieldPosition="0"/>
    </format>
    <format dxfId="316">
      <pivotArea field="1" type="button" dataOnly="0" labelOnly="1" outline="0" axis="axisRow" fieldPosition="0"/>
    </format>
    <format dxfId="315">
      <pivotArea dataOnly="0" labelOnly="1" fieldPosition="0">
        <references count="1">
          <reference field="1" count="0"/>
        </references>
      </pivotArea>
    </format>
    <format dxfId="314">
      <pivotArea dataOnly="0" labelOnly="1" grandRow="1" outline="0" fieldPosition="0"/>
    </format>
    <format dxfId="313">
      <pivotArea dataOnly="0" labelOnly="1" outline="0" axis="axisValues" fieldPosition="0"/>
    </format>
    <format dxfId="312">
      <pivotArea type="all" dataOnly="0" outline="0" fieldPosition="0"/>
    </format>
    <format dxfId="311">
      <pivotArea outline="0" collapsedLevelsAreSubtotals="1" fieldPosition="0"/>
    </format>
    <format dxfId="310">
      <pivotArea field="1" type="button" dataOnly="0" labelOnly="1" outline="0" axis="axisRow" fieldPosition="0"/>
    </format>
    <format dxfId="309">
      <pivotArea dataOnly="0" labelOnly="1" fieldPosition="0">
        <references count="1">
          <reference field="1" count="0"/>
        </references>
      </pivotArea>
    </format>
    <format dxfId="308">
      <pivotArea dataOnly="0" labelOnly="1" grandRow="1" outline="0" fieldPosition="0"/>
    </format>
    <format dxfId="3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6" cacheId="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U149:V165"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x="2"/>
        <item x="4"/>
        <item x="1"/>
        <item x="5"/>
        <item x="0"/>
        <item x="3"/>
        <item t="default"/>
      </items>
    </pivotField>
    <pivotField axis="axisRow" showAll="0">
      <items count="6">
        <item x="1"/>
        <item x="4"/>
        <item x="3"/>
        <item x="0"/>
        <item x="2"/>
        <item t="default"/>
      </items>
    </pivotField>
  </pivotFields>
  <rowFields count="2">
    <field x="16"/>
    <field x="15"/>
  </rowFields>
  <rowItems count="16">
    <i>
      <x/>
    </i>
    <i r="1">
      <x v="2"/>
    </i>
    <i r="1">
      <x v="3"/>
    </i>
    <i>
      <x v="1"/>
    </i>
    <i r="1">
      <x v="2"/>
    </i>
    <i>
      <x v="2"/>
    </i>
    <i r="1">
      <x v="2"/>
    </i>
    <i>
      <x v="3"/>
    </i>
    <i r="1">
      <x/>
    </i>
    <i r="1">
      <x v="1"/>
    </i>
    <i r="1">
      <x v="2"/>
    </i>
    <i r="1">
      <x v="4"/>
    </i>
    <i r="1">
      <x v="5"/>
    </i>
    <i>
      <x v="4"/>
    </i>
    <i r="1">
      <x v="2"/>
    </i>
    <i t="grand">
      <x/>
    </i>
  </rowItems>
  <colItems count="1">
    <i/>
  </colItems>
  <dataFields count="1">
    <dataField name="Sum of Net Salary" fld="14" baseField="0" baseItem="0"/>
  </dataFields>
  <formats count="22">
    <format dxfId="342">
      <pivotArea type="all" dataOnly="0" outline="0" fieldPosition="0"/>
    </format>
    <format dxfId="341">
      <pivotArea outline="0" collapsedLevelsAreSubtotals="1" fieldPosition="0"/>
    </format>
    <format dxfId="340">
      <pivotArea field="16" type="button" dataOnly="0" labelOnly="1" outline="0" axis="axisRow" fieldPosition="0"/>
    </format>
    <format dxfId="339">
      <pivotArea dataOnly="0" labelOnly="1" fieldPosition="0">
        <references count="1">
          <reference field="16" count="0"/>
        </references>
      </pivotArea>
    </format>
    <format dxfId="338">
      <pivotArea dataOnly="0" labelOnly="1" grandRow="1" outline="0" fieldPosition="0"/>
    </format>
    <format dxfId="337">
      <pivotArea dataOnly="0" labelOnly="1" fieldPosition="0">
        <references count="2">
          <reference field="15" count="2">
            <x v="2"/>
            <x v="3"/>
          </reference>
          <reference field="16" count="1" selected="0">
            <x v="0"/>
          </reference>
        </references>
      </pivotArea>
    </format>
    <format dxfId="336">
      <pivotArea dataOnly="0" labelOnly="1" fieldPosition="0">
        <references count="2">
          <reference field="15" count="1">
            <x v="2"/>
          </reference>
          <reference field="16" count="1" selected="0">
            <x v="1"/>
          </reference>
        </references>
      </pivotArea>
    </format>
    <format dxfId="335">
      <pivotArea dataOnly="0" labelOnly="1" fieldPosition="0">
        <references count="2">
          <reference field="15" count="1">
            <x v="2"/>
          </reference>
          <reference field="16" count="1" selected="0">
            <x v="2"/>
          </reference>
        </references>
      </pivotArea>
    </format>
    <format dxfId="334">
      <pivotArea dataOnly="0" labelOnly="1" fieldPosition="0">
        <references count="2">
          <reference field="15" count="5">
            <x v="0"/>
            <x v="1"/>
            <x v="2"/>
            <x v="4"/>
            <x v="5"/>
          </reference>
          <reference field="16" count="1" selected="0">
            <x v="3"/>
          </reference>
        </references>
      </pivotArea>
    </format>
    <format dxfId="333">
      <pivotArea dataOnly="0" labelOnly="1" fieldPosition="0">
        <references count="2">
          <reference field="15" count="1">
            <x v="2"/>
          </reference>
          <reference field="16" count="1" selected="0">
            <x v="4"/>
          </reference>
        </references>
      </pivotArea>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16" type="button" dataOnly="0" labelOnly="1" outline="0" axis="axisRow" fieldPosition="0"/>
    </format>
    <format dxfId="328">
      <pivotArea dataOnly="0" labelOnly="1" fieldPosition="0">
        <references count="1">
          <reference field="16" count="0"/>
        </references>
      </pivotArea>
    </format>
    <format dxfId="327">
      <pivotArea dataOnly="0" labelOnly="1" grandRow="1" outline="0" fieldPosition="0"/>
    </format>
    <format dxfId="326">
      <pivotArea dataOnly="0" labelOnly="1" fieldPosition="0">
        <references count="2">
          <reference field="15" count="2">
            <x v="2"/>
            <x v="3"/>
          </reference>
          <reference field="16" count="1" selected="0">
            <x v="0"/>
          </reference>
        </references>
      </pivotArea>
    </format>
    <format dxfId="325">
      <pivotArea dataOnly="0" labelOnly="1" fieldPosition="0">
        <references count="2">
          <reference field="15" count="1">
            <x v="2"/>
          </reference>
          <reference field="16" count="1" selected="0">
            <x v="1"/>
          </reference>
        </references>
      </pivotArea>
    </format>
    <format dxfId="324">
      <pivotArea dataOnly="0" labelOnly="1" fieldPosition="0">
        <references count="2">
          <reference field="15" count="1">
            <x v="2"/>
          </reference>
          <reference field="16" count="1" selected="0">
            <x v="2"/>
          </reference>
        </references>
      </pivotArea>
    </format>
    <format dxfId="323">
      <pivotArea dataOnly="0" labelOnly="1" fieldPosition="0">
        <references count="2">
          <reference field="15" count="5">
            <x v="0"/>
            <x v="1"/>
            <x v="2"/>
            <x v="4"/>
            <x v="5"/>
          </reference>
          <reference field="16" count="1" selected="0">
            <x v="3"/>
          </reference>
        </references>
      </pivotArea>
    </format>
    <format dxfId="322">
      <pivotArea dataOnly="0" labelOnly="1" fieldPosition="0">
        <references count="2">
          <reference field="15" count="1">
            <x v="2"/>
          </reference>
          <reference field="16" count="1" selected="0">
            <x v="4"/>
          </reference>
        </references>
      </pivotArea>
    </format>
    <format dxfId="3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22:L427" firstHeaderRow="1" firstDataRow="1" firstDataCol="1"/>
  <pivotFields count="3">
    <pivotField showAll="0"/>
    <pivotField dataField="1" showAll="0"/>
    <pivotField axis="axisRow" showAll="0">
      <items count="5">
        <item x="1"/>
        <item x="3"/>
        <item x="0"/>
        <item x="2"/>
        <item t="default"/>
      </items>
    </pivotField>
  </pivotFields>
  <rowFields count="1">
    <field x="2"/>
  </rowFields>
  <rowItems count="5">
    <i>
      <x/>
    </i>
    <i>
      <x v="1"/>
    </i>
    <i>
      <x v="2"/>
    </i>
    <i>
      <x v="3"/>
    </i>
    <i t="grand">
      <x/>
    </i>
  </rowItems>
  <colItems count="1">
    <i/>
  </colItems>
  <dataFields count="1">
    <dataField name="Sum of Amount" fld="1" baseField="0" baseItem="0"/>
  </dataFields>
  <formats count="13">
    <format dxfId="355">
      <pivotArea outline="0" collapsedLevelsAreSubtotals="1" fieldPosition="0"/>
    </format>
    <format dxfId="354">
      <pivotArea type="all" dataOnly="0" outline="0" fieldPosition="0"/>
    </format>
    <format dxfId="353">
      <pivotArea outline="0" collapsedLevelsAreSubtotals="1" fieldPosition="0"/>
    </format>
    <format dxfId="352">
      <pivotArea field="2" type="button" dataOnly="0" labelOnly="1" outline="0" axis="axisRow" fieldPosition="0"/>
    </format>
    <format dxfId="351">
      <pivotArea dataOnly="0" labelOnly="1" fieldPosition="0">
        <references count="1">
          <reference field="2" count="0"/>
        </references>
      </pivotArea>
    </format>
    <format dxfId="350">
      <pivotArea dataOnly="0" labelOnly="1" grandRow="1" outline="0" fieldPosition="0"/>
    </format>
    <format dxfId="349">
      <pivotArea dataOnly="0" labelOnly="1" outline="0" axis="axisValues" fieldPosition="0"/>
    </format>
    <format dxfId="348">
      <pivotArea type="all" dataOnly="0" outline="0" fieldPosition="0"/>
    </format>
    <format dxfId="347">
      <pivotArea outline="0" collapsedLevelsAreSubtotals="1" fieldPosition="0"/>
    </format>
    <format dxfId="346">
      <pivotArea field="2" type="button" dataOnly="0" labelOnly="1" outline="0" axis="axisRow" fieldPosition="0"/>
    </format>
    <format dxfId="345">
      <pivotArea dataOnly="0" labelOnly="1" fieldPosition="0">
        <references count="1">
          <reference field="2" count="0"/>
        </references>
      </pivotArea>
    </format>
    <format dxfId="344">
      <pivotArea dataOnly="0" labelOnly="1" grandRow="1" outline="0" fieldPosition="0"/>
    </format>
    <format dxfId="3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2268D4-ACFF-463B-AC0E-6B71F12FB1FD}"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0:T56" firstHeaderRow="1" firstDataRow="1" firstDataCol="1"/>
  <pivotFields count="17">
    <pivotField showAll="0"/>
    <pivotField showAll="0"/>
    <pivotField showAll="0"/>
    <pivotField showAll="0"/>
    <pivotField showAll="0"/>
    <pivotField showAll="0"/>
    <pivotField showAll="0"/>
    <pivotField showAll="0"/>
    <pivotField numFmtId="2" showAll="0"/>
    <pivotField numFmtId="2" showAll="0"/>
    <pivotField numFmtId="166" showAll="0"/>
    <pivotField numFmtId="2" showAll="0"/>
    <pivotField numFmtId="2" showAll="0"/>
    <pivotField numFmtId="2" showAll="0"/>
    <pivotField numFmtId="2" showAll="0"/>
    <pivotField dataField="1" numFmtId="4" showAll="0"/>
    <pivotField axis="axisRow" showAll="0">
      <items count="6">
        <item x="3"/>
        <item x="2"/>
        <item x="1"/>
        <item x="0"/>
        <item x="4"/>
        <item t="default"/>
      </items>
    </pivotField>
  </pivotFields>
  <rowFields count="1">
    <field x="16"/>
  </rowFields>
  <rowItems count="6">
    <i>
      <x/>
    </i>
    <i>
      <x v="1"/>
    </i>
    <i>
      <x v="2"/>
    </i>
    <i>
      <x v="3"/>
    </i>
    <i>
      <x v="4"/>
    </i>
    <i t="grand">
      <x/>
    </i>
  </rowItems>
  <colItems count="1">
    <i/>
  </colItems>
  <dataFields count="1">
    <dataField name="Sum of Net Salary"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ECF373-3E76-4C77-8719-9EE09D7DF1BC}"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8" firstHeaderRow="1" firstDataRow="1" firstDataCol="1"/>
  <pivotFields count="3">
    <pivotField showAll="0"/>
    <pivotField dataField="1" numFmtId="43" showAll="0"/>
    <pivotField axis="axisRow" showAll="0">
      <items count="6">
        <item x="4"/>
        <item x="0"/>
        <item x="2"/>
        <item x="1"/>
        <item x="3"/>
        <item t="default"/>
      </items>
    </pivotField>
  </pivotFields>
  <rowFields count="1">
    <field x="2"/>
  </rowFields>
  <rowItems count="6">
    <i>
      <x/>
    </i>
    <i>
      <x v="1"/>
    </i>
    <i>
      <x v="2"/>
    </i>
    <i>
      <x v="3"/>
    </i>
    <i>
      <x v="4"/>
    </i>
    <i t="grand">
      <x/>
    </i>
  </rowItems>
  <colItems count="1">
    <i/>
  </colItems>
  <dataFields count="1">
    <dataField name="Sum of Net Salary" fld="1"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D06E836-D1E5-4B61-A0D6-3C0B64E265BE}"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8:T62" firstHeaderRow="1" firstDataRow="1" firstDataCol="1"/>
  <pivotFields count="17">
    <pivotField showAll="0"/>
    <pivotField showAll="0"/>
    <pivotField showAll="0"/>
    <pivotField showAll="0"/>
    <pivotField showAll="0"/>
    <pivotField showAll="0"/>
    <pivotField showAll="0"/>
    <pivotField showAll="0"/>
    <pivotField showAll="0"/>
    <pivotField numFmtId="2" showAll="0"/>
    <pivotField numFmtId="166" showAll="0"/>
    <pivotField showAll="0"/>
    <pivotField numFmtId="2" showAll="0"/>
    <pivotField numFmtId="2" showAll="0"/>
    <pivotField numFmtId="2" showAll="0"/>
    <pivotField dataField="1" numFmtId="4" showAll="0"/>
    <pivotField axis="axisRow" showAll="0">
      <items count="5">
        <item m="1" x="3"/>
        <item x="0"/>
        <item x="1"/>
        <item x="2"/>
        <item t="default"/>
      </items>
    </pivotField>
  </pivotFields>
  <rowFields count="1">
    <field x="16"/>
  </rowFields>
  <rowItems count="4">
    <i>
      <x v="1"/>
    </i>
    <i>
      <x v="2"/>
    </i>
    <i>
      <x v="3"/>
    </i>
    <i t="grand">
      <x/>
    </i>
  </rowItems>
  <colItems count="1">
    <i/>
  </colItems>
  <dataFields count="1">
    <dataField name="Sum of Net Salary"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900-000011000000}" name="PivotTable1" cacheId="15"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K4:P56" firstHeaderRow="1" firstDataRow="2" firstDataCol="1" rowPageCount="1" colPageCount="1"/>
  <pivotFields count="32">
    <pivotField numFmtId="14" showAll="0"/>
    <pivotField showAll="0"/>
    <pivotField showAll="0"/>
    <pivotField showAll="0"/>
    <pivotField axis="axisRow" showAll="0">
      <items count="9">
        <item x="3"/>
        <item x="0"/>
        <item x="2"/>
        <item x="6"/>
        <item x="1"/>
        <item x="5"/>
        <item x="4"/>
        <item x="7"/>
        <item t="default"/>
      </items>
    </pivotField>
    <pivotField numFmtId="1" showAll="0"/>
    <pivotField showAll="0"/>
    <pivotField axis="axisRow" showAll="0">
      <items count="9">
        <item x="2"/>
        <item x="3"/>
        <item x="4"/>
        <item x="7"/>
        <item x="6"/>
        <item x="0"/>
        <item x="5"/>
        <item x="1"/>
        <item t="default"/>
      </items>
    </pivotField>
    <pivotField showAll="0"/>
    <pivotField axis="axisPage" multipleItemSelectionAllowed="1" showAll="0">
      <items count="7">
        <item x="0"/>
        <item x="5"/>
        <item x="2"/>
        <item x="1"/>
        <item h="1" x="3"/>
        <item x="4"/>
        <item t="default"/>
      </items>
    </pivotField>
    <pivotField showAll="0"/>
    <pivotField numFmtId="2" showAll="0"/>
    <pivotField numFmtId="2" showAll="0"/>
    <pivotField numFmtId="2" showAll="0"/>
    <pivotField dataField="1" numFmtId="2"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numFmtId="2" showAll="0"/>
    <pivotField showAll="0"/>
    <pivotField showAll="0"/>
    <pivotField showAll="0"/>
    <pivotField showAll="0"/>
  </pivotFields>
  <rowFields count="2">
    <field x="4"/>
    <field x="7"/>
  </rowFields>
  <rowItems count="51">
    <i>
      <x/>
    </i>
    <i r="1">
      <x v="7"/>
    </i>
    <i>
      <x v="1"/>
    </i>
    <i r="1">
      <x/>
    </i>
    <i r="1">
      <x v="1"/>
    </i>
    <i r="1">
      <x v="2"/>
    </i>
    <i r="1">
      <x v="3"/>
    </i>
    <i r="1">
      <x v="4"/>
    </i>
    <i r="1">
      <x v="5"/>
    </i>
    <i r="1">
      <x v="6"/>
    </i>
    <i>
      <x v="2"/>
    </i>
    <i r="1">
      <x/>
    </i>
    <i r="1">
      <x v="1"/>
    </i>
    <i r="1">
      <x v="5"/>
    </i>
    <i r="1">
      <x v="6"/>
    </i>
    <i r="1">
      <x v="7"/>
    </i>
    <i>
      <x v="3"/>
    </i>
    <i r="1">
      <x/>
    </i>
    <i r="1">
      <x v="1"/>
    </i>
    <i r="1">
      <x v="2"/>
    </i>
    <i r="1">
      <x v="3"/>
    </i>
    <i r="1">
      <x v="4"/>
    </i>
    <i r="1">
      <x v="5"/>
    </i>
    <i r="1">
      <x v="6"/>
    </i>
    <i>
      <x v="4"/>
    </i>
    <i r="1">
      <x/>
    </i>
    <i r="1">
      <x v="1"/>
    </i>
    <i r="1">
      <x v="2"/>
    </i>
    <i r="1">
      <x v="4"/>
    </i>
    <i r="1">
      <x v="5"/>
    </i>
    <i r="1">
      <x v="6"/>
    </i>
    <i r="1">
      <x v="7"/>
    </i>
    <i>
      <x v="5"/>
    </i>
    <i r="1">
      <x/>
    </i>
    <i r="1">
      <x v="1"/>
    </i>
    <i r="1">
      <x v="2"/>
    </i>
    <i r="1">
      <x v="3"/>
    </i>
    <i r="1">
      <x v="5"/>
    </i>
    <i r="1">
      <x v="6"/>
    </i>
    <i>
      <x v="6"/>
    </i>
    <i r="1">
      <x/>
    </i>
    <i r="1">
      <x v="1"/>
    </i>
    <i r="1">
      <x v="2"/>
    </i>
    <i r="1">
      <x v="3"/>
    </i>
    <i r="1">
      <x v="4"/>
    </i>
    <i r="1">
      <x v="5"/>
    </i>
    <i r="1">
      <x v="6"/>
    </i>
    <i>
      <x v="7"/>
    </i>
    <i r="1">
      <x v="1"/>
    </i>
    <i r="1">
      <x v="5"/>
    </i>
    <i t="grand">
      <x/>
    </i>
  </rowItems>
  <colFields count="1">
    <field x="-2"/>
  </colFields>
  <colItems count="5">
    <i>
      <x/>
    </i>
    <i i="1">
      <x v="1"/>
    </i>
    <i i="2">
      <x v="2"/>
    </i>
    <i i="3">
      <x v="3"/>
    </i>
    <i i="4">
      <x v="4"/>
    </i>
  </colItems>
  <pageFields count="1">
    <pageField fld="9" hier="-1"/>
  </pageFields>
  <dataFields count="5">
    <dataField name="Sum of Net INS Share" fld="14" baseField="0" baseItem="0"/>
    <dataField name="Sum of Net PT Share" fld="18" baseField="0" baseItem="0"/>
    <dataField name="Sum of Old INV Payment" fld="24" baseField="0" baseItem="0"/>
    <dataField name="Sum of Current Payment" fld="25" baseField="0" baseItem="0"/>
    <dataField name="Sum of Advance Payment" fld="26"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CA1FED-B0DB-446E-B5D8-F45010AA561C}" name="PivotTable7" cacheId="1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24:K27" firstHeaderRow="0" firstDataRow="1" firstDataCol="1"/>
  <pivotFields count="38">
    <pivotField showAll="0"/>
    <pivotField showAll="0"/>
    <pivotField showAll="0"/>
    <pivotField numFmtId="22"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dataField="1" showAll="0"/>
    <pivotField showAll="0"/>
    <pivotField showAll="0"/>
    <pivotField showAll="0"/>
    <pivotField showAll="0"/>
    <pivotField axis="axisRow" showAll="0">
      <items count="2">
        <item x="0"/>
        <item t="default"/>
      </items>
    </pivotField>
    <pivotField axis="axisRow" showAll="0">
      <items count="2">
        <item x="0"/>
        <item t="default"/>
      </items>
    </pivotField>
    <pivotField showAll="0"/>
    <pivotField showAll="0"/>
    <pivotField showAll="0"/>
    <pivotField showAll="0"/>
  </pivotFields>
  <rowFields count="2">
    <field x="32"/>
    <field x="33"/>
  </rowFields>
  <rowItems count="3">
    <i>
      <x/>
    </i>
    <i r="1">
      <x/>
    </i>
    <i t="grand">
      <x/>
    </i>
  </rowItems>
  <colFields count="1">
    <field x="-2"/>
  </colFields>
  <colItems count="4">
    <i>
      <x/>
    </i>
    <i i="1">
      <x v="1"/>
    </i>
    <i i="2">
      <x v="2"/>
    </i>
    <i i="3">
      <x v="3"/>
    </i>
  </colItems>
  <dataFields count="4">
    <dataField name="Sum of NetAmt" fld="20" baseField="0" baseItem="0"/>
    <dataField name="Sum of RemittedAmt" fld="23" baseField="0" baseItem="0"/>
    <dataField name="Sum of RejectedAmt" fld="26" baseField="0" baseItem="0"/>
    <dataField name="Sum of UnprocessedAmt" fld="27" baseField="0" baseItem="0"/>
  </dataFields>
  <formats count="1">
    <format dxfId="2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8E156AD-5C4D-4550-8DD4-AC3339B55CB8}" name="PivotTable6"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5:C18" firstHeaderRow="1" firstDataRow="3" firstDataCol="1"/>
  <pivotFields count="26">
    <pivotField showAll="0"/>
    <pivotField showAll="0"/>
    <pivotField showAll="0"/>
    <pivotField showAll="0"/>
    <pivotField showAll="0"/>
    <pivotField numFmtId="22" showAll="0"/>
    <pivotField numFmtId="22" showAll="0"/>
    <pivotField axis="axisRow" showAll="0">
      <items count="3">
        <item x="0"/>
        <item x="1"/>
        <item t="default"/>
      </items>
    </pivotField>
    <pivotField axis="axisRow" showAll="0">
      <items count="9">
        <item x="4"/>
        <item x="6"/>
        <item x="7"/>
        <item x="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Col"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2">
    <field x="7"/>
    <field x="8"/>
  </rowFields>
  <rowItems count="11">
    <i>
      <x/>
    </i>
    <i r="1">
      <x v="1"/>
    </i>
    <i r="1">
      <x v="2"/>
    </i>
    <i r="1">
      <x v="3"/>
    </i>
    <i r="1">
      <x v="4"/>
    </i>
    <i r="1">
      <x v="5"/>
    </i>
    <i r="1">
      <x v="6"/>
    </i>
    <i r="1">
      <x v="7"/>
    </i>
    <i>
      <x v="1"/>
    </i>
    <i r="1">
      <x/>
    </i>
    <i t="grand">
      <x/>
    </i>
  </rowItems>
  <colFields count="2">
    <field x="25"/>
    <field x="20"/>
  </colFields>
  <colItems count="2">
    <i>
      <x v="1"/>
    </i>
    <i t="grand">
      <x/>
    </i>
  </colItems>
  <dataFields count="1">
    <dataField name="Sum of PaymentAmt" fld="16" baseField="0" baseItem="0" numFmtId="43"/>
  </dataFields>
  <formats count="1">
    <format dxfId="2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3BFF8D8-7B7A-44E9-BBA9-834BCD778767}" name="PivotTable3" cacheId="15"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P2:S10" firstHeaderRow="1" firstDataRow="2" firstDataCol="1"/>
  <pivotFields count="32">
    <pivotField numFmtId="14" showAll="0"/>
    <pivotField showAll="0"/>
    <pivotField showAll="0"/>
    <pivotField showAll="0"/>
    <pivotField showAll="0"/>
    <pivotField numFmtId="1" showAll="0"/>
    <pivotField showAll="0"/>
    <pivotField showAll="0"/>
    <pivotField showAll="0"/>
    <pivotField axis="axisRow" showAll="0">
      <items count="7">
        <item x="0"/>
        <item x="5"/>
        <item x="2"/>
        <item x="1"/>
        <item x="3"/>
        <item x="4"/>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numFmtId="2" showAll="0"/>
    <pivotField showAll="0"/>
    <pivotField showAll="0"/>
    <pivotField showAll="0"/>
    <pivotField showAll="0"/>
  </pivotFields>
  <rowFields count="1">
    <field x="9"/>
  </rowFields>
  <rowItems count="7">
    <i>
      <x/>
    </i>
    <i>
      <x v="1"/>
    </i>
    <i>
      <x v="2"/>
    </i>
    <i>
      <x v="3"/>
    </i>
    <i>
      <x v="4"/>
    </i>
    <i>
      <x v="5"/>
    </i>
    <i t="grand">
      <x/>
    </i>
  </rowItems>
  <colFields count="1">
    <field x="-2"/>
  </colFields>
  <colItems count="3">
    <i>
      <x/>
    </i>
    <i i="1">
      <x v="1"/>
    </i>
    <i i="2">
      <x v="2"/>
    </i>
  </colItems>
  <dataFields count="3">
    <dataField name="Sum of Old INV Payment" fld="24" baseField="0" baseItem="0" numFmtId="2"/>
    <dataField name="Sum of Current Payment" fld="25" baseField="0" baseItem="0" numFmtId="2"/>
    <dataField name="Sum of Advance Payment" fld="26" baseField="0" baseItem="0" numFmtId="2"/>
  </dataFields>
  <formats count="3">
    <format dxfId="240">
      <pivotArea outline="0" collapsedLevelsAreSubtotals="1" fieldPosition="0"/>
    </format>
    <format dxfId="1">
      <pivotArea collapsedLevelsAreSubtotals="1" fieldPosition="0">
        <references count="1">
          <reference field="9" count="1">
            <x v="1"/>
          </reference>
        </references>
      </pivotArea>
    </format>
    <format dxfId="0">
      <pivotArea dataOnly="0" labelOnly="1" fieldPosition="0">
        <references count="1">
          <reference field="9" count="1">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F00-000016000000}"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43:B679" firstHeaderRow="1" firstDataRow="1" firstDataCol="1"/>
  <pivotFields count="3">
    <pivotField axis="axisRow" showAll="0">
      <items count="34">
        <item x="26"/>
        <item x="15"/>
        <item x="12"/>
        <item x="2"/>
        <item x="1"/>
        <item x="11"/>
        <item x="22"/>
        <item x="27"/>
        <item x="0"/>
        <item x="18"/>
        <item x="16"/>
        <item x="24"/>
        <item x="8"/>
        <item x="21"/>
        <item x="23"/>
        <item x="7"/>
        <item x="31"/>
        <item x="25"/>
        <item x="6"/>
        <item x="28"/>
        <item x="5"/>
        <item x="3"/>
        <item x="9"/>
        <item x="32"/>
        <item x="29"/>
        <item x="19"/>
        <item x="20"/>
        <item x="14"/>
        <item x="10"/>
        <item x="17"/>
        <item x="13"/>
        <item x="30"/>
        <item x="4"/>
        <item t="default"/>
      </items>
    </pivotField>
    <pivotField dataField="1" numFmtId="4" showAll="0"/>
    <pivotField axis="axisRow" showAll="0">
      <items count="5">
        <item m="1" x="3"/>
        <item m="1" x="2"/>
        <item x="1"/>
        <item x="0"/>
        <item t="default"/>
      </items>
    </pivotField>
  </pivotFields>
  <rowFields count="2">
    <field x="2"/>
    <field x="0"/>
  </rowFields>
  <rowItems count="36">
    <i>
      <x v="2"/>
    </i>
    <i r="1">
      <x/>
    </i>
    <i r="1">
      <x v="3"/>
    </i>
    <i r="1">
      <x v="11"/>
    </i>
    <i r="1">
      <x v="16"/>
    </i>
    <i r="1">
      <x v="17"/>
    </i>
    <i r="1">
      <x v="19"/>
    </i>
    <i r="1">
      <x v="29"/>
    </i>
    <i>
      <x v="3"/>
    </i>
    <i r="1">
      <x v="1"/>
    </i>
    <i r="1">
      <x v="2"/>
    </i>
    <i r="1">
      <x v="4"/>
    </i>
    <i r="1">
      <x v="5"/>
    </i>
    <i r="1">
      <x v="6"/>
    </i>
    <i r="1">
      <x v="7"/>
    </i>
    <i r="1">
      <x v="8"/>
    </i>
    <i r="1">
      <x v="9"/>
    </i>
    <i r="1">
      <x v="10"/>
    </i>
    <i r="1">
      <x v="12"/>
    </i>
    <i r="1">
      <x v="13"/>
    </i>
    <i r="1">
      <x v="14"/>
    </i>
    <i r="1">
      <x v="15"/>
    </i>
    <i r="1">
      <x v="18"/>
    </i>
    <i r="1">
      <x v="20"/>
    </i>
    <i r="1">
      <x v="21"/>
    </i>
    <i r="1">
      <x v="22"/>
    </i>
    <i r="1">
      <x v="23"/>
    </i>
    <i r="1">
      <x v="24"/>
    </i>
    <i r="1">
      <x v="25"/>
    </i>
    <i r="1">
      <x v="26"/>
    </i>
    <i r="1">
      <x v="27"/>
    </i>
    <i r="1">
      <x v="28"/>
    </i>
    <i r="1">
      <x v="30"/>
    </i>
    <i r="1">
      <x v="31"/>
    </i>
    <i r="1">
      <x v="32"/>
    </i>
    <i t="grand">
      <x/>
    </i>
  </rowItems>
  <colItems count="1">
    <i/>
  </colItems>
  <dataFields count="1">
    <dataField name="Sum of AMOUNT" fld="1" baseField="0" baseItem="0" numFmtId="43"/>
  </dataFields>
  <formats count="6">
    <format dxfId="239">
      <pivotArea outline="0" collapsedLevelsAreSubtotals="1" fieldPosition="0"/>
    </format>
    <format dxfId="238">
      <pivotArea field="2" type="button" dataOnly="0" labelOnly="1" outline="0" axis="axisRow" fieldPosition="0"/>
    </format>
    <format dxfId="237">
      <pivotArea dataOnly="0" labelOnly="1" fieldPosition="0">
        <references count="1">
          <reference field="2" count="0"/>
        </references>
      </pivotArea>
    </format>
    <format dxfId="236">
      <pivotArea dataOnly="0" labelOnly="1" grandRow="1" outline="0" fieldPosition="0"/>
    </format>
    <format dxfId="235">
      <pivotArea dataOnly="0" labelOnly="1" fieldPosition="0">
        <references count="2">
          <reference field="0" count="7">
            <x v="0"/>
            <x v="3"/>
            <x v="11"/>
            <x v="16"/>
            <x v="17"/>
            <x v="19"/>
            <x v="29"/>
          </reference>
          <reference field="2" count="1" selected="0">
            <x v="2"/>
          </reference>
        </references>
      </pivotArea>
    </format>
    <format dxfId="234">
      <pivotArea dataOnly="0" labelOnly="1" fieldPosition="0">
        <references count="2">
          <reference field="0" count="26">
            <x v="1"/>
            <x v="2"/>
            <x v="4"/>
            <x v="5"/>
            <x v="6"/>
            <x v="7"/>
            <x v="8"/>
            <x v="9"/>
            <x v="10"/>
            <x v="12"/>
            <x v="13"/>
            <x v="14"/>
            <x v="15"/>
            <x v="18"/>
            <x v="20"/>
            <x v="21"/>
            <x v="22"/>
            <x v="23"/>
            <x v="24"/>
            <x v="25"/>
            <x v="26"/>
            <x v="27"/>
            <x v="28"/>
            <x v="30"/>
            <x v="31"/>
            <x v="32"/>
          </reference>
          <reference field="2"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rinterSettings" Target="../printerSettings/printerSettings6.bin"/><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1.bin"/><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K147"/>
  <sheetViews>
    <sheetView showGridLines="0" topLeftCell="A6" zoomScaleNormal="100" zoomScaleSheetLayoutView="100" workbookViewId="0">
      <pane xSplit="7" topLeftCell="H1" activePane="topRight" state="frozen"/>
      <selection pane="topRight" activeCell="E26" sqref="E26"/>
    </sheetView>
  </sheetViews>
  <sheetFormatPr defaultColWidth="9.140625" defaultRowHeight="15" x14ac:dyDescent="0.25"/>
  <cols>
    <col min="1" max="1" width="1.140625" customWidth="1"/>
    <col min="2" max="2" width="1.42578125" customWidth="1"/>
    <col min="3" max="3" width="1.5703125" customWidth="1"/>
    <col min="4" max="4" width="64" bestFit="1" customWidth="1"/>
    <col min="5" max="5" width="13.5703125" customWidth="1"/>
    <col min="6" max="7" width="1" customWidth="1"/>
    <col min="8" max="8" width="8.85546875" style="60" customWidth="1"/>
    <col min="9" max="9" width="13.5703125" customWidth="1"/>
    <col min="10" max="10" width="8.85546875" customWidth="1"/>
    <col min="11" max="11" width="1" customWidth="1"/>
    <col min="12" max="12" width="0.42578125" customWidth="1"/>
    <col min="13" max="13" width="1.140625" customWidth="1"/>
    <col min="14" max="15" width="2.140625" customWidth="1"/>
    <col min="16" max="16" width="46.85546875" customWidth="1"/>
    <col min="17" max="17" width="8.85546875" style="112" bestFit="1" customWidth="1"/>
    <col min="18" max="18" width="14.140625" customWidth="1"/>
    <col min="19" max="20" width="1" customWidth="1"/>
    <col min="21" max="21" width="10" style="60" customWidth="1"/>
    <col min="22" max="22" width="1" customWidth="1"/>
    <col min="23" max="23" width="0.5703125" customWidth="1"/>
    <col min="24" max="24" width="12.140625" bestFit="1" customWidth="1"/>
    <col min="25" max="25" width="0.5703125" customWidth="1"/>
    <col min="26" max="26" width="1.5703125" customWidth="1"/>
    <col min="27" max="27" width="10.140625" bestFit="1" customWidth="1"/>
    <col min="28" max="28" width="23.140625" customWidth="1"/>
    <col min="29" max="29" width="16.140625" bestFit="1" customWidth="1"/>
    <col min="30" max="30" width="15.140625" bestFit="1" customWidth="1"/>
    <col min="31" max="31" width="18.42578125" customWidth="1"/>
    <col min="32" max="32" width="26.42578125" bestFit="1" customWidth="1"/>
    <col min="33" max="33" width="23" bestFit="1" customWidth="1"/>
    <col min="34" max="34" width="23.85546875" bestFit="1" customWidth="1"/>
  </cols>
  <sheetData>
    <row r="2" spans="2:37" ht="18.75" x14ac:dyDescent="0.3">
      <c r="B2" s="110" t="s">
        <v>1</v>
      </c>
      <c r="C2" s="111"/>
      <c r="D2" s="111"/>
      <c r="I2" s="111"/>
      <c r="J2" s="111"/>
    </row>
    <row r="3" spans="2:37" x14ac:dyDescent="0.25">
      <c r="B3" s="113" t="s">
        <v>5298</v>
      </c>
      <c r="C3" s="113"/>
      <c r="D3" s="113"/>
      <c r="I3" s="113"/>
      <c r="J3" s="113"/>
    </row>
    <row r="4" spans="2:37" x14ac:dyDescent="0.25">
      <c r="B4" s="114" t="s">
        <v>34</v>
      </c>
      <c r="C4" s="114"/>
      <c r="D4" s="114"/>
      <c r="I4" s="114"/>
      <c r="J4" s="114"/>
    </row>
    <row r="5" spans="2:37" x14ac:dyDescent="0.25">
      <c r="B5" s="114" t="s">
        <v>35</v>
      </c>
      <c r="C5" s="114"/>
      <c r="D5" s="114"/>
      <c r="I5" s="114"/>
      <c r="J5" s="114"/>
    </row>
    <row r="6" spans="2:37" ht="15.75" thickBot="1" x14ac:dyDescent="0.3"/>
    <row r="7" spans="2:37" s="35" customFormat="1" ht="28.5" thickBot="1" x14ac:dyDescent="0.3">
      <c r="B7" s="115"/>
      <c r="C7" s="116"/>
      <c r="D7" s="116" t="s">
        <v>36</v>
      </c>
      <c r="E7" s="230" t="s">
        <v>23</v>
      </c>
      <c r="F7" s="118"/>
      <c r="H7" s="119" t="s">
        <v>37</v>
      </c>
      <c r="I7" s="231" t="s">
        <v>1912</v>
      </c>
      <c r="J7" s="231" t="s">
        <v>1913</v>
      </c>
      <c r="L7" s="120"/>
      <c r="N7" s="115"/>
      <c r="O7" s="116"/>
      <c r="P7" s="116" t="s">
        <v>38</v>
      </c>
      <c r="Q7" s="121" t="s">
        <v>39</v>
      </c>
      <c r="R7" s="115" t="s">
        <v>23</v>
      </c>
      <c r="S7" s="118"/>
      <c r="U7" s="119" t="s">
        <v>37</v>
      </c>
      <c r="W7" s="115"/>
      <c r="X7" s="122" t="s">
        <v>40</v>
      </c>
      <c r="Y7" s="118"/>
      <c r="AB7"/>
      <c r="AC7"/>
      <c r="AD7"/>
      <c r="AE7"/>
      <c r="AF7"/>
      <c r="AG7"/>
      <c r="AH7"/>
      <c r="AI7"/>
      <c r="AJ7"/>
      <c r="AK7"/>
    </row>
    <row r="8" spans="2:37" x14ac:dyDescent="0.25">
      <c r="B8" s="36" t="s">
        <v>41</v>
      </c>
      <c r="C8" s="37"/>
      <c r="D8" s="37"/>
      <c r="E8" s="2"/>
      <c r="F8" s="38"/>
      <c r="I8" s="120"/>
      <c r="J8" s="120"/>
      <c r="L8" s="120"/>
      <c r="N8" s="36" t="s">
        <v>2972</v>
      </c>
      <c r="O8" s="37"/>
      <c r="P8" s="37"/>
      <c r="S8" s="38"/>
      <c r="W8" s="39"/>
      <c r="Y8" s="38"/>
    </row>
    <row r="9" spans="2:37" x14ac:dyDescent="0.25">
      <c r="B9" s="39"/>
      <c r="C9" s="3" t="str">
        <f>+Sales!A7</f>
        <v>Dr. Hussien Tahoun</v>
      </c>
      <c r="E9" s="58"/>
      <c r="F9" s="41"/>
      <c r="G9" s="2"/>
      <c r="I9" s="120"/>
      <c r="J9" s="120"/>
      <c r="K9" s="2"/>
      <c r="L9" s="120"/>
      <c r="N9" s="39"/>
      <c r="O9" t="s">
        <v>5299</v>
      </c>
      <c r="R9" s="83">
        <f>+Collection!T16</f>
        <v>9710.17</v>
      </c>
      <c r="S9" s="123"/>
      <c r="T9" s="56"/>
      <c r="U9" s="124">
        <f>R9/$R$25</f>
        <v>3.978019267860626E-2</v>
      </c>
      <c r="W9" s="39"/>
      <c r="Y9" s="38"/>
      <c r="AA9" s="2"/>
    </row>
    <row r="10" spans="2:37" x14ac:dyDescent="0.25">
      <c r="B10" s="39"/>
      <c r="D10" s="42" t="s">
        <v>5300</v>
      </c>
      <c r="E10" s="61">
        <f>+Sales!D9</f>
        <v>21054.260000000002</v>
      </c>
      <c r="F10" s="41"/>
      <c r="G10" s="2"/>
      <c r="H10" s="124">
        <f>E10/$E$47</f>
        <v>5.2842230093270888E-2</v>
      </c>
      <c r="I10" s="239">
        <f>+Sales!H86</f>
        <v>37920.090000000004</v>
      </c>
      <c r="J10" s="240">
        <f>+I10/E10</f>
        <v>1.8010649626251409</v>
      </c>
      <c r="K10" s="2"/>
      <c r="L10" s="120"/>
      <c r="N10" s="39"/>
      <c r="O10" t="s">
        <v>5301</v>
      </c>
      <c r="R10" s="83">
        <f>+'Bank Recon'!E231</f>
        <v>194833.17999999993</v>
      </c>
      <c r="S10" s="123"/>
      <c r="T10" s="56"/>
      <c r="U10" s="124">
        <f>R10/$R$25</f>
        <v>0.79818390827200481</v>
      </c>
      <c r="W10" s="39"/>
      <c r="Y10" s="38"/>
    </row>
    <row r="11" spans="2:37" x14ac:dyDescent="0.25">
      <c r="B11" s="39"/>
      <c r="D11" t="s">
        <v>5302</v>
      </c>
      <c r="E11" s="58">
        <f>+Sales!D17</f>
        <v>44043.4</v>
      </c>
      <c r="F11" s="41"/>
      <c r="G11" s="2"/>
      <c r="H11" s="124">
        <f>E11/$E$47</f>
        <v>0.11054064483339555</v>
      </c>
      <c r="I11" s="238"/>
      <c r="J11" s="241"/>
      <c r="K11" s="2"/>
      <c r="L11" s="120"/>
      <c r="N11" s="39"/>
      <c r="O11" t="s">
        <v>2240</v>
      </c>
      <c r="R11" s="83">
        <f>+Collection!M21</f>
        <v>815</v>
      </c>
      <c r="S11" s="123"/>
      <c r="T11" s="56"/>
      <c r="U11" s="124">
        <f>R11/$R$25</f>
        <v>3.3388557597924754E-3</v>
      </c>
      <c r="W11" s="39"/>
      <c r="Y11" s="38"/>
    </row>
    <row r="12" spans="2:37" x14ac:dyDescent="0.25">
      <c r="B12" s="39"/>
      <c r="C12" s="3"/>
      <c r="E12" s="47">
        <f>SUM(E10:E11)</f>
        <v>65097.66</v>
      </c>
      <c r="F12" s="43"/>
      <c r="G12" s="4"/>
      <c r="H12" s="126">
        <f>SUM(H10:H11)</f>
        <v>0.16338287492666645</v>
      </c>
      <c r="I12" s="235">
        <f>SUM(I10:I11)</f>
        <v>37920.090000000004</v>
      </c>
      <c r="J12" s="242"/>
      <c r="K12" s="4"/>
      <c r="L12" s="120"/>
      <c r="N12" s="39"/>
      <c r="Q12"/>
      <c r="R12" s="2"/>
      <c r="S12" s="125"/>
      <c r="T12" s="33"/>
      <c r="U12" s="124"/>
      <c r="W12" s="39"/>
      <c r="Y12" s="38"/>
    </row>
    <row r="13" spans="2:37" x14ac:dyDescent="0.25">
      <c r="B13" s="39"/>
      <c r="E13" s="58"/>
      <c r="F13" s="38"/>
      <c r="H13" s="124"/>
      <c r="I13" s="238"/>
      <c r="J13" s="241"/>
      <c r="L13" s="120"/>
      <c r="N13" s="46"/>
      <c r="O13" s="3" t="s">
        <v>2967</v>
      </c>
      <c r="P13" s="3"/>
      <c r="Q13" s="112" t="s">
        <v>42</v>
      </c>
      <c r="R13" s="47">
        <f>R9+R10+R11</f>
        <v>205358.34999999995</v>
      </c>
      <c r="S13" s="43"/>
      <c r="T13" s="4"/>
      <c r="U13" s="126">
        <f>SUM(U9:U12)</f>
        <v>0.84130295671040345</v>
      </c>
      <c r="W13" s="39"/>
      <c r="Y13" s="38"/>
    </row>
    <row r="14" spans="2:37" x14ac:dyDescent="0.25">
      <c r="B14" s="39"/>
      <c r="C14" s="3" t="str">
        <f>+Sales!A21</f>
        <v>Dr. Salim Alhamadani</v>
      </c>
      <c r="E14" s="2"/>
      <c r="F14" s="38"/>
      <c r="H14" s="124"/>
      <c r="I14" s="238"/>
      <c r="J14" s="241"/>
      <c r="L14" s="120"/>
      <c r="N14" s="39"/>
      <c r="O14" s="127" t="s">
        <v>43</v>
      </c>
      <c r="P14" s="127"/>
      <c r="R14" s="82">
        <v>0</v>
      </c>
      <c r="S14" s="125"/>
      <c r="T14" s="33"/>
      <c r="U14" s="124"/>
      <c r="W14" s="39"/>
      <c r="Y14" s="38"/>
      <c r="AA14" s="2"/>
    </row>
    <row r="15" spans="2:37" x14ac:dyDescent="0.25">
      <c r="B15" s="39"/>
      <c r="D15" s="42" t="s">
        <v>5303</v>
      </c>
      <c r="E15" s="58">
        <f>+Sales!D23</f>
        <v>27524.399999999998</v>
      </c>
      <c r="F15" s="38"/>
      <c r="H15" s="124">
        <f>E15/$E$47</f>
        <v>6.908106378372951E-2</v>
      </c>
      <c r="I15" s="239">
        <f>+Sales!H101</f>
        <v>18228.77</v>
      </c>
      <c r="J15" s="240">
        <f>+I15/E15</f>
        <v>0.6622767435439102</v>
      </c>
      <c r="L15" s="120"/>
      <c r="N15" s="39"/>
      <c r="O15" t="s">
        <v>2963</v>
      </c>
      <c r="R15" s="56">
        <f>+'Claim Sheet'!J16</f>
        <v>38737.25</v>
      </c>
      <c r="S15" s="41"/>
      <c r="T15" s="2"/>
      <c r="U15" s="124">
        <f>R15/$R$25</f>
        <v>0.15869704328959641</v>
      </c>
      <c r="W15" s="39"/>
      <c r="Y15" s="38"/>
      <c r="AA15" s="2"/>
    </row>
    <row r="16" spans="2:37" x14ac:dyDescent="0.25">
      <c r="B16" s="39"/>
      <c r="D16" t="s">
        <v>5304</v>
      </c>
      <c r="E16" s="58">
        <f>+Sales!D32</f>
        <v>53387.66</v>
      </c>
      <c r="F16" s="38"/>
      <c r="H16" s="124">
        <f>E16/$E$47</f>
        <v>0.13399297880150213</v>
      </c>
      <c r="I16" s="238"/>
      <c r="J16" s="241"/>
      <c r="L16" s="120"/>
      <c r="N16" s="39"/>
      <c r="R16" s="56"/>
      <c r="S16" s="38"/>
      <c r="U16" s="124"/>
      <c r="W16" s="39"/>
      <c r="Y16" s="38"/>
    </row>
    <row r="17" spans="2:27" x14ac:dyDescent="0.25">
      <c r="B17" s="39"/>
      <c r="E17" s="47">
        <f>SUM(E15:E16)</f>
        <v>80912.06</v>
      </c>
      <c r="F17" s="38"/>
      <c r="H17" s="126">
        <f>SUM(H15:H16)</f>
        <v>0.20307404258523165</v>
      </c>
      <c r="I17" s="235">
        <f>SUM(I15:I16)</f>
        <v>18228.77</v>
      </c>
      <c r="J17" s="242"/>
      <c r="L17" s="120"/>
      <c r="N17" s="39"/>
      <c r="O17" s="3" t="s">
        <v>44</v>
      </c>
      <c r="Q17" s="112" t="s">
        <v>45</v>
      </c>
      <c r="R17" s="47">
        <f>SUM(R14:R15)</f>
        <v>38737.25</v>
      </c>
      <c r="S17" s="41"/>
      <c r="T17" s="2"/>
      <c r="U17" s="126">
        <f>SUM(U13:U15)</f>
        <v>0.99999999999999989</v>
      </c>
      <c r="W17" s="39"/>
      <c r="Y17" s="38"/>
    </row>
    <row r="18" spans="2:27" x14ac:dyDescent="0.25">
      <c r="B18" s="39"/>
      <c r="E18" s="58"/>
      <c r="F18" s="38"/>
      <c r="H18" s="124"/>
      <c r="I18" s="238"/>
      <c r="J18" s="241"/>
      <c r="L18" s="120"/>
      <c r="N18" s="39"/>
      <c r="S18" s="38"/>
      <c r="W18" s="39"/>
      <c r="Y18" s="38"/>
    </row>
    <row r="19" spans="2:27" x14ac:dyDescent="0.25">
      <c r="B19" s="39"/>
      <c r="C19" s="3" t="str">
        <f>+Sales!A36</f>
        <v>Dr. Asma Butt</v>
      </c>
      <c r="E19" s="2"/>
      <c r="F19" s="38"/>
      <c r="H19" s="124"/>
      <c r="I19" s="238"/>
      <c r="J19" s="241"/>
      <c r="L19" s="120"/>
      <c r="N19" s="39"/>
      <c r="S19" s="38"/>
      <c r="W19" s="39"/>
      <c r="Y19" s="38"/>
      <c r="AA19" s="2"/>
    </row>
    <row r="20" spans="2:27" x14ac:dyDescent="0.25">
      <c r="B20" s="39"/>
      <c r="D20" s="42" t="s">
        <v>5305</v>
      </c>
      <c r="E20" s="58">
        <f>+Sales!D38</f>
        <v>30110.900000000009</v>
      </c>
      <c r="F20" s="38"/>
      <c r="H20" s="124">
        <f>E20/$E$47</f>
        <v>7.5572691992759219E-2</v>
      </c>
      <c r="I20" s="239">
        <f>+Sales!H78</f>
        <v>29434.62</v>
      </c>
      <c r="J20" s="240">
        <f>+I20/E20</f>
        <v>0.97754035913904902</v>
      </c>
      <c r="L20" s="120"/>
      <c r="N20" s="39"/>
      <c r="Q20"/>
      <c r="S20" s="41"/>
      <c r="T20" s="2"/>
      <c r="U20" s="124"/>
      <c r="W20" s="39"/>
      <c r="Y20" s="38"/>
    </row>
    <row r="21" spans="2:27" x14ac:dyDescent="0.25">
      <c r="B21" s="39"/>
      <c r="D21" t="s">
        <v>5306</v>
      </c>
      <c r="E21" s="58">
        <f>+Sales!D47</f>
        <v>51530.259999999995</v>
      </c>
      <c r="F21" s="38"/>
      <c r="H21" s="124">
        <f>E21/$E$47</f>
        <v>0.12933125437256274</v>
      </c>
      <c r="I21" s="238"/>
      <c r="J21" s="241"/>
      <c r="L21" s="120"/>
      <c r="N21" s="39"/>
      <c r="O21" s="3" t="s">
        <v>46</v>
      </c>
      <c r="Q21" s="112" t="s">
        <v>47</v>
      </c>
      <c r="R21" s="47">
        <f>R17+R13</f>
        <v>244095.59999999995</v>
      </c>
      <c r="S21" s="41"/>
      <c r="T21" s="2"/>
      <c r="U21" s="128">
        <f>R21/$R$25</f>
        <v>1</v>
      </c>
      <c r="W21" s="39"/>
      <c r="Y21" s="38"/>
    </row>
    <row r="22" spans="2:27" x14ac:dyDescent="0.25">
      <c r="B22" s="39"/>
      <c r="E22" s="47">
        <f>SUM(E20:E21)</f>
        <v>81641.16</v>
      </c>
      <c r="F22" s="38"/>
      <c r="H22" s="126">
        <f>SUM(H20:H21)</f>
        <v>0.20490394636532194</v>
      </c>
      <c r="I22" s="235">
        <f>SUM(I20:I21)</f>
        <v>29434.62</v>
      </c>
      <c r="J22" s="242"/>
      <c r="L22" s="120"/>
      <c r="N22" s="39"/>
      <c r="O22" t="s">
        <v>627</v>
      </c>
      <c r="Q22" s="112" t="s">
        <v>48</v>
      </c>
      <c r="R22" s="56">
        <v>0</v>
      </c>
      <c r="S22" s="2"/>
      <c r="T22" s="129"/>
      <c r="U22" s="128">
        <f>R22/$R$25</f>
        <v>0</v>
      </c>
      <c r="V22" s="38"/>
      <c r="Y22" s="38"/>
    </row>
    <row r="23" spans="2:27" x14ac:dyDescent="0.25">
      <c r="B23" s="39"/>
      <c r="E23" s="63"/>
      <c r="F23" s="38"/>
      <c r="H23" s="128"/>
      <c r="I23" s="238"/>
      <c r="J23" s="241"/>
      <c r="L23" s="120"/>
      <c r="N23" s="39"/>
      <c r="O23" t="s">
        <v>975</v>
      </c>
      <c r="Q23" s="112" t="s">
        <v>844</v>
      </c>
      <c r="R23" s="56">
        <v>0</v>
      </c>
      <c r="S23" s="2"/>
      <c r="T23" s="129"/>
      <c r="U23" s="128">
        <f>R23/$R$25</f>
        <v>0</v>
      </c>
      <c r="V23" s="38"/>
      <c r="Y23" s="38"/>
    </row>
    <row r="24" spans="2:27" x14ac:dyDescent="0.25">
      <c r="B24" s="39"/>
      <c r="C24" s="3" t="str">
        <f>+Sales!A51</f>
        <v>Dr. Amr Labib</v>
      </c>
      <c r="E24" s="63"/>
      <c r="F24" s="38"/>
      <c r="H24" s="128"/>
      <c r="I24" s="238"/>
      <c r="J24" s="241"/>
      <c r="L24" s="120"/>
      <c r="N24" s="39"/>
      <c r="O24" t="s">
        <v>2969</v>
      </c>
      <c r="Q24" s="112" t="s">
        <v>2970</v>
      </c>
      <c r="R24" s="56">
        <v>0</v>
      </c>
      <c r="T24" s="39"/>
      <c r="U24" s="128">
        <f>R24/$R$25</f>
        <v>0</v>
      </c>
      <c r="V24" s="38"/>
      <c r="Y24" s="38"/>
    </row>
    <row r="25" spans="2:27" ht="15.75" thickBot="1" x14ac:dyDescent="0.3">
      <c r="B25" s="39"/>
      <c r="D25" s="42" t="s">
        <v>5305</v>
      </c>
      <c r="E25" s="58">
        <f>+Sales!D52</f>
        <v>1723.98</v>
      </c>
      <c r="F25" s="38"/>
      <c r="H25" s="124">
        <f>E25/$E$47</f>
        <v>4.3268653391853778E-3</v>
      </c>
      <c r="I25" s="239">
        <f>+Sales!H72</f>
        <v>13772.98</v>
      </c>
      <c r="J25" s="240">
        <f>+I25/E25</f>
        <v>7.9890601979141289</v>
      </c>
      <c r="L25" s="120"/>
      <c r="N25" s="39"/>
      <c r="O25" s="3" t="s">
        <v>49</v>
      </c>
      <c r="P25" s="56"/>
      <c r="Q25" s="112" t="s">
        <v>2971</v>
      </c>
      <c r="R25" s="130">
        <f>R21+R22+R23+R24</f>
        <v>244095.59999999995</v>
      </c>
      <c r="S25" s="2"/>
      <c r="T25" s="129"/>
      <c r="U25" s="131">
        <f>U21+U22+U23+U24</f>
        <v>1</v>
      </c>
      <c r="V25" s="38"/>
      <c r="Y25" s="38"/>
    </row>
    <row r="26" spans="2:27" ht="15.75" thickTop="1" x14ac:dyDescent="0.25">
      <c r="B26" s="39"/>
      <c r="D26" t="s">
        <v>5306</v>
      </c>
      <c r="E26" s="58">
        <f>+Sales!D62</f>
        <v>2756</v>
      </c>
      <c r="F26" s="38"/>
      <c r="H26" s="124">
        <f>E26/$E$47</f>
        <v>6.9170413083648888E-3</v>
      </c>
      <c r="I26" s="238"/>
      <c r="J26" s="241"/>
      <c r="L26" s="120"/>
      <c r="N26" s="39"/>
      <c r="T26" s="39"/>
      <c r="V26" s="41"/>
      <c r="Y26" s="38"/>
    </row>
    <row r="27" spans="2:27" x14ac:dyDescent="0.25">
      <c r="B27" s="39"/>
      <c r="E27" s="47">
        <f>SUM(E25:E26)</f>
        <v>4479.9799999999996</v>
      </c>
      <c r="F27" s="38"/>
      <c r="H27" s="126">
        <f>SUM(H25:H26)</f>
        <v>1.1243906647550267E-2</v>
      </c>
      <c r="I27" s="235">
        <f>SUM(I25:I26)</f>
        <v>13772.98</v>
      </c>
      <c r="J27" s="242"/>
      <c r="L27" s="120"/>
      <c r="N27" s="39"/>
      <c r="T27" s="39"/>
      <c r="V27" s="38"/>
      <c r="Y27" s="38"/>
    </row>
    <row r="28" spans="2:27" x14ac:dyDescent="0.25">
      <c r="B28" s="39"/>
      <c r="E28" s="63"/>
      <c r="F28" s="38"/>
      <c r="H28" s="128"/>
      <c r="I28" s="238"/>
      <c r="J28" s="241"/>
      <c r="L28" s="120"/>
      <c r="N28" s="39"/>
      <c r="T28" s="39"/>
      <c r="V28" s="38"/>
      <c r="Y28" s="38"/>
    </row>
    <row r="29" spans="2:27" x14ac:dyDescent="0.25">
      <c r="B29" s="39"/>
      <c r="C29" s="3" t="str">
        <f>+Sales!A67</f>
        <v>Dr. Ammar</v>
      </c>
      <c r="E29" s="2"/>
      <c r="F29" s="38"/>
      <c r="H29" s="124"/>
      <c r="I29" s="238"/>
      <c r="J29" s="241"/>
      <c r="L29" s="120"/>
      <c r="N29" s="39"/>
      <c r="O29" s="3"/>
      <c r="P29" s="56"/>
      <c r="R29" s="63"/>
      <c r="S29" s="2"/>
      <c r="T29" s="129"/>
      <c r="U29" s="128"/>
      <c r="V29" s="38"/>
      <c r="Y29" s="38"/>
    </row>
    <row r="30" spans="2:27" x14ac:dyDescent="0.25">
      <c r="B30" s="39"/>
      <c r="D30" s="42" t="s">
        <v>5305</v>
      </c>
      <c r="E30" s="58">
        <f>+Sales!D69</f>
        <v>20773.990000000002</v>
      </c>
      <c r="F30" s="38"/>
      <c r="H30" s="124">
        <f>E30/$E$47</f>
        <v>5.213880514134947E-2</v>
      </c>
      <c r="I30" s="239">
        <f>+Sales!H64</f>
        <v>12470.83</v>
      </c>
      <c r="J30" s="240">
        <f>+I30/E30</f>
        <v>0.60030981048898158</v>
      </c>
      <c r="L30" s="120"/>
      <c r="N30" s="39"/>
      <c r="O30" s="3"/>
      <c r="P30" s="56"/>
      <c r="R30" s="63"/>
      <c r="S30" s="2"/>
      <c r="T30" s="129"/>
      <c r="U30" s="128"/>
      <c r="V30" s="38"/>
      <c r="Y30" s="38"/>
    </row>
    <row r="31" spans="2:27" x14ac:dyDescent="0.25">
      <c r="B31" s="39"/>
      <c r="D31" t="s">
        <v>5306</v>
      </c>
      <c r="E31" s="58">
        <f>+Sales!D78</f>
        <v>107379.65</v>
      </c>
      <c r="F31" s="38"/>
      <c r="H31" s="124">
        <f>E31/$E$47</f>
        <v>0.26950271216537147</v>
      </c>
      <c r="I31" s="238"/>
      <c r="J31" s="241"/>
      <c r="L31" s="120"/>
      <c r="N31" s="39"/>
      <c r="O31" s="3"/>
      <c r="P31" s="56"/>
      <c r="R31" s="63"/>
      <c r="S31" s="2"/>
      <c r="T31" s="129"/>
      <c r="U31" s="128"/>
      <c r="W31" s="39"/>
      <c r="Y31" s="38"/>
    </row>
    <row r="32" spans="2:27" x14ac:dyDescent="0.25">
      <c r="B32" s="39"/>
      <c r="E32" s="47">
        <f>SUM(E30:E31)</f>
        <v>128153.64</v>
      </c>
      <c r="F32" s="38"/>
      <c r="H32" s="126">
        <f>SUM(H30:H31)</f>
        <v>0.32164151730672097</v>
      </c>
      <c r="I32" s="235">
        <f>SUM(I30:I31)</f>
        <v>12470.83</v>
      </c>
      <c r="J32" s="242"/>
      <c r="L32" s="120"/>
      <c r="N32" s="39"/>
      <c r="O32" s="3"/>
      <c r="P32" s="56"/>
      <c r="R32" s="63"/>
      <c r="S32" s="2"/>
      <c r="T32" s="129"/>
      <c r="U32" s="128"/>
      <c r="W32" s="39"/>
      <c r="Y32" s="38"/>
    </row>
    <row r="33" spans="2:25" x14ac:dyDescent="0.25">
      <c r="B33" s="39"/>
      <c r="C33" s="3"/>
      <c r="E33" s="132"/>
      <c r="F33" s="38"/>
      <c r="H33" s="128"/>
      <c r="I33" s="238"/>
      <c r="J33" s="241"/>
      <c r="L33" s="120"/>
      <c r="N33" s="39"/>
      <c r="O33" s="3"/>
      <c r="P33" s="56"/>
      <c r="R33" s="63"/>
      <c r="S33" s="2"/>
      <c r="T33" s="129"/>
      <c r="U33" s="128"/>
      <c r="W33" s="39"/>
      <c r="Y33" s="38"/>
    </row>
    <row r="34" spans="2:25" x14ac:dyDescent="0.25">
      <c r="B34" s="39"/>
      <c r="C34" s="3" t="str">
        <f>+Sales!A85</f>
        <v>Dr. Ibrahim</v>
      </c>
      <c r="E34" s="2"/>
      <c r="F34" s="38"/>
      <c r="H34" s="124"/>
      <c r="I34" s="238"/>
      <c r="J34" s="241"/>
      <c r="L34" s="120"/>
      <c r="N34" s="39"/>
      <c r="O34" s="3"/>
      <c r="P34" s="56"/>
      <c r="R34" s="63"/>
      <c r="S34" s="2"/>
      <c r="T34" s="129"/>
      <c r="U34" s="128"/>
      <c r="W34" s="39"/>
      <c r="Y34" s="38"/>
    </row>
    <row r="35" spans="2:25" x14ac:dyDescent="0.25">
      <c r="B35" s="39"/>
      <c r="D35" s="42" t="s">
        <v>5305</v>
      </c>
      <c r="E35" s="58">
        <f>+Sales!D87</f>
        <v>18013.22</v>
      </c>
      <c r="F35" s="38"/>
      <c r="H35" s="124">
        <f>E35/$E$47</f>
        <v>4.5209792030720099E-2</v>
      </c>
      <c r="I35" s="239">
        <f>+Sales!H94</f>
        <v>12406.259999999998</v>
      </c>
      <c r="J35" s="240">
        <f>+I35/E35</f>
        <v>0.68873083213328867</v>
      </c>
      <c r="L35" s="120"/>
      <c r="N35" s="39"/>
      <c r="O35" s="3"/>
      <c r="P35" s="56"/>
      <c r="R35" s="63"/>
      <c r="S35" s="2"/>
      <c r="T35" s="129"/>
      <c r="U35" s="128"/>
      <c r="W35" s="39"/>
      <c r="Y35" s="38"/>
    </row>
    <row r="36" spans="2:25" x14ac:dyDescent="0.25">
      <c r="B36" s="39"/>
      <c r="D36" t="s">
        <v>5306</v>
      </c>
      <c r="E36" s="58">
        <f>+Sales!D96</f>
        <v>20138.53</v>
      </c>
      <c r="F36" s="38"/>
      <c r="H36" s="124">
        <f>E36/$E$47</f>
        <v>5.0543920137788662E-2</v>
      </c>
      <c r="I36" s="238"/>
      <c r="J36" s="241"/>
      <c r="L36" s="120"/>
      <c r="N36" s="39"/>
      <c r="O36" s="3"/>
      <c r="P36" s="56"/>
      <c r="R36" s="63"/>
      <c r="S36" s="2"/>
      <c r="T36" s="129"/>
      <c r="U36" s="128"/>
      <c r="W36" s="39"/>
      <c r="Y36" s="38"/>
    </row>
    <row r="37" spans="2:25" x14ac:dyDescent="0.25">
      <c r="B37" s="39"/>
      <c r="E37" s="47">
        <f>SUM(E35:E36)</f>
        <v>38151.75</v>
      </c>
      <c r="F37" s="38"/>
      <c r="H37" s="126">
        <f>SUM(H35:H36)</f>
        <v>9.5753712168508753E-2</v>
      </c>
      <c r="I37" s="235">
        <f>SUM(I35:I36)</f>
        <v>12406.259999999998</v>
      </c>
      <c r="J37" s="242"/>
      <c r="L37" s="120"/>
      <c r="N37" s="39"/>
      <c r="O37" s="3"/>
      <c r="P37" s="56"/>
      <c r="R37" s="63"/>
      <c r="S37" s="2"/>
      <c r="T37" s="129"/>
      <c r="U37" s="128"/>
      <c r="W37" s="39"/>
      <c r="Y37" s="38"/>
    </row>
    <row r="38" spans="2:25" x14ac:dyDescent="0.25">
      <c r="B38" s="39"/>
      <c r="C38" s="3"/>
      <c r="E38" s="132"/>
      <c r="F38" s="38"/>
      <c r="H38" s="128"/>
      <c r="I38" s="238"/>
      <c r="J38" s="241"/>
      <c r="L38" s="120"/>
      <c r="N38" s="39"/>
      <c r="O38" s="3"/>
      <c r="P38" s="56"/>
      <c r="R38" s="63"/>
      <c r="S38" s="2"/>
      <c r="T38" s="129"/>
      <c r="U38" s="128"/>
      <c r="W38" s="39"/>
      <c r="Y38" s="38"/>
    </row>
    <row r="39" spans="2:25" x14ac:dyDescent="0.25">
      <c r="B39" s="39"/>
      <c r="C39" s="3"/>
      <c r="E39" s="132"/>
      <c r="F39" s="38"/>
      <c r="H39" s="128"/>
      <c r="I39" s="238"/>
      <c r="J39" s="241"/>
      <c r="L39" s="120"/>
      <c r="N39" s="39"/>
      <c r="O39" s="3"/>
      <c r="P39" s="56"/>
      <c r="R39" s="63"/>
      <c r="S39" s="2"/>
      <c r="T39" s="129"/>
      <c r="U39" s="128"/>
      <c r="W39" s="39"/>
      <c r="Y39" s="38"/>
    </row>
    <row r="40" spans="2:25" x14ac:dyDescent="0.25">
      <c r="B40" s="39"/>
      <c r="C40" s="3" t="s">
        <v>358</v>
      </c>
      <c r="E40" s="132"/>
      <c r="F40" s="38"/>
      <c r="H40" s="128"/>
      <c r="I40" s="238"/>
      <c r="J40" s="241"/>
      <c r="L40" s="120"/>
      <c r="N40" s="39"/>
      <c r="O40" s="3"/>
      <c r="P40" s="56"/>
      <c r="R40" s="63"/>
      <c r="S40" s="2"/>
      <c r="T40" s="129"/>
      <c r="U40" s="128"/>
      <c r="W40" s="39"/>
      <c r="Y40" s="38"/>
    </row>
    <row r="41" spans="2:25" x14ac:dyDescent="0.25">
      <c r="B41" s="39"/>
      <c r="C41" s="3"/>
      <c r="D41" t="s">
        <v>56</v>
      </c>
      <c r="E41" s="64">
        <v>0</v>
      </c>
      <c r="F41" s="38"/>
      <c r="H41" s="128"/>
      <c r="I41" s="238"/>
      <c r="J41" s="241"/>
      <c r="L41" s="120"/>
      <c r="N41" s="39"/>
      <c r="O41" s="3"/>
      <c r="P41" s="56"/>
      <c r="R41" s="63"/>
      <c r="S41" s="2"/>
      <c r="T41" s="129"/>
      <c r="U41" s="128"/>
      <c r="W41" s="39"/>
      <c r="Y41" s="38"/>
    </row>
    <row r="42" spans="2:25" x14ac:dyDescent="0.25">
      <c r="B42" s="39"/>
      <c r="C42" s="3"/>
      <c r="E42" s="132"/>
      <c r="F42" s="38"/>
      <c r="H42" s="128"/>
      <c r="I42" s="238"/>
      <c r="J42" s="241"/>
      <c r="L42" s="120"/>
      <c r="N42" s="39"/>
      <c r="O42" s="3"/>
      <c r="P42" s="56"/>
      <c r="R42" s="63"/>
      <c r="S42" s="2"/>
      <c r="T42" s="129"/>
      <c r="U42" s="128"/>
      <c r="W42" s="39"/>
      <c r="Y42" s="38"/>
    </row>
    <row r="43" spans="2:25" x14ac:dyDescent="0.25">
      <c r="B43" s="39"/>
      <c r="C43" s="3" t="s">
        <v>25</v>
      </c>
      <c r="E43" s="58"/>
      <c r="F43" s="38"/>
      <c r="H43" s="124"/>
      <c r="I43" s="238"/>
      <c r="J43" s="241"/>
      <c r="L43" s="120"/>
      <c r="N43" s="39"/>
      <c r="O43" s="3"/>
      <c r="P43" s="56"/>
      <c r="R43" s="63"/>
      <c r="S43" s="2"/>
      <c r="T43" s="129"/>
      <c r="U43" s="128"/>
      <c r="W43" s="39"/>
      <c r="Y43" s="38"/>
    </row>
    <row r="44" spans="2:25" x14ac:dyDescent="0.25">
      <c r="B44" s="39"/>
      <c r="D44" s="42" t="s">
        <v>5307</v>
      </c>
      <c r="E44" s="132">
        <f>E10+E15+E20+E30+E25+E35</f>
        <v>119200.75000000001</v>
      </c>
      <c r="F44" s="38"/>
      <c r="H44" s="124">
        <f>E44/$E$47</f>
        <v>0.29917144838101456</v>
      </c>
      <c r="I44" s="236">
        <f>I12+I17+I22+I32+I27+I37</f>
        <v>124233.54999999999</v>
      </c>
      <c r="J44" s="243">
        <f>+I44/E44</f>
        <v>1.042221210856475</v>
      </c>
      <c r="L44" s="120"/>
      <c r="N44" s="39"/>
      <c r="O44" s="3"/>
      <c r="P44" s="56"/>
      <c r="R44" s="63"/>
      <c r="S44" s="2"/>
      <c r="T44" s="129"/>
      <c r="U44" s="128"/>
      <c r="W44" s="39"/>
      <c r="Y44" s="38"/>
    </row>
    <row r="45" spans="2:25" x14ac:dyDescent="0.25">
      <c r="B45" s="39"/>
      <c r="D45" t="s">
        <v>5308</v>
      </c>
      <c r="E45" s="132">
        <f>E11+E16+E21+E31+E26+E36</f>
        <v>279235.5</v>
      </c>
      <c r="F45" s="38"/>
      <c r="H45" s="124">
        <f>E45/$E$47</f>
        <v>0.7008285516189855</v>
      </c>
      <c r="I45" s="238">
        <v>0</v>
      </c>
      <c r="J45" s="241"/>
      <c r="L45" s="120"/>
      <c r="N45" s="39"/>
      <c r="O45" s="3"/>
      <c r="P45" s="56"/>
      <c r="R45" s="63"/>
      <c r="S45" s="2"/>
      <c r="T45" s="129"/>
      <c r="U45" s="128"/>
      <c r="W45" s="39"/>
      <c r="Y45" s="38"/>
    </row>
    <row r="46" spans="2:25" x14ac:dyDescent="0.25">
      <c r="B46" s="39"/>
      <c r="D46" t="s">
        <v>358</v>
      </c>
      <c r="E46" s="132">
        <v>0</v>
      </c>
      <c r="F46" s="38"/>
      <c r="H46" s="124">
        <f>E46/$E$47</f>
        <v>0</v>
      </c>
      <c r="I46" s="238"/>
      <c r="J46" s="241"/>
      <c r="L46" s="120"/>
      <c r="N46" s="39"/>
      <c r="O46" s="3"/>
      <c r="P46" s="56"/>
      <c r="R46" s="63"/>
      <c r="S46" s="2"/>
      <c r="T46" s="129"/>
      <c r="U46" s="128"/>
      <c r="W46" s="39"/>
      <c r="Y46" s="38"/>
    </row>
    <row r="47" spans="2:25" ht="15.75" thickBot="1" x14ac:dyDescent="0.3">
      <c r="B47" s="39"/>
      <c r="E47" s="133">
        <f>SUM(E44:E46)</f>
        <v>398436.25</v>
      </c>
      <c r="F47" s="38"/>
      <c r="H47" s="131">
        <f>SUM(H44:H46)</f>
        <v>1</v>
      </c>
      <c r="I47" s="237">
        <f>SUM(I44:I46)</f>
        <v>124233.54999999999</v>
      </c>
      <c r="J47" s="243">
        <f>+I47/E44</f>
        <v>1.042221210856475</v>
      </c>
      <c r="L47" s="120"/>
      <c r="N47" s="39"/>
      <c r="O47" s="3"/>
      <c r="P47" s="56"/>
      <c r="R47" s="63"/>
      <c r="S47" s="2"/>
      <c r="T47" s="129"/>
      <c r="U47" s="128"/>
      <c r="W47" s="39"/>
      <c r="Y47" s="38"/>
    </row>
    <row r="48" spans="2:25" ht="15.75" hidden="1" thickTop="1" x14ac:dyDescent="0.25">
      <c r="B48" s="39"/>
      <c r="F48" s="38"/>
      <c r="I48" s="120"/>
      <c r="L48" s="120"/>
      <c r="N48" s="39"/>
      <c r="T48" s="39"/>
      <c r="W48" s="39"/>
      <c r="X48" s="58">
        <f>-E47+R25</f>
        <v>-154340.65000000005</v>
      </c>
      <c r="Y48" s="38"/>
    </row>
    <row r="49" spans="2:27" ht="15.75" thickTop="1" x14ac:dyDescent="0.25">
      <c r="B49" s="39"/>
      <c r="D49" t="s">
        <v>28</v>
      </c>
      <c r="F49" s="38"/>
      <c r="I49" s="120"/>
      <c r="K49" s="3"/>
      <c r="L49" s="120"/>
      <c r="N49" s="39"/>
      <c r="S49" s="123"/>
      <c r="T49" s="56"/>
      <c r="W49" s="39"/>
      <c r="X49" s="58"/>
      <c r="Y49" s="38"/>
      <c r="AA49" s="135"/>
    </row>
    <row r="50" spans="2:27" x14ac:dyDescent="0.25">
      <c r="B50" s="46" t="s">
        <v>50</v>
      </c>
      <c r="E50" s="58"/>
      <c r="F50" s="38"/>
      <c r="I50" s="120"/>
      <c r="L50" s="120"/>
      <c r="N50" s="46" t="s">
        <v>50</v>
      </c>
      <c r="O50" s="3"/>
      <c r="R50" s="63"/>
      <c r="S50" s="134"/>
      <c r="T50" s="63"/>
      <c r="W50" s="39"/>
      <c r="X50" s="58"/>
      <c r="Y50" s="38"/>
    </row>
    <row r="51" spans="2:27" x14ac:dyDescent="0.25">
      <c r="B51" s="46" t="s">
        <v>51</v>
      </c>
      <c r="E51" s="58" t="s">
        <v>28</v>
      </c>
      <c r="F51" s="38"/>
      <c r="I51" s="120"/>
      <c r="L51" s="120"/>
      <c r="N51" s="46" t="s">
        <v>52</v>
      </c>
      <c r="O51" s="3"/>
      <c r="R51" s="56"/>
      <c r="S51" s="123"/>
      <c r="T51" s="56"/>
      <c r="W51" s="39"/>
      <c r="X51" s="58"/>
      <c r="Y51" s="38"/>
    </row>
    <row r="52" spans="2:27" x14ac:dyDescent="0.25">
      <c r="B52" s="39"/>
      <c r="C52" s="3" t="s">
        <v>53</v>
      </c>
      <c r="E52" s="58"/>
      <c r="F52" s="38"/>
      <c r="I52" s="120"/>
      <c r="L52" s="120"/>
      <c r="N52" s="39"/>
      <c r="O52" s="3" t="s">
        <v>54</v>
      </c>
      <c r="R52" s="56"/>
      <c r="S52" s="38"/>
      <c r="W52" s="39"/>
      <c r="X52" s="58"/>
      <c r="Y52" s="38"/>
    </row>
    <row r="53" spans="2:27" x14ac:dyDescent="0.25">
      <c r="B53" s="39"/>
      <c r="D53" s="73" t="s">
        <v>318</v>
      </c>
      <c r="E53" s="79">
        <f>+GETPIVOTDATA(" Transaction Value ",'Pivot Movement'!$A$2,"Transaction Type","02- Usage","Supplier/Customer Name","13- VIP 1")+GETPIVOTDATA(" Transaction Value ",'Pivot Movement'!$A$2,"Transaction Type","02- Usage","Supplier/Customer Name","14- VIP 2")+GETPIVOTDATA(" Transaction Value ",'Pivot Movement'!$A$2,"Transaction Type","02- Usage","Supplier/Customer Name","04- Clinic 1")+GETPIVOTDATA(" Transaction Value ",'Pivot Movement'!$A$2,"Transaction Type","02- Usage","Supplier/Customer Name","05- Clinic 2")+GETPIVOTDATA(" Transaction Value ",'Pivot Movement'!$A$2,"Transaction Type","02- Usage","Supplier/Customer Name","06- Clinic 3")+GETPIVOTDATA(" Transaction Value ",'Pivot Movement'!$A$2,"Transaction Type","02- Usage","Supplier/Customer Name","07- Clinic 4")+GETPIVOTDATA(" Transaction Value ",'Pivot Movement'!$A$2,"Transaction Type","03- Internal Return","Supplier/Customer Name","13- VIP 1")+GETPIVOTDATA(" Transaction Value ",'Pivot Movement'!$A$2,"Transaction Type","03- Internal Return","Supplier/Customer Name","14- VIP 2")</f>
        <v>-80969.674249999982</v>
      </c>
      <c r="F53" s="38"/>
      <c r="H53" s="124">
        <f>-(E53/$E$47)</f>
        <v>0.20321864350946978</v>
      </c>
      <c r="I53" s="232"/>
      <c r="J53" s="73"/>
      <c r="L53" s="120"/>
      <c r="N53" s="39"/>
      <c r="P53" t="s">
        <v>5309</v>
      </c>
      <c r="R53" s="56">
        <f>-GETPIVOTDATA("Amount",'Pivot cash in hand'!$A$1,"Category","01- Equipment and Supply","Sub-Category","01- Consumables / New Invoice Payment")</f>
        <v>-4948.9699999999993</v>
      </c>
      <c r="S53" s="38"/>
      <c r="U53" s="124">
        <f>-(R53/$R$25)</f>
        <v>2.027472023256462E-2</v>
      </c>
      <c r="W53" s="39"/>
      <c r="X53" s="58"/>
      <c r="Y53" s="38"/>
    </row>
    <row r="54" spans="2:27" x14ac:dyDescent="0.25">
      <c r="B54" s="39"/>
      <c r="D54" s="71" t="s">
        <v>319</v>
      </c>
      <c r="E54" s="78">
        <f>+GETPIVOTDATA(" Transaction Value ",'Pivot Movement'!$A$2,"Transaction Type","02- Usage","Supplier/Customer Name","01- Reception Area")+GETPIVOTDATA(" Transaction Value ",'Pivot Movement'!$A$2,"Transaction Type","02- Usage","Supplier/Customer Name","02- Triage/OPG Room")+GETPIVOTDATA(" Transaction Value ",'Pivot Movement'!$A$2,"Transaction Type","02- Usage","Supplier/Customer Name","03- CSSD / Washrooms")+GETPIVOTDATA(" Transaction Value ",'Pivot Movement'!$A$2,"Transaction Type","02- Usage","Supplier/Customer Name","12-  Coffee Vending Machine")</f>
        <v>-4963.3098999999993</v>
      </c>
      <c r="F54" s="38"/>
      <c r="H54" s="124">
        <f>-(E54/$E$47)</f>
        <v>1.2456973731682294E-2</v>
      </c>
      <c r="I54" s="233"/>
      <c r="J54" s="71"/>
      <c r="L54" s="120"/>
      <c r="N54" s="39"/>
      <c r="P54" t="s">
        <v>55</v>
      </c>
      <c r="R54" s="56">
        <f>-GETPIVOTDATA("Amount",'Pivot cash in hand'!$A$1,"Category","01- Equipment and Supply","Sub-Category","02- Consumables / Old Invoice Payment")</f>
        <v>-57892.7</v>
      </c>
      <c r="S54" s="38"/>
      <c r="U54" s="124">
        <f>-(R54/$R$25)</f>
        <v>0.23717223907354335</v>
      </c>
      <c r="W54" s="39"/>
      <c r="X54" s="58"/>
      <c r="Y54" s="38"/>
    </row>
    <row r="55" spans="2:27" x14ac:dyDescent="0.25">
      <c r="B55" s="39"/>
      <c r="D55" t="s">
        <v>320</v>
      </c>
      <c r="E55" s="61">
        <f>+GETPIVOTDATA(" Transaction Value ",'Pivot Movement'!$A$2,"Transaction Type","02- Usage","Supplier/Customer Name","10- Internal Laboratory")</f>
        <v>-14324.503333333334</v>
      </c>
      <c r="F55" s="38"/>
      <c r="H55" s="124">
        <f>-(E55/$E$47)</f>
        <v>3.5951807430506973E-2</v>
      </c>
      <c r="I55" s="120"/>
      <c r="L55" s="120"/>
      <c r="N55" s="39"/>
      <c r="P55" t="s">
        <v>56</v>
      </c>
      <c r="R55" s="56">
        <f>-GETPIVOTDATA("Amount",'Pivot cash in hand'!$A$1,"Category","01- Equipment and Supply","Sub-Category","05- External Lab / New Invoice Payment")-GETPIVOTDATA("Amount",'Pivot cash in hand'!$A$1,"Category","01- Equipment and Supply","Sub-Category","06- External Lab / Old Invoice Payment")</f>
        <v>-1870</v>
      </c>
      <c r="S55" s="38"/>
      <c r="U55" s="124">
        <f>-(R55/$R$25)</f>
        <v>7.6609328476219991E-3</v>
      </c>
      <c r="W55" s="39"/>
      <c r="X55" s="58"/>
      <c r="Y55" s="38"/>
    </row>
    <row r="56" spans="2:27" x14ac:dyDescent="0.25">
      <c r="B56" s="39"/>
      <c r="D56" t="s">
        <v>56</v>
      </c>
      <c r="E56" s="59">
        <f>-GETPIVOTDATA("Amount",'Pivot cash in hand'!$A$1,"Category","01- Equipment and Supply","Sub-Category","05- External Lab / New Invoice Payment")-GETPIVOTDATA("Amount",'Pivot cash in hand'!$A$1,"Category","01- Equipment and Supply","Sub-Category","06- External Lab / Old Invoice Payment")</f>
        <v>-1870</v>
      </c>
      <c r="F56" s="38"/>
      <c r="H56" s="124">
        <f>-(E56/$E$47)</f>
        <v>4.6933480575625337E-3</v>
      </c>
      <c r="I56" s="120"/>
      <c r="L56" s="120"/>
      <c r="N56" s="39"/>
      <c r="R56" s="47">
        <f>SUM(R53:R55)</f>
        <v>-64711.67</v>
      </c>
      <c r="S56" s="38"/>
      <c r="U56" s="126">
        <f>SUM(U53:U55)</f>
        <v>0.26510789215372993</v>
      </c>
      <c r="W56" s="39"/>
      <c r="X56" s="58"/>
      <c r="Y56" s="38"/>
    </row>
    <row r="57" spans="2:27" x14ac:dyDescent="0.25">
      <c r="B57" s="39"/>
      <c r="D57" t="s">
        <v>654</v>
      </c>
      <c r="E57" s="59">
        <v>0</v>
      </c>
      <c r="F57" s="38"/>
      <c r="H57" s="124">
        <f>-(E57/$E$47)</f>
        <v>0</v>
      </c>
      <c r="I57" s="120"/>
      <c r="L57" s="120"/>
      <c r="N57" s="39"/>
      <c r="R57" s="63"/>
      <c r="S57" s="38"/>
      <c r="U57" s="128"/>
      <c r="W57" s="39"/>
      <c r="X57" s="58"/>
      <c r="Y57" s="38"/>
      <c r="AA57" s="136"/>
    </row>
    <row r="58" spans="2:27" x14ac:dyDescent="0.25">
      <c r="B58" s="39"/>
      <c r="E58" s="47">
        <f>SUM(E53:E57)</f>
        <v>-102127.4874833333</v>
      </c>
      <c r="F58" s="38"/>
      <c r="G58" s="3"/>
      <c r="H58" s="126">
        <f>SUM(H53:H57)</f>
        <v>0.2563207727292216</v>
      </c>
      <c r="I58" s="120"/>
      <c r="L58" s="120"/>
      <c r="N58" s="39"/>
      <c r="R58" s="63"/>
      <c r="S58" s="38"/>
      <c r="W58" s="39"/>
      <c r="X58" s="58">
        <f>(-E58+R56)</f>
        <v>37415.817483333303</v>
      </c>
      <c r="Y58" s="38"/>
    </row>
    <row r="59" spans="2:27" x14ac:dyDescent="0.25">
      <c r="B59" s="39"/>
      <c r="C59" s="3" t="s">
        <v>57</v>
      </c>
      <c r="E59" s="58"/>
      <c r="F59" s="38"/>
      <c r="I59" s="120"/>
      <c r="L59" s="120"/>
      <c r="N59" s="39"/>
      <c r="O59" s="3" t="s">
        <v>57</v>
      </c>
      <c r="S59" s="38"/>
      <c r="W59" s="39"/>
      <c r="X59" s="58"/>
      <c r="Y59" s="38"/>
      <c r="AA59" s="2"/>
    </row>
    <row r="60" spans="2:27" x14ac:dyDescent="0.25">
      <c r="B60" s="39"/>
      <c r="D60" t="s">
        <v>5310</v>
      </c>
      <c r="E60" s="58">
        <f>-GETPIVOTDATA("Net Salary",Salary!$E$2,"Head","Doctor")</f>
        <v>-174061.73320000002</v>
      </c>
      <c r="F60" s="38"/>
      <c r="H60" s="124">
        <f>-(E60/$E$47)</f>
        <v>0.43686219112844282</v>
      </c>
      <c r="I60" s="120"/>
      <c r="L60" s="120"/>
      <c r="N60" s="39"/>
      <c r="P60" t="s">
        <v>58</v>
      </c>
      <c r="R60" s="56">
        <f>-GETPIVOTDATA("Net Salary",Salary!$S$50,"Head","Doctors Salary")</f>
        <v>-157808</v>
      </c>
      <c r="S60" s="38"/>
      <c r="U60" s="124">
        <f>-(R60/$R$25)</f>
        <v>0.64650079722862697</v>
      </c>
      <c r="W60" s="39"/>
      <c r="X60" s="58"/>
      <c r="Y60" s="38"/>
    </row>
    <row r="61" spans="2:27" x14ac:dyDescent="0.25">
      <c r="B61" s="39"/>
      <c r="D61" t="s">
        <v>5311</v>
      </c>
      <c r="E61" s="58">
        <f>-GETPIVOTDATA("Net Salary",Salary!$E$2,"Head","nurse")</f>
        <v>-34140.322580645159</v>
      </c>
      <c r="F61" s="38"/>
      <c r="H61" s="124">
        <f>-(E61/$E$47)</f>
        <v>8.5685784314668056E-2</v>
      </c>
      <c r="I61" s="120"/>
      <c r="L61" s="120"/>
      <c r="N61" s="39"/>
      <c r="P61" t="s">
        <v>173</v>
      </c>
      <c r="R61" s="64">
        <f>-GETPIVOTDATA("Net Salary",Salary!$S$50,"Head","Nurse Direct")-GETPIVOTDATA("Net Salary",Salary!$S$58,"Head","Nurse Direct")</f>
        <v>-39150</v>
      </c>
      <c r="S61" s="38"/>
      <c r="U61" s="124">
        <f>-(R61/$R$25)</f>
        <v>0.16038797913604344</v>
      </c>
      <c r="W61" s="39"/>
      <c r="X61" s="58"/>
      <c r="Y61" s="41"/>
    </row>
    <row r="62" spans="2:27" x14ac:dyDescent="0.25">
      <c r="B62" s="46"/>
      <c r="D62" s="49" t="s">
        <v>5312</v>
      </c>
      <c r="E62" s="61">
        <f>-GETPIVOTDATA("Net Salary",Salary!$E$2,"Head","indirect")-GETPIVOTDATA("Net Salary",Salary!$E$2,"Head","external")</f>
        <v>-125272.56048387096</v>
      </c>
      <c r="F62" s="38"/>
      <c r="H62" s="124">
        <f>-(E62/$E$47)</f>
        <v>0.31441054995340145</v>
      </c>
      <c r="I62" s="234"/>
      <c r="J62" s="49"/>
      <c r="L62" s="120"/>
      <c r="N62" s="46"/>
      <c r="P62" s="49" t="s">
        <v>174</v>
      </c>
      <c r="R62" s="56">
        <f>-GETPIVOTDATA("Net Salary",Salary!$S$50,"Head","External")-GETPIVOTDATA("Net Salary",Salary!$S$50,"Head","indirect")-GETPIVOTDATA("Net Salary",Salary!$S$58,"Head","indirect")</f>
        <v>-121563</v>
      </c>
      <c r="S62" s="38"/>
      <c r="U62" s="124">
        <f>-(R62/$R$25)</f>
        <v>0.49801389291736525</v>
      </c>
      <c r="W62" s="39"/>
      <c r="X62" s="58"/>
      <c r="Y62" s="38"/>
    </row>
    <row r="63" spans="2:27" x14ac:dyDescent="0.25">
      <c r="B63" s="46"/>
      <c r="D63" s="49" t="s">
        <v>868</v>
      </c>
      <c r="E63" s="61">
        <v>0</v>
      </c>
      <c r="F63" s="38"/>
      <c r="H63" s="124">
        <f>-(E63/$E$47)</f>
        <v>0</v>
      </c>
      <c r="I63" s="234"/>
      <c r="J63" s="49"/>
      <c r="L63" s="120"/>
      <c r="N63" s="46"/>
      <c r="P63" s="49" t="s">
        <v>868</v>
      </c>
      <c r="R63" s="56">
        <v>0</v>
      </c>
      <c r="S63" s="38"/>
      <c r="U63" s="124">
        <f>-(R63/$R$25)</f>
        <v>0</v>
      </c>
      <c r="W63" s="39"/>
      <c r="X63" s="58"/>
      <c r="Y63" s="38"/>
    </row>
    <row r="64" spans="2:27" x14ac:dyDescent="0.25">
      <c r="B64" s="39"/>
      <c r="E64" s="47">
        <f>SUM(E60:E63)</f>
        <v>-333474.61626451614</v>
      </c>
      <c r="F64" s="48"/>
      <c r="H64" s="126">
        <f>SUM(H60:H63)</f>
        <v>0.83695852539651228</v>
      </c>
      <c r="I64" s="120"/>
      <c r="L64" s="120"/>
      <c r="N64" s="39"/>
      <c r="R64" s="47">
        <f>SUM(R60:R63)</f>
        <v>-318521</v>
      </c>
      <c r="S64" s="38"/>
      <c r="U64" s="126">
        <f>SUM(U60:U63)</f>
        <v>1.3049026692820356</v>
      </c>
      <c r="W64" s="39"/>
      <c r="X64" s="58">
        <f>(-E64+R64)</f>
        <v>14953.616264516138</v>
      </c>
      <c r="Y64" s="38"/>
    </row>
    <row r="65" spans="2:25" x14ac:dyDescent="0.25">
      <c r="B65" s="46" t="s">
        <v>59</v>
      </c>
      <c r="E65" s="58"/>
      <c r="F65" s="38"/>
      <c r="I65" s="120"/>
      <c r="K65" s="3"/>
      <c r="L65" s="120"/>
      <c r="N65" s="46" t="s">
        <v>60</v>
      </c>
      <c r="R65" s="56"/>
      <c r="S65" s="38"/>
      <c r="W65" s="39"/>
      <c r="X65" s="58"/>
      <c r="Y65" s="38"/>
    </row>
    <row r="66" spans="2:25" x14ac:dyDescent="0.25">
      <c r="B66" s="46"/>
      <c r="C66" s="49" t="s">
        <v>61</v>
      </c>
      <c r="E66" s="61">
        <f>-GETPIVOTDATA("Amount",'Pivot cash in hand'!$A$1,"Category","04- Legal and Professionalism","Sub-Category","07- 3rd Party Consultancy")</f>
        <v>-8732.85</v>
      </c>
      <c r="F66" s="38"/>
      <c r="H66" s="124">
        <f t="shared" ref="H66:H71" si="0">-(E66/$E$47)</f>
        <v>2.191780993822726E-2</v>
      </c>
      <c r="I66" s="120"/>
      <c r="L66" s="120"/>
      <c r="N66" s="39"/>
      <c r="O66" s="49" t="s">
        <v>61</v>
      </c>
      <c r="Q66"/>
      <c r="R66" s="56">
        <f>-GETPIVOTDATA("Amount",'Pivot cash in hand'!$A$1,"Category","04- Legal and Professionalism","Sub-Category","07- 3rd Party Consultancy")</f>
        <v>-8732.85</v>
      </c>
      <c r="S66" s="38"/>
      <c r="U66" s="124">
        <f t="shared" ref="U66:U72" si="1">-(R66/$R$25)</f>
        <v>3.5776351560618064E-2</v>
      </c>
      <c r="W66" s="39"/>
      <c r="X66" s="58"/>
      <c r="Y66" s="38"/>
    </row>
    <row r="67" spans="2:25" x14ac:dyDescent="0.25">
      <c r="B67" s="39"/>
      <c r="C67" s="49" t="s">
        <v>70</v>
      </c>
      <c r="E67" s="2">
        <f>-GETPIVOTDATA("Amount",'Pivot cash in hand'!$A$1,"Category","02- General Running and Maintenance")</f>
        <v>-18988.8</v>
      </c>
      <c r="F67" s="38"/>
      <c r="H67" s="124">
        <f t="shared" si="0"/>
        <v>4.7658314222162261E-2</v>
      </c>
      <c r="I67" s="120"/>
      <c r="L67" s="120"/>
      <c r="N67" s="39"/>
      <c r="O67" s="49" t="s">
        <v>70</v>
      </c>
      <c r="R67" s="2">
        <f>-GETPIVOTDATA("Amount",'Pivot cash in hand'!$A$1,"Category","02- General Running and Maintenance")</f>
        <v>-18988.8</v>
      </c>
      <c r="S67" s="38"/>
      <c r="U67" s="124">
        <f t="shared" si="1"/>
        <v>7.7792471474291233E-2</v>
      </c>
      <c r="W67" s="39"/>
      <c r="X67" s="58"/>
      <c r="Y67" s="38"/>
    </row>
    <row r="68" spans="2:25" x14ac:dyDescent="0.25">
      <c r="B68" s="39"/>
      <c r="C68" s="49" t="s">
        <v>71</v>
      </c>
      <c r="E68" s="2">
        <f>-GETPIVOTDATA("Amount",'Pivot cash in hand'!$A$1,"Category","04- Legal and Professionalism")+GETPIVOTDATA("Amount",'Pivot cash in hand'!$A$1,"Category","04- Legal and Professionalism","Sub-Category","07- 3rd Party Consultancy")</f>
        <v>-61791.9</v>
      </c>
      <c r="F68" s="38"/>
      <c r="H68" s="124">
        <f t="shared" si="0"/>
        <v>0.15508603948561409</v>
      </c>
      <c r="I68" s="120"/>
      <c r="L68" s="120"/>
      <c r="N68" s="39"/>
      <c r="O68" s="49" t="s">
        <v>71</v>
      </c>
      <c r="R68" s="2">
        <f>-GETPIVOTDATA("Amount",'Pivot cash in hand'!$A$1,"Category","04- Legal and Professionalism")+GETPIVOTDATA("Amount",'Pivot cash in hand'!$A$1,"Category","04- Legal and Professionalism","Sub-Category","07- 3rd Party Consultancy")</f>
        <v>-61791.9</v>
      </c>
      <c r="S68" s="38"/>
      <c r="U68" s="124">
        <f t="shared" si="1"/>
        <v>0.25314630824971862</v>
      </c>
      <c r="W68" s="39"/>
      <c r="X68" s="58"/>
      <c r="Y68" s="38"/>
    </row>
    <row r="69" spans="2:25" x14ac:dyDescent="0.25">
      <c r="B69" s="39"/>
      <c r="C69" s="49" t="s">
        <v>72</v>
      </c>
      <c r="E69" s="58">
        <f>-GETPIVOTDATA("Amount",'Pivot cash in hand'!$A$1,"Category","03- Staff Qualification And Education (HR)","Sub-Category","04- Staff Benefits and Bonus")-GETPIVOTDATA("Amount",'Pivot cash in hand'!$A$1,"Category","03- Staff Qualification And Education (HR)","Sub-Category","05- Training")</f>
        <v>-6309.99</v>
      </c>
      <c r="F69" s="38"/>
      <c r="H69" s="124">
        <f t="shared" si="0"/>
        <v>1.5836887331411236E-2</v>
      </c>
      <c r="I69" s="120"/>
      <c r="L69" s="120"/>
      <c r="N69" s="39"/>
      <c r="O69" s="49" t="s">
        <v>72</v>
      </c>
      <c r="Q69"/>
      <c r="R69" s="58">
        <f>-GETPIVOTDATA("Amount",'Pivot cash in hand'!$A$1,"Category","03- Staff Qualification And Education (HR)","Sub-Category","04- Staff Benefits and Bonus")-GETPIVOTDATA("Amount",'Pivot cash in hand'!$A$1,"Category","03- Staff Qualification And Education (HR)","Sub-Category","05- Training")</f>
        <v>-6309.99</v>
      </c>
      <c r="S69" s="38"/>
      <c r="U69" s="124">
        <f t="shared" si="1"/>
        <v>2.5850486448752052E-2</v>
      </c>
      <c r="W69" s="39"/>
      <c r="X69" s="58"/>
      <c r="Y69" s="38"/>
    </row>
    <row r="70" spans="2:25" x14ac:dyDescent="0.25">
      <c r="B70" s="39"/>
      <c r="C70" s="49" t="s">
        <v>5313</v>
      </c>
      <c r="E70" s="58">
        <v>-13916.67</v>
      </c>
      <c r="F70" s="38"/>
      <c r="H70" s="124">
        <f t="shared" si="0"/>
        <v>3.4928222519913787E-2</v>
      </c>
      <c r="I70" s="120"/>
      <c r="L70" s="120"/>
      <c r="N70" s="39"/>
      <c r="O70" s="49" t="s">
        <v>73</v>
      </c>
      <c r="R70" s="58">
        <v>0</v>
      </c>
      <c r="S70" s="38"/>
      <c r="U70" s="124">
        <f t="shared" si="1"/>
        <v>0</v>
      </c>
      <c r="W70" s="39"/>
      <c r="X70" s="58"/>
      <c r="Y70" s="38"/>
    </row>
    <row r="71" spans="2:25" x14ac:dyDescent="0.25">
      <c r="B71" s="39"/>
      <c r="C71" s="137" t="s">
        <v>1601</v>
      </c>
      <c r="E71" s="62">
        <f>-GETPIVOTDATA("Amount",'Pivot cash in hand'!$A$1,"Category","01- Equipment and Supply","Sub-Category","04- Equipments Maintenance")</f>
        <v>-1000</v>
      </c>
      <c r="F71" s="38"/>
      <c r="H71" s="124">
        <f t="shared" si="0"/>
        <v>2.5098117954879861E-3</v>
      </c>
      <c r="I71" s="120"/>
      <c r="L71" s="120"/>
      <c r="N71" s="39"/>
      <c r="O71" s="137" t="s">
        <v>62</v>
      </c>
      <c r="R71" s="62">
        <f>-GETPIVOTDATA("Amount",'Pivot cash in hand'!$A$1,"Category","01- Equipment and Supply","Sub-Category","03- Fixed Asset Purchase")</f>
        <v>-13619</v>
      </c>
      <c r="S71" s="38"/>
      <c r="U71" s="124">
        <f t="shared" si="1"/>
        <v>5.5793713610568986E-2</v>
      </c>
      <c r="W71" s="39"/>
      <c r="X71" s="58"/>
      <c r="Y71" s="38"/>
    </row>
    <row r="72" spans="2:25" x14ac:dyDescent="0.25">
      <c r="B72" s="39"/>
      <c r="C72" s="49"/>
      <c r="F72" s="38"/>
      <c r="H72" s="124"/>
      <c r="I72" s="120"/>
      <c r="L72" s="120"/>
      <c r="N72" s="39"/>
      <c r="O72" s="137" t="s">
        <v>1601</v>
      </c>
      <c r="R72" s="62">
        <f>-GETPIVOTDATA("Amount",'Pivot cash in hand'!$A$1,"Category","01- Equipment and Supply","Sub-Category","04- Equipments Maintenance")</f>
        <v>-1000</v>
      </c>
      <c r="S72" s="38"/>
      <c r="U72" s="124">
        <f t="shared" si="1"/>
        <v>4.0967555334876999E-3</v>
      </c>
      <c r="W72" s="39"/>
      <c r="X72" s="58"/>
      <c r="Y72" s="38"/>
    </row>
    <row r="73" spans="2:25" x14ac:dyDescent="0.25">
      <c r="B73" s="39"/>
      <c r="F73" s="38"/>
      <c r="H73" s="124"/>
      <c r="I73" s="120"/>
      <c r="L73" s="120"/>
      <c r="N73" s="39"/>
      <c r="O73" s="49"/>
      <c r="R73" s="62"/>
      <c r="S73" s="38"/>
      <c r="U73" s="124"/>
      <c r="W73" s="39"/>
      <c r="X73" s="58"/>
      <c r="Y73" s="38"/>
    </row>
    <row r="74" spans="2:25" x14ac:dyDescent="0.25">
      <c r="B74" s="39"/>
      <c r="C74" s="51" t="s">
        <v>63</v>
      </c>
      <c r="E74" s="47">
        <f>SUM(E66:E72)</f>
        <v>-110740.21</v>
      </c>
      <c r="F74" s="38"/>
      <c r="G74" s="3"/>
      <c r="H74" s="126">
        <f>SUM(H66:H72)</f>
        <v>0.27793708529281663</v>
      </c>
      <c r="I74" s="120"/>
      <c r="L74" s="120"/>
      <c r="N74" s="39"/>
      <c r="O74" s="51" t="s">
        <v>64</v>
      </c>
      <c r="R74" s="47">
        <f>SUM(R66:R73)</f>
        <v>-110442.54000000001</v>
      </c>
      <c r="S74" s="48"/>
      <c r="T74" s="3"/>
      <c r="U74" s="126">
        <f>SUM(U66:U73)</f>
        <v>0.45245608687743666</v>
      </c>
      <c r="W74" s="39"/>
      <c r="X74" s="58">
        <f>(-SUM(E66:E71)+SUM(R66:R73))</f>
        <v>297.66999999999825</v>
      </c>
      <c r="Y74" s="38"/>
    </row>
    <row r="75" spans="2:25" ht="15.75" thickBot="1" x14ac:dyDescent="0.3">
      <c r="B75" s="39"/>
      <c r="E75" s="58"/>
      <c r="F75" s="38"/>
      <c r="I75" s="120"/>
      <c r="L75" s="139"/>
      <c r="N75" s="39"/>
      <c r="R75" s="56"/>
      <c r="S75" s="38"/>
      <c r="W75" s="39"/>
      <c r="X75" s="56"/>
      <c r="Y75" s="54"/>
    </row>
    <row r="76" spans="2:25" x14ac:dyDescent="0.25">
      <c r="B76" s="39"/>
      <c r="F76" s="38"/>
      <c r="I76" s="120"/>
      <c r="N76" s="39"/>
      <c r="O76" t="s">
        <v>655</v>
      </c>
      <c r="R76" s="57">
        <f>+Collection!M29-Collection!M35</f>
        <v>45500</v>
      </c>
      <c r="S76" s="38"/>
      <c r="U76" s="124">
        <f>-(R76/$R$25)</f>
        <v>-0.18640237677369034</v>
      </c>
      <c r="W76" s="39"/>
      <c r="X76" s="56">
        <f>+R76</f>
        <v>45500</v>
      </c>
      <c r="Y76" s="38"/>
    </row>
    <row r="77" spans="2:25" x14ac:dyDescent="0.25">
      <c r="B77" s="39"/>
      <c r="F77" s="38"/>
      <c r="I77" s="120"/>
      <c r="N77" s="39"/>
      <c r="O77" t="s">
        <v>766</v>
      </c>
      <c r="R77" s="56">
        <f>-Collection!M45</f>
        <v>-29166.67</v>
      </c>
      <c r="S77" s="38"/>
      <c r="U77" s="124">
        <f>-(R77/$R$25)</f>
        <v>0.11948871671590969</v>
      </c>
      <c r="W77" s="39"/>
      <c r="X77" s="56">
        <f>+R77</f>
        <v>-29166.67</v>
      </c>
      <c r="Y77" s="38"/>
    </row>
    <row r="78" spans="2:25" x14ac:dyDescent="0.25">
      <c r="B78" s="39"/>
      <c r="F78" s="38"/>
      <c r="I78" s="120"/>
      <c r="N78" s="39"/>
      <c r="R78" s="56"/>
      <c r="S78" s="38"/>
      <c r="U78" s="124"/>
      <c r="W78" s="39"/>
      <c r="X78" s="56"/>
      <c r="Y78" s="38"/>
    </row>
    <row r="79" spans="2:25" x14ac:dyDescent="0.25">
      <c r="B79" s="39"/>
      <c r="F79" s="38"/>
      <c r="I79" s="120"/>
      <c r="N79" s="39"/>
      <c r="R79" s="56"/>
      <c r="S79" s="38"/>
      <c r="U79" s="124"/>
      <c r="W79" s="39"/>
      <c r="X79" s="56"/>
      <c r="Y79" s="38"/>
    </row>
    <row r="80" spans="2:25" x14ac:dyDescent="0.25">
      <c r="B80" s="39"/>
      <c r="C80" s="3" t="s">
        <v>65</v>
      </c>
      <c r="E80" s="132">
        <f>E74+E64+E58</f>
        <v>-546342.31374784943</v>
      </c>
      <c r="F80" s="48"/>
      <c r="H80" s="128">
        <f>-(E80/$E$47)</f>
        <v>1.3712163834185505</v>
      </c>
      <c r="I80" s="120"/>
      <c r="N80" s="39"/>
      <c r="O80" s="3" t="s">
        <v>66</v>
      </c>
      <c r="R80" s="4">
        <f>R76+R74+R64+R56+R77+R78</f>
        <v>-477341.88</v>
      </c>
      <c r="S80" s="38"/>
      <c r="U80" s="128">
        <f>-(R80/$R$25)</f>
        <v>1.9555529882554217</v>
      </c>
      <c r="W80" s="39"/>
      <c r="X80" s="56"/>
      <c r="Y80" s="38"/>
    </row>
    <row r="81" spans="2:25" x14ac:dyDescent="0.25">
      <c r="B81" s="39"/>
      <c r="C81" s="3"/>
      <c r="E81" s="132"/>
      <c r="F81" s="48"/>
      <c r="H81" s="128"/>
      <c r="I81" s="120"/>
      <c r="N81" s="39"/>
      <c r="O81" s="3"/>
      <c r="R81" s="4"/>
      <c r="S81" s="38"/>
      <c r="U81" s="128"/>
      <c r="W81" s="39"/>
      <c r="X81" s="56">
        <f>+R81</f>
        <v>0</v>
      </c>
      <c r="Y81" s="38"/>
    </row>
    <row r="82" spans="2:25" x14ac:dyDescent="0.25">
      <c r="B82" s="39"/>
      <c r="E82" s="58"/>
      <c r="F82" s="38"/>
      <c r="H82" s="34"/>
      <c r="I82" s="120"/>
      <c r="N82" s="39"/>
      <c r="R82" s="56"/>
      <c r="S82" s="38"/>
      <c r="U82" s="34"/>
      <c r="W82" s="39"/>
      <c r="X82" s="56"/>
      <c r="Y82" s="38"/>
    </row>
    <row r="83" spans="2:25" ht="15.75" thickBot="1" x14ac:dyDescent="0.3">
      <c r="B83" s="46" t="s">
        <v>5314</v>
      </c>
      <c r="E83" s="130">
        <f>E47+E80</f>
        <v>-147906.06374784943</v>
      </c>
      <c r="F83" s="38"/>
      <c r="H83" s="128">
        <f>(E83/$E$47)</f>
        <v>-0.37121638341855046</v>
      </c>
      <c r="I83" s="120"/>
      <c r="K83" s="35"/>
      <c r="N83" s="46" t="s">
        <v>5315</v>
      </c>
      <c r="R83" s="130">
        <f>R25+R80+R81</f>
        <v>-233246.28000000006</v>
      </c>
      <c r="S83" s="38"/>
      <c r="U83" s="128">
        <f>(R83/$R$25)</f>
        <v>-0.95555298825542168</v>
      </c>
      <c r="W83" s="39"/>
      <c r="X83" s="130">
        <f>SUM(X9:X81)</f>
        <v>-85340.216252150611</v>
      </c>
      <c r="Y83" s="38"/>
    </row>
    <row r="84" spans="2:25" ht="16.5" thickTop="1" thickBot="1" x14ac:dyDescent="0.3">
      <c r="B84" s="52"/>
      <c r="C84" s="53"/>
      <c r="D84" s="53"/>
      <c r="E84" s="138"/>
      <c r="F84" s="54"/>
      <c r="I84" s="139"/>
      <c r="J84" s="53"/>
      <c r="N84" s="52"/>
      <c r="O84" s="53"/>
      <c r="P84" s="53"/>
      <c r="Q84" s="140"/>
      <c r="R84" s="53"/>
      <c r="S84" s="54"/>
      <c r="T84" s="52"/>
      <c r="U84" s="366"/>
      <c r="V84" s="54"/>
      <c r="W84" s="52"/>
      <c r="X84" s="53"/>
      <c r="Y84" s="38"/>
    </row>
    <row r="85" spans="2:25" x14ac:dyDescent="0.25">
      <c r="K85" s="2"/>
      <c r="R85" s="2"/>
    </row>
    <row r="86" spans="2:25" x14ac:dyDescent="0.25">
      <c r="R86" s="2"/>
      <c r="X86" s="2"/>
    </row>
    <row r="87" spans="2:25" ht="18.75" hidden="1" x14ac:dyDescent="0.3">
      <c r="B87" s="110" t="s">
        <v>978</v>
      </c>
      <c r="C87" s="111"/>
      <c r="D87" s="111"/>
      <c r="I87" s="111"/>
      <c r="J87" s="111"/>
      <c r="R87" s="2"/>
      <c r="X87" s="55"/>
    </row>
    <row r="88" spans="2:25" hidden="1" x14ac:dyDescent="0.25">
      <c r="B88" s="113" t="s">
        <v>5316</v>
      </c>
      <c r="C88" s="113"/>
      <c r="D88" s="113"/>
      <c r="I88" s="113"/>
      <c r="J88" s="113"/>
      <c r="Q88" s="2"/>
      <c r="X88" s="2"/>
    </row>
    <row r="89" spans="2:25" hidden="1" x14ac:dyDescent="0.25">
      <c r="B89" s="114" t="s">
        <v>34</v>
      </c>
      <c r="C89" s="114"/>
      <c r="D89" s="114"/>
      <c r="I89" s="114"/>
      <c r="J89" s="114"/>
      <c r="P89" s="2"/>
      <c r="Q89" s="141"/>
    </row>
    <row r="90" spans="2:25" hidden="1" x14ac:dyDescent="0.25">
      <c r="B90" s="114" t="s">
        <v>35</v>
      </c>
      <c r="C90" s="114"/>
      <c r="D90" s="114"/>
      <c r="I90" s="114"/>
      <c r="J90" s="114"/>
      <c r="Q90" s="142"/>
      <c r="R90" s="55"/>
    </row>
    <row r="91" spans="2:25" ht="15.75" hidden="1" thickBot="1" x14ac:dyDescent="0.3">
      <c r="P91" s="3"/>
      <c r="Q91" s="143"/>
      <c r="R91" s="2"/>
    </row>
    <row r="92" spans="2:25" ht="15.75" hidden="1" thickBot="1" x14ac:dyDescent="0.3">
      <c r="B92" s="115"/>
      <c r="C92" s="116"/>
      <c r="D92" s="116" t="s">
        <v>36</v>
      </c>
      <c r="E92" s="117" t="s">
        <v>23</v>
      </c>
      <c r="F92" s="118"/>
      <c r="G92" s="35"/>
      <c r="H92"/>
      <c r="I92" s="229"/>
      <c r="J92" s="229"/>
      <c r="Q92" s="58"/>
    </row>
    <row r="93" spans="2:25" hidden="1" x14ac:dyDescent="0.25">
      <c r="B93" s="144"/>
      <c r="C93" s="37"/>
      <c r="D93" s="37"/>
      <c r="E93" s="2"/>
      <c r="F93" s="38"/>
      <c r="H93"/>
      <c r="Q93" s="58"/>
      <c r="R93" s="2"/>
    </row>
    <row r="94" spans="2:25" hidden="1" x14ac:dyDescent="0.25">
      <c r="B94" s="39"/>
      <c r="C94" s="3" t="s">
        <v>41</v>
      </c>
      <c r="E94" s="58">
        <v>0</v>
      </c>
      <c r="F94" s="41"/>
      <c r="G94" s="2"/>
      <c r="H94"/>
      <c r="Q94" s="132"/>
      <c r="R94" s="2"/>
    </row>
    <row r="95" spans="2:25" hidden="1" x14ac:dyDescent="0.25">
      <c r="B95" s="39"/>
      <c r="C95" s="3"/>
      <c r="E95" s="132"/>
      <c r="F95" s="38"/>
      <c r="H95"/>
    </row>
    <row r="96" spans="2:25" hidden="1" x14ac:dyDescent="0.25">
      <c r="B96" s="39"/>
      <c r="C96" s="3" t="s">
        <v>358</v>
      </c>
      <c r="E96" s="132"/>
      <c r="F96" s="38"/>
      <c r="H96"/>
    </row>
    <row r="97" spans="2:11" hidden="1" x14ac:dyDescent="0.25">
      <c r="B97" s="39"/>
      <c r="C97" s="3"/>
      <c r="E97" s="64">
        <v>0</v>
      </c>
      <c r="F97" s="38"/>
      <c r="H97"/>
    </row>
    <row r="98" spans="2:11" hidden="1" x14ac:dyDescent="0.25">
      <c r="B98" s="39"/>
      <c r="C98" s="3"/>
      <c r="E98" s="132"/>
      <c r="F98" s="38"/>
      <c r="H98"/>
    </row>
    <row r="99" spans="2:11" hidden="1" x14ac:dyDescent="0.25">
      <c r="B99" s="39"/>
      <c r="C99" s="3" t="s">
        <v>25</v>
      </c>
      <c r="E99" s="58"/>
      <c r="F99" s="38"/>
      <c r="H99"/>
    </row>
    <row r="100" spans="2:11" hidden="1" x14ac:dyDescent="0.25">
      <c r="B100" s="39"/>
      <c r="D100" t="s">
        <v>358</v>
      </c>
      <c r="E100" s="132">
        <v>0</v>
      </c>
      <c r="F100" s="38"/>
      <c r="H100"/>
    </row>
    <row r="101" spans="2:11" ht="15.75" hidden="1" thickBot="1" x14ac:dyDescent="0.3">
      <c r="B101" s="39"/>
      <c r="E101" s="133">
        <f>SUM(E100:E100)</f>
        <v>0</v>
      </c>
      <c r="F101" s="38"/>
      <c r="H101"/>
    </row>
    <row r="102" spans="2:11" ht="15.75" hidden="1" thickTop="1" x14ac:dyDescent="0.25">
      <c r="B102" s="39"/>
      <c r="F102" s="38"/>
      <c r="H102"/>
    </row>
    <row r="103" spans="2:11" hidden="1" x14ac:dyDescent="0.25">
      <c r="B103" s="39"/>
      <c r="D103" t="s">
        <v>28</v>
      </c>
      <c r="F103" s="38"/>
      <c r="H103"/>
      <c r="K103" s="3"/>
    </row>
    <row r="104" spans="2:11" hidden="1" x14ac:dyDescent="0.25">
      <c r="B104" s="46" t="s">
        <v>50</v>
      </c>
      <c r="E104" s="58"/>
      <c r="F104" s="38"/>
      <c r="H104"/>
      <c r="K104" s="3"/>
    </row>
    <row r="105" spans="2:11" hidden="1" x14ac:dyDescent="0.25">
      <c r="B105" s="46" t="s">
        <v>51</v>
      </c>
      <c r="E105" s="58" t="s">
        <v>28</v>
      </c>
      <c r="F105" s="38"/>
      <c r="H105"/>
    </row>
    <row r="106" spans="2:11" hidden="1" x14ac:dyDescent="0.25">
      <c r="B106" s="39"/>
      <c r="C106" s="3" t="s">
        <v>53</v>
      </c>
      <c r="E106" s="58"/>
      <c r="F106" s="38"/>
      <c r="H106"/>
    </row>
    <row r="107" spans="2:11" hidden="1" x14ac:dyDescent="0.25">
      <c r="B107" s="39"/>
      <c r="D107" s="73" t="s">
        <v>318</v>
      </c>
      <c r="E107" s="79"/>
      <c r="F107" s="38"/>
      <c r="H107"/>
      <c r="I107" s="73"/>
      <c r="J107" s="73"/>
    </row>
    <row r="108" spans="2:11" hidden="1" x14ac:dyDescent="0.25">
      <c r="B108" s="39"/>
      <c r="D108" s="71" t="s">
        <v>319</v>
      </c>
      <c r="E108" s="78"/>
      <c r="F108" s="38"/>
      <c r="H108"/>
      <c r="I108" s="71"/>
      <c r="J108" s="71"/>
    </row>
    <row r="109" spans="2:11" hidden="1" x14ac:dyDescent="0.25">
      <c r="B109" s="39"/>
      <c r="D109" t="s">
        <v>320</v>
      </c>
      <c r="E109" s="61"/>
      <c r="F109" s="38"/>
      <c r="H109"/>
    </row>
    <row r="110" spans="2:11" hidden="1" x14ac:dyDescent="0.25">
      <c r="B110" s="39"/>
      <c r="D110" t="s">
        <v>56</v>
      </c>
      <c r="E110" s="59"/>
      <c r="F110" s="38"/>
      <c r="H110"/>
    </row>
    <row r="111" spans="2:11" hidden="1" x14ac:dyDescent="0.25">
      <c r="B111" s="39"/>
      <c r="D111" t="s">
        <v>654</v>
      </c>
      <c r="E111" s="59">
        <v>0</v>
      </c>
      <c r="F111" s="38"/>
      <c r="H111"/>
    </row>
    <row r="112" spans="2:11" hidden="1" x14ac:dyDescent="0.25">
      <c r="B112" s="39"/>
      <c r="E112" s="47">
        <f>SUM(E107:E111)</f>
        <v>0</v>
      </c>
      <c r="F112" s="38"/>
      <c r="G112" s="3"/>
      <c r="H112"/>
    </row>
    <row r="113" spans="2:11" hidden="1" x14ac:dyDescent="0.25">
      <c r="B113" s="39"/>
      <c r="E113" s="63"/>
      <c r="F113" s="38"/>
      <c r="G113" s="3"/>
      <c r="H113"/>
    </row>
    <row r="114" spans="2:11" hidden="1" x14ac:dyDescent="0.25">
      <c r="B114" s="46" t="s">
        <v>51</v>
      </c>
      <c r="F114" s="38"/>
      <c r="G114" s="60"/>
      <c r="H114"/>
    </row>
    <row r="115" spans="2:11" hidden="1" x14ac:dyDescent="0.25">
      <c r="B115" s="46" t="s">
        <v>53</v>
      </c>
      <c r="F115" s="38"/>
      <c r="G115" s="60"/>
      <c r="H115"/>
    </row>
    <row r="116" spans="2:11" hidden="1" x14ac:dyDescent="0.25">
      <c r="B116" s="39"/>
      <c r="C116" s="73" t="s">
        <v>318</v>
      </c>
      <c r="D116" s="73"/>
      <c r="E116" s="172">
        <f>+'Pivot Movement'!C102+'Pivot Movement'!C95+'Pivot Movement'!C96+'Pivot Movement'!C97+'Pivot Movement'!C100+'Pivot Movement'!C101+'Pivot Movement'!C104+'Pivot Movement'!C105</f>
        <v>0</v>
      </c>
      <c r="F116" s="38"/>
      <c r="G116" s="124">
        <f>-(E116/$E$47)</f>
        <v>0</v>
      </c>
      <c r="H116"/>
      <c r="I116" s="73"/>
      <c r="J116" s="73"/>
    </row>
    <row r="117" spans="2:11" hidden="1" x14ac:dyDescent="0.25">
      <c r="B117" s="39"/>
      <c r="C117" s="71" t="s">
        <v>319</v>
      </c>
      <c r="D117" s="71"/>
      <c r="E117" s="173">
        <f>+'Pivot Movement'!C92+'Pivot Movement'!C93+'Pivot Movement'!C94+'Pivot Movement'!C99</f>
        <v>0</v>
      </c>
      <c r="F117" s="38"/>
      <c r="G117" s="124">
        <f>-(E117/$E$47)</f>
        <v>0</v>
      </c>
      <c r="H117"/>
      <c r="I117" s="71"/>
      <c r="J117" s="71"/>
    </row>
    <row r="118" spans="2:11" hidden="1" x14ac:dyDescent="0.25">
      <c r="B118" s="39"/>
      <c r="C118" t="s">
        <v>320</v>
      </c>
      <c r="E118" s="64">
        <f>+'Pivot Movement'!C210</f>
        <v>0</v>
      </c>
      <c r="F118" s="38"/>
      <c r="G118" s="124">
        <f>-(E118/$E$47)</f>
        <v>0</v>
      </c>
      <c r="H118"/>
    </row>
    <row r="119" spans="2:11" hidden="1" x14ac:dyDescent="0.25">
      <c r="B119" s="39"/>
      <c r="C119" t="s">
        <v>56</v>
      </c>
      <c r="E119" s="57">
        <f>-'Pivot cash in hand'!C67</f>
        <v>0</v>
      </c>
      <c r="F119" s="38"/>
      <c r="G119" s="124">
        <f>-(E119/$E$47)</f>
        <v>0</v>
      </c>
      <c r="H119"/>
    </row>
    <row r="120" spans="2:11" hidden="1" x14ac:dyDescent="0.25">
      <c r="B120" s="39"/>
      <c r="C120" t="s">
        <v>654</v>
      </c>
      <c r="E120" s="57">
        <v>0</v>
      </c>
      <c r="F120" s="38"/>
      <c r="G120" s="124">
        <f>-(E120/$E$47)</f>
        <v>0</v>
      </c>
      <c r="H120"/>
    </row>
    <row r="121" spans="2:11" hidden="1" x14ac:dyDescent="0.25">
      <c r="B121" s="39"/>
      <c r="E121" s="47">
        <f>SUM(E116:E120)</f>
        <v>0</v>
      </c>
      <c r="F121" s="48"/>
      <c r="G121" s="126">
        <f>SUM(G116:G120)</f>
        <v>0</v>
      </c>
      <c r="H121"/>
    </row>
    <row r="122" spans="2:11" hidden="1" x14ac:dyDescent="0.25">
      <c r="B122" s="39"/>
      <c r="C122" s="3" t="s">
        <v>57</v>
      </c>
      <c r="E122" s="58"/>
      <c r="F122" s="38"/>
      <c r="H122"/>
    </row>
    <row r="123" spans="2:11" hidden="1" x14ac:dyDescent="0.25">
      <c r="B123" s="46"/>
      <c r="D123" s="49" t="s">
        <v>5317</v>
      </c>
      <c r="E123" s="61" t="e">
        <f>-'[2]Salary 12-Jan 2025'!D237</f>
        <v>#REF!</v>
      </c>
      <c r="F123" s="38"/>
      <c r="H123"/>
      <c r="I123" s="49"/>
      <c r="J123" s="49"/>
    </row>
    <row r="124" spans="2:11" hidden="1" x14ac:dyDescent="0.25">
      <c r="B124" s="46"/>
      <c r="D124" s="49"/>
      <c r="E124" s="61"/>
      <c r="F124" s="38"/>
      <c r="H124"/>
      <c r="I124" s="49"/>
      <c r="J124" s="49"/>
    </row>
    <row r="125" spans="2:11" hidden="1" x14ac:dyDescent="0.25">
      <c r="B125" s="39"/>
      <c r="E125" s="47" t="e">
        <f>SUM(E123:E124)</f>
        <v>#REF!</v>
      </c>
      <c r="F125" s="48"/>
      <c r="H125"/>
    </row>
    <row r="126" spans="2:11" hidden="1" x14ac:dyDescent="0.25">
      <c r="B126" s="46" t="s">
        <v>59</v>
      </c>
      <c r="E126" s="58"/>
      <c r="F126" s="38"/>
      <c r="H126"/>
      <c r="K126" s="3"/>
    </row>
    <row r="127" spans="2:11" hidden="1" x14ac:dyDescent="0.25">
      <c r="B127" s="46"/>
      <c r="C127" s="49" t="s">
        <v>61</v>
      </c>
      <c r="E127" s="61"/>
      <c r="F127" s="38"/>
      <c r="H127"/>
    </row>
    <row r="128" spans="2:11" hidden="1" x14ac:dyDescent="0.25">
      <c r="B128" s="39"/>
      <c r="C128" s="49" t="s">
        <v>70</v>
      </c>
      <c r="E128" s="2" t="e">
        <f>-'Pivot cash in hand'!#REF!</f>
        <v>#REF!</v>
      </c>
      <c r="F128" s="38"/>
      <c r="H128"/>
    </row>
    <row r="129" spans="2:10" hidden="1" x14ac:dyDescent="0.25">
      <c r="B129" s="39"/>
      <c r="C129" s="49" t="s">
        <v>71</v>
      </c>
      <c r="E129" s="2" t="e">
        <f>-GETPIVOTDATA("Amount",'Pivot cash in hand'!#REF!,"Category","04- Legal and Professionalism","Dept","Mysmyle")</f>
        <v>#REF!</v>
      </c>
      <c r="F129" s="38"/>
      <c r="H129"/>
    </row>
    <row r="130" spans="2:10" hidden="1" x14ac:dyDescent="0.25">
      <c r="B130" s="39"/>
      <c r="C130" s="49" t="s">
        <v>72</v>
      </c>
      <c r="E130" s="58"/>
      <c r="F130" s="38"/>
      <c r="H130"/>
    </row>
    <row r="131" spans="2:10" hidden="1" x14ac:dyDescent="0.25">
      <c r="B131" s="39"/>
      <c r="C131" s="49" t="s">
        <v>973</v>
      </c>
      <c r="E131" s="58"/>
      <c r="F131" s="38"/>
      <c r="H131"/>
    </row>
    <row r="132" spans="2:10" hidden="1" x14ac:dyDescent="0.25">
      <c r="B132" s="39"/>
      <c r="C132" s="75"/>
      <c r="D132" s="50"/>
      <c r="E132" s="58"/>
      <c r="F132" s="38"/>
      <c r="H132"/>
      <c r="I132" s="50"/>
      <c r="J132" s="50"/>
    </row>
    <row r="133" spans="2:10" hidden="1" x14ac:dyDescent="0.25">
      <c r="B133" s="39"/>
      <c r="C133" s="137"/>
      <c r="D133" s="50"/>
      <c r="E133" s="58"/>
      <c r="F133" s="38"/>
      <c r="H133"/>
      <c r="I133" s="50"/>
      <c r="J133" s="50"/>
    </row>
    <row r="134" spans="2:10" hidden="1" x14ac:dyDescent="0.25">
      <c r="B134" s="39"/>
      <c r="C134" s="49" t="s">
        <v>72</v>
      </c>
      <c r="D134" s="50"/>
      <c r="E134" s="58" t="e">
        <f>-'Pivot cash in hand'!#REF!</f>
        <v>#REF!</v>
      </c>
      <c r="F134" s="38"/>
      <c r="H134"/>
      <c r="I134" s="50"/>
      <c r="J134" s="50"/>
    </row>
    <row r="135" spans="2:10" hidden="1" x14ac:dyDescent="0.25">
      <c r="B135" s="39"/>
      <c r="C135" s="51" t="s">
        <v>63</v>
      </c>
      <c r="E135" s="47" t="e">
        <f>SUM(E127:E134)</f>
        <v>#REF!</v>
      </c>
      <c r="F135" s="38"/>
      <c r="G135" s="3"/>
      <c r="H135"/>
    </row>
    <row r="136" spans="2:10" hidden="1" x14ac:dyDescent="0.25">
      <c r="B136" s="39"/>
      <c r="E136" s="58"/>
      <c r="F136" s="38"/>
      <c r="H136"/>
    </row>
    <row r="137" spans="2:10" hidden="1" x14ac:dyDescent="0.25">
      <c r="B137" s="39"/>
      <c r="F137" s="38"/>
      <c r="H137"/>
    </row>
    <row r="138" spans="2:10" hidden="1" x14ac:dyDescent="0.25">
      <c r="B138" s="39"/>
      <c r="F138" s="38"/>
      <c r="H138"/>
    </row>
    <row r="139" spans="2:10" hidden="1" x14ac:dyDescent="0.25">
      <c r="B139" s="39"/>
      <c r="C139" s="3" t="s">
        <v>65</v>
      </c>
      <c r="E139" s="132" t="e">
        <f>E135+E125+E112</f>
        <v>#REF!</v>
      </c>
      <c r="F139" s="48"/>
      <c r="H139"/>
    </row>
    <row r="140" spans="2:10" hidden="1" x14ac:dyDescent="0.25">
      <c r="B140" s="39"/>
      <c r="C140" s="3"/>
      <c r="E140" s="132"/>
      <c r="F140" s="48"/>
      <c r="H140"/>
    </row>
    <row r="141" spans="2:10" hidden="1" x14ac:dyDescent="0.25">
      <c r="B141" s="39"/>
      <c r="E141" s="58"/>
      <c r="F141" s="38"/>
      <c r="H141"/>
    </row>
    <row r="142" spans="2:10" ht="15.75" hidden="1" thickBot="1" x14ac:dyDescent="0.3">
      <c r="B142" s="46" t="s">
        <v>974</v>
      </c>
      <c r="E142" s="130" t="e">
        <f>E101+E139</f>
        <v>#REF!</v>
      </c>
      <c r="F142" s="38"/>
      <c r="H142"/>
    </row>
    <row r="143" spans="2:10" ht="16.5" hidden="1" thickTop="1" thickBot="1" x14ac:dyDescent="0.3">
      <c r="B143" s="52"/>
      <c r="C143" s="53"/>
      <c r="D143" s="53"/>
      <c r="E143" s="138"/>
      <c r="F143" s="54"/>
      <c r="H143"/>
      <c r="I143" s="53"/>
      <c r="J143" s="53"/>
    </row>
    <row r="144" spans="2:10" hidden="1" x14ac:dyDescent="0.25">
      <c r="H144"/>
    </row>
    <row r="145" spans="4:5" hidden="1" x14ac:dyDescent="0.25"/>
    <row r="146" spans="4:5" hidden="1" x14ac:dyDescent="0.25"/>
    <row r="147" spans="4:5" x14ac:dyDescent="0.25">
      <c r="D147" s="367"/>
      <c r="E147" s="44"/>
    </row>
  </sheetData>
  <conditionalFormatting sqref="E83">
    <cfRule type="cellIs" dxfId="233" priority="4" operator="greaterThan">
      <formula>0</formula>
    </cfRule>
    <cfRule type="cellIs" dxfId="232" priority="5" operator="lessThan">
      <formula>0</formula>
    </cfRule>
    <cfRule type="cellIs" dxfId="231" priority="6" operator="greaterThan">
      <formula>0</formula>
    </cfRule>
  </conditionalFormatting>
  <conditionalFormatting sqref="E142">
    <cfRule type="cellIs" dxfId="230" priority="1" operator="greaterThan">
      <formula>0</formula>
    </cfRule>
    <cfRule type="cellIs" dxfId="229" priority="2" operator="lessThan">
      <formula>0</formula>
    </cfRule>
    <cfRule type="cellIs" dxfId="228" priority="3" operator="greaterThan">
      <formula>0</formula>
    </cfRule>
  </conditionalFormatting>
  <conditionalFormatting sqref="R83">
    <cfRule type="cellIs" dxfId="227" priority="7" operator="greaterThan">
      <formula>0</formula>
    </cfRule>
    <cfRule type="cellIs" dxfId="226" priority="8" operator="lessThan">
      <formula>0</formula>
    </cfRule>
    <cfRule type="cellIs" dxfId="225" priority="9" operator="greaterThan">
      <formula>0</formula>
    </cfRule>
  </conditionalFormatting>
  <printOptions horizontalCentered="1" verticalCentered="1"/>
  <pageMargins left="0.25" right="0.25" top="0.75" bottom="0.75" header="0.3" footer="0.3"/>
  <pageSetup scale="36" orientation="landscape" r:id="rId1"/>
  <rowBreaks count="1" manualBreakCount="1">
    <brk id="75" max="3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sheetPr>
  <dimension ref="A1:C35"/>
  <sheetViews>
    <sheetView workbookViewId="0">
      <selection activeCell="J19" sqref="J19"/>
    </sheetView>
  </sheetViews>
  <sheetFormatPr defaultRowHeight="15" x14ac:dyDescent="0.25"/>
  <cols>
    <col min="1" max="1" width="41.7109375" customWidth="1"/>
    <col min="2" max="2" width="14.85546875" bestFit="1" customWidth="1"/>
    <col min="3" max="3" width="15.140625" hidden="1" customWidth="1"/>
    <col min="4" max="4" width="8.7109375"/>
    <col min="5" max="5" width="13.28515625" bestFit="1" customWidth="1"/>
    <col min="8" max="8" width="21.42578125" customWidth="1"/>
    <col min="9" max="9" width="19.7109375" customWidth="1"/>
    <col min="10" max="10" width="13.28515625" bestFit="1" customWidth="1"/>
    <col min="12" max="12" width="13.28515625" bestFit="1" customWidth="1"/>
  </cols>
  <sheetData>
    <row r="1" spans="1:2" x14ac:dyDescent="0.25">
      <c r="A1" t="s">
        <v>357</v>
      </c>
      <c r="B1" t="s">
        <v>569</v>
      </c>
    </row>
    <row r="2" spans="1:2" x14ac:dyDescent="0.25">
      <c r="A2" s="49" t="s">
        <v>226</v>
      </c>
      <c r="B2" s="2">
        <v>79330.67</v>
      </c>
    </row>
    <row r="3" spans="1:2" x14ac:dyDescent="0.25">
      <c r="A3" s="75" t="s">
        <v>227</v>
      </c>
      <c r="B3" s="436">
        <v>4948.9699999999993</v>
      </c>
    </row>
    <row r="4" spans="1:2" x14ac:dyDescent="0.25">
      <c r="A4" s="75" t="s">
        <v>575</v>
      </c>
      <c r="B4" s="436">
        <v>57892.7</v>
      </c>
    </row>
    <row r="5" spans="1:2" x14ac:dyDescent="0.25">
      <c r="A5" s="75" t="s">
        <v>652</v>
      </c>
      <c r="B5" s="2">
        <v>13619</v>
      </c>
    </row>
    <row r="6" spans="1:2" x14ac:dyDescent="0.25">
      <c r="A6" s="75" t="s">
        <v>703</v>
      </c>
      <c r="B6" s="2">
        <v>1470</v>
      </c>
    </row>
    <row r="7" spans="1:2" x14ac:dyDescent="0.25">
      <c r="A7" s="75" t="s">
        <v>2915</v>
      </c>
      <c r="B7" s="2">
        <v>1000</v>
      </c>
    </row>
    <row r="8" spans="1:2" x14ac:dyDescent="0.25">
      <c r="A8" s="75" t="s">
        <v>2936</v>
      </c>
      <c r="B8" s="2">
        <v>400</v>
      </c>
    </row>
    <row r="9" spans="1:2" x14ac:dyDescent="0.25">
      <c r="A9" s="49" t="s">
        <v>220</v>
      </c>
      <c r="B9" s="436">
        <v>18988.8</v>
      </c>
    </row>
    <row r="10" spans="1:2" x14ac:dyDescent="0.25">
      <c r="A10" s="75" t="s">
        <v>574</v>
      </c>
      <c r="B10" s="436">
        <v>810.06</v>
      </c>
    </row>
    <row r="11" spans="1:2" x14ac:dyDescent="0.25">
      <c r="A11" s="75" t="s">
        <v>221</v>
      </c>
      <c r="B11" s="436">
        <v>1602.63</v>
      </c>
    </row>
    <row r="12" spans="1:2" x14ac:dyDescent="0.25">
      <c r="A12" s="75" t="s">
        <v>372</v>
      </c>
      <c r="B12" s="436">
        <v>2138.7599999999998</v>
      </c>
    </row>
    <row r="13" spans="1:2" x14ac:dyDescent="0.25">
      <c r="A13" s="75" t="s">
        <v>650</v>
      </c>
      <c r="B13" s="2">
        <v>1435.77</v>
      </c>
    </row>
    <row r="14" spans="1:2" x14ac:dyDescent="0.25">
      <c r="A14" s="75" t="s">
        <v>651</v>
      </c>
      <c r="B14" s="2">
        <v>9030.33</v>
      </c>
    </row>
    <row r="15" spans="1:2" x14ac:dyDescent="0.25">
      <c r="A15" s="75" t="s">
        <v>2112</v>
      </c>
      <c r="B15" s="2">
        <v>3971.25</v>
      </c>
    </row>
    <row r="16" spans="1:2" x14ac:dyDescent="0.25">
      <c r="A16" s="49" t="s">
        <v>222</v>
      </c>
      <c r="B16" s="436">
        <v>324830.99</v>
      </c>
    </row>
    <row r="17" spans="1:2" x14ac:dyDescent="0.25">
      <c r="A17" s="75" t="s">
        <v>230</v>
      </c>
      <c r="B17" s="436">
        <v>220608</v>
      </c>
    </row>
    <row r="18" spans="1:2" x14ac:dyDescent="0.25">
      <c r="A18" s="75" t="s">
        <v>223</v>
      </c>
      <c r="B18" s="436">
        <v>87083</v>
      </c>
    </row>
    <row r="19" spans="1:2" x14ac:dyDescent="0.25">
      <c r="A19" s="75" t="s">
        <v>573</v>
      </c>
      <c r="B19" s="436">
        <v>5745.49</v>
      </c>
    </row>
    <row r="20" spans="1:2" x14ac:dyDescent="0.25">
      <c r="A20" s="75" t="s">
        <v>880</v>
      </c>
      <c r="B20" s="2">
        <v>10830</v>
      </c>
    </row>
    <row r="21" spans="1:2" x14ac:dyDescent="0.25">
      <c r="A21" s="75" t="s">
        <v>2920</v>
      </c>
      <c r="B21" s="2">
        <v>564.5</v>
      </c>
    </row>
    <row r="22" spans="1:2" x14ac:dyDescent="0.25">
      <c r="A22" s="49" t="s">
        <v>225</v>
      </c>
      <c r="B22" s="436">
        <v>70524.75</v>
      </c>
    </row>
    <row r="23" spans="1:2" x14ac:dyDescent="0.25">
      <c r="A23" s="75" t="s">
        <v>572</v>
      </c>
      <c r="B23" s="436">
        <v>18942.949999999993</v>
      </c>
    </row>
    <row r="24" spans="1:2" x14ac:dyDescent="0.25">
      <c r="A24" s="75" t="s">
        <v>229</v>
      </c>
      <c r="B24" s="436">
        <v>7051.9000000000005</v>
      </c>
    </row>
    <row r="25" spans="1:2" x14ac:dyDescent="0.25">
      <c r="A25" s="75" t="s">
        <v>675</v>
      </c>
      <c r="B25" s="2">
        <v>8732.85</v>
      </c>
    </row>
    <row r="26" spans="1:2" x14ac:dyDescent="0.25">
      <c r="A26" s="75" t="s">
        <v>676</v>
      </c>
      <c r="B26" s="2">
        <v>5820.1099999999988</v>
      </c>
    </row>
    <row r="27" spans="1:2" x14ac:dyDescent="0.25">
      <c r="A27" s="75" t="s">
        <v>702</v>
      </c>
      <c r="B27" s="2">
        <v>5963.8</v>
      </c>
    </row>
    <row r="28" spans="1:2" x14ac:dyDescent="0.25">
      <c r="A28" s="75" t="s">
        <v>871</v>
      </c>
      <c r="B28" s="2">
        <v>23006</v>
      </c>
    </row>
    <row r="29" spans="1:2" x14ac:dyDescent="0.25">
      <c r="A29" s="75" t="s">
        <v>2527</v>
      </c>
      <c r="B29" s="2">
        <v>1007.14</v>
      </c>
    </row>
    <row r="30" spans="1:2" x14ac:dyDescent="0.25">
      <c r="A30" s="49" t="s">
        <v>224</v>
      </c>
      <c r="B30" s="436">
        <v>532194.8600000001</v>
      </c>
    </row>
    <row r="31" spans="1:2" x14ac:dyDescent="0.25">
      <c r="A31" s="75" t="s">
        <v>228</v>
      </c>
      <c r="B31" s="436">
        <v>469805.86000000004</v>
      </c>
    </row>
    <row r="32" spans="1:2" x14ac:dyDescent="0.25">
      <c r="A32" s="75" t="s">
        <v>701</v>
      </c>
      <c r="B32" s="2">
        <v>20500</v>
      </c>
    </row>
    <row r="33" spans="1:2" x14ac:dyDescent="0.25">
      <c r="A33" s="75" t="s">
        <v>1686</v>
      </c>
      <c r="B33" s="2">
        <v>889</v>
      </c>
    </row>
    <row r="34" spans="1:2" x14ac:dyDescent="0.25">
      <c r="A34" s="75" t="s">
        <v>2919</v>
      </c>
      <c r="B34" s="2">
        <v>41000</v>
      </c>
    </row>
    <row r="35" spans="1:2" x14ac:dyDescent="0.25">
      <c r="A35" s="49" t="s">
        <v>7</v>
      </c>
      <c r="B35" s="2">
        <v>1025870.0700000001</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sheetPr>
  <dimension ref="A1:P334"/>
  <sheetViews>
    <sheetView topLeftCell="A319" zoomScale="108" zoomScaleNormal="108" workbookViewId="0">
      <pane xSplit="6" topLeftCell="K1" activePane="topRight" state="frozen"/>
      <selection activeCell="P80" sqref="P80"/>
      <selection pane="topRight" activeCell="C336" sqref="C336"/>
    </sheetView>
  </sheetViews>
  <sheetFormatPr defaultRowHeight="15" x14ac:dyDescent="0.25"/>
  <cols>
    <col min="1" max="1" width="10.7109375" bestFit="1" customWidth="1"/>
    <col min="2" max="2" width="11" bestFit="1" customWidth="1"/>
    <col min="3" max="3" width="17.85546875" bestFit="1" customWidth="1"/>
    <col min="4" max="4" width="25.85546875" bestFit="1" customWidth="1"/>
    <col min="5" max="7" width="36.5703125" bestFit="1" customWidth="1"/>
    <col min="8" max="8" width="32.28515625" bestFit="1" customWidth="1"/>
    <col min="9" max="10" width="36.5703125" bestFit="1" customWidth="1"/>
    <col min="11" max="11" width="21.42578125" bestFit="1" customWidth="1"/>
    <col min="12" max="12" width="36.5703125" bestFit="1" customWidth="1"/>
    <col min="13" max="13" width="9" bestFit="1" customWidth="1"/>
    <col min="14" max="14" width="12" bestFit="1" customWidth="1"/>
    <col min="15" max="15" width="12.7109375" bestFit="1" customWidth="1"/>
    <col min="16" max="16" width="8.5703125" bestFit="1" customWidth="1"/>
  </cols>
  <sheetData>
    <row r="1" spans="1:16" x14ac:dyDescent="0.25">
      <c r="A1" s="84" t="s">
        <v>782</v>
      </c>
      <c r="B1" s="84" t="s">
        <v>552</v>
      </c>
      <c r="C1" s="84" t="s">
        <v>31</v>
      </c>
      <c r="D1" s="84" t="s">
        <v>783</v>
      </c>
      <c r="E1" s="84" t="s">
        <v>29</v>
      </c>
      <c r="F1" s="84" t="s">
        <v>33</v>
      </c>
      <c r="G1" s="84" t="s">
        <v>553</v>
      </c>
      <c r="H1" s="84" t="s">
        <v>784</v>
      </c>
      <c r="I1" s="84" t="s">
        <v>785</v>
      </c>
      <c r="J1" s="84" t="s">
        <v>554</v>
      </c>
      <c r="K1" s="84" t="s">
        <v>786</v>
      </c>
      <c r="L1" s="84" t="s">
        <v>787</v>
      </c>
      <c r="M1" s="84" t="s">
        <v>23</v>
      </c>
      <c r="N1" s="84" t="s">
        <v>788</v>
      </c>
      <c r="O1" s="84" t="s">
        <v>789</v>
      </c>
      <c r="P1" s="84" t="s">
        <v>790</v>
      </c>
    </row>
    <row r="2" spans="1:16" x14ac:dyDescent="0.25">
      <c r="A2" s="76">
        <v>12600</v>
      </c>
      <c r="B2" s="77">
        <v>45658</v>
      </c>
      <c r="C2" s="76" t="s">
        <v>791</v>
      </c>
      <c r="D2" s="76" t="s">
        <v>809</v>
      </c>
      <c r="E2" s="76" t="s">
        <v>220</v>
      </c>
      <c r="F2" s="76" t="s">
        <v>372</v>
      </c>
      <c r="G2" s="76" t="s">
        <v>820</v>
      </c>
      <c r="H2" s="76" t="s">
        <v>797</v>
      </c>
      <c r="I2" s="76" t="s">
        <v>799</v>
      </c>
      <c r="J2" s="76" t="s">
        <v>2973</v>
      </c>
      <c r="K2" s="76">
        <v>6002</v>
      </c>
      <c r="L2" s="76" t="s">
        <v>781</v>
      </c>
      <c r="M2" s="76">
        <v>36</v>
      </c>
      <c r="N2" s="76">
        <v>0</v>
      </c>
      <c r="O2" s="76"/>
      <c r="P2" s="76"/>
    </row>
    <row r="3" spans="1:16" x14ac:dyDescent="0.25">
      <c r="A3" s="76">
        <v>12398</v>
      </c>
      <c r="B3" s="77">
        <v>45658</v>
      </c>
      <c r="C3" s="76" t="s">
        <v>791</v>
      </c>
      <c r="D3" s="76" t="s">
        <v>795</v>
      </c>
      <c r="E3" s="76" t="s">
        <v>222</v>
      </c>
      <c r="F3" s="76" t="s">
        <v>230</v>
      </c>
      <c r="G3" s="76" t="s">
        <v>813</v>
      </c>
      <c r="H3" s="76" t="s">
        <v>797</v>
      </c>
      <c r="I3" s="76" t="s">
        <v>2974</v>
      </c>
      <c r="J3" s="76" t="s">
        <v>2975</v>
      </c>
      <c r="K3" s="76">
        <v>6004</v>
      </c>
      <c r="L3" s="76">
        <v>5450101254303060</v>
      </c>
      <c r="M3" s="76">
        <v>140000</v>
      </c>
      <c r="N3" s="76"/>
      <c r="O3" s="76"/>
      <c r="P3" s="76"/>
    </row>
    <row r="4" spans="1:16" x14ac:dyDescent="0.25">
      <c r="A4" s="76">
        <v>12399</v>
      </c>
      <c r="B4" s="77">
        <v>45658</v>
      </c>
      <c r="C4" s="76" t="s">
        <v>791</v>
      </c>
      <c r="D4" s="76" t="s">
        <v>795</v>
      </c>
      <c r="E4" s="76" t="s">
        <v>222</v>
      </c>
      <c r="F4" s="76" t="s">
        <v>230</v>
      </c>
      <c r="G4" s="76" t="s">
        <v>813</v>
      </c>
      <c r="H4" s="76" t="s">
        <v>797</v>
      </c>
      <c r="I4" s="76" t="s">
        <v>2974</v>
      </c>
      <c r="J4" s="76" t="s">
        <v>2976</v>
      </c>
      <c r="K4" s="76">
        <v>6005</v>
      </c>
      <c r="L4" s="76">
        <v>5450101254303060</v>
      </c>
      <c r="M4" s="76">
        <v>20900</v>
      </c>
      <c r="N4" s="76"/>
      <c r="O4" s="76"/>
      <c r="P4" s="76"/>
    </row>
    <row r="5" spans="1:16" x14ac:dyDescent="0.25">
      <c r="A5" s="76">
        <v>12400</v>
      </c>
      <c r="B5" s="77">
        <v>45658</v>
      </c>
      <c r="C5" s="76" t="s">
        <v>791</v>
      </c>
      <c r="D5" s="76" t="s">
        <v>795</v>
      </c>
      <c r="E5" s="76" t="s">
        <v>222</v>
      </c>
      <c r="F5" s="76" t="s">
        <v>880</v>
      </c>
      <c r="G5" s="76" t="s">
        <v>813</v>
      </c>
      <c r="H5" s="76" t="s">
        <v>797</v>
      </c>
      <c r="I5" s="76" t="s">
        <v>2974</v>
      </c>
      <c r="J5" s="76" t="s">
        <v>2977</v>
      </c>
      <c r="K5" s="76">
        <v>6006</v>
      </c>
      <c r="L5" s="76">
        <v>5450101254303060</v>
      </c>
      <c r="M5" s="76">
        <v>9000</v>
      </c>
      <c r="N5" s="76"/>
      <c r="O5" s="76"/>
      <c r="P5" s="76"/>
    </row>
    <row r="6" spans="1:16" x14ac:dyDescent="0.25">
      <c r="A6" s="76">
        <v>12402</v>
      </c>
      <c r="B6" s="77">
        <v>45658</v>
      </c>
      <c r="C6" s="76" t="s">
        <v>791</v>
      </c>
      <c r="D6" s="76" t="s">
        <v>795</v>
      </c>
      <c r="E6" s="76" t="s">
        <v>224</v>
      </c>
      <c r="F6" s="76" t="s">
        <v>228</v>
      </c>
      <c r="G6" s="76" t="s">
        <v>796</v>
      </c>
      <c r="H6" s="76" t="s">
        <v>797</v>
      </c>
      <c r="I6" s="76" t="s">
        <v>24</v>
      </c>
      <c r="J6" s="76" t="s">
        <v>874</v>
      </c>
      <c r="K6" s="76">
        <v>6008</v>
      </c>
      <c r="L6" s="76">
        <v>5450101254306250</v>
      </c>
      <c r="M6" s="76">
        <v>2000</v>
      </c>
      <c r="N6" s="76"/>
      <c r="O6" s="76"/>
      <c r="P6" s="76"/>
    </row>
    <row r="7" spans="1:16" x14ac:dyDescent="0.25">
      <c r="A7" s="76">
        <v>12349</v>
      </c>
      <c r="B7" s="77">
        <v>45659</v>
      </c>
      <c r="C7" s="76" t="s">
        <v>791</v>
      </c>
      <c r="D7" s="76" t="s">
        <v>809</v>
      </c>
      <c r="E7" s="76" t="s">
        <v>226</v>
      </c>
      <c r="F7" s="76" t="s">
        <v>227</v>
      </c>
      <c r="G7" s="76" t="s">
        <v>300</v>
      </c>
      <c r="H7" s="76" t="s">
        <v>2894</v>
      </c>
      <c r="I7" s="76" t="s">
        <v>2930</v>
      </c>
      <c r="J7" s="76" t="s">
        <v>2978</v>
      </c>
      <c r="K7" s="76">
        <v>6131</v>
      </c>
      <c r="L7" s="76" t="s">
        <v>2979</v>
      </c>
      <c r="M7" s="76">
        <v>27.1</v>
      </c>
      <c r="N7" s="76">
        <v>1.29</v>
      </c>
      <c r="O7" s="76" t="s">
        <v>800</v>
      </c>
      <c r="P7" s="76"/>
    </row>
    <row r="8" spans="1:16" x14ac:dyDescent="0.25">
      <c r="A8" s="76">
        <v>12602</v>
      </c>
      <c r="B8" s="77">
        <v>45659</v>
      </c>
      <c r="C8" s="76" t="s">
        <v>791</v>
      </c>
      <c r="D8" s="76" t="s">
        <v>795</v>
      </c>
      <c r="E8" s="76" t="s">
        <v>225</v>
      </c>
      <c r="F8" s="76" t="s">
        <v>229</v>
      </c>
      <c r="G8" s="76" t="s">
        <v>813</v>
      </c>
      <c r="H8" s="76" t="s">
        <v>797</v>
      </c>
      <c r="I8" s="76" t="s">
        <v>2555</v>
      </c>
      <c r="J8" s="76" t="s">
        <v>2980</v>
      </c>
      <c r="K8" s="76">
        <v>6007</v>
      </c>
      <c r="L8" s="76">
        <v>180125796</v>
      </c>
      <c r="M8" s="76">
        <v>32.549999999999997</v>
      </c>
      <c r="N8" s="76">
        <v>1.55</v>
      </c>
      <c r="O8" s="76" t="s">
        <v>804</v>
      </c>
      <c r="P8" s="76"/>
    </row>
    <row r="9" spans="1:16" x14ac:dyDescent="0.25">
      <c r="A9" s="76">
        <v>12360</v>
      </c>
      <c r="B9" s="77">
        <v>45659</v>
      </c>
      <c r="C9" s="76" t="s">
        <v>791</v>
      </c>
      <c r="D9" s="76" t="s">
        <v>809</v>
      </c>
      <c r="E9" s="76" t="s">
        <v>225</v>
      </c>
      <c r="F9" s="76" t="s">
        <v>572</v>
      </c>
      <c r="G9" s="76" t="s">
        <v>1043</v>
      </c>
      <c r="H9" s="76" t="s">
        <v>2553</v>
      </c>
      <c r="I9" s="76" t="s">
        <v>872</v>
      </c>
      <c r="J9" s="76" t="s">
        <v>2981</v>
      </c>
      <c r="K9" s="76">
        <v>6129</v>
      </c>
      <c r="L9" s="76" t="s">
        <v>2982</v>
      </c>
      <c r="M9" s="76">
        <v>356.2</v>
      </c>
      <c r="N9" s="76">
        <v>0</v>
      </c>
      <c r="O9" s="76"/>
      <c r="P9" s="76"/>
    </row>
    <row r="10" spans="1:16" x14ac:dyDescent="0.25">
      <c r="A10" s="76">
        <v>12361</v>
      </c>
      <c r="B10" s="77">
        <v>45659</v>
      </c>
      <c r="C10" s="76" t="s">
        <v>791</v>
      </c>
      <c r="D10" s="76" t="s">
        <v>809</v>
      </c>
      <c r="E10" s="76" t="s">
        <v>225</v>
      </c>
      <c r="F10" s="76" t="s">
        <v>572</v>
      </c>
      <c r="G10" s="76" t="s">
        <v>1043</v>
      </c>
      <c r="H10" s="76" t="s">
        <v>837</v>
      </c>
      <c r="I10" s="76" t="s">
        <v>2983</v>
      </c>
      <c r="J10" s="76" t="s">
        <v>2984</v>
      </c>
      <c r="K10" s="76">
        <v>6130</v>
      </c>
      <c r="L10" s="76" t="s">
        <v>2985</v>
      </c>
      <c r="M10" s="76">
        <v>761.66</v>
      </c>
      <c r="N10" s="76">
        <v>0</v>
      </c>
      <c r="O10" s="76"/>
      <c r="P10" s="76"/>
    </row>
    <row r="11" spans="1:16" x14ac:dyDescent="0.25">
      <c r="A11" s="76">
        <v>12363</v>
      </c>
      <c r="B11" s="77">
        <v>45659</v>
      </c>
      <c r="C11" s="76" t="s">
        <v>791</v>
      </c>
      <c r="D11" s="76" t="s">
        <v>809</v>
      </c>
      <c r="E11" s="76" t="s">
        <v>225</v>
      </c>
      <c r="F11" s="76" t="s">
        <v>572</v>
      </c>
      <c r="G11" s="76" t="s">
        <v>1043</v>
      </c>
      <c r="H11" s="76" t="s">
        <v>837</v>
      </c>
      <c r="I11" s="76" t="s">
        <v>2986</v>
      </c>
      <c r="J11" s="76" t="s">
        <v>2987</v>
      </c>
      <c r="K11" s="76">
        <v>6132</v>
      </c>
      <c r="L11" s="76" t="s">
        <v>2988</v>
      </c>
      <c r="M11" s="76">
        <v>761.66</v>
      </c>
      <c r="N11" s="76">
        <v>0</v>
      </c>
      <c r="O11" s="76"/>
      <c r="P11" s="76"/>
    </row>
    <row r="12" spans="1:16" x14ac:dyDescent="0.25">
      <c r="A12" s="76">
        <v>12364</v>
      </c>
      <c r="B12" s="77">
        <v>45659</v>
      </c>
      <c r="C12" s="76" t="s">
        <v>791</v>
      </c>
      <c r="D12" s="76" t="s">
        <v>809</v>
      </c>
      <c r="E12" s="76" t="s">
        <v>225</v>
      </c>
      <c r="F12" s="76" t="s">
        <v>572</v>
      </c>
      <c r="G12" s="76" t="s">
        <v>1043</v>
      </c>
      <c r="H12" s="76" t="s">
        <v>837</v>
      </c>
      <c r="I12" s="76" t="s">
        <v>2986</v>
      </c>
      <c r="J12" s="76" t="s">
        <v>2989</v>
      </c>
      <c r="K12" s="76">
        <v>6133</v>
      </c>
      <c r="L12" s="76" t="s">
        <v>2990</v>
      </c>
      <c r="M12" s="76">
        <v>761.66</v>
      </c>
      <c r="N12" s="76">
        <v>0</v>
      </c>
      <c r="O12" s="76"/>
      <c r="P12" s="76"/>
    </row>
    <row r="13" spans="1:16" x14ac:dyDescent="0.25">
      <c r="A13" s="76">
        <v>12365</v>
      </c>
      <c r="B13" s="77">
        <v>45659</v>
      </c>
      <c r="C13" s="76" t="s">
        <v>791</v>
      </c>
      <c r="D13" s="76" t="s">
        <v>809</v>
      </c>
      <c r="E13" s="76" t="s">
        <v>225</v>
      </c>
      <c r="F13" s="76" t="s">
        <v>572</v>
      </c>
      <c r="G13" s="76" t="s">
        <v>1043</v>
      </c>
      <c r="H13" s="76" t="s">
        <v>2553</v>
      </c>
      <c r="I13" s="76" t="s">
        <v>838</v>
      </c>
      <c r="J13" s="76" t="s">
        <v>2991</v>
      </c>
      <c r="K13" s="76">
        <v>6134</v>
      </c>
      <c r="L13" s="76" t="s">
        <v>2992</v>
      </c>
      <c r="M13" s="76">
        <v>660.29</v>
      </c>
      <c r="N13" s="76">
        <v>0</v>
      </c>
      <c r="O13" s="76"/>
      <c r="P13" s="76"/>
    </row>
    <row r="14" spans="1:16" x14ac:dyDescent="0.25">
      <c r="A14" s="76">
        <v>12350</v>
      </c>
      <c r="B14" s="77">
        <v>45660</v>
      </c>
      <c r="C14" s="76" t="s">
        <v>791</v>
      </c>
      <c r="D14" s="76" t="s">
        <v>809</v>
      </c>
      <c r="E14" s="76" t="s">
        <v>226</v>
      </c>
      <c r="F14" s="76" t="s">
        <v>227</v>
      </c>
      <c r="G14" s="76" t="s">
        <v>300</v>
      </c>
      <c r="H14" s="76" t="s">
        <v>797</v>
      </c>
      <c r="I14" s="76" t="s">
        <v>2993</v>
      </c>
      <c r="J14" s="76" t="s">
        <v>2994</v>
      </c>
      <c r="K14" s="76">
        <v>6137</v>
      </c>
      <c r="L14" s="76" t="s">
        <v>2995</v>
      </c>
      <c r="M14" s="76">
        <v>16.46</v>
      </c>
      <c r="N14" s="76"/>
      <c r="O14" s="76"/>
      <c r="P14" s="76"/>
    </row>
    <row r="15" spans="1:16" x14ac:dyDescent="0.25">
      <c r="A15" s="76">
        <v>12351</v>
      </c>
      <c r="B15" s="77">
        <v>45660</v>
      </c>
      <c r="C15" s="76" t="s">
        <v>791</v>
      </c>
      <c r="D15" s="76" t="s">
        <v>809</v>
      </c>
      <c r="E15" s="76" t="s">
        <v>226</v>
      </c>
      <c r="F15" s="76" t="s">
        <v>227</v>
      </c>
      <c r="G15" s="76" t="s">
        <v>300</v>
      </c>
      <c r="H15" s="76" t="s">
        <v>797</v>
      </c>
      <c r="I15" s="76" t="s">
        <v>2942</v>
      </c>
      <c r="J15" s="76" t="s">
        <v>2996</v>
      </c>
      <c r="K15" s="76">
        <v>6138</v>
      </c>
      <c r="L15" s="76" t="s">
        <v>2997</v>
      </c>
      <c r="M15" s="76">
        <v>70</v>
      </c>
      <c r="N15" s="76"/>
      <c r="O15" s="76"/>
      <c r="P15" s="76"/>
    </row>
    <row r="16" spans="1:16" x14ac:dyDescent="0.25">
      <c r="A16" s="76">
        <v>12601</v>
      </c>
      <c r="B16" s="77">
        <v>45660</v>
      </c>
      <c r="C16" s="76" t="s">
        <v>791</v>
      </c>
      <c r="D16" s="76" t="s">
        <v>809</v>
      </c>
      <c r="E16" s="76" t="s">
        <v>225</v>
      </c>
      <c r="F16" s="76" t="s">
        <v>676</v>
      </c>
      <c r="G16" s="76" t="s">
        <v>1678</v>
      </c>
      <c r="H16" s="76" t="s">
        <v>797</v>
      </c>
      <c r="I16" s="76" t="s">
        <v>2531</v>
      </c>
      <c r="J16" s="76" t="s">
        <v>2998</v>
      </c>
      <c r="K16" s="76">
        <v>6003</v>
      </c>
      <c r="L16" s="76" t="s">
        <v>2999</v>
      </c>
      <c r="M16" s="76">
        <v>94.37</v>
      </c>
      <c r="N16" s="76">
        <v>0</v>
      </c>
      <c r="O16" s="76"/>
      <c r="P16" s="76"/>
    </row>
    <row r="17" spans="1:16" x14ac:dyDescent="0.25">
      <c r="A17" s="76">
        <v>12366</v>
      </c>
      <c r="B17" s="77">
        <v>45660</v>
      </c>
      <c r="C17" s="76" t="s">
        <v>791</v>
      </c>
      <c r="D17" s="76" t="s">
        <v>809</v>
      </c>
      <c r="E17" s="76" t="s">
        <v>225</v>
      </c>
      <c r="F17" s="76" t="s">
        <v>572</v>
      </c>
      <c r="G17" s="76" t="s">
        <v>1043</v>
      </c>
      <c r="H17" s="76" t="s">
        <v>837</v>
      </c>
      <c r="I17" s="76" t="s">
        <v>838</v>
      </c>
      <c r="J17" s="76" t="s">
        <v>3000</v>
      </c>
      <c r="K17" s="76">
        <v>6135</v>
      </c>
      <c r="L17" s="76" t="s">
        <v>3001</v>
      </c>
      <c r="M17" s="76">
        <v>204.15</v>
      </c>
      <c r="N17" s="76">
        <v>0</v>
      </c>
      <c r="O17" s="76"/>
      <c r="P17" s="76"/>
    </row>
    <row r="18" spans="1:16" x14ac:dyDescent="0.25">
      <c r="A18" s="76">
        <v>12616</v>
      </c>
      <c r="B18" s="77">
        <v>45660</v>
      </c>
      <c r="C18" s="76" t="s">
        <v>791</v>
      </c>
      <c r="D18" s="76" t="s">
        <v>795</v>
      </c>
      <c r="E18" s="76" t="s">
        <v>225</v>
      </c>
      <c r="F18" s="76" t="s">
        <v>572</v>
      </c>
      <c r="G18" s="76" t="s">
        <v>877</v>
      </c>
      <c r="H18" s="76" t="s">
        <v>797</v>
      </c>
      <c r="I18" s="76" t="s">
        <v>879</v>
      </c>
      <c r="J18" s="76" t="s">
        <v>1050</v>
      </c>
      <c r="K18" s="76">
        <v>6327</v>
      </c>
      <c r="L18" s="76" t="s">
        <v>3002</v>
      </c>
      <c r="M18" s="76">
        <v>1300</v>
      </c>
      <c r="N18" s="76">
        <v>0</v>
      </c>
      <c r="O18" s="76"/>
      <c r="P18" s="76"/>
    </row>
    <row r="19" spans="1:16" x14ac:dyDescent="0.25">
      <c r="A19" s="76">
        <v>12418</v>
      </c>
      <c r="B19" s="77">
        <v>45660</v>
      </c>
      <c r="C19" s="76" t="s">
        <v>791</v>
      </c>
      <c r="D19" s="76" t="s">
        <v>809</v>
      </c>
      <c r="E19" s="76" t="s">
        <v>225</v>
      </c>
      <c r="F19" s="76" t="s">
        <v>871</v>
      </c>
      <c r="G19" s="76" t="s">
        <v>1053</v>
      </c>
      <c r="H19" s="76" t="s">
        <v>2553</v>
      </c>
      <c r="I19" s="76" t="s">
        <v>3003</v>
      </c>
      <c r="J19" s="76" t="s">
        <v>3004</v>
      </c>
      <c r="K19" s="76">
        <v>6136</v>
      </c>
      <c r="L19" s="76" t="s">
        <v>3005</v>
      </c>
      <c r="M19" s="76">
        <v>23006</v>
      </c>
      <c r="N19" s="76">
        <v>0</v>
      </c>
      <c r="O19" s="76"/>
      <c r="P19" s="76"/>
    </row>
    <row r="20" spans="1:16" x14ac:dyDescent="0.25">
      <c r="A20" s="76">
        <v>12352</v>
      </c>
      <c r="B20" s="77">
        <v>45661</v>
      </c>
      <c r="C20" s="76" t="s">
        <v>791</v>
      </c>
      <c r="D20" s="76" t="s">
        <v>809</v>
      </c>
      <c r="E20" s="76" t="s">
        <v>226</v>
      </c>
      <c r="F20" s="76" t="s">
        <v>227</v>
      </c>
      <c r="G20" s="76" t="s">
        <v>801</v>
      </c>
      <c r="H20" s="76" t="s">
        <v>797</v>
      </c>
      <c r="I20" s="76" t="s">
        <v>2904</v>
      </c>
      <c r="J20" s="76" t="s">
        <v>3006</v>
      </c>
      <c r="K20" s="76">
        <v>6141</v>
      </c>
      <c r="L20" s="76">
        <v>820041</v>
      </c>
      <c r="M20" s="76">
        <v>80</v>
      </c>
      <c r="N20" s="76"/>
      <c r="O20" s="76"/>
      <c r="P20" s="76"/>
    </row>
    <row r="21" spans="1:16" x14ac:dyDescent="0.25">
      <c r="A21" s="76">
        <v>12353</v>
      </c>
      <c r="B21" s="77">
        <v>45661</v>
      </c>
      <c r="C21" s="76" t="s">
        <v>791</v>
      </c>
      <c r="D21" s="76" t="s">
        <v>809</v>
      </c>
      <c r="E21" s="76" t="s">
        <v>226</v>
      </c>
      <c r="F21" s="76" t="s">
        <v>227</v>
      </c>
      <c r="G21" s="76" t="s">
        <v>801</v>
      </c>
      <c r="H21" s="76" t="s">
        <v>797</v>
      </c>
      <c r="I21" s="76" t="s">
        <v>2904</v>
      </c>
      <c r="J21" s="76" t="s">
        <v>3007</v>
      </c>
      <c r="K21" s="76">
        <v>6142</v>
      </c>
      <c r="L21" s="76">
        <v>820042</v>
      </c>
      <c r="M21" s="76">
        <v>40</v>
      </c>
      <c r="N21" s="76"/>
      <c r="O21" s="76"/>
      <c r="P21" s="76"/>
    </row>
    <row r="22" spans="1:16" x14ac:dyDescent="0.25">
      <c r="A22" s="76">
        <v>12354</v>
      </c>
      <c r="B22" s="77">
        <v>45661</v>
      </c>
      <c r="C22" s="76" t="s">
        <v>791</v>
      </c>
      <c r="D22" s="76" t="s">
        <v>809</v>
      </c>
      <c r="E22" s="76" t="s">
        <v>220</v>
      </c>
      <c r="F22" s="76" t="s">
        <v>574</v>
      </c>
      <c r="G22" s="76" t="s">
        <v>802</v>
      </c>
      <c r="H22" s="76" t="s">
        <v>797</v>
      </c>
      <c r="I22" s="76" t="s">
        <v>803</v>
      </c>
      <c r="J22" s="76" t="s">
        <v>3008</v>
      </c>
      <c r="K22" s="76">
        <v>6143</v>
      </c>
      <c r="L22" s="76" t="s">
        <v>3009</v>
      </c>
      <c r="M22" s="76">
        <v>63</v>
      </c>
      <c r="N22" s="76">
        <v>3</v>
      </c>
      <c r="O22" s="76" t="s">
        <v>804</v>
      </c>
      <c r="P22" s="76"/>
    </row>
    <row r="23" spans="1:16" x14ac:dyDescent="0.25">
      <c r="A23" s="76">
        <v>12355</v>
      </c>
      <c r="B23" s="77">
        <v>45661</v>
      </c>
      <c r="C23" s="76" t="s">
        <v>791</v>
      </c>
      <c r="D23" s="76" t="s">
        <v>809</v>
      </c>
      <c r="E23" s="76" t="s">
        <v>226</v>
      </c>
      <c r="F23" s="76" t="s">
        <v>227</v>
      </c>
      <c r="G23" s="76" t="s">
        <v>1049</v>
      </c>
      <c r="H23" s="76" t="s">
        <v>797</v>
      </c>
      <c r="I23" s="76" t="s">
        <v>2928</v>
      </c>
      <c r="J23" s="76" t="s">
        <v>3010</v>
      </c>
      <c r="K23" s="76">
        <v>6145</v>
      </c>
      <c r="L23" s="76" t="s">
        <v>3011</v>
      </c>
      <c r="M23" s="76">
        <v>35.1</v>
      </c>
      <c r="N23" s="76"/>
      <c r="O23" s="76"/>
      <c r="P23" s="76"/>
    </row>
    <row r="24" spans="1:16" x14ac:dyDescent="0.25">
      <c r="A24" s="76">
        <v>12612</v>
      </c>
      <c r="B24" s="77">
        <v>45661</v>
      </c>
      <c r="C24" s="76" t="s">
        <v>791</v>
      </c>
      <c r="D24" s="76" t="s">
        <v>809</v>
      </c>
      <c r="E24" s="76" t="s">
        <v>220</v>
      </c>
      <c r="F24" s="76" t="s">
        <v>221</v>
      </c>
      <c r="G24" s="76" t="s">
        <v>3012</v>
      </c>
      <c r="H24" s="76" t="s">
        <v>797</v>
      </c>
      <c r="I24" s="76" t="s">
        <v>808</v>
      </c>
      <c r="J24" s="76" t="s">
        <v>3013</v>
      </c>
      <c r="K24" s="76">
        <v>6144</v>
      </c>
      <c r="L24" s="76">
        <v>4.00062063140202E+19</v>
      </c>
      <c r="M24" s="76">
        <v>99</v>
      </c>
      <c r="N24" s="76">
        <v>4.71</v>
      </c>
      <c r="O24" s="76" t="s">
        <v>800</v>
      </c>
      <c r="P24" s="76"/>
    </row>
    <row r="25" spans="1:16" x14ac:dyDescent="0.25">
      <c r="A25" s="76">
        <v>12367</v>
      </c>
      <c r="B25" s="77">
        <v>45661</v>
      </c>
      <c r="C25" s="76" t="s">
        <v>791</v>
      </c>
      <c r="D25" s="76" t="s">
        <v>809</v>
      </c>
      <c r="E25" s="76" t="s">
        <v>225</v>
      </c>
      <c r="F25" s="76" t="s">
        <v>676</v>
      </c>
      <c r="G25" s="76" t="s">
        <v>1683</v>
      </c>
      <c r="H25" s="76" t="s">
        <v>2946</v>
      </c>
      <c r="I25" s="76" t="s">
        <v>1684</v>
      </c>
      <c r="J25" s="76" t="s">
        <v>3014</v>
      </c>
      <c r="K25" s="76">
        <v>6139</v>
      </c>
      <c r="L25" s="76" t="s">
        <v>3015</v>
      </c>
      <c r="M25" s="76">
        <v>1134.0899999999999</v>
      </c>
      <c r="N25" s="76">
        <v>0</v>
      </c>
      <c r="O25" s="76"/>
      <c r="P25" s="76"/>
    </row>
    <row r="26" spans="1:16" x14ac:dyDescent="0.25">
      <c r="A26" s="76">
        <v>12368</v>
      </c>
      <c r="B26" s="77">
        <v>45661</v>
      </c>
      <c r="C26" s="76" t="s">
        <v>791</v>
      </c>
      <c r="D26" s="76" t="s">
        <v>809</v>
      </c>
      <c r="E26" s="76" t="s">
        <v>225</v>
      </c>
      <c r="F26" s="76" t="s">
        <v>676</v>
      </c>
      <c r="G26" s="76" t="s">
        <v>1678</v>
      </c>
      <c r="H26" s="76" t="s">
        <v>2946</v>
      </c>
      <c r="I26" s="76" t="s">
        <v>1679</v>
      </c>
      <c r="J26" s="76" t="s">
        <v>3016</v>
      </c>
      <c r="K26" s="76">
        <v>6140</v>
      </c>
      <c r="L26" s="76" t="s">
        <v>3017</v>
      </c>
      <c r="M26" s="76">
        <v>369</v>
      </c>
      <c r="N26" s="76">
        <v>0</v>
      </c>
      <c r="O26" s="76"/>
      <c r="P26" s="76"/>
    </row>
    <row r="27" spans="1:16" x14ac:dyDescent="0.25">
      <c r="A27" s="76">
        <v>12322</v>
      </c>
      <c r="B27" s="77">
        <v>45662</v>
      </c>
      <c r="C27" s="76" t="s">
        <v>791</v>
      </c>
      <c r="D27" s="76" t="s">
        <v>792</v>
      </c>
      <c r="E27" s="76" t="s">
        <v>220</v>
      </c>
      <c r="F27" s="76" t="s">
        <v>372</v>
      </c>
      <c r="G27" s="76" t="s">
        <v>817</v>
      </c>
      <c r="H27" s="76" t="s">
        <v>2894</v>
      </c>
      <c r="I27" s="76" t="s">
        <v>878</v>
      </c>
      <c r="J27" s="76" t="s">
        <v>3018</v>
      </c>
      <c r="K27" s="76">
        <v>6101</v>
      </c>
      <c r="L27" s="76">
        <v>24071</v>
      </c>
      <c r="M27" s="76">
        <v>10.5</v>
      </c>
      <c r="N27" s="76">
        <v>0.5</v>
      </c>
      <c r="O27" s="76" t="s">
        <v>800</v>
      </c>
      <c r="P27" s="76"/>
    </row>
    <row r="28" spans="1:16" x14ac:dyDescent="0.25">
      <c r="A28" s="76">
        <v>12323</v>
      </c>
      <c r="B28" s="77">
        <v>45662</v>
      </c>
      <c r="C28" s="76" t="s">
        <v>791</v>
      </c>
      <c r="D28" s="76" t="s">
        <v>792</v>
      </c>
      <c r="E28" s="76" t="s">
        <v>222</v>
      </c>
      <c r="F28" s="76" t="s">
        <v>880</v>
      </c>
      <c r="G28" s="76" t="s">
        <v>2117</v>
      </c>
      <c r="H28" s="76" t="s">
        <v>2894</v>
      </c>
      <c r="I28" s="76" t="s">
        <v>829</v>
      </c>
      <c r="J28" s="76" t="s">
        <v>3019</v>
      </c>
      <c r="K28" s="76">
        <v>6102</v>
      </c>
      <c r="L28" s="76" t="s">
        <v>75</v>
      </c>
      <c r="M28" s="76">
        <v>100</v>
      </c>
      <c r="N28" s="76"/>
      <c r="O28" s="76"/>
      <c r="P28" s="76"/>
    </row>
    <row r="29" spans="1:16" x14ac:dyDescent="0.25">
      <c r="A29" s="76">
        <v>12324</v>
      </c>
      <c r="B29" s="77">
        <v>45662</v>
      </c>
      <c r="C29" s="76" t="s">
        <v>791</v>
      </c>
      <c r="D29" s="76" t="s">
        <v>792</v>
      </c>
      <c r="E29" s="76" t="s">
        <v>220</v>
      </c>
      <c r="F29" s="76" t="s">
        <v>650</v>
      </c>
      <c r="G29" s="76" t="s">
        <v>2115</v>
      </c>
      <c r="H29" s="76" t="s">
        <v>2894</v>
      </c>
      <c r="I29" s="76" t="s">
        <v>2959</v>
      </c>
      <c r="J29" s="76" t="s">
        <v>3020</v>
      </c>
      <c r="K29" s="76">
        <v>6103</v>
      </c>
      <c r="L29" s="76" t="s">
        <v>75</v>
      </c>
      <c r="M29" s="76">
        <v>30</v>
      </c>
      <c r="N29" s="76"/>
      <c r="O29" s="76"/>
      <c r="P29" s="76"/>
    </row>
    <row r="30" spans="1:16" x14ac:dyDescent="0.25">
      <c r="A30" s="76">
        <v>12325</v>
      </c>
      <c r="B30" s="77">
        <v>45662</v>
      </c>
      <c r="C30" s="76" t="s">
        <v>791</v>
      </c>
      <c r="D30" s="76" t="s">
        <v>792</v>
      </c>
      <c r="E30" s="76" t="s">
        <v>220</v>
      </c>
      <c r="F30" s="76" t="s">
        <v>574</v>
      </c>
      <c r="G30" s="76" t="s">
        <v>3021</v>
      </c>
      <c r="H30" s="76" t="s">
        <v>2894</v>
      </c>
      <c r="I30" s="76" t="s">
        <v>803</v>
      </c>
      <c r="J30" s="76" t="s">
        <v>3022</v>
      </c>
      <c r="K30" s="76">
        <v>6104</v>
      </c>
      <c r="L30" s="76">
        <v>39258</v>
      </c>
      <c r="M30" s="76">
        <v>21</v>
      </c>
      <c r="N30" s="76">
        <v>1</v>
      </c>
      <c r="O30" s="76" t="s">
        <v>804</v>
      </c>
      <c r="P30" s="76"/>
    </row>
    <row r="31" spans="1:16" x14ac:dyDescent="0.25">
      <c r="A31" s="76">
        <v>12327</v>
      </c>
      <c r="B31" s="77">
        <v>45662</v>
      </c>
      <c r="C31" s="76" t="s">
        <v>791</v>
      </c>
      <c r="D31" s="76" t="s">
        <v>792</v>
      </c>
      <c r="E31" s="76" t="s">
        <v>222</v>
      </c>
      <c r="F31" s="76" t="s">
        <v>573</v>
      </c>
      <c r="G31" s="76" t="s">
        <v>819</v>
      </c>
      <c r="H31" s="76" t="s">
        <v>2894</v>
      </c>
      <c r="I31" s="76" t="s">
        <v>879</v>
      </c>
      <c r="J31" s="76" t="s">
        <v>3023</v>
      </c>
      <c r="K31" s="76">
        <v>6106</v>
      </c>
      <c r="L31" s="76">
        <v>193011004391</v>
      </c>
      <c r="M31" s="76">
        <v>1000</v>
      </c>
      <c r="N31" s="76">
        <v>47.62</v>
      </c>
      <c r="O31" s="76" t="s">
        <v>800</v>
      </c>
      <c r="P31" s="76"/>
    </row>
    <row r="32" spans="1:16" x14ac:dyDescent="0.25">
      <c r="A32" s="76">
        <v>12328</v>
      </c>
      <c r="B32" s="77">
        <v>45662</v>
      </c>
      <c r="C32" s="76" t="s">
        <v>791</v>
      </c>
      <c r="D32" s="76" t="s">
        <v>792</v>
      </c>
      <c r="E32" s="76" t="s">
        <v>220</v>
      </c>
      <c r="F32" s="76" t="s">
        <v>372</v>
      </c>
      <c r="G32" s="76" t="s">
        <v>819</v>
      </c>
      <c r="H32" s="76" t="s">
        <v>2894</v>
      </c>
      <c r="I32" s="76" t="s">
        <v>878</v>
      </c>
      <c r="J32" s="76" t="s">
        <v>3024</v>
      </c>
      <c r="K32" s="76">
        <v>6107</v>
      </c>
      <c r="L32" s="76" t="s">
        <v>3025</v>
      </c>
      <c r="M32" s="76">
        <v>32.5</v>
      </c>
      <c r="N32" s="76">
        <v>1.55</v>
      </c>
      <c r="O32" s="76" t="s">
        <v>800</v>
      </c>
      <c r="P32" s="76"/>
    </row>
    <row r="33" spans="1:16" x14ac:dyDescent="0.25">
      <c r="A33" s="76">
        <v>12329</v>
      </c>
      <c r="B33" s="77">
        <v>45662</v>
      </c>
      <c r="C33" s="76" t="s">
        <v>791</v>
      </c>
      <c r="D33" s="76" t="s">
        <v>792</v>
      </c>
      <c r="E33" s="76" t="s">
        <v>226</v>
      </c>
      <c r="F33" s="76" t="s">
        <v>227</v>
      </c>
      <c r="G33" s="76" t="s">
        <v>2907</v>
      </c>
      <c r="H33" s="76" t="s">
        <v>2894</v>
      </c>
      <c r="I33" s="76" t="s">
        <v>2910</v>
      </c>
      <c r="J33" s="76" t="s">
        <v>3026</v>
      </c>
      <c r="K33" s="76">
        <v>6108</v>
      </c>
      <c r="L33" s="76" t="s">
        <v>3027</v>
      </c>
      <c r="M33" s="76">
        <v>14</v>
      </c>
      <c r="N33" s="76">
        <v>0.67</v>
      </c>
      <c r="O33" s="76" t="s">
        <v>800</v>
      </c>
      <c r="P33" s="76"/>
    </row>
    <row r="34" spans="1:16" x14ac:dyDescent="0.25">
      <c r="A34" s="76">
        <v>12330</v>
      </c>
      <c r="B34" s="77">
        <v>45662</v>
      </c>
      <c r="C34" s="76" t="s">
        <v>791</v>
      </c>
      <c r="D34" s="76" t="s">
        <v>792</v>
      </c>
      <c r="E34" s="76" t="s">
        <v>220</v>
      </c>
      <c r="F34" s="76" t="s">
        <v>650</v>
      </c>
      <c r="G34" s="76" t="s">
        <v>2949</v>
      </c>
      <c r="H34" s="76" t="s">
        <v>2894</v>
      </c>
      <c r="I34" s="76" t="s">
        <v>2899</v>
      </c>
      <c r="J34" s="76" t="s">
        <v>3028</v>
      </c>
      <c r="K34" s="76">
        <v>6109</v>
      </c>
      <c r="L34" s="76">
        <v>8681</v>
      </c>
      <c r="M34" s="76">
        <v>24</v>
      </c>
      <c r="N34" s="76"/>
      <c r="O34" s="76"/>
      <c r="P34" s="76"/>
    </row>
    <row r="35" spans="1:16" x14ac:dyDescent="0.25">
      <c r="A35" s="76">
        <v>12331</v>
      </c>
      <c r="B35" s="77">
        <v>45662</v>
      </c>
      <c r="C35" s="76" t="s">
        <v>791</v>
      </c>
      <c r="D35" s="76" t="s">
        <v>792</v>
      </c>
      <c r="E35" s="76" t="s">
        <v>220</v>
      </c>
      <c r="F35" s="76" t="s">
        <v>2112</v>
      </c>
      <c r="G35" s="76" t="s">
        <v>2945</v>
      </c>
      <c r="H35" s="76" t="s">
        <v>2894</v>
      </c>
      <c r="I35" s="76" t="s">
        <v>2914</v>
      </c>
      <c r="J35" s="76" t="s">
        <v>3029</v>
      </c>
      <c r="K35" s="76">
        <v>6110</v>
      </c>
      <c r="L35" s="76">
        <v>408</v>
      </c>
      <c r="M35" s="76">
        <v>220</v>
      </c>
      <c r="N35" s="76"/>
      <c r="O35" s="76"/>
      <c r="P35" s="76"/>
    </row>
    <row r="36" spans="1:16" x14ac:dyDescent="0.25">
      <c r="A36" s="76">
        <v>12332</v>
      </c>
      <c r="B36" s="77">
        <v>45662</v>
      </c>
      <c r="C36" s="76" t="s">
        <v>791</v>
      </c>
      <c r="D36" s="76" t="s">
        <v>792</v>
      </c>
      <c r="E36" s="76" t="s">
        <v>220</v>
      </c>
      <c r="F36" s="76" t="s">
        <v>2112</v>
      </c>
      <c r="G36" s="76" t="s">
        <v>2540</v>
      </c>
      <c r="H36" s="76" t="s">
        <v>2894</v>
      </c>
      <c r="I36" s="76" t="s">
        <v>2099</v>
      </c>
      <c r="J36" s="76" t="s">
        <v>3030</v>
      </c>
      <c r="K36" s="76">
        <v>6111</v>
      </c>
      <c r="L36" s="76">
        <v>119853</v>
      </c>
      <c r="M36" s="76">
        <v>31.5</v>
      </c>
      <c r="N36" s="76">
        <v>1.5</v>
      </c>
      <c r="O36" s="76" t="s">
        <v>800</v>
      </c>
      <c r="P36" s="76"/>
    </row>
    <row r="37" spans="1:16" x14ac:dyDescent="0.25">
      <c r="A37" s="76">
        <v>12333</v>
      </c>
      <c r="B37" s="77">
        <v>45662</v>
      </c>
      <c r="C37" s="76" t="s">
        <v>791</v>
      </c>
      <c r="D37" s="76" t="s">
        <v>792</v>
      </c>
      <c r="E37" s="76" t="s">
        <v>222</v>
      </c>
      <c r="F37" s="76" t="s">
        <v>573</v>
      </c>
      <c r="G37" s="76" t="s">
        <v>798</v>
      </c>
      <c r="H37" s="76" t="s">
        <v>2894</v>
      </c>
      <c r="I37" s="76" t="s">
        <v>2895</v>
      </c>
      <c r="J37" s="76" t="s">
        <v>3031</v>
      </c>
      <c r="K37" s="76">
        <v>6112</v>
      </c>
      <c r="L37" s="76">
        <v>9743</v>
      </c>
      <c r="M37" s="76">
        <v>33.6</v>
      </c>
      <c r="N37" s="76">
        <v>1.6</v>
      </c>
      <c r="O37" s="76" t="s">
        <v>800</v>
      </c>
      <c r="P37" s="76"/>
    </row>
    <row r="38" spans="1:16" x14ac:dyDescent="0.25">
      <c r="A38" s="76">
        <v>12334</v>
      </c>
      <c r="B38" s="77">
        <v>45662</v>
      </c>
      <c r="C38" s="76" t="s">
        <v>791</v>
      </c>
      <c r="D38" s="76" t="s">
        <v>792</v>
      </c>
      <c r="E38" s="76" t="s">
        <v>220</v>
      </c>
      <c r="F38" s="76" t="s">
        <v>2112</v>
      </c>
      <c r="G38" s="76" t="s">
        <v>2540</v>
      </c>
      <c r="H38" s="76" t="s">
        <v>2894</v>
      </c>
      <c r="I38" s="76" t="s">
        <v>2099</v>
      </c>
      <c r="J38" s="76" t="s">
        <v>3030</v>
      </c>
      <c r="K38" s="76">
        <v>6113</v>
      </c>
      <c r="L38" s="76">
        <v>119864</v>
      </c>
      <c r="M38" s="76">
        <v>5.25</v>
      </c>
      <c r="N38" s="76">
        <v>0.25</v>
      </c>
      <c r="O38" s="76" t="s">
        <v>800</v>
      </c>
      <c r="P38" s="76"/>
    </row>
    <row r="39" spans="1:16" x14ac:dyDescent="0.25">
      <c r="A39" s="76">
        <v>12345</v>
      </c>
      <c r="B39" s="77">
        <v>45662</v>
      </c>
      <c r="C39" s="76" t="s">
        <v>791</v>
      </c>
      <c r="D39" s="76" t="s">
        <v>809</v>
      </c>
      <c r="E39" s="76" t="s">
        <v>222</v>
      </c>
      <c r="F39" s="76" t="s">
        <v>573</v>
      </c>
      <c r="G39" s="76" t="s">
        <v>807</v>
      </c>
      <c r="H39" s="76" t="s">
        <v>2894</v>
      </c>
      <c r="I39" s="76" t="s">
        <v>2924</v>
      </c>
      <c r="J39" s="76" t="s">
        <v>3032</v>
      </c>
      <c r="K39" s="76">
        <v>6124</v>
      </c>
      <c r="L39" s="76">
        <v>30951160071</v>
      </c>
      <c r="M39" s="76">
        <v>52</v>
      </c>
      <c r="N39" s="76"/>
      <c r="O39" s="76"/>
      <c r="P39" s="76"/>
    </row>
    <row r="40" spans="1:16" x14ac:dyDescent="0.25">
      <c r="A40" s="76">
        <v>12406</v>
      </c>
      <c r="B40" s="77">
        <v>45662</v>
      </c>
      <c r="C40" s="76" t="s">
        <v>791</v>
      </c>
      <c r="D40" s="76" t="s">
        <v>795</v>
      </c>
      <c r="E40" s="76" t="s">
        <v>226</v>
      </c>
      <c r="F40" s="76" t="s">
        <v>575</v>
      </c>
      <c r="G40" s="76" t="s">
        <v>2546</v>
      </c>
      <c r="H40" s="76" t="s">
        <v>2102</v>
      </c>
      <c r="I40" s="76" t="s">
        <v>3033</v>
      </c>
      <c r="J40" s="76" t="s">
        <v>3034</v>
      </c>
      <c r="K40" s="76">
        <v>6020</v>
      </c>
      <c r="L40" s="76" t="s">
        <v>3035</v>
      </c>
      <c r="M40" s="76">
        <v>2126.25</v>
      </c>
      <c r="N40" s="76">
        <v>101.25</v>
      </c>
      <c r="O40" s="76" t="s">
        <v>804</v>
      </c>
      <c r="P40" s="76"/>
    </row>
    <row r="41" spans="1:16" x14ac:dyDescent="0.25">
      <c r="A41" s="76">
        <v>12521</v>
      </c>
      <c r="B41" s="77">
        <v>45663</v>
      </c>
      <c r="C41" s="76" t="s">
        <v>811</v>
      </c>
      <c r="D41" s="76" t="s">
        <v>792</v>
      </c>
      <c r="E41" s="76" t="s">
        <v>224</v>
      </c>
      <c r="F41" s="76" t="s">
        <v>228</v>
      </c>
      <c r="G41" s="76" t="s">
        <v>796</v>
      </c>
      <c r="H41" s="76" t="s">
        <v>797</v>
      </c>
      <c r="I41" s="76" t="s">
        <v>810</v>
      </c>
      <c r="J41" s="76" t="s">
        <v>875</v>
      </c>
      <c r="K41" s="76">
        <v>1342</v>
      </c>
      <c r="L41" s="76" t="s">
        <v>3036</v>
      </c>
      <c r="M41" s="76">
        <v>100</v>
      </c>
      <c r="N41" s="76"/>
      <c r="O41" s="76"/>
      <c r="P41" s="76"/>
    </row>
    <row r="42" spans="1:16" x14ac:dyDescent="0.25">
      <c r="A42" s="76">
        <v>12529</v>
      </c>
      <c r="B42" s="77">
        <v>45663</v>
      </c>
      <c r="C42" s="76" t="s">
        <v>811</v>
      </c>
      <c r="D42" s="76" t="s">
        <v>795</v>
      </c>
      <c r="E42" s="76" t="s">
        <v>224</v>
      </c>
      <c r="F42" s="76" t="s">
        <v>228</v>
      </c>
      <c r="G42" s="76" t="s">
        <v>824</v>
      </c>
      <c r="H42" s="76" t="s">
        <v>797</v>
      </c>
      <c r="I42" s="76" t="s">
        <v>825</v>
      </c>
      <c r="J42" s="76" t="s">
        <v>3037</v>
      </c>
      <c r="K42" s="76">
        <v>1350</v>
      </c>
      <c r="L42" s="76" t="s">
        <v>3038</v>
      </c>
      <c r="M42" s="76">
        <v>500</v>
      </c>
      <c r="N42" s="76"/>
      <c r="O42" s="76"/>
      <c r="P42" s="76"/>
    </row>
    <row r="43" spans="1:16" x14ac:dyDescent="0.25">
      <c r="A43" s="76">
        <v>12356</v>
      </c>
      <c r="B43" s="77">
        <v>45663</v>
      </c>
      <c r="C43" s="76" t="s">
        <v>791</v>
      </c>
      <c r="D43" s="76" t="s">
        <v>809</v>
      </c>
      <c r="E43" s="76" t="s">
        <v>220</v>
      </c>
      <c r="F43" s="76" t="s">
        <v>221</v>
      </c>
      <c r="G43" s="76" t="s">
        <v>818</v>
      </c>
      <c r="H43" s="76" t="s">
        <v>797</v>
      </c>
      <c r="I43" s="76" t="s">
        <v>808</v>
      </c>
      <c r="J43" s="76" t="s">
        <v>3039</v>
      </c>
      <c r="K43" s="76">
        <v>6146</v>
      </c>
      <c r="L43" s="76">
        <v>109</v>
      </c>
      <c r="M43" s="76">
        <v>48.22</v>
      </c>
      <c r="N43" s="76">
        <v>2.2999999999999998</v>
      </c>
      <c r="O43" s="76" t="s">
        <v>800</v>
      </c>
      <c r="P43" s="76"/>
    </row>
    <row r="44" spans="1:16" x14ac:dyDescent="0.25">
      <c r="A44" s="76">
        <v>12357</v>
      </c>
      <c r="B44" s="77">
        <v>45663</v>
      </c>
      <c r="C44" s="76" t="s">
        <v>791</v>
      </c>
      <c r="D44" s="76" t="s">
        <v>809</v>
      </c>
      <c r="E44" s="76" t="s">
        <v>224</v>
      </c>
      <c r="F44" s="76" t="s">
        <v>228</v>
      </c>
      <c r="G44" s="76" t="s">
        <v>796</v>
      </c>
      <c r="H44" s="76" t="s">
        <v>797</v>
      </c>
      <c r="I44" s="76" t="s">
        <v>810</v>
      </c>
      <c r="J44" s="76" t="s">
        <v>3040</v>
      </c>
      <c r="K44" s="76">
        <v>6147</v>
      </c>
      <c r="L44" s="76" t="s">
        <v>3036</v>
      </c>
      <c r="M44" s="76">
        <v>100</v>
      </c>
      <c r="N44" s="76"/>
      <c r="O44" s="76"/>
      <c r="P44" s="76"/>
    </row>
    <row r="45" spans="1:16" x14ac:dyDescent="0.25">
      <c r="A45" s="76">
        <v>12618</v>
      </c>
      <c r="B45" s="77">
        <v>45663</v>
      </c>
      <c r="C45" s="76" t="s">
        <v>791</v>
      </c>
      <c r="D45" s="76" t="s">
        <v>795</v>
      </c>
      <c r="E45" s="76" t="s">
        <v>224</v>
      </c>
      <c r="F45" s="76" t="s">
        <v>228</v>
      </c>
      <c r="G45" s="76" t="s">
        <v>796</v>
      </c>
      <c r="H45" s="76" t="s">
        <v>797</v>
      </c>
      <c r="I45" s="76" t="s">
        <v>24</v>
      </c>
      <c r="J45" s="76" t="s">
        <v>874</v>
      </c>
      <c r="K45" s="76">
        <v>6328</v>
      </c>
      <c r="L45" s="76">
        <v>5450601255650140</v>
      </c>
      <c r="M45" s="76">
        <v>3000</v>
      </c>
      <c r="N45" s="76"/>
      <c r="O45" s="76"/>
      <c r="P45" s="76"/>
    </row>
    <row r="46" spans="1:16" x14ac:dyDescent="0.25">
      <c r="A46" s="76">
        <v>12619</v>
      </c>
      <c r="B46" s="77">
        <v>45663</v>
      </c>
      <c r="C46" s="76" t="s">
        <v>791</v>
      </c>
      <c r="D46" s="76" t="s">
        <v>795</v>
      </c>
      <c r="E46" s="76" t="s">
        <v>226</v>
      </c>
      <c r="F46" s="76" t="s">
        <v>703</v>
      </c>
      <c r="G46" s="76" t="s">
        <v>1680</v>
      </c>
      <c r="H46" s="76" t="s">
        <v>797</v>
      </c>
      <c r="I46" s="76" t="s">
        <v>840</v>
      </c>
      <c r="J46" s="76" t="s">
        <v>3041</v>
      </c>
      <c r="K46" s="76">
        <v>6329</v>
      </c>
      <c r="L46" s="76">
        <v>5450601255651630</v>
      </c>
      <c r="M46" s="76">
        <v>750</v>
      </c>
      <c r="N46" s="76">
        <v>0</v>
      </c>
      <c r="O46" s="76"/>
      <c r="P46" s="76"/>
    </row>
    <row r="47" spans="1:16" x14ac:dyDescent="0.25">
      <c r="A47" s="76">
        <v>12484</v>
      </c>
      <c r="B47" s="77">
        <v>45663</v>
      </c>
      <c r="C47" s="76" t="s">
        <v>811</v>
      </c>
      <c r="D47" s="76" t="s">
        <v>809</v>
      </c>
      <c r="E47" s="76" t="s">
        <v>224</v>
      </c>
      <c r="F47" s="76" t="s">
        <v>228</v>
      </c>
      <c r="G47" s="76" t="s">
        <v>796</v>
      </c>
      <c r="H47" s="76" t="s">
        <v>797</v>
      </c>
      <c r="I47" s="76" t="s">
        <v>24</v>
      </c>
      <c r="J47" s="76" t="s">
        <v>876</v>
      </c>
      <c r="K47" s="76">
        <v>1340</v>
      </c>
      <c r="L47" s="76">
        <v>5450601255650140</v>
      </c>
      <c r="M47" s="76">
        <v>3000</v>
      </c>
      <c r="N47" s="76"/>
      <c r="O47" s="76"/>
      <c r="P47" s="76"/>
    </row>
    <row r="48" spans="1:16" x14ac:dyDescent="0.25">
      <c r="A48" s="76">
        <v>12358</v>
      </c>
      <c r="B48" s="77">
        <v>45664</v>
      </c>
      <c r="C48" s="76" t="s">
        <v>791</v>
      </c>
      <c r="D48" s="76" t="s">
        <v>809</v>
      </c>
      <c r="E48" s="76" t="s">
        <v>220</v>
      </c>
      <c r="F48" s="76" t="s">
        <v>574</v>
      </c>
      <c r="G48" s="76" t="s">
        <v>2929</v>
      </c>
      <c r="H48" s="76" t="s">
        <v>797</v>
      </c>
      <c r="I48" s="76" t="s">
        <v>803</v>
      </c>
      <c r="J48" s="76" t="s">
        <v>3042</v>
      </c>
      <c r="K48" s="76">
        <v>6148</v>
      </c>
      <c r="L48" s="76">
        <v>60715</v>
      </c>
      <c r="M48" s="76">
        <v>25</v>
      </c>
      <c r="N48" s="76">
        <v>1.19</v>
      </c>
      <c r="O48" s="76" t="s">
        <v>800</v>
      </c>
      <c r="P48" s="76"/>
    </row>
    <row r="49" spans="1:16" x14ac:dyDescent="0.25">
      <c r="A49" s="76">
        <v>12370</v>
      </c>
      <c r="B49" s="77">
        <v>45664</v>
      </c>
      <c r="C49" s="76" t="s">
        <v>791</v>
      </c>
      <c r="D49" s="76" t="s">
        <v>809</v>
      </c>
      <c r="E49" s="76" t="s">
        <v>226</v>
      </c>
      <c r="F49" s="76" t="s">
        <v>227</v>
      </c>
      <c r="G49" s="76" t="s">
        <v>3043</v>
      </c>
      <c r="H49" s="76" t="s">
        <v>2102</v>
      </c>
      <c r="I49" s="76" t="s">
        <v>3044</v>
      </c>
      <c r="J49" s="76" t="s">
        <v>3045</v>
      </c>
      <c r="K49" s="76">
        <v>6149</v>
      </c>
      <c r="L49" s="76" t="s">
        <v>3046</v>
      </c>
      <c r="M49" s="76">
        <v>135</v>
      </c>
      <c r="N49" s="76">
        <v>0</v>
      </c>
      <c r="O49" s="76"/>
      <c r="P49" s="76"/>
    </row>
    <row r="50" spans="1:16" x14ac:dyDescent="0.25">
      <c r="A50" s="76">
        <v>12520</v>
      </c>
      <c r="B50" s="77">
        <v>45665</v>
      </c>
      <c r="C50" s="76" t="s">
        <v>791</v>
      </c>
      <c r="D50" s="76" t="s">
        <v>3047</v>
      </c>
      <c r="E50" s="76" t="s">
        <v>222</v>
      </c>
      <c r="F50" s="76" t="s">
        <v>223</v>
      </c>
      <c r="G50" s="76" t="s">
        <v>813</v>
      </c>
      <c r="H50" s="76" t="s">
        <v>797</v>
      </c>
      <c r="I50" s="76" t="s">
        <v>2974</v>
      </c>
      <c r="J50" s="76" t="s">
        <v>3048</v>
      </c>
      <c r="K50" s="76">
        <v>1</v>
      </c>
      <c r="L50" s="76">
        <v>5450801256489690</v>
      </c>
      <c r="M50" s="76">
        <v>3850</v>
      </c>
      <c r="N50" s="76"/>
      <c r="O50" s="76"/>
      <c r="P50" s="76"/>
    </row>
    <row r="51" spans="1:16" x14ac:dyDescent="0.25">
      <c r="A51" s="76">
        <v>12522</v>
      </c>
      <c r="B51" s="77">
        <v>45665</v>
      </c>
      <c r="C51" s="76" t="s">
        <v>811</v>
      </c>
      <c r="D51" s="76" t="s">
        <v>792</v>
      </c>
      <c r="E51" s="76" t="s">
        <v>224</v>
      </c>
      <c r="F51" s="76" t="s">
        <v>228</v>
      </c>
      <c r="G51" s="76" t="s">
        <v>796</v>
      </c>
      <c r="H51" s="76" t="s">
        <v>797</v>
      </c>
      <c r="I51" s="76" t="s">
        <v>810</v>
      </c>
      <c r="J51" s="76" t="s">
        <v>875</v>
      </c>
      <c r="K51" s="76">
        <v>1343</v>
      </c>
      <c r="L51" s="76" t="s">
        <v>3049</v>
      </c>
      <c r="M51" s="76">
        <v>200</v>
      </c>
      <c r="N51" s="76"/>
      <c r="O51" s="76"/>
      <c r="P51" s="76"/>
    </row>
    <row r="52" spans="1:16" x14ac:dyDescent="0.25">
      <c r="A52" s="76">
        <v>12523</v>
      </c>
      <c r="B52" s="77">
        <v>45665</v>
      </c>
      <c r="C52" s="76" t="s">
        <v>811</v>
      </c>
      <c r="D52" s="76" t="s">
        <v>792</v>
      </c>
      <c r="E52" s="76" t="s">
        <v>224</v>
      </c>
      <c r="F52" s="76" t="s">
        <v>228</v>
      </c>
      <c r="G52" s="76" t="s">
        <v>796</v>
      </c>
      <c r="H52" s="76" t="s">
        <v>797</v>
      </c>
      <c r="I52" s="76" t="s">
        <v>810</v>
      </c>
      <c r="J52" s="76" t="s">
        <v>875</v>
      </c>
      <c r="K52" s="76">
        <v>1344</v>
      </c>
      <c r="L52" s="76" t="s">
        <v>3050</v>
      </c>
      <c r="M52" s="76">
        <v>100</v>
      </c>
      <c r="N52" s="76"/>
      <c r="O52" s="76"/>
      <c r="P52" s="76"/>
    </row>
    <row r="53" spans="1:16" x14ac:dyDescent="0.25">
      <c r="A53" s="76">
        <v>12621</v>
      </c>
      <c r="B53" s="77">
        <v>45665</v>
      </c>
      <c r="C53" s="76" t="s">
        <v>791</v>
      </c>
      <c r="D53" s="76" t="s">
        <v>795</v>
      </c>
      <c r="E53" s="76" t="s">
        <v>226</v>
      </c>
      <c r="F53" s="76" t="s">
        <v>2915</v>
      </c>
      <c r="G53" s="76" t="s">
        <v>2952</v>
      </c>
      <c r="H53" s="76" t="s">
        <v>816</v>
      </c>
      <c r="I53" s="76"/>
      <c r="J53" s="76" t="s">
        <v>3051</v>
      </c>
      <c r="K53" s="76">
        <v>6331</v>
      </c>
      <c r="L53" s="76" t="s">
        <v>2953</v>
      </c>
      <c r="M53" s="76">
        <v>1000</v>
      </c>
      <c r="N53" s="76">
        <v>0</v>
      </c>
      <c r="O53" s="76"/>
      <c r="P53" s="76"/>
    </row>
    <row r="54" spans="1:16" x14ac:dyDescent="0.25">
      <c r="A54" s="76">
        <v>12622</v>
      </c>
      <c r="B54" s="77">
        <v>45665</v>
      </c>
      <c r="C54" s="76" t="s">
        <v>791</v>
      </c>
      <c r="D54" s="76" t="s">
        <v>795</v>
      </c>
      <c r="E54" s="76" t="s">
        <v>226</v>
      </c>
      <c r="F54" s="76" t="s">
        <v>575</v>
      </c>
      <c r="G54" s="76" t="s">
        <v>1051</v>
      </c>
      <c r="H54" s="76" t="s">
        <v>816</v>
      </c>
      <c r="I54" s="76"/>
      <c r="J54" s="76" t="s">
        <v>3052</v>
      </c>
      <c r="K54" s="76">
        <v>6330</v>
      </c>
      <c r="L54" s="76" t="s">
        <v>2956</v>
      </c>
      <c r="M54" s="76">
        <v>2205</v>
      </c>
      <c r="N54" s="76">
        <v>105</v>
      </c>
      <c r="O54" s="76" t="s">
        <v>804</v>
      </c>
      <c r="P54" s="76"/>
    </row>
    <row r="55" spans="1:16" x14ac:dyDescent="0.25">
      <c r="A55" s="76">
        <v>12623</v>
      </c>
      <c r="B55" s="77">
        <v>45665</v>
      </c>
      <c r="C55" s="76" t="s">
        <v>791</v>
      </c>
      <c r="D55" s="76" t="s">
        <v>795</v>
      </c>
      <c r="E55" s="76" t="s">
        <v>226</v>
      </c>
      <c r="F55" s="76" t="s">
        <v>652</v>
      </c>
      <c r="G55" s="76" t="s">
        <v>2911</v>
      </c>
      <c r="H55" s="76" t="s">
        <v>816</v>
      </c>
      <c r="I55" s="76" t="s">
        <v>2912</v>
      </c>
      <c r="J55" s="76" t="s">
        <v>3053</v>
      </c>
      <c r="K55" s="76">
        <v>6332</v>
      </c>
      <c r="L55" s="76" t="s">
        <v>3054</v>
      </c>
      <c r="M55" s="76">
        <v>2500</v>
      </c>
      <c r="N55" s="76">
        <v>0</v>
      </c>
      <c r="O55" s="76"/>
      <c r="P55" s="76"/>
    </row>
    <row r="56" spans="1:16" x14ac:dyDescent="0.25">
      <c r="A56" s="76">
        <v>12624</v>
      </c>
      <c r="B56" s="77">
        <v>45665</v>
      </c>
      <c r="C56" s="76" t="s">
        <v>791</v>
      </c>
      <c r="D56" s="76" t="s">
        <v>795</v>
      </c>
      <c r="E56" s="76" t="s">
        <v>220</v>
      </c>
      <c r="F56" s="76" t="s">
        <v>651</v>
      </c>
      <c r="G56" s="76" t="s">
        <v>831</v>
      </c>
      <c r="H56" s="76" t="s">
        <v>797</v>
      </c>
      <c r="I56" s="76" t="s">
        <v>2532</v>
      </c>
      <c r="J56" s="76" t="s">
        <v>3055</v>
      </c>
      <c r="K56" s="76">
        <v>6333</v>
      </c>
      <c r="L56" s="76" t="s">
        <v>3056</v>
      </c>
      <c r="M56" s="76">
        <v>838.1</v>
      </c>
      <c r="N56" s="76">
        <v>39.909999999999997</v>
      </c>
      <c r="O56" s="76" t="s">
        <v>800</v>
      </c>
      <c r="P56" s="76"/>
    </row>
    <row r="57" spans="1:16" x14ac:dyDescent="0.25">
      <c r="A57" s="76">
        <v>12375</v>
      </c>
      <c r="B57" s="77">
        <v>45665</v>
      </c>
      <c r="C57" s="76" t="s">
        <v>791</v>
      </c>
      <c r="D57" s="76" t="s">
        <v>809</v>
      </c>
      <c r="E57" s="76" t="s">
        <v>222</v>
      </c>
      <c r="F57" s="76" t="s">
        <v>573</v>
      </c>
      <c r="G57" s="76" t="s">
        <v>2557</v>
      </c>
      <c r="H57" s="76" t="s">
        <v>797</v>
      </c>
      <c r="I57" s="76" t="s">
        <v>2896</v>
      </c>
      <c r="J57" s="76" t="s">
        <v>3057</v>
      </c>
      <c r="K57" s="76">
        <v>6151</v>
      </c>
      <c r="L57" s="76">
        <v>1.39902100000356E+16</v>
      </c>
      <c r="M57" s="76">
        <v>75.599999999999994</v>
      </c>
      <c r="N57" s="76">
        <v>3.6</v>
      </c>
      <c r="O57" s="76" t="s">
        <v>800</v>
      </c>
      <c r="P57" s="76"/>
    </row>
    <row r="58" spans="1:16" x14ac:dyDescent="0.25">
      <c r="A58" s="76">
        <v>12376</v>
      </c>
      <c r="B58" s="77">
        <v>45665</v>
      </c>
      <c r="C58" s="76" t="s">
        <v>791</v>
      </c>
      <c r="D58" s="76" t="s">
        <v>809</v>
      </c>
      <c r="E58" s="76" t="s">
        <v>224</v>
      </c>
      <c r="F58" s="76" t="s">
        <v>228</v>
      </c>
      <c r="G58" s="76" t="s">
        <v>796</v>
      </c>
      <c r="H58" s="76" t="s">
        <v>797</v>
      </c>
      <c r="I58" s="76" t="s">
        <v>810</v>
      </c>
      <c r="J58" s="76" t="s">
        <v>3058</v>
      </c>
      <c r="K58" s="76">
        <v>6152</v>
      </c>
      <c r="L58" s="76">
        <v>4334</v>
      </c>
      <c r="M58" s="76">
        <v>200</v>
      </c>
      <c r="N58" s="76"/>
      <c r="O58" s="76"/>
      <c r="P58" s="76"/>
    </row>
    <row r="59" spans="1:16" x14ac:dyDescent="0.25">
      <c r="A59" s="76">
        <v>12377</v>
      </c>
      <c r="B59" s="77">
        <v>45665</v>
      </c>
      <c r="C59" s="76" t="s">
        <v>791</v>
      </c>
      <c r="D59" s="76" t="s">
        <v>809</v>
      </c>
      <c r="E59" s="76" t="s">
        <v>224</v>
      </c>
      <c r="F59" s="76" t="s">
        <v>228</v>
      </c>
      <c r="G59" s="76" t="s">
        <v>796</v>
      </c>
      <c r="H59" s="76" t="s">
        <v>797</v>
      </c>
      <c r="I59" s="76" t="s">
        <v>810</v>
      </c>
      <c r="J59" s="76" t="s">
        <v>3059</v>
      </c>
      <c r="K59" s="76">
        <v>6153</v>
      </c>
      <c r="L59" s="76">
        <v>4335</v>
      </c>
      <c r="M59" s="76">
        <v>100</v>
      </c>
      <c r="N59" s="76"/>
      <c r="O59" s="76"/>
      <c r="P59" s="76"/>
    </row>
    <row r="60" spans="1:16" x14ac:dyDescent="0.25">
      <c r="A60" s="76">
        <v>12410</v>
      </c>
      <c r="B60" s="77">
        <v>45665</v>
      </c>
      <c r="C60" s="76" t="s">
        <v>791</v>
      </c>
      <c r="D60" s="76" t="s">
        <v>795</v>
      </c>
      <c r="E60" s="76" t="s">
        <v>220</v>
      </c>
      <c r="F60" s="76" t="s">
        <v>651</v>
      </c>
      <c r="G60" s="76" t="s">
        <v>827</v>
      </c>
      <c r="H60" s="76" t="s">
        <v>2553</v>
      </c>
      <c r="I60" s="76" t="s">
        <v>828</v>
      </c>
      <c r="J60" s="76" t="s">
        <v>3060</v>
      </c>
      <c r="K60" s="76">
        <v>6192</v>
      </c>
      <c r="L60" s="76" t="s">
        <v>3061</v>
      </c>
      <c r="M60" s="76">
        <v>879.94</v>
      </c>
      <c r="N60" s="76">
        <v>0</v>
      </c>
      <c r="O60" s="76"/>
      <c r="P60" s="76"/>
    </row>
    <row r="61" spans="1:16" x14ac:dyDescent="0.25">
      <c r="A61" s="76">
        <v>12411</v>
      </c>
      <c r="B61" s="77">
        <v>45665</v>
      </c>
      <c r="C61" s="76" t="s">
        <v>791</v>
      </c>
      <c r="D61" s="76" t="s">
        <v>795</v>
      </c>
      <c r="E61" s="76" t="s">
        <v>220</v>
      </c>
      <c r="F61" s="76" t="s">
        <v>651</v>
      </c>
      <c r="G61" s="76" t="s">
        <v>831</v>
      </c>
      <c r="H61" s="76" t="s">
        <v>2553</v>
      </c>
      <c r="I61" s="76" t="s">
        <v>832</v>
      </c>
      <c r="J61" s="76" t="s">
        <v>3062</v>
      </c>
      <c r="K61" s="76">
        <v>6193</v>
      </c>
      <c r="L61" s="76" t="s">
        <v>3063</v>
      </c>
      <c r="M61" s="76">
        <v>115.5</v>
      </c>
      <c r="N61" s="76">
        <v>0</v>
      </c>
      <c r="O61" s="76"/>
      <c r="P61" s="76"/>
    </row>
    <row r="62" spans="1:16" x14ac:dyDescent="0.25">
      <c r="A62" s="76">
        <v>12412</v>
      </c>
      <c r="B62" s="77">
        <v>45665</v>
      </c>
      <c r="C62" s="76" t="s">
        <v>791</v>
      </c>
      <c r="D62" s="76" t="s">
        <v>795</v>
      </c>
      <c r="E62" s="76" t="s">
        <v>220</v>
      </c>
      <c r="F62" s="76" t="s">
        <v>651</v>
      </c>
      <c r="G62" s="76" t="s">
        <v>831</v>
      </c>
      <c r="H62" s="76" t="s">
        <v>2553</v>
      </c>
      <c r="I62" s="76" t="s">
        <v>832</v>
      </c>
      <c r="J62" s="76" t="s">
        <v>3064</v>
      </c>
      <c r="K62" s="76">
        <v>6194</v>
      </c>
      <c r="L62" s="76" t="s">
        <v>3065</v>
      </c>
      <c r="M62" s="76">
        <v>99.75</v>
      </c>
      <c r="N62" s="76">
        <v>0</v>
      </c>
      <c r="O62" s="76"/>
      <c r="P62" s="76"/>
    </row>
    <row r="63" spans="1:16" x14ac:dyDescent="0.25">
      <c r="A63" s="76">
        <v>12413</v>
      </c>
      <c r="B63" s="77">
        <v>45665</v>
      </c>
      <c r="C63" s="76" t="s">
        <v>791</v>
      </c>
      <c r="D63" s="76" t="s">
        <v>795</v>
      </c>
      <c r="E63" s="76" t="s">
        <v>220</v>
      </c>
      <c r="F63" s="76" t="s">
        <v>651</v>
      </c>
      <c r="G63" s="76" t="s">
        <v>831</v>
      </c>
      <c r="H63" s="76" t="s">
        <v>2553</v>
      </c>
      <c r="I63" s="76" t="s">
        <v>832</v>
      </c>
      <c r="J63" s="76" t="s">
        <v>3066</v>
      </c>
      <c r="K63" s="76">
        <v>6195</v>
      </c>
      <c r="L63" s="76" t="s">
        <v>3067</v>
      </c>
      <c r="M63" s="76">
        <v>367.5</v>
      </c>
      <c r="N63" s="76">
        <v>0</v>
      </c>
      <c r="O63" s="76"/>
      <c r="P63" s="76"/>
    </row>
    <row r="64" spans="1:16" x14ac:dyDescent="0.25">
      <c r="A64" s="76">
        <v>12414</v>
      </c>
      <c r="B64" s="77">
        <v>45665</v>
      </c>
      <c r="C64" s="76" t="s">
        <v>791</v>
      </c>
      <c r="D64" s="76" t="s">
        <v>795</v>
      </c>
      <c r="E64" s="76" t="s">
        <v>220</v>
      </c>
      <c r="F64" s="76" t="s">
        <v>651</v>
      </c>
      <c r="G64" s="76" t="s">
        <v>831</v>
      </c>
      <c r="H64" s="76" t="s">
        <v>2553</v>
      </c>
      <c r="I64" s="76" t="s">
        <v>832</v>
      </c>
      <c r="J64" s="76" t="s">
        <v>3068</v>
      </c>
      <c r="K64" s="76">
        <v>6196</v>
      </c>
      <c r="L64" s="76" t="s">
        <v>3069</v>
      </c>
      <c r="M64" s="76">
        <v>1548.75</v>
      </c>
      <c r="N64" s="76">
        <v>0</v>
      </c>
      <c r="O64" s="76"/>
      <c r="P64" s="76"/>
    </row>
    <row r="65" spans="1:16" x14ac:dyDescent="0.25">
      <c r="A65" s="76">
        <v>12415</v>
      </c>
      <c r="B65" s="77">
        <v>45665</v>
      </c>
      <c r="C65" s="76" t="s">
        <v>791</v>
      </c>
      <c r="D65" s="76" t="s">
        <v>795</v>
      </c>
      <c r="E65" s="76" t="s">
        <v>220</v>
      </c>
      <c r="F65" s="76" t="s">
        <v>651</v>
      </c>
      <c r="G65" s="76" t="s">
        <v>831</v>
      </c>
      <c r="H65" s="76" t="s">
        <v>2553</v>
      </c>
      <c r="I65" s="76" t="s">
        <v>832</v>
      </c>
      <c r="J65" s="76" t="s">
        <v>3070</v>
      </c>
      <c r="K65" s="76">
        <v>6197</v>
      </c>
      <c r="L65" s="76" t="s">
        <v>3071</v>
      </c>
      <c r="M65" s="76">
        <v>1500.26</v>
      </c>
      <c r="N65" s="76">
        <v>0</v>
      </c>
      <c r="O65" s="76"/>
      <c r="P65" s="76"/>
    </row>
    <row r="66" spans="1:16" x14ac:dyDescent="0.25">
      <c r="A66" s="76">
        <v>12416</v>
      </c>
      <c r="B66" s="77">
        <v>45665</v>
      </c>
      <c r="C66" s="76" t="s">
        <v>791</v>
      </c>
      <c r="D66" s="76" t="s">
        <v>795</v>
      </c>
      <c r="E66" s="76" t="s">
        <v>220</v>
      </c>
      <c r="F66" s="76" t="s">
        <v>651</v>
      </c>
      <c r="G66" s="76" t="s">
        <v>831</v>
      </c>
      <c r="H66" s="76" t="s">
        <v>2553</v>
      </c>
      <c r="I66" s="76" t="s">
        <v>832</v>
      </c>
      <c r="J66" s="76" t="s">
        <v>3072</v>
      </c>
      <c r="K66" s="76">
        <v>6198</v>
      </c>
      <c r="L66" s="76" t="s">
        <v>3073</v>
      </c>
      <c r="M66" s="76">
        <v>1569.75</v>
      </c>
      <c r="N66" s="76">
        <v>0</v>
      </c>
      <c r="O66" s="76"/>
      <c r="P66" s="76"/>
    </row>
    <row r="67" spans="1:16" x14ac:dyDescent="0.25">
      <c r="A67" s="76">
        <v>12417</v>
      </c>
      <c r="B67" s="77">
        <v>45665</v>
      </c>
      <c r="C67" s="76" t="s">
        <v>791</v>
      </c>
      <c r="D67" s="76" t="s">
        <v>795</v>
      </c>
      <c r="E67" s="76" t="s">
        <v>220</v>
      </c>
      <c r="F67" s="76" t="s">
        <v>651</v>
      </c>
      <c r="G67" s="76" t="s">
        <v>827</v>
      </c>
      <c r="H67" s="76" t="s">
        <v>2553</v>
      </c>
      <c r="I67" s="76" t="s">
        <v>828</v>
      </c>
      <c r="J67" s="76" t="s">
        <v>3074</v>
      </c>
      <c r="K67" s="76">
        <v>6199</v>
      </c>
      <c r="L67" s="76" t="s">
        <v>3075</v>
      </c>
      <c r="M67" s="76">
        <v>1148.49</v>
      </c>
      <c r="N67" s="76">
        <v>0</v>
      </c>
      <c r="O67" s="76"/>
      <c r="P67" s="76"/>
    </row>
    <row r="68" spans="1:16" x14ac:dyDescent="0.25">
      <c r="A68" s="76">
        <v>12419</v>
      </c>
      <c r="B68" s="77">
        <v>45665</v>
      </c>
      <c r="C68" s="76" t="s">
        <v>791</v>
      </c>
      <c r="D68" s="76" t="s">
        <v>795</v>
      </c>
      <c r="E68" s="76" t="s">
        <v>220</v>
      </c>
      <c r="F68" s="76" t="s">
        <v>651</v>
      </c>
      <c r="G68" s="76" t="s">
        <v>831</v>
      </c>
      <c r="H68" s="76" t="s">
        <v>2553</v>
      </c>
      <c r="I68" s="76" t="s">
        <v>832</v>
      </c>
      <c r="J68" s="76" t="s">
        <v>3076</v>
      </c>
      <c r="K68" s="76">
        <v>6201</v>
      </c>
      <c r="L68" s="76" t="s">
        <v>3077</v>
      </c>
      <c r="M68" s="76">
        <v>181.53</v>
      </c>
      <c r="N68" s="76">
        <v>0</v>
      </c>
      <c r="O68" s="76"/>
      <c r="P68" s="76"/>
    </row>
    <row r="69" spans="1:16" x14ac:dyDescent="0.25">
      <c r="A69" s="76">
        <v>12420</v>
      </c>
      <c r="B69" s="77">
        <v>45665</v>
      </c>
      <c r="C69" s="76" t="s">
        <v>791</v>
      </c>
      <c r="D69" s="76" t="s">
        <v>795</v>
      </c>
      <c r="E69" s="76" t="s">
        <v>220</v>
      </c>
      <c r="F69" s="76" t="s">
        <v>651</v>
      </c>
      <c r="G69" s="76" t="s">
        <v>831</v>
      </c>
      <c r="H69" s="76" t="s">
        <v>2553</v>
      </c>
      <c r="I69" s="76" t="s">
        <v>832</v>
      </c>
      <c r="J69" s="76" t="s">
        <v>3078</v>
      </c>
      <c r="K69" s="76">
        <v>6202</v>
      </c>
      <c r="L69" s="76" t="s">
        <v>3079</v>
      </c>
      <c r="M69" s="76">
        <v>780.76</v>
      </c>
      <c r="N69" s="76">
        <v>0</v>
      </c>
      <c r="O69" s="76"/>
      <c r="P69" s="76"/>
    </row>
    <row r="70" spans="1:16" x14ac:dyDescent="0.25">
      <c r="A70" s="76">
        <v>12524</v>
      </c>
      <c r="B70" s="77">
        <v>45666</v>
      </c>
      <c r="C70" s="76" t="s">
        <v>811</v>
      </c>
      <c r="D70" s="76" t="s">
        <v>792</v>
      </c>
      <c r="E70" s="76" t="s">
        <v>224</v>
      </c>
      <c r="F70" s="76" t="s">
        <v>228</v>
      </c>
      <c r="G70" s="76" t="s">
        <v>796</v>
      </c>
      <c r="H70" s="76" t="s">
        <v>797</v>
      </c>
      <c r="I70" s="76" t="s">
        <v>810</v>
      </c>
      <c r="J70" s="76" t="s">
        <v>875</v>
      </c>
      <c r="K70" s="76">
        <v>1345</v>
      </c>
      <c r="L70" s="76" t="s">
        <v>3080</v>
      </c>
      <c r="M70" s="76">
        <v>1000</v>
      </c>
      <c r="N70" s="76"/>
      <c r="O70" s="76"/>
      <c r="P70" s="76"/>
    </row>
    <row r="71" spans="1:16" x14ac:dyDescent="0.25">
      <c r="A71" s="76">
        <v>12525</v>
      </c>
      <c r="B71" s="77">
        <v>45666</v>
      </c>
      <c r="C71" s="76" t="s">
        <v>811</v>
      </c>
      <c r="D71" s="76" t="s">
        <v>792</v>
      </c>
      <c r="E71" s="76" t="s">
        <v>224</v>
      </c>
      <c r="F71" s="76" t="s">
        <v>228</v>
      </c>
      <c r="G71" s="76" t="s">
        <v>796</v>
      </c>
      <c r="H71" s="76" t="s">
        <v>797</v>
      </c>
      <c r="I71" s="76" t="s">
        <v>810</v>
      </c>
      <c r="J71" s="76" t="s">
        <v>822</v>
      </c>
      <c r="K71" s="76">
        <v>1346</v>
      </c>
      <c r="L71" s="76" t="s">
        <v>2940</v>
      </c>
      <c r="M71" s="76">
        <v>5000</v>
      </c>
      <c r="N71" s="76"/>
      <c r="O71" s="76"/>
      <c r="P71" s="76"/>
    </row>
    <row r="72" spans="1:16" x14ac:dyDescent="0.25">
      <c r="A72" s="76">
        <v>12526</v>
      </c>
      <c r="B72" s="77">
        <v>45666</v>
      </c>
      <c r="C72" s="76" t="s">
        <v>811</v>
      </c>
      <c r="D72" s="76" t="s">
        <v>792</v>
      </c>
      <c r="E72" s="76" t="s">
        <v>224</v>
      </c>
      <c r="F72" s="76" t="s">
        <v>228</v>
      </c>
      <c r="G72" s="76" t="s">
        <v>796</v>
      </c>
      <c r="H72" s="76" t="s">
        <v>797</v>
      </c>
      <c r="I72" s="76" t="s">
        <v>810</v>
      </c>
      <c r="J72" s="76" t="s">
        <v>822</v>
      </c>
      <c r="K72" s="76">
        <v>1347</v>
      </c>
      <c r="L72" s="76" t="s">
        <v>3081</v>
      </c>
      <c r="M72" s="76">
        <v>5000</v>
      </c>
      <c r="N72" s="76"/>
      <c r="O72" s="76"/>
      <c r="P72" s="76"/>
    </row>
    <row r="73" spans="1:16" x14ac:dyDescent="0.25">
      <c r="A73" s="76">
        <v>12527</v>
      </c>
      <c r="B73" s="77">
        <v>45666</v>
      </c>
      <c r="C73" s="76" t="s">
        <v>811</v>
      </c>
      <c r="D73" s="76" t="s">
        <v>792</v>
      </c>
      <c r="E73" s="76" t="s">
        <v>224</v>
      </c>
      <c r="F73" s="76" t="s">
        <v>228</v>
      </c>
      <c r="G73" s="76" t="s">
        <v>796</v>
      </c>
      <c r="H73" s="76" t="s">
        <v>797</v>
      </c>
      <c r="I73" s="76" t="s">
        <v>810</v>
      </c>
      <c r="J73" s="76" t="s">
        <v>822</v>
      </c>
      <c r="K73" s="76">
        <v>1348</v>
      </c>
      <c r="L73" s="76" t="s">
        <v>3082</v>
      </c>
      <c r="M73" s="76">
        <v>5000</v>
      </c>
      <c r="N73" s="76"/>
      <c r="O73" s="76"/>
      <c r="P73" s="76"/>
    </row>
    <row r="74" spans="1:16" x14ac:dyDescent="0.25">
      <c r="A74" s="76">
        <v>12528</v>
      </c>
      <c r="B74" s="77">
        <v>45666</v>
      </c>
      <c r="C74" s="76" t="s">
        <v>811</v>
      </c>
      <c r="D74" s="76" t="s">
        <v>792</v>
      </c>
      <c r="E74" s="76" t="s">
        <v>224</v>
      </c>
      <c r="F74" s="76" t="s">
        <v>228</v>
      </c>
      <c r="G74" s="76" t="s">
        <v>796</v>
      </c>
      <c r="H74" s="76" t="s">
        <v>797</v>
      </c>
      <c r="I74" s="76" t="s">
        <v>810</v>
      </c>
      <c r="J74" s="76" t="s">
        <v>2550</v>
      </c>
      <c r="K74" s="76">
        <v>1349</v>
      </c>
      <c r="L74" s="76" t="s">
        <v>3083</v>
      </c>
      <c r="M74" s="76">
        <v>5000</v>
      </c>
      <c r="N74" s="76"/>
      <c r="O74" s="76"/>
      <c r="P74" s="76"/>
    </row>
    <row r="75" spans="1:16" x14ac:dyDescent="0.25">
      <c r="A75" s="76">
        <v>12530</v>
      </c>
      <c r="B75" s="77">
        <v>45666</v>
      </c>
      <c r="C75" s="76" t="s">
        <v>811</v>
      </c>
      <c r="D75" s="76" t="s">
        <v>795</v>
      </c>
      <c r="E75" s="76" t="s">
        <v>224</v>
      </c>
      <c r="F75" s="76" t="s">
        <v>2919</v>
      </c>
      <c r="G75" s="76" t="s">
        <v>793</v>
      </c>
      <c r="H75" s="76" t="s">
        <v>797</v>
      </c>
      <c r="I75" s="76" t="s">
        <v>2913</v>
      </c>
      <c r="J75" s="76" t="s">
        <v>2933</v>
      </c>
      <c r="K75" s="76">
        <v>1330</v>
      </c>
      <c r="L75" s="76">
        <v>8208</v>
      </c>
      <c r="M75" s="76">
        <v>30000</v>
      </c>
      <c r="N75" s="76"/>
      <c r="O75" s="76"/>
      <c r="P75" s="76"/>
    </row>
    <row r="76" spans="1:16" x14ac:dyDescent="0.25">
      <c r="A76" s="76">
        <v>12359</v>
      </c>
      <c r="B76" s="77">
        <v>45666</v>
      </c>
      <c r="C76" s="76" t="s">
        <v>791</v>
      </c>
      <c r="D76" s="76" t="s">
        <v>809</v>
      </c>
      <c r="E76" s="76" t="s">
        <v>220</v>
      </c>
      <c r="F76" s="76" t="s">
        <v>221</v>
      </c>
      <c r="G76" s="76" t="s">
        <v>818</v>
      </c>
      <c r="H76" s="76" t="s">
        <v>797</v>
      </c>
      <c r="I76" s="76" t="s">
        <v>808</v>
      </c>
      <c r="J76" s="76" t="s">
        <v>3084</v>
      </c>
      <c r="K76" s="76">
        <v>6150</v>
      </c>
      <c r="L76" s="76" t="s">
        <v>3085</v>
      </c>
      <c r="M76" s="76">
        <v>163.94</v>
      </c>
      <c r="N76" s="76">
        <v>7.81</v>
      </c>
      <c r="O76" s="76" t="s">
        <v>800</v>
      </c>
      <c r="P76" s="76"/>
    </row>
    <row r="77" spans="1:16" x14ac:dyDescent="0.25">
      <c r="A77" s="76">
        <v>12378</v>
      </c>
      <c r="B77" s="77">
        <v>45666</v>
      </c>
      <c r="C77" s="76" t="s">
        <v>791</v>
      </c>
      <c r="D77" s="76" t="s">
        <v>809</v>
      </c>
      <c r="E77" s="76" t="s">
        <v>224</v>
      </c>
      <c r="F77" s="76" t="s">
        <v>228</v>
      </c>
      <c r="G77" s="76" t="s">
        <v>796</v>
      </c>
      <c r="H77" s="76" t="s">
        <v>797</v>
      </c>
      <c r="I77" s="76" t="s">
        <v>810</v>
      </c>
      <c r="J77" s="76" t="s">
        <v>3059</v>
      </c>
      <c r="K77" s="76">
        <v>6154</v>
      </c>
      <c r="L77" s="76">
        <v>8602</v>
      </c>
      <c r="M77" s="76">
        <v>1000</v>
      </c>
      <c r="N77" s="76"/>
      <c r="O77" s="76"/>
      <c r="P77" s="76"/>
    </row>
    <row r="78" spans="1:16" x14ac:dyDescent="0.25">
      <c r="A78" s="76">
        <v>12379</v>
      </c>
      <c r="B78" s="77">
        <v>45666</v>
      </c>
      <c r="C78" s="76" t="s">
        <v>791</v>
      </c>
      <c r="D78" s="76" t="s">
        <v>809</v>
      </c>
      <c r="E78" s="76" t="s">
        <v>222</v>
      </c>
      <c r="F78" s="76" t="s">
        <v>573</v>
      </c>
      <c r="G78" s="76" t="s">
        <v>819</v>
      </c>
      <c r="H78" s="76" t="s">
        <v>797</v>
      </c>
      <c r="I78" s="76" t="s">
        <v>879</v>
      </c>
      <c r="J78" s="76" t="s">
        <v>3023</v>
      </c>
      <c r="K78" s="76">
        <v>6155</v>
      </c>
      <c r="L78" s="76">
        <v>19201100439106</v>
      </c>
      <c r="M78" s="76">
        <v>257.89999999999998</v>
      </c>
      <c r="N78" s="76">
        <v>12.28</v>
      </c>
      <c r="O78" s="76" t="s">
        <v>800</v>
      </c>
      <c r="P78" s="76"/>
    </row>
    <row r="79" spans="1:16" x14ac:dyDescent="0.25">
      <c r="A79" s="76">
        <v>12380</v>
      </c>
      <c r="B79" s="77">
        <v>45666</v>
      </c>
      <c r="C79" s="76" t="s">
        <v>791</v>
      </c>
      <c r="D79" s="76" t="s">
        <v>809</v>
      </c>
      <c r="E79" s="76" t="s">
        <v>224</v>
      </c>
      <c r="F79" s="76" t="s">
        <v>228</v>
      </c>
      <c r="G79" s="76" t="s">
        <v>796</v>
      </c>
      <c r="H79" s="76" t="s">
        <v>797</v>
      </c>
      <c r="I79" s="76" t="s">
        <v>810</v>
      </c>
      <c r="J79" s="76" t="s">
        <v>3059</v>
      </c>
      <c r="K79" s="76">
        <v>6156</v>
      </c>
      <c r="L79" s="76">
        <v>4086</v>
      </c>
      <c r="M79" s="76">
        <v>5000</v>
      </c>
      <c r="N79" s="76"/>
      <c r="O79" s="76"/>
      <c r="P79" s="76"/>
    </row>
    <row r="80" spans="1:16" x14ac:dyDescent="0.25">
      <c r="A80" s="76">
        <v>12381</v>
      </c>
      <c r="B80" s="77">
        <v>45666</v>
      </c>
      <c r="C80" s="76" t="s">
        <v>791</v>
      </c>
      <c r="D80" s="76" t="s">
        <v>809</v>
      </c>
      <c r="E80" s="76" t="s">
        <v>224</v>
      </c>
      <c r="F80" s="76" t="s">
        <v>228</v>
      </c>
      <c r="G80" s="76" t="s">
        <v>796</v>
      </c>
      <c r="H80" s="76" t="s">
        <v>797</v>
      </c>
      <c r="I80" s="76" t="s">
        <v>810</v>
      </c>
      <c r="J80" s="76" t="s">
        <v>3059</v>
      </c>
      <c r="K80" s="76">
        <v>6157</v>
      </c>
      <c r="L80" s="76">
        <v>4087</v>
      </c>
      <c r="M80" s="76">
        <v>5000</v>
      </c>
      <c r="N80" s="76"/>
      <c r="O80" s="76"/>
      <c r="P80" s="76"/>
    </row>
    <row r="81" spans="1:16" x14ac:dyDescent="0.25">
      <c r="A81" s="76">
        <v>12382</v>
      </c>
      <c r="B81" s="77">
        <v>45666</v>
      </c>
      <c r="C81" s="76" t="s">
        <v>791</v>
      </c>
      <c r="D81" s="76" t="s">
        <v>809</v>
      </c>
      <c r="E81" s="76" t="s">
        <v>224</v>
      </c>
      <c r="F81" s="76" t="s">
        <v>228</v>
      </c>
      <c r="G81" s="76" t="s">
        <v>796</v>
      </c>
      <c r="H81" s="76" t="s">
        <v>797</v>
      </c>
      <c r="I81" s="76" t="s">
        <v>810</v>
      </c>
      <c r="J81" s="76" t="s">
        <v>3086</v>
      </c>
      <c r="K81" s="76">
        <v>6158</v>
      </c>
      <c r="L81" s="76">
        <v>4089</v>
      </c>
      <c r="M81" s="76">
        <v>5000</v>
      </c>
      <c r="N81" s="76"/>
      <c r="O81" s="76"/>
      <c r="P81" s="76"/>
    </row>
    <row r="82" spans="1:16" x14ac:dyDescent="0.25">
      <c r="A82" s="76">
        <v>12383</v>
      </c>
      <c r="B82" s="77">
        <v>45666</v>
      </c>
      <c r="C82" s="76" t="s">
        <v>791</v>
      </c>
      <c r="D82" s="76" t="s">
        <v>809</v>
      </c>
      <c r="E82" s="76" t="s">
        <v>224</v>
      </c>
      <c r="F82" s="76" t="s">
        <v>228</v>
      </c>
      <c r="G82" s="76" t="s">
        <v>796</v>
      </c>
      <c r="H82" s="76" t="s">
        <v>797</v>
      </c>
      <c r="I82" s="76" t="s">
        <v>810</v>
      </c>
      <c r="J82" s="76" t="s">
        <v>3086</v>
      </c>
      <c r="K82" s="76">
        <v>6159</v>
      </c>
      <c r="L82" s="76">
        <v>4088</v>
      </c>
      <c r="M82" s="76">
        <v>5000</v>
      </c>
      <c r="N82" s="76"/>
      <c r="O82" s="76"/>
      <c r="P82" s="76"/>
    </row>
    <row r="83" spans="1:16" x14ac:dyDescent="0.25">
      <c r="A83" s="76">
        <v>12404</v>
      </c>
      <c r="B83" s="77">
        <v>45666</v>
      </c>
      <c r="C83" s="76" t="s">
        <v>791</v>
      </c>
      <c r="D83" s="76" t="s">
        <v>795</v>
      </c>
      <c r="E83" s="76" t="s">
        <v>224</v>
      </c>
      <c r="F83" s="76" t="s">
        <v>228</v>
      </c>
      <c r="G83" s="76" t="s">
        <v>796</v>
      </c>
      <c r="H83" s="76" t="s">
        <v>797</v>
      </c>
      <c r="I83" s="76" t="s">
        <v>24</v>
      </c>
      <c r="J83" s="76" t="s">
        <v>821</v>
      </c>
      <c r="K83" s="76">
        <v>6040</v>
      </c>
      <c r="L83" s="76">
        <v>5450901256793550</v>
      </c>
      <c r="M83" s="76">
        <v>20000</v>
      </c>
      <c r="N83" s="76"/>
      <c r="O83" s="76"/>
      <c r="P83" s="76"/>
    </row>
    <row r="84" spans="1:16" x14ac:dyDescent="0.25">
      <c r="A84" s="76">
        <v>12405</v>
      </c>
      <c r="B84" s="77">
        <v>45666</v>
      </c>
      <c r="C84" s="76" t="s">
        <v>791</v>
      </c>
      <c r="D84" s="76" t="s">
        <v>792</v>
      </c>
      <c r="E84" s="76" t="s">
        <v>224</v>
      </c>
      <c r="F84" s="76" t="s">
        <v>701</v>
      </c>
      <c r="G84" s="76" t="s">
        <v>793</v>
      </c>
      <c r="H84" s="76" t="s">
        <v>797</v>
      </c>
      <c r="I84" s="76" t="s">
        <v>794</v>
      </c>
      <c r="J84" s="76" t="s">
        <v>3087</v>
      </c>
      <c r="K84" s="76">
        <v>6041</v>
      </c>
      <c r="L84" s="76" t="s">
        <v>781</v>
      </c>
      <c r="M84" s="76">
        <v>20000</v>
      </c>
      <c r="N84" s="76"/>
      <c r="O84" s="76"/>
      <c r="P84" s="76"/>
    </row>
    <row r="85" spans="1:16" x14ac:dyDescent="0.25">
      <c r="A85" s="76">
        <v>12481</v>
      </c>
      <c r="B85" s="77">
        <v>45666</v>
      </c>
      <c r="C85" s="76" t="s">
        <v>791</v>
      </c>
      <c r="D85" s="76" t="s">
        <v>795</v>
      </c>
      <c r="E85" s="76" t="s">
        <v>222</v>
      </c>
      <c r="F85" s="76" t="s">
        <v>230</v>
      </c>
      <c r="G85" s="76" t="s">
        <v>813</v>
      </c>
      <c r="H85" s="76" t="s">
        <v>797</v>
      </c>
      <c r="I85" s="76" t="s">
        <v>2974</v>
      </c>
      <c r="J85" s="76" t="s">
        <v>3088</v>
      </c>
      <c r="K85" s="76">
        <v>6182</v>
      </c>
      <c r="L85" s="76">
        <v>5450901256914980</v>
      </c>
      <c r="M85" s="76">
        <v>23000</v>
      </c>
      <c r="N85" s="76"/>
      <c r="O85" s="76"/>
      <c r="P85" s="76"/>
    </row>
    <row r="86" spans="1:16" x14ac:dyDescent="0.25">
      <c r="A86" s="76">
        <v>12482</v>
      </c>
      <c r="B86" s="77">
        <v>45666</v>
      </c>
      <c r="C86" s="76" t="s">
        <v>791</v>
      </c>
      <c r="D86" s="76" t="s">
        <v>795</v>
      </c>
      <c r="E86" s="76" t="s">
        <v>222</v>
      </c>
      <c r="F86" s="76" t="s">
        <v>223</v>
      </c>
      <c r="G86" s="76" t="s">
        <v>813</v>
      </c>
      <c r="H86" s="76" t="s">
        <v>797</v>
      </c>
      <c r="I86" s="76" t="s">
        <v>2974</v>
      </c>
      <c r="J86" s="76" t="s">
        <v>3089</v>
      </c>
      <c r="K86" s="76">
        <v>6183</v>
      </c>
      <c r="L86" s="76">
        <v>5450901256914980</v>
      </c>
      <c r="M86" s="76">
        <v>18156</v>
      </c>
      <c r="N86" s="76"/>
      <c r="O86" s="76"/>
      <c r="P86" s="76"/>
    </row>
    <row r="87" spans="1:16" x14ac:dyDescent="0.25">
      <c r="A87" s="76">
        <v>12485</v>
      </c>
      <c r="B87" s="77">
        <v>45666</v>
      </c>
      <c r="C87" s="76" t="s">
        <v>811</v>
      </c>
      <c r="D87" s="76" t="s">
        <v>809</v>
      </c>
      <c r="E87" s="76" t="s">
        <v>224</v>
      </c>
      <c r="F87" s="76" t="s">
        <v>228</v>
      </c>
      <c r="G87" s="76" t="s">
        <v>796</v>
      </c>
      <c r="H87" s="76" t="s">
        <v>797</v>
      </c>
      <c r="I87" s="76" t="s">
        <v>24</v>
      </c>
      <c r="J87" s="76" t="s">
        <v>876</v>
      </c>
      <c r="K87" s="76">
        <v>1341</v>
      </c>
      <c r="L87" s="76">
        <v>5450901256793550</v>
      </c>
      <c r="M87" s="76">
        <v>20000</v>
      </c>
      <c r="N87" s="76"/>
      <c r="O87" s="76"/>
      <c r="P87" s="76"/>
    </row>
    <row r="88" spans="1:16" x14ac:dyDescent="0.25">
      <c r="A88" s="76">
        <v>12514</v>
      </c>
      <c r="B88" s="77">
        <v>45667</v>
      </c>
      <c r="C88" s="76" t="s">
        <v>791</v>
      </c>
      <c r="D88" s="76" t="s">
        <v>3047</v>
      </c>
      <c r="E88" s="76" t="s">
        <v>222</v>
      </c>
      <c r="F88" s="76" t="s">
        <v>223</v>
      </c>
      <c r="G88" s="76" t="s">
        <v>813</v>
      </c>
      <c r="H88" s="76" t="s">
        <v>797</v>
      </c>
      <c r="I88" s="76" t="s">
        <v>2974</v>
      </c>
      <c r="J88" s="76" t="s">
        <v>3090</v>
      </c>
      <c r="K88" s="76">
        <v>2</v>
      </c>
      <c r="L88" s="76">
        <v>5450901256933720</v>
      </c>
      <c r="M88" s="76">
        <v>37400</v>
      </c>
      <c r="N88" s="76"/>
      <c r="O88" s="76"/>
      <c r="P88" s="76"/>
    </row>
    <row r="89" spans="1:16" x14ac:dyDescent="0.25">
      <c r="A89" s="76">
        <v>12515</v>
      </c>
      <c r="B89" s="77">
        <v>45667</v>
      </c>
      <c r="C89" s="76" t="s">
        <v>791</v>
      </c>
      <c r="D89" s="76" t="s">
        <v>3047</v>
      </c>
      <c r="E89" s="76" t="s">
        <v>222</v>
      </c>
      <c r="F89" s="76" t="s">
        <v>223</v>
      </c>
      <c r="G89" s="76" t="s">
        <v>813</v>
      </c>
      <c r="H89" s="76" t="s">
        <v>797</v>
      </c>
      <c r="I89" s="76" t="s">
        <v>2974</v>
      </c>
      <c r="J89" s="76" t="s">
        <v>3091</v>
      </c>
      <c r="K89" s="76">
        <v>3</v>
      </c>
      <c r="L89" s="76">
        <v>5450901256933720</v>
      </c>
      <c r="M89" s="76">
        <v>8000</v>
      </c>
      <c r="N89" s="76"/>
      <c r="O89" s="76"/>
      <c r="P89" s="76"/>
    </row>
    <row r="90" spans="1:16" x14ac:dyDescent="0.25">
      <c r="A90" s="76">
        <v>12533</v>
      </c>
      <c r="B90" s="77">
        <v>45667</v>
      </c>
      <c r="C90" s="76" t="s">
        <v>811</v>
      </c>
      <c r="D90" s="76" t="s">
        <v>795</v>
      </c>
      <c r="E90" s="76" t="s">
        <v>224</v>
      </c>
      <c r="F90" s="76" t="s">
        <v>228</v>
      </c>
      <c r="G90" s="76" t="s">
        <v>322</v>
      </c>
      <c r="H90" s="76" t="s">
        <v>797</v>
      </c>
      <c r="I90" s="76" t="s">
        <v>825</v>
      </c>
      <c r="J90" s="76" t="s">
        <v>3092</v>
      </c>
      <c r="K90" s="76">
        <v>1353</v>
      </c>
      <c r="L90" s="76" t="s">
        <v>3093</v>
      </c>
      <c r="M90" s="76">
        <v>5748.5</v>
      </c>
      <c r="N90" s="76"/>
      <c r="O90" s="76"/>
      <c r="P90" s="76"/>
    </row>
    <row r="91" spans="1:16" x14ac:dyDescent="0.25">
      <c r="A91" s="76">
        <v>12534</v>
      </c>
      <c r="B91" s="77">
        <v>45667</v>
      </c>
      <c r="C91" s="76" t="s">
        <v>811</v>
      </c>
      <c r="D91" s="76" t="s">
        <v>795</v>
      </c>
      <c r="E91" s="76" t="s">
        <v>224</v>
      </c>
      <c r="F91" s="76" t="s">
        <v>228</v>
      </c>
      <c r="G91" s="76" t="s">
        <v>555</v>
      </c>
      <c r="H91" s="76" t="s">
        <v>797</v>
      </c>
      <c r="I91" s="76" t="s">
        <v>825</v>
      </c>
      <c r="J91" s="76" t="s">
        <v>3094</v>
      </c>
      <c r="K91" s="76">
        <v>1354</v>
      </c>
      <c r="L91" s="76" t="s">
        <v>3095</v>
      </c>
      <c r="M91" s="76">
        <v>336</v>
      </c>
      <c r="N91" s="76"/>
      <c r="O91" s="76"/>
      <c r="P91" s="76"/>
    </row>
    <row r="92" spans="1:16" x14ac:dyDescent="0.25">
      <c r="A92" s="76">
        <v>12535</v>
      </c>
      <c r="B92" s="77">
        <v>45667</v>
      </c>
      <c r="C92" s="76" t="s">
        <v>811</v>
      </c>
      <c r="D92" s="76" t="s">
        <v>795</v>
      </c>
      <c r="E92" s="76" t="s">
        <v>224</v>
      </c>
      <c r="F92" s="76" t="s">
        <v>228</v>
      </c>
      <c r="G92" s="76" t="s">
        <v>653</v>
      </c>
      <c r="H92" s="76" t="s">
        <v>797</v>
      </c>
      <c r="I92" s="76" t="s">
        <v>825</v>
      </c>
      <c r="J92" s="76" t="s">
        <v>3096</v>
      </c>
      <c r="K92" s="76">
        <v>1355</v>
      </c>
      <c r="L92" s="76" t="s">
        <v>3097</v>
      </c>
      <c r="M92" s="76">
        <v>1737.6</v>
      </c>
      <c r="N92" s="76"/>
      <c r="O92" s="76"/>
      <c r="P92" s="76"/>
    </row>
    <row r="93" spans="1:16" x14ac:dyDescent="0.25">
      <c r="A93" s="76">
        <v>12537</v>
      </c>
      <c r="B93" s="77">
        <v>45667</v>
      </c>
      <c r="C93" s="76" t="s">
        <v>811</v>
      </c>
      <c r="D93" s="76" t="s">
        <v>795</v>
      </c>
      <c r="E93" s="76" t="s">
        <v>224</v>
      </c>
      <c r="F93" s="76" t="s">
        <v>228</v>
      </c>
      <c r="G93" s="76" t="s">
        <v>796</v>
      </c>
      <c r="H93" s="76" t="s">
        <v>797</v>
      </c>
      <c r="I93" s="76" t="s">
        <v>825</v>
      </c>
      <c r="J93" s="76" t="s">
        <v>3098</v>
      </c>
      <c r="K93" s="76">
        <v>1356</v>
      </c>
      <c r="L93" s="76" t="s">
        <v>3099</v>
      </c>
      <c r="M93" s="76">
        <v>68502.78</v>
      </c>
      <c r="N93" s="76"/>
      <c r="O93" s="76"/>
      <c r="P93" s="76"/>
    </row>
    <row r="94" spans="1:16" x14ac:dyDescent="0.25">
      <c r="A94" s="76">
        <v>12342</v>
      </c>
      <c r="B94" s="77">
        <v>45667</v>
      </c>
      <c r="C94" s="76" t="s">
        <v>791</v>
      </c>
      <c r="D94" s="76" t="s">
        <v>792</v>
      </c>
      <c r="E94" s="76" t="s">
        <v>220</v>
      </c>
      <c r="F94" s="76" t="s">
        <v>221</v>
      </c>
      <c r="G94" s="76" t="s">
        <v>1681</v>
      </c>
      <c r="H94" s="76" t="s">
        <v>2894</v>
      </c>
      <c r="I94" s="76" t="s">
        <v>805</v>
      </c>
      <c r="J94" s="76" t="s">
        <v>3100</v>
      </c>
      <c r="K94" s="76">
        <v>6121</v>
      </c>
      <c r="L94" s="76">
        <v>566565</v>
      </c>
      <c r="M94" s="76">
        <v>31.5</v>
      </c>
      <c r="N94" s="76">
        <v>1.5</v>
      </c>
      <c r="O94" s="76" t="s">
        <v>800</v>
      </c>
      <c r="P94" s="76"/>
    </row>
    <row r="95" spans="1:16" x14ac:dyDescent="0.25">
      <c r="A95" s="76">
        <v>12343</v>
      </c>
      <c r="B95" s="77">
        <v>45667</v>
      </c>
      <c r="C95" s="76" t="s">
        <v>791</v>
      </c>
      <c r="D95" s="76" t="s">
        <v>792</v>
      </c>
      <c r="E95" s="76" t="s">
        <v>222</v>
      </c>
      <c r="F95" s="76" t="s">
        <v>573</v>
      </c>
      <c r="G95" s="76" t="s">
        <v>2901</v>
      </c>
      <c r="H95" s="76" t="s">
        <v>2894</v>
      </c>
      <c r="I95" s="76" t="s">
        <v>1044</v>
      </c>
      <c r="J95" s="76" t="s">
        <v>3101</v>
      </c>
      <c r="K95" s="76">
        <v>6122</v>
      </c>
      <c r="L95" s="76">
        <v>4864</v>
      </c>
      <c r="M95" s="76">
        <v>80</v>
      </c>
      <c r="N95" s="76"/>
      <c r="O95" s="76"/>
      <c r="P95" s="76"/>
    </row>
    <row r="96" spans="1:16" x14ac:dyDescent="0.25">
      <c r="A96" s="76">
        <v>12538</v>
      </c>
      <c r="B96" s="77">
        <v>45668</v>
      </c>
      <c r="C96" s="76" t="s">
        <v>811</v>
      </c>
      <c r="D96" s="76" t="s">
        <v>809</v>
      </c>
      <c r="E96" s="76" t="s">
        <v>224</v>
      </c>
      <c r="F96" s="76" t="s">
        <v>228</v>
      </c>
      <c r="G96" s="76" t="s">
        <v>796</v>
      </c>
      <c r="H96" s="76" t="s">
        <v>797</v>
      </c>
      <c r="I96" s="76" t="s">
        <v>24</v>
      </c>
      <c r="J96" s="76" t="s">
        <v>876</v>
      </c>
      <c r="K96" s="76">
        <v>1357</v>
      </c>
      <c r="L96" s="76">
        <v>5451101257410440</v>
      </c>
      <c r="M96" s="76">
        <v>3000</v>
      </c>
      <c r="N96" s="76"/>
      <c r="O96" s="76"/>
      <c r="P96" s="76"/>
    </row>
    <row r="97" spans="1:16" x14ac:dyDescent="0.25">
      <c r="A97" s="76">
        <v>12620</v>
      </c>
      <c r="B97" s="77">
        <v>45668</v>
      </c>
      <c r="C97" s="76" t="s">
        <v>791</v>
      </c>
      <c r="D97" s="76" t="s">
        <v>795</v>
      </c>
      <c r="E97" s="76" t="s">
        <v>224</v>
      </c>
      <c r="F97" s="76" t="s">
        <v>228</v>
      </c>
      <c r="G97" s="76" t="s">
        <v>796</v>
      </c>
      <c r="H97" s="76" t="s">
        <v>797</v>
      </c>
      <c r="I97" s="76" t="s">
        <v>24</v>
      </c>
      <c r="J97" s="76" t="s">
        <v>821</v>
      </c>
      <c r="K97" s="76">
        <v>6335</v>
      </c>
      <c r="L97" s="76">
        <v>5451101257410440</v>
      </c>
      <c r="M97" s="76">
        <v>3000</v>
      </c>
      <c r="N97" s="76"/>
      <c r="O97" s="76"/>
      <c r="P97" s="76"/>
    </row>
    <row r="98" spans="1:16" x14ac:dyDescent="0.25">
      <c r="A98" s="76">
        <v>12384</v>
      </c>
      <c r="B98" s="77">
        <v>45668</v>
      </c>
      <c r="C98" s="76" t="s">
        <v>791</v>
      </c>
      <c r="D98" s="76" t="s">
        <v>809</v>
      </c>
      <c r="E98" s="76" t="s">
        <v>220</v>
      </c>
      <c r="F98" s="76" t="s">
        <v>221</v>
      </c>
      <c r="G98" s="76" t="s">
        <v>1047</v>
      </c>
      <c r="H98" s="76" t="s">
        <v>797</v>
      </c>
      <c r="I98" s="76" t="s">
        <v>805</v>
      </c>
      <c r="J98" s="76" t="s">
        <v>3100</v>
      </c>
      <c r="K98" s="76">
        <v>6160</v>
      </c>
      <c r="L98" s="76">
        <v>91</v>
      </c>
      <c r="M98" s="76">
        <v>97.5</v>
      </c>
      <c r="N98" s="76">
        <v>4.6399999999999997</v>
      </c>
      <c r="O98" s="76" t="s">
        <v>800</v>
      </c>
      <c r="P98" s="76"/>
    </row>
    <row r="99" spans="1:16" x14ac:dyDescent="0.25">
      <c r="A99" s="76">
        <v>12386</v>
      </c>
      <c r="B99" s="77">
        <v>45668</v>
      </c>
      <c r="C99" s="76" t="s">
        <v>791</v>
      </c>
      <c r="D99" s="76" t="s">
        <v>809</v>
      </c>
      <c r="E99" s="76" t="s">
        <v>226</v>
      </c>
      <c r="F99" s="76" t="s">
        <v>227</v>
      </c>
      <c r="G99" s="76" t="s">
        <v>1049</v>
      </c>
      <c r="H99" s="76" t="s">
        <v>797</v>
      </c>
      <c r="I99" s="76" t="s">
        <v>2928</v>
      </c>
      <c r="J99" s="76" t="s">
        <v>2951</v>
      </c>
      <c r="K99" s="76">
        <v>6162</v>
      </c>
      <c r="L99" s="76">
        <v>12450110005221</v>
      </c>
      <c r="M99" s="76">
        <v>11.7</v>
      </c>
      <c r="N99" s="76"/>
      <c r="O99" s="76"/>
      <c r="P99" s="76"/>
    </row>
    <row r="100" spans="1:16" x14ac:dyDescent="0.25">
      <c r="A100" s="76">
        <v>12387</v>
      </c>
      <c r="B100" s="77">
        <v>45668</v>
      </c>
      <c r="C100" s="76" t="s">
        <v>791</v>
      </c>
      <c r="D100" s="76" t="s">
        <v>809</v>
      </c>
      <c r="E100" s="76" t="s">
        <v>220</v>
      </c>
      <c r="F100" s="76" t="s">
        <v>574</v>
      </c>
      <c r="G100" s="76" t="s">
        <v>802</v>
      </c>
      <c r="H100" s="76" t="s">
        <v>797</v>
      </c>
      <c r="I100" s="76" t="s">
        <v>803</v>
      </c>
      <c r="J100" s="76" t="s">
        <v>3102</v>
      </c>
      <c r="K100" s="76">
        <v>6163</v>
      </c>
      <c r="L100" s="76" t="s">
        <v>3103</v>
      </c>
      <c r="M100" s="76">
        <v>58.28</v>
      </c>
      <c r="N100" s="76">
        <v>2.78</v>
      </c>
      <c r="O100" s="76" t="s">
        <v>804</v>
      </c>
      <c r="P100" s="76"/>
    </row>
    <row r="101" spans="1:16" x14ac:dyDescent="0.25">
      <c r="A101" s="76">
        <v>12388</v>
      </c>
      <c r="B101" s="77">
        <v>45668</v>
      </c>
      <c r="C101" s="76" t="s">
        <v>791</v>
      </c>
      <c r="D101" s="76" t="s">
        <v>809</v>
      </c>
      <c r="E101" s="76" t="s">
        <v>220</v>
      </c>
      <c r="F101" s="76" t="s">
        <v>372</v>
      </c>
      <c r="G101" s="76" t="s">
        <v>820</v>
      </c>
      <c r="H101" s="76" t="s">
        <v>797</v>
      </c>
      <c r="I101" s="76" t="s">
        <v>878</v>
      </c>
      <c r="J101" s="76" t="s">
        <v>3104</v>
      </c>
      <c r="K101" s="76">
        <v>6164</v>
      </c>
      <c r="L101" s="76">
        <v>249</v>
      </c>
      <c r="M101" s="76">
        <v>13</v>
      </c>
      <c r="N101" s="76">
        <v>0.62</v>
      </c>
      <c r="O101" s="76" t="s">
        <v>800</v>
      </c>
      <c r="P101" s="76"/>
    </row>
    <row r="102" spans="1:16" x14ac:dyDescent="0.25">
      <c r="A102" s="76">
        <v>12407</v>
      </c>
      <c r="B102" s="77">
        <v>45668</v>
      </c>
      <c r="C102" s="76" t="s">
        <v>791</v>
      </c>
      <c r="D102" s="76" t="s">
        <v>809</v>
      </c>
      <c r="E102" s="76" t="s">
        <v>225</v>
      </c>
      <c r="F102" s="76" t="s">
        <v>572</v>
      </c>
      <c r="G102" s="76" t="s">
        <v>1053</v>
      </c>
      <c r="H102" s="76" t="s">
        <v>2553</v>
      </c>
      <c r="I102" s="76" t="s">
        <v>2108</v>
      </c>
      <c r="J102" s="76" t="s">
        <v>3105</v>
      </c>
      <c r="K102" s="76">
        <v>6161</v>
      </c>
      <c r="L102" s="76" t="s">
        <v>3106</v>
      </c>
      <c r="M102" s="76">
        <v>103</v>
      </c>
      <c r="N102" s="76">
        <v>0</v>
      </c>
      <c r="O102" s="76"/>
      <c r="P102" s="76"/>
    </row>
    <row r="103" spans="1:16" x14ac:dyDescent="0.25">
      <c r="A103" s="76">
        <v>12629</v>
      </c>
      <c r="B103" s="77">
        <v>45670</v>
      </c>
      <c r="C103" s="76" t="s">
        <v>791</v>
      </c>
      <c r="D103" s="76" t="s">
        <v>795</v>
      </c>
      <c r="E103" s="76" t="s">
        <v>226</v>
      </c>
      <c r="F103" s="76" t="s">
        <v>703</v>
      </c>
      <c r="G103" s="76" t="s">
        <v>3107</v>
      </c>
      <c r="H103" s="76" t="s">
        <v>2102</v>
      </c>
      <c r="I103" s="76" t="s">
        <v>2931</v>
      </c>
      <c r="J103" s="76" t="s">
        <v>3108</v>
      </c>
      <c r="K103" s="76">
        <v>6338</v>
      </c>
      <c r="L103" s="76" t="s">
        <v>3109</v>
      </c>
      <c r="M103" s="76">
        <v>325</v>
      </c>
      <c r="N103" s="76">
        <v>0</v>
      </c>
      <c r="O103" s="76"/>
      <c r="P103" s="76"/>
    </row>
    <row r="104" spans="1:16" x14ac:dyDescent="0.25">
      <c r="A104" s="76">
        <v>12630</v>
      </c>
      <c r="B104" s="77">
        <v>45670</v>
      </c>
      <c r="C104" s="76" t="s">
        <v>791</v>
      </c>
      <c r="D104" s="76" t="s">
        <v>795</v>
      </c>
      <c r="E104" s="76" t="s">
        <v>226</v>
      </c>
      <c r="F104" s="76" t="s">
        <v>703</v>
      </c>
      <c r="G104" s="76" t="s">
        <v>1048</v>
      </c>
      <c r="H104" s="76" t="s">
        <v>2102</v>
      </c>
      <c r="I104" s="76" t="s">
        <v>2931</v>
      </c>
      <c r="J104" s="76" t="s">
        <v>3110</v>
      </c>
      <c r="K104" s="76">
        <v>6338</v>
      </c>
      <c r="L104" s="76" t="s">
        <v>3111</v>
      </c>
      <c r="M104" s="76">
        <v>395</v>
      </c>
      <c r="N104" s="76">
        <v>0</v>
      </c>
      <c r="O104" s="76"/>
      <c r="P104" s="76"/>
    </row>
    <row r="105" spans="1:16" x14ac:dyDescent="0.25">
      <c r="A105" s="76">
        <v>12389</v>
      </c>
      <c r="B105" s="77">
        <v>45670</v>
      </c>
      <c r="C105" s="76" t="s">
        <v>791</v>
      </c>
      <c r="D105" s="76" t="s">
        <v>809</v>
      </c>
      <c r="E105" s="76" t="s">
        <v>222</v>
      </c>
      <c r="F105" s="76" t="s">
        <v>573</v>
      </c>
      <c r="G105" s="76" t="s">
        <v>817</v>
      </c>
      <c r="H105" s="76" t="s">
        <v>797</v>
      </c>
      <c r="I105" s="76" t="s">
        <v>839</v>
      </c>
      <c r="J105" s="76" t="s">
        <v>3112</v>
      </c>
      <c r="K105" s="76">
        <v>6165</v>
      </c>
      <c r="L105" s="76">
        <v>24075</v>
      </c>
      <c r="M105" s="76">
        <v>7.5</v>
      </c>
      <c r="N105" s="76">
        <v>0.36</v>
      </c>
      <c r="O105" s="76" t="s">
        <v>800</v>
      </c>
      <c r="P105" s="76"/>
    </row>
    <row r="106" spans="1:16" x14ac:dyDescent="0.25">
      <c r="A106" s="76">
        <v>12390</v>
      </c>
      <c r="B106" s="77">
        <v>45670</v>
      </c>
      <c r="C106" s="76" t="s">
        <v>791</v>
      </c>
      <c r="D106" s="76" t="s">
        <v>809</v>
      </c>
      <c r="E106" s="76" t="s">
        <v>220</v>
      </c>
      <c r="F106" s="76" t="s">
        <v>574</v>
      </c>
      <c r="G106" s="76" t="s">
        <v>3113</v>
      </c>
      <c r="H106" s="76" t="s">
        <v>797</v>
      </c>
      <c r="I106" s="76" t="s">
        <v>803</v>
      </c>
      <c r="J106" s="76" t="s">
        <v>3114</v>
      </c>
      <c r="K106" s="76">
        <v>6166</v>
      </c>
      <c r="L106" s="76">
        <v>10524</v>
      </c>
      <c r="M106" s="76">
        <v>70</v>
      </c>
      <c r="N106" s="76">
        <v>3.33</v>
      </c>
      <c r="O106" s="76" t="s">
        <v>800</v>
      </c>
      <c r="P106" s="76"/>
    </row>
    <row r="107" spans="1:16" x14ac:dyDescent="0.25">
      <c r="A107" s="76">
        <v>12391</v>
      </c>
      <c r="B107" s="77">
        <v>45670</v>
      </c>
      <c r="C107" s="76" t="s">
        <v>791</v>
      </c>
      <c r="D107" s="76" t="s">
        <v>809</v>
      </c>
      <c r="E107" s="76" t="s">
        <v>220</v>
      </c>
      <c r="F107" s="76" t="s">
        <v>221</v>
      </c>
      <c r="G107" s="76" t="s">
        <v>300</v>
      </c>
      <c r="H107" s="76" t="s">
        <v>797</v>
      </c>
      <c r="I107" s="76" t="s">
        <v>2902</v>
      </c>
      <c r="J107" s="76" t="s">
        <v>3115</v>
      </c>
      <c r="K107" s="76">
        <v>6167</v>
      </c>
      <c r="L107" s="76" t="s">
        <v>3116</v>
      </c>
      <c r="M107" s="76">
        <v>63</v>
      </c>
      <c r="N107" s="76">
        <v>3</v>
      </c>
      <c r="O107" s="76" t="s">
        <v>800</v>
      </c>
      <c r="P107" s="76"/>
    </row>
    <row r="108" spans="1:16" x14ac:dyDescent="0.25">
      <c r="A108" s="76">
        <v>12392</v>
      </c>
      <c r="B108" s="77">
        <v>45670</v>
      </c>
      <c r="C108" s="76" t="s">
        <v>791</v>
      </c>
      <c r="D108" s="76" t="s">
        <v>809</v>
      </c>
      <c r="E108" s="76" t="s">
        <v>220</v>
      </c>
      <c r="F108" s="76" t="s">
        <v>372</v>
      </c>
      <c r="G108" s="76" t="s">
        <v>1</v>
      </c>
      <c r="H108" s="76" t="s">
        <v>797</v>
      </c>
      <c r="I108" s="76" t="s">
        <v>2960</v>
      </c>
      <c r="J108" s="76" t="s">
        <v>3117</v>
      </c>
      <c r="K108" s="76">
        <v>6168</v>
      </c>
      <c r="L108" s="76">
        <v>44887</v>
      </c>
      <c r="M108" s="76">
        <v>188</v>
      </c>
      <c r="N108" s="76"/>
      <c r="O108" s="76"/>
      <c r="P108" s="76"/>
    </row>
    <row r="109" spans="1:16" x14ac:dyDescent="0.25">
      <c r="A109" s="76">
        <v>12393</v>
      </c>
      <c r="B109" s="77">
        <v>45670</v>
      </c>
      <c r="C109" s="76" t="s">
        <v>791</v>
      </c>
      <c r="D109" s="76" t="s">
        <v>809</v>
      </c>
      <c r="E109" s="76" t="s">
        <v>220</v>
      </c>
      <c r="F109" s="76" t="s">
        <v>372</v>
      </c>
      <c r="G109" s="76" t="s">
        <v>807</v>
      </c>
      <c r="H109" s="76" t="s">
        <v>797</v>
      </c>
      <c r="I109" s="76" t="s">
        <v>102</v>
      </c>
      <c r="J109" s="76" t="s">
        <v>3118</v>
      </c>
      <c r="K109" s="76">
        <v>6169</v>
      </c>
      <c r="L109" s="76">
        <v>5348</v>
      </c>
      <c r="M109" s="76">
        <v>10</v>
      </c>
      <c r="N109" s="76">
        <v>0.48</v>
      </c>
      <c r="O109" s="76" t="s">
        <v>800</v>
      </c>
      <c r="P109" s="76"/>
    </row>
    <row r="110" spans="1:16" x14ac:dyDescent="0.25">
      <c r="A110" s="76">
        <v>12394</v>
      </c>
      <c r="B110" s="77">
        <v>45670</v>
      </c>
      <c r="C110" s="76" t="s">
        <v>791</v>
      </c>
      <c r="D110" s="76" t="s">
        <v>809</v>
      </c>
      <c r="E110" s="76" t="s">
        <v>220</v>
      </c>
      <c r="F110" s="76" t="s">
        <v>372</v>
      </c>
      <c r="G110" s="76" t="s">
        <v>2686</v>
      </c>
      <c r="H110" s="76" t="s">
        <v>797</v>
      </c>
      <c r="I110" s="76" t="s">
        <v>102</v>
      </c>
      <c r="J110" s="76" t="s">
        <v>3119</v>
      </c>
      <c r="K110" s="76">
        <v>6170</v>
      </c>
      <c r="L110" s="76" t="s">
        <v>75</v>
      </c>
      <c r="M110" s="76">
        <v>33</v>
      </c>
      <c r="N110" s="76"/>
      <c r="O110" s="76"/>
      <c r="P110" s="76"/>
    </row>
    <row r="111" spans="1:16" x14ac:dyDescent="0.25">
      <c r="A111" s="76">
        <v>12395</v>
      </c>
      <c r="B111" s="77">
        <v>45670</v>
      </c>
      <c r="C111" s="76" t="s">
        <v>791</v>
      </c>
      <c r="D111" s="76" t="s">
        <v>809</v>
      </c>
      <c r="E111" s="76" t="s">
        <v>225</v>
      </c>
      <c r="F111" s="76" t="s">
        <v>676</v>
      </c>
      <c r="G111" s="76" t="s">
        <v>1678</v>
      </c>
      <c r="H111" s="76" t="s">
        <v>2946</v>
      </c>
      <c r="I111" s="76" t="s">
        <v>1679</v>
      </c>
      <c r="J111" s="76" t="s">
        <v>3120</v>
      </c>
      <c r="K111" s="76">
        <v>6171</v>
      </c>
      <c r="L111" s="76" t="s">
        <v>3121</v>
      </c>
      <c r="M111" s="76">
        <v>377.07</v>
      </c>
      <c r="N111" s="76">
        <v>0</v>
      </c>
      <c r="O111" s="76"/>
      <c r="P111" s="76"/>
    </row>
    <row r="112" spans="1:16" x14ac:dyDescent="0.25">
      <c r="A112" s="76">
        <v>12396</v>
      </c>
      <c r="B112" s="77">
        <v>45670</v>
      </c>
      <c r="C112" s="76" t="s">
        <v>791</v>
      </c>
      <c r="D112" s="76" t="s">
        <v>809</v>
      </c>
      <c r="E112" s="76" t="s">
        <v>225</v>
      </c>
      <c r="F112" s="76" t="s">
        <v>676</v>
      </c>
      <c r="G112" s="76" t="s">
        <v>1678</v>
      </c>
      <c r="H112" s="76" t="s">
        <v>2946</v>
      </c>
      <c r="I112" s="76" t="s">
        <v>1679</v>
      </c>
      <c r="J112" s="76" t="s">
        <v>3016</v>
      </c>
      <c r="K112" s="76">
        <v>6172</v>
      </c>
      <c r="L112" s="76" t="s">
        <v>3122</v>
      </c>
      <c r="M112" s="76">
        <v>116.46</v>
      </c>
      <c r="N112" s="76">
        <v>0</v>
      </c>
      <c r="O112" s="76"/>
      <c r="P112" s="76"/>
    </row>
    <row r="113" spans="1:16" x14ac:dyDescent="0.25">
      <c r="A113" s="76">
        <v>12539</v>
      </c>
      <c r="B113" s="77">
        <v>45671</v>
      </c>
      <c r="C113" s="76" t="s">
        <v>811</v>
      </c>
      <c r="D113" s="76" t="s">
        <v>809</v>
      </c>
      <c r="E113" s="76" t="s">
        <v>224</v>
      </c>
      <c r="F113" s="76" t="s">
        <v>228</v>
      </c>
      <c r="G113" s="76" t="s">
        <v>796</v>
      </c>
      <c r="H113" s="76" t="s">
        <v>797</v>
      </c>
      <c r="I113" s="76" t="s">
        <v>24</v>
      </c>
      <c r="J113" s="76" t="s">
        <v>873</v>
      </c>
      <c r="K113" s="76">
        <v>1358</v>
      </c>
      <c r="L113" s="76">
        <v>5451401258276890</v>
      </c>
      <c r="M113" s="76">
        <v>3000</v>
      </c>
      <c r="N113" s="76"/>
      <c r="O113" s="76"/>
      <c r="P113" s="76"/>
    </row>
    <row r="114" spans="1:16" x14ac:dyDescent="0.25">
      <c r="A114" s="76">
        <v>12397</v>
      </c>
      <c r="B114" s="77">
        <v>45671</v>
      </c>
      <c r="C114" s="76" t="s">
        <v>791</v>
      </c>
      <c r="D114" s="76" t="s">
        <v>809</v>
      </c>
      <c r="E114" s="76" t="s">
        <v>225</v>
      </c>
      <c r="F114" s="76" t="s">
        <v>572</v>
      </c>
      <c r="G114" s="76" t="s">
        <v>322</v>
      </c>
      <c r="H114" s="76" t="s">
        <v>2553</v>
      </c>
      <c r="I114" s="76" t="s">
        <v>2530</v>
      </c>
      <c r="J114" s="76" t="s">
        <v>3123</v>
      </c>
      <c r="K114" s="76">
        <v>6173</v>
      </c>
      <c r="L114" s="76" t="s">
        <v>3124</v>
      </c>
      <c r="M114" s="76">
        <v>1417.7</v>
      </c>
      <c r="N114" s="76">
        <v>0</v>
      </c>
      <c r="O114" s="76"/>
      <c r="P114" s="76"/>
    </row>
    <row r="115" spans="1:16" x14ac:dyDescent="0.25">
      <c r="A115" s="76">
        <v>12408</v>
      </c>
      <c r="B115" s="77">
        <v>45671</v>
      </c>
      <c r="C115" s="76" t="s">
        <v>791</v>
      </c>
      <c r="D115" s="76" t="s">
        <v>809</v>
      </c>
      <c r="E115" s="76" t="s">
        <v>220</v>
      </c>
      <c r="F115" s="76" t="s">
        <v>372</v>
      </c>
      <c r="G115" s="76" t="s">
        <v>801</v>
      </c>
      <c r="H115" s="76" t="s">
        <v>797</v>
      </c>
      <c r="I115" s="76" t="s">
        <v>841</v>
      </c>
      <c r="J115" s="76" t="s">
        <v>2934</v>
      </c>
      <c r="K115" s="76">
        <v>6174</v>
      </c>
      <c r="L115" s="76">
        <v>821251</v>
      </c>
      <c r="M115" s="76">
        <v>54.15</v>
      </c>
      <c r="N115" s="76">
        <v>0</v>
      </c>
      <c r="O115" s="76"/>
      <c r="P115" s="76"/>
    </row>
    <row r="116" spans="1:16" x14ac:dyDescent="0.25">
      <c r="A116" s="76">
        <v>12540</v>
      </c>
      <c r="B116" s="77">
        <v>45672</v>
      </c>
      <c r="C116" s="76" t="s">
        <v>811</v>
      </c>
      <c r="D116" s="76" t="s">
        <v>792</v>
      </c>
      <c r="E116" s="76" t="s">
        <v>224</v>
      </c>
      <c r="F116" s="76" t="s">
        <v>228</v>
      </c>
      <c r="G116" s="76" t="s">
        <v>796</v>
      </c>
      <c r="H116" s="76" t="s">
        <v>797</v>
      </c>
      <c r="I116" s="76" t="s">
        <v>810</v>
      </c>
      <c r="J116" s="76" t="s">
        <v>822</v>
      </c>
      <c r="K116" s="76">
        <v>1359</v>
      </c>
      <c r="L116" s="76" t="s">
        <v>3125</v>
      </c>
      <c r="M116" s="76">
        <v>500</v>
      </c>
      <c r="N116" s="76"/>
      <c r="O116" s="76"/>
      <c r="P116" s="76"/>
    </row>
    <row r="117" spans="1:16" x14ac:dyDescent="0.25">
      <c r="A117" s="76">
        <v>12335</v>
      </c>
      <c r="B117" s="77">
        <v>45672</v>
      </c>
      <c r="C117" s="76" t="s">
        <v>791</v>
      </c>
      <c r="D117" s="76" t="s">
        <v>792</v>
      </c>
      <c r="E117" s="76" t="s">
        <v>220</v>
      </c>
      <c r="F117" s="76" t="s">
        <v>650</v>
      </c>
      <c r="G117" s="76" t="s">
        <v>3126</v>
      </c>
      <c r="H117" s="76" t="s">
        <v>2894</v>
      </c>
      <c r="I117" s="76" t="s">
        <v>2925</v>
      </c>
      <c r="J117" s="76" t="s">
        <v>3127</v>
      </c>
      <c r="K117" s="76">
        <v>6114</v>
      </c>
      <c r="L117" s="76">
        <v>310</v>
      </c>
      <c r="M117" s="76">
        <v>250</v>
      </c>
      <c r="N117" s="76"/>
      <c r="O117" s="76"/>
      <c r="P117" s="76"/>
    </row>
    <row r="118" spans="1:16" x14ac:dyDescent="0.25">
      <c r="A118" s="76">
        <v>12336</v>
      </c>
      <c r="B118" s="77">
        <v>45672</v>
      </c>
      <c r="C118" s="76" t="s">
        <v>791</v>
      </c>
      <c r="D118" s="76" t="s">
        <v>792</v>
      </c>
      <c r="E118" s="76" t="s">
        <v>220</v>
      </c>
      <c r="F118" s="76" t="s">
        <v>650</v>
      </c>
      <c r="G118" s="76" t="s">
        <v>2950</v>
      </c>
      <c r="H118" s="76" t="s">
        <v>2894</v>
      </c>
      <c r="I118" s="76" t="s">
        <v>2925</v>
      </c>
      <c r="J118" s="76" t="s">
        <v>3128</v>
      </c>
      <c r="K118" s="76">
        <v>6115</v>
      </c>
      <c r="L118" s="76" t="s">
        <v>3129</v>
      </c>
      <c r="M118" s="76">
        <v>145</v>
      </c>
      <c r="N118" s="76">
        <v>6.9</v>
      </c>
      <c r="O118" s="76" t="s">
        <v>800</v>
      </c>
      <c r="P118" s="76"/>
    </row>
    <row r="119" spans="1:16" x14ac:dyDescent="0.25">
      <c r="A119" s="76">
        <v>12337</v>
      </c>
      <c r="B119" s="77">
        <v>45672</v>
      </c>
      <c r="C119" s="76" t="s">
        <v>791</v>
      </c>
      <c r="D119" s="76" t="s">
        <v>792</v>
      </c>
      <c r="E119" s="76" t="s">
        <v>220</v>
      </c>
      <c r="F119" s="76" t="s">
        <v>650</v>
      </c>
      <c r="G119" s="76" t="s">
        <v>814</v>
      </c>
      <c r="H119" s="76" t="s">
        <v>2894</v>
      </c>
      <c r="I119" s="76" t="s">
        <v>2925</v>
      </c>
      <c r="J119" s="76" t="s">
        <v>3130</v>
      </c>
      <c r="K119" s="76">
        <v>6116</v>
      </c>
      <c r="L119" s="76">
        <v>170858</v>
      </c>
      <c r="M119" s="76">
        <v>239.24</v>
      </c>
      <c r="N119" s="76">
        <v>11.39</v>
      </c>
      <c r="O119" s="76" t="s">
        <v>800</v>
      </c>
      <c r="P119" s="76"/>
    </row>
    <row r="120" spans="1:16" x14ac:dyDescent="0.25">
      <c r="A120" s="76">
        <v>12344</v>
      </c>
      <c r="B120" s="77">
        <v>45672</v>
      </c>
      <c r="C120" s="76" t="s">
        <v>791</v>
      </c>
      <c r="D120" s="76" t="s">
        <v>792</v>
      </c>
      <c r="E120" s="76" t="s">
        <v>220</v>
      </c>
      <c r="F120" s="76" t="s">
        <v>574</v>
      </c>
      <c r="G120" s="76" t="s">
        <v>806</v>
      </c>
      <c r="H120" s="76" t="s">
        <v>2894</v>
      </c>
      <c r="I120" s="76" t="s">
        <v>803</v>
      </c>
      <c r="J120" s="76" t="s">
        <v>3131</v>
      </c>
      <c r="K120" s="76">
        <v>6123</v>
      </c>
      <c r="L120" s="76">
        <v>33547</v>
      </c>
      <c r="M120" s="76">
        <v>15.75</v>
      </c>
      <c r="N120" s="76">
        <v>0.75</v>
      </c>
      <c r="O120" s="76" t="s">
        <v>804</v>
      </c>
      <c r="P120" s="76"/>
    </row>
    <row r="121" spans="1:16" x14ac:dyDescent="0.25">
      <c r="A121" s="76">
        <v>12346</v>
      </c>
      <c r="B121" s="77">
        <v>45672</v>
      </c>
      <c r="C121" s="76" t="s">
        <v>791</v>
      </c>
      <c r="D121" s="76" t="s">
        <v>809</v>
      </c>
      <c r="E121" s="76" t="s">
        <v>226</v>
      </c>
      <c r="F121" s="76" t="s">
        <v>227</v>
      </c>
      <c r="G121" s="76" t="s">
        <v>2932</v>
      </c>
      <c r="H121" s="76" t="s">
        <v>2894</v>
      </c>
      <c r="I121" s="76" t="s">
        <v>2928</v>
      </c>
      <c r="J121" s="76" t="s">
        <v>3132</v>
      </c>
      <c r="K121" s="76">
        <v>6125</v>
      </c>
      <c r="L121" s="76">
        <v>821332</v>
      </c>
      <c r="M121" s="76">
        <v>154.04</v>
      </c>
      <c r="N121" s="76"/>
      <c r="O121" s="76"/>
      <c r="P121" s="76"/>
    </row>
    <row r="122" spans="1:16" x14ac:dyDescent="0.25">
      <c r="A122" s="76">
        <v>12347</v>
      </c>
      <c r="B122" s="77">
        <v>45672</v>
      </c>
      <c r="C122" s="76" t="s">
        <v>791</v>
      </c>
      <c r="D122" s="76" t="s">
        <v>809</v>
      </c>
      <c r="E122" s="76" t="s">
        <v>220</v>
      </c>
      <c r="F122" s="76" t="s">
        <v>574</v>
      </c>
      <c r="G122" s="76" t="s">
        <v>806</v>
      </c>
      <c r="H122" s="76" t="s">
        <v>2894</v>
      </c>
      <c r="I122" s="76" t="s">
        <v>803</v>
      </c>
      <c r="J122" s="76" t="s">
        <v>3133</v>
      </c>
      <c r="K122" s="76">
        <v>6126</v>
      </c>
      <c r="L122" s="76">
        <v>33610</v>
      </c>
      <c r="M122" s="76">
        <v>116.5</v>
      </c>
      <c r="N122" s="76">
        <v>5.55</v>
      </c>
      <c r="O122" s="76" t="s">
        <v>804</v>
      </c>
      <c r="P122" s="76"/>
    </row>
    <row r="123" spans="1:16" x14ac:dyDescent="0.25">
      <c r="A123" s="76">
        <v>12348</v>
      </c>
      <c r="B123" s="77">
        <v>45672</v>
      </c>
      <c r="C123" s="76" t="s">
        <v>791</v>
      </c>
      <c r="D123" s="76" t="s">
        <v>809</v>
      </c>
      <c r="E123" s="76" t="s">
        <v>220</v>
      </c>
      <c r="F123" s="76" t="s">
        <v>221</v>
      </c>
      <c r="G123" s="76" t="s">
        <v>1681</v>
      </c>
      <c r="H123" s="76" t="s">
        <v>797</v>
      </c>
      <c r="I123" s="76" t="s">
        <v>805</v>
      </c>
      <c r="J123" s="76" t="s">
        <v>3134</v>
      </c>
      <c r="K123" s="76">
        <v>6127</v>
      </c>
      <c r="L123" s="76">
        <v>566570</v>
      </c>
      <c r="M123" s="76">
        <v>42</v>
      </c>
      <c r="N123" s="76">
        <v>2</v>
      </c>
      <c r="O123" s="76" t="s">
        <v>800</v>
      </c>
      <c r="P123" s="76"/>
    </row>
    <row r="124" spans="1:16" x14ac:dyDescent="0.25">
      <c r="A124" s="76">
        <v>12628</v>
      </c>
      <c r="B124" s="77">
        <v>45672</v>
      </c>
      <c r="C124" s="76" t="s">
        <v>791</v>
      </c>
      <c r="D124" s="76" t="s">
        <v>795</v>
      </c>
      <c r="E124" s="76" t="s">
        <v>226</v>
      </c>
      <c r="F124" s="76" t="s">
        <v>652</v>
      </c>
      <c r="G124" s="76" t="s">
        <v>2900</v>
      </c>
      <c r="H124" s="76" t="s">
        <v>797</v>
      </c>
      <c r="I124" s="76" t="s">
        <v>3135</v>
      </c>
      <c r="J124" s="76" t="s">
        <v>3136</v>
      </c>
      <c r="K124" s="76">
        <v>6337</v>
      </c>
      <c r="L124" s="76" t="s">
        <v>3137</v>
      </c>
      <c r="M124" s="76">
        <v>220</v>
      </c>
      <c r="N124" s="76">
        <v>10.48</v>
      </c>
      <c r="O124" s="76" t="s">
        <v>804</v>
      </c>
      <c r="P124" s="76"/>
    </row>
    <row r="125" spans="1:16" x14ac:dyDescent="0.25">
      <c r="A125" s="76">
        <v>12631</v>
      </c>
      <c r="B125" s="77">
        <v>45672</v>
      </c>
      <c r="C125" s="76" t="s">
        <v>791</v>
      </c>
      <c r="D125" s="76" t="s">
        <v>795</v>
      </c>
      <c r="E125" s="76" t="s">
        <v>226</v>
      </c>
      <c r="F125" s="76" t="s">
        <v>2936</v>
      </c>
      <c r="G125" s="76" t="s">
        <v>2097</v>
      </c>
      <c r="H125" s="76" t="s">
        <v>816</v>
      </c>
      <c r="I125" s="76" t="s">
        <v>2931</v>
      </c>
      <c r="J125" s="76" t="s">
        <v>56</v>
      </c>
      <c r="K125" s="76">
        <v>6339</v>
      </c>
      <c r="L125" s="76" t="s">
        <v>3138</v>
      </c>
      <c r="M125" s="76">
        <v>400</v>
      </c>
      <c r="N125" s="76">
        <v>0</v>
      </c>
      <c r="O125" s="76"/>
      <c r="P125" s="76"/>
    </row>
    <row r="126" spans="1:16" x14ac:dyDescent="0.25">
      <c r="A126" s="76">
        <v>12632</v>
      </c>
      <c r="B126" s="77">
        <v>45672</v>
      </c>
      <c r="C126" s="76" t="s">
        <v>791</v>
      </c>
      <c r="D126" s="76" t="s">
        <v>795</v>
      </c>
      <c r="E126" s="76" t="s">
        <v>222</v>
      </c>
      <c r="F126" s="76" t="s">
        <v>2920</v>
      </c>
      <c r="G126" s="76" t="s">
        <v>1680</v>
      </c>
      <c r="H126" s="76" t="s">
        <v>797</v>
      </c>
      <c r="I126" s="76" t="s">
        <v>3139</v>
      </c>
      <c r="J126" s="76" t="s">
        <v>3140</v>
      </c>
      <c r="K126" s="76">
        <v>6340</v>
      </c>
      <c r="L126" s="76" t="s">
        <v>3141</v>
      </c>
      <c r="M126" s="76">
        <v>564.5</v>
      </c>
      <c r="N126" s="76"/>
      <c r="O126" s="76"/>
      <c r="P126" s="76"/>
    </row>
    <row r="127" spans="1:16" x14ac:dyDescent="0.25">
      <c r="A127" s="76">
        <v>12633</v>
      </c>
      <c r="B127" s="77">
        <v>45672</v>
      </c>
      <c r="C127" s="76" t="s">
        <v>791</v>
      </c>
      <c r="D127" s="76" t="s">
        <v>795</v>
      </c>
      <c r="E127" s="76" t="s">
        <v>224</v>
      </c>
      <c r="F127" s="76" t="s">
        <v>228</v>
      </c>
      <c r="G127" s="76" t="s">
        <v>796</v>
      </c>
      <c r="H127" s="76" t="s">
        <v>797</v>
      </c>
      <c r="I127" s="76" t="s">
        <v>24</v>
      </c>
      <c r="J127" s="76" t="s">
        <v>821</v>
      </c>
      <c r="K127" s="76">
        <v>6341</v>
      </c>
      <c r="L127" s="76">
        <v>5451401258276890</v>
      </c>
      <c r="M127" s="76">
        <v>3000</v>
      </c>
      <c r="N127" s="76"/>
      <c r="O127" s="76"/>
      <c r="P127" s="76"/>
    </row>
    <row r="128" spans="1:16" x14ac:dyDescent="0.25">
      <c r="A128" s="76">
        <v>12634</v>
      </c>
      <c r="B128" s="77">
        <v>45672</v>
      </c>
      <c r="C128" s="76" t="s">
        <v>791</v>
      </c>
      <c r="D128" s="76" t="s">
        <v>795</v>
      </c>
      <c r="E128" s="76" t="s">
        <v>226</v>
      </c>
      <c r="F128" s="76" t="s">
        <v>575</v>
      </c>
      <c r="G128" s="76" t="s">
        <v>2564</v>
      </c>
      <c r="H128" s="76" t="s">
        <v>2102</v>
      </c>
      <c r="I128" s="76" t="s">
        <v>3142</v>
      </c>
      <c r="J128" s="76" t="s">
        <v>3143</v>
      </c>
      <c r="K128" s="76">
        <v>6342</v>
      </c>
      <c r="L128" s="76" t="s">
        <v>3144</v>
      </c>
      <c r="M128" s="76">
        <v>481</v>
      </c>
      <c r="N128" s="76">
        <v>0</v>
      </c>
      <c r="O128" s="76"/>
      <c r="P128" s="76"/>
    </row>
    <row r="129" spans="1:16" x14ac:dyDescent="0.25">
      <c r="A129" s="76">
        <v>12639</v>
      </c>
      <c r="B129" s="77">
        <v>45672</v>
      </c>
      <c r="C129" s="76" t="s">
        <v>791</v>
      </c>
      <c r="D129" s="76" t="s">
        <v>795</v>
      </c>
      <c r="E129" s="76" t="s">
        <v>226</v>
      </c>
      <c r="F129" s="76" t="s">
        <v>227</v>
      </c>
      <c r="G129" s="76" t="s">
        <v>843</v>
      </c>
      <c r="H129" s="76" t="s">
        <v>2102</v>
      </c>
      <c r="I129" s="76" t="s">
        <v>2536</v>
      </c>
      <c r="J129" s="76" t="s">
        <v>2537</v>
      </c>
      <c r="K129" s="76">
        <v>6336</v>
      </c>
      <c r="L129" s="76" t="s">
        <v>3145</v>
      </c>
      <c r="M129" s="76">
        <v>2060</v>
      </c>
      <c r="N129" s="76">
        <v>0</v>
      </c>
      <c r="O129" s="76"/>
      <c r="P129" s="76"/>
    </row>
    <row r="130" spans="1:16" x14ac:dyDescent="0.25">
      <c r="A130" s="76">
        <v>12672</v>
      </c>
      <c r="B130" s="77">
        <v>45672</v>
      </c>
      <c r="C130" s="76" t="s">
        <v>791</v>
      </c>
      <c r="D130" s="76" t="s">
        <v>795</v>
      </c>
      <c r="E130" s="76" t="s">
        <v>226</v>
      </c>
      <c r="F130" s="76" t="s">
        <v>575</v>
      </c>
      <c r="G130" s="76" t="s">
        <v>164</v>
      </c>
      <c r="H130" s="76" t="s">
        <v>816</v>
      </c>
      <c r="I130" s="76"/>
      <c r="J130" s="76" t="s">
        <v>2113</v>
      </c>
      <c r="K130" s="76">
        <v>6343</v>
      </c>
      <c r="L130" s="76" t="s">
        <v>2107</v>
      </c>
      <c r="M130" s="76">
        <v>10500</v>
      </c>
      <c r="N130" s="76">
        <v>0</v>
      </c>
      <c r="O130" s="76"/>
      <c r="P130" s="76"/>
    </row>
    <row r="131" spans="1:16" x14ac:dyDescent="0.25">
      <c r="A131" s="76">
        <v>12419</v>
      </c>
      <c r="B131" s="77">
        <v>45672</v>
      </c>
      <c r="C131" s="76" t="s">
        <v>791</v>
      </c>
      <c r="D131" s="76" t="s">
        <v>792</v>
      </c>
      <c r="E131" s="76" t="s">
        <v>222</v>
      </c>
      <c r="F131" s="76" t="s">
        <v>880</v>
      </c>
      <c r="G131" s="76" t="s">
        <v>2117</v>
      </c>
      <c r="H131" s="76" t="s">
        <v>797</v>
      </c>
      <c r="I131" s="76" t="s">
        <v>2974</v>
      </c>
      <c r="J131" s="76" t="s">
        <v>3146</v>
      </c>
      <c r="K131" s="76">
        <v>6128</v>
      </c>
      <c r="L131" s="76" t="s">
        <v>781</v>
      </c>
      <c r="M131" s="76">
        <v>1730</v>
      </c>
      <c r="N131" s="76">
        <v>82.380952380952294</v>
      </c>
      <c r="O131" s="76"/>
      <c r="P131" s="76"/>
    </row>
    <row r="132" spans="1:16" x14ac:dyDescent="0.25">
      <c r="A132" s="76">
        <v>12519</v>
      </c>
      <c r="B132" s="77">
        <v>45673</v>
      </c>
      <c r="C132" s="76" t="s">
        <v>791</v>
      </c>
      <c r="D132" s="76" t="s">
        <v>3047</v>
      </c>
      <c r="E132" s="76" t="s">
        <v>222</v>
      </c>
      <c r="F132" s="76" t="s">
        <v>223</v>
      </c>
      <c r="G132" s="76" t="s">
        <v>813</v>
      </c>
      <c r="H132" s="76" t="s">
        <v>797</v>
      </c>
      <c r="I132" s="76" t="s">
        <v>2974</v>
      </c>
      <c r="J132" s="76" t="s">
        <v>3147</v>
      </c>
      <c r="K132" s="76">
        <v>4</v>
      </c>
      <c r="L132" s="76">
        <v>5451601259113500</v>
      </c>
      <c r="M132" s="76">
        <v>5322</v>
      </c>
      <c r="N132" s="76"/>
      <c r="O132" s="76"/>
      <c r="P132" s="76"/>
    </row>
    <row r="133" spans="1:16" x14ac:dyDescent="0.25">
      <c r="A133" s="76">
        <v>12541</v>
      </c>
      <c r="B133" s="77">
        <v>45673</v>
      </c>
      <c r="C133" s="76" t="s">
        <v>811</v>
      </c>
      <c r="D133" s="76" t="s">
        <v>792</v>
      </c>
      <c r="E133" s="76" t="s">
        <v>224</v>
      </c>
      <c r="F133" s="76" t="s">
        <v>228</v>
      </c>
      <c r="G133" s="76" t="s">
        <v>796</v>
      </c>
      <c r="H133" s="76" t="s">
        <v>797</v>
      </c>
      <c r="I133" s="76" t="s">
        <v>810</v>
      </c>
      <c r="J133" s="76" t="s">
        <v>3148</v>
      </c>
      <c r="K133" s="76">
        <v>1360</v>
      </c>
      <c r="L133" s="76" t="s">
        <v>3149</v>
      </c>
      <c r="M133" s="76">
        <v>5000</v>
      </c>
      <c r="N133" s="76"/>
      <c r="O133" s="76"/>
      <c r="P133" s="76"/>
    </row>
    <row r="134" spans="1:16" x14ac:dyDescent="0.25">
      <c r="A134" s="76">
        <v>12542</v>
      </c>
      <c r="B134" s="77">
        <v>45673</v>
      </c>
      <c r="C134" s="76" t="s">
        <v>811</v>
      </c>
      <c r="D134" s="76" t="s">
        <v>809</v>
      </c>
      <c r="E134" s="76" t="s">
        <v>224</v>
      </c>
      <c r="F134" s="76" t="s">
        <v>228</v>
      </c>
      <c r="G134" s="76" t="s">
        <v>796</v>
      </c>
      <c r="H134" s="76" t="s">
        <v>797</v>
      </c>
      <c r="I134" s="76" t="s">
        <v>24</v>
      </c>
      <c r="J134" s="76" t="s">
        <v>873</v>
      </c>
      <c r="K134" s="76">
        <v>1361</v>
      </c>
      <c r="L134" s="76">
        <v>5451501258647830</v>
      </c>
      <c r="M134" s="76">
        <v>5000</v>
      </c>
      <c r="N134" s="76"/>
      <c r="O134" s="76"/>
      <c r="P134" s="76"/>
    </row>
    <row r="135" spans="1:16" x14ac:dyDescent="0.25">
      <c r="A135" s="76">
        <v>12545</v>
      </c>
      <c r="B135" s="77">
        <v>45673</v>
      </c>
      <c r="C135" s="76" t="s">
        <v>811</v>
      </c>
      <c r="D135" s="76" t="s">
        <v>795</v>
      </c>
      <c r="E135" s="76" t="s">
        <v>224</v>
      </c>
      <c r="F135" s="76" t="s">
        <v>228</v>
      </c>
      <c r="G135" s="76" t="s">
        <v>796</v>
      </c>
      <c r="H135" s="76" t="s">
        <v>797</v>
      </c>
      <c r="I135" s="76" t="s">
        <v>2665</v>
      </c>
      <c r="J135" s="76" t="s">
        <v>3150</v>
      </c>
      <c r="K135" s="76">
        <v>1364</v>
      </c>
      <c r="L135" s="76" t="s">
        <v>3151</v>
      </c>
      <c r="M135" s="76">
        <v>3850</v>
      </c>
      <c r="N135" s="76"/>
      <c r="O135" s="76"/>
      <c r="P135" s="76"/>
    </row>
    <row r="136" spans="1:16" x14ac:dyDescent="0.25">
      <c r="A136" s="76">
        <v>12547</v>
      </c>
      <c r="B136" s="77">
        <v>45673</v>
      </c>
      <c r="C136" s="76" t="s">
        <v>811</v>
      </c>
      <c r="D136" s="76" t="s">
        <v>2106</v>
      </c>
      <c r="E136" s="76" t="s">
        <v>224</v>
      </c>
      <c r="F136" s="76" t="s">
        <v>228</v>
      </c>
      <c r="G136" s="76" t="s">
        <v>796</v>
      </c>
      <c r="H136" s="76" t="s">
        <v>797</v>
      </c>
      <c r="I136" s="76" t="s">
        <v>815</v>
      </c>
      <c r="J136" s="76" t="s">
        <v>2109</v>
      </c>
      <c r="K136" s="76">
        <v>1366</v>
      </c>
      <c r="L136" s="76">
        <v>17367620921830</v>
      </c>
      <c r="M136" s="76">
        <v>500</v>
      </c>
      <c r="N136" s="76"/>
      <c r="O136" s="76"/>
      <c r="P136" s="76"/>
    </row>
    <row r="137" spans="1:16" x14ac:dyDescent="0.25">
      <c r="A137" s="76">
        <v>12338</v>
      </c>
      <c r="B137" s="77">
        <v>45673</v>
      </c>
      <c r="C137" s="76" t="s">
        <v>791</v>
      </c>
      <c r="D137" s="76" t="s">
        <v>792</v>
      </c>
      <c r="E137" s="76" t="s">
        <v>220</v>
      </c>
      <c r="F137" s="76" t="s">
        <v>372</v>
      </c>
      <c r="G137" s="76" t="s">
        <v>820</v>
      </c>
      <c r="H137" s="76" t="s">
        <v>2894</v>
      </c>
      <c r="I137" s="76" t="s">
        <v>878</v>
      </c>
      <c r="J137" s="76" t="s">
        <v>3152</v>
      </c>
      <c r="K137" s="76">
        <v>6117</v>
      </c>
      <c r="L137" s="76" t="s">
        <v>3153</v>
      </c>
      <c r="M137" s="76">
        <v>24</v>
      </c>
      <c r="N137" s="76">
        <v>1.1399999999999999</v>
      </c>
      <c r="O137" s="76" t="s">
        <v>800</v>
      </c>
      <c r="P137" s="76"/>
    </row>
    <row r="138" spans="1:16" x14ac:dyDescent="0.25">
      <c r="A138" s="76">
        <v>12339</v>
      </c>
      <c r="B138" s="77">
        <v>45673</v>
      </c>
      <c r="C138" s="76" t="s">
        <v>791</v>
      </c>
      <c r="D138" s="76" t="s">
        <v>792</v>
      </c>
      <c r="E138" s="76" t="s">
        <v>222</v>
      </c>
      <c r="F138" s="76" t="s">
        <v>573</v>
      </c>
      <c r="G138" s="76" t="s">
        <v>2558</v>
      </c>
      <c r="H138" s="76" t="s">
        <v>2894</v>
      </c>
      <c r="I138" s="76" t="s">
        <v>839</v>
      </c>
      <c r="J138" s="76" t="s">
        <v>3112</v>
      </c>
      <c r="K138" s="76">
        <v>6118</v>
      </c>
      <c r="L138" s="76">
        <v>2698</v>
      </c>
      <c r="M138" s="76">
        <v>25</v>
      </c>
      <c r="N138" s="76"/>
      <c r="O138" s="76"/>
      <c r="P138" s="76"/>
    </row>
    <row r="139" spans="1:16" x14ac:dyDescent="0.25">
      <c r="A139" s="76">
        <v>12341</v>
      </c>
      <c r="B139" s="77">
        <v>45673</v>
      </c>
      <c r="C139" s="76" t="s">
        <v>791</v>
      </c>
      <c r="D139" s="76" t="s">
        <v>792</v>
      </c>
      <c r="E139" s="76" t="s">
        <v>226</v>
      </c>
      <c r="F139" s="76" t="s">
        <v>227</v>
      </c>
      <c r="G139" s="76" t="s">
        <v>3154</v>
      </c>
      <c r="H139" s="76" t="s">
        <v>2894</v>
      </c>
      <c r="I139" s="76" t="s">
        <v>2942</v>
      </c>
      <c r="J139" s="76" t="s">
        <v>3155</v>
      </c>
      <c r="K139" s="76">
        <v>6120</v>
      </c>
      <c r="L139" s="76" t="s">
        <v>3156</v>
      </c>
      <c r="M139" s="76">
        <v>272.97000000000003</v>
      </c>
      <c r="N139" s="76"/>
      <c r="O139" s="76"/>
      <c r="P139" s="76"/>
    </row>
    <row r="140" spans="1:16" x14ac:dyDescent="0.25">
      <c r="A140" s="76">
        <v>12627</v>
      </c>
      <c r="B140" s="77">
        <v>45673</v>
      </c>
      <c r="C140" s="76" t="s">
        <v>791</v>
      </c>
      <c r="D140" s="76" t="s">
        <v>795</v>
      </c>
      <c r="E140" s="76" t="s">
        <v>222</v>
      </c>
      <c r="F140" s="76" t="s">
        <v>573</v>
      </c>
      <c r="G140" s="76" t="s">
        <v>2542</v>
      </c>
      <c r="H140" s="76" t="s">
        <v>816</v>
      </c>
      <c r="I140" s="76"/>
      <c r="J140" s="76" t="s">
        <v>3157</v>
      </c>
      <c r="K140" s="76">
        <v>6344</v>
      </c>
      <c r="L140" s="76" t="s">
        <v>2543</v>
      </c>
      <c r="M140" s="76">
        <v>3100</v>
      </c>
      <c r="N140" s="76">
        <v>147.619047619047</v>
      </c>
      <c r="O140" s="76" t="s">
        <v>804</v>
      </c>
      <c r="P140" s="76"/>
    </row>
    <row r="141" spans="1:16" x14ac:dyDescent="0.25">
      <c r="A141" s="76">
        <v>12635</v>
      </c>
      <c r="B141" s="77">
        <v>45673</v>
      </c>
      <c r="C141" s="76" t="s">
        <v>791</v>
      </c>
      <c r="D141" s="76" t="s">
        <v>795</v>
      </c>
      <c r="E141" s="76" t="s">
        <v>220</v>
      </c>
      <c r="F141" s="76" t="s">
        <v>2112</v>
      </c>
      <c r="G141" s="76" t="s">
        <v>2528</v>
      </c>
      <c r="H141" s="76" t="s">
        <v>797</v>
      </c>
      <c r="I141" s="76" t="s">
        <v>2914</v>
      </c>
      <c r="J141" s="76" t="s">
        <v>3158</v>
      </c>
      <c r="K141" s="76">
        <v>6345</v>
      </c>
      <c r="L141" s="76">
        <v>4468</v>
      </c>
      <c r="M141" s="76">
        <v>1500</v>
      </c>
      <c r="N141" s="76">
        <v>0</v>
      </c>
      <c r="O141" s="76"/>
      <c r="P141" s="76"/>
    </row>
    <row r="142" spans="1:16" x14ac:dyDescent="0.25">
      <c r="A142" s="76">
        <v>12636</v>
      </c>
      <c r="B142" s="77">
        <v>45673</v>
      </c>
      <c r="C142" s="76" t="s">
        <v>791</v>
      </c>
      <c r="D142" s="76" t="s">
        <v>795</v>
      </c>
      <c r="E142" s="76" t="s">
        <v>222</v>
      </c>
      <c r="F142" s="76" t="s">
        <v>230</v>
      </c>
      <c r="G142" s="76" t="s">
        <v>1680</v>
      </c>
      <c r="H142" s="76" t="s">
        <v>797</v>
      </c>
      <c r="I142" s="76" t="s">
        <v>2974</v>
      </c>
      <c r="J142" s="76" t="s">
        <v>3159</v>
      </c>
      <c r="K142" s="76">
        <v>6346</v>
      </c>
      <c r="L142" s="76">
        <v>5451501258584270</v>
      </c>
      <c r="M142" s="76">
        <v>2300</v>
      </c>
      <c r="N142" s="76"/>
      <c r="O142" s="76"/>
      <c r="P142" s="76"/>
    </row>
    <row r="143" spans="1:16" x14ac:dyDescent="0.25">
      <c r="A143" s="76">
        <v>12637</v>
      </c>
      <c r="B143" s="77">
        <v>45673</v>
      </c>
      <c r="C143" s="76" t="s">
        <v>791</v>
      </c>
      <c r="D143" s="76" t="s">
        <v>795</v>
      </c>
      <c r="E143" s="76" t="s">
        <v>224</v>
      </c>
      <c r="F143" s="76" t="s">
        <v>228</v>
      </c>
      <c r="G143" s="76" t="s">
        <v>796</v>
      </c>
      <c r="H143" s="76" t="s">
        <v>797</v>
      </c>
      <c r="I143" s="76" t="s">
        <v>24</v>
      </c>
      <c r="J143" s="76" t="s">
        <v>874</v>
      </c>
      <c r="K143" s="76">
        <v>6347</v>
      </c>
      <c r="L143" s="76">
        <v>5451501258647830</v>
      </c>
      <c r="M143" s="76">
        <v>5000</v>
      </c>
      <c r="N143" s="76"/>
      <c r="O143" s="76"/>
      <c r="P143" s="76"/>
    </row>
    <row r="144" spans="1:16" x14ac:dyDescent="0.25">
      <c r="A144" s="76">
        <v>12638</v>
      </c>
      <c r="B144" s="77">
        <v>45673</v>
      </c>
      <c r="C144" s="76" t="s">
        <v>791</v>
      </c>
      <c r="D144" s="76" t="s">
        <v>795</v>
      </c>
      <c r="E144" s="76" t="s">
        <v>222</v>
      </c>
      <c r="F144" s="76" t="s">
        <v>230</v>
      </c>
      <c r="G144" s="76" t="s">
        <v>1680</v>
      </c>
      <c r="H144" s="76" t="s">
        <v>797</v>
      </c>
      <c r="I144" s="76" t="s">
        <v>829</v>
      </c>
      <c r="J144" s="76" t="s">
        <v>3160</v>
      </c>
      <c r="K144" s="76">
        <v>6348</v>
      </c>
      <c r="L144" s="76">
        <v>5451501258724160</v>
      </c>
      <c r="M144" s="76">
        <v>2250</v>
      </c>
      <c r="N144" s="76"/>
      <c r="O144" s="76"/>
      <c r="P144" s="76"/>
    </row>
    <row r="145" spans="1:16" x14ac:dyDescent="0.25">
      <c r="A145" s="76">
        <v>12598</v>
      </c>
      <c r="B145" s="77">
        <v>45674</v>
      </c>
      <c r="C145" s="76" t="s">
        <v>791</v>
      </c>
      <c r="D145" s="76" t="s">
        <v>809</v>
      </c>
      <c r="E145" s="76" t="s">
        <v>225</v>
      </c>
      <c r="F145" s="76" t="s">
        <v>572</v>
      </c>
      <c r="G145" s="76" t="s">
        <v>1043</v>
      </c>
      <c r="H145" s="76" t="s">
        <v>2553</v>
      </c>
      <c r="I145" s="76" t="s">
        <v>3161</v>
      </c>
      <c r="J145" s="76" t="s">
        <v>3162</v>
      </c>
      <c r="K145" s="76">
        <v>6297</v>
      </c>
      <c r="L145" s="76" t="s">
        <v>3163</v>
      </c>
      <c r="M145" s="76">
        <v>309.14999999999998</v>
      </c>
      <c r="N145" s="76">
        <v>0</v>
      </c>
      <c r="O145" s="76"/>
      <c r="P145" s="76"/>
    </row>
    <row r="146" spans="1:16" x14ac:dyDescent="0.25">
      <c r="A146" s="76">
        <v>12641</v>
      </c>
      <c r="B146" s="77">
        <v>45674</v>
      </c>
      <c r="C146" s="76" t="s">
        <v>791</v>
      </c>
      <c r="D146" s="76" t="s">
        <v>795</v>
      </c>
      <c r="E146" s="76" t="s">
        <v>225</v>
      </c>
      <c r="F146" s="76" t="s">
        <v>702</v>
      </c>
      <c r="G146" s="76" t="s">
        <v>2944</v>
      </c>
      <c r="H146" s="76" t="s">
        <v>816</v>
      </c>
      <c r="I146" s="76" t="s">
        <v>3164</v>
      </c>
      <c r="J146" s="76" t="s">
        <v>3165</v>
      </c>
      <c r="K146" s="76">
        <v>6349</v>
      </c>
      <c r="L146" s="76" t="s">
        <v>3166</v>
      </c>
      <c r="M146" s="76">
        <v>5864.25</v>
      </c>
      <c r="N146" s="76">
        <v>279.25</v>
      </c>
      <c r="O146" s="76" t="s">
        <v>804</v>
      </c>
      <c r="P146" s="76"/>
    </row>
    <row r="147" spans="1:16" x14ac:dyDescent="0.25">
      <c r="A147" s="76">
        <v>12399</v>
      </c>
      <c r="B147" s="77">
        <v>45674</v>
      </c>
      <c r="C147" s="76" t="s">
        <v>791</v>
      </c>
      <c r="D147" s="76" t="s">
        <v>809</v>
      </c>
      <c r="E147" s="76" t="s">
        <v>225</v>
      </c>
      <c r="F147" s="76" t="s">
        <v>572</v>
      </c>
      <c r="G147" s="76" t="s">
        <v>836</v>
      </c>
      <c r="H147" s="76" t="s">
        <v>2553</v>
      </c>
      <c r="I147" s="76" t="s">
        <v>838</v>
      </c>
      <c r="J147" s="76" t="s">
        <v>3167</v>
      </c>
      <c r="K147" s="76">
        <v>6175</v>
      </c>
      <c r="L147" s="76" t="s">
        <v>3168</v>
      </c>
      <c r="M147" s="76">
        <v>204.15</v>
      </c>
      <c r="N147" s="76">
        <v>0</v>
      </c>
      <c r="O147" s="76"/>
      <c r="P147" s="76"/>
    </row>
    <row r="148" spans="1:16" x14ac:dyDescent="0.25">
      <c r="A148" s="76">
        <v>12401</v>
      </c>
      <c r="B148" s="77">
        <v>45674</v>
      </c>
      <c r="C148" s="76" t="s">
        <v>791</v>
      </c>
      <c r="D148" s="76" t="s">
        <v>809</v>
      </c>
      <c r="E148" s="76" t="s">
        <v>225</v>
      </c>
      <c r="F148" s="76" t="s">
        <v>572</v>
      </c>
      <c r="G148" s="76" t="s">
        <v>1043</v>
      </c>
      <c r="H148" s="76" t="s">
        <v>2553</v>
      </c>
      <c r="I148" s="76" t="s">
        <v>2983</v>
      </c>
      <c r="J148" s="76" t="s">
        <v>3169</v>
      </c>
      <c r="K148" s="76">
        <v>6176</v>
      </c>
      <c r="L148" s="76" t="s">
        <v>3170</v>
      </c>
      <c r="M148" s="76">
        <v>761.66</v>
      </c>
      <c r="N148" s="76">
        <v>0</v>
      </c>
      <c r="O148" s="76"/>
      <c r="P148" s="76"/>
    </row>
    <row r="149" spans="1:16" x14ac:dyDescent="0.25">
      <c r="A149" s="76">
        <v>12403</v>
      </c>
      <c r="B149" s="77">
        <v>45674</v>
      </c>
      <c r="C149" s="76" t="s">
        <v>791</v>
      </c>
      <c r="D149" s="76" t="s">
        <v>809</v>
      </c>
      <c r="E149" s="76" t="s">
        <v>225</v>
      </c>
      <c r="F149" s="76" t="s">
        <v>572</v>
      </c>
      <c r="G149" s="76" t="s">
        <v>1043</v>
      </c>
      <c r="H149" s="76" t="s">
        <v>2553</v>
      </c>
      <c r="I149" s="76" t="s">
        <v>838</v>
      </c>
      <c r="J149" s="76" t="s">
        <v>3171</v>
      </c>
      <c r="K149" s="76">
        <v>6177</v>
      </c>
      <c r="L149" s="76" t="s">
        <v>3172</v>
      </c>
      <c r="M149" s="76">
        <v>204.15</v>
      </c>
      <c r="N149" s="76">
        <v>0</v>
      </c>
      <c r="O149" s="76"/>
      <c r="P149" s="76"/>
    </row>
    <row r="150" spans="1:16" x14ac:dyDescent="0.25">
      <c r="A150" s="76">
        <v>12599</v>
      </c>
      <c r="B150" s="77">
        <v>45675</v>
      </c>
      <c r="C150" s="76" t="s">
        <v>791</v>
      </c>
      <c r="D150" s="76" t="s">
        <v>809</v>
      </c>
      <c r="E150" s="76" t="s">
        <v>225</v>
      </c>
      <c r="F150" s="76" t="s">
        <v>572</v>
      </c>
      <c r="G150" s="76" t="s">
        <v>1043</v>
      </c>
      <c r="H150" s="76" t="s">
        <v>2553</v>
      </c>
      <c r="I150" s="76" t="s">
        <v>838</v>
      </c>
      <c r="J150" s="76" t="s">
        <v>3173</v>
      </c>
      <c r="K150" s="76">
        <v>6299</v>
      </c>
      <c r="L150" s="76" t="s">
        <v>3174</v>
      </c>
      <c r="M150" s="76">
        <v>1167.1199999999999</v>
      </c>
      <c r="N150" s="76">
        <v>0</v>
      </c>
      <c r="O150" s="76"/>
      <c r="P150" s="76"/>
    </row>
    <row r="151" spans="1:16" x14ac:dyDescent="0.25">
      <c r="A151" s="76">
        <v>12531</v>
      </c>
      <c r="B151" s="77">
        <v>45676</v>
      </c>
      <c r="C151" s="76" t="s">
        <v>811</v>
      </c>
      <c r="D151" s="76" t="s">
        <v>795</v>
      </c>
      <c r="E151" s="76" t="s">
        <v>224</v>
      </c>
      <c r="F151" s="76" t="s">
        <v>228</v>
      </c>
      <c r="G151" s="76" t="s">
        <v>793</v>
      </c>
      <c r="H151" s="76" t="s">
        <v>797</v>
      </c>
      <c r="I151" s="76" t="s">
        <v>2913</v>
      </c>
      <c r="J151" s="76" t="s">
        <v>3175</v>
      </c>
      <c r="K151" s="76">
        <v>1351</v>
      </c>
      <c r="L151" s="76" t="s">
        <v>3176</v>
      </c>
      <c r="M151" s="76">
        <v>25000</v>
      </c>
      <c r="N151" s="76"/>
      <c r="O151" s="76"/>
      <c r="P151" s="76"/>
    </row>
    <row r="152" spans="1:16" x14ac:dyDescent="0.25">
      <c r="A152" s="76">
        <v>12532</v>
      </c>
      <c r="B152" s="77">
        <v>45676</v>
      </c>
      <c r="C152" s="76" t="s">
        <v>811</v>
      </c>
      <c r="D152" s="76" t="s">
        <v>795</v>
      </c>
      <c r="E152" s="76" t="s">
        <v>224</v>
      </c>
      <c r="F152" s="76" t="s">
        <v>2919</v>
      </c>
      <c r="G152" s="76" t="s">
        <v>793</v>
      </c>
      <c r="H152" s="76" t="s">
        <v>797</v>
      </c>
      <c r="I152" s="76" t="s">
        <v>2913</v>
      </c>
      <c r="J152" s="76" t="s">
        <v>3177</v>
      </c>
      <c r="K152" s="76">
        <v>1352</v>
      </c>
      <c r="L152" s="76">
        <v>8305</v>
      </c>
      <c r="M152" s="76">
        <v>11000</v>
      </c>
      <c r="N152" s="76"/>
      <c r="O152" s="76"/>
      <c r="P152" s="76"/>
    </row>
    <row r="153" spans="1:16" x14ac:dyDescent="0.25">
      <c r="A153" s="76">
        <v>12546</v>
      </c>
      <c r="B153" s="77">
        <v>45676</v>
      </c>
      <c r="C153" s="76" t="s">
        <v>811</v>
      </c>
      <c r="D153" s="76" t="s">
        <v>795</v>
      </c>
      <c r="E153" s="76" t="s">
        <v>224</v>
      </c>
      <c r="F153" s="76" t="s">
        <v>228</v>
      </c>
      <c r="G153" s="76" t="s">
        <v>796</v>
      </c>
      <c r="H153" s="76" t="s">
        <v>797</v>
      </c>
      <c r="I153" s="76" t="s">
        <v>825</v>
      </c>
      <c r="J153" s="76" t="s">
        <v>3178</v>
      </c>
      <c r="K153" s="76">
        <v>1365</v>
      </c>
      <c r="L153" s="76" t="s">
        <v>3179</v>
      </c>
      <c r="M153" s="76">
        <v>500</v>
      </c>
      <c r="N153" s="76"/>
      <c r="O153" s="76"/>
      <c r="P153" s="76"/>
    </row>
    <row r="154" spans="1:16" x14ac:dyDescent="0.25">
      <c r="A154" s="76">
        <v>12543</v>
      </c>
      <c r="B154" s="77">
        <v>45677</v>
      </c>
      <c r="C154" s="76" t="s">
        <v>811</v>
      </c>
      <c r="D154" s="76" t="s">
        <v>809</v>
      </c>
      <c r="E154" s="76" t="s">
        <v>224</v>
      </c>
      <c r="F154" s="76" t="s">
        <v>228</v>
      </c>
      <c r="G154" s="76" t="s">
        <v>796</v>
      </c>
      <c r="H154" s="76" t="s">
        <v>797</v>
      </c>
      <c r="I154" s="76" t="s">
        <v>24</v>
      </c>
      <c r="J154" s="76" t="s">
        <v>876</v>
      </c>
      <c r="K154" s="76">
        <v>1362</v>
      </c>
      <c r="L154" s="76">
        <v>5451801259656480</v>
      </c>
      <c r="M154" s="76">
        <v>3000</v>
      </c>
      <c r="N154" s="76"/>
      <c r="O154" s="76"/>
      <c r="P154" s="76"/>
    </row>
    <row r="155" spans="1:16" x14ac:dyDescent="0.25">
      <c r="A155" s="76">
        <v>12544</v>
      </c>
      <c r="B155" s="77">
        <v>45677</v>
      </c>
      <c r="C155" s="76" t="s">
        <v>811</v>
      </c>
      <c r="D155" s="76" t="s">
        <v>792</v>
      </c>
      <c r="E155" s="76" t="s">
        <v>224</v>
      </c>
      <c r="F155" s="76" t="s">
        <v>228</v>
      </c>
      <c r="G155" s="76" t="s">
        <v>796</v>
      </c>
      <c r="H155" s="76" t="s">
        <v>797</v>
      </c>
      <c r="I155" s="76" t="s">
        <v>810</v>
      </c>
      <c r="J155" s="76" t="s">
        <v>875</v>
      </c>
      <c r="K155" s="76">
        <v>1363</v>
      </c>
      <c r="L155" s="76" t="s">
        <v>3180</v>
      </c>
      <c r="M155" s="76">
        <v>1200</v>
      </c>
      <c r="N155" s="76"/>
      <c r="O155" s="76"/>
      <c r="P155" s="76"/>
    </row>
    <row r="156" spans="1:16" x14ac:dyDescent="0.25">
      <c r="A156" s="76">
        <v>12548</v>
      </c>
      <c r="B156" s="77">
        <v>45677</v>
      </c>
      <c r="C156" s="76" t="s">
        <v>811</v>
      </c>
      <c r="D156" s="76" t="s">
        <v>795</v>
      </c>
      <c r="E156" s="76" t="s">
        <v>224</v>
      </c>
      <c r="F156" s="76" t="s">
        <v>228</v>
      </c>
      <c r="G156" s="76" t="s">
        <v>824</v>
      </c>
      <c r="H156" s="76" t="s">
        <v>797</v>
      </c>
      <c r="I156" s="76" t="s">
        <v>825</v>
      </c>
      <c r="J156" s="76" t="s">
        <v>3181</v>
      </c>
      <c r="K156" s="76">
        <v>1367</v>
      </c>
      <c r="L156" s="76" t="s">
        <v>3182</v>
      </c>
      <c r="M156" s="76">
        <v>315</v>
      </c>
      <c r="N156" s="76"/>
      <c r="O156" s="76"/>
      <c r="P156" s="76"/>
    </row>
    <row r="157" spans="1:16" x14ac:dyDescent="0.25">
      <c r="A157" s="76">
        <v>12549</v>
      </c>
      <c r="B157" s="77">
        <v>45677</v>
      </c>
      <c r="C157" s="76" t="s">
        <v>811</v>
      </c>
      <c r="D157" s="76" t="s">
        <v>795</v>
      </c>
      <c r="E157" s="76" t="s">
        <v>224</v>
      </c>
      <c r="F157" s="76" t="s">
        <v>228</v>
      </c>
      <c r="G157" s="76" t="s">
        <v>322</v>
      </c>
      <c r="H157" s="76" t="s">
        <v>797</v>
      </c>
      <c r="I157" s="76" t="s">
        <v>825</v>
      </c>
      <c r="J157" s="76" t="s">
        <v>3183</v>
      </c>
      <c r="K157" s="76">
        <v>1368</v>
      </c>
      <c r="L157" s="76" t="s">
        <v>3184</v>
      </c>
      <c r="M157" s="76">
        <v>5452.9</v>
      </c>
      <c r="N157" s="76"/>
      <c r="O157" s="76"/>
      <c r="P157" s="76"/>
    </row>
    <row r="158" spans="1:16" x14ac:dyDescent="0.25">
      <c r="A158" s="76">
        <v>12550</v>
      </c>
      <c r="B158" s="77">
        <v>45677</v>
      </c>
      <c r="C158" s="76" t="s">
        <v>811</v>
      </c>
      <c r="D158" s="76" t="s">
        <v>795</v>
      </c>
      <c r="E158" s="76" t="s">
        <v>224</v>
      </c>
      <c r="F158" s="76" t="s">
        <v>228</v>
      </c>
      <c r="G158" s="76" t="s">
        <v>555</v>
      </c>
      <c r="H158" s="76" t="s">
        <v>797</v>
      </c>
      <c r="I158" s="76" t="s">
        <v>825</v>
      </c>
      <c r="J158" s="76" t="s">
        <v>3185</v>
      </c>
      <c r="K158" s="76">
        <v>1369</v>
      </c>
      <c r="L158" s="76" t="s">
        <v>3186</v>
      </c>
      <c r="M158" s="76">
        <v>1411.9</v>
      </c>
      <c r="N158" s="76"/>
      <c r="O158" s="76"/>
      <c r="P158" s="76"/>
    </row>
    <row r="159" spans="1:16" x14ac:dyDescent="0.25">
      <c r="A159" s="76">
        <v>12551</v>
      </c>
      <c r="B159" s="77">
        <v>45677</v>
      </c>
      <c r="C159" s="76" t="s">
        <v>811</v>
      </c>
      <c r="D159" s="76" t="s">
        <v>795</v>
      </c>
      <c r="E159" s="76" t="s">
        <v>224</v>
      </c>
      <c r="F159" s="76" t="s">
        <v>228</v>
      </c>
      <c r="G159" s="76" t="s">
        <v>556</v>
      </c>
      <c r="H159" s="76" t="s">
        <v>797</v>
      </c>
      <c r="I159" s="76" t="s">
        <v>825</v>
      </c>
      <c r="J159" s="76" t="s">
        <v>3187</v>
      </c>
      <c r="K159" s="76">
        <v>1370</v>
      </c>
      <c r="L159" s="76" t="s">
        <v>3188</v>
      </c>
      <c r="M159" s="76">
        <v>592.79999999999995</v>
      </c>
      <c r="N159" s="76"/>
      <c r="O159" s="76"/>
      <c r="P159" s="76"/>
    </row>
    <row r="160" spans="1:16" x14ac:dyDescent="0.25">
      <c r="A160" s="76">
        <v>12552</v>
      </c>
      <c r="B160" s="77">
        <v>45677</v>
      </c>
      <c r="C160" s="76" t="s">
        <v>811</v>
      </c>
      <c r="D160" s="76" t="s">
        <v>795</v>
      </c>
      <c r="E160" s="76" t="s">
        <v>224</v>
      </c>
      <c r="F160" s="76" t="s">
        <v>228</v>
      </c>
      <c r="G160" s="76" t="s">
        <v>796</v>
      </c>
      <c r="H160" s="76" t="s">
        <v>797</v>
      </c>
      <c r="I160" s="76" t="s">
        <v>825</v>
      </c>
      <c r="J160" s="76" t="s">
        <v>3189</v>
      </c>
      <c r="K160" s="76">
        <v>1371</v>
      </c>
      <c r="L160" s="76" t="s">
        <v>3190</v>
      </c>
      <c r="M160" s="76">
        <v>51960.91</v>
      </c>
      <c r="N160" s="76"/>
      <c r="O160" s="76"/>
      <c r="P160" s="76"/>
    </row>
    <row r="161" spans="1:16" x14ac:dyDescent="0.25">
      <c r="A161" s="76">
        <v>12326</v>
      </c>
      <c r="B161" s="77">
        <v>45677</v>
      </c>
      <c r="C161" s="76" t="s">
        <v>791</v>
      </c>
      <c r="D161" s="76" t="s">
        <v>792</v>
      </c>
      <c r="E161" s="76" t="s">
        <v>220</v>
      </c>
      <c r="F161" s="76" t="s">
        <v>574</v>
      </c>
      <c r="G161" s="76" t="s">
        <v>807</v>
      </c>
      <c r="H161" s="76" t="s">
        <v>2894</v>
      </c>
      <c r="I161" s="76" t="s">
        <v>803</v>
      </c>
      <c r="J161" s="76" t="s">
        <v>3191</v>
      </c>
      <c r="K161" s="76">
        <v>6105</v>
      </c>
      <c r="L161" s="76">
        <v>5262</v>
      </c>
      <c r="M161" s="76">
        <v>4</v>
      </c>
      <c r="N161" s="76">
        <v>0.19</v>
      </c>
      <c r="O161" s="76" t="s">
        <v>800</v>
      </c>
      <c r="P161" s="76"/>
    </row>
    <row r="162" spans="1:16" x14ac:dyDescent="0.25">
      <c r="A162" s="76">
        <v>12340</v>
      </c>
      <c r="B162" s="77">
        <v>45677</v>
      </c>
      <c r="C162" s="76" t="s">
        <v>791</v>
      </c>
      <c r="D162" s="76" t="s">
        <v>792</v>
      </c>
      <c r="E162" s="76" t="s">
        <v>220</v>
      </c>
      <c r="F162" s="76" t="s">
        <v>372</v>
      </c>
      <c r="G162" s="76" t="s">
        <v>819</v>
      </c>
      <c r="H162" s="76" t="s">
        <v>2894</v>
      </c>
      <c r="I162" s="76" t="s">
        <v>878</v>
      </c>
      <c r="J162" s="76" t="s">
        <v>3192</v>
      </c>
      <c r="K162" s="76">
        <v>6119</v>
      </c>
      <c r="L162" s="76">
        <v>19201100440402</v>
      </c>
      <c r="M162" s="76">
        <v>20</v>
      </c>
      <c r="N162" s="76">
        <v>0.95</v>
      </c>
      <c r="O162" s="76" t="s">
        <v>800</v>
      </c>
      <c r="P162" s="76"/>
    </row>
    <row r="163" spans="1:16" x14ac:dyDescent="0.25">
      <c r="A163" s="76">
        <v>12603</v>
      </c>
      <c r="B163" s="77">
        <v>45677</v>
      </c>
      <c r="C163" s="76" t="s">
        <v>791</v>
      </c>
      <c r="D163" s="76" t="s">
        <v>795</v>
      </c>
      <c r="E163" s="76" t="s">
        <v>222</v>
      </c>
      <c r="F163" s="76" t="s">
        <v>223</v>
      </c>
      <c r="G163" s="76" t="s">
        <v>1680</v>
      </c>
      <c r="H163" s="76" t="s">
        <v>797</v>
      </c>
      <c r="I163" s="76" t="s">
        <v>2974</v>
      </c>
      <c r="J163" s="76" t="s">
        <v>3193</v>
      </c>
      <c r="K163" s="76">
        <v>6184</v>
      </c>
      <c r="L163" s="76">
        <v>5452001259985880</v>
      </c>
      <c r="M163" s="76">
        <v>1500</v>
      </c>
      <c r="N163" s="76"/>
      <c r="O163" s="76"/>
      <c r="P163" s="76"/>
    </row>
    <row r="164" spans="1:16" x14ac:dyDescent="0.25">
      <c r="A164" s="76">
        <v>12608</v>
      </c>
      <c r="B164" s="77">
        <v>45677</v>
      </c>
      <c r="C164" s="76" t="s">
        <v>791</v>
      </c>
      <c r="D164" s="76" t="s">
        <v>795</v>
      </c>
      <c r="E164" s="76" t="s">
        <v>225</v>
      </c>
      <c r="F164" s="76" t="s">
        <v>675</v>
      </c>
      <c r="G164" s="76" t="s">
        <v>3194</v>
      </c>
      <c r="H164" s="76" t="s">
        <v>2553</v>
      </c>
      <c r="I164" s="76" t="s">
        <v>2544</v>
      </c>
      <c r="J164" s="76" t="s">
        <v>3195</v>
      </c>
      <c r="K164" s="76">
        <v>6185</v>
      </c>
      <c r="L164" s="76" t="s">
        <v>3196</v>
      </c>
      <c r="M164" s="76">
        <v>4200</v>
      </c>
      <c r="N164" s="76">
        <v>200</v>
      </c>
      <c r="O164" s="76" t="s">
        <v>804</v>
      </c>
      <c r="P164" s="76"/>
    </row>
    <row r="165" spans="1:16" x14ac:dyDescent="0.25">
      <c r="A165" s="76">
        <v>12640</v>
      </c>
      <c r="B165" s="77">
        <v>45677</v>
      </c>
      <c r="C165" s="76" t="s">
        <v>791</v>
      </c>
      <c r="D165" s="76" t="s">
        <v>795</v>
      </c>
      <c r="E165" s="76" t="s">
        <v>226</v>
      </c>
      <c r="F165" s="76" t="s">
        <v>227</v>
      </c>
      <c r="G165" s="76" t="s">
        <v>3197</v>
      </c>
      <c r="H165" s="76" t="s">
        <v>2102</v>
      </c>
      <c r="I165" s="76" t="s">
        <v>3198</v>
      </c>
      <c r="J165" s="76" t="s">
        <v>3199</v>
      </c>
      <c r="K165" s="76">
        <v>6350</v>
      </c>
      <c r="L165" s="76" t="s">
        <v>3200</v>
      </c>
      <c r="M165" s="76">
        <v>570</v>
      </c>
      <c r="N165" s="76">
        <v>0</v>
      </c>
      <c r="O165" s="76"/>
      <c r="P165" s="76"/>
    </row>
    <row r="166" spans="1:16" x14ac:dyDescent="0.25">
      <c r="A166" s="76">
        <v>12642</v>
      </c>
      <c r="B166" s="77">
        <v>45677</v>
      </c>
      <c r="C166" s="76" t="s">
        <v>791</v>
      </c>
      <c r="D166" s="76" t="s">
        <v>795</v>
      </c>
      <c r="E166" s="76" t="s">
        <v>224</v>
      </c>
      <c r="F166" s="76" t="s">
        <v>228</v>
      </c>
      <c r="G166" s="76" t="s">
        <v>796</v>
      </c>
      <c r="H166" s="76" t="s">
        <v>797</v>
      </c>
      <c r="I166" s="76" t="s">
        <v>24</v>
      </c>
      <c r="J166" s="76" t="s">
        <v>821</v>
      </c>
      <c r="K166" s="76">
        <v>6386</v>
      </c>
      <c r="L166" s="76">
        <v>5451801259656480</v>
      </c>
      <c r="M166" s="76">
        <v>3000</v>
      </c>
      <c r="N166" s="76"/>
      <c r="O166" s="76"/>
      <c r="P166" s="76"/>
    </row>
    <row r="167" spans="1:16" x14ac:dyDescent="0.25">
      <c r="A167" s="76">
        <v>12643</v>
      </c>
      <c r="B167" s="77">
        <v>45677</v>
      </c>
      <c r="C167" s="76" t="s">
        <v>791</v>
      </c>
      <c r="D167" s="76" t="s">
        <v>795</v>
      </c>
      <c r="E167" s="76" t="s">
        <v>225</v>
      </c>
      <c r="F167" s="76" t="s">
        <v>572</v>
      </c>
      <c r="G167" s="76" t="s">
        <v>3201</v>
      </c>
      <c r="H167" s="76" t="s">
        <v>797</v>
      </c>
      <c r="I167" s="76" t="s">
        <v>3202</v>
      </c>
      <c r="J167" s="76" t="s">
        <v>3203</v>
      </c>
      <c r="K167" s="76">
        <v>6387</v>
      </c>
      <c r="L167" s="76">
        <v>1296</v>
      </c>
      <c r="M167" s="76">
        <v>1635</v>
      </c>
      <c r="N167" s="76">
        <v>0</v>
      </c>
      <c r="O167" s="76"/>
      <c r="P167" s="76"/>
    </row>
    <row r="168" spans="1:16" x14ac:dyDescent="0.25">
      <c r="A168" s="76">
        <v>12645</v>
      </c>
      <c r="B168" s="77">
        <v>45677</v>
      </c>
      <c r="C168" s="76" t="s">
        <v>791</v>
      </c>
      <c r="D168" s="76" t="s">
        <v>795</v>
      </c>
      <c r="E168" s="76" t="s">
        <v>222</v>
      </c>
      <c r="F168" s="76" t="s">
        <v>223</v>
      </c>
      <c r="G168" s="76" t="s">
        <v>1680</v>
      </c>
      <c r="H168" s="76" t="s">
        <v>797</v>
      </c>
      <c r="I168" s="76" t="s">
        <v>829</v>
      </c>
      <c r="J168" s="76" t="s">
        <v>3204</v>
      </c>
      <c r="K168" s="76">
        <v>6390</v>
      </c>
      <c r="L168" s="76">
        <v>5451601259050460</v>
      </c>
      <c r="M168" s="76">
        <v>1355</v>
      </c>
      <c r="N168" s="76"/>
      <c r="O168" s="76"/>
      <c r="P168" s="76"/>
    </row>
    <row r="169" spans="1:16" x14ac:dyDescent="0.25">
      <c r="A169" s="76">
        <v>12409</v>
      </c>
      <c r="B169" s="77">
        <v>45677</v>
      </c>
      <c r="C169" s="76" t="s">
        <v>791</v>
      </c>
      <c r="D169" s="76" t="s">
        <v>809</v>
      </c>
      <c r="E169" s="76" t="s">
        <v>225</v>
      </c>
      <c r="F169" s="76" t="s">
        <v>572</v>
      </c>
      <c r="G169" s="76" t="s">
        <v>1043</v>
      </c>
      <c r="H169" s="76" t="s">
        <v>2553</v>
      </c>
      <c r="I169" s="76" t="s">
        <v>2983</v>
      </c>
      <c r="J169" s="76" t="s">
        <v>3205</v>
      </c>
      <c r="K169" s="76">
        <v>6191</v>
      </c>
      <c r="L169" s="76" t="s">
        <v>3206</v>
      </c>
      <c r="M169" s="76">
        <v>761.66</v>
      </c>
      <c r="N169" s="76">
        <v>0</v>
      </c>
      <c r="O169" s="76"/>
      <c r="P169" s="76"/>
    </row>
    <row r="170" spans="1:16" x14ac:dyDescent="0.25">
      <c r="A170" s="76">
        <v>12418</v>
      </c>
      <c r="B170" s="77">
        <v>45677</v>
      </c>
      <c r="C170" s="76" t="s">
        <v>791</v>
      </c>
      <c r="D170" s="76" t="s">
        <v>809</v>
      </c>
      <c r="E170" s="76" t="s">
        <v>225</v>
      </c>
      <c r="F170" s="76" t="s">
        <v>2527</v>
      </c>
      <c r="G170" s="76" t="s">
        <v>3207</v>
      </c>
      <c r="H170" s="76" t="s">
        <v>2553</v>
      </c>
      <c r="I170" s="76" t="s">
        <v>3208</v>
      </c>
      <c r="J170" s="76" t="s">
        <v>3209</v>
      </c>
      <c r="K170" s="76">
        <v>6200</v>
      </c>
      <c r="L170" s="76" t="s">
        <v>3210</v>
      </c>
      <c r="M170" s="76">
        <v>1007.14</v>
      </c>
      <c r="N170" s="76">
        <v>0</v>
      </c>
      <c r="O170" s="76"/>
      <c r="P170" s="76"/>
    </row>
    <row r="171" spans="1:16" x14ac:dyDescent="0.25">
      <c r="A171" s="76">
        <v>12478</v>
      </c>
      <c r="B171" s="77">
        <v>45677</v>
      </c>
      <c r="C171" s="76" t="s">
        <v>791</v>
      </c>
      <c r="D171" s="76" t="s">
        <v>795</v>
      </c>
      <c r="E171" s="76" t="s">
        <v>222</v>
      </c>
      <c r="F171" s="76" t="s">
        <v>230</v>
      </c>
      <c r="G171" s="76" t="s">
        <v>813</v>
      </c>
      <c r="H171" s="76" t="s">
        <v>797</v>
      </c>
      <c r="I171" s="76" t="s">
        <v>2111</v>
      </c>
      <c r="J171" s="76" t="s">
        <v>3211</v>
      </c>
      <c r="K171" s="76">
        <v>6178</v>
      </c>
      <c r="L171" s="76">
        <v>5452001251229490</v>
      </c>
      <c r="M171" s="76">
        <v>7000</v>
      </c>
      <c r="N171" s="76"/>
      <c r="O171" s="76"/>
      <c r="P171" s="76"/>
    </row>
    <row r="172" spans="1:16" x14ac:dyDescent="0.25">
      <c r="A172" s="76">
        <v>12479</v>
      </c>
      <c r="B172" s="77">
        <v>45677</v>
      </c>
      <c r="C172" s="76" t="s">
        <v>791</v>
      </c>
      <c r="D172" s="76" t="s">
        <v>795</v>
      </c>
      <c r="E172" s="76" t="s">
        <v>224</v>
      </c>
      <c r="F172" s="76" t="s">
        <v>228</v>
      </c>
      <c r="G172" s="76" t="s">
        <v>796</v>
      </c>
      <c r="H172" s="76" t="s">
        <v>797</v>
      </c>
      <c r="I172" s="76" t="s">
        <v>833</v>
      </c>
      <c r="J172" s="76" t="s">
        <v>3212</v>
      </c>
      <c r="K172" s="76">
        <v>6179</v>
      </c>
      <c r="L172" s="76" t="s">
        <v>834</v>
      </c>
      <c r="M172" s="76">
        <v>29166.67</v>
      </c>
      <c r="N172" s="76"/>
      <c r="O172" s="76"/>
      <c r="P172" s="76"/>
    </row>
    <row r="173" spans="1:16" x14ac:dyDescent="0.25">
      <c r="A173" s="76">
        <v>12480</v>
      </c>
      <c r="B173" s="77">
        <v>45677</v>
      </c>
      <c r="C173" s="76" t="s">
        <v>791</v>
      </c>
      <c r="D173" s="76" t="s">
        <v>795</v>
      </c>
      <c r="E173" s="76" t="s">
        <v>225</v>
      </c>
      <c r="F173" s="76" t="s">
        <v>229</v>
      </c>
      <c r="G173" s="76" t="s">
        <v>796</v>
      </c>
      <c r="H173" s="76" t="s">
        <v>797</v>
      </c>
      <c r="I173" s="76" t="s">
        <v>2110</v>
      </c>
      <c r="J173" s="76" t="s">
        <v>3213</v>
      </c>
      <c r="K173" s="76">
        <v>6180</v>
      </c>
      <c r="L173" s="76" t="s">
        <v>834</v>
      </c>
      <c r="M173" s="76">
        <v>2168.54</v>
      </c>
      <c r="N173" s="76"/>
      <c r="O173" s="76"/>
      <c r="P173" s="76"/>
    </row>
    <row r="174" spans="1:16" x14ac:dyDescent="0.25">
      <c r="A174" s="76">
        <v>12554</v>
      </c>
      <c r="B174" s="77">
        <v>45678</v>
      </c>
      <c r="C174" s="76" t="s">
        <v>811</v>
      </c>
      <c r="D174" s="76" t="s">
        <v>809</v>
      </c>
      <c r="E174" s="76" t="s">
        <v>224</v>
      </c>
      <c r="F174" s="76" t="s">
        <v>228</v>
      </c>
      <c r="G174" s="76" t="s">
        <v>796</v>
      </c>
      <c r="H174" s="76" t="s">
        <v>797</v>
      </c>
      <c r="I174" s="76" t="s">
        <v>24</v>
      </c>
      <c r="J174" s="76" t="s">
        <v>876</v>
      </c>
      <c r="K174" s="76">
        <v>1373</v>
      </c>
      <c r="L174" s="76">
        <v>5452101251695670</v>
      </c>
      <c r="M174" s="76">
        <v>2000</v>
      </c>
      <c r="N174" s="76"/>
      <c r="O174" s="76"/>
      <c r="P174" s="76"/>
    </row>
    <row r="175" spans="1:16" x14ac:dyDescent="0.25">
      <c r="A175" s="76">
        <v>12604</v>
      </c>
      <c r="B175" s="77">
        <v>45678</v>
      </c>
      <c r="C175" s="76" t="s">
        <v>791</v>
      </c>
      <c r="D175" s="76" t="s">
        <v>795</v>
      </c>
      <c r="E175" s="76" t="s">
        <v>222</v>
      </c>
      <c r="F175" s="76" t="s">
        <v>223</v>
      </c>
      <c r="G175" s="76" t="s">
        <v>813</v>
      </c>
      <c r="H175" s="76" t="s">
        <v>797</v>
      </c>
      <c r="I175" s="76" t="s">
        <v>2974</v>
      </c>
      <c r="J175" s="76" t="s">
        <v>3214</v>
      </c>
      <c r="K175" s="76">
        <v>6186</v>
      </c>
      <c r="L175" s="76">
        <v>5452101251619510</v>
      </c>
      <c r="M175" s="76">
        <v>6500</v>
      </c>
      <c r="N175" s="76"/>
      <c r="O175" s="76"/>
      <c r="P175" s="76"/>
    </row>
    <row r="176" spans="1:16" x14ac:dyDescent="0.25">
      <c r="A176" s="76">
        <v>12605</v>
      </c>
      <c r="B176" s="77">
        <v>45678</v>
      </c>
      <c r="C176" s="76" t="s">
        <v>791</v>
      </c>
      <c r="D176" s="76" t="s">
        <v>795</v>
      </c>
      <c r="E176" s="76" t="s">
        <v>224</v>
      </c>
      <c r="F176" s="76" t="s">
        <v>228</v>
      </c>
      <c r="G176" s="76" t="s">
        <v>796</v>
      </c>
      <c r="H176" s="76" t="s">
        <v>797</v>
      </c>
      <c r="I176" s="76" t="s">
        <v>24</v>
      </c>
      <c r="J176" s="76" t="s">
        <v>874</v>
      </c>
      <c r="K176" s="76">
        <v>6187</v>
      </c>
      <c r="L176" s="76">
        <v>5452101251695670</v>
      </c>
      <c r="M176" s="76">
        <v>2000</v>
      </c>
      <c r="N176" s="76"/>
      <c r="O176" s="76"/>
      <c r="P176" s="76"/>
    </row>
    <row r="177" spans="1:16" x14ac:dyDescent="0.25">
      <c r="A177" s="76">
        <v>12553</v>
      </c>
      <c r="B177" s="77">
        <v>45679</v>
      </c>
      <c r="C177" s="76" t="s">
        <v>811</v>
      </c>
      <c r="D177" s="76" t="s">
        <v>792</v>
      </c>
      <c r="E177" s="76" t="s">
        <v>224</v>
      </c>
      <c r="F177" s="76" t="s">
        <v>228</v>
      </c>
      <c r="G177" s="76" t="s">
        <v>796</v>
      </c>
      <c r="H177" s="76" t="s">
        <v>797</v>
      </c>
      <c r="I177" s="76" t="s">
        <v>810</v>
      </c>
      <c r="J177" s="76" t="s">
        <v>875</v>
      </c>
      <c r="K177" s="76">
        <v>1372</v>
      </c>
      <c r="L177" s="76" t="s">
        <v>3215</v>
      </c>
      <c r="M177" s="76">
        <v>1000</v>
      </c>
      <c r="N177" s="76"/>
      <c r="O177" s="76"/>
      <c r="P177" s="76"/>
    </row>
    <row r="178" spans="1:16" x14ac:dyDescent="0.25">
      <c r="A178" s="76">
        <v>12606</v>
      </c>
      <c r="B178" s="77">
        <v>45679</v>
      </c>
      <c r="C178" s="76" t="s">
        <v>791</v>
      </c>
      <c r="D178" s="76" t="s">
        <v>795</v>
      </c>
      <c r="E178" s="76" t="s">
        <v>222</v>
      </c>
      <c r="F178" s="76" t="s">
        <v>230</v>
      </c>
      <c r="G178" s="76" t="s">
        <v>1680</v>
      </c>
      <c r="H178" s="76" t="s">
        <v>797</v>
      </c>
      <c r="I178" s="76" t="s">
        <v>2974</v>
      </c>
      <c r="J178" s="76" t="s">
        <v>3216</v>
      </c>
      <c r="K178" s="76">
        <v>6190</v>
      </c>
      <c r="L178" s="76">
        <v>5452201251936200</v>
      </c>
      <c r="M178" s="76">
        <v>1500</v>
      </c>
      <c r="N178" s="76"/>
      <c r="O178" s="76"/>
      <c r="P178" s="76"/>
    </row>
    <row r="179" spans="1:16" x14ac:dyDescent="0.25">
      <c r="A179" s="76">
        <v>12609</v>
      </c>
      <c r="B179" s="77">
        <v>45679</v>
      </c>
      <c r="C179" s="76" t="s">
        <v>791</v>
      </c>
      <c r="D179" s="76" t="s">
        <v>795</v>
      </c>
      <c r="E179" s="76" t="s">
        <v>226</v>
      </c>
      <c r="F179" s="76" t="s">
        <v>575</v>
      </c>
      <c r="G179" s="76" t="s">
        <v>164</v>
      </c>
      <c r="H179" s="76" t="s">
        <v>816</v>
      </c>
      <c r="I179" s="76"/>
      <c r="J179" s="76" t="s">
        <v>2113</v>
      </c>
      <c r="K179" s="76">
        <v>6189</v>
      </c>
      <c r="L179" s="76" t="s">
        <v>2114</v>
      </c>
      <c r="M179" s="76">
        <v>12500</v>
      </c>
      <c r="N179" s="76">
        <v>0</v>
      </c>
      <c r="O179" s="76"/>
      <c r="P179" s="76"/>
    </row>
    <row r="180" spans="1:16" x14ac:dyDescent="0.25">
      <c r="A180" s="76">
        <v>12483</v>
      </c>
      <c r="B180" s="77">
        <v>45679</v>
      </c>
      <c r="C180" s="76" t="s">
        <v>791</v>
      </c>
      <c r="D180" s="76" t="s">
        <v>795</v>
      </c>
      <c r="E180" s="76" t="s">
        <v>222</v>
      </c>
      <c r="F180" s="76" t="s">
        <v>223</v>
      </c>
      <c r="G180" s="76" t="s">
        <v>813</v>
      </c>
      <c r="H180" s="76" t="s">
        <v>797</v>
      </c>
      <c r="I180" s="76" t="s">
        <v>2974</v>
      </c>
      <c r="J180" s="76" t="s">
        <v>3217</v>
      </c>
      <c r="K180" s="76">
        <v>6188</v>
      </c>
      <c r="L180" s="76">
        <v>5452201251847700</v>
      </c>
      <c r="M180" s="76">
        <v>5000</v>
      </c>
      <c r="N180" s="76"/>
      <c r="O180" s="76"/>
      <c r="P180" s="76"/>
    </row>
    <row r="181" spans="1:16" x14ac:dyDescent="0.25">
      <c r="A181" s="76">
        <v>12555</v>
      </c>
      <c r="B181" s="77">
        <v>45680</v>
      </c>
      <c r="C181" s="76" t="s">
        <v>811</v>
      </c>
      <c r="D181" s="76" t="s">
        <v>809</v>
      </c>
      <c r="E181" s="76" t="s">
        <v>224</v>
      </c>
      <c r="F181" s="76" t="s">
        <v>228</v>
      </c>
      <c r="G181" s="76" t="s">
        <v>796</v>
      </c>
      <c r="H181" s="76" t="s">
        <v>797</v>
      </c>
      <c r="I181" s="76" t="s">
        <v>24</v>
      </c>
      <c r="J181" s="76" t="s">
        <v>823</v>
      </c>
      <c r="K181" s="76">
        <v>1374</v>
      </c>
      <c r="L181" s="76">
        <v>5452301252181470</v>
      </c>
      <c r="M181" s="76">
        <v>4000</v>
      </c>
      <c r="N181" s="76"/>
      <c r="O181" s="76"/>
      <c r="P181" s="76"/>
    </row>
    <row r="182" spans="1:16" x14ac:dyDescent="0.25">
      <c r="A182" s="76">
        <v>12644</v>
      </c>
      <c r="B182" s="77">
        <v>45680</v>
      </c>
      <c r="C182" s="76" t="s">
        <v>791</v>
      </c>
      <c r="D182" s="76" t="s">
        <v>795</v>
      </c>
      <c r="E182" s="76" t="s">
        <v>224</v>
      </c>
      <c r="F182" s="76" t="s">
        <v>228</v>
      </c>
      <c r="G182" s="76" t="s">
        <v>796</v>
      </c>
      <c r="H182" s="76" t="s">
        <v>797</v>
      </c>
      <c r="I182" s="76" t="s">
        <v>24</v>
      </c>
      <c r="J182" s="76" t="s">
        <v>874</v>
      </c>
      <c r="K182" s="76">
        <v>6389</v>
      </c>
      <c r="L182" s="76">
        <v>5452301252181470</v>
      </c>
      <c r="M182" s="76">
        <v>4000</v>
      </c>
      <c r="N182" s="76"/>
      <c r="O182" s="76"/>
      <c r="P182" s="76"/>
    </row>
    <row r="183" spans="1:16" x14ac:dyDescent="0.25">
      <c r="A183" s="76">
        <v>12646</v>
      </c>
      <c r="B183" s="77">
        <v>45680</v>
      </c>
      <c r="C183" s="76" t="s">
        <v>791</v>
      </c>
      <c r="D183" s="76" t="s">
        <v>795</v>
      </c>
      <c r="E183" s="76" t="s">
        <v>222</v>
      </c>
      <c r="F183" s="76" t="s">
        <v>230</v>
      </c>
      <c r="G183" s="76" t="s">
        <v>813</v>
      </c>
      <c r="H183" s="76" t="s">
        <v>797</v>
      </c>
      <c r="I183" s="76" t="s">
        <v>2974</v>
      </c>
      <c r="J183" s="76" t="s">
        <v>3218</v>
      </c>
      <c r="K183" s="76">
        <v>6392</v>
      </c>
      <c r="L183" s="76">
        <v>5452301252421510</v>
      </c>
      <c r="M183" s="76">
        <v>21908</v>
      </c>
      <c r="N183" s="76"/>
      <c r="O183" s="76"/>
      <c r="P183" s="76"/>
    </row>
    <row r="184" spans="1:16" x14ac:dyDescent="0.25">
      <c r="A184" s="76">
        <v>12570</v>
      </c>
      <c r="B184" s="77">
        <v>45681</v>
      </c>
      <c r="C184" s="76" t="s">
        <v>791</v>
      </c>
      <c r="D184" s="76" t="s">
        <v>809</v>
      </c>
      <c r="E184" s="76" t="s">
        <v>225</v>
      </c>
      <c r="F184" s="76" t="s">
        <v>572</v>
      </c>
      <c r="G184" s="76" t="s">
        <v>1043</v>
      </c>
      <c r="H184" s="76" t="s">
        <v>2553</v>
      </c>
      <c r="I184" s="76" t="s">
        <v>3219</v>
      </c>
      <c r="J184" s="76" t="s">
        <v>3220</v>
      </c>
      <c r="K184" s="76">
        <v>6301</v>
      </c>
      <c r="L184" s="76" t="s">
        <v>3221</v>
      </c>
      <c r="M184" s="76">
        <v>457.56</v>
      </c>
      <c r="N184" s="76">
        <v>0</v>
      </c>
      <c r="O184" s="76"/>
      <c r="P184" s="76"/>
    </row>
    <row r="185" spans="1:16" x14ac:dyDescent="0.25">
      <c r="A185" s="76">
        <v>12647</v>
      </c>
      <c r="B185" s="77">
        <v>45681</v>
      </c>
      <c r="C185" s="76" t="s">
        <v>791</v>
      </c>
      <c r="D185" s="76" t="s">
        <v>795</v>
      </c>
      <c r="E185" s="76" t="s">
        <v>222</v>
      </c>
      <c r="F185" s="76" t="s">
        <v>230</v>
      </c>
      <c r="G185" s="76" t="s">
        <v>1680</v>
      </c>
      <c r="H185" s="76" t="s">
        <v>797</v>
      </c>
      <c r="I185" s="76" t="s">
        <v>2974</v>
      </c>
      <c r="J185" s="76" t="s">
        <v>3222</v>
      </c>
      <c r="K185" s="76">
        <v>6393</v>
      </c>
      <c r="L185" s="76">
        <v>5452301252420200</v>
      </c>
      <c r="M185" s="76">
        <v>1750</v>
      </c>
      <c r="N185" s="76"/>
      <c r="O185" s="76"/>
      <c r="P185" s="76"/>
    </row>
    <row r="186" spans="1:16" x14ac:dyDescent="0.25">
      <c r="A186" s="76">
        <v>12648</v>
      </c>
      <c r="B186" s="77">
        <v>45682</v>
      </c>
      <c r="C186" s="76" t="s">
        <v>791</v>
      </c>
      <c r="D186" s="76" t="s">
        <v>795</v>
      </c>
      <c r="E186" s="76" t="s">
        <v>225</v>
      </c>
      <c r="F186" s="76" t="s">
        <v>676</v>
      </c>
      <c r="G186" s="76" t="s">
        <v>2101</v>
      </c>
      <c r="H186" s="76" t="s">
        <v>797</v>
      </c>
      <c r="I186" s="76" t="s">
        <v>826</v>
      </c>
      <c r="J186" s="76" t="s">
        <v>3223</v>
      </c>
      <c r="K186" s="76">
        <v>6394</v>
      </c>
      <c r="L186" s="76" t="s">
        <v>3224</v>
      </c>
      <c r="M186" s="76">
        <v>1400</v>
      </c>
      <c r="N186" s="76"/>
      <c r="O186" s="76"/>
      <c r="P186" s="76"/>
    </row>
    <row r="187" spans="1:16" x14ac:dyDescent="0.25">
      <c r="A187" s="76">
        <v>12671</v>
      </c>
      <c r="B187" s="77">
        <v>45682</v>
      </c>
      <c r="C187" s="76" t="s">
        <v>791</v>
      </c>
      <c r="D187" s="76" t="s">
        <v>795</v>
      </c>
      <c r="E187" s="76" t="s">
        <v>225</v>
      </c>
      <c r="F187" s="76" t="s">
        <v>229</v>
      </c>
      <c r="G187" s="76" t="s">
        <v>813</v>
      </c>
      <c r="H187" s="76" t="s">
        <v>797</v>
      </c>
      <c r="I187" s="76" t="s">
        <v>2555</v>
      </c>
      <c r="J187" s="76" t="s">
        <v>3225</v>
      </c>
      <c r="K187" s="76">
        <v>6400</v>
      </c>
      <c r="L187" s="76" t="s">
        <v>3226</v>
      </c>
      <c r="M187" s="76">
        <v>90.3</v>
      </c>
      <c r="N187" s="76">
        <v>4.3</v>
      </c>
      <c r="O187" s="76" t="s">
        <v>804</v>
      </c>
      <c r="P187" s="76"/>
    </row>
    <row r="188" spans="1:16" x14ac:dyDescent="0.25">
      <c r="A188" s="76">
        <v>12673</v>
      </c>
      <c r="B188" s="77">
        <v>45682</v>
      </c>
      <c r="C188" s="76" t="s">
        <v>791</v>
      </c>
      <c r="D188" s="76" t="s">
        <v>2106</v>
      </c>
      <c r="E188" s="76" t="s">
        <v>220</v>
      </c>
      <c r="F188" s="76" t="s">
        <v>650</v>
      </c>
      <c r="G188" s="76" t="s">
        <v>814</v>
      </c>
      <c r="H188" s="76" t="s">
        <v>797</v>
      </c>
      <c r="I188" s="76" t="s">
        <v>2560</v>
      </c>
      <c r="J188" s="76" t="s">
        <v>3227</v>
      </c>
      <c r="K188" s="76">
        <v>6221</v>
      </c>
      <c r="L188" s="76" t="s">
        <v>3228</v>
      </c>
      <c r="M188" s="76">
        <v>671.53</v>
      </c>
      <c r="N188" s="76">
        <v>31.98</v>
      </c>
      <c r="O188" s="76" t="s">
        <v>800</v>
      </c>
      <c r="P188" s="76"/>
    </row>
    <row r="189" spans="1:16" x14ac:dyDescent="0.25">
      <c r="A189" s="76">
        <v>12674</v>
      </c>
      <c r="B189" s="77">
        <v>45682</v>
      </c>
      <c r="C189" s="76" t="s">
        <v>791</v>
      </c>
      <c r="D189" s="76" t="s">
        <v>795</v>
      </c>
      <c r="E189" s="76" t="s">
        <v>224</v>
      </c>
      <c r="F189" s="76" t="s">
        <v>228</v>
      </c>
      <c r="G189" s="76" t="s">
        <v>796</v>
      </c>
      <c r="H189" s="76" t="s">
        <v>797</v>
      </c>
      <c r="I189" s="76" t="s">
        <v>24</v>
      </c>
      <c r="J189" s="76" t="s">
        <v>874</v>
      </c>
      <c r="K189" s="76">
        <v>6416</v>
      </c>
      <c r="L189" s="76">
        <v>5452501252870400</v>
      </c>
      <c r="M189" s="76">
        <v>4000</v>
      </c>
      <c r="N189" s="76"/>
      <c r="O189" s="76"/>
      <c r="P189" s="76"/>
    </row>
    <row r="190" spans="1:16" x14ac:dyDescent="0.25">
      <c r="A190" s="76">
        <v>12556</v>
      </c>
      <c r="B190" s="77">
        <v>45683</v>
      </c>
      <c r="C190" s="76" t="s">
        <v>811</v>
      </c>
      <c r="D190" s="76" t="s">
        <v>809</v>
      </c>
      <c r="E190" s="76" t="s">
        <v>224</v>
      </c>
      <c r="F190" s="76" t="s">
        <v>228</v>
      </c>
      <c r="G190" s="76" t="s">
        <v>796</v>
      </c>
      <c r="H190" s="76" t="s">
        <v>797</v>
      </c>
      <c r="I190" s="76" t="s">
        <v>24</v>
      </c>
      <c r="J190" s="76" t="s">
        <v>876</v>
      </c>
      <c r="K190" s="76">
        <v>1375</v>
      </c>
      <c r="L190" s="76">
        <v>5452501252870400</v>
      </c>
      <c r="M190" s="76">
        <v>4000</v>
      </c>
      <c r="N190" s="76"/>
      <c r="O190" s="76"/>
      <c r="P190" s="76"/>
    </row>
    <row r="191" spans="1:16" x14ac:dyDescent="0.25">
      <c r="A191" s="76">
        <v>12650</v>
      </c>
      <c r="B191" s="77">
        <v>45683</v>
      </c>
      <c r="C191" s="76" t="s">
        <v>791</v>
      </c>
      <c r="D191" s="76" t="s">
        <v>795</v>
      </c>
      <c r="E191" s="76" t="s">
        <v>226</v>
      </c>
      <c r="F191" s="76" t="s">
        <v>575</v>
      </c>
      <c r="G191" s="76" t="s">
        <v>2664</v>
      </c>
      <c r="H191" s="76" t="s">
        <v>816</v>
      </c>
      <c r="I191" s="76" t="s">
        <v>3229</v>
      </c>
      <c r="J191" s="76" t="s">
        <v>3230</v>
      </c>
      <c r="K191" s="76">
        <v>6395</v>
      </c>
      <c r="L191" s="76" t="s">
        <v>3231</v>
      </c>
      <c r="M191" s="76">
        <v>300</v>
      </c>
      <c r="N191" s="76">
        <v>0</v>
      </c>
      <c r="O191" s="76"/>
      <c r="P191" s="76"/>
    </row>
    <row r="192" spans="1:16" x14ac:dyDescent="0.25">
      <c r="A192" s="76">
        <v>12651</v>
      </c>
      <c r="B192" s="77">
        <v>45683</v>
      </c>
      <c r="C192" s="76" t="s">
        <v>791</v>
      </c>
      <c r="D192" s="76" t="s">
        <v>795</v>
      </c>
      <c r="E192" s="76" t="s">
        <v>226</v>
      </c>
      <c r="F192" s="76" t="s">
        <v>575</v>
      </c>
      <c r="G192" s="76" t="s">
        <v>2664</v>
      </c>
      <c r="H192" s="76" t="s">
        <v>816</v>
      </c>
      <c r="I192" s="76" t="s">
        <v>2947</v>
      </c>
      <c r="J192" s="76" t="s">
        <v>3232</v>
      </c>
      <c r="K192" s="76">
        <v>6395</v>
      </c>
      <c r="L192" s="76" t="s">
        <v>3233</v>
      </c>
      <c r="M192" s="76">
        <v>1250</v>
      </c>
      <c r="N192" s="76">
        <v>0</v>
      </c>
      <c r="O192" s="76"/>
      <c r="P192" s="76"/>
    </row>
    <row r="193" spans="1:16" x14ac:dyDescent="0.25">
      <c r="A193" s="76">
        <v>12557</v>
      </c>
      <c r="B193" s="77">
        <v>45684</v>
      </c>
      <c r="C193" s="76" t="s">
        <v>811</v>
      </c>
      <c r="D193" s="76" t="s">
        <v>792</v>
      </c>
      <c r="E193" s="76" t="s">
        <v>224</v>
      </c>
      <c r="F193" s="76" t="s">
        <v>228</v>
      </c>
      <c r="G193" s="76" t="s">
        <v>796</v>
      </c>
      <c r="H193" s="76" t="s">
        <v>797</v>
      </c>
      <c r="I193" s="76" t="s">
        <v>810</v>
      </c>
      <c r="J193" s="76" t="s">
        <v>822</v>
      </c>
      <c r="K193" s="76">
        <v>1376</v>
      </c>
      <c r="L193" s="76" t="s">
        <v>3234</v>
      </c>
      <c r="M193" s="76">
        <v>2500</v>
      </c>
      <c r="N193" s="76"/>
      <c r="O193" s="76"/>
      <c r="P193" s="76"/>
    </row>
    <row r="194" spans="1:16" x14ac:dyDescent="0.25">
      <c r="A194" s="76">
        <v>12558</v>
      </c>
      <c r="B194" s="77">
        <v>45684</v>
      </c>
      <c r="C194" s="76" t="s">
        <v>811</v>
      </c>
      <c r="D194" s="76" t="s">
        <v>792</v>
      </c>
      <c r="E194" s="76" t="s">
        <v>224</v>
      </c>
      <c r="F194" s="76" t="s">
        <v>228</v>
      </c>
      <c r="G194" s="76" t="s">
        <v>796</v>
      </c>
      <c r="H194" s="76" t="s">
        <v>797</v>
      </c>
      <c r="I194" s="76" t="s">
        <v>810</v>
      </c>
      <c r="J194" s="76" t="s">
        <v>822</v>
      </c>
      <c r="K194" s="76">
        <v>1377</v>
      </c>
      <c r="L194" s="76" t="s">
        <v>3235</v>
      </c>
      <c r="M194" s="76">
        <v>500</v>
      </c>
      <c r="N194" s="76"/>
      <c r="O194" s="76"/>
      <c r="P194" s="76"/>
    </row>
    <row r="195" spans="1:16" x14ac:dyDescent="0.25">
      <c r="A195" s="76">
        <v>12652</v>
      </c>
      <c r="B195" s="77">
        <v>45684</v>
      </c>
      <c r="C195" s="76" t="s">
        <v>791</v>
      </c>
      <c r="D195" s="76" t="s">
        <v>795</v>
      </c>
      <c r="E195" s="76" t="s">
        <v>226</v>
      </c>
      <c r="F195" s="76" t="s">
        <v>575</v>
      </c>
      <c r="G195" s="76" t="s">
        <v>2921</v>
      </c>
      <c r="H195" s="76" t="s">
        <v>2102</v>
      </c>
      <c r="I195" s="76" t="s">
        <v>3236</v>
      </c>
      <c r="J195" s="76" t="s">
        <v>3237</v>
      </c>
      <c r="K195" s="76">
        <v>6396</v>
      </c>
      <c r="L195" s="76" t="s">
        <v>3238</v>
      </c>
      <c r="M195" s="76">
        <v>2797.2</v>
      </c>
      <c r="N195" s="76">
        <v>133.19999999999999</v>
      </c>
      <c r="O195" s="76" t="s">
        <v>804</v>
      </c>
      <c r="P195" s="76"/>
    </row>
    <row r="196" spans="1:16" x14ac:dyDescent="0.25">
      <c r="A196" s="76">
        <v>12653</v>
      </c>
      <c r="B196" s="77">
        <v>45684</v>
      </c>
      <c r="C196" s="76" t="s">
        <v>791</v>
      </c>
      <c r="D196" s="76" t="s">
        <v>795</v>
      </c>
      <c r="E196" s="76" t="s">
        <v>226</v>
      </c>
      <c r="F196" s="76" t="s">
        <v>227</v>
      </c>
      <c r="G196" s="76" t="s">
        <v>843</v>
      </c>
      <c r="H196" s="76" t="s">
        <v>2102</v>
      </c>
      <c r="I196" s="76" t="s">
        <v>3239</v>
      </c>
      <c r="J196" s="76" t="s">
        <v>3240</v>
      </c>
      <c r="K196" s="76">
        <v>6397</v>
      </c>
      <c r="L196" s="76" t="s">
        <v>3241</v>
      </c>
      <c r="M196" s="76">
        <v>512</v>
      </c>
      <c r="N196" s="76">
        <v>0</v>
      </c>
      <c r="O196" s="76"/>
      <c r="P196" s="76"/>
    </row>
    <row r="197" spans="1:16" x14ac:dyDescent="0.25">
      <c r="A197" s="76">
        <v>12444</v>
      </c>
      <c r="B197" s="77">
        <v>45684</v>
      </c>
      <c r="C197" s="76" t="s">
        <v>791</v>
      </c>
      <c r="D197" s="76" t="s">
        <v>809</v>
      </c>
      <c r="E197" s="76" t="s">
        <v>220</v>
      </c>
      <c r="F197" s="76" t="s">
        <v>574</v>
      </c>
      <c r="G197" s="76" t="s">
        <v>818</v>
      </c>
      <c r="H197" s="76" t="s">
        <v>797</v>
      </c>
      <c r="I197" s="76" t="s">
        <v>803</v>
      </c>
      <c r="J197" s="76" t="s">
        <v>3242</v>
      </c>
      <c r="K197" s="76">
        <v>6223</v>
      </c>
      <c r="L197" s="76">
        <v>63</v>
      </c>
      <c r="M197" s="76">
        <v>10.74</v>
      </c>
      <c r="N197" s="76">
        <v>0.51</v>
      </c>
      <c r="O197" s="76" t="s">
        <v>800</v>
      </c>
      <c r="P197" s="76"/>
    </row>
    <row r="198" spans="1:16" x14ac:dyDescent="0.25">
      <c r="A198" s="76">
        <v>12445</v>
      </c>
      <c r="B198" s="77">
        <v>45684</v>
      </c>
      <c r="C198" s="76" t="s">
        <v>791</v>
      </c>
      <c r="D198" s="76" t="s">
        <v>809</v>
      </c>
      <c r="E198" s="76" t="s">
        <v>220</v>
      </c>
      <c r="F198" s="76" t="s">
        <v>221</v>
      </c>
      <c r="G198" s="76" t="s">
        <v>2906</v>
      </c>
      <c r="H198" s="76" t="s">
        <v>797</v>
      </c>
      <c r="I198" s="76" t="s">
        <v>808</v>
      </c>
      <c r="J198" s="76" t="s">
        <v>3243</v>
      </c>
      <c r="K198" s="76">
        <v>6224</v>
      </c>
      <c r="L198" s="76" t="s">
        <v>3244</v>
      </c>
      <c r="M198" s="76">
        <v>42.22</v>
      </c>
      <c r="N198" s="76">
        <v>2.0099999999999998</v>
      </c>
      <c r="O198" s="76" t="s">
        <v>800</v>
      </c>
      <c r="P198" s="76"/>
    </row>
    <row r="199" spans="1:16" x14ac:dyDescent="0.25">
      <c r="A199" s="76">
        <v>12446</v>
      </c>
      <c r="B199" s="77">
        <v>45684</v>
      </c>
      <c r="C199" s="76" t="s">
        <v>791</v>
      </c>
      <c r="D199" s="76" t="s">
        <v>809</v>
      </c>
      <c r="E199" s="76" t="s">
        <v>226</v>
      </c>
      <c r="F199" s="76" t="s">
        <v>227</v>
      </c>
      <c r="G199" s="76" t="s">
        <v>1049</v>
      </c>
      <c r="H199" s="76" t="s">
        <v>797</v>
      </c>
      <c r="I199" s="76" t="s">
        <v>1689</v>
      </c>
      <c r="J199" s="76" t="s">
        <v>3245</v>
      </c>
      <c r="K199" s="76">
        <v>6225</v>
      </c>
      <c r="L199" s="76" t="s">
        <v>3246</v>
      </c>
      <c r="M199" s="76">
        <v>11.7</v>
      </c>
      <c r="N199" s="76">
        <v>0</v>
      </c>
      <c r="O199" s="76"/>
      <c r="P199" s="76"/>
    </row>
    <row r="200" spans="1:16" x14ac:dyDescent="0.25">
      <c r="A200" s="76">
        <v>12447</v>
      </c>
      <c r="B200" s="77">
        <v>45684</v>
      </c>
      <c r="C200" s="76" t="s">
        <v>791</v>
      </c>
      <c r="D200" s="76" t="s">
        <v>809</v>
      </c>
      <c r="E200" s="76" t="s">
        <v>220</v>
      </c>
      <c r="F200" s="76" t="s">
        <v>221</v>
      </c>
      <c r="G200" s="76" t="s">
        <v>1681</v>
      </c>
      <c r="H200" s="76" t="s">
        <v>797</v>
      </c>
      <c r="I200" s="76" t="s">
        <v>2898</v>
      </c>
      <c r="J200" s="76" t="s">
        <v>3247</v>
      </c>
      <c r="K200" s="76">
        <v>6226</v>
      </c>
      <c r="L200" s="76">
        <v>566576</v>
      </c>
      <c r="M200" s="76">
        <v>36.75</v>
      </c>
      <c r="N200" s="76">
        <v>1.75</v>
      </c>
      <c r="O200" s="76" t="s">
        <v>800</v>
      </c>
      <c r="P200" s="76"/>
    </row>
    <row r="201" spans="1:16" x14ac:dyDescent="0.25">
      <c r="A201" s="76">
        <v>12448</v>
      </c>
      <c r="B201" s="77">
        <v>45684</v>
      </c>
      <c r="C201" s="76" t="s">
        <v>791</v>
      </c>
      <c r="D201" s="76" t="s">
        <v>809</v>
      </c>
      <c r="E201" s="76" t="s">
        <v>224</v>
      </c>
      <c r="F201" s="76" t="s">
        <v>228</v>
      </c>
      <c r="G201" s="76" t="s">
        <v>796</v>
      </c>
      <c r="H201" s="76" t="s">
        <v>797</v>
      </c>
      <c r="I201" s="76" t="s">
        <v>810</v>
      </c>
      <c r="J201" s="76" t="s">
        <v>3059</v>
      </c>
      <c r="K201" s="76">
        <v>6227</v>
      </c>
      <c r="L201" s="76" t="s">
        <v>3180</v>
      </c>
      <c r="M201" s="76">
        <v>1200</v>
      </c>
      <c r="N201" s="76">
        <v>0</v>
      </c>
      <c r="O201" s="76"/>
      <c r="P201" s="76"/>
    </row>
    <row r="202" spans="1:16" x14ac:dyDescent="0.25">
      <c r="A202" s="76">
        <v>12449</v>
      </c>
      <c r="B202" s="77">
        <v>45684</v>
      </c>
      <c r="C202" s="76" t="s">
        <v>791</v>
      </c>
      <c r="D202" s="76" t="s">
        <v>809</v>
      </c>
      <c r="E202" s="76" t="s">
        <v>220</v>
      </c>
      <c r="F202" s="76" t="s">
        <v>372</v>
      </c>
      <c r="G202" s="76" t="s">
        <v>819</v>
      </c>
      <c r="H202" s="76" t="s">
        <v>797</v>
      </c>
      <c r="I202" s="76" t="s">
        <v>799</v>
      </c>
      <c r="J202" s="76" t="s">
        <v>3248</v>
      </c>
      <c r="K202" s="76">
        <v>6228</v>
      </c>
      <c r="L202" s="76">
        <v>19201100444400</v>
      </c>
      <c r="M202" s="76">
        <v>11.4</v>
      </c>
      <c r="N202" s="76">
        <v>0.54</v>
      </c>
      <c r="O202" s="76" t="s">
        <v>800</v>
      </c>
      <c r="P202" s="76"/>
    </row>
    <row r="203" spans="1:16" x14ac:dyDescent="0.25">
      <c r="A203" s="76">
        <v>12450</v>
      </c>
      <c r="B203" s="77">
        <v>45684</v>
      </c>
      <c r="C203" s="76" t="s">
        <v>791</v>
      </c>
      <c r="D203" s="76" t="s">
        <v>809</v>
      </c>
      <c r="E203" s="76" t="s">
        <v>220</v>
      </c>
      <c r="F203" s="76" t="s">
        <v>574</v>
      </c>
      <c r="G203" s="76" t="s">
        <v>807</v>
      </c>
      <c r="H203" s="76" t="s">
        <v>797</v>
      </c>
      <c r="I203" s="76" t="s">
        <v>803</v>
      </c>
      <c r="J203" s="76" t="s">
        <v>2978</v>
      </c>
      <c r="K203" s="76">
        <v>6229</v>
      </c>
      <c r="L203" s="76">
        <v>5465</v>
      </c>
      <c r="M203" s="76">
        <v>13</v>
      </c>
      <c r="N203" s="76">
        <v>0.62</v>
      </c>
      <c r="O203" s="76" t="s">
        <v>800</v>
      </c>
      <c r="P203" s="76"/>
    </row>
    <row r="204" spans="1:16" x14ac:dyDescent="0.25">
      <c r="A204" s="76">
        <v>12451</v>
      </c>
      <c r="B204" s="77">
        <v>45684</v>
      </c>
      <c r="C204" s="76" t="s">
        <v>791</v>
      </c>
      <c r="D204" s="76" t="s">
        <v>809</v>
      </c>
      <c r="E204" s="76" t="s">
        <v>220</v>
      </c>
      <c r="F204" s="76" t="s">
        <v>221</v>
      </c>
      <c r="G204" s="76" t="s">
        <v>807</v>
      </c>
      <c r="H204" s="76" t="s">
        <v>797</v>
      </c>
      <c r="I204" s="76" t="s">
        <v>808</v>
      </c>
      <c r="J204" s="76" t="s">
        <v>3249</v>
      </c>
      <c r="K204" s="76">
        <v>6230</v>
      </c>
      <c r="L204" s="76">
        <v>5477</v>
      </c>
      <c r="M204" s="76">
        <v>32</v>
      </c>
      <c r="N204" s="76">
        <v>1.52</v>
      </c>
      <c r="O204" s="76" t="s">
        <v>800</v>
      </c>
      <c r="P204" s="76"/>
    </row>
    <row r="205" spans="1:16" x14ac:dyDescent="0.25">
      <c r="A205" s="76">
        <v>12452</v>
      </c>
      <c r="B205" s="77">
        <v>45684</v>
      </c>
      <c r="C205" s="76" t="s">
        <v>791</v>
      </c>
      <c r="D205" s="76" t="s">
        <v>809</v>
      </c>
      <c r="E205" s="76" t="s">
        <v>220</v>
      </c>
      <c r="F205" s="76" t="s">
        <v>221</v>
      </c>
      <c r="G205" s="76" t="s">
        <v>807</v>
      </c>
      <c r="H205" s="76" t="s">
        <v>797</v>
      </c>
      <c r="I205" s="76" t="s">
        <v>808</v>
      </c>
      <c r="J205" s="76" t="s">
        <v>3250</v>
      </c>
      <c r="K205" s="76">
        <v>6231</v>
      </c>
      <c r="L205" s="76">
        <v>5476</v>
      </c>
      <c r="M205" s="76">
        <v>32</v>
      </c>
      <c r="N205" s="76">
        <v>1.52</v>
      </c>
      <c r="O205" s="76" t="s">
        <v>800</v>
      </c>
      <c r="P205" s="76"/>
    </row>
    <row r="206" spans="1:16" x14ac:dyDescent="0.25">
      <c r="A206" s="76">
        <v>12453</v>
      </c>
      <c r="B206" s="77">
        <v>45684</v>
      </c>
      <c r="C206" s="76" t="s">
        <v>791</v>
      </c>
      <c r="D206" s="76" t="s">
        <v>809</v>
      </c>
      <c r="E206" s="76" t="s">
        <v>222</v>
      </c>
      <c r="F206" s="76" t="s">
        <v>573</v>
      </c>
      <c r="G206" s="76" t="s">
        <v>820</v>
      </c>
      <c r="H206" s="76" t="s">
        <v>797</v>
      </c>
      <c r="I206" s="76" t="s">
        <v>839</v>
      </c>
      <c r="J206" s="76" t="s">
        <v>3251</v>
      </c>
      <c r="K206" s="76">
        <v>6232</v>
      </c>
      <c r="L206" s="76">
        <v>46</v>
      </c>
      <c r="M206" s="76">
        <v>13</v>
      </c>
      <c r="N206" s="76">
        <v>0.62</v>
      </c>
      <c r="O206" s="76" t="s">
        <v>800</v>
      </c>
      <c r="P206" s="76"/>
    </row>
    <row r="207" spans="1:16" x14ac:dyDescent="0.25">
      <c r="A207" s="76">
        <v>12454</v>
      </c>
      <c r="B207" s="77">
        <v>45684</v>
      </c>
      <c r="C207" s="76" t="s">
        <v>791</v>
      </c>
      <c r="D207" s="76" t="s">
        <v>809</v>
      </c>
      <c r="E207" s="76" t="s">
        <v>220</v>
      </c>
      <c r="F207" s="76" t="s">
        <v>372</v>
      </c>
      <c r="G207" s="76" t="s">
        <v>3252</v>
      </c>
      <c r="H207" s="76" t="s">
        <v>797</v>
      </c>
      <c r="I207" s="76" t="s">
        <v>2943</v>
      </c>
      <c r="J207" s="76" t="s">
        <v>3253</v>
      </c>
      <c r="K207" s="76">
        <v>6233</v>
      </c>
      <c r="L207" s="76">
        <v>5919</v>
      </c>
      <c r="M207" s="76">
        <v>225</v>
      </c>
      <c r="N207" s="76">
        <v>10.71</v>
      </c>
      <c r="O207" s="76" t="s">
        <v>800</v>
      </c>
      <c r="P207" s="76"/>
    </row>
    <row r="208" spans="1:16" x14ac:dyDescent="0.25">
      <c r="A208" s="76">
        <v>12455</v>
      </c>
      <c r="B208" s="77">
        <v>45684</v>
      </c>
      <c r="C208" s="76" t="s">
        <v>791</v>
      </c>
      <c r="D208" s="76" t="s">
        <v>809</v>
      </c>
      <c r="E208" s="76" t="s">
        <v>220</v>
      </c>
      <c r="F208" s="76" t="s">
        <v>372</v>
      </c>
      <c r="G208" s="76" t="s">
        <v>2903</v>
      </c>
      <c r="H208" s="76" t="s">
        <v>797</v>
      </c>
      <c r="I208" s="76" t="s">
        <v>799</v>
      </c>
      <c r="J208" s="76" t="s">
        <v>3254</v>
      </c>
      <c r="K208" s="76">
        <v>6234</v>
      </c>
      <c r="L208" s="76">
        <v>511206</v>
      </c>
      <c r="M208" s="76">
        <v>52.5</v>
      </c>
      <c r="N208" s="76">
        <v>2.5</v>
      </c>
      <c r="O208" s="76" t="s">
        <v>800</v>
      </c>
      <c r="P208" s="76"/>
    </row>
    <row r="209" spans="1:16" x14ac:dyDescent="0.25">
      <c r="A209" s="76">
        <v>12456</v>
      </c>
      <c r="B209" s="77">
        <v>45684</v>
      </c>
      <c r="C209" s="76" t="s">
        <v>791</v>
      </c>
      <c r="D209" s="76" t="s">
        <v>809</v>
      </c>
      <c r="E209" s="76" t="s">
        <v>220</v>
      </c>
      <c r="F209" s="76" t="s">
        <v>372</v>
      </c>
      <c r="G209" s="76" t="s">
        <v>2905</v>
      </c>
      <c r="H209" s="76" t="s">
        <v>797</v>
      </c>
      <c r="I209" s="76" t="s">
        <v>799</v>
      </c>
      <c r="J209" s="76" t="s">
        <v>3255</v>
      </c>
      <c r="K209" s="76">
        <v>6235</v>
      </c>
      <c r="L209" s="76">
        <v>5175</v>
      </c>
      <c r="M209" s="76">
        <v>31.5</v>
      </c>
      <c r="N209" s="76">
        <v>1.5</v>
      </c>
      <c r="O209" s="76" t="s">
        <v>800</v>
      </c>
      <c r="P209" s="76"/>
    </row>
    <row r="210" spans="1:16" x14ac:dyDescent="0.25">
      <c r="A210" s="76">
        <v>12457</v>
      </c>
      <c r="B210" s="77">
        <v>45684</v>
      </c>
      <c r="C210" s="76" t="s">
        <v>791</v>
      </c>
      <c r="D210" s="76" t="s">
        <v>809</v>
      </c>
      <c r="E210" s="76" t="s">
        <v>220</v>
      </c>
      <c r="F210" s="76" t="s">
        <v>372</v>
      </c>
      <c r="G210" s="76" t="s">
        <v>818</v>
      </c>
      <c r="H210" s="76" t="s">
        <v>797</v>
      </c>
      <c r="I210" s="76" t="s">
        <v>799</v>
      </c>
      <c r="J210" s="76" t="s">
        <v>3256</v>
      </c>
      <c r="K210" s="76">
        <v>6236</v>
      </c>
      <c r="L210" s="76">
        <v>5</v>
      </c>
      <c r="M210" s="76">
        <v>46.23</v>
      </c>
      <c r="N210" s="76">
        <v>2.2000000000000002</v>
      </c>
      <c r="O210" s="76" t="s">
        <v>800</v>
      </c>
      <c r="P210" s="76"/>
    </row>
    <row r="211" spans="1:16" x14ac:dyDescent="0.25">
      <c r="A211" s="76">
        <v>12458</v>
      </c>
      <c r="B211" s="77">
        <v>45684</v>
      </c>
      <c r="C211" s="76" t="s">
        <v>791</v>
      </c>
      <c r="D211" s="76" t="s">
        <v>809</v>
      </c>
      <c r="E211" s="76" t="s">
        <v>220</v>
      </c>
      <c r="F211" s="76" t="s">
        <v>650</v>
      </c>
      <c r="G211" s="76" t="s">
        <v>2926</v>
      </c>
      <c r="H211" s="76" t="s">
        <v>797</v>
      </c>
      <c r="I211" s="76" t="s">
        <v>2899</v>
      </c>
      <c r="J211" s="76" t="s">
        <v>3257</v>
      </c>
      <c r="K211" s="76">
        <v>6237</v>
      </c>
      <c r="L211" s="76">
        <v>28402</v>
      </c>
      <c r="M211" s="76">
        <v>12</v>
      </c>
      <c r="N211" s="76">
        <v>0</v>
      </c>
      <c r="O211" s="76"/>
      <c r="P211" s="76"/>
    </row>
    <row r="212" spans="1:16" x14ac:dyDescent="0.25">
      <c r="A212" s="76">
        <v>12459</v>
      </c>
      <c r="B212" s="77">
        <v>45684</v>
      </c>
      <c r="C212" s="76" t="s">
        <v>791</v>
      </c>
      <c r="D212" s="76" t="s">
        <v>809</v>
      </c>
      <c r="E212" s="76" t="s">
        <v>220</v>
      </c>
      <c r="F212" s="76" t="s">
        <v>574</v>
      </c>
      <c r="G212" s="76" t="s">
        <v>806</v>
      </c>
      <c r="H212" s="76" t="s">
        <v>797</v>
      </c>
      <c r="I212" s="76" t="s">
        <v>803</v>
      </c>
      <c r="J212" s="76" t="s">
        <v>3258</v>
      </c>
      <c r="K212" s="76">
        <v>6238</v>
      </c>
      <c r="L212" s="76">
        <v>33829</v>
      </c>
      <c r="M212" s="76">
        <v>174.25</v>
      </c>
      <c r="N212" s="76">
        <v>8.3000000000000007</v>
      </c>
      <c r="O212" s="76" t="s">
        <v>804</v>
      </c>
      <c r="P212" s="76"/>
    </row>
    <row r="213" spans="1:16" x14ac:dyDescent="0.25">
      <c r="A213" s="76">
        <v>12460</v>
      </c>
      <c r="B213" s="77">
        <v>45684</v>
      </c>
      <c r="C213" s="76" t="s">
        <v>791</v>
      </c>
      <c r="D213" s="76" t="s">
        <v>792</v>
      </c>
      <c r="E213" s="76" t="s">
        <v>220</v>
      </c>
      <c r="F213" s="76" t="s">
        <v>372</v>
      </c>
      <c r="G213" s="76" t="s">
        <v>819</v>
      </c>
      <c r="H213" s="76" t="s">
        <v>2894</v>
      </c>
      <c r="I213" s="76" t="s">
        <v>799</v>
      </c>
      <c r="J213" s="76" t="s">
        <v>3259</v>
      </c>
      <c r="K213" s="76">
        <v>6239</v>
      </c>
      <c r="L213" s="76" t="s">
        <v>3260</v>
      </c>
      <c r="M213" s="76">
        <v>65.78</v>
      </c>
      <c r="N213" s="76">
        <v>3.27</v>
      </c>
      <c r="O213" s="76" t="s">
        <v>800</v>
      </c>
      <c r="P213" s="76"/>
    </row>
    <row r="214" spans="1:16" x14ac:dyDescent="0.25">
      <c r="A214" s="76">
        <v>12461</v>
      </c>
      <c r="B214" s="77">
        <v>45684</v>
      </c>
      <c r="C214" s="76" t="s">
        <v>791</v>
      </c>
      <c r="D214" s="76" t="s">
        <v>792</v>
      </c>
      <c r="E214" s="76" t="s">
        <v>220</v>
      </c>
      <c r="F214" s="76" t="s">
        <v>221</v>
      </c>
      <c r="G214" s="76" t="s">
        <v>820</v>
      </c>
      <c r="H214" s="76" t="s">
        <v>2894</v>
      </c>
      <c r="I214" s="76" t="s">
        <v>799</v>
      </c>
      <c r="J214" s="76" t="s">
        <v>3261</v>
      </c>
      <c r="K214" s="76">
        <v>6240</v>
      </c>
      <c r="L214" s="368">
        <v>38044</v>
      </c>
      <c r="M214" s="76">
        <v>15</v>
      </c>
      <c r="N214" s="76">
        <v>0.71</v>
      </c>
      <c r="O214" s="76" t="s">
        <v>800</v>
      </c>
      <c r="P214" s="76"/>
    </row>
    <row r="215" spans="1:16" x14ac:dyDescent="0.25">
      <c r="A215" s="76">
        <v>12462</v>
      </c>
      <c r="B215" s="77">
        <v>45684</v>
      </c>
      <c r="C215" s="76" t="s">
        <v>791</v>
      </c>
      <c r="D215" s="76" t="s">
        <v>792</v>
      </c>
      <c r="E215" s="76" t="s">
        <v>220</v>
      </c>
      <c r="F215" s="76" t="s">
        <v>2112</v>
      </c>
      <c r="G215" s="76" t="s">
        <v>3262</v>
      </c>
      <c r="H215" s="76" t="s">
        <v>2894</v>
      </c>
      <c r="I215" s="76" t="s">
        <v>2914</v>
      </c>
      <c r="J215" s="76" t="s">
        <v>3263</v>
      </c>
      <c r="K215" s="76">
        <v>6241</v>
      </c>
      <c r="L215" s="76">
        <v>58077</v>
      </c>
      <c r="M215" s="76">
        <v>42</v>
      </c>
      <c r="N215" s="76">
        <v>2</v>
      </c>
      <c r="O215" s="76" t="s">
        <v>800</v>
      </c>
      <c r="P215" s="76"/>
    </row>
    <row r="216" spans="1:16" x14ac:dyDescent="0.25">
      <c r="A216" s="76">
        <v>12463</v>
      </c>
      <c r="B216" s="77">
        <v>45684</v>
      </c>
      <c r="C216" s="76" t="s">
        <v>791</v>
      </c>
      <c r="D216" s="76" t="s">
        <v>792</v>
      </c>
      <c r="E216" s="76" t="s">
        <v>220</v>
      </c>
      <c r="F216" s="76" t="s">
        <v>372</v>
      </c>
      <c r="G216" s="76" t="s">
        <v>820</v>
      </c>
      <c r="H216" s="76" t="s">
        <v>2894</v>
      </c>
      <c r="I216" s="76" t="s">
        <v>799</v>
      </c>
      <c r="J216" s="76" t="s">
        <v>3261</v>
      </c>
      <c r="K216" s="76">
        <v>6242</v>
      </c>
      <c r="L216" s="76">
        <v>284</v>
      </c>
      <c r="M216" s="76">
        <v>8</v>
      </c>
      <c r="N216" s="76">
        <v>0.38</v>
      </c>
      <c r="O216" s="76" t="s">
        <v>800</v>
      </c>
      <c r="P216" s="76"/>
    </row>
    <row r="217" spans="1:16" x14ac:dyDescent="0.25">
      <c r="A217" s="76">
        <v>12464</v>
      </c>
      <c r="B217" s="77">
        <v>45684</v>
      </c>
      <c r="C217" s="76" t="s">
        <v>791</v>
      </c>
      <c r="D217" s="76" t="s">
        <v>792</v>
      </c>
      <c r="E217" s="76" t="s">
        <v>220</v>
      </c>
      <c r="F217" s="76" t="s">
        <v>372</v>
      </c>
      <c r="G217" s="76" t="s">
        <v>817</v>
      </c>
      <c r="H217" s="76" t="s">
        <v>2894</v>
      </c>
      <c r="I217" s="76" t="s">
        <v>839</v>
      </c>
      <c r="J217" s="76" t="s">
        <v>3264</v>
      </c>
      <c r="K217" s="76">
        <v>6243</v>
      </c>
      <c r="L217" s="76">
        <v>24500</v>
      </c>
      <c r="M217" s="76">
        <v>7.5</v>
      </c>
      <c r="N217" s="76">
        <v>0.36</v>
      </c>
      <c r="O217" s="76" t="s">
        <v>800</v>
      </c>
      <c r="P217" s="76"/>
    </row>
    <row r="218" spans="1:16" x14ac:dyDescent="0.25">
      <c r="A218" s="76">
        <v>12465</v>
      </c>
      <c r="B218" s="77">
        <v>45684</v>
      </c>
      <c r="C218" s="76" t="s">
        <v>791</v>
      </c>
      <c r="D218" s="76" t="s">
        <v>792</v>
      </c>
      <c r="E218" s="76" t="s">
        <v>220</v>
      </c>
      <c r="F218" s="76" t="s">
        <v>650</v>
      </c>
      <c r="G218" s="76" t="s">
        <v>2916</v>
      </c>
      <c r="H218" s="76" t="s">
        <v>2894</v>
      </c>
      <c r="I218" s="76" t="s">
        <v>2917</v>
      </c>
      <c r="J218" s="76" t="s">
        <v>3265</v>
      </c>
      <c r="K218" s="76">
        <v>6244</v>
      </c>
      <c r="L218" s="76">
        <v>81212</v>
      </c>
      <c r="M218" s="76">
        <v>2</v>
      </c>
      <c r="N218" s="76">
        <v>0</v>
      </c>
      <c r="O218" s="76"/>
      <c r="P218" s="76"/>
    </row>
    <row r="219" spans="1:16" x14ac:dyDescent="0.25">
      <c r="A219" s="76">
        <v>12466</v>
      </c>
      <c r="B219" s="77">
        <v>45684</v>
      </c>
      <c r="C219" s="76" t="s">
        <v>791</v>
      </c>
      <c r="D219" s="76" t="s">
        <v>792</v>
      </c>
      <c r="E219" s="76" t="s">
        <v>222</v>
      </c>
      <c r="F219" s="76" t="s">
        <v>573</v>
      </c>
      <c r="G219" s="76" t="s">
        <v>2909</v>
      </c>
      <c r="H219" s="76" t="s">
        <v>2894</v>
      </c>
      <c r="I219" s="76" t="s">
        <v>839</v>
      </c>
      <c r="J219" s="76" t="s">
        <v>3264</v>
      </c>
      <c r="K219" s="76">
        <v>6245</v>
      </c>
      <c r="L219" s="76">
        <v>74194</v>
      </c>
      <c r="M219" s="76">
        <v>80</v>
      </c>
      <c r="N219" s="76">
        <v>3.81</v>
      </c>
      <c r="O219" s="76" t="s">
        <v>800</v>
      </c>
      <c r="P219" s="76"/>
    </row>
    <row r="220" spans="1:16" x14ac:dyDescent="0.25">
      <c r="A220" s="76">
        <v>12467</v>
      </c>
      <c r="B220" s="77">
        <v>45684</v>
      </c>
      <c r="C220" s="76" t="s">
        <v>791</v>
      </c>
      <c r="D220" s="76" t="s">
        <v>792</v>
      </c>
      <c r="E220" s="76" t="s">
        <v>222</v>
      </c>
      <c r="F220" s="76" t="s">
        <v>573</v>
      </c>
      <c r="G220" s="76" t="s">
        <v>2559</v>
      </c>
      <c r="H220" s="76" t="s">
        <v>2894</v>
      </c>
      <c r="I220" s="76" t="s">
        <v>839</v>
      </c>
      <c r="J220" s="76" t="s">
        <v>3266</v>
      </c>
      <c r="K220" s="76">
        <v>6247</v>
      </c>
      <c r="L220" s="76">
        <v>127013</v>
      </c>
      <c r="M220" s="76">
        <v>26</v>
      </c>
      <c r="N220" s="76">
        <v>1.24</v>
      </c>
      <c r="O220" s="76" t="s">
        <v>800</v>
      </c>
      <c r="P220" s="76"/>
    </row>
    <row r="221" spans="1:16" x14ac:dyDescent="0.25">
      <c r="A221" s="76">
        <v>12468</v>
      </c>
      <c r="B221" s="77">
        <v>45684</v>
      </c>
      <c r="C221" s="76" t="s">
        <v>791</v>
      </c>
      <c r="D221" s="76" t="s">
        <v>792</v>
      </c>
      <c r="E221" s="76" t="s">
        <v>220</v>
      </c>
      <c r="F221" s="76" t="s">
        <v>221</v>
      </c>
      <c r="G221" s="76" t="s">
        <v>1047</v>
      </c>
      <c r="H221" s="76" t="s">
        <v>2894</v>
      </c>
      <c r="I221" s="76" t="s">
        <v>808</v>
      </c>
      <c r="J221" s="76" t="s">
        <v>3267</v>
      </c>
      <c r="K221" s="76">
        <v>6248</v>
      </c>
      <c r="L221" s="76">
        <v>56</v>
      </c>
      <c r="M221" s="76">
        <v>557.6</v>
      </c>
      <c r="N221" s="76">
        <v>26.55</v>
      </c>
      <c r="O221" s="76" t="s">
        <v>804</v>
      </c>
      <c r="P221" s="76"/>
    </row>
    <row r="222" spans="1:16" x14ac:dyDescent="0.25">
      <c r="A222" s="76">
        <v>12469</v>
      </c>
      <c r="B222" s="77">
        <v>45684</v>
      </c>
      <c r="C222" s="76" t="s">
        <v>791</v>
      </c>
      <c r="D222" s="76" t="s">
        <v>792</v>
      </c>
      <c r="E222" s="76" t="s">
        <v>222</v>
      </c>
      <c r="F222" s="76" t="s">
        <v>573</v>
      </c>
      <c r="G222" s="76" t="s">
        <v>2948</v>
      </c>
      <c r="H222" s="76" t="s">
        <v>2894</v>
      </c>
      <c r="I222" s="76" t="s">
        <v>839</v>
      </c>
      <c r="J222" s="76" t="s">
        <v>3264</v>
      </c>
      <c r="K222" s="76">
        <v>6249</v>
      </c>
      <c r="L222" s="76">
        <v>171</v>
      </c>
      <c r="M222" s="76">
        <v>187.07</v>
      </c>
      <c r="N222" s="76">
        <v>8.91</v>
      </c>
      <c r="O222" s="76" t="s">
        <v>800</v>
      </c>
      <c r="P222" s="76"/>
    </row>
    <row r="223" spans="1:16" x14ac:dyDescent="0.25">
      <c r="A223" s="76">
        <v>12472</v>
      </c>
      <c r="B223" s="77">
        <v>45684</v>
      </c>
      <c r="C223" s="76" t="s">
        <v>791</v>
      </c>
      <c r="D223" s="76" t="s">
        <v>792</v>
      </c>
      <c r="E223" s="76" t="s">
        <v>222</v>
      </c>
      <c r="F223" s="76" t="s">
        <v>573</v>
      </c>
      <c r="G223" s="76" t="s">
        <v>798</v>
      </c>
      <c r="H223" s="76" t="s">
        <v>2894</v>
      </c>
      <c r="I223" s="76" t="s">
        <v>2895</v>
      </c>
      <c r="J223" s="76" t="s">
        <v>3268</v>
      </c>
      <c r="K223" s="76">
        <v>6250</v>
      </c>
      <c r="L223" s="76">
        <v>362</v>
      </c>
      <c r="M223" s="76">
        <v>90.3</v>
      </c>
      <c r="N223" s="76">
        <v>4.3</v>
      </c>
      <c r="O223" s="76" t="s">
        <v>800</v>
      </c>
      <c r="P223" s="76"/>
    </row>
    <row r="224" spans="1:16" x14ac:dyDescent="0.25">
      <c r="A224" s="76">
        <v>12473</v>
      </c>
      <c r="B224" s="77">
        <v>45684</v>
      </c>
      <c r="C224" s="76" t="s">
        <v>791</v>
      </c>
      <c r="D224" s="76" t="s">
        <v>792</v>
      </c>
      <c r="E224" s="76" t="s">
        <v>220</v>
      </c>
      <c r="F224" s="76" t="s">
        <v>372</v>
      </c>
      <c r="G224" s="76" t="s">
        <v>807</v>
      </c>
      <c r="H224" s="76" t="s">
        <v>2894</v>
      </c>
      <c r="I224" s="76" t="s">
        <v>799</v>
      </c>
      <c r="J224" s="76" t="s">
        <v>3261</v>
      </c>
      <c r="K224" s="76">
        <v>6246</v>
      </c>
      <c r="L224" s="76">
        <v>5393</v>
      </c>
      <c r="M224" s="76">
        <v>4</v>
      </c>
      <c r="N224" s="76">
        <v>0.19</v>
      </c>
      <c r="O224" s="76" t="s">
        <v>800</v>
      </c>
      <c r="P224" s="76"/>
    </row>
    <row r="225" spans="1:16" x14ac:dyDescent="0.25">
      <c r="A225" s="76">
        <v>12559</v>
      </c>
      <c r="B225" s="77">
        <v>45685</v>
      </c>
      <c r="C225" s="76" t="s">
        <v>811</v>
      </c>
      <c r="D225" s="76" t="s">
        <v>809</v>
      </c>
      <c r="E225" s="76" t="s">
        <v>224</v>
      </c>
      <c r="F225" s="76" t="s">
        <v>228</v>
      </c>
      <c r="G225" s="76" t="s">
        <v>796</v>
      </c>
      <c r="H225" s="76" t="s">
        <v>797</v>
      </c>
      <c r="I225" s="76" t="s">
        <v>24</v>
      </c>
      <c r="J225" s="76" t="s">
        <v>876</v>
      </c>
      <c r="K225" s="76">
        <v>1378</v>
      </c>
      <c r="L225" s="76">
        <v>5452801253951210</v>
      </c>
      <c r="M225" s="76">
        <v>2000</v>
      </c>
      <c r="N225" s="76"/>
      <c r="O225" s="76"/>
      <c r="P225" s="76"/>
    </row>
    <row r="226" spans="1:16" x14ac:dyDescent="0.25">
      <c r="A226" s="76">
        <v>12560</v>
      </c>
      <c r="B226" s="77">
        <v>45685</v>
      </c>
      <c r="C226" s="76" t="s">
        <v>811</v>
      </c>
      <c r="D226" s="76" t="s">
        <v>792</v>
      </c>
      <c r="E226" s="76" t="s">
        <v>224</v>
      </c>
      <c r="F226" s="76" t="s">
        <v>228</v>
      </c>
      <c r="G226" s="76" t="s">
        <v>796</v>
      </c>
      <c r="H226" s="76" t="s">
        <v>797</v>
      </c>
      <c r="I226" s="76" t="s">
        <v>810</v>
      </c>
      <c r="J226" s="76" t="s">
        <v>822</v>
      </c>
      <c r="K226" s="76">
        <v>1379</v>
      </c>
      <c r="L226" s="76" t="s">
        <v>3269</v>
      </c>
      <c r="M226" s="76">
        <v>1300</v>
      </c>
      <c r="N226" s="76"/>
      <c r="O226" s="76"/>
      <c r="P226" s="76"/>
    </row>
    <row r="227" spans="1:16" x14ac:dyDescent="0.25">
      <c r="A227" s="76">
        <v>12649</v>
      </c>
      <c r="B227" s="77">
        <v>45685</v>
      </c>
      <c r="C227" s="76" t="s">
        <v>791</v>
      </c>
      <c r="D227" s="76" t="s">
        <v>795</v>
      </c>
      <c r="E227" s="76" t="s">
        <v>226</v>
      </c>
      <c r="F227" s="76" t="s">
        <v>575</v>
      </c>
      <c r="G227" s="76" t="s">
        <v>164</v>
      </c>
      <c r="H227" s="76" t="s">
        <v>2102</v>
      </c>
      <c r="I227" s="76"/>
      <c r="J227" s="76" t="s">
        <v>2103</v>
      </c>
      <c r="K227" s="76">
        <v>6398</v>
      </c>
      <c r="L227" s="76" t="s">
        <v>2104</v>
      </c>
      <c r="M227" s="76">
        <v>5000</v>
      </c>
      <c r="N227" s="76">
        <v>0</v>
      </c>
      <c r="O227" s="76"/>
      <c r="P227" s="76"/>
    </row>
    <row r="228" spans="1:16" x14ac:dyDescent="0.25">
      <c r="A228" s="76">
        <v>12571</v>
      </c>
      <c r="B228" s="77">
        <v>45686</v>
      </c>
      <c r="C228" s="76" t="s">
        <v>791</v>
      </c>
      <c r="D228" s="76" t="s">
        <v>809</v>
      </c>
      <c r="E228" s="76" t="s">
        <v>225</v>
      </c>
      <c r="F228" s="76" t="s">
        <v>572</v>
      </c>
      <c r="G228" s="76" t="s">
        <v>1043</v>
      </c>
      <c r="H228" s="76" t="s">
        <v>2553</v>
      </c>
      <c r="I228" s="76" t="s">
        <v>872</v>
      </c>
      <c r="J228" s="76" t="s">
        <v>3270</v>
      </c>
      <c r="K228" s="76">
        <v>6307</v>
      </c>
      <c r="L228" s="76" t="s">
        <v>3271</v>
      </c>
      <c r="M228" s="76">
        <v>356.2</v>
      </c>
      <c r="N228" s="76">
        <v>0</v>
      </c>
      <c r="O228" s="76"/>
      <c r="P228" s="76"/>
    </row>
    <row r="229" spans="1:16" x14ac:dyDescent="0.25">
      <c r="A229" s="76">
        <v>12596</v>
      </c>
      <c r="B229" s="77">
        <v>45686</v>
      </c>
      <c r="C229" s="76" t="s">
        <v>791</v>
      </c>
      <c r="D229" s="76" t="s">
        <v>809</v>
      </c>
      <c r="E229" s="76" t="s">
        <v>225</v>
      </c>
      <c r="F229" s="76" t="s">
        <v>572</v>
      </c>
      <c r="G229" s="76" t="s">
        <v>1043</v>
      </c>
      <c r="H229" s="76" t="s">
        <v>2553</v>
      </c>
      <c r="I229" s="76" t="s">
        <v>838</v>
      </c>
      <c r="J229" s="76" t="s">
        <v>3272</v>
      </c>
      <c r="K229" s="76">
        <v>6308</v>
      </c>
      <c r="L229" s="76" t="s">
        <v>3273</v>
      </c>
      <c r="M229" s="76">
        <v>660.29</v>
      </c>
      <c r="N229" s="76">
        <v>31.442380952380901</v>
      </c>
      <c r="O229" s="76" t="s">
        <v>800</v>
      </c>
      <c r="P229" s="76"/>
    </row>
    <row r="230" spans="1:16" x14ac:dyDescent="0.25">
      <c r="A230" s="76">
        <v>12610</v>
      </c>
      <c r="B230" s="77">
        <v>45686</v>
      </c>
      <c r="C230" s="76" t="s">
        <v>791</v>
      </c>
      <c r="D230" s="76" t="s">
        <v>809</v>
      </c>
      <c r="E230" s="76" t="s">
        <v>220</v>
      </c>
      <c r="F230" s="76" t="s">
        <v>372</v>
      </c>
      <c r="G230" s="76" t="s">
        <v>1</v>
      </c>
      <c r="H230" s="76" t="s">
        <v>797</v>
      </c>
      <c r="I230" s="76" t="s">
        <v>799</v>
      </c>
      <c r="J230" s="76" t="s">
        <v>3274</v>
      </c>
      <c r="K230" s="76">
        <v>6309</v>
      </c>
      <c r="L230" s="76" t="s">
        <v>3275</v>
      </c>
      <c r="M230" s="76">
        <v>91</v>
      </c>
      <c r="N230" s="76">
        <v>0</v>
      </c>
      <c r="O230" s="76"/>
      <c r="P230" s="76"/>
    </row>
    <row r="231" spans="1:16" x14ac:dyDescent="0.25">
      <c r="A231" s="76">
        <v>12611</v>
      </c>
      <c r="B231" s="77">
        <v>45686</v>
      </c>
      <c r="C231" s="76" t="s">
        <v>791</v>
      </c>
      <c r="D231" s="76" t="s">
        <v>809</v>
      </c>
      <c r="E231" s="76" t="s">
        <v>220</v>
      </c>
      <c r="F231" s="76" t="s">
        <v>372</v>
      </c>
      <c r="G231" s="76" t="s">
        <v>1</v>
      </c>
      <c r="H231" s="76" t="s">
        <v>797</v>
      </c>
      <c r="I231" s="76" t="s">
        <v>799</v>
      </c>
      <c r="J231" s="76" t="s">
        <v>3276</v>
      </c>
      <c r="K231" s="76">
        <v>6310</v>
      </c>
      <c r="L231" s="76" t="s">
        <v>3277</v>
      </c>
      <c r="M231" s="76">
        <v>710.53</v>
      </c>
      <c r="N231" s="76">
        <v>0</v>
      </c>
      <c r="O231" s="76"/>
      <c r="P231" s="76"/>
    </row>
    <row r="232" spans="1:16" x14ac:dyDescent="0.25">
      <c r="A232" s="76">
        <v>12509</v>
      </c>
      <c r="B232" s="77">
        <v>45687</v>
      </c>
      <c r="C232" s="76" t="s">
        <v>791</v>
      </c>
      <c r="D232" s="76" t="s">
        <v>792</v>
      </c>
      <c r="E232" s="76" t="s">
        <v>220</v>
      </c>
      <c r="F232" s="76" t="s">
        <v>372</v>
      </c>
      <c r="G232" s="76" t="s">
        <v>2935</v>
      </c>
      <c r="H232" s="76" t="s">
        <v>797</v>
      </c>
      <c r="I232" s="76" t="s">
        <v>2526</v>
      </c>
      <c r="J232" s="76" t="s">
        <v>3278</v>
      </c>
      <c r="K232" s="76">
        <v>6279</v>
      </c>
      <c r="L232" s="76">
        <v>11184</v>
      </c>
      <c r="M232" s="76">
        <v>50</v>
      </c>
      <c r="N232" s="76">
        <v>0</v>
      </c>
      <c r="O232" s="76"/>
      <c r="P232" s="76"/>
    </row>
    <row r="233" spans="1:16" x14ac:dyDescent="0.25">
      <c r="A233" s="76">
        <v>12510</v>
      </c>
      <c r="B233" s="77">
        <v>45687</v>
      </c>
      <c r="C233" s="76" t="s">
        <v>791</v>
      </c>
      <c r="D233" s="76" t="s">
        <v>792</v>
      </c>
      <c r="E233" s="76" t="s">
        <v>220</v>
      </c>
      <c r="F233" s="76" t="s">
        <v>372</v>
      </c>
      <c r="G233" s="76" t="s">
        <v>2908</v>
      </c>
      <c r="H233" s="76" t="s">
        <v>797</v>
      </c>
      <c r="I233" s="76" t="s">
        <v>2549</v>
      </c>
      <c r="J233" s="76" t="s">
        <v>3279</v>
      </c>
      <c r="K233" s="76">
        <v>6280</v>
      </c>
      <c r="L233" s="76">
        <v>6280</v>
      </c>
      <c r="M233" s="76">
        <v>18</v>
      </c>
      <c r="N233" s="76">
        <v>0.86</v>
      </c>
      <c r="O233" s="76" t="s">
        <v>800</v>
      </c>
      <c r="P233" s="76"/>
    </row>
    <row r="234" spans="1:16" x14ac:dyDescent="0.25">
      <c r="A234" s="76">
        <v>12511</v>
      </c>
      <c r="B234" s="77">
        <v>45687</v>
      </c>
      <c r="C234" s="76" t="s">
        <v>791</v>
      </c>
      <c r="D234" s="76" t="s">
        <v>792</v>
      </c>
      <c r="E234" s="76" t="s">
        <v>226</v>
      </c>
      <c r="F234" s="76" t="s">
        <v>652</v>
      </c>
      <c r="G234" s="76" t="s">
        <v>2556</v>
      </c>
      <c r="H234" s="76" t="s">
        <v>797</v>
      </c>
      <c r="I234" s="76" t="s">
        <v>1042</v>
      </c>
      <c r="J234" s="76" t="s">
        <v>3280</v>
      </c>
      <c r="K234" s="76">
        <v>6281</v>
      </c>
      <c r="L234" s="76" t="s">
        <v>3281</v>
      </c>
      <c r="M234" s="76">
        <v>1549</v>
      </c>
      <c r="N234" s="76">
        <v>73.760000000000005</v>
      </c>
      <c r="O234" s="76" t="s">
        <v>800</v>
      </c>
      <c r="P234" s="76"/>
    </row>
    <row r="235" spans="1:16" x14ac:dyDescent="0.25">
      <c r="A235" s="76">
        <v>12512</v>
      </c>
      <c r="B235" s="77">
        <v>45687</v>
      </c>
      <c r="C235" s="76" t="s">
        <v>791</v>
      </c>
      <c r="D235" s="76" t="s">
        <v>792</v>
      </c>
      <c r="E235" s="76" t="s">
        <v>226</v>
      </c>
      <c r="F235" s="76" t="s">
        <v>227</v>
      </c>
      <c r="G235" s="76" t="s">
        <v>2548</v>
      </c>
      <c r="H235" s="76" t="s">
        <v>2894</v>
      </c>
      <c r="I235" s="76" t="s">
        <v>2942</v>
      </c>
      <c r="J235" s="76" t="s">
        <v>3282</v>
      </c>
      <c r="K235" s="76">
        <v>6282</v>
      </c>
      <c r="L235" s="76" t="s">
        <v>3283</v>
      </c>
      <c r="M235" s="76">
        <v>50</v>
      </c>
      <c r="N235" s="76">
        <v>0</v>
      </c>
      <c r="O235" s="76"/>
      <c r="P235" s="76"/>
    </row>
    <row r="236" spans="1:16" x14ac:dyDescent="0.25">
      <c r="A236" s="76">
        <v>12513</v>
      </c>
      <c r="B236" s="77">
        <v>45687</v>
      </c>
      <c r="C236" s="76" t="s">
        <v>791</v>
      </c>
      <c r="D236" s="76" t="s">
        <v>792</v>
      </c>
      <c r="E236" s="76" t="s">
        <v>220</v>
      </c>
      <c r="F236" s="76" t="s">
        <v>574</v>
      </c>
      <c r="G236" s="76" t="s">
        <v>806</v>
      </c>
      <c r="H236" s="76" t="s">
        <v>797</v>
      </c>
      <c r="I236" s="76" t="s">
        <v>803</v>
      </c>
      <c r="J236" s="76" t="s">
        <v>3284</v>
      </c>
      <c r="K236" s="76">
        <v>6283</v>
      </c>
      <c r="L236" s="76">
        <v>33699</v>
      </c>
      <c r="M236" s="76">
        <v>116.5</v>
      </c>
      <c r="N236" s="76">
        <v>5.55</v>
      </c>
      <c r="O236" s="76" t="s">
        <v>804</v>
      </c>
      <c r="P236" s="76"/>
    </row>
    <row r="237" spans="1:16" x14ac:dyDescent="0.25">
      <c r="A237" s="76">
        <v>12516</v>
      </c>
      <c r="B237" s="77">
        <v>45687</v>
      </c>
      <c r="C237" s="76" t="s">
        <v>791</v>
      </c>
      <c r="D237" s="76" t="s">
        <v>792</v>
      </c>
      <c r="E237" s="76" t="s">
        <v>220</v>
      </c>
      <c r="F237" s="76" t="s">
        <v>372</v>
      </c>
      <c r="G237" s="76" t="s">
        <v>801</v>
      </c>
      <c r="H237" s="76" t="s">
        <v>797</v>
      </c>
      <c r="I237" s="76" t="s">
        <v>841</v>
      </c>
      <c r="J237" s="76" t="s">
        <v>3285</v>
      </c>
      <c r="K237" s="76">
        <v>6284</v>
      </c>
      <c r="L237" s="76">
        <v>821975</v>
      </c>
      <c r="M237" s="76">
        <v>166.25</v>
      </c>
      <c r="N237" s="76">
        <v>0</v>
      </c>
      <c r="O237" s="76"/>
      <c r="P237" s="76"/>
    </row>
    <row r="238" spans="1:16" x14ac:dyDescent="0.25">
      <c r="A238" s="76">
        <v>12517</v>
      </c>
      <c r="B238" s="77">
        <v>45687</v>
      </c>
      <c r="C238" s="76" t="s">
        <v>791</v>
      </c>
      <c r="D238" s="76" t="s">
        <v>792</v>
      </c>
      <c r="E238" s="76" t="s">
        <v>225</v>
      </c>
      <c r="F238" s="76" t="s">
        <v>572</v>
      </c>
      <c r="G238" s="76" t="s">
        <v>3286</v>
      </c>
      <c r="H238" s="76" t="s">
        <v>797</v>
      </c>
      <c r="I238" s="76" t="s">
        <v>3202</v>
      </c>
      <c r="J238" s="76" t="s">
        <v>3287</v>
      </c>
      <c r="K238" s="76">
        <v>6285</v>
      </c>
      <c r="L238" s="76">
        <v>125136814774</v>
      </c>
      <c r="M238" s="76">
        <v>1229.75</v>
      </c>
      <c r="N238" s="76">
        <v>0</v>
      </c>
      <c r="O238" s="76"/>
      <c r="P238" s="76"/>
    </row>
    <row r="239" spans="1:16" x14ac:dyDescent="0.25">
      <c r="A239" s="76">
        <v>12518</v>
      </c>
      <c r="B239" s="77">
        <v>45687</v>
      </c>
      <c r="C239" s="76" t="s">
        <v>791</v>
      </c>
      <c r="D239" s="76" t="s">
        <v>809</v>
      </c>
      <c r="E239" s="76" t="s">
        <v>224</v>
      </c>
      <c r="F239" s="76" t="s">
        <v>228</v>
      </c>
      <c r="G239" s="76" t="s">
        <v>796</v>
      </c>
      <c r="H239" s="76" t="s">
        <v>797</v>
      </c>
      <c r="I239" s="76" t="s">
        <v>810</v>
      </c>
      <c r="J239" s="76" t="s">
        <v>3288</v>
      </c>
      <c r="K239" s="76">
        <v>6286</v>
      </c>
      <c r="L239" s="76">
        <v>234</v>
      </c>
      <c r="M239" s="76">
        <v>500</v>
      </c>
      <c r="N239" s="76">
        <v>23.8095238095238</v>
      </c>
      <c r="O239" s="76"/>
      <c r="P239" s="76"/>
    </row>
    <row r="240" spans="1:16" x14ac:dyDescent="0.25">
      <c r="A240" s="76">
        <v>12536</v>
      </c>
      <c r="B240" s="77">
        <v>45687</v>
      </c>
      <c r="C240" s="76" t="s">
        <v>791</v>
      </c>
      <c r="D240" s="76" t="s">
        <v>792</v>
      </c>
      <c r="E240" s="76" t="s">
        <v>222</v>
      </c>
      <c r="F240" s="76" t="s">
        <v>573</v>
      </c>
      <c r="G240" s="76" t="s">
        <v>3289</v>
      </c>
      <c r="H240" s="76" t="s">
        <v>797</v>
      </c>
      <c r="I240" s="76" t="s">
        <v>839</v>
      </c>
      <c r="J240" s="76" t="s">
        <v>3290</v>
      </c>
      <c r="K240" s="76">
        <v>6287</v>
      </c>
      <c r="L240" s="76">
        <v>195</v>
      </c>
      <c r="M240" s="76">
        <v>300</v>
      </c>
      <c r="N240" s="76"/>
      <c r="O240" s="76"/>
      <c r="P240" s="76"/>
    </row>
    <row r="241" spans="1:16" x14ac:dyDescent="0.25">
      <c r="A241" s="76">
        <v>12561</v>
      </c>
      <c r="B241" s="77">
        <v>45687</v>
      </c>
      <c r="C241" s="76" t="s">
        <v>811</v>
      </c>
      <c r="D241" s="76" t="s">
        <v>792</v>
      </c>
      <c r="E241" s="76" t="s">
        <v>224</v>
      </c>
      <c r="F241" s="76" t="s">
        <v>228</v>
      </c>
      <c r="G241" s="76" t="s">
        <v>796</v>
      </c>
      <c r="H241" s="76" t="s">
        <v>797</v>
      </c>
      <c r="I241" s="76" t="s">
        <v>810</v>
      </c>
      <c r="J241" s="76" t="s">
        <v>822</v>
      </c>
      <c r="K241" s="76">
        <v>1380</v>
      </c>
      <c r="L241" s="76" t="s">
        <v>3291</v>
      </c>
      <c r="M241" s="76">
        <v>500</v>
      </c>
      <c r="N241" s="76"/>
      <c r="O241" s="76"/>
      <c r="P241" s="76"/>
    </row>
    <row r="242" spans="1:16" x14ac:dyDescent="0.25">
      <c r="A242" s="76">
        <v>12564</v>
      </c>
      <c r="B242" s="77">
        <v>45687</v>
      </c>
      <c r="C242" s="76" t="s">
        <v>791</v>
      </c>
      <c r="D242" s="76" t="s">
        <v>809</v>
      </c>
      <c r="E242" s="76" t="s">
        <v>222</v>
      </c>
      <c r="F242" s="76" t="s">
        <v>573</v>
      </c>
      <c r="G242" s="76" t="s">
        <v>3292</v>
      </c>
      <c r="H242" s="76" t="s">
        <v>797</v>
      </c>
      <c r="I242" s="76" t="s">
        <v>839</v>
      </c>
      <c r="J242" s="76" t="s">
        <v>3112</v>
      </c>
      <c r="K242" s="76">
        <v>6293</v>
      </c>
      <c r="L242" s="76">
        <v>130125</v>
      </c>
      <c r="M242" s="76">
        <v>10.5</v>
      </c>
      <c r="N242" s="76"/>
      <c r="O242" s="76"/>
      <c r="P242" s="76"/>
    </row>
    <row r="243" spans="1:16" x14ac:dyDescent="0.25">
      <c r="A243" s="76">
        <v>12565</v>
      </c>
      <c r="B243" s="77">
        <v>45687</v>
      </c>
      <c r="C243" s="76" t="s">
        <v>791</v>
      </c>
      <c r="D243" s="76" t="s">
        <v>809</v>
      </c>
      <c r="E243" s="76" t="s">
        <v>224</v>
      </c>
      <c r="F243" s="76" t="s">
        <v>228</v>
      </c>
      <c r="G243" s="76" t="s">
        <v>796</v>
      </c>
      <c r="H243" s="76" t="s">
        <v>797</v>
      </c>
      <c r="I243" s="76" t="s">
        <v>810</v>
      </c>
      <c r="J243" s="76" t="s">
        <v>3059</v>
      </c>
      <c r="K243" s="76">
        <v>6294</v>
      </c>
      <c r="L243" s="76">
        <v>2203131332</v>
      </c>
      <c r="M243" s="76">
        <v>500</v>
      </c>
      <c r="N243" s="76"/>
      <c r="O243" s="76"/>
      <c r="P243" s="76"/>
    </row>
    <row r="244" spans="1:16" x14ac:dyDescent="0.25">
      <c r="A244" s="76">
        <v>12566</v>
      </c>
      <c r="B244" s="77">
        <v>45687</v>
      </c>
      <c r="C244" s="76" t="s">
        <v>791</v>
      </c>
      <c r="D244" s="76" t="s">
        <v>809</v>
      </c>
      <c r="E244" s="76" t="s">
        <v>224</v>
      </c>
      <c r="F244" s="76" t="s">
        <v>228</v>
      </c>
      <c r="G244" s="76" t="s">
        <v>796</v>
      </c>
      <c r="H244" s="76" t="s">
        <v>797</v>
      </c>
      <c r="I244" s="76" t="s">
        <v>815</v>
      </c>
      <c r="J244" s="76" t="s">
        <v>3293</v>
      </c>
      <c r="K244" s="76">
        <v>6295</v>
      </c>
      <c r="L244" s="76">
        <v>17367620921830</v>
      </c>
      <c r="M244" s="76">
        <v>500</v>
      </c>
      <c r="N244" s="76"/>
      <c r="O244" s="76"/>
      <c r="P244" s="76"/>
    </row>
    <row r="245" spans="1:16" x14ac:dyDescent="0.25">
      <c r="A245" s="76">
        <v>12567</v>
      </c>
      <c r="B245" s="77">
        <v>45687</v>
      </c>
      <c r="C245" s="76" t="s">
        <v>791</v>
      </c>
      <c r="D245" s="76" t="s">
        <v>809</v>
      </c>
      <c r="E245" s="76" t="s">
        <v>224</v>
      </c>
      <c r="F245" s="76" t="s">
        <v>228</v>
      </c>
      <c r="G245" s="76" t="s">
        <v>796</v>
      </c>
      <c r="H245" s="76" t="s">
        <v>797</v>
      </c>
      <c r="I245" s="76" t="s">
        <v>810</v>
      </c>
      <c r="J245" s="76" t="s">
        <v>3059</v>
      </c>
      <c r="K245" s="76">
        <v>6296</v>
      </c>
      <c r="L245" s="76">
        <v>2204430354</v>
      </c>
      <c r="M245" s="76">
        <v>5000</v>
      </c>
      <c r="N245" s="76"/>
      <c r="O245" s="76"/>
      <c r="P245" s="76"/>
    </row>
    <row r="246" spans="1:16" x14ac:dyDescent="0.25">
      <c r="A246" s="76">
        <v>12568</v>
      </c>
      <c r="B246" s="77">
        <v>45687</v>
      </c>
      <c r="C246" s="76" t="s">
        <v>791</v>
      </c>
      <c r="D246" s="76" t="s">
        <v>809</v>
      </c>
      <c r="E246" s="76" t="s">
        <v>226</v>
      </c>
      <c r="F246" s="76" t="s">
        <v>227</v>
      </c>
      <c r="G246" s="76" t="s">
        <v>300</v>
      </c>
      <c r="H246" s="76" t="s">
        <v>797</v>
      </c>
      <c r="I246" s="76" t="s">
        <v>2897</v>
      </c>
      <c r="J246" s="76" t="s">
        <v>3294</v>
      </c>
      <c r="K246" s="76">
        <v>6300</v>
      </c>
      <c r="L246" s="76" t="s">
        <v>3295</v>
      </c>
      <c r="M246" s="76">
        <v>37.200000000000003</v>
      </c>
      <c r="N246" s="76"/>
      <c r="O246" s="76"/>
      <c r="P246" s="76"/>
    </row>
    <row r="247" spans="1:16" x14ac:dyDescent="0.25">
      <c r="A247" s="76">
        <v>12569</v>
      </c>
      <c r="B247" s="77">
        <v>45687</v>
      </c>
      <c r="C247" s="76" t="s">
        <v>791</v>
      </c>
      <c r="D247" s="76" t="s">
        <v>809</v>
      </c>
      <c r="E247" s="76" t="s">
        <v>220</v>
      </c>
      <c r="F247" s="76" t="s">
        <v>221</v>
      </c>
      <c r="G247" s="76" t="s">
        <v>300</v>
      </c>
      <c r="H247" s="76" t="s">
        <v>797</v>
      </c>
      <c r="I247" s="76" t="s">
        <v>808</v>
      </c>
      <c r="J247" s="76" t="s">
        <v>3296</v>
      </c>
      <c r="K247" s="76">
        <v>6303</v>
      </c>
      <c r="L247" s="76" t="s">
        <v>3297</v>
      </c>
      <c r="M247" s="76">
        <v>243.16</v>
      </c>
      <c r="N247" s="76"/>
      <c r="O247" s="76"/>
      <c r="P247" s="76"/>
    </row>
    <row r="248" spans="1:16" x14ac:dyDescent="0.25">
      <c r="A248" s="76">
        <v>12572</v>
      </c>
      <c r="B248" s="77">
        <v>45687</v>
      </c>
      <c r="C248" s="76" t="s">
        <v>811</v>
      </c>
      <c r="D248" s="76" t="s">
        <v>795</v>
      </c>
      <c r="E248" s="76" t="s">
        <v>224</v>
      </c>
      <c r="F248" s="76" t="s">
        <v>228</v>
      </c>
      <c r="G248" s="76" t="s">
        <v>322</v>
      </c>
      <c r="H248" s="76" t="s">
        <v>797</v>
      </c>
      <c r="I248" s="76" t="s">
        <v>825</v>
      </c>
      <c r="J248" s="76" t="s">
        <v>3298</v>
      </c>
      <c r="K248" s="76">
        <v>1383</v>
      </c>
      <c r="L248" s="76" t="s">
        <v>3299</v>
      </c>
      <c r="M248" s="76">
        <v>20678.900000000001</v>
      </c>
      <c r="N248" s="76"/>
      <c r="O248" s="76"/>
      <c r="P248" s="76"/>
    </row>
    <row r="249" spans="1:16" x14ac:dyDescent="0.25">
      <c r="A249" s="76">
        <v>12573</v>
      </c>
      <c r="B249" s="77">
        <v>45687</v>
      </c>
      <c r="C249" s="76" t="s">
        <v>811</v>
      </c>
      <c r="D249" s="76" t="s">
        <v>795</v>
      </c>
      <c r="E249" s="76" t="s">
        <v>224</v>
      </c>
      <c r="F249" s="76" t="s">
        <v>228</v>
      </c>
      <c r="G249" s="76" t="s">
        <v>555</v>
      </c>
      <c r="H249" s="76" t="s">
        <v>797</v>
      </c>
      <c r="I249" s="76" t="s">
        <v>825</v>
      </c>
      <c r="J249" s="76" t="s">
        <v>3300</v>
      </c>
      <c r="K249" s="76">
        <v>1384</v>
      </c>
      <c r="L249" s="76" t="s">
        <v>3301</v>
      </c>
      <c r="M249" s="76">
        <v>2778.65</v>
      </c>
      <c r="N249" s="76"/>
      <c r="O249" s="76"/>
      <c r="P249" s="76"/>
    </row>
    <row r="250" spans="1:16" x14ac:dyDescent="0.25">
      <c r="A250" s="76">
        <v>12574</v>
      </c>
      <c r="B250" s="77">
        <v>45687</v>
      </c>
      <c r="C250" s="76" t="s">
        <v>791</v>
      </c>
      <c r="D250" s="76" t="s">
        <v>809</v>
      </c>
      <c r="E250" s="76" t="s">
        <v>220</v>
      </c>
      <c r="F250" s="76" t="s">
        <v>574</v>
      </c>
      <c r="G250" s="76" t="s">
        <v>300</v>
      </c>
      <c r="H250" s="76" t="s">
        <v>797</v>
      </c>
      <c r="I250" s="76" t="s">
        <v>803</v>
      </c>
      <c r="J250" s="76" t="s">
        <v>3302</v>
      </c>
      <c r="K250" s="76">
        <v>6306</v>
      </c>
      <c r="L250" s="76" t="s">
        <v>3303</v>
      </c>
      <c r="M250" s="76">
        <v>64.489999999999995</v>
      </c>
      <c r="N250" s="76"/>
      <c r="O250" s="76"/>
      <c r="P250" s="76"/>
    </row>
    <row r="251" spans="1:16" x14ac:dyDescent="0.25">
      <c r="A251" s="76">
        <v>12575</v>
      </c>
      <c r="B251" s="77">
        <v>45687</v>
      </c>
      <c r="C251" s="76" t="s">
        <v>791</v>
      </c>
      <c r="D251" s="76" t="s">
        <v>809</v>
      </c>
      <c r="E251" s="76" t="s">
        <v>224</v>
      </c>
      <c r="F251" s="76" t="s">
        <v>228</v>
      </c>
      <c r="G251" s="76" t="s">
        <v>796</v>
      </c>
      <c r="H251" s="76" t="s">
        <v>797</v>
      </c>
      <c r="I251" s="76" t="s">
        <v>815</v>
      </c>
      <c r="J251" s="76" t="s">
        <v>2525</v>
      </c>
      <c r="K251" s="76">
        <v>6311</v>
      </c>
      <c r="L251" s="76">
        <v>17380699629642</v>
      </c>
      <c r="M251" s="76">
        <v>500</v>
      </c>
      <c r="N251" s="76"/>
      <c r="O251" s="76"/>
      <c r="P251" s="76"/>
    </row>
    <row r="252" spans="1:16" x14ac:dyDescent="0.25">
      <c r="A252" s="76">
        <v>12576</v>
      </c>
      <c r="B252" s="77">
        <v>45687</v>
      </c>
      <c r="C252" s="76" t="s">
        <v>791</v>
      </c>
      <c r="D252" s="76" t="s">
        <v>809</v>
      </c>
      <c r="E252" s="76" t="s">
        <v>220</v>
      </c>
      <c r="F252" s="76" t="s">
        <v>574</v>
      </c>
      <c r="G252" s="76" t="s">
        <v>300</v>
      </c>
      <c r="H252" s="76" t="s">
        <v>797</v>
      </c>
      <c r="I252" s="76" t="s">
        <v>803</v>
      </c>
      <c r="J252" s="76" t="s">
        <v>3304</v>
      </c>
      <c r="K252" s="76">
        <v>6312</v>
      </c>
      <c r="L252" s="76" t="s">
        <v>3305</v>
      </c>
      <c r="M252" s="76">
        <v>57.55</v>
      </c>
      <c r="N252" s="76"/>
      <c r="O252" s="76"/>
      <c r="P252" s="76"/>
    </row>
    <row r="253" spans="1:16" x14ac:dyDescent="0.25">
      <c r="A253" s="76">
        <v>12582</v>
      </c>
      <c r="B253" s="77">
        <v>45687</v>
      </c>
      <c r="C253" s="76" t="s">
        <v>791</v>
      </c>
      <c r="D253" s="76" t="s">
        <v>809</v>
      </c>
      <c r="E253" s="76" t="s">
        <v>225</v>
      </c>
      <c r="F253" s="76" t="s">
        <v>702</v>
      </c>
      <c r="G253" s="76" t="s">
        <v>1685</v>
      </c>
      <c r="H253" s="76" t="s">
        <v>816</v>
      </c>
      <c r="I253" s="76" t="s">
        <v>2927</v>
      </c>
      <c r="J253" s="76" t="s">
        <v>3306</v>
      </c>
      <c r="K253" s="76">
        <v>6313</v>
      </c>
      <c r="L253" s="76" t="s">
        <v>3307</v>
      </c>
      <c r="M253" s="76">
        <v>99.55</v>
      </c>
      <c r="N253" s="76">
        <v>0</v>
      </c>
      <c r="O253" s="76"/>
      <c r="P253" s="76"/>
    </row>
    <row r="254" spans="1:16" x14ac:dyDescent="0.25">
      <c r="A254" s="76">
        <v>12583</v>
      </c>
      <c r="B254" s="77">
        <v>45687</v>
      </c>
      <c r="C254" s="76" t="s">
        <v>791</v>
      </c>
      <c r="D254" s="76" t="s">
        <v>809</v>
      </c>
      <c r="E254" s="76" t="s">
        <v>225</v>
      </c>
      <c r="F254" s="76" t="s">
        <v>676</v>
      </c>
      <c r="G254" s="76" t="s">
        <v>1690</v>
      </c>
      <c r="H254" s="76" t="s">
        <v>816</v>
      </c>
      <c r="I254" s="76" t="s">
        <v>1691</v>
      </c>
      <c r="J254" s="76" t="s">
        <v>3308</v>
      </c>
      <c r="K254" s="76">
        <v>6302</v>
      </c>
      <c r="L254" s="76" t="s">
        <v>3309</v>
      </c>
      <c r="M254" s="76">
        <v>132.63999999999999</v>
      </c>
      <c r="N254" s="76"/>
      <c r="O254" s="76"/>
      <c r="P254" s="76"/>
    </row>
    <row r="255" spans="1:16" x14ac:dyDescent="0.25">
      <c r="A255" s="76">
        <v>12584</v>
      </c>
      <c r="B255" s="77">
        <v>45687</v>
      </c>
      <c r="C255" s="76" t="s">
        <v>791</v>
      </c>
      <c r="D255" s="76" t="s">
        <v>809</v>
      </c>
      <c r="E255" s="76" t="s">
        <v>225</v>
      </c>
      <c r="F255" s="76" t="s">
        <v>676</v>
      </c>
      <c r="G255" s="76" t="s">
        <v>1683</v>
      </c>
      <c r="H255" s="76" t="s">
        <v>816</v>
      </c>
      <c r="I255" s="76" t="s">
        <v>1684</v>
      </c>
      <c r="J255" s="76" t="s">
        <v>3310</v>
      </c>
      <c r="K255" s="76">
        <v>6304</v>
      </c>
      <c r="L255" s="76" t="s">
        <v>3311</v>
      </c>
      <c r="M255" s="76">
        <v>1500</v>
      </c>
      <c r="N255" s="76"/>
      <c r="O255" s="76"/>
      <c r="P255" s="76"/>
    </row>
    <row r="256" spans="1:16" x14ac:dyDescent="0.25">
      <c r="A256" s="76">
        <v>12585</v>
      </c>
      <c r="B256" s="77">
        <v>45687</v>
      </c>
      <c r="C256" s="76" t="s">
        <v>791</v>
      </c>
      <c r="D256" s="76" t="s">
        <v>809</v>
      </c>
      <c r="E256" s="76" t="s">
        <v>225</v>
      </c>
      <c r="F256" s="76" t="s">
        <v>676</v>
      </c>
      <c r="G256" s="76" t="s">
        <v>1678</v>
      </c>
      <c r="H256" s="76" t="s">
        <v>816</v>
      </c>
      <c r="I256" s="76" t="s">
        <v>1679</v>
      </c>
      <c r="J256" s="76" t="s">
        <v>3312</v>
      </c>
      <c r="K256" s="76">
        <v>6305</v>
      </c>
      <c r="L256" s="76" t="s">
        <v>3313</v>
      </c>
      <c r="M256" s="76">
        <v>327.48</v>
      </c>
      <c r="N256" s="76"/>
      <c r="O256" s="76"/>
      <c r="P256" s="76"/>
    </row>
    <row r="257" spans="1:16" x14ac:dyDescent="0.25">
      <c r="A257" s="76">
        <v>12586</v>
      </c>
      <c r="B257" s="77">
        <v>45687</v>
      </c>
      <c r="C257" s="76" t="s">
        <v>791</v>
      </c>
      <c r="D257" s="76" t="s">
        <v>809</v>
      </c>
      <c r="E257" s="76" t="s">
        <v>225</v>
      </c>
      <c r="F257" s="76" t="s">
        <v>676</v>
      </c>
      <c r="G257" s="76" t="s">
        <v>1678</v>
      </c>
      <c r="H257" s="76" t="s">
        <v>816</v>
      </c>
      <c r="I257" s="76" t="s">
        <v>1679</v>
      </c>
      <c r="J257" s="76" t="s">
        <v>3314</v>
      </c>
      <c r="K257" s="76">
        <v>6298</v>
      </c>
      <c r="L257" s="76" t="s">
        <v>3315</v>
      </c>
      <c r="M257" s="76">
        <v>369</v>
      </c>
      <c r="N257" s="76"/>
      <c r="O257" s="76"/>
      <c r="P257" s="76"/>
    </row>
    <row r="258" spans="1:16" x14ac:dyDescent="0.25">
      <c r="A258" s="76">
        <v>12587</v>
      </c>
      <c r="B258" s="77">
        <v>45687</v>
      </c>
      <c r="C258" s="76" t="s">
        <v>791</v>
      </c>
      <c r="D258" s="76" t="s">
        <v>792</v>
      </c>
      <c r="E258" s="76" t="s">
        <v>226</v>
      </c>
      <c r="F258" s="76" t="s">
        <v>652</v>
      </c>
      <c r="G258" s="76" t="s">
        <v>2539</v>
      </c>
      <c r="H258" s="76" t="s">
        <v>797</v>
      </c>
      <c r="I258" s="76" t="s">
        <v>1042</v>
      </c>
      <c r="J258" s="76" t="s">
        <v>3316</v>
      </c>
      <c r="K258" s="76">
        <v>6315</v>
      </c>
      <c r="L258" s="76" t="s">
        <v>3317</v>
      </c>
      <c r="M258" s="76">
        <v>350</v>
      </c>
      <c r="N258" s="76"/>
      <c r="O258" s="76"/>
      <c r="P258" s="76"/>
    </row>
    <row r="259" spans="1:16" x14ac:dyDescent="0.25">
      <c r="A259" s="76">
        <v>12588</v>
      </c>
      <c r="B259" s="77">
        <v>45687</v>
      </c>
      <c r="C259" s="76" t="s">
        <v>791</v>
      </c>
      <c r="D259" s="76" t="s">
        <v>792</v>
      </c>
      <c r="E259" s="76" t="s">
        <v>222</v>
      </c>
      <c r="F259" s="76" t="s">
        <v>573</v>
      </c>
      <c r="G259" s="76" t="s">
        <v>798</v>
      </c>
      <c r="H259" s="76" t="s">
        <v>2894</v>
      </c>
      <c r="I259" s="76" t="s">
        <v>2545</v>
      </c>
      <c r="J259" s="76" t="s">
        <v>3318</v>
      </c>
      <c r="K259" s="76">
        <v>6316</v>
      </c>
      <c r="L259" s="76" t="s">
        <v>3319</v>
      </c>
      <c r="M259" s="76">
        <v>42</v>
      </c>
      <c r="N259" s="76"/>
      <c r="O259" s="76"/>
      <c r="P259" s="76"/>
    </row>
    <row r="260" spans="1:16" x14ac:dyDescent="0.25">
      <c r="A260" s="76">
        <v>12589</v>
      </c>
      <c r="B260" s="77">
        <v>45687</v>
      </c>
      <c r="C260" s="76" t="s">
        <v>791</v>
      </c>
      <c r="D260" s="76" t="s">
        <v>792</v>
      </c>
      <c r="E260" s="76" t="s">
        <v>220</v>
      </c>
      <c r="F260" s="76" t="s">
        <v>221</v>
      </c>
      <c r="G260" s="76" t="s">
        <v>818</v>
      </c>
      <c r="H260" s="76" t="s">
        <v>2894</v>
      </c>
      <c r="I260" s="76" t="s">
        <v>808</v>
      </c>
      <c r="J260" s="76" t="s">
        <v>3320</v>
      </c>
      <c r="K260" s="76">
        <v>6317</v>
      </c>
      <c r="L260" s="76">
        <v>124</v>
      </c>
      <c r="M260" s="76">
        <v>51.49</v>
      </c>
      <c r="N260" s="76">
        <v>2.4500000000000002</v>
      </c>
      <c r="O260" s="76" t="s">
        <v>800</v>
      </c>
      <c r="P260" s="76"/>
    </row>
    <row r="261" spans="1:16" x14ac:dyDescent="0.25">
      <c r="A261" s="76">
        <v>12590</v>
      </c>
      <c r="B261" s="77">
        <v>45687</v>
      </c>
      <c r="C261" s="76" t="s">
        <v>791</v>
      </c>
      <c r="D261" s="76" t="s">
        <v>792</v>
      </c>
      <c r="E261" s="76" t="s">
        <v>222</v>
      </c>
      <c r="F261" s="76" t="s">
        <v>573</v>
      </c>
      <c r="G261" s="76" t="s">
        <v>2558</v>
      </c>
      <c r="H261" s="76" t="s">
        <v>2894</v>
      </c>
      <c r="I261" s="76" t="s">
        <v>839</v>
      </c>
      <c r="J261" s="76" t="s">
        <v>3264</v>
      </c>
      <c r="K261" s="76">
        <v>6318</v>
      </c>
      <c r="L261" s="76">
        <v>6832</v>
      </c>
      <c r="M261" s="76">
        <v>10</v>
      </c>
      <c r="N261" s="76">
        <v>0.48</v>
      </c>
      <c r="O261" s="76" t="s">
        <v>800</v>
      </c>
      <c r="P261" s="76"/>
    </row>
    <row r="262" spans="1:16" x14ac:dyDescent="0.25">
      <c r="A262" s="76">
        <v>12591</v>
      </c>
      <c r="B262" s="77">
        <v>45687</v>
      </c>
      <c r="C262" s="76" t="s">
        <v>791</v>
      </c>
      <c r="D262" s="76" t="s">
        <v>792</v>
      </c>
      <c r="E262" s="76" t="s">
        <v>220</v>
      </c>
      <c r="F262" s="76" t="s">
        <v>372</v>
      </c>
      <c r="G262" s="76" t="s">
        <v>1049</v>
      </c>
      <c r="H262" s="76" t="s">
        <v>2894</v>
      </c>
      <c r="I262" s="76" t="s">
        <v>841</v>
      </c>
      <c r="J262" s="76" t="s">
        <v>3321</v>
      </c>
      <c r="K262" s="76">
        <v>6319</v>
      </c>
      <c r="L262" s="76" t="s">
        <v>3322</v>
      </c>
      <c r="M262" s="76">
        <v>12.85</v>
      </c>
      <c r="N262" s="76"/>
      <c r="O262" s="76"/>
      <c r="P262" s="76"/>
    </row>
    <row r="263" spans="1:16" x14ac:dyDescent="0.25">
      <c r="A263" s="76">
        <v>12592</v>
      </c>
      <c r="B263" s="77">
        <v>45687</v>
      </c>
      <c r="C263" s="76" t="s">
        <v>791</v>
      </c>
      <c r="D263" s="76" t="s">
        <v>792</v>
      </c>
      <c r="E263" s="76" t="s">
        <v>220</v>
      </c>
      <c r="F263" s="76" t="s">
        <v>372</v>
      </c>
      <c r="G263" s="76" t="s">
        <v>819</v>
      </c>
      <c r="H263" s="76" t="s">
        <v>2894</v>
      </c>
      <c r="I263" s="76" t="s">
        <v>878</v>
      </c>
      <c r="J263" s="76" t="s">
        <v>3323</v>
      </c>
      <c r="K263" s="76">
        <v>6320</v>
      </c>
      <c r="L263" s="368">
        <v>1.9201100447591799E+21</v>
      </c>
      <c r="M263" s="76">
        <v>29.22</v>
      </c>
      <c r="N263" s="76">
        <v>1.39</v>
      </c>
      <c r="O263" s="76" t="s">
        <v>800</v>
      </c>
      <c r="P263" s="76"/>
    </row>
    <row r="264" spans="1:16" x14ac:dyDescent="0.25">
      <c r="A264" s="76">
        <v>12593</v>
      </c>
      <c r="B264" s="77">
        <v>45687</v>
      </c>
      <c r="C264" s="76" t="s">
        <v>791</v>
      </c>
      <c r="D264" s="76" t="s">
        <v>792</v>
      </c>
      <c r="E264" s="76" t="s">
        <v>220</v>
      </c>
      <c r="F264" s="76" t="s">
        <v>372</v>
      </c>
      <c r="G264" s="76" t="s">
        <v>807</v>
      </c>
      <c r="H264" s="76" t="s">
        <v>2894</v>
      </c>
      <c r="I264" s="76" t="s">
        <v>878</v>
      </c>
      <c r="J264" s="76" t="s">
        <v>3261</v>
      </c>
      <c r="K264" s="76">
        <v>6321</v>
      </c>
      <c r="L264" s="368">
        <v>5544005543</v>
      </c>
      <c r="M264" s="76">
        <v>15.5</v>
      </c>
      <c r="N264" s="76">
        <v>0.74</v>
      </c>
      <c r="O264" s="76" t="s">
        <v>800</v>
      </c>
      <c r="P264" s="76"/>
    </row>
    <row r="265" spans="1:16" x14ac:dyDescent="0.25">
      <c r="A265" s="76">
        <v>12594</v>
      </c>
      <c r="B265" s="77">
        <v>45687</v>
      </c>
      <c r="C265" s="76" t="s">
        <v>791</v>
      </c>
      <c r="D265" s="76" t="s">
        <v>792</v>
      </c>
      <c r="E265" s="76" t="s">
        <v>220</v>
      </c>
      <c r="F265" s="76" t="s">
        <v>372</v>
      </c>
      <c r="G265" s="76" t="s">
        <v>817</v>
      </c>
      <c r="H265" s="76" t="s">
        <v>2894</v>
      </c>
      <c r="I265" s="76" t="s">
        <v>878</v>
      </c>
      <c r="J265" s="76" t="s">
        <v>3324</v>
      </c>
      <c r="K265" s="76">
        <v>6322</v>
      </c>
      <c r="L265" s="76">
        <v>25157</v>
      </c>
      <c r="M265" s="76">
        <v>10.5</v>
      </c>
      <c r="N265" s="76">
        <v>0.5</v>
      </c>
      <c r="O265" s="76" t="s">
        <v>800</v>
      </c>
      <c r="P265" s="76"/>
    </row>
    <row r="266" spans="1:16" x14ac:dyDescent="0.25">
      <c r="A266" s="76">
        <v>12595</v>
      </c>
      <c r="B266" s="77">
        <v>45687</v>
      </c>
      <c r="C266" s="76" t="s">
        <v>791</v>
      </c>
      <c r="D266" s="76" t="s">
        <v>792</v>
      </c>
      <c r="E266" s="76" t="s">
        <v>220</v>
      </c>
      <c r="F266" s="76" t="s">
        <v>372</v>
      </c>
      <c r="G266" s="76" t="s">
        <v>820</v>
      </c>
      <c r="H266" s="76" t="s">
        <v>2894</v>
      </c>
      <c r="I266" s="76" t="s">
        <v>878</v>
      </c>
      <c r="J266" s="76" t="s">
        <v>3259</v>
      </c>
      <c r="K266" s="76">
        <v>6323</v>
      </c>
      <c r="L266" s="368">
        <v>238339</v>
      </c>
      <c r="M266" s="76">
        <v>24</v>
      </c>
      <c r="N266" s="76">
        <v>1.1399999999999999</v>
      </c>
      <c r="O266" s="76" t="s">
        <v>800</v>
      </c>
      <c r="P266" s="76"/>
    </row>
    <row r="267" spans="1:16" x14ac:dyDescent="0.25">
      <c r="A267" s="76">
        <v>12597</v>
      </c>
      <c r="B267" s="77">
        <v>45687</v>
      </c>
      <c r="C267" s="76" t="s">
        <v>811</v>
      </c>
      <c r="D267" s="76" t="s">
        <v>809</v>
      </c>
      <c r="E267" s="76" t="s">
        <v>224</v>
      </c>
      <c r="F267" s="76" t="s">
        <v>228</v>
      </c>
      <c r="G267" s="76" t="s">
        <v>796</v>
      </c>
      <c r="H267" s="76" t="s">
        <v>797</v>
      </c>
      <c r="I267" s="76" t="s">
        <v>24</v>
      </c>
      <c r="J267" s="76" t="s">
        <v>876</v>
      </c>
      <c r="K267" s="76">
        <v>1385</v>
      </c>
      <c r="L267" s="76">
        <v>5452901254432280</v>
      </c>
      <c r="M267" s="76">
        <v>1500</v>
      </c>
      <c r="N267" s="76"/>
      <c r="O267" s="76"/>
      <c r="P267" s="76"/>
    </row>
    <row r="268" spans="1:16" x14ac:dyDescent="0.25">
      <c r="A268" s="76">
        <v>12613</v>
      </c>
      <c r="B268" s="77">
        <v>45687</v>
      </c>
      <c r="C268" s="76" t="s">
        <v>791</v>
      </c>
      <c r="D268" s="76" t="s">
        <v>792</v>
      </c>
      <c r="E268" s="76" t="s">
        <v>224</v>
      </c>
      <c r="F268" s="76" t="s">
        <v>701</v>
      </c>
      <c r="G268" s="76" t="s">
        <v>793</v>
      </c>
      <c r="H268" s="76" t="s">
        <v>797</v>
      </c>
      <c r="I268" s="76" t="s">
        <v>794</v>
      </c>
      <c r="J268" s="76" t="s">
        <v>3325</v>
      </c>
      <c r="K268" s="76">
        <v>6314</v>
      </c>
      <c r="L268" s="76" t="s">
        <v>781</v>
      </c>
      <c r="M268" s="76">
        <v>500</v>
      </c>
      <c r="N268" s="76"/>
      <c r="O268" s="76"/>
      <c r="P268" s="76"/>
    </row>
    <row r="269" spans="1:16" x14ac:dyDescent="0.25">
      <c r="A269" s="76">
        <v>12614</v>
      </c>
      <c r="B269" s="77">
        <v>45687</v>
      </c>
      <c r="C269" s="76" t="s">
        <v>791</v>
      </c>
      <c r="D269" s="76" t="s">
        <v>809</v>
      </c>
      <c r="E269" s="76" t="s">
        <v>225</v>
      </c>
      <c r="F269" s="76" t="s">
        <v>229</v>
      </c>
      <c r="G269" s="76" t="s">
        <v>796</v>
      </c>
      <c r="H269" s="76" t="s">
        <v>797</v>
      </c>
      <c r="I269" s="76" t="s">
        <v>2116</v>
      </c>
      <c r="J269" s="76" t="s">
        <v>3326</v>
      </c>
      <c r="K269" s="76">
        <v>6325</v>
      </c>
      <c r="L269" s="76" t="s">
        <v>3327</v>
      </c>
      <c r="M269" s="76">
        <v>32</v>
      </c>
      <c r="N269" s="76"/>
      <c r="O269" s="76"/>
      <c r="P269" s="76"/>
    </row>
    <row r="270" spans="1:16" x14ac:dyDescent="0.25">
      <c r="A270" s="76">
        <v>12615</v>
      </c>
      <c r="B270" s="77">
        <v>45687</v>
      </c>
      <c r="C270" s="76" t="s">
        <v>791</v>
      </c>
      <c r="D270" s="76" t="s">
        <v>795</v>
      </c>
      <c r="E270" s="76" t="s">
        <v>225</v>
      </c>
      <c r="F270" s="76" t="s">
        <v>229</v>
      </c>
      <c r="G270" s="76" t="s">
        <v>796</v>
      </c>
      <c r="H270" s="76" t="s">
        <v>797</v>
      </c>
      <c r="I270" s="76" t="s">
        <v>24</v>
      </c>
      <c r="J270" s="76" t="s">
        <v>3328</v>
      </c>
      <c r="K270" s="76">
        <v>6326</v>
      </c>
      <c r="L270" s="76" t="s">
        <v>3329</v>
      </c>
      <c r="M270" s="76">
        <v>624.75</v>
      </c>
      <c r="N270" s="76">
        <v>29.75</v>
      </c>
      <c r="O270" s="76" t="s">
        <v>804</v>
      </c>
      <c r="P270" s="76"/>
    </row>
    <row r="271" spans="1:16" x14ac:dyDescent="0.25">
      <c r="A271" s="76">
        <v>12675</v>
      </c>
      <c r="B271" s="77">
        <v>45687</v>
      </c>
      <c r="C271" s="76" t="s">
        <v>791</v>
      </c>
      <c r="D271" s="76" t="s">
        <v>795</v>
      </c>
      <c r="E271" s="76" t="s">
        <v>226</v>
      </c>
      <c r="F271" s="76" t="s">
        <v>575</v>
      </c>
      <c r="G271" s="76" t="s">
        <v>2100</v>
      </c>
      <c r="H271" s="76" t="s">
        <v>816</v>
      </c>
      <c r="I271" s="76" t="s">
        <v>3330</v>
      </c>
      <c r="J271" s="76" t="s">
        <v>3331</v>
      </c>
      <c r="K271" s="76">
        <v>6418</v>
      </c>
      <c r="L271" s="76" t="s">
        <v>3332</v>
      </c>
      <c r="M271" s="76">
        <v>1035</v>
      </c>
      <c r="N271" s="76">
        <v>0</v>
      </c>
      <c r="O271" s="76"/>
      <c r="P271" s="76"/>
    </row>
    <row r="272" spans="1:16" x14ac:dyDescent="0.25">
      <c r="A272" s="76">
        <v>12676</v>
      </c>
      <c r="B272" s="77">
        <v>45687</v>
      </c>
      <c r="C272" s="76" t="s">
        <v>791</v>
      </c>
      <c r="D272" s="76" t="s">
        <v>795</v>
      </c>
      <c r="E272" s="76" t="s">
        <v>226</v>
      </c>
      <c r="F272" s="76" t="s">
        <v>575</v>
      </c>
      <c r="G272" s="76" t="s">
        <v>2100</v>
      </c>
      <c r="H272" s="76" t="s">
        <v>2102</v>
      </c>
      <c r="I272" s="76" t="s">
        <v>2939</v>
      </c>
      <c r="J272" s="76" t="s">
        <v>3333</v>
      </c>
      <c r="K272" s="76">
        <v>6418</v>
      </c>
      <c r="L272" s="76" t="s">
        <v>3334</v>
      </c>
      <c r="M272" s="76">
        <v>980</v>
      </c>
      <c r="N272" s="76">
        <v>0</v>
      </c>
      <c r="O272" s="76"/>
      <c r="P272" s="76"/>
    </row>
    <row r="273" spans="1:16" x14ac:dyDescent="0.25">
      <c r="A273" s="76">
        <v>12677</v>
      </c>
      <c r="B273" s="77">
        <v>45687</v>
      </c>
      <c r="C273" s="76" t="s">
        <v>791</v>
      </c>
      <c r="D273" s="76" t="s">
        <v>795</v>
      </c>
      <c r="E273" s="76" t="s">
        <v>226</v>
      </c>
      <c r="F273" s="76" t="s">
        <v>575</v>
      </c>
      <c r="G273" s="76" t="s">
        <v>2105</v>
      </c>
      <c r="H273" s="76" t="s">
        <v>816</v>
      </c>
      <c r="I273" s="76" t="s">
        <v>3335</v>
      </c>
      <c r="J273" s="76" t="s">
        <v>2552</v>
      </c>
      <c r="K273" s="76">
        <v>6419</v>
      </c>
      <c r="L273" s="76" t="s">
        <v>3336</v>
      </c>
      <c r="M273" s="76">
        <v>2500</v>
      </c>
      <c r="N273" s="76">
        <v>0</v>
      </c>
      <c r="O273" s="76"/>
      <c r="P273" s="76"/>
    </row>
    <row r="274" spans="1:16" x14ac:dyDescent="0.25">
      <c r="A274" s="76">
        <v>12678</v>
      </c>
      <c r="B274" s="77">
        <v>45687</v>
      </c>
      <c r="C274" s="76" t="s">
        <v>791</v>
      </c>
      <c r="D274" s="76" t="s">
        <v>795</v>
      </c>
      <c r="E274" s="76" t="s">
        <v>226</v>
      </c>
      <c r="F274" s="76" t="s">
        <v>575</v>
      </c>
      <c r="G274" s="76" t="s">
        <v>2105</v>
      </c>
      <c r="H274" s="76" t="s">
        <v>816</v>
      </c>
      <c r="I274" s="76" t="s">
        <v>3335</v>
      </c>
      <c r="J274" s="76" t="s">
        <v>2552</v>
      </c>
      <c r="K274" s="76">
        <v>6419</v>
      </c>
      <c r="L274" s="76" t="s">
        <v>3337</v>
      </c>
      <c r="M274" s="76">
        <v>2500</v>
      </c>
      <c r="N274" s="76"/>
      <c r="O274" s="76"/>
      <c r="P274" s="76"/>
    </row>
    <row r="275" spans="1:16" x14ac:dyDescent="0.25">
      <c r="A275" s="76">
        <v>12679</v>
      </c>
      <c r="B275" s="77">
        <v>45687</v>
      </c>
      <c r="C275" s="76" t="s">
        <v>791</v>
      </c>
      <c r="D275" s="76" t="s">
        <v>795</v>
      </c>
      <c r="E275" s="76" t="s">
        <v>224</v>
      </c>
      <c r="F275" s="76" t="s">
        <v>228</v>
      </c>
      <c r="G275" s="76" t="s">
        <v>796</v>
      </c>
      <c r="H275" s="76" t="s">
        <v>797</v>
      </c>
      <c r="I275" s="76" t="s">
        <v>24</v>
      </c>
      <c r="J275" s="76" t="s">
        <v>874</v>
      </c>
      <c r="K275" s="76">
        <v>6422</v>
      </c>
      <c r="L275" s="76">
        <v>5452801253951210</v>
      </c>
      <c r="M275" s="76">
        <v>2000</v>
      </c>
      <c r="N275" s="76"/>
      <c r="O275" s="76"/>
      <c r="P275" s="76"/>
    </row>
    <row r="276" spans="1:16" x14ac:dyDescent="0.25">
      <c r="A276" s="76">
        <v>12680</v>
      </c>
      <c r="B276" s="77">
        <v>45687</v>
      </c>
      <c r="C276" s="76" t="s">
        <v>791</v>
      </c>
      <c r="D276" s="76" t="s">
        <v>795</v>
      </c>
      <c r="E276" s="76" t="s">
        <v>225</v>
      </c>
      <c r="F276" s="76" t="s">
        <v>572</v>
      </c>
      <c r="G276" s="76" t="s">
        <v>836</v>
      </c>
      <c r="H276" s="76" t="s">
        <v>2553</v>
      </c>
      <c r="I276" s="76" t="s">
        <v>842</v>
      </c>
      <c r="J276" s="76" t="s">
        <v>3338</v>
      </c>
      <c r="K276" s="76">
        <v>6423</v>
      </c>
      <c r="L276" s="76" t="s">
        <v>3339</v>
      </c>
      <c r="M276" s="76">
        <v>76.14</v>
      </c>
      <c r="N276" s="76">
        <v>0</v>
      </c>
      <c r="O276" s="76"/>
      <c r="P276" s="76"/>
    </row>
    <row r="277" spans="1:16" x14ac:dyDescent="0.25">
      <c r="A277" s="76">
        <v>12681</v>
      </c>
      <c r="B277" s="77">
        <v>45687</v>
      </c>
      <c r="C277" s="76" t="s">
        <v>791</v>
      </c>
      <c r="D277" s="76" t="s">
        <v>795</v>
      </c>
      <c r="E277" s="76" t="s">
        <v>225</v>
      </c>
      <c r="F277" s="76" t="s">
        <v>572</v>
      </c>
      <c r="G277" s="76" t="s">
        <v>836</v>
      </c>
      <c r="H277" s="76" t="s">
        <v>2553</v>
      </c>
      <c r="I277" s="76" t="s">
        <v>842</v>
      </c>
      <c r="J277" s="76" t="s">
        <v>3340</v>
      </c>
      <c r="K277" s="76">
        <v>6423</v>
      </c>
      <c r="L277" s="76" t="s">
        <v>3341</v>
      </c>
      <c r="M277" s="76">
        <v>76.14</v>
      </c>
      <c r="N277" s="76">
        <v>0</v>
      </c>
      <c r="O277" s="76"/>
      <c r="P277" s="76"/>
    </row>
    <row r="278" spans="1:16" x14ac:dyDescent="0.25">
      <c r="A278" s="76">
        <v>12682</v>
      </c>
      <c r="B278" s="77">
        <v>45687</v>
      </c>
      <c r="C278" s="76" t="s">
        <v>791</v>
      </c>
      <c r="D278" s="76" t="s">
        <v>795</v>
      </c>
      <c r="E278" s="76" t="s">
        <v>225</v>
      </c>
      <c r="F278" s="76" t="s">
        <v>572</v>
      </c>
      <c r="G278" s="76" t="s">
        <v>836</v>
      </c>
      <c r="H278" s="76" t="s">
        <v>2553</v>
      </c>
      <c r="I278" s="76" t="s">
        <v>842</v>
      </c>
      <c r="J278" s="76" t="s">
        <v>3342</v>
      </c>
      <c r="K278" s="76">
        <v>6423</v>
      </c>
      <c r="L278" s="76" t="s">
        <v>3343</v>
      </c>
      <c r="M278" s="76">
        <v>76.14</v>
      </c>
      <c r="N278" s="76">
        <v>0</v>
      </c>
      <c r="O278" s="76"/>
      <c r="P278" s="76"/>
    </row>
    <row r="279" spans="1:16" x14ac:dyDescent="0.25">
      <c r="A279" s="76">
        <v>12683</v>
      </c>
      <c r="B279" s="77">
        <v>45687</v>
      </c>
      <c r="C279" s="76" t="s">
        <v>791</v>
      </c>
      <c r="D279" s="76" t="s">
        <v>795</v>
      </c>
      <c r="E279" s="76" t="s">
        <v>225</v>
      </c>
      <c r="F279" s="76" t="s">
        <v>572</v>
      </c>
      <c r="G279" s="76" t="s">
        <v>836</v>
      </c>
      <c r="H279" s="76" t="s">
        <v>2553</v>
      </c>
      <c r="I279" s="76" t="s">
        <v>2541</v>
      </c>
      <c r="J279" s="76" t="s">
        <v>3344</v>
      </c>
      <c r="K279" s="76">
        <v>6423</v>
      </c>
      <c r="L279" s="76" t="s">
        <v>3345</v>
      </c>
      <c r="M279" s="76">
        <v>76.14</v>
      </c>
      <c r="N279" s="76">
        <v>0</v>
      </c>
      <c r="O279" s="76"/>
      <c r="P279" s="76"/>
    </row>
    <row r="280" spans="1:16" x14ac:dyDescent="0.25">
      <c r="A280" s="76">
        <v>12684</v>
      </c>
      <c r="B280" s="77">
        <v>45687</v>
      </c>
      <c r="C280" s="76" t="s">
        <v>791</v>
      </c>
      <c r="D280" s="76" t="s">
        <v>795</v>
      </c>
      <c r="E280" s="76" t="s">
        <v>225</v>
      </c>
      <c r="F280" s="76" t="s">
        <v>572</v>
      </c>
      <c r="G280" s="76" t="s">
        <v>836</v>
      </c>
      <c r="H280" s="76" t="s">
        <v>2553</v>
      </c>
      <c r="I280" s="76" t="s">
        <v>2541</v>
      </c>
      <c r="J280" s="76" t="s">
        <v>3346</v>
      </c>
      <c r="K280" s="76">
        <v>6423</v>
      </c>
      <c r="L280" s="76" t="s">
        <v>3347</v>
      </c>
      <c r="M280" s="76">
        <v>76.14</v>
      </c>
      <c r="N280" s="76">
        <v>0</v>
      </c>
      <c r="O280" s="76"/>
      <c r="P280" s="76"/>
    </row>
    <row r="281" spans="1:16" x14ac:dyDescent="0.25">
      <c r="A281" s="76">
        <v>12685</v>
      </c>
      <c r="B281" s="77">
        <v>45687</v>
      </c>
      <c r="C281" s="76" t="s">
        <v>791</v>
      </c>
      <c r="D281" s="76" t="s">
        <v>795</v>
      </c>
      <c r="E281" s="76" t="s">
        <v>225</v>
      </c>
      <c r="F281" s="76" t="s">
        <v>572</v>
      </c>
      <c r="G281" s="76" t="s">
        <v>836</v>
      </c>
      <c r="H281" s="76" t="s">
        <v>2553</v>
      </c>
      <c r="I281" s="76" t="s">
        <v>2541</v>
      </c>
      <c r="J281" s="76" t="s">
        <v>3348</v>
      </c>
      <c r="K281" s="76">
        <v>6423</v>
      </c>
      <c r="L281" s="76" t="s">
        <v>3349</v>
      </c>
      <c r="M281" s="76">
        <v>76.14</v>
      </c>
      <c r="N281" s="76">
        <v>0</v>
      </c>
      <c r="O281" s="76"/>
      <c r="P281" s="76"/>
    </row>
    <row r="282" spans="1:16" x14ac:dyDescent="0.25">
      <c r="A282" s="76">
        <v>12686</v>
      </c>
      <c r="B282" s="77">
        <v>45687</v>
      </c>
      <c r="C282" s="76" t="s">
        <v>791</v>
      </c>
      <c r="D282" s="76" t="s">
        <v>795</v>
      </c>
      <c r="E282" s="76" t="s">
        <v>225</v>
      </c>
      <c r="F282" s="76" t="s">
        <v>572</v>
      </c>
      <c r="G282" s="76" t="s">
        <v>836</v>
      </c>
      <c r="H282" s="76" t="s">
        <v>2553</v>
      </c>
      <c r="I282" s="76" t="s">
        <v>1688</v>
      </c>
      <c r="J282" s="76" t="s">
        <v>3350</v>
      </c>
      <c r="K282" s="76">
        <v>6423</v>
      </c>
      <c r="L282" s="76" t="s">
        <v>3351</v>
      </c>
      <c r="M282" s="76">
        <v>20</v>
      </c>
      <c r="N282" s="76">
        <v>0</v>
      </c>
      <c r="O282" s="76"/>
      <c r="P282" s="76"/>
    </row>
    <row r="283" spans="1:16" x14ac:dyDescent="0.25">
      <c r="A283" s="76">
        <v>12687</v>
      </c>
      <c r="B283" s="77">
        <v>45687</v>
      </c>
      <c r="C283" s="76" t="s">
        <v>791</v>
      </c>
      <c r="D283" s="76" t="s">
        <v>795</v>
      </c>
      <c r="E283" s="76" t="s">
        <v>225</v>
      </c>
      <c r="F283" s="76" t="s">
        <v>572</v>
      </c>
      <c r="G283" s="76" t="s">
        <v>836</v>
      </c>
      <c r="H283" s="76" t="s">
        <v>2553</v>
      </c>
      <c r="I283" s="76" t="s">
        <v>1688</v>
      </c>
      <c r="J283" s="76" t="s">
        <v>3352</v>
      </c>
      <c r="K283" s="76">
        <v>6423</v>
      </c>
      <c r="L283" s="76" t="s">
        <v>3353</v>
      </c>
      <c r="M283" s="76">
        <v>20</v>
      </c>
      <c r="N283" s="76">
        <v>0</v>
      </c>
      <c r="O283" s="76"/>
      <c r="P283" s="76"/>
    </row>
    <row r="284" spans="1:16" x14ac:dyDescent="0.25">
      <c r="A284" s="76">
        <v>12688</v>
      </c>
      <c r="B284" s="77">
        <v>45687</v>
      </c>
      <c r="C284" s="76" t="s">
        <v>791</v>
      </c>
      <c r="D284" s="76" t="s">
        <v>795</v>
      </c>
      <c r="E284" s="76" t="s">
        <v>225</v>
      </c>
      <c r="F284" s="76" t="s">
        <v>572</v>
      </c>
      <c r="G284" s="76" t="s">
        <v>836</v>
      </c>
      <c r="H284" s="76" t="s">
        <v>2553</v>
      </c>
      <c r="I284" s="76" t="s">
        <v>2541</v>
      </c>
      <c r="J284" s="76" t="s">
        <v>3354</v>
      </c>
      <c r="K284" s="76">
        <v>6423</v>
      </c>
      <c r="L284" s="76" t="s">
        <v>3355</v>
      </c>
      <c r="M284" s="76">
        <v>76.14</v>
      </c>
      <c r="N284" s="76">
        <v>0</v>
      </c>
      <c r="O284" s="76"/>
      <c r="P284" s="76"/>
    </row>
    <row r="285" spans="1:16" x14ac:dyDescent="0.25">
      <c r="A285" s="76">
        <v>12689</v>
      </c>
      <c r="B285" s="77">
        <v>45687</v>
      </c>
      <c r="C285" s="76" t="s">
        <v>791</v>
      </c>
      <c r="D285" s="76" t="s">
        <v>795</v>
      </c>
      <c r="E285" s="76" t="s">
        <v>225</v>
      </c>
      <c r="F285" s="76" t="s">
        <v>572</v>
      </c>
      <c r="G285" s="76" t="s">
        <v>836</v>
      </c>
      <c r="H285" s="76" t="s">
        <v>2553</v>
      </c>
      <c r="I285" s="76" t="s">
        <v>1046</v>
      </c>
      <c r="J285" s="76" t="s">
        <v>3356</v>
      </c>
      <c r="K285" s="76">
        <v>6423</v>
      </c>
      <c r="L285" s="76" t="s">
        <v>3357</v>
      </c>
      <c r="M285" s="76">
        <v>189</v>
      </c>
      <c r="N285" s="76">
        <v>9</v>
      </c>
      <c r="O285" s="76" t="s">
        <v>800</v>
      </c>
      <c r="P285" s="76"/>
    </row>
    <row r="286" spans="1:16" x14ac:dyDescent="0.25">
      <c r="A286" s="76">
        <v>12690</v>
      </c>
      <c r="B286" s="77">
        <v>45687</v>
      </c>
      <c r="C286" s="76" t="s">
        <v>791</v>
      </c>
      <c r="D286" s="76" t="s">
        <v>795</v>
      </c>
      <c r="E286" s="76" t="s">
        <v>225</v>
      </c>
      <c r="F286" s="76" t="s">
        <v>572</v>
      </c>
      <c r="G286" s="76" t="s">
        <v>836</v>
      </c>
      <c r="H286" s="76" t="s">
        <v>2553</v>
      </c>
      <c r="I286" s="76" t="s">
        <v>2554</v>
      </c>
      <c r="J286" s="76" t="s">
        <v>3358</v>
      </c>
      <c r="K286" s="76">
        <v>6423</v>
      </c>
      <c r="L286" s="76" t="s">
        <v>3359</v>
      </c>
      <c r="M286" s="76">
        <v>3550.77</v>
      </c>
      <c r="N286" s="76">
        <v>0</v>
      </c>
      <c r="O286" s="76"/>
      <c r="P286" s="76"/>
    </row>
    <row r="287" spans="1:16" x14ac:dyDescent="0.25">
      <c r="A287" s="76">
        <v>12691</v>
      </c>
      <c r="B287" s="77">
        <v>45687</v>
      </c>
      <c r="C287" s="76" t="s">
        <v>791</v>
      </c>
      <c r="D287" s="76" t="s">
        <v>795</v>
      </c>
      <c r="E287" s="76" t="s">
        <v>225</v>
      </c>
      <c r="F287" s="76" t="s">
        <v>572</v>
      </c>
      <c r="G287" s="76" t="s">
        <v>836</v>
      </c>
      <c r="H287" s="76" t="s">
        <v>2553</v>
      </c>
      <c r="I287" s="76" t="s">
        <v>842</v>
      </c>
      <c r="J287" s="76" t="s">
        <v>3360</v>
      </c>
      <c r="K287" s="76">
        <v>6423</v>
      </c>
      <c r="L287" s="76" t="s">
        <v>3361</v>
      </c>
      <c r="M287" s="76">
        <v>76.14</v>
      </c>
      <c r="N287" s="76">
        <v>0</v>
      </c>
      <c r="O287" s="76"/>
      <c r="P287" s="76"/>
    </row>
    <row r="288" spans="1:16" x14ac:dyDescent="0.25">
      <c r="A288" s="76">
        <v>12692</v>
      </c>
      <c r="B288" s="77">
        <v>45687</v>
      </c>
      <c r="C288" s="76" t="s">
        <v>791</v>
      </c>
      <c r="D288" s="76" t="s">
        <v>795</v>
      </c>
      <c r="E288" s="76" t="s">
        <v>225</v>
      </c>
      <c r="F288" s="76" t="s">
        <v>572</v>
      </c>
      <c r="G288" s="76" t="s">
        <v>836</v>
      </c>
      <c r="H288" s="76" t="s">
        <v>2553</v>
      </c>
      <c r="I288" s="76" t="s">
        <v>842</v>
      </c>
      <c r="J288" s="76" t="s">
        <v>3362</v>
      </c>
      <c r="K288" s="76">
        <v>6423</v>
      </c>
      <c r="L288" s="76" t="s">
        <v>3363</v>
      </c>
      <c r="M288" s="76">
        <v>76.14</v>
      </c>
      <c r="N288" s="76">
        <v>0</v>
      </c>
      <c r="O288" s="76"/>
      <c r="P288" s="76"/>
    </row>
    <row r="289" spans="1:16" x14ac:dyDescent="0.25">
      <c r="A289" s="76">
        <v>12693</v>
      </c>
      <c r="B289" s="77">
        <v>45687</v>
      </c>
      <c r="C289" s="76" t="s">
        <v>791</v>
      </c>
      <c r="D289" s="76" t="s">
        <v>795</v>
      </c>
      <c r="E289" s="76" t="s">
        <v>225</v>
      </c>
      <c r="F289" s="76" t="s">
        <v>572</v>
      </c>
      <c r="G289" s="76" t="s">
        <v>836</v>
      </c>
      <c r="H289" s="76" t="s">
        <v>2553</v>
      </c>
      <c r="I289" s="76" t="s">
        <v>1688</v>
      </c>
      <c r="J289" s="76" t="s">
        <v>3364</v>
      </c>
      <c r="K289" s="76">
        <v>6423</v>
      </c>
      <c r="L289" s="76" t="s">
        <v>3365</v>
      </c>
      <c r="M289" s="76">
        <v>50</v>
      </c>
      <c r="N289" s="76">
        <v>0</v>
      </c>
      <c r="O289" s="76"/>
      <c r="P289" s="76"/>
    </row>
    <row r="290" spans="1:16" x14ac:dyDescent="0.25">
      <c r="A290" s="76">
        <v>12694</v>
      </c>
      <c r="B290" s="77">
        <v>45687</v>
      </c>
      <c r="C290" s="76" t="s">
        <v>791</v>
      </c>
      <c r="D290" s="76" t="s">
        <v>795</v>
      </c>
      <c r="E290" s="76" t="s">
        <v>225</v>
      </c>
      <c r="F290" s="76" t="s">
        <v>572</v>
      </c>
      <c r="G290" s="76" t="s">
        <v>836</v>
      </c>
      <c r="H290" s="76" t="s">
        <v>2553</v>
      </c>
      <c r="I290" s="76" t="s">
        <v>2541</v>
      </c>
      <c r="J290" s="76" t="s">
        <v>3366</v>
      </c>
      <c r="K290" s="76">
        <v>6423</v>
      </c>
      <c r="L290" s="76" t="s">
        <v>3367</v>
      </c>
      <c r="M290" s="76">
        <v>76.14</v>
      </c>
      <c r="N290" s="76">
        <v>0</v>
      </c>
      <c r="O290" s="76"/>
      <c r="P290" s="76"/>
    </row>
    <row r="291" spans="1:16" x14ac:dyDescent="0.25">
      <c r="A291" s="76">
        <v>12695</v>
      </c>
      <c r="B291" s="77">
        <v>45687</v>
      </c>
      <c r="C291" s="76" t="s">
        <v>791</v>
      </c>
      <c r="D291" s="76" t="s">
        <v>795</v>
      </c>
      <c r="E291" s="76" t="s">
        <v>225</v>
      </c>
      <c r="F291" s="76" t="s">
        <v>572</v>
      </c>
      <c r="G291" s="76" t="s">
        <v>836</v>
      </c>
      <c r="H291" s="76" t="s">
        <v>2553</v>
      </c>
      <c r="I291" s="76" t="s">
        <v>2957</v>
      </c>
      <c r="J291" s="76" t="s">
        <v>3368</v>
      </c>
      <c r="K291" s="76">
        <v>6423</v>
      </c>
      <c r="L291" s="76" t="s">
        <v>3369</v>
      </c>
      <c r="M291" s="76">
        <v>278.77</v>
      </c>
      <c r="N291" s="76">
        <v>0</v>
      </c>
      <c r="O291" s="76"/>
      <c r="P291" s="76"/>
    </row>
    <row r="292" spans="1:16" x14ac:dyDescent="0.25">
      <c r="A292" s="76">
        <v>12696</v>
      </c>
      <c r="B292" s="77">
        <v>45687</v>
      </c>
      <c r="C292" s="76" t="s">
        <v>791</v>
      </c>
      <c r="D292" s="76" t="s">
        <v>795</v>
      </c>
      <c r="E292" s="76" t="s">
        <v>226</v>
      </c>
      <c r="F292" s="76" t="s">
        <v>575</v>
      </c>
      <c r="G292" s="76" t="s">
        <v>2547</v>
      </c>
      <c r="H292" s="76" t="s">
        <v>816</v>
      </c>
      <c r="I292" s="76" t="s">
        <v>3370</v>
      </c>
      <c r="J292" s="76" t="s">
        <v>3371</v>
      </c>
      <c r="K292" s="76">
        <v>6420</v>
      </c>
      <c r="L292" s="76" t="s">
        <v>3372</v>
      </c>
      <c r="M292" s="76">
        <v>2420</v>
      </c>
      <c r="N292" s="76">
        <v>0</v>
      </c>
      <c r="O292" s="76"/>
      <c r="P292" s="76"/>
    </row>
    <row r="293" spans="1:16" x14ac:dyDescent="0.25">
      <c r="A293" s="76">
        <v>12697</v>
      </c>
      <c r="B293" s="77">
        <v>45687</v>
      </c>
      <c r="C293" s="76" t="s">
        <v>791</v>
      </c>
      <c r="D293" s="76" t="s">
        <v>795</v>
      </c>
      <c r="E293" s="76" t="s">
        <v>225</v>
      </c>
      <c r="F293" s="76" t="s">
        <v>675</v>
      </c>
      <c r="G293" s="76" t="s">
        <v>2922</v>
      </c>
      <c r="H293" s="76" t="s">
        <v>2553</v>
      </c>
      <c r="I293" s="76" t="s">
        <v>2923</v>
      </c>
      <c r="J293" s="76" t="s">
        <v>3373</v>
      </c>
      <c r="K293" s="76">
        <v>6421</v>
      </c>
      <c r="L293" s="76" t="s">
        <v>3374</v>
      </c>
      <c r="M293" s="76">
        <v>2038.05</v>
      </c>
      <c r="N293" s="76">
        <v>97.05</v>
      </c>
      <c r="O293" s="76" t="s">
        <v>804</v>
      </c>
      <c r="P293" s="76"/>
    </row>
    <row r="294" spans="1:16" x14ac:dyDescent="0.25">
      <c r="A294" s="76">
        <v>12698</v>
      </c>
      <c r="B294" s="77">
        <v>45687</v>
      </c>
      <c r="C294" s="76" t="s">
        <v>791</v>
      </c>
      <c r="D294" s="76" t="s">
        <v>795</v>
      </c>
      <c r="E294" s="76" t="s">
        <v>225</v>
      </c>
      <c r="F294" s="76" t="s">
        <v>675</v>
      </c>
      <c r="G294" s="76" t="s">
        <v>2922</v>
      </c>
      <c r="H294" s="76" t="s">
        <v>2553</v>
      </c>
      <c r="I294" s="76" t="s">
        <v>2923</v>
      </c>
      <c r="J294" s="76" t="s">
        <v>3375</v>
      </c>
      <c r="K294" s="76">
        <v>6421</v>
      </c>
      <c r="L294" s="76" t="s">
        <v>3376</v>
      </c>
      <c r="M294" s="76">
        <v>2494.8000000000002</v>
      </c>
      <c r="N294" s="76">
        <v>118.8</v>
      </c>
      <c r="O294" s="76" t="s">
        <v>804</v>
      </c>
      <c r="P294" s="76"/>
    </row>
    <row r="295" spans="1:16" x14ac:dyDescent="0.25">
      <c r="A295" s="76">
        <v>12699</v>
      </c>
      <c r="B295" s="77">
        <v>45687</v>
      </c>
      <c r="C295" s="76" t="s">
        <v>791</v>
      </c>
      <c r="D295" s="76" t="s">
        <v>795</v>
      </c>
      <c r="E295" s="76" t="s">
        <v>220</v>
      </c>
      <c r="F295" s="76" t="s">
        <v>2112</v>
      </c>
      <c r="G295" s="76" t="s">
        <v>2528</v>
      </c>
      <c r="H295" s="76" t="s">
        <v>797</v>
      </c>
      <c r="I295" s="76" t="s">
        <v>2914</v>
      </c>
      <c r="J295" s="76" t="s">
        <v>3377</v>
      </c>
      <c r="K295" s="76">
        <v>6424</v>
      </c>
      <c r="L295" s="76">
        <v>5452901254401590</v>
      </c>
      <c r="M295" s="76">
        <v>1500</v>
      </c>
      <c r="N295" s="76"/>
      <c r="O295" s="76"/>
      <c r="P295" s="76"/>
    </row>
    <row r="296" spans="1:16" x14ac:dyDescent="0.25">
      <c r="A296" s="76">
        <v>12700</v>
      </c>
      <c r="B296" s="77">
        <v>45687</v>
      </c>
      <c r="C296" s="76" t="s">
        <v>791</v>
      </c>
      <c r="D296" s="76" t="s">
        <v>795</v>
      </c>
      <c r="E296" s="76" t="s">
        <v>226</v>
      </c>
      <c r="F296" s="76" t="s">
        <v>227</v>
      </c>
      <c r="G296" s="76" t="s">
        <v>2954</v>
      </c>
      <c r="H296" s="76" t="s">
        <v>2102</v>
      </c>
      <c r="I296" s="76" t="s">
        <v>2955</v>
      </c>
      <c r="J296" s="76" t="s">
        <v>3378</v>
      </c>
      <c r="K296" s="76">
        <v>6425</v>
      </c>
      <c r="L296" s="76" t="s">
        <v>3379</v>
      </c>
      <c r="M296" s="76">
        <v>840</v>
      </c>
      <c r="N296" s="76">
        <v>40</v>
      </c>
      <c r="O296" s="76" t="s">
        <v>804</v>
      </c>
      <c r="P296" s="76"/>
    </row>
    <row r="297" spans="1:16" x14ac:dyDescent="0.25">
      <c r="A297" s="76">
        <v>12707</v>
      </c>
      <c r="B297" s="77">
        <v>45687</v>
      </c>
      <c r="C297" s="76" t="s">
        <v>791</v>
      </c>
      <c r="D297" s="76" t="s">
        <v>795</v>
      </c>
      <c r="E297" s="76" t="s">
        <v>224</v>
      </c>
      <c r="F297" s="76" t="s">
        <v>228</v>
      </c>
      <c r="G297" s="76" t="s">
        <v>796</v>
      </c>
      <c r="H297" s="76" t="s">
        <v>797</v>
      </c>
      <c r="I297" s="76" t="s">
        <v>24</v>
      </c>
      <c r="J297" s="76" t="s">
        <v>874</v>
      </c>
      <c r="K297" s="76">
        <v>6427</v>
      </c>
      <c r="L297" s="76">
        <v>5452901254432280</v>
      </c>
      <c r="M297" s="76">
        <v>1500</v>
      </c>
      <c r="N297" s="76"/>
      <c r="O297" s="76"/>
      <c r="P297" s="76"/>
    </row>
    <row r="298" spans="1:16" x14ac:dyDescent="0.25">
      <c r="A298" s="76">
        <v>12708</v>
      </c>
      <c r="B298" s="77">
        <v>45687</v>
      </c>
      <c r="C298" s="76" t="s">
        <v>791</v>
      </c>
      <c r="D298" s="76" t="s">
        <v>795</v>
      </c>
      <c r="E298" s="76" t="s">
        <v>226</v>
      </c>
      <c r="F298" s="76" t="s">
        <v>652</v>
      </c>
      <c r="G298" s="76" t="s">
        <v>2952</v>
      </c>
      <c r="H298" s="76" t="s">
        <v>816</v>
      </c>
      <c r="I298" s="76"/>
      <c r="J298" s="76" t="s">
        <v>3380</v>
      </c>
      <c r="K298" s="76">
        <v>6428</v>
      </c>
      <c r="L298" s="76" t="s">
        <v>3381</v>
      </c>
      <c r="M298" s="76">
        <v>2000</v>
      </c>
      <c r="N298" s="76">
        <v>0</v>
      </c>
      <c r="O298" s="76"/>
      <c r="P298" s="76"/>
    </row>
    <row r="299" spans="1:16" x14ac:dyDescent="0.25">
      <c r="A299" s="76">
        <v>12709</v>
      </c>
      <c r="B299" s="77">
        <v>45687</v>
      </c>
      <c r="C299" s="76" t="s">
        <v>791</v>
      </c>
      <c r="D299" s="76" t="s">
        <v>795</v>
      </c>
      <c r="E299" s="76" t="s">
        <v>226</v>
      </c>
      <c r="F299" s="76" t="s">
        <v>575</v>
      </c>
      <c r="G299" s="76" t="s">
        <v>835</v>
      </c>
      <c r="H299" s="76" t="s">
        <v>2102</v>
      </c>
      <c r="I299" s="76" t="s">
        <v>3382</v>
      </c>
      <c r="J299" s="76" t="s">
        <v>3383</v>
      </c>
      <c r="K299" s="76">
        <v>6429</v>
      </c>
      <c r="L299" s="76" t="s">
        <v>3384</v>
      </c>
      <c r="M299" s="76">
        <v>1728</v>
      </c>
      <c r="N299" s="76">
        <v>82.285714285714207</v>
      </c>
      <c r="O299" s="76" t="s">
        <v>804</v>
      </c>
      <c r="P299" s="76"/>
    </row>
    <row r="300" spans="1:16" x14ac:dyDescent="0.25">
      <c r="A300" s="76">
        <v>12710</v>
      </c>
      <c r="B300" s="77">
        <v>45687</v>
      </c>
      <c r="C300" s="76" t="s">
        <v>791</v>
      </c>
      <c r="D300" s="76" t="s">
        <v>795</v>
      </c>
      <c r="E300" s="76" t="s">
        <v>226</v>
      </c>
      <c r="F300" s="76" t="s">
        <v>575</v>
      </c>
      <c r="G300" s="76" t="s">
        <v>835</v>
      </c>
      <c r="H300" s="76" t="s">
        <v>816</v>
      </c>
      <c r="I300" s="76" t="s">
        <v>3385</v>
      </c>
      <c r="J300" s="76" t="s">
        <v>3386</v>
      </c>
      <c r="K300" s="76">
        <v>6429</v>
      </c>
      <c r="L300" s="76" t="s">
        <v>3387</v>
      </c>
      <c r="M300" s="76">
        <v>3066.5</v>
      </c>
      <c r="N300" s="76">
        <v>0</v>
      </c>
      <c r="O300" s="76"/>
      <c r="P300" s="76"/>
    </row>
    <row r="301" spans="1:16" x14ac:dyDescent="0.25">
      <c r="A301" s="76">
        <v>12711</v>
      </c>
      <c r="B301" s="77">
        <v>45687</v>
      </c>
      <c r="C301" s="76" t="s">
        <v>791</v>
      </c>
      <c r="D301" s="76" t="s">
        <v>795</v>
      </c>
      <c r="E301" s="76" t="s">
        <v>226</v>
      </c>
      <c r="F301" s="76" t="s">
        <v>652</v>
      </c>
      <c r="G301" s="76" t="s">
        <v>835</v>
      </c>
      <c r="H301" s="76" t="s">
        <v>816</v>
      </c>
      <c r="I301" s="76" t="s">
        <v>3388</v>
      </c>
      <c r="J301" s="76" t="s">
        <v>3389</v>
      </c>
      <c r="K301" s="76">
        <v>6334</v>
      </c>
      <c r="L301" s="76" t="s">
        <v>3390</v>
      </c>
      <c r="M301" s="76">
        <v>5500</v>
      </c>
      <c r="N301" s="76">
        <v>0</v>
      </c>
      <c r="O301" s="76"/>
      <c r="P301" s="76"/>
    </row>
    <row r="302" spans="1:16" x14ac:dyDescent="0.25">
      <c r="A302" s="76">
        <v>12712</v>
      </c>
      <c r="B302" s="77">
        <v>45687</v>
      </c>
      <c r="C302" s="76" t="s">
        <v>791</v>
      </c>
      <c r="D302" s="76" t="s">
        <v>795</v>
      </c>
      <c r="E302" s="76" t="s">
        <v>226</v>
      </c>
      <c r="F302" s="76" t="s">
        <v>575</v>
      </c>
      <c r="G302" s="76" t="s">
        <v>835</v>
      </c>
      <c r="H302" s="76" t="s">
        <v>816</v>
      </c>
      <c r="I302" s="76" t="s">
        <v>3391</v>
      </c>
      <c r="J302" s="76" t="s">
        <v>3392</v>
      </c>
      <c r="K302" s="76">
        <v>6426</v>
      </c>
      <c r="L302" s="76" t="s">
        <v>3393</v>
      </c>
      <c r="M302" s="76">
        <v>4334.5</v>
      </c>
      <c r="N302" s="76">
        <v>206.40476190476099</v>
      </c>
      <c r="O302" s="76" t="s">
        <v>804</v>
      </c>
      <c r="P302" s="76"/>
    </row>
    <row r="303" spans="1:16" x14ac:dyDescent="0.25">
      <c r="A303" s="76">
        <v>12713</v>
      </c>
      <c r="B303" s="77">
        <v>45687</v>
      </c>
      <c r="C303" s="76" t="s">
        <v>791</v>
      </c>
      <c r="D303" s="76" t="s">
        <v>795</v>
      </c>
      <c r="E303" s="76" t="s">
        <v>226</v>
      </c>
      <c r="F303" s="76" t="s">
        <v>652</v>
      </c>
      <c r="G303" s="76" t="s">
        <v>835</v>
      </c>
      <c r="H303" s="76" t="s">
        <v>816</v>
      </c>
      <c r="I303" s="76" t="s">
        <v>3394</v>
      </c>
      <c r="J303" s="76" t="s">
        <v>3395</v>
      </c>
      <c r="K303" s="76">
        <v>6426</v>
      </c>
      <c r="L303" s="76" t="s">
        <v>3396</v>
      </c>
      <c r="M303" s="76">
        <v>1500</v>
      </c>
      <c r="N303" s="76">
        <v>0</v>
      </c>
      <c r="O303" s="76"/>
      <c r="P303" s="76"/>
    </row>
    <row r="304" spans="1:16" x14ac:dyDescent="0.25">
      <c r="A304" s="76">
        <v>12714</v>
      </c>
      <c r="B304" s="77">
        <v>45687</v>
      </c>
      <c r="C304" s="76" t="s">
        <v>791</v>
      </c>
      <c r="D304" s="76" t="s">
        <v>795</v>
      </c>
      <c r="E304" s="76" t="s">
        <v>226</v>
      </c>
      <c r="F304" s="76" t="s">
        <v>575</v>
      </c>
      <c r="G304" s="76" t="s">
        <v>1045</v>
      </c>
      <c r="H304" s="76" t="s">
        <v>2102</v>
      </c>
      <c r="I304" s="76" t="s">
        <v>3397</v>
      </c>
      <c r="J304" s="76" t="s">
        <v>3398</v>
      </c>
      <c r="K304" s="76">
        <v>6417</v>
      </c>
      <c r="L304" s="76" t="s">
        <v>3399</v>
      </c>
      <c r="M304" s="76">
        <v>1220</v>
      </c>
      <c r="N304" s="76">
        <v>0</v>
      </c>
      <c r="O304" s="76"/>
      <c r="P304" s="76"/>
    </row>
    <row r="305" spans="1:16" x14ac:dyDescent="0.25">
      <c r="A305" s="76">
        <v>12715</v>
      </c>
      <c r="B305" s="77">
        <v>45687</v>
      </c>
      <c r="C305" s="76" t="s">
        <v>791</v>
      </c>
      <c r="D305" s="76" t="s">
        <v>795</v>
      </c>
      <c r="E305" s="76" t="s">
        <v>220</v>
      </c>
      <c r="F305" s="76" t="s">
        <v>2112</v>
      </c>
      <c r="G305" s="76" t="s">
        <v>2944</v>
      </c>
      <c r="H305" s="76" t="s">
        <v>816</v>
      </c>
      <c r="I305" s="76" t="s">
        <v>3400</v>
      </c>
      <c r="J305" s="76" t="s">
        <v>3401</v>
      </c>
      <c r="K305" s="76">
        <v>6399</v>
      </c>
      <c r="L305" s="76" t="s">
        <v>3402</v>
      </c>
      <c r="M305" s="76">
        <v>472.5</v>
      </c>
      <c r="N305" s="76">
        <v>22.5</v>
      </c>
      <c r="O305" s="76" t="s">
        <v>804</v>
      </c>
      <c r="P305" s="76"/>
    </row>
    <row r="306" spans="1:16" x14ac:dyDescent="0.25">
      <c r="A306" s="76">
        <v>12738</v>
      </c>
      <c r="B306" s="77">
        <v>45687</v>
      </c>
      <c r="C306" s="76" t="s">
        <v>791</v>
      </c>
      <c r="D306" s="76" t="s">
        <v>795</v>
      </c>
      <c r="E306" s="76" t="s">
        <v>224</v>
      </c>
      <c r="F306" s="76" t="s">
        <v>1686</v>
      </c>
      <c r="G306" s="76" t="s">
        <v>824</v>
      </c>
      <c r="H306" s="76" t="s">
        <v>797</v>
      </c>
      <c r="I306" s="76" t="s">
        <v>1687</v>
      </c>
      <c r="J306" s="76" t="s">
        <v>3403</v>
      </c>
      <c r="K306" s="76">
        <v>6391</v>
      </c>
      <c r="L306" s="76" t="s">
        <v>3404</v>
      </c>
      <c r="M306" s="76">
        <v>889</v>
      </c>
      <c r="N306" s="76">
        <v>0</v>
      </c>
      <c r="O306" s="76"/>
      <c r="P306" s="76"/>
    </row>
    <row r="307" spans="1:16" x14ac:dyDescent="0.25">
      <c r="A307" s="76">
        <v>12487</v>
      </c>
      <c r="B307" s="77">
        <v>45687</v>
      </c>
      <c r="C307" s="76" t="s">
        <v>791</v>
      </c>
      <c r="D307" s="76" t="s">
        <v>809</v>
      </c>
      <c r="E307" s="76" t="s">
        <v>224</v>
      </c>
      <c r="F307" s="76" t="s">
        <v>228</v>
      </c>
      <c r="G307" s="76" t="s">
        <v>796</v>
      </c>
      <c r="H307" s="76" t="s">
        <v>797</v>
      </c>
      <c r="I307" s="76" t="s">
        <v>810</v>
      </c>
      <c r="J307" s="76" t="s">
        <v>3059</v>
      </c>
      <c r="K307" s="76">
        <v>6257</v>
      </c>
      <c r="L307" s="76">
        <v>4192</v>
      </c>
      <c r="M307" s="76">
        <v>1000</v>
      </c>
      <c r="N307" s="76"/>
      <c r="O307" s="76"/>
      <c r="P307" s="76"/>
    </row>
    <row r="308" spans="1:16" x14ac:dyDescent="0.25">
      <c r="A308" s="76">
        <v>12488</v>
      </c>
      <c r="B308" s="77">
        <v>45687</v>
      </c>
      <c r="C308" s="76" t="s">
        <v>791</v>
      </c>
      <c r="D308" s="76" t="s">
        <v>809</v>
      </c>
      <c r="E308" s="76" t="s">
        <v>224</v>
      </c>
      <c r="F308" s="76" t="s">
        <v>228</v>
      </c>
      <c r="G308" s="76" t="s">
        <v>796</v>
      </c>
      <c r="H308" s="76" t="s">
        <v>797</v>
      </c>
      <c r="I308" s="76" t="s">
        <v>810</v>
      </c>
      <c r="J308" s="76" t="s">
        <v>3059</v>
      </c>
      <c r="K308" s="76">
        <v>6258</v>
      </c>
      <c r="L308" s="76">
        <v>246</v>
      </c>
      <c r="M308" s="76">
        <v>1300</v>
      </c>
      <c r="N308" s="76"/>
      <c r="O308" s="76"/>
      <c r="P308" s="76"/>
    </row>
    <row r="309" spans="1:16" x14ac:dyDescent="0.25">
      <c r="A309" s="76">
        <v>12489</v>
      </c>
      <c r="B309" s="77">
        <v>45687</v>
      </c>
      <c r="C309" s="76" t="s">
        <v>791</v>
      </c>
      <c r="D309" s="76" t="s">
        <v>809</v>
      </c>
      <c r="E309" s="76" t="s">
        <v>224</v>
      </c>
      <c r="F309" s="76" t="s">
        <v>228</v>
      </c>
      <c r="G309" s="76" t="s">
        <v>796</v>
      </c>
      <c r="H309" s="76" t="s">
        <v>797</v>
      </c>
      <c r="I309" s="76" t="s">
        <v>810</v>
      </c>
      <c r="J309" s="76" t="s">
        <v>3086</v>
      </c>
      <c r="K309" s="76">
        <v>6259</v>
      </c>
      <c r="L309" s="76">
        <v>6089</v>
      </c>
      <c r="M309" s="76">
        <v>500</v>
      </c>
      <c r="N309" s="76"/>
      <c r="O309" s="76"/>
      <c r="P309" s="76"/>
    </row>
    <row r="310" spans="1:16" x14ac:dyDescent="0.25">
      <c r="A310" s="76">
        <v>12490</v>
      </c>
      <c r="B310" s="77">
        <v>45687</v>
      </c>
      <c r="C310" s="76" t="s">
        <v>791</v>
      </c>
      <c r="D310" s="76" t="s">
        <v>809</v>
      </c>
      <c r="E310" s="76" t="s">
        <v>224</v>
      </c>
      <c r="F310" s="76" t="s">
        <v>228</v>
      </c>
      <c r="G310" s="76" t="s">
        <v>796</v>
      </c>
      <c r="H310" s="76" t="s">
        <v>797</v>
      </c>
      <c r="I310" s="76" t="s">
        <v>810</v>
      </c>
      <c r="J310" s="76" t="s">
        <v>3086</v>
      </c>
      <c r="K310" s="76">
        <v>6260</v>
      </c>
      <c r="L310" s="76">
        <v>4744</v>
      </c>
      <c r="M310" s="76">
        <v>2500</v>
      </c>
      <c r="N310" s="76"/>
      <c r="O310" s="76"/>
      <c r="P310" s="76"/>
    </row>
    <row r="311" spans="1:16" x14ac:dyDescent="0.25">
      <c r="A311" s="76">
        <v>12491</v>
      </c>
      <c r="B311" s="77">
        <v>45687</v>
      </c>
      <c r="C311" s="76" t="s">
        <v>791</v>
      </c>
      <c r="D311" s="76" t="s">
        <v>809</v>
      </c>
      <c r="E311" s="76" t="s">
        <v>220</v>
      </c>
      <c r="F311" s="76" t="s">
        <v>650</v>
      </c>
      <c r="G311" s="76" t="s">
        <v>2949</v>
      </c>
      <c r="H311" s="76" t="s">
        <v>797</v>
      </c>
      <c r="I311" s="76" t="s">
        <v>2899</v>
      </c>
      <c r="J311" s="76" t="s">
        <v>3405</v>
      </c>
      <c r="K311" s="76">
        <v>6261</v>
      </c>
      <c r="L311" s="76">
        <v>26387</v>
      </c>
      <c r="M311" s="76">
        <v>12</v>
      </c>
      <c r="N311" s="76">
        <v>0</v>
      </c>
      <c r="O311" s="76"/>
      <c r="P311" s="76"/>
    </row>
    <row r="312" spans="1:16" x14ac:dyDescent="0.25">
      <c r="A312" s="76">
        <v>12492</v>
      </c>
      <c r="B312" s="77">
        <v>45687</v>
      </c>
      <c r="C312" s="76" t="s">
        <v>791</v>
      </c>
      <c r="D312" s="76" t="s">
        <v>809</v>
      </c>
      <c r="E312" s="76" t="s">
        <v>226</v>
      </c>
      <c r="F312" s="76" t="s">
        <v>227</v>
      </c>
      <c r="G312" s="76" t="s">
        <v>1049</v>
      </c>
      <c r="H312" s="76" t="s">
        <v>797</v>
      </c>
      <c r="I312" s="76" t="s">
        <v>2904</v>
      </c>
      <c r="J312" s="76" t="s">
        <v>3245</v>
      </c>
      <c r="K312" s="76">
        <v>6262</v>
      </c>
      <c r="L312" s="76" t="s">
        <v>3406</v>
      </c>
      <c r="M312" s="76">
        <v>11.7</v>
      </c>
      <c r="N312" s="76">
        <v>0</v>
      </c>
      <c r="O312" s="76"/>
      <c r="P312" s="76"/>
    </row>
    <row r="313" spans="1:16" x14ac:dyDescent="0.25">
      <c r="A313" s="76">
        <v>12493</v>
      </c>
      <c r="B313" s="77">
        <v>45687</v>
      </c>
      <c r="C313" s="76" t="s">
        <v>791</v>
      </c>
      <c r="D313" s="76" t="s">
        <v>809</v>
      </c>
      <c r="E313" s="76" t="s">
        <v>222</v>
      </c>
      <c r="F313" s="76" t="s">
        <v>573</v>
      </c>
      <c r="G313" s="76" t="s">
        <v>819</v>
      </c>
      <c r="H313" s="76" t="s">
        <v>797</v>
      </c>
      <c r="I313" s="76" t="s">
        <v>879</v>
      </c>
      <c r="J313" s="76" t="s">
        <v>3057</v>
      </c>
      <c r="K313" s="76">
        <v>6263</v>
      </c>
      <c r="L313" s="76">
        <v>192011004467</v>
      </c>
      <c r="M313" s="76">
        <v>31.99</v>
      </c>
      <c r="N313" s="76">
        <v>1.52</v>
      </c>
      <c r="O313" s="76" t="s">
        <v>800</v>
      </c>
      <c r="P313" s="76"/>
    </row>
    <row r="314" spans="1:16" x14ac:dyDescent="0.25">
      <c r="A314" s="76">
        <v>12495</v>
      </c>
      <c r="B314" s="77">
        <v>45687</v>
      </c>
      <c r="C314" s="76" t="s">
        <v>791</v>
      </c>
      <c r="D314" s="76" t="s">
        <v>809</v>
      </c>
      <c r="E314" s="76" t="s">
        <v>220</v>
      </c>
      <c r="F314" s="76" t="s">
        <v>372</v>
      </c>
      <c r="G314" s="76" t="s">
        <v>820</v>
      </c>
      <c r="H314" s="76" t="s">
        <v>797</v>
      </c>
      <c r="I314" s="76" t="s">
        <v>878</v>
      </c>
      <c r="J314" s="76" t="s">
        <v>3407</v>
      </c>
      <c r="K314" s="76">
        <v>6265</v>
      </c>
      <c r="L314" s="76">
        <v>182</v>
      </c>
      <c r="M314" s="76">
        <v>11</v>
      </c>
      <c r="N314" s="76">
        <v>0.52</v>
      </c>
      <c r="O314" s="76" t="s">
        <v>800</v>
      </c>
      <c r="P314" s="76"/>
    </row>
    <row r="315" spans="1:16" x14ac:dyDescent="0.25">
      <c r="A315" s="76">
        <v>12496</v>
      </c>
      <c r="B315" s="77">
        <v>45687</v>
      </c>
      <c r="C315" s="76" t="s">
        <v>791</v>
      </c>
      <c r="D315" s="76" t="s">
        <v>809</v>
      </c>
      <c r="E315" s="76" t="s">
        <v>220</v>
      </c>
      <c r="F315" s="76" t="s">
        <v>221</v>
      </c>
      <c r="G315" s="76" t="s">
        <v>1681</v>
      </c>
      <c r="H315" s="76" t="s">
        <v>797</v>
      </c>
      <c r="I315" s="76" t="s">
        <v>805</v>
      </c>
      <c r="J315" s="76" t="s">
        <v>3408</v>
      </c>
      <c r="K315" s="76">
        <v>6266</v>
      </c>
      <c r="L315" s="76">
        <v>566583</v>
      </c>
      <c r="M315" s="76">
        <v>47.25</v>
      </c>
      <c r="N315" s="76">
        <v>2.25</v>
      </c>
      <c r="O315" s="76" t="s">
        <v>800</v>
      </c>
      <c r="P315" s="76"/>
    </row>
    <row r="316" spans="1:16" x14ac:dyDescent="0.25">
      <c r="A316" s="76">
        <v>12497</v>
      </c>
      <c r="B316" s="77">
        <v>45687</v>
      </c>
      <c r="C316" s="76" t="s">
        <v>791</v>
      </c>
      <c r="D316" s="76" t="s">
        <v>809</v>
      </c>
      <c r="E316" s="76" t="s">
        <v>222</v>
      </c>
      <c r="F316" s="76" t="s">
        <v>573</v>
      </c>
      <c r="G316" s="76" t="s">
        <v>801</v>
      </c>
      <c r="H316" s="76" t="s">
        <v>797</v>
      </c>
      <c r="I316" s="76" t="s">
        <v>2896</v>
      </c>
      <c r="J316" s="76" t="s">
        <v>3057</v>
      </c>
      <c r="K316" s="76">
        <v>6267</v>
      </c>
      <c r="L316" s="76">
        <v>822394</v>
      </c>
      <c r="M316" s="76">
        <v>43.23</v>
      </c>
      <c r="N316" s="76">
        <v>0</v>
      </c>
      <c r="O316" s="76"/>
      <c r="P316" s="76"/>
    </row>
    <row r="317" spans="1:16" x14ac:dyDescent="0.25">
      <c r="A317" s="76">
        <v>12498</v>
      </c>
      <c r="B317" s="77">
        <v>45687</v>
      </c>
      <c r="C317" s="76" t="s">
        <v>791</v>
      </c>
      <c r="D317" s="76" t="s">
        <v>809</v>
      </c>
      <c r="E317" s="76" t="s">
        <v>220</v>
      </c>
      <c r="F317" s="76" t="s">
        <v>372</v>
      </c>
      <c r="G317" s="76" t="s">
        <v>2918</v>
      </c>
      <c r="H317" s="76" t="s">
        <v>797</v>
      </c>
      <c r="I317" s="76" t="s">
        <v>3409</v>
      </c>
      <c r="J317" s="76" t="s">
        <v>3410</v>
      </c>
      <c r="K317" s="76">
        <v>6268</v>
      </c>
      <c r="L317" s="76" t="s">
        <v>3411</v>
      </c>
      <c r="M317" s="76">
        <v>84</v>
      </c>
      <c r="N317" s="76">
        <v>4</v>
      </c>
      <c r="O317" s="76" t="s">
        <v>800</v>
      </c>
      <c r="P317" s="76"/>
    </row>
    <row r="318" spans="1:16" x14ac:dyDescent="0.25">
      <c r="A318" s="76">
        <v>12499</v>
      </c>
      <c r="B318" s="77">
        <v>45687</v>
      </c>
      <c r="C318" s="76" t="s">
        <v>791</v>
      </c>
      <c r="D318" s="76" t="s">
        <v>792</v>
      </c>
      <c r="E318" s="76" t="s">
        <v>222</v>
      </c>
      <c r="F318" s="76" t="s">
        <v>573</v>
      </c>
      <c r="G318" s="76" t="s">
        <v>2557</v>
      </c>
      <c r="H318" s="76" t="s">
        <v>797</v>
      </c>
      <c r="I318" s="76" t="s">
        <v>2896</v>
      </c>
      <c r="J318" s="76" t="s">
        <v>3057</v>
      </c>
      <c r="K318" s="76">
        <v>6269</v>
      </c>
      <c r="L318" s="76">
        <v>1.39902100000036E+17</v>
      </c>
      <c r="M318" s="76">
        <v>151.19999999999999</v>
      </c>
      <c r="N318" s="76">
        <v>7.2</v>
      </c>
      <c r="O318" s="76" t="s">
        <v>800</v>
      </c>
      <c r="P318" s="76"/>
    </row>
    <row r="319" spans="1:16" x14ac:dyDescent="0.25">
      <c r="A319" s="76">
        <v>12500</v>
      </c>
      <c r="B319" s="77">
        <v>45687</v>
      </c>
      <c r="C319" s="76" t="s">
        <v>791</v>
      </c>
      <c r="D319" s="76" t="s">
        <v>792</v>
      </c>
      <c r="E319" s="76" t="s">
        <v>222</v>
      </c>
      <c r="F319" s="76" t="s">
        <v>573</v>
      </c>
      <c r="G319" s="76" t="s">
        <v>2557</v>
      </c>
      <c r="H319" s="76" t="s">
        <v>797</v>
      </c>
      <c r="I319" s="76" t="s">
        <v>2896</v>
      </c>
      <c r="J319" s="76" t="s">
        <v>3057</v>
      </c>
      <c r="K319" s="76">
        <v>6270</v>
      </c>
      <c r="L319" s="76">
        <v>1.39902100000363E+16</v>
      </c>
      <c r="M319" s="76">
        <v>75.599999999999994</v>
      </c>
      <c r="N319" s="76">
        <v>3.6</v>
      </c>
      <c r="O319" s="76" t="s">
        <v>800</v>
      </c>
      <c r="P319" s="76"/>
    </row>
    <row r="320" spans="1:16" x14ac:dyDescent="0.25">
      <c r="A320" s="76">
        <v>12501</v>
      </c>
      <c r="B320" s="77">
        <v>45687</v>
      </c>
      <c r="C320" s="76" t="s">
        <v>791</v>
      </c>
      <c r="D320" s="76" t="s">
        <v>792</v>
      </c>
      <c r="E320" s="76" t="s">
        <v>222</v>
      </c>
      <c r="F320" s="76" t="s">
        <v>573</v>
      </c>
      <c r="G320" s="76" t="s">
        <v>820</v>
      </c>
      <c r="H320" s="76" t="s">
        <v>2894</v>
      </c>
      <c r="I320" s="76" t="s">
        <v>839</v>
      </c>
      <c r="J320" s="76" t="s">
        <v>3264</v>
      </c>
      <c r="K320" s="76">
        <v>6271</v>
      </c>
      <c r="L320" s="76">
        <v>79</v>
      </c>
      <c r="M320" s="76">
        <v>13</v>
      </c>
      <c r="N320" s="76">
        <v>0.62</v>
      </c>
      <c r="O320" s="76" t="s">
        <v>800</v>
      </c>
      <c r="P320" s="76"/>
    </row>
    <row r="321" spans="1:16" x14ac:dyDescent="0.25">
      <c r="A321" s="76">
        <v>12502</v>
      </c>
      <c r="B321" s="77">
        <v>45687</v>
      </c>
      <c r="C321" s="76" t="s">
        <v>791</v>
      </c>
      <c r="D321" s="76" t="s">
        <v>792</v>
      </c>
      <c r="E321" s="76" t="s">
        <v>222</v>
      </c>
      <c r="F321" s="76" t="s">
        <v>573</v>
      </c>
      <c r="G321" s="76" t="s">
        <v>2559</v>
      </c>
      <c r="H321" s="76" t="s">
        <v>2894</v>
      </c>
      <c r="I321" s="76" t="s">
        <v>839</v>
      </c>
      <c r="J321" s="76" t="s">
        <v>3412</v>
      </c>
      <c r="K321" s="76">
        <v>6272</v>
      </c>
      <c r="L321" s="76">
        <v>127903</v>
      </c>
      <c r="M321" s="76">
        <v>30</v>
      </c>
      <c r="N321" s="76">
        <v>1.43</v>
      </c>
      <c r="O321" s="76" t="s">
        <v>800</v>
      </c>
      <c r="P321" s="76"/>
    </row>
    <row r="322" spans="1:16" x14ac:dyDescent="0.25">
      <c r="A322" s="76">
        <v>12503</v>
      </c>
      <c r="B322" s="77">
        <v>45687</v>
      </c>
      <c r="C322" s="76" t="s">
        <v>791</v>
      </c>
      <c r="D322" s="76" t="s">
        <v>792</v>
      </c>
      <c r="E322" s="76" t="s">
        <v>222</v>
      </c>
      <c r="F322" s="76" t="s">
        <v>573</v>
      </c>
      <c r="G322" s="76" t="s">
        <v>2558</v>
      </c>
      <c r="H322" s="76" t="s">
        <v>2894</v>
      </c>
      <c r="I322" s="76" t="s">
        <v>839</v>
      </c>
      <c r="J322" s="76" t="s">
        <v>3413</v>
      </c>
      <c r="K322" s="76">
        <v>6273</v>
      </c>
      <c r="L322" s="76">
        <v>196655</v>
      </c>
      <c r="M322" s="76">
        <v>10</v>
      </c>
      <c r="N322" s="76">
        <v>0.48</v>
      </c>
      <c r="O322" s="76" t="s">
        <v>800</v>
      </c>
      <c r="P322" s="76"/>
    </row>
    <row r="323" spans="1:16" x14ac:dyDescent="0.25">
      <c r="A323" s="76">
        <v>12504</v>
      </c>
      <c r="B323" s="77">
        <v>45687</v>
      </c>
      <c r="C323" s="76" t="s">
        <v>791</v>
      </c>
      <c r="D323" s="76" t="s">
        <v>792</v>
      </c>
      <c r="E323" s="76" t="s">
        <v>220</v>
      </c>
      <c r="F323" s="76" t="s">
        <v>372</v>
      </c>
      <c r="G323" s="76" t="s">
        <v>818</v>
      </c>
      <c r="H323" s="76" t="s">
        <v>2894</v>
      </c>
      <c r="I323" s="76" t="s">
        <v>2549</v>
      </c>
      <c r="J323" s="76" t="s">
        <v>3414</v>
      </c>
      <c r="K323" s="76">
        <v>6274</v>
      </c>
      <c r="L323" s="76">
        <v>139</v>
      </c>
      <c r="M323" s="76">
        <v>22.75</v>
      </c>
      <c r="N323" s="76">
        <v>1.08</v>
      </c>
      <c r="O323" s="76" t="s">
        <v>800</v>
      </c>
      <c r="P323" s="76"/>
    </row>
    <row r="324" spans="1:16" x14ac:dyDescent="0.25">
      <c r="A324" s="76">
        <v>12505</v>
      </c>
      <c r="B324" s="77">
        <v>45687</v>
      </c>
      <c r="C324" s="76" t="s">
        <v>791</v>
      </c>
      <c r="D324" s="76" t="s">
        <v>792</v>
      </c>
      <c r="E324" s="76" t="s">
        <v>220</v>
      </c>
      <c r="F324" s="76" t="s">
        <v>372</v>
      </c>
      <c r="G324" s="76" t="s">
        <v>807</v>
      </c>
      <c r="H324" s="76" t="s">
        <v>2894</v>
      </c>
      <c r="I324" s="76" t="s">
        <v>878</v>
      </c>
      <c r="J324" s="76" t="s">
        <v>3259</v>
      </c>
      <c r="K324" s="76">
        <v>6275</v>
      </c>
      <c r="L324" s="76">
        <v>5492</v>
      </c>
      <c r="M324" s="76">
        <v>6</v>
      </c>
      <c r="N324" s="76">
        <v>0.28999999999999998</v>
      </c>
      <c r="O324" s="76" t="s">
        <v>800</v>
      </c>
      <c r="P324" s="76"/>
    </row>
    <row r="325" spans="1:16" x14ac:dyDescent="0.25">
      <c r="A325" s="76">
        <v>12506</v>
      </c>
      <c r="B325" s="77">
        <v>45687</v>
      </c>
      <c r="C325" s="76" t="s">
        <v>791</v>
      </c>
      <c r="D325" s="76" t="s">
        <v>792</v>
      </c>
      <c r="E325" s="76" t="s">
        <v>220</v>
      </c>
      <c r="F325" s="76" t="s">
        <v>372</v>
      </c>
      <c r="G325" s="76" t="s">
        <v>819</v>
      </c>
      <c r="H325" s="76" t="s">
        <v>2894</v>
      </c>
      <c r="I325" s="76" t="s">
        <v>878</v>
      </c>
      <c r="J325" s="76" t="s">
        <v>3415</v>
      </c>
      <c r="K325" s="76">
        <v>6276</v>
      </c>
      <c r="L325" s="76" t="s">
        <v>3416</v>
      </c>
      <c r="M325" s="76">
        <v>14.1</v>
      </c>
      <c r="N325" s="76">
        <v>0.67</v>
      </c>
      <c r="O325" s="76" t="s">
        <v>800</v>
      </c>
      <c r="P325" s="76"/>
    </row>
    <row r="326" spans="1:16" x14ac:dyDescent="0.25">
      <c r="A326" s="76">
        <v>12507</v>
      </c>
      <c r="B326" s="77">
        <v>45687</v>
      </c>
      <c r="C326" s="76" t="s">
        <v>791</v>
      </c>
      <c r="D326" s="76" t="s">
        <v>792</v>
      </c>
      <c r="E326" s="76" t="s">
        <v>220</v>
      </c>
      <c r="F326" s="76" t="s">
        <v>2112</v>
      </c>
      <c r="G326" s="76" t="s">
        <v>2945</v>
      </c>
      <c r="H326" s="76" t="s">
        <v>797</v>
      </c>
      <c r="I326" s="76" t="s">
        <v>2914</v>
      </c>
      <c r="J326" s="76" t="s">
        <v>3417</v>
      </c>
      <c r="K326" s="76">
        <v>6277</v>
      </c>
      <c r="L326" s="76">
        <v>409</v>
      </c>
      <c r="M326" s="76">
        <v>200</v>
      </c>
      <c r="N326" s="76">
        <v>9.52</v>
      </c>
      <c r="O326" s="76" t="s">
        <v>800</v>
      </c>
      <c r="P326" s="76"/>
    </row>
    <row r="327" spans="1:16" x14ac:dyDescent="0.25">
      <c r="A327" s="76">
        <v>12508</v>
      </c>
      <c r="B327" s="77">
        <v>45687</v>
      </c>
      <c r="C327" s="76" t="s">
        <v>791</v>
      </c>
      <c r="D327" s="76" t="s">
        <v>792</v>
      </c>
      <c r="E327" s="76" t="s">
        <v>220</v>
      </c>
      <c r="F327" s="76" t="s">
        <v>650</v>
      </c>
      <c r="G327" s="76" t="s">
        <v>814</v>
      </c>
      <c r="H327" s="76" t="s">
        <v>797</v>
      </c>
      <c r="I327" s="76" t="s">
        <v>2560</v>
      </c>
      <c r="J327" s="76" t="s">
        <v>2560</v>
      </c>
      <c r="K327" s="76">
        <v>6278</v>
      </c>
      <c r="L327" s="76">
        <v>358119</v>
      </c>
      <c r="M327" s="76">
        <v>50</v>
      </c>
      <c r="N327" s="76">
        <v>2.38</v>
      </c>
      <c r="O327" s="76" t="s">
        <v>800</v>
      </c>
      <c r="P327" s="76"/>
    </row>
    <row r="328" spans="1:16" x14ac:dyDescent="0.25">
      <c r="A328" s="76">
        <v>12562</v>
      </c>
      <c r="B328" s="77">
        <v>45688</v>
      </c>
      <c r="C328" s="76" t="s">
        <v>811</v>
      </c>
      <c r="D328" s="76" t="s">
        <v>2106</v>
      </c>
      <c r="E328" s="76" t="s">
        <v>224</v>
      </c>
      <c r="F328" s="76" t="s">
        <v>228</v>
      </c>
      <c r="G328" s="76" t="s">
        <v>796</v>
      </c>
      <c r="H328" s="76" t="s">
        <v>797</v>
      </c>
      <c r="I328" s="76" t="s">
        <v>815</v>
      </c>
      <c r="J328" s="76" t="s">
        <v>2941</v>
      </c>
      <c r="K328" s="76">
        <v>1381</v>
      </c>
      <c r="L328" s="76">
        <v>17380699629642</v>
      </c>
      <c r="M328" s="76">
        <v>500</v>
      </c>
      <c r="N328" s="76"/>
      <c r="O328" s="76"/>
      <c r="P328" s="76"/>
    </row>
    <row r="329" spans="1:16" x14ac:dyDescent="0.25">
      <c r="A329" s="76">
        <v>12563</v>
      </c>
      <c r="B329" s="77">
        <v>45688</v>
      </c>
      <c r="C329" s="76" t="s">
        <v>811</v>
      </c>
      <c r="D329" s="76" t="s">
        <v>795</v>
      </c>
      <c r="E329" s="76" t="s">
        <v>224</v>
      </c>
      <c r="F329" s="76" t="s">
        <v>228</v>
      </c>
      <c r="G329" s="76" t="s">
        <v>796</v>
      </c>
      <c r="H329" s="76" t="s">
        <v>797</v>
      </c>
      <c r="I329" s="76" t="s">
        <v>825</v>
      </c>
      <c r="J329" s="76" t="s">
        <v>3418</v>
      </c>
      <c r="K329" s="76">
        <v>1382</v>
      </c>
      <c r="L329" s="76" t="s">
        <v>3419</v>
      </c>
      <c r="M329" s="76">
        <v>78473.25</v>
      </c>
      <c r="N329" s="76"/>
      <c r="O329" s="76"/>
      <c r="P329" s="76"/>
    </row>
    <row r="330" spans="1:16" x14ac:dyDescent="0.25">
      <c r="A330" s="76">
        <v>12823</v>
      </c>
      <c r="B330" s="77">
        <v>45688</v>
      </c>
      <c r="C330" s="76" t="s">
        <v>791</v>
      </c>
      <c r="D330" s="76" t="s">
        <v>792</v>
      </c>
      <c r="E330" s="76" t="s">
        <v>226</v>
      </c>
      <c r="F330" s="76" t="s">
        <v>575</v>
      </c>
      <c r="G330" s="76" t="s">
        <v>3107</v>
      </c>
      <c r="H330" s="76" t="s">
        <v>2102</v>
      </c>
      <c r="I330" s="76" t="s">
        <v>2931</v>
      </c>
      <c r="J330" s="76" t="s">
        <v>3420</v>
      </c>
      <c r="K330" s="76">
        <v>6496</v>
      </c>
      <c r="L330" s="76" t="s">
        <v>3421</v>
      </c>
      <c r="M330" s="76">
        <v>220</v>
      </c>
      <c r="N330" s="76">
        <v>0</v>
      </c>
      <c r="O330" s="76"/>
      <c r="P330" s="76"/>
    </row>
    <row r="331" spans="1:16" x14ac:dyDescent="0.25">
      <c r="A331" s="76">
        <v>12824</v>
      </c>
      <c r="B331" s="77">
        <v>45688</v>
      </c>
      <c r="C331" s="76" t="s">
        <v>791</v>
      </c>
      <c r="D331" s="76" t="s">
        <v>792</v>
      </c>
      <c r="E331" s="76" t="s">
        <v>226</v>
      </c>
      <c r="F331" s="76" t="s">
        <v>575</v>
      </c>
      <c r="G331" s="76" t="s">
        <v>3107</v>
      </c>
      <c r="H331" s="76" t="s">
        <v>2102</v>
      </c>
      <c r="I331" s="76" t="s">
        <v>2931</v>
      </c>
      <c r="J331" s="76" t="s">
        <v>3422</v>
      </c>
      <c r="K331" s="76">
        <v>6496</v>
      </c>
      <c r="L331" s="76" t="s">
        <v>3423</v>
      </c>
      <c r="M331" s="76">
        <v>220</v>
      </c>
      <c r="N331" s="76">
        <v>0</v>
      </c>
      <c r="O331" s="76"/>
      <c r="P331" s="76"/>
    </row>
    <row r="332" spans="1:16" x14ac:dyDescent="0.25">
      <c r="A332" s="76">
        <v>12830</v>
      </c>
      <c r="B332" s="77">
        <v>45688</v>
      </c>
      <c r="C332" s="76" t="s">
        <v>791</v>
      </c>
      <c r="D332" s="76" t="s">
        <v>792</v>
      </c>
      <c r="E332" s="76" t="s">
        <v>226</v>
      </c>
      <c r="F332" s="76" t="s">
        <v>575</v>
      </c>
      <c r="G332" s="76" t="s">
        <v>2938</v>
      </c>
      <c r="H332" s="76" t="s">
        <v>816</v>
      </c>
      <c r="I332" s="76" t="s">
        <v>2937</v>
      </c>
      <c r="J332" s="76" t="s">
        <v>2157</v>
      </c>
      <c r="K332" s="76">
        <v>6494</v>
      </c>
      <c r="L332" s="76" t="s">
        <v>3424</v>
      </c>
      <c r="M332" s="76">
        <v>304.5</v>
      </c>
      <c r="N332" s="76">
        <v>14.5</v>
      </c>
      <c r="O332" s="76" t="s">
        <v>804</v>
      </c>
      <c r="P332" s="76"/>
    </row>
    <row r="333" spans="1:16" x14ac:dyDescent="0.25">
      <c r="A333" s="76">
        <v>12835</v>
      </c>
      <c r="B333" s="77">
        <v>45688</v>
      </c>
      <c r="C333" s="76" t="s">
        <v>791</v>
      </c>
      <c r="D333" s="76" t="s">
        <v>792</v>
      </c>
      <c r="E333" s="76" t="s">
        <v>226</v>
      </c>
      <c r="F333" s="76" t="s">
        <v>575</v>
      </c>
      <c r="G333" s="76" t="s">
        <v>2958</v>
      </c>
      <c r="H333" s="76" t="s">
        <v>816</v>
      </c>
      <c r="I333" s="76" t="s">
        <v>3425</v>
      </c>
      <c r="J333" s="76" t="s">
        <v>3426</v>
      </c>
      <c r="K333" s="76">
        <v>6495</v>
      </c>
      <c r="L333" s="76" t="s">
        <v>3427</v>
      </c>
      <c r="M333" s="76">
        <v>204.75</v>
      </c>
      <c r="N333" s="76">
        <v>9.75</v>
      </c>
      <c r="O333" s="76" t="s">
        <v>804</v>
      </c>
      <c r="P333" s="76"/>
    </row>
    <row r="334" spans="1:16" ht="15" customHeight="1" x14ac:dyDescent="0.25">
      <c r="A334" s="434">
        <v>12837</v>
      </c>
      <c r="B334" s="435">
        <v>45688</v>
      </c>
      <c r="C334" s="434" t="s">
        <v>791</v>
      </c>
      <c r="D334" s="434" t="s">
        <v>795</v>
      </c>
      <c r="E334" s="434" t="s">
        <v>225</v>
      </c>
      <c r="F334" s="434" t="s">
        <v>229</v>
      </c>
      <c r="G334" s="434" t="s">
        <v>796</v>
      </c>
      <c r="H334" s="434" t="s">
        <v>797</v>
      </c>
      <c r="I334" s="434" t="s">
        <v>7768</v>
      </c>
      <c r="J334" s="434" t="s">
        <v>7769</v>
      </c>
      <c r="K334" s="434">
        <v>6506</v>
      </c>
      <c r="L334" s="434">
        <v>20391575</v>
      </c>
      <c r="M334" s="434">
        <v>4103.76</v>
      </c>
      <c r="N334" s="434">
        <v>195.42</v>
      </c>
      <c r="O334" s="434" t="s">
        <v>804</v>
      </c>
    </row>
  </sheetData>
  <autoFilter ref="A1:P333"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E203"/>
  <sheetViews>
    <sheetView topLeftCell="A60" zoomScaleNormal="100" workbookViewId="0">
      <selection activeCell="E66" activeCellId="1" sqref="E84 E66"/>
    </sheetView>
  </sheetViews>
  <sheetFormatPr defaultRowHeight="15" x14ac:dyDescent="0.25"/>
  <cols>
    <col min="1" max="1" width="61.5703125" bestFit="1" customWidth="1"/>
    <col min="2" max="2" width="24.5703125" style="58" bestFit="1" customWidth="1"/>
    <col min="3" max="3" width="12.140625" bestFit="1" customWidth="1"/>
    <col min="4" max="4" width="75.140625" bestFit="1" customWidth="1"/>
    <col min="5" max="5" width="14.7109375" bestFit="1" customWidth="1"/>
  </cols>
  <sheetData>
    <row r="1" spans="1:5" ht="23.25" x14ac:dyDescent="0.35">
      <c r="A1" s="450" t="s">
        <v>908</v>
      </c>
      <c r="B1" s="450"/>
      <c r="D1" s="450" t="s">
        <v>909</v>
      </c>
      <c r="E1" s="450"/>
    </row>
    <row r="2" spans="1:5" x14ac:dyDescent="0.25">
      <c r="A2" s="74" t="s">
        <v>357</v>
      </c>
      <c r="B2" t="s">
        <v>551</v>
      </c>
      <c r="D2" s="74" t="s">
        <v>357</v>
      </c>
      <c r="E2" t="s">
        <v>907</v>
      </c>
    </row>
    <row r="3" spans="1:5" x14ac:dyDescent="0.25">
      <c r="A3" s="49" t="s">
        <v>341</v>
      </c>
      <c r="B3" s="2">
        <v>62203.527200000004</v>
      </c>
      <c r="D3" s="49" t="s">
        <v>341</v>
      </c>
      <c r="E3" s="2">
        <v>1473</v>
      </c>
    </row>
    <row r="4" spans="1:5" x14ac:dyDescent="0.25">
      <c r="A4" s="75" t="s">
        <v>164</v>
      </c>
      <c r="B4" s="2">
        <v>3545</v>
      </c>
      <c r="D4" s="75" t="s">
        <v>398</v>
      </c>
      <c r="E4" s="2">
        <v>71</v>
      </c>
    </row>
    <row r="5" spans="1:5" x14ac:dyDescent="0.25">
      <c r="A5" s="75" t="s">
        <v>77</v>
      </c>
      <c r="B5" s="2">
        <v>5087.5</v>
      </c>
      <c r="D5" s="87" t="s">
        <v>710</v>
      </c>
      <c r="E5" s="2">
        <v>68</v>
      </c>
    </row>
    <row r="6" spans="1:5" x14ac:dyDescent="0.25">
      <c r="A6" s="75" t="s">
        <v>167</v>
      </c>
      <c r="B6" s="2">
        <v>690</v>
      </c>
      <c r="D6" s="87" t="s">
        <v>2589</v>
      </c>
      <c r="E6" s="2">
        <v>2</v>
      </c>
    </row>
    <row r="7" spans="1:5" x14ac:dyDescent="0.25">
      <c r="A7" s="75" t="s">
        <v>176</v>
      </c>
      <c r="B7" s="2">
        <v>1611</v>
      </c>
      <c r="D7" s="87" t="s">
        <v>2803</v>
      </c>
      <c r="E7" s="2">
        <v>1</v>
      </c>
    </row>
    <row r="8" spans="1:5" x14ac:dyDescent="0.25">
      <c r="A8" s="75" t="s">
        <v>178</v>
      </c>
      <c r="B8" s="2">
        <v>850</v>
      </c>
      <c r="D8" s="75" t="s">
        <v>605</v>
      </c>
      <c r="E8" s="2">
        <v>78</v>
      </c>
    </row>
    <row r="9" spans="1:5" x14ac:dyDescent="0.25">
      <c r="A9" s="75" t="s">
        <v>237</v>
      </c>
      <c r="B9" s="2">
        <v>914</v>
      </c>
      <c r="D9" s="87" t="s">
        <v>367</v>
      </c>
      <c r="E9" s="2">
        <v>18</v>
      </c>
    </row>
    <row r="10" spans="1:5" x14ac:dyDescent="0.25">
      <c r="A10" s="75" t="s">
        <v>707</v>
      </c>
      <c r="B10" s="2">
        <v>2060</v>
      </c>
      <c r="D10" s="87" t="s">
        <v>361</v>
      </c>
      <c r="E10" s="2">
        <v>60</v>
      </c>
    </row>
    <row r="11" spans="1:5" x14ac:dyDescent="0.25">
      <c r="A11" s="75" t="s">
        <v>892</v>
      </c>
      <c r="B11" s="2">
        <v>591</v>
      </c>
      <c r="D11" s="75" t="s">
        <v>188</v>
      </c>
      <c r="E11" s="2">
        <v>639</v>
      </c>
    </row>
    <row r="12" spans="1:5" x14ac:dyDescent="0.25">
      <c r="A12" s="75" t="s">
        <v>283</v>
      </c>
      <c r="B12" s="2">
        <v>10500</v>
      </c>
      <c r="D12" s="87" t="s">
        <v>189</v>
      </c>
      <c r="E12" s="2">
        <v>320</v>
      </c>
    </row>
    <row r="13" spans="1:5" x14ac:dyDescent="0.25">
      <c r="A13" s="75" t="s">
        <v>240</v>
      </c>
      <c r="B13" s="2">
        <v>925</v>
      </c>
      <c r="D13" s="87" t="s">
        <v>363</v>
      </c>
      <c r="E13" s="2">
        <v>13</v>
      </c>
    </row>
    <row r="14" spans="1:5" x14ac:dyDescent="0.25">
      <c r="A14" s="75" t="s">
        <v>80</v>
      </c>
      <c r="B14" s="2">
        <v>7402.5303999999996</v>
      </c>
      <c r="D14" s="87" t="s">
        <v>365</v>
      </c>
      <c r="E14" s="2">
        <v>214</v>
      </c>
    </row>
    <row r="15" spans="1:5" x14ac:dyDescent="0.25">
      <c r="A15" s="75" t="s">
        <v>277</v>
      </c>
      <c r="B15" s="2">
        <v>2615</v>
      </c>
      <c r="D15" s="87" t="s">
        <v>364</v>
      </c>
      <c r="E15" s="2">
        <v>13</v>
      </c>
    </row>
    <row r="16" spans="1:5" x14ac:dyDescent="0.25">
      <c r="A16" s="75" t="s">
        <v>270</v>
      </c>
      <c r="B16" s="2">
        <v>2500</v>
      </c>
      <c r="D16" s="87" t="s">
        <v>607</v>
      </c>
      <c r="E16" s="2">
        <v>76</v>
      </c>
    </row>
    <row r="17" spans="1:5" x14ac:dyDescent="0.25">
      <c r="A17" s="75" t="s">
        <v>241</v>
      </c>
      <c r="B17" s="2">
        <v>1055</v>
      </c>
      <c r="D17" s="87" t="s">
        <v>84</v>
      </c>
      <c r="E17" s="2">
        <v>3</v>
      </c>
    </row>
    <row r="18" spans="1:5" x14ac:dyDescent="0.25">
      <c r="A18" s="75" t="s">
        <v>1949</v>
      </c>
      <c r="B18" s="2">
        <v>4000</v>
      </c>
      <c r="D18" s="75" t="s">
        <v>177</v>
      </c>
      <c r="E18" s="2">
        <v>419</v>
      </c>
    </row>
    <row r="19" spans="1:5" x14ac:dyDescent="0.25">
      <c r="A19" s="75" t="s">
        <v>2120</v>
      </c>
      <c r="B19" s="2">
        <v>1200</v>
      </c>
      <c r="D19" s="87" t="s">
        <v>116</v>
      </c>
      <c r="E19" s="2">
        <v>44</v>
      </c>
    </row>
    <row r="20" spans="1:5" x14ac:dyDescent="0.25">
      <c r="A20" s="75" t="s">
        <v>896</v>
      </c>
      <c r="B20" s="2">
        <v>200</v>
      </c>
      <c r="D20" s="87" t="s">
        <v>151</v>
      </c>
      <c r="E20" s="2">
        <v>11</v>
      </c>
    </row>
    <row r="21" spans="1:5" x14ac:dyDescent="0.25">
      <c r="A21" s="75" t="s">
        <v>321</v>
      </c>
      <c r="B21" s="2">
        <v>675</v>
      </c>
      <c r="D21" s="87" t="s">
        <v>89</v>
      </c>
      <c r="E21" s="2">
        <v>8</v>
      </c>
    </row>
    <row r="22" spans="1:5" x14ac:dyDescent="0.25">
      <c r="A22" s="75" t="s">
        <v>2202</v>
      </c>
      <c r="B22" s="2">
        <v>352</v>
      </c>
      <c r="D22" s="87" t="s">
        <v>477</v>
      </c>
      <c r="E22" s="2">
        <v>58</v>
      </c>
    </row>
    <row r="23" spans="1:5" x14ac:dyDescent="0.25">
      <c r="A23" s="75" t="s">
        <v>1581</v>
      </c>
      <c r="B23" s="2">
        <v>256</v>
      </c>
      <c r="D23" s="87" t="s">
        <v>608</v>
      </c>
      <c r="E23" s="2">
        <v>56</v>
      </c>
    </row>
    <row r="24" spans="1:5" x14ac:dyDescent="0.25">
      <c r="A24" s="75" t="s">
        <v>2172</v>
      </c>
      <c r="B24" s="2">
        <v>700</v>
      </c>
      <c r="D24" s="87" t="s">
        <v>84</v>
      </c>
      <c r="E24" s="2">
        <v>134</v>
      </c>
    </row>
    <row r="25" spans="1:5" x14ac:dyDescent="0.25">
      <c r="A25" s="75" t="s">
        <v>711</v>
      </c>
      <c r="B25" s="2">
        <v>1050</v>
      </c>
      <c r="D25" s="87" t="s">
        <v>98</v>
      </c>
      <c r="E25" s="2">
        <v>13</v>
      </c>
    </row>
    <row r="26" spans="1:5" x14ac:dyDescent="0.25">
      <c r="A26" s="75" t="s">
        <v>697</v>
      </c>
      <c r="B26" s="2">
        <v>800</v>
      </c>
      <c r="D26" s="87" t="s">
        <v>314</v>
      </c>
      <c r="E26" s="2">
        <v>3</v>
      </c>
    </row>
    <row r="27" spans="1:5" x14ac:dyDescent="0.25">
      <c r="A27" s="75" t="s">
        <v>243</v>
      </c>
      <c r="B27" s="2">
        <v>456.99699999999996</v>
      </c>
      <c r="D27" s="87" t="s">
        <v>889</v>
      </c>
      <c r="E27" s="2">
        <v>32</v>
      </c>
    </row>
    <row r="28" spans="1:5" x14ac:dyDescent="0.25">
      <c r="A28" s="75" t="s">
        <v>2611</v>
      </c>
      <c r="B28" s="2">
        <v>570</v>
      </c>
      <c r="D28" s="87" t="s">
        <v>368</v>
      </c>
      <c r="E28" s="2">
        <v>60</v>
      </c>
    </row>
    <row r="29" spans="1:5" x14ac:dyDescent="0.25">
      <c r="A29" s="75" t="s">
        <v>2683</v>
      </c>
      <c r="B29" s="2">
        <v>135</v>
      </c>
      <c r="D29" s="75" t="s">
        <v>179</v>
      </c>
      <c r="E29" s="2">
        <v>35</v>
      </c>
    </row>
    <row r="30" spans="1:5" x14ac:dyDescent="0.25">
      <c r="A30" s="75" t="s">
        <v>5326</v>
      </c>
      <c r="B30" s="2">
        <v>274.99979999999999</v>
      </c>
      <c r="D30" s="87" t="s">
        <v>110</v>
      </c>
      <c r="E30" s="2">
        <v>2</v>
      </c>
    </row>
    <row r="31" spans="1:5" x14ac:dyDescent="0.25">
      <c r="A31" s="75" t="s">
        <v>5332</v>
      </c>
      <c r="B31" s="2">
        <v>96</v>
      </c>
      <c r="D31" s="87" t="s">
        <v>295</v>
      </c>
      <c r="E31" s="2">
        <v>15</v>
      </c>
    </row>
    <row r="32" spans="1:5" x14ac:dyDescent="0.25">
      <c r="A32" s="75" t="s">
        <v>2134</v>
      </c>
      <c r="B32" s="2">
        <v>1814.5</v>
      </c>
      <c r="D32" s="87" t="s">
        <v>282</v>
      </c>
      <c r="E32" s="2">
        <v>18</v>
      </c>
    </row>
    <row r="33" spans="1:5" x14ac:dyDescent="0.25">
      <c r="A33" s="75" t="s">
        <v>5401</v>
      </c>
      <c r="B33" s="2">
        <v>512</v>
      </c>
      <c r="D33" s="75" t="s">
        <v>175</v>
      </c>
      <c r="E33" s="2">
        <v>130</v>
      </c>
    </row>
    <row r="34" spans="1:5" x14ac:dyDescent="0.25">
      <c r="A34" s="75" t="s">
        <v>5431</v>
      </c>
      <c r="B34" s="2">
        <v>4000</v>
      </c>
      <c r="D34" s="87" t="s">
        <v>360</v>
      </c>
      <c r="E34" s="2">
        <v>100</v>
      </c>
    </row>
    <row r="35" spans="1:5" x14ac:dyDescent="0.25">
      <c r="A35" s="75" t="s">
        <v>5435</v>
      </c>
      <c r="B35" s="2">
        <v>4765</v>
      </c>
      <c r="D35" s="87" t="s">
        <v>714</v>
      </c>
      <c r="E35" s="2">
        <v>1</v>
      </c>
    </row>
    <row r="36" spans="1:5" x14ac:dyDescent="0.25">
      <c r="A36" s="49" t="s">
        <v>85</v>
      </c>
      <c r="B36" s="2">
        <v>-132757.4874833333</v>
      </c>
      <c r="D36" s="87" t="s">
        <v>530</v>
      </c>
      <c r="E36" s="2">
        <v>7</v>
      </c>
    </row>
    <row r="37" spans="1:5" x14ac:dyDescent="0.25">
      <c r="A37" s="75" t="s">
        <v>291</v>
      </c>
      <c r="B37" s="399">
        <v>-16</v>
      </c>
      <c r="D37" s="87" t="s">
        <v>602</v>
      </c>
      <c r="E37" s="2">
        <v>22</v>
      </c>
    </row>
    <row r="38" spans="1:5" x14ac:dyDescent="0.25">
      <c r="A38" s="75" t="s">
        <v>546</v>
      </c>
      <c r="B38" s="399">
        <v>-520.34989999999993</v>
      </c>
      <c r="D38" s="75" t="s">
        <v>362</v>
      </c>
      <c r="E38" s="2">
        <v>101</v>
      </c>
    </row>
    <row r="39" spans="1:5" x14ac:dyDescent="0.25">
      <c r="A39" s="75" t="s">
        <v>195</v>
      </c>
      <c r="B39" s="399">
        <v>-3611.9599999999996</v>
      </c>
      <c r="D39" s="87" t="s">
        <v>609</v>
      </c>
      <c r="E39" s="2">
        <v>81</v>
      </c>
    </row>
    <row r="40" spans="1:5" x14ac:dyDescent="0.25">
      <c r="A40" s="75" t="s">
        <v>180</v>
      </c>
      <c r="B40" s="400">
        <v>-7204.8282666666664</v>
      </c>
      <c r="D40" s="87" t="s">
        <v>140</v>
      </c>
      <c r="E40" s="2">
        <v>20</v>
      </c>
    </row>
    <row r="41" spans="1:5" x14ac:dyDescent="0.25">
      <c r="A41" s="75" t="s">
        <v>199</v>
      </c>
      <c r="B41" s="400">
        <v>-1902.9422250000002</v>
      </c>
      <c r="D41" s="49" t="s">
        <v>85</v>
      </c>
      <c r="E41" s="2">
        <v>-1155.4233333333334</v>
      </c>
    </row>
    <row r="42" spans="1:5" x14ac:dyDescent="0.25">
      <c r="A42" s="75" t="s">
        <v>190</v>
      </c>
      <c r="B42" s="400">
        <v>-12735.79555833333</v>
      </c>
      <c r="D42" s="75" t="s">
        <v>398</v>
      </c>
      <c r="E42" s="2">
        <v>-5.833333333333333</v>
      </c>
    </row>
    <row r="43" spans="1:5" x14ac:dyDescent="0.25">
      <c r="A43" s="75" t="s">
        <v>187</v>
      </c>
      <c r="B43" s="2">
        <v>-14324.503333333334</v>
      </c>
      <c r="D43" s="87" t="s">
        <v>710</v>
      </c>
      <c r="E43" s="2">
        <v>-4.833333333333333</v>
      </c>
    </row>
    <row r="44" spans="1:5" x14ac:dyDescent="0.25">
      <c r="A44" s="75" t="s">
        <v>209</v>
      </c>
      <c r="B44" s="399">
        <v>-815</v>
      </c>
      <c r="D44" s="87" t="s">
        <v>1935</v>
      </c>
      <c r="E44" s="2">
        <v>-1</v>
      </c>
    </row>
    <row r="45" spans="1:5" x14ac:dyDescent="0.25">
      <c r="A45" s="75" t="s">
        <v>313</v>
      </c>
      <c r="B45" s="400">
        <v>-76521.481599999985</v>
      </c>
      <c r="D45" s="75" t="s">
        <v>605</v>
      </c>
      <c r="E45" s="2">
        <v>-51.266666666666666</v>
      </c>
    </row>
    <row r="46" spans="1:5" x14ac:dyDescent="0.25">
      <c r="A46" s="75" t="s">
        <v>304</v>
      </c>
      <c r="B46" s="400">
        <v>-13802.766600000001</v>
      </c>
      <c r="D46" s="87" t="s">
        <v>606</v>
      </c>
      <c r="E46" s="2">
        <v>-8</v>
      </c>
    </row>
    <row r="47" spans="1:5" x14ac:dyDescent="0.25">
      <c r="A47" s="75" t="s">
        <v>897</v>
      </c>
      <c r="B47" s="2">
        <v>-1301.8599999999999</v>
      </c>
      <c r="D47" s="87" t="s">
        <v>367</v>
      </c>
      <c r="E47" s="2">
        <v>-26.166666666666668</v>
      </c>
    </row>
    <row r="48" spans="1:5" x14ac:dyDescent="0.25">
      <c r="A48" s="49" t="s">
        <v>117</v>
      </c>
      <c r="B48" s="2">
        <v>32500</v>
      </c>
      <c r="D48" s="87" t="s">
        <v>361</v>
      </c>
      <c r="E48" s="2">
        <v>-17.099999999999994</v>
      </c>
    </row>
    <row r="49" spans="1:5" x14ac:dyDescent="0.25">
      <c r="A49" s="75" t="s">
        <v>313</v>
      </c>
      <c r="B49" s="400">
        <v>23750</v>
      </c>
      <c r="D49" s="75" t="s">
        <v>188</v>
      </c>
      <c r="E49" s="2">
        <v>-514</v>
      </c>
    </row>
    <row r="50" spans="1:5" x14ac:dyDescent="0.25">
      <c r="A50" s="75" t="s">
        <v>304</v>
      </c>
      <c r="B50" s="400">
        <v>8750</v>
      </c>
      <c r="D50" s="87" t="s">
        <v>189</v>
      </c>
      <c r="E50" s="2">
        <v>-240</v>
      </c>
    </row>
    <row r="51" spans="1:5" x14ac:dyDescent="0.25">
      <c r="A51" s="49" t="s">
        <v>343</v>
      </c>
      <c r="B51" s="2">
        <v>25365</v>
      </c>
      <c r="D51" s="87" t="s">
        <v>363</v>
      </c>
      <c r="E51" s="2">
        <v>-21</v>
      </c>
    </row>
    <row r="52" spans="1:5" x14ac:dyDescent="0.25">
      <c r="A52" s="75" t="s">
        <v>164</v>
      </c>
      <c r="B52" s="2">
        <v>25365</v>
      </c>
      <c r="D52" s="87" t="s">
        <v>365</v>
      </c>
      <c r="E52" s="2">
        <v>-190</v>
      </c>
    </row>
    <row r="53" spans="1:5" x14ac:dyDescent="0.25">
      <c r="A53" s="49" t="s">
        <v>342</v>
      </c>
      <c r="B53" s="2">
        <v>-25365</v>
      </c>
      <c r="D53" s="87" t="s">
        <v>364</v>
      </c>
      <c r="E53" s="2">
        <v>-10</v>
      </c>
    </row>
    <row r="54" spans="1:5" x14ac:dyDescent="0.25">
      <c r="A54" s="75" t="s">
        <v>164</v>
      </c>
      <c r="B54" s="2">
        <v>-25365</v>
      </c>
      <c r="D54" s="87" t="s">
        <v>607</v>
      </c>
      <c r="E54" s="2">
        <v>-53</v>
      </c>
    </row>
    <row r="55" spans="1:5" x14ac:dyDescent="0.25">
      <c r="A55" s="49" t="s">
        <v>7</v>
      </c>
      <c r="B55" s="2">
        <v>-38053.960283333305</v>
      </c>
      <c r="D55" s="75" t="s">
        <v>177</v>
      </c>
      <c r="E55" s="2">
        <v>-288.32666666666671</v>
      </c>
    </row>
    <row r="56" spans="1:5" x14ac:dyDescent="0.25">
      <c r="B56"/>
      <c r="D56" s="87" t="s">
        <v>116</v>
      </c>
      <c r="E56" s="2">
        <v>-28.3</v>
      </c>
    </row>
    <row r="57" spans="1:5" x14ac:dyDescent="0.25">
      <c r="B57"/>
      <c r="D57" s="87" t="s">
        <v>151</v>
      </c>
      <c r="E57" s="2">
        <v>-11</v>
      </c>
    </row>
    <row r="58" spans="1:5" x14ac:dyDescent="0.25">
      <c r="B58"/>
      <c r="D58" s="87" t="s">
        <v>89</v>
      </c>
      <c r="E58" s="2">
        <v>-7.3650000000000011</v>
      </c>
    </row>
    <row r="59" spans="1:5" x14ac:dyDescent="0.25">
      <c r="B59"/>
      <c r="D59" s="87" t="s">
        <v>477</v>
      </c>
      <c r="E59" s="2">
        <v>-34.950000000000003</v>
      </c>
    </row>
    <row r="60" spans="1:5" x14ac:dyDescent="0.25">
      <c r="B60"/>
      <c r="D60" s="87" t="s">
        <v>608</v>
      </c>
      <c r="E60" s="2">
        <v>-93.666666666666671</v>
      </c>
    </row>
    <row r="61" spans="1:5" x14ac:dyDescent="0.25">
      <c r="B61"/>
      <c r="D61" s="87" t="s">
        <v>84</v>
      </c>
      <c r="E61" s="2">
        <v>-80.544999999999987</v>
      </c>
    </row>
    <row r="62" spans="1:5" x14ac:dyDescent="0.25">
      <c r="B62"/>
      <c r="D62" s="87" t="s">
        <v>98</v>
      </c>
      <c r="E62" s="2">
        <v>-9.5</v>
      </c>
    </row>
    <row r="63" spans="1:5" x14ac:dyDescent="0.25">
      <c r="B63"/>
      <c r="D63" s="87" t="s">
        <v>314</v>
      </c>
      <c r="E63" s="2">
        <v>-5</v>
      </c>
    </row>
    <row r="64" spans="1:5" x14ac:dyDescent="0.25">
      <c r="B64"/>
      <c r="D64" s="87" t="s">
        <v>368</v>
      </c>
      <c r="E64" s="2">
        <v>-18</v>
      </c>
    </row>
    <row r="65" spans="2:5" x14ac:dyDescent="0.25">
      <c r="B65"/>
      <c r="D65" s="75" t="s">
        <v>179</v>
      </c>
      <c r="E65" s="2">
        <v>-130</v>
      </c>
    </row>
    <row r="66" spans="2:5" x14ac:dyDescent="0.25">
      <c r="B66"/>
      <c r="D66" s="87" t="s">
        <v>182</v>
      </c>
      <c r="E66" s="2">
        <v>-48</v>
      </c>
    </row>
    <row r="67" spans="2:5" x14ac:dyDescent="0.25">
      <c r="B67"/>
      <c r="D67" s="87" t="s">
        <v>110</v>
      </c>
      <c r="E67" s="2">
        <v>-20</v>
      </c>
    </row>
    <row r="68" spans="2:5" x14ac:dyDescent="0.25">
      <c r="B68"/>
      <c r="D68" s="87" t="s">
        <v>295</v>
      </c>
      <c r="E68" s="2">
        <v>-12</v>
      </c>
    </row>
    <row r="69" spans="2:5" x14ac:dyDescent="0.25">
      <c r="B69"/>
      <c r="D69" s="87" t="s">
        <v>282</v>
      </c>
      <c r="E69" s="2">
        <v>-23</v>
      </c>
    </row>
    <row r="70" spans="2:5" x14ac:dyDescent="0.25">
      <c r="B70"/>
      <c r="D70" s="87" t="s">
        <v>2670</v>
      </c>
      <c r="E70" s="2">
        <v>-27</v>
      </c>
    </row>
    <row r="71" spans="2:5" x14ac:dyDescent="0.25">
      <c r="B71"/>
      <c r="D71" s="75" t="s">
        <v>175</v>
      </c>
      <c r="E71" s="2">
        <v>-124.99666666666667</v>
      </c>
    </row>
    <row r="72" spans="2:5" x14ac:dyDescent="0.25">
      <c r="B72"/>
      <c r="D72" s="87" t="s">
        <v>360</v>
      </c>
      <c r="E72" s="2">
        <v>-83.75</v>
      </c>
    </row>
    <row r="73" spans="2:5" x14ac:dyDescent="0.25">
      <c r="B73"/>
      <c r="D73" s="87" t="s">
        <v>714</v>
      </c>
      <c r="E73" s="2">
        <v>-4</v>
      </c>
    </row>
    <row r="74" spans="2:5" x14ac:dyDescent="0.25">
      <c r="B74"/>
      <c r="D74" s="87" t="s">
        <v>369</v>
      </c>
      <c r="E74" s="2">
        <v>-8</v>
      </c>
    </row>
    <row r="75" spans="2:5" x14ac:dyDescent="0.25">
      <c r="B75"/>
      <c r="D75" s="87" t="s">
        <v>366</v>
      </c>
      <c r="E75" s="2">
        <v>-13.246666666666668</v>
      </c>
    </row>
    <row r="76" spans="2:5" x14ac:dyDescent="0.25">
      <c r="B76"/>
      <c r="D76" s="87" t="s">
        <v>530</v>
      </c>
      <c r="E76" s="2">
        <v>-6</v>
      </c>
    </row>
    <row r="77" spans="2:5" x14ac:dyDescent="0.25">
      <c r="B77"/>
      <c r="D77" s="87" t="s">
        <v>602</v>
      </c>
      <c r="E77" s="2">
        <v>-8</v>
      </c>
    </row>
    <row r="78" spans="2:5" x14ac:dyDescent="0.25">
      <c r="B78"/>
      <c r="D78" s="87" t="s">
        <v>2206</v>
      </c>
      <c r="E78" s="2">
        <v>-2</v>
      </c>
    </row>
    <row r="79" spans="2:5" x14ac:dyDescent="0.25">
      <c r="B79"/>
      <c r="D79" s="75" t="s">
        <v>362</v>
      </c>
      <c r="E79" s="2">
        <v>-41</v>
      </c>
    </row>
    <row r="80" spans="2:5" x14ac:dyDescent="0.25">
      <c r="B80"/>
      <c r="D80" s="87" t="s">
        <v>609</v>
      </c>
      <c r="E80" s="2">
        <v>-37</v>
      </c>
    </row>
    <row r="81" spans="2:5" x14ac:dyDescent="0.25">
      <c r="B81"/>
      <c r="D81" s="87" t="s">
        <v>140</v>
      </c>
      <c r="E81" s="2">
        <v>-4</v>
      </c>
    </row>
    <row r="82" spans="2:5" x14ac:dyDescent="0.25">
      <c r="B82"/>
      <c r="D82" s="49" t="s">
        <v>117</v>
      </c>
      <c r="E82" s="2">
        <v>26</v>
      </c>
    </row>
    <row r="83" spans="2:5" x14ac:dyDescent="0.25">
      <c r="B83"/>
      <c r="D83" s="75" t="s">
        <v>179</v>
      </c>
      <c r="E83" s="2">
        <v>26</v>
      </c>
    </row>
    <row r="84" spans="2:5" x14ac:dyDescent="0.25">
      <c r="B84"/>
      <c r="D84" s="87" t="s">
        <v>182</v>
      </c>
      <c r="E84" s="2">
        <v>26</v>
      </c>
    </row>
    <row r="85" spans="2:5" x14ac:dyDescent="0.25">
      <c r="B85"/>
      <c r="D85" s="49" t="s">
        <v>343</v>
      </c>
      <c r="E85" s="2">
        <v>69</v>
      </c>
    </row>
    <row r="86" spans="2:5" x14ac:dyDescent="0.25">
      <c r="B86"/>
      <c r="D86" s="75" t="s">
        <v>179</v>
      </c>
      <c r="E86" s="2">
        <v>69</v>
      </c>
    </row>
    <row r="87" spans="2:5" x14ac:dyDescent="0.25">
      <c r="B87"/>
      <c r="D87" s="87" t="s">
        <v>182</v>
      </c>
      <c r="E87" s="2">
        <v>12</v>
      </c>
    </row>
    <row r="88" spans="2:5" x14ac:dyDescent="0.25">
      <c r="B88"/>
      <c r="D88" s="87" t="s">
        <v>110</v>
      </c>
      <c r="E88" s="2">
        <v>12</v>
      </c>
    </row>
    <row r="89" spans="2:5" x14ac:dyDescent="0.25">
      <c r="B89"/>
      <c r="D89" s="87" t="s">
        <v>2670</v>
      </c>
      <c r="E89" s="2">
        <v>45</v>
      </c>
    </row>
    <row r="90" spans="2:5" x14ac:dyDescent="0.25">
      <c r="B90"/>
      <c r="D90" s="49" t="s">
        <v>342</v>
      </c>
      <c r="E90" s="2">
        <v>-69</v>
      </c>
    </row>
    <row r="91" spans="2:5" x14ac:dyDescent="0.25">
      <c r="B91"/>
      <c r="D91" s="75" t="s">
        <v>179</v>
      </c>
      <c r="E91" s="2">
        <v>-69</v>
      </c>
    </row>
    <row r="92" spans="2:5" x14ac:dyDescent="0.25">
      <c r="B92"/>
      <c r="D92" s="87" t="s">
        <v>182</v>
      </c>
      <c r="E92" s="2">
        <v>-12</v>
      </c>
    </row>
    <row r="93" spans="2:5" x14ac:dyDescent="0.25">
      <c r="B93"/>
      <c r="D93" s="87" t="s">
        <v>110</v>
      </c>
      <c r="E93" s="2">
        <v>-12</v>
      </c>
    </row>
    <row r="94" spans="2:5" x14ac:dyDescent="0.25">
      <c r="B94"/>
      <c r="D94" s="87" t="s">
        <v>2670</v>
      </c>
      <c r="E94" s="2">
        <v>-45</v>
      </c>
    </row>
    <row r="95" spans="2:5" x14ac:dyDescent="0.25">
      <c r="B95"/>
      <c r="D95" s="49" t="s">
        <v>7</v>
      </c>
      <c r="E95" s="2">
        <v>343.57666666666682</v>
      </c>
    </row>
    <row r="96" spans="2:5"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sheetData>
  <mergeCells count="2">
    <mergeCell ref="A1:B1"/>
    <mergeCell ref="D1:E1"/>
  </mergeCells>
  <pageMargins left="0.7" right="0.7" top="0.75" bottom="0.75" header="0.3" footer="0.3"/>
  <pageSetup orientation="portrait" horizontalDpi="4294967293" verticalDpi="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sheetPr>
  <dimension ref="A1:AR919"/>
  <sheetViews>
    <sheetView topLeftCell="O1" zoomScale="89" zoomScaleNormal="89" workbookViewId="0">
      <pane ySplit="1" topLeftCell="A881" activePane="bottomLeft" state="frozen"/>
      <selection activeCell="P80" sqref="P80"/>
      <selection pane="bottomLeft" sqref="A1:XFD1048576"/>
    </sheetView>
  </sheetViews>
  <sheetFormatPr defaultRowHeight="15" x14ac:dyDescent="0.25"/>
  <cols>
    <col min="1" max="1" width="15.42578125" bestFit="1" customWidth="1"/>
    <col min="12" max="12" width="13.140625" customWidth="1"/>
    <col min="17" max="17" width="28.7109375" bestFit="1" customWidth="1"/>
  </cols>
  <sheetData>
    <row r="1" spans="1:44" x14ac:dyDescent="0.25">
      <c r="A1" s="342" t="s">
        <v>67</v>
      </c>
      <c r="B1" s="342" t="s">
        <v>31</v>
      </c>
      <c r="C1" s="342" t="s">
        <v>29</v>
      </c>
      <c r="D1" s="342" t="s">
        <v>33</v>
      </c>
      <c r="E1" s="342" t="s">
        <v>373</v>
      </c>
      <c r="F1" s="342" t="s">
        <v>374</v>
      </c>
      <c r="G1" s="342" t="s">
        <v>375</v>
      </c>
      <c r="H1" s="342" t="s">
        <v>557</v>
      </c>
      <c r="I1" s="389" t="s">
        <v>656</v>
      </c>
      <c r="J1" s="342" t="s">
        <v>30</v>
      </c>
      <c r="K1" s="343" t="s">
        <v>376</v>
      </c>
      <c r="L1" s="390" t="s">
        <v>377</v>
      </c>
      <c r="M1" s="342" t="s">
        <v>378</v>
      </c>
      <c r="N1" s="344" t="s">
        <v>379</v>
      </c>
      <c r="O1" s="344" t="s">
        <v>380</v>
      </c>
      <c r="P1" s="344" t="s">
        <v>381</v>
      </c>
      <c r="Q1" s="345" t="s">
        <v>382</v>
      </c>
      <c r="R1" s="346" t="s">
        <v>383</v>
      </c>
      <c r="S1" s="346" t="s">
        <v>384</v>
      </c>
      <c r="T1" s="346" t="s">
        <v>385</v>
      </c>
      <c r="U1" s="346" t="s">
        <v>386</v>
      </c>
      <c r="V1" s="346" t="s">
        <v>158</v>
      </c>
      <c r="W1" s="347" t="s">
        <v>387</v>
      </c>
      <c r="X1" s="348" t="s">
        <v>388</v>
      </c>
      <c r="Y1" s="344" t="s">
        <v>389</v>
      </c>
      <c r="Z1" s="344" t="s">
        <v>390</v>
      </c>
      <c r="AA1" s="344" t="s">
        <v>391</v>
      </c>
      <c r="AB1" s="349" t="s">
        <v>392</v>
      </c>
      <c r="AC1" s="349" t="s">
        <v>393</v>
      </c>
      <c r="AD1" s="349" t="s">
        <v>248</v>
      </c>
      <c r="AE1" s="349" t="s">
        <v>32</v>
      </c>
      <c r="AF1" s="349" t="s">
        <v>249</v>
      </c>
      <c r="AG1" s="350" t="s">
        <v>250</v>
      </c>
      <c r="AH1" s="349" t="s">
        <v>394</v>
      </c>
      <c r="AI1" s="351" t="s">
        <v>395</v>
      </c>
      <c r="AJ1" s="351" t="s">
        <v>78</v>
      </c>
      <c r="AK1" s="352" t="s">
        <v>396</v>
      </c>
      <c r="AL1" s="391" t="s">
        <v>397</v>
      </c>
      <c r="AM1" s="392" t="s">
        <v>628</v>
      </c>
      <c r="AN1" s="393" t="s">
        <v>629</v>
      </c>
      <c r="AO1" s="394" t="s">
        <v>630</v>
      </c>
      <c r="AP1" s="395" t="s">
        <v>4</v>
      </c>
      <c r="AQ1" s="396" t="s">
        <v>631</v>
      </c>
      <c r="AR1" s="396" t="s">
        <v>632</v>
      </c>
    </row>
    <row r="2" spans="1:44" x14ac:dyDescent="0.25">
      <c r="A2" s="353">
        <v>45661</v>
      </c>
      <c r="B2" t="s">
        <v>341</v>
      </c>
      <c r="C2" t="s">
        <v>177</v>
      </c>
      <c r="D2" s="357" t="s">
        <v>116</v>
      </c>
      <c r="E2" t="s">
        <v>474</v>
      </c>
      <c r="F2" t="s">
        <v>2576</v>
      </c>
      <c r="G2" t="s">
        <v>75</v>
      </c>
      <c r="H2" t="s">
        <v>2576</v>
      </c>
      <c r="I2" s="88">
        <v>4</v>
      </c>
      <c r="J2" t="s">
        <v>105</v>
      </c>
      <c r="K2" s="49" t="s">
        <v>2577</v>
      </c>
      <c r="L2" s="397">
        <v>60</v>
      </c>
      <c r="M2" t="s">
        <v>75</v>
      </c>
      <c r="N2" t="s">
        <v>75</v>
      </c>
      <c r="O2" t="s">
        <v>347</v>
      </c>
      <c r="P2" t="s">
        <v>347</v>
      </c>
      <c r="Q2" s="353" t="s">
        <v>75</v>
      </c>
      <c r="R2" t="s">
        <v>403</v>
      </c>
      <c r="S2" t="s">
        <v>75</v>
      </c>
      <c r="T2" t="s">
        <v>75</v>
      </c>
      <c r="U2" t="s">
        <v>75</v>
      </c>
      <c r="V2" t="s">
        <v>404</v>
      </c>
      <c r="W2" t="s">
        <v>75</v>
      </c>
      <c r="X2" s="49">
        <v>7.4</v>
      </c>
      <c r="Y2" t="s">
        <v>75</v>
      </c>
      <c r="Z2" t="s">
        <v>347</v>
      </c>
      <c r="AA2" t="s">
        <v>75</v>
      </c>
      <c r="AB2" t="s">
        <v>2578</v>
      </c>
      <c r="AC2" t="s">
        <v>475</v>
      </c>
      <c r="AD2" t="s">
        <v>277</v>
      </c>
      <c r="AE2" t="s">
        <v>277</v>
      </c>
      <c r="AF2" t="s">
        <v>560</v>
      </c>
      <c r="AG2" s="88" t="s">
        <v>278</v>
      </c>
      <c r="AH2" t="s">
        <v>104</v>
      </c>
      <c r="AI2" s="49" t="s">
        <v>416</v>
      </c>
      <c r="AJ2" s="49">
        <v>1</v>
      </c>
      <c r="AK2" t="s">
        <v>5318</v>
      </c>
      <c r="AL2" s="355">
        <v>240</v>
      </c>
      <c r="AM2" s="49" t="s">
        <v>28</v>
      </c>
      <c r="AN2" s="49">
        <v>41750</v>
      </c>
      <c r="AO2" s="397">
        <v>240</v>
      </c>
      <c r="AP2" s="397">
        <v>12</v>
      </c>
      <c r="AQ2" s="397">
        <v>252</v>
      </c>
      <c r="AR2" s="397" t="s">
        <v>28</v>
      </c>
    </row>
    <row r="3" spans="1:44" x14ac:dyDescent="0.25">
      <c r="A3" s="353">
        <v>45663</v>
      </c>
      <c r="B3" t="s">
        <v>341</v>
      </c>
      <c r="C3" t="s">
        <v>362</v>
      </c>
      <c r="D3" s="357" t="s">
        <v>609</v>
      </c>
      <c r="E3" t="s">
        <v>542</v>
      </c>
      <c r="F3" t="s">
        <v>161</v>
      </c>
      <c r="G3" t="s">
        <v>75</v>
      </c>
      <c r="H3" t="s">
        <v>161</v>
      </c>
      <c r="I3" s="88">
        <v>1</v>
      </c>
      <c r="J3" t="s">
        <v>93</v>
      </c>
      <c r="K3" s="49" t="s">
        <v>162</v>
      </c>
      <c r="L3" s="397">
        <v>90</v>
      </c>
      <c r="M3" t="s">
        <v>75</v>
      </c>
      <c r="N3" t="s">
        <v>75</v>
      </c>
      <c r="O3" t="s">
        <v>347</v>
      </c>
      <c r="P3" t="s">
        <v>347</v>
      </c>
      <c r="Q3" s="353">
        <v>45901</v>
      </c>
      <c r="R3" t="s">
        <v>403</v>
      </c>
      <c r="S3" t="s">
        <v>75</v>
      </c>
      <c r="T3" t="s">
        <v>75</v>
      </c>
      <c r="U3" t="s">
        <v>75</v>
      </c>
      <c r="V3" t="s">
        <v>431</v>
      </c>
      <c r="W3" t="s">
        <v>75</v>
      </c>
      <c r="X3" s="49">
        <v>8.1999999999999993</v>
      </c>
      <c r="Y3" t="s">
        <v>75</v>
      </c>
      <c r="Z3" t="s">
        <v>347</v>
      </c>
      <c r="AA3" t="s">
        <v>75</v>
      </c>
      <c r="AB3" t="s">
        <v>163</v>
      </c>
      <c r="AC3" t="s">
        <v>544</v>
      </c>
      <c r="AD3" t="s">
        <v>237</v>
      </c>
      <c r="AE3" t="s">
        <v>237</v>
      </c>
      <c r="AF3" t="s">
        <v>407</v>
      </c>
      <c r="AG3" s="88" t="s">
        <v>545</v>
      </c>
      <c r="AH3" t="s">
        <v>83</v>
      </c>
      <c r="AI3" s="49">
        <v>8</v>
      </c>
      <c r="AJ3" s="49">
        <v>1</v>
      </c>
      <c r="AK3" t="s">
        <v>5319</v>
      </c>
      <c r="AL3" s="355">
        <v>90</v>
      </c>
      <c r="AM3" s="49" t="s">
        <v>28</v>
      </c>
      <c r="AN3" s="49" t="s">
        <v>5320</v>
      </c>
      <c r="AO3" s="397">
        <v>90</v>
      </c>
      <c r="AP3" s="397">
        <v>4.5</v>
      </c>
      <c r="AQ3" s="397">
        <v>94.5</v>
      </c>
      <c r="AR3" s="397" t="s">
        <v>28</v>
      </c>
    </row>
    <row r="4" spans="1:44" x14ac:dyDescent="0.25">
      <c r="A4" s="353">
        <v>45663</v>
      </c>
      <c r="B4" t="s">
        <v>341</v>
      </c>
      <c r="C4" t="s">
        <v>177</v>
      </c>
      <c r="D4" s="357" t="s">
        <v>477</v>
      </c>
      <c r="E4" t="s">
        <v>415</v>
      </c>
      <c r="F4" t="s">
        <v>2754</v>
      </c>
      <c r="G4" t="s">
        <v>75</v>
      </c>
      <c r="H4" t="s">
        <v>2754</v>
      </c>
      <c r="I4" s="88">
        <v>1</v>
      </c>
      <c r="J4" t="s">
        <v>103</v>
      </c>
      <c r="K4" s="49" t="s">
        <v>2755</v>
      </c>
      <c r="L4" s="397">
        <v>135</v>
      </c>
      <c r="M4" t="s">
        <v>75</v>
      </c>
      <c r="N4" t="s">
        <v>75</v>
      </c>
      <c r="O4" t="s">
        <v>347</v>
      </c>
      <c r="P4" t="s">
        <v>347</v>
      </c>
      <c r="Q4" s="353" t="s">
        <v>75</v>
      </c>
      <c r="R4" t="s">
        <v>403</v>
      </c>
      <c r="S4" t="s">
        <v>75</v>
      </c>
      <c r="T4" t="s">
        <v>75</v>
      </c>
      <c r="U4" t="s">
        <v>75</v>
      </c>
      <c r="V4" t="s">
        <v>404</v>
      </c>
      <c r="W4" t="s">
        <v>75</v>
      </c>
      <c r="X4" s="49">
        <v>8.3000000000000007</v>
      </c>
      <c r="Y4" t="s">
        <v>75</v>
      </c>
      <c r="Z4" t="s">
        <v>347</v>
      </c>
      <c r="AA4" t="s">
        <v>75</v>
      </c>
      <c r="AB4" t="s">
        <v>2756</v>
      </c>
      <c r="AC4" t="s">
        <v>2682</v>
      </c>
      <c r="AD4" t="s">
        <v>2683</v>
      </c>
      <c r="AE4" t="s">
        <v>2683</v>
      </c>
      <c r="AF4" t="s">
        <v>2684</v>
      </c>
      <c r="AG4" s="88" t="s">
        <v>2685</v>
      </c>
      <c r="AH4" t="s">
        <v>104</v>
      </c>
      <c r="AI4" s="49" t="s">
        <v>445</v>
      </c>
      <c r="AJ4" s="49">
        <v>1</v>
      </c>
      <c r="AK4" t="s">
        <v>5321</v>
      </c>
      <c r="AL4" s="355">
        <v>135</v>
      </c>
      <c r="AM4" s="49" t="s">
        <v>28</v>
      </c>
      <c r="AN4" s="49">
        <v>1000026</v>
      </c>
      <c r="AO4" s="397">
        <v>135</v>
      </c>
      <c r="AP4" s="397">
        <v>0</v>
      </c>
      <c r="AQ4" s="397">
        <v>135</v>
      </c>
      <c r="AR4" s="397">
        <v>135</v>
      </c>
    </row>
    <row r="5" spans="1:44" x14ac:dyDescent="0.25">
      <c r="A5" s="353">
        <v>45663</v>
      </c>
      <c r="B5" t="s">
        <v>341</v>
      </c>
      <c r="C5" t="s">
        <v>362</v>
      </c>
      <c r="D5" s="357" t="s">
        <v>609</v>
      </c>
      <c r="E5" t="s">
        <v>542</v>
      </c>
      <c r="F5" t="s">
        <v>143</v>
      </c>
      <c r="G5" t="s">
        <v>75</v>
      </c>
      <c r="H5" t="s">
        <v>143</v>
      </c>
      <c r="I5" s="88">
        <v>2</v>
      </c>
      <c r="J5" t="s">
        <v>146</v>
      </c>
      <c r="K5" s="49" t="s">
        <v>308</v>
      </c>
      <c r="L5" s="397">
        <v>60</v>
      </c>
      <c r="M5" t="s">
        <v>75</v>
      </c>
      <c r="N5" t="s">
        <v>75</v>
      </c>
      <c r="O5" t="s">
        <v>347</v>
      </c>
      <c r="P5" t="s">
        <v>347</v>
      </c>
      <c r="Q5" s="353">
        <v>45901</v>
      </c>
      <c r="R5" t="s">
        <v>403</v>
      </c>
      <c r="S5" t="s">
        <v>75</v>
      </c>
      <c r="T5" t="s">
        <v>75</v>
      </c>
      <c r="U5" t="s">
        <v>75</v>
      </c>
      <c r="V5" t="s">
        <v>431</v>
      </c>
      <c r="W5" t="s">
        <v>75</v>
      </c>
      <c r="X5" s="49">
        <v>8.1999999999999993</v>
      </c>
      <c r="Y5" t="s">
        <v>75</v>
      </c>
      <c r="Z5" t="s">
        <v>347</v>
      </c>
      <c r="AA5" t="s">
        <v>75</v>
      </c>
      <c r="AB5" t="s">
        <v>145</v>
      </c>
      <c r="AC5" t="s">
        <v>544</v>
      </c>
      <c r="AD5" t="s">
        <v>237</v>
      </c>
      <c r="AE5" t="s">
        <v>237</v>
      </c>
      <c r="AF5" t="s">
        <v>407</v>
      </c>
      <c r="AG5" s="88" t="s">
        <v>545</v>
      </c>
      <c r="AH5" t="s">
        <v>83</v>
      </c>
      <c r="AI5" s="49">
        <v>8</v>
      </c>
      <c r="AJ5" s="49">
        <v>1</v>
      </c>
      <c r="AK5" t="s">
        <v>5319</v>
      </c>
      <c r="AL5" s="355">
        <v>120</v>
      </c>
      <c r="AM5" s="49" t="s">
        <v>28</v>
      </c>
      <c r="AN5" s="49" t="s">
        <v>5320</v>
      </c>
      <c r="AO5" s="397">
        <v>120</v>
      </c>
      <c r="AP5" s="397">
        <v>6</v>
      </c>
      <c r="AQ5" s="397">
        <v>126</v>
      </c>
      <c r="AR5" s="397" t="s">
        <v>28</v>
      </c>
    </row>
    <row r="6" spans="1:44" x14ac:dyDescent="0.25">
      <c r="A6" s="353">
        <v>45663</v>
      </c>
      <c r="B6" t="s">
        <v>341</v>
      </c>
      <c r="C6" t="s">
        <v>362</v>
      </c>
      <c r="D6" s="357" t="s">
        <v>609</v>
      </c>
      <c r="E6" t="s">
        <v>542</v>
      </c>
      <c r="F6" t="s">
        <v>147</v>
      </c>
      <c r="G6" t="s">
        <v>75</v>
      </c>
      <c r="H6" t="s">
        <v>147</v>
      </c>
      <c r="I6" s="88">
        <v>3</v>
      </c>
      <c r="J6" t="s">
        <v>146</v>
      </c>
      <c r="K6" s="49" t="s">
        <v>148</v>
      </c>
      <c r="L6" s="397">
        <v>50</v>
      </c>
      <c r="M6" t="s">
        <v>75</v>
      </c>
      <c r="N6" t="s">
        <v>75</v>
      </c>
      <c r="O6" t="s">
        <v>347</v>
      </c>
      <c r="P6" t="s">
        <v>347</v>
      </c>
      <c r="Q6" s="353">
        <v>45901</v>
      </c>
      <c r="R6" t="s">
        <v>403</v>
      </c>
      <c r="S6" t="s">
        <v>75</v>
      </c>
      <c r="T6" t="s">
        <v>75</v>
      </c>
      <c r="U6" t="s">
        <v>75</v>
      </c>
      <c r="V6" t="s">
        <v>431</v>
      </c>
      <c r="W6" t="s">
        <v>75</v>
      </c>
      <c r="X6" s="49">
        <v>8.1999999999999993</v>
      </c>
      <c r="Y6" t="s">
        <v>75</v>
      </c>
      <c r="Z6" t="s">
        <v>347</v>
      </c>
      <c r="AA6" t="s">
        <v>75</v>
      </c>
      <c r="AB6" t="s">
        <v>149</v>
      </c>
      <c r="AC6" t="s">
        <v>544</v>
      </c>
      <c r="AD6" t="s">
        <v>237</v>
      </c>
      <c r="AE6" t="s">
        <v>237</v>
      </c>
      <c r="AF6" t="s">
        <v>407</v>
      </c>
      <c r="AG6" s="88" t="s">
        <v>545</v>
      </c>
      <c r="AH6" t="s">
        <v>83</v>
      </c>
      <c r="AI6" s="49">
        <v>8</v>
      </c>
      <c r="AJ6" s="49">
        <v>1</v>
      </c>
      <c r="AK6" t="s">
        <v>5319</v>
      </c>
      <c r="AL6" s="355">
        <v>150</v>
      </c>
      <c r="AM6" s="49" t="s">
        <v>28</v>
      </c>
      <c r="AN6" s="49" t="s">
        <v>5320</v>
      </c>
      <c r="AO6" s="397">
        <v>150</v>
      </c>
      <c r="AP6" s="397">
        <v>7.5</v>
      </c>
      <c r="AQ6" s="397">
        <v>157.5</v>
      </c>
      <c r="AR6" s="397" t="s">
        <v>28</v>
      </c>
    </row>
    <row r="7" spans="1:44" x14ac:dyDescent="0.25">
      <c r="A7" s="353">
        <v>45663</v>
      </c>
      <c r="B7" t="s">
        <v>341</v>
      </c>
      <c r="C7" t="s">
        <v>362</v>
      </c>
      <c r="D7" s="357" t="s">
        <v>609</v>
      </c>
      <c r="E7" t="s">
        <v>542</v>
      </c>
      <c r="F7" t="s">
        <v>216</v>
      </c>
      <c r="G7" t="s">
        <v>75</v>
      </c>
      <c r="H7" t="s">
        <v>216</v>
      </c>
      <c r="I7" s="88">
        <v>4</v>
      </c>
      <c r="J7" t="s">
        <v>218</v>
      </c>
      <c r="K7" s="49" t="s">
        <v>144</v>
      </c>
      <c r="L7" s="397">
        <v>8</v>
      </c>
      <c r="M7" t="s">
        <v>75</v>
      </c>
      <c r="N7" t="s">
        <v>75</v>
      </c>
      <c r="O7" t="s">
        <v>347</v>
      </c>
      <c r="P7" t="s">
        <v>347</v>
      </c>
      <c r="Q7" s="353" t="s">
        <v>75</v>
      </c>
      <c r="R7" t="s">
        <v>403</v>
      </c>
      <c r="S7" t="s">
        <v>75</v>
      </c>
      <c r="T7" t="s">
        <v>75</v>
      </c>
      <c r="U7" t="s">
        <v>75</v>
      </c>
      <c r="V7" t="s">
        <v>431</v>
      </c>
      <c r="W7" t="s">
        <v>75</v>
      </c>
      <c r="X7" s="49">
        <v>8.3000000000000007</v>
      </c>
      <c r="Y7" t="s">
        <v>75</v>
      </c>
      <c r="Z7" t="s">
        <v>347</v>
      </c>
      <c r="AA7" t="s">
        <v>75</v>
      </c>
      <c r="AB7" t="s">
        <v>217</v>
      </c>
      <c r="AC7" t="s">
        <v>544</v>
      </c>
      <c r="AD7" t="s">
        <v>237</v>
      </c>
      <c r="AE7" t="s">
        <v>237</v>
      </c>
      <c r="AF7" t="s">
        <v>407</v>
      </c>
      <c r="AG7" s="88" t="s">
        <v>545</v>
      </c>
      <c r="AH7" t="s">
        <v>83</v>
      </c>
      <c r="AI7" s="49">
        <v>8</v>
      </c>
      <c r="AJ7" s="49">
        <v>1</v>
      </c>
      <c r="AK7" t="s">
        <v>5319</v>
      </c>
      <c r="AL7" s="355">
        <v>32</v>
      </c>
      <c r="AM7" s="49" t="s">
        <v>28</v>
      </c>
      <c r="AN7" s="49" t="s">
        <v>5320</v>
      </c>
      <c r="AO7" s="397">
        <v>32</v>
      </c>
      <c r="AP7" s="397">
        <v>1.6</v>
      </c>
      <c r="AQ7" s="397">
        <v>33.6</v>
      </c>
      <c r="AR7" s="397" t="s">
        <v>28</v>
      </c>
    </row>
    <row r="8" spans="1:44" x14ac:dyDescent="0.25">
      <c r="A8" s="353">
        <v>45664</v>
      </c>
      <c r="B8" t="s">
        <v>341</v>
      </c>
      <c r="C8" t="s">
        <v>177</v>
      </c>
      <c r="D8" s="357" t="s">
        <v>608</v>
      </c>
      <c r="E8" t="s">
        <v>412</v>
      </c>
      <c r="F8" t="s">
        <v>2161</v>
      </c>
      <c r="G8" t="s">
        <v>75</v>
      </c>
      <c r="H8" t="s">
        <v>2161</v>
      </c>
      <c r="I8" s="88">
        <v>3</v>
      </c>
      <c r="J8" t="s">
        <v>2162</v>
      </c>
      <c r="K8" s="49" t="s">
        <v>2163</v>
      </c>
      <c r="L8" s="397">
        <v>240</v>
      </c>
      <c r="M8" t="s">
        <v>75</v>
      </c>
      <c r="N8" t="s">
        <v>75</v>
      </c>
      <c r="O8" t="s">
        <v>347</v>
      </c>
      <c r="P8" t="s">
        <v>347</v>
      </c>
      <c r="Q8" s="353" t="s">
        <v>75</v>
      </c>
      <c r="R8" t="s">
        <v>403</v>
      </c>
      <c r="S8" t="s">
        <v>75</v>
      </c>
      <c r="T8" t="s">
        <v>75</v>
      </c>
      <c r="U8" t="s">
        <v>75</v>
      </c>
      <c r="V8" t="s">
        <v>404</v>
      </c>
      <c r="W8" t="s">
        <v>75</v>
      </c>
      <c r="X8" s="49">
        <v>8.4</v>
      </c>
      <c r="Y8" t="s">
        <v>75</v>
      </c>
      <c r="Z8" t="s">
        <v>347</v>
      </c>
      <c r="AA8" t="s">
        <v>75</v>
      </c>
      <c r="AB8" t="s">
        <v>2164</v>
      </c>
      <c r="AC8" t="s">
        <v>2165</v>
      </c>
      <c r="AD8" t="s">
        <v>711</v>
      </c>
      <c r="AE8" t="s">
        <v>711</v>
      </c>
      <c r="AF8" t="s">
        <v>712</v>
      </c>
      <c r="AG8" s="88" t="s">
        <v>713</v>
      </c>
      <c r="AH8" t="s">
        <v>104</v>
      </c>
      <c r="AI8" s="49" t="s">
        <v>445</v>
      </c>
      <c r="AJ8" s="49">
        <v>1</v>
      </c>
      <c r="AK8" t="s">
        <v>5322</v>
      </c>
      <c r="AL8" s="355">
        <v>720</v>
      </c>
      <c r="AM8" s="49" t="s">
        <v>28</v>
      </c>
      <c r="AN8" s="49" t="s">
        <v>5323</v>
      </c>
      <c r="AO8" s="397">
        <v>720</v>
      </c>
      <c r="AP8" s="397">
        <v>0</v>
      </c>
      <c r="AQ8" s="397">
        <v>720</v>
      </c>
      <c r="AR8" s="397" t="s">
        <v>28</v>
      </c>
    </row>
    <row r="9" spans="1:44" x14ac:dyDescent="0.25">
      <c r="A9" s="353">
        <v>45664</v>
      </c>
      <c r="B9" t="s">
        <v>341</v>
      </c>
      <c r="C9" t="s">
        <v>175</v>
      </c>
      <c r="D9" s="357" t="s">
        <v>602</v>
      </c>
      <c r="E9" t="s">
        <v>517</v>
      </c>
      <c r="F9" t="s">
        <v>5324</v>
      </c>
      <c r="G9" t="s">
        <v>75</v>
      </c>
      <c r="H9" t="s">
        <v>5325</v>
      </c>
      <c r="I9" s="88">
        <v>6</v>
      </c>
      <c r="J9" t="s">
        <v>296</v>
      </c>
      <c r="K9" s="49" t="s">
        <v>716</v>
      </c>
      <c r="L9" s="397">
        <v>25</v>
      </c>
      <c r="M9" t="s">
        <v>75</v>
      </c>
      <c r="N9" t="s">
        <v>75</v>
      </c>
      <c r="O9" t="s">
        <v>347</v>
      </c>
      <c r="P9" t="s">
        <v>347</v>
      </c>
      <c r="Q9" s="353" t="s">
        <v>75</v>
      </c>
      <c r="R9" t="s">
        <v>403</v>
      </c>
      <c r="S9" t="s">
        <v>75</v>
      </c>
      <c r="T9" t="s">
        <v>75</v>
      </c>
      <c r="U9" t="s">
        <v>75</v>
      </c>
      <c r="V9" t="s">
        <v>404</v>
      </c>
      <c r="W9" t="s">
        <v>75</v>
      </c>
      <c r="X9" s="49">
        <v>4.5</v>
      </c>
      <c r="Y9" t="s">
        <v>75</v>
      </c>
      <c r="Z9" t="s">
        <v>347</v>
      </c>
      <c r="AA9" t="s">
        <v>75</v>
      </c>
      <c r="AB9" t="s">
        <v>5325</v>
      </c>
      <c r="AC9" t="s">
        <v>75</v>
      </c>
      <c r="AD9" t="s">
        <v>5326</v>
      </c>
      <c r="AE9" t="s">
        <v>5326</v>
      </c>
      <c r="AF9" t="s">
        <v>5327</v>
      </c>
      <c r="AG9" s="88" t="s">
        <v>5328</v>
      </c>
      <c r="AH9" t="s">
        <v>104</v>
      </c>
      <c r="AI9" s="49" t="s">
        <v>433</v>
      </c>
      <c r="AJ9" s="49">
        <v>1</v>
      </c>
      <c r="AK9" t="s">
        <v>5329</v>
      </c>
      <c r="AL9" s="355">
        <v>150</v>
      </c>
      <c r="AM9" s="49" t="s">
        <v>28</v>
      </c>
      <c r="AN9" s="49">
        <v>1499</v>
      </c>
      <c r="AO9" s="397">
        <v>150</v>
      </c>
      <c r="AP9" s="397">
        <v>7.5</v>
      </c>
      <c r="AQ9" s="397">
        <v>157.5</v>
      </c>
      <c r="AR9" s="397" t="s">
        <v>28</v>
      </c>
    </row>
    <row r="10" spans="1:44" x14ac:dyDescent="0.25">
      <c r="A10" s="353">
        <v>45664</v>
      </c>
      <c r="B10" t="s">
        <v>341</v>
      </c>
      <c r="C10" t="s">
        <v>175</v>
      </c>
      <c r="D10" s="357" t="s">
        <v>602</v>
      </c>
      <c r="E10" t="s">
        <v>517</v>
      </c>
      <c r="F10" t="s">
        <v>5330</v>
      </c>
      <c r="G10" t="s">
        <v>75</v>
      </c>
      <c r="H10" t="s">
        <v>5330</v>
      </c>
      <c r="I10" s="88">
        <v>6</v>
      </c>
      <c r="J10" t="s">
        <v>296</v>
      </c>
      <c r="K10" s="49" t="s">
        <v>5331</v>
      </c>
      <c r="L10" s="397">
        <v>20.833300000000001</v>
      </c>
      <c r="M10" t="s">
        <v>75</v>
      </c>
      <c r="N10" t="s">
        <v>75</v>
      </c>
      <c r="O10" t="s">
        <v>347</v>
      </c>
      <c r="P10" t="s">
        <v>347</v>
      </c>
      <c r="Q10" s="353" t="s">
        <v>75</v>
      </c>
      <c r="R10" t="s">
        <v>403</v>
      </c>
      <c r="S10" t="s">
        <v>75</v>
      </c>
      <c r="T10" t="s">
        <v>75</v>
      </c>
      <c r="U10" t="s">
        <v>75</v>
      </c>
      <c r="V10" t="s">
        <v>404</v>
      </c>
      <c r="W10" t="s">
        <v>75</v>
      </c>
      <c r="X10" s="49">
        <v>4.5</v>
      </c>
      <c r="Y10" t="s">
        <v>75</v>
      </c>
      <c r="Z10" t="s">
        <v>347</v>
      </c>
      <c r="AA10" t="s">
        <v>75</v>
      </c>
      <c r="AB10" t="s">
        <v>5330</v>
      </c>
      <c r="AC10" t="s">
        <v>75</v>
      </c>
      <c r="AD10" t="s">
        <v>5326</v>
      </c>
      <c r="AE10" t="s">
        <v>5326</v>
      </c>
      <c r="AF10" t="s">
        <v>5327</v>
      </c>
      <c r="AG10" s="88" t="s">
        <v>5328</v>
      </c>
      <c r="AH10" t="s">
        <v>104</v>
      </c>
      <c r="AI10" s="49" t="s">
        <v>433</v>
      </c>
      <c r="AJ10" s="49">
        <v>1</v>
      </c>
      <c r="AK10" t="s">
        <v>5329</v>
      </c>
      <c r="AL10" s="355">
        <v>124.99980000000001</v>
      </c>
      <c r="AM10" s="49" t="s">
        <v>28</v>
      </c>
      <c r="AN10" s="49">
        <v>1499</v>
      </c>
      <c r="AO10" s="397">
        <v>124.99980000000001</v>
      </c>
      <c r="AP10" s="397">
        <v>6.2499900000000004</v>
      </c>
      <c r="AQ10" s="397">
        <v>131.24979000000002</v>
      </c>
      <c r="AR10" s="397" t="s">
        <v>28</v>
      </c>
    </row>
    <row r="11" spans="1:44" x14ac:dyDescent="0.25">
      <c r="A11" s="353">
        <v>45664</v>
      </c>
      <c r="B11" t="s">
        <v>341</v>
      </c>
      <c r="C11" t="s">
        <v>188</v>
      </c>
      <c r="D11" s="357" t="s">
        <v>365</v>
      </c>
      <c r="E11" t="s">
        <v>430</v>
      </c>
      <c r="F11" t="s">
        <v>99</v>
      </c>
      <c r="G11" t="s">
        <v>75</v>
      </c>
      <c r="H11" t="s">
        <v>99</v>
      </c>
      <c r="I11" s="88">
        <v>60</v>
      </c>
      <c r="J11" t="s">
        <v>218</v>
      </c>
      <c r="K11" s="49" t="s">
        <v>100</v>
      </c>
      <c r="L11" s="397">
        <v>1.6</v>
      </c>
      <c r="M11" t="s">
        <v>75</v>
      </c>
      <c r="N11" t="s">
        <v>75</v>
      </c>
      <c r="O11" t="s">
        <v>347</v>
      </c>
      <c r="P11" t="s">
        <v>347</v>
      </c>
      <c r="Q11" s="353" t="s">
        <v>347</v>
      </c>
      <c r="R11" t="s">
        <v>403</v>
      </c>
      <c r="S11" t="s">
        <v>75</v>
      </c>
      <c r="T11" t="s">
        <v>75</v>
      </c>
      <c r="U11" t="s">
        <v>75</v>
      </c>
      <c r="V11" t="s">
        <v>431</v>
      </c>
      <c r="W11" t="s">
        <v>75</v>
      </c>
      <c r="X11" s="49">
        <v>5.2</v>
      </c>
      <c r="Y11" t="s">
        <v>75</v>
      </c>
      <c r="Z11" t="s">
        <v>347</v>
      </c>
      <c r="AA11" t="s">
        <v>75</v>
      </c>
      <c r="AB11" t="s">
        <v>101</v>
      </c>
      <c r="AC11" t="s">
        <v>75</v>
      </c>
      <c r="AD11" t="s">
        <v>5332</v>
      </c>
      <c r="AE11" t="s">
        <v>5332</v>
      </c>
      <c r="AF11" t="s">
        <v>5333</v>
      </c>
      <c r="AG11" s="88" t="s">
        <v>5334</v>
      </c>
      <c r="AH11" t="s">
        <v>83</v>
      </c>
      <c r="AI11" s="49" t="s">
        <v>406</v>
      </c>
      <c r="AJ11" s="49">
        <v>1</v>
      </c>
      <c r="AK11" t="s">
        <v>5335</v>
      </c>
      <c r="AL11" s="355">
        <v>96</v>
      </c>
      <c r="AM11" s="49" t="s">
        <v>28</v>
      </c>
      <c r="AN11" s="49" t="s">
        <v>5336</v>
      </c>
      <c r="AO11" s="397">
        <v>96</v>
      </c>
      <c r="AP11" s="397" t="s">
        <v>28</v>
      </c>
      <c r="AQ11" s="397">
        <v>96</v>
      </c>
      <c r="AR11" s="397" t="s">
        <v>28</v>
      </c>
    </row>
    <row r="12" spans="1:44" x14ac:dyDescent="0.25">
      <c r="A12" s="353">
        <v>45665</v>
      </c>
      <c r="B12" t="s">
        <v>341</v>
      </c>
      <c r="C12" t="s">
        <v>175</v>
      </c>
      <c r="D12" s="357" t="s">
        <v>714</v>
      </c>
      <c r="E12" t="s">
        <v>715</v>
      </c>
      <c r="F12" t="s">
        <v>2158</v>
      </c>
      <c r="G12" t="s">
        <v>75</v>
      </c>
      <c r="H12" t="s">
        <v>2158</v>
      </c>
      <c r="I12" s="88">
        <v>1</v>
      </c>
      <c r="J12" t="s">
        <v>716</v>
      </c>
      <c r="K12" s="49">
        <v>5366091218</v>
      </c>
      <c r="L12" s="397">
        <v>475</v>
      </c>
      <c r="M12" t="s">
        <v>75</v>
      </c>
      <c r="N12" t="s">
        <v>75</v>
      </c>
      <c r="O12" t="s">
        <v>347</v>
      </c>
      <c r="P12" t="s">
        <v>347</v>
      </c>
      <c r="Q12" s="353">
        <v>46174</v>
      </c>
      <c r="R12" t="s">
        <v>403</v>
      </c>
      <c r="S12" t="s">
        <v>75</v>
      </c>
      <c r="T12" t="s">
        <v>75</v>
      </c>
      <c r="U12" t="s">
        <v>75</v>
      </c>
      <c r="V12" t="s">
        <v>404</v>
      </c>
      <c r="W12" t="s">
        <v>75</v>
      </c>
      <c r="X12" s="49">
        <v>3.4</v>
      </c>
      <c r="Y12" t="s">
        <v>75</v>
      </c>
      <c r="Z12" t="s">
        <v>347</v>
      </c>
      <c r="AA12" t="s">
        <v>75</v>
      </c>
      <c r="AB12" t="s">
        <v>2158</v>
      </c>
      <c r="AC12" t="s">
        <v>417</v>
      </c>
      <c r="AD12" t="s">
        <v>176</v>
      </c>
      <c r="AE12" t="s">
        <v>176</v>
      </c>
      <c r="AF12" t="s">
        <v>263</v>
      </c>
      <c r="AG12" s="88" t="s">
        <v>264</v>
      </c>
      <c r="AH12" t="s">
        <v>83</v>
      </c>
      <c r="AI12" s="49" t="s">
        <v>448</v>
      </c>
      <c r="AJ12" s="49">
        <v>1</v>
      </c>
      <c r="AK12" t="s">
        <v>2131</v>
      </c>
      <c r="AL12" s="355">
        <v>475</v>
      </c>
      <c r="AM12" s="49" t="s">
        <v>28</v>
      </c>
      <c r="AN12" s="49" t="s">
        <v>5337</v>
      </c>
      <c r="AO12" s="397">
        <v>475</v>
      </c>
      <c r="AP12" s="397">
        <v>0</v>
      </c>
      <c r="AQ12" s="397">
        <v>475</v>
      </c>
      <c r="AR12" s="397" t="s">
        <v>28</v>
      </c>
    </row>
    <row r="13" spans="1:44" x14ac:dyDescent="0.25">
      <c r="A13" s="353">
        <v>45665</v>
      </c>
      <c r="B13" t="s">
        <v>341</v>
      </c>
      <c r="C13" t="s">
        <v>179</v>
      </c>
      <c r="D13" s="357" t="s">
        <v>295</v>
      </c>
      <c r="E13" t="s">
        <v>521</v>
      </c>
      <c r="F13" t="s">
        <v>2784</v>
      </c>
      <c r="G13" t="s">
        <v>75</v>
      </c>
      <c r="H13" t="s">
        <v>2784</v>
      </c>
      <c r="I13" s="88">
        <v>5</v>
      </c>
      <c r="J13" t="s">
        <v>103</v>
      </c>
      <c r="K13" s="49" t="s">
        <v>75</v>
      </c>
      <c r="L13" s="397">
        <v>80</v>
      </c>
      <c r="M13" t="s">
        <v>75</v>
      </c>
      <c r="N13" t="s">
        <v>75</v>
      </c>
      <c r="O13" t="s">
        <v>347</v>
      </c>
      <c r="P13" t="s">
        <v>347</v>
      </c>
      <c r="Q13" s="353" t="s">
        <v>75</v>
      </c>
      <c r="R13" t="s">
        <v>403</v>
      </c>
      <c r="S13" t="s">
        <v>75</v>
      </c>
      <c r="T13" t="s">
        <v>75</v>
      </c>
      <c r="U13" t="s">
        <v>75</v>
      </c>
      <c r="V13" t="s">
        <v>404</v>
      </c>
      <c r="W13" t="s">
        <v>75</v>
      </c>
      <c r="X13" s="49">
        <v>1.3</v>
      </c>
      <c r="Y13" t="s">
        <v>75</v>
      </c>
      <c r="Z13" t="s">
        <v>347</v>
      </c>
      <c r="AA13" t="s">
        <v>75</v>
      </c>
      <c r="AB13" t="s">
        <v>2784</v>
      </c>
      <c r="AC13" t="s">
        <v>2119</v>
      </c>
      <c r="AD13" t="s">
        <v>2120</v>
      </c>
      <c r="AE13" t="s">
        <v>2120</v>
      </c>
      <c r="AF13" t="s">
        <v>2121</v>
      </c>
      <c r="AG13" s="88" t="s">
        <v>2122</v>
      </c>
      <c r="AH13" t="s">
        <v>104</v>
      </c>
      <c r="AI13" s="49" t="s">
        <v>436</v>
      </c>
      <c r="AJ13" s="49">
        <v>1</v>
      </c>
      <c r="AK13" t="s">
        <v>5338</v>
      </c>
      <c r="AL13" s="355">
        <v>400</v>
      </c>
      <c r="AM13" s="49" t="s">
        <v>28</v>
      </c>
      <c r="AN13" s="49">
        <v>33786</v>
      </c>
      <c r="AO13" s="397">
        <v>400</v>
      </c>
      <c r="AP13" s="397">
        <v>0</v>
      </c>
      <c r="AQ13" s="397">
        <v>400</v>
      </c>
      <c r="AR13" s="397" t="s">
        <v>28</v>
      </c>
    </row>
    <row r="14" spans="1:44" x14ac:dyDescent="0.25">
      <c r="A14" s="353">
        <v>45666</v>
      </c>
      <c r="B14" t="s">
        <v>341</v>
      </c>
      <c r="C14" t="s">
        <v>175</v>
      </c>
      <c r="D14" s="357" t="s">
        <v>530</v>
      </c>
      <c r="E14" t="s">
        <v>531</v>
      </c>
      <c r="F14" t="s">
        <v>2862</v>
      </c>
      <c r="G14" t="s">
        <v>75</v>
      </c>
      <c r="H14" t="s">
        <v>2862</v>
      </c>
      <c r="I14" s="88">
        <v>1</v>
      </c>
      <c r="J14" t="s">
        <v>93</v>
      </c>
      <c r="K14" s="49" t="s">
        <v>2863</v>
      </c>
      <c r="L14" s="397">
        <v>165</v>
      </c>
      <c r="M14" t="s">
        <v>75</v>
      </c>
      <c r="N14" t="s">
        <v>75</v>
      </c>
      <c r="O14" t="s">
        <v>347</v>
      </c>
      <c r="P14" t="s">
        <v>347</v>
      </c>
      <c r="Q14" s="353">
        <v>46357</v>
      </c>
      <c r="R14" t="s">
        <v>403</v>
      </c>
      <c r="S14" t="s">
        <v>75</v>
      </c>
      <c r="T14" t="s">
        <v>75</v>
      </c>
      <c r="U14" t="s">
        <v>75</v>
      </c>
      <c r="V14" t="s">
        <v>404</v>
      </c>
      <c r="W14" t="s">
        <v>75</v>
      </c>
      <c r="X14" s="49">
        <v>3.6</v>
      </c>
      <c r="Y14" t="s">
        <v>75</v>
      </c>
      <c r="Z14" t="s">
        <v>347</v>
      </c>
      <c r="AA14" t="s">
        <v>75</v>
      </c>
      <c r="AB14" t="s">
        <v>2864</v>
      </c>
      <c r="AC14" t="s">
        <v>75</v>
      </c>
      <c r="AD14" t="s">
        <v>711</v>
      </c>
      <c r="AE14" t="s">
        <v>711</v>
      </c>
      <c r="AF14" t="s">
        <v>712</v>
      </c>
      <c r="AG14" s="88" t="s">
        <v>713</v>
      </c>
      <c r="AH14" t="s">
        <v>83</v>
      </c>
      <c r="AI14" s="49" t="s">
        <v>448</v>
      </c>
      <c r="AJ14" s="49">
        <v>1</v>
      </c>
      <c r="AK14" t="s">
        <v>5339</v>
      </c>
      <c r="AL14" s="355">
        <v>165</v>
      </c>
      <c r="AM14" s="49" t="s">
        <v>28</v>
      </c>
      <c r="AN14" s="49" t="s">
        <v>5340</v>
      </c>
      <c r="AO14" s="397">
        <v>165</v>
      </c>
      <c r="AP14" s="397">
        <v>0</v>
      </c>
      <c r="AQ14" s="397">
        <v>165</v>
      </c>
      <c r="AR14" s="397" t="s">
        <v>28</v>
      </c>
    </row>
    <row r="15" spans="1:44" x14ac:dyDescent="0.25">
      <c r="A15" s="353">
        <v>45666</v>
      </c>
      <c r="B15" t="s">
        <v>341</v>
      </c>
      <c r="C15" t="s">
        <v>398</v>
      </c>
      <c r="D15" s="357" t="s">
        <v>2803</v>
      </c>
      <c r="E15" t="s">
        <v>2804</v>
      </c>
      <c r="F15" t="s">
        <v>5341</v>
      </c>
      <c r="G15" t="s">
        <v>75</v>
      </c>
      <c r="H15" t="s">
        <v>5341</v>
      </c>
      <c r="I15" s="88">
        <v>1</v>
      </c>
      <c r="J15" t="s">
        <v>1857</v>
      </c>
      <c r="K15" s="49" t="s">
        <v>5342</v>
      </c>
      <c r="L15" s="397">
        <v>1500</v>
      </c>
      <c r="M15">
        <v>75</v>
      </c>
      <c r="N15" t="s">
        <v>75</v>
      </c>
      <c r="O15" t="s">
        <v>347</v>
      </c>
      <c r="P15" t="s">
        <v>75</v>
      </c>
      <c r="Q15" s="353" t="s">
        <v>75</v>
      </c>
      <c r="R15" t="s">
        <v>403</v>
      </c>
      <c r="S15" t="s">
        <v>75</v>
      </c>
      <c r="T15" t="s">
        <v>75</v>
      </c>
      <c r="U15" t="s">
        <v>75</v>
      </c>
      <c r="V15" t="s">
        <v>404</v>
      </c>
      <c r="W15" t="s">
        <v>75</v>
      </c>
      <c r="X15" s="49">
        <v>5.2</v>
      </c>
      <c r="Y15" t="s">
        <v>347</v>
      </c>
      <c r="Z15" t="s">
        <v>347</v>
      </c>
      <c r="AA15" t="s">
        <v>75</v>
      </c>
      <c r="AB15" t="s">
        <v>5341</v>
      </c>
      <c r="AC15" t="s">
        <v>5343</v>
      </c>
      <c r="AD15" t="s">
        <v>77</v>
      </c>
      <c r="AE15" t="s">
        <v>77</v>
      </c>
      <c r="AF15" t="s">
        <v>399</v>
      </c>
      <c r="AG15" s="88" t="s">
        <v>258</v>
      </c>
      <c r="AH15" t="s">
        <v>109</v>
      </c>
      <c r="AI15" s="49" t="s">
        <v>406</v>
      </c>
      <c r="AJ15" s="49">
        <v>1</v>
      </c>
      <c r="AK15" t="s">
        <v>5344</v>
      </c>
      <c r="AL15" s="355">
        <v>1500</v>
      </c>
      <c r="AM15" s="49" t="s">
        <v>28</v>
      </c>
      <c r="AN15" s="49" t="s">
        <v>5345</v>
      </c>
      <c r="AO15" s="397">
        <v>1500</v>
      </c>
      <c r="AP15" s="397">
        <v>75</v>
      </c>
      <c r="AQ15" s="397">
        <v>1575</v>
      </c>
      <c r="AR15" s="397" t="s">
        <v>28</v>
      </c>
    </row>
    <row r="16" spans="1:44" x14ac:dyDescent="0.25">
      <c r="A16" s="353">
        <v>45666</v>
      </c>
      <c r="B16" t="s">
        <v>341</v>
      </c>
      <c r="C16" t="s">
        <v>177</v>
      </c>
      <c r="D16" s="357" t="s">
        <v>89</v>
      </c>
      <c r="E16" t="s">
        <v>719</v>
      </c>
      <c r="F16" t="s">
        <v>725</v>
      </c>
      <c r="G16" t="s">
        <v>75</v>
      </c>
      <c r="H16" t="s">
        <v>725</v>
      </c>
      <c r="I16" s="88">
        <v>2</v>
      </c>
      <c r="J16" t="s">
        <v>726</v>
      </c>
      <c r="K16" s="49">
        <v>56944</v>
      </c>
      <c r="L16" s="397">
        <v>350</v>
      </c>
      <c r="M16" t="s">
        <v>75</v>
      </c>
      <c r="N16" t="s">
        <v>75</v>
      </c>
      <c r="O16" t="s">
        <v>347</v>
      </c>
      <c r="P16" t="s">
        <v>347</v>
      </c>
      <c r="Q16" s="353">
        <v>45925</v>
      </c>
      <c r="R16" t="s">
        <v>403</v>
      </c>
      <c r="S16" t="s">
        <v>75</v>
      </c>
      <c r="T16" t="s">
        <v>75</v>
      </c>
      <c r="U16" t="s">
        <v>75</v>
      </c>
      <c r="V16" t="s">
        <v>404</v>
      </c>
      <c r="W16" t="s">
        <v>75</v>
      </c>
      <c r="X16" s="49">
        <v>7.2</v>
      </c>
      <c r="Y16" t="s">
        <v>75</v>
      </c>
      <c r="Z16" t="s">
        <v>347</v>
      </c>
      <c r="AA16" t="s">
        <v>75</v>
      </c>
      <c r="AB16" t="s">
        <v>727</v>
      </c>
      <c r="AC16" t="s">
        <v>460</v>
      </c>
      <c r="AD16" t="s">
        <v>2172</v>
      </c>
      <c r="AE16" t="s">
        <v>2172</v>
      </c>
      <c r="AF16" t="s">
        <v>407</v>
      </c>
      <c r="AG16" s="88" t="s">
        <v>259</v>
      </c>
      <c r="AH16" t="s">
        <v>83</v>
      </c>
      <c r="AI16" s="49" t="s">
        <v>416</v>
      </c>
      <c r="AJ16" s="49">
        <v>1</v>
      </c>
      <c r="AK16" t="s">
        <v>5346</v>
      </c>
      <c r="AL16" s="355">
        <v>700</v>
      </c>
      <c r="AM16" s="49" t="s">
        <v>28</v>
      </c>
      <c r="AN16" s="49">
        <v>18257</v>
      </c>
      <c r="AO16" s="397">
        <v>700</v>
      </c>
      <c r="AP16" s="397" t="s">
        <v>28</v>
      </c>
      <c r="AQ16" s="397">
        <v>700</v>
      </c>
      <c r="AR16" s="397" t="s">
        <v>28</v>
      </c>
    </row>
    <row r="17" spans="1:44" x14ac:dyDescent="0.25">
      <c r="A17" s="353">
        <v>45668</v>
      </c>
      <c r="B17" t="s">
        <v>341</v>
      </c>
      <c r="C17" t="s">
        <v>175</v>
      </c>
      <c r="D17" s="357" t="s">
        <v>530</v>
      </c>
      <c r="E17" t="s">
        <v>531</v>
      </c>
      <c r="F17" t="s">
        <v>2717</v>
      </c>
      <c r="G17" t="s">
        <v>75</v>
      </c>
      <c r="H17" t="s">
        <v>2717</v>
      </c>
      <c r="I17" s="88">
        <v>1</v>
      </c>
      <c r="J17" t="s">
        <v>93</v>
      </c>
      <c r="K17" s="49" t="s">
        <v>75</v>
      </c>
      <c r="L17" s="397">
        <v>165</v>
      </c>
      <c r="M17" t="s">
        <v>75</v>
      </c>
      <c r="N17" t="s">
        <v>75</v>
      </c>
      <c r="O17" t="s">
        <v>347</v>
      </c>
      <c r="P17" t="s">
        <v>347</v>
      </c>
      <c r="Q17" s="353">
        <v>46357</v>
      </c>
      <c r="R17" t="s">
        <v>403</v>
      </c>
      <c r="S17" t="s">
        <v>75</v>
      </c>
      <c r="T17" t="s">
        <v>75</v>
      </c>
      <c r="U17" t="s">
        <v>75</v>
      </c>
      <c r="V17" t="s">
        <v>404</v>
      </c>
      <c r="W17" t="s">
        <v>75</v>
      </c>
      <c r="X17" s="49">
        <v>3.6</v>
      </c>
      <c r="Y17" t="s">
        <v>75</v>
      </c>
      <c r="Z17" t="s">
        <v>347</v>
      </c>
      <c r="AA17" t="s">
        <v>75</v>
      </c>
      <c r="AB17" t="s">
        <v>2718</v>
      </c>
      <c r="AC17" t="s">
        <v>75</v>
      </c>
      <c r="AD17" t="s">
        <v>711</v>
      </c>
      <c r="AE17" t="s">
        <v>711</v>
      </c>
      <c r="AF17" t="s">
        <v>712</v>
      </c>
      <c r="AG17" s="88" t="s">
        <v>713</v>
      </c>
      <c r="AH17" t="s">
        <v>83</v>
      </c>
      <c r="AI17" s="49" t="s">
        <v>448</v>
      </c>
      <c r="AJ17" s="49">
        <v>1</v>
      </c>
      <c r="AK17" t="s">
        <v>5339</v>
      </c>
      <c r="AL17" s="355">
        <v>165</v>
      </c>
      <c r="AM17" s="49" t="s">
        <v>28</v>
      </c>
      <c r="AN17" s="49" t="s">
        <v>5340</v>
      </c>
      <c r="AO17" s="397">
        <v>165</v>
      </c>
      <c r="AP17" s="397">
        <v>0</v>
      </c>
      <c r="AQ17" s="397">
        <v>165</v>
      </c>
      <c r="AR17" s="397" t="s">
        <v>28</v>
      </c>
    </row>
    <row r="18" spans="1:44" x14ac:dyDescent="0.25">
      <c r="A18" s="353">
        <v>45668</v>
      </c>
      <c r="B18" t="s">
        <v>341</v>
      </c>
      <c r="C18" t="s">
        <v>177</v>
      </c>
      <c r="D18" s="357" t="s">
        <v>151</v>
      </c>
      <c r="E18" t="s">
        <v>423</v>
      </c>
      <c r="F18" t="s">
        <v>338</v>
      </c>
      <c r="G18" t="s">
        <v>75</v>
      </c>
      <c r="H18" t="s">
        <v>338</v>
      </c>
      <c r="I18" s="88">
        <v>1</v>
      </c>
      <c r="J18" t="s">
        <v>152</v>
      </c>
      <c r="K18" s="49" t="s">
        <v>2177</v>
      </c>
      <c r="L18" s="397">
        <v>150</v>
      </c>
      <c r="M18" t="s">
        <v>75</v>
      </c>
      <c r="N18" t="s">
        <v>75</v>
      </c>
      <c r="O18" t="s">
        <v>347</v>
      </c>
      <c r="P18" t="s">
        <v>347</v>
      </c>
      <c r="Q18" s="353" t="s">
        <v>75</v>
      </c>
      <c r="R18" t="s">
        <v>403</v>
      </c>
      <c r="S18" t="s">
        <v>75</v>
      </c>
      <c r="T18" t="s">
        <v>75</v>
      </c>
      <c r="U18" t="s">
        <v>75</v>
      </c>
      <c r="V18" t="s">
        <v>404</v>
      </c>
      <c r="W18" t="s">
        <v>75</v>
      </c>
      <c r="X18" s="49">
        <v>2.5</v>
      </c>
      <c r="Y18" t="s">
        <v>75</v>
      </c>
      <c r="Z18" t="s">
        <v>347</v>
      </c>
      <c r="AA18" t="s">
        <v>75</v>
      </c>
      <c r="AB18" t="s">
        <v>338</v>
      </c>
      <c r="AC18" t="s">
        <v>75</v>
      </c>
      <c r="AD18" t="s">
        <v>167</v>
      </c>
      <c r="AE18" t="s">
        <v>167</v>
      </c>
      <c r="AF18" t="s">
        <v>421</v>
      </c>
      <c r="AG18" s="88" t="s">
        <v>422</v>
      </c>
      <c r="AH18" t="s">
        <v>83</v>
      </c>
      <c r="AI18" s="49" t="s">
        <v>414</v>
      </c>
      <c r="AJ18" s="49">
        <v>1</v>
      </c>
      <c r="AK18" t="s">
        <v>5347</v>
      </c>
      <c r="AL18" s="355">
        <v>150</v>
      </c>
      <c r="AM18" s="49" t="s">
        <v>28</v>
      </c>
      <c r="AN18" s="49" t="s">
        <v>5348</v>
      </c>
      <c r="AO18" s="397">
        <v>150</v>
      </c>
      <c r="AP18" s="397">
        <v>7.5</v>
      </c>
      <c r="AQ18" s="397">
        <v>157.5</v>
      </c>
      <c r="AR18" s="397" t="s">
        <v>28</v>
      </c>
    </row>
    <row r="19" spans="1:44" x14ac:dyDescent="0.25">
      <c r="A19" s="353">
        <v>45668</v>
      </c>
      <c r="B19" t="s">
        <v>341</v>
      </c>
      <c r="C19" t="s">
        <v>177</v>
      </c>
      <c r="D19" s="357" t="s">
        <v>151</v>
      </c>
      <c r="E19" t="s">
        <v>420</v>
      </c>
      <c r="F19" t="s">
        <v>76</v>
      </c>
      <c r="G19" t="s">
        <v>75</v>
      </c>
      <c r="H19" t="s">
        <v>76</v>
      </c>
      <c r="I19" s="88">
        <v>2</v>
      </c>
      <c r="J19" t="s">
        <v>152</v>
      </c>
      <c r="K19" s="49" t="s">
        <v>498</v>
      </c>
      <c r="L19" s="397">
        <v>30</v>
      </c>
      <c r="M19" t="s">
        <v>75</v>
      </c>
      <c r="N19" t="s">
        <v>75</v>
      </c>
      <c r="O19" t="s">
        <v>347</v>
      </c>
      <c r="P19" t="s">
        <v>347</v>
      </c>
      <c r="Q19" s="353" t="s">
        <v>75</v>
      </c>
      <c r="R19" t="s">
        <v>403</v>
      </c>
      <c r="S19" t="s">
        <v>75</v>
      </c>
      <c r="T19" t="s">
        <v>75</v>
      </c>
      <c r="U19" t="s">
        <v>75</v>
      </c>
      <c r="V19" t="s">
        <v>404</v>
      </c>
      <c r="W19" t="s">
        <v>75</v>
      </c>
      <c r="X19" s="49">
        <v>2.5</v>
      </c>
      <c r="Y19" t="s">
        <v>75</v>
      </c>
      <c r="Z19" t="s">
        <v>347</v>
      </c>
      <c r="AA19" t="s">
        <v>75</v>
      </c>
      <c r="AB19" t="s">
        <v>76</v>
      </c>
      <c r="AC19" t="s">
        <v>75</v>
      </c>
      <c r="AD19" t="s">
        <v>167</v>
      </c>
      <c r="AE19" t="s">
        <v>167</v>
      </c>
      <c r="AF19" t="s">
        <v>421</v>
      </c>
      <c r="AG19" s="88" t="s">
        <v>422</v>
      </c>
      <c r="AH19" t="s">
        <v>83</v>
      </c>
      <c r="AI19" s="49" t="s">
        <v>414</v>
      </c>
      <c r="AJ19" s="49">
        <v>1</v>
      </c>
      <c r="AK19" t="s">
        <v>5347</v>
      </c>
      <c r="AL19" s="355">
        <v>60</v>
      </c>
      <c r="AM19" s="49" t="s">
        <v>28</v>
      </c>
      <c r="AN19" s="49" t="s">
        <v>5348</v>
      </c>
      <c r="AO19" s="397">
        <v>60</v>
      </c>
      <c r="AP19" s="397">
        <v>3</v>
      </c>
      <c r="AQ19" s="397">
        <v>63</v>
      </c>
      <c r="AR19" s="397" t="s">
        <v>28</v>
      </c>
    </row>
    <row r="20" spans="1:44" x14ac:dyDescent="0.25">
      <c r="A20" s="353">
        <v>45668</v>
      </c>
      <c r="B20" t="s">
        <v>341</v>
      </c>
      <c r="C20" t="s">
        <v>177</v>
      </c>
      <c r="D20" s="357" t="s">
        <v>608</v>
      </c>
      <c r="E20" t="s">
        <v>485</v>
      </c>
      <c r="F20" t="s">
        <v>271</v>
      </c>
      <c r="G20" t="s">
        <v>75</v>
      </c>
      <c r="H20" t="s">
        <v>271</v>
      </c>
      <c r="I20" s="88">
        <v>10</v>
      </c>
      <c r="J20" t="s">
        <v>561</v>
      </c>
      <c r="K20" s="49" t="s">
        <v>490</v>
      </c>
      <c r="L20" s="397">
        <v>125</v>
      </c>
      <c r="M20" t="s">
        <v>75</v>
      </c>
      <c r="N20" t="s">
        <v>75</v>
      </c>
      <c r="O20" t="s">
        <v>347</v>
      </c>
      <c r="P20" t="s">
        <v>347</v>
      </c>
      <c r="Q20" s="353" t="s">
        <v>75</v>
      </c>
      <c r="R20" t="s">
        <v>403</v>
      </c>
      <c r="S20" t="s">
        <v>75</v>
      </c>
      <c r="T20" t="s">
        <v>75</v>
      </c>
      <c r="U20" t="s">
        <v>75</v>
      </c>
      <c r="V20" t="s">
        <v>404</v>
      </c>
      <c r="W20" t="s">
        <v>75</v>
      </c>
      <c r="X20" s="49">
        <v>8.4</v>
      </c>
      <c r="Y20" t="s">
        <v>75</v>
      </c>
      <c r="Z20" t="s">
        <v>347</v>
      </c>
      <c r="AA20" t="s">
        <v>75</v>
      </c>
      <c r="AB20" t="s">
        <v>272</v>
      </c>
      <c r="AC20" t="s">
        <v>487</v>
      </c>
      <c r="AD20" t="s">
        <v>270</v>
      </c>
      <c r="AE20" t="s">
        <v>270</v>
      </c>
      <c r="AF20" t="s">
        <v>488</v>
      </c>
      <c r="AG20" s="88" t="s">
        <v>489</v>
      </c>
      <c r="AH20" t="s">
        <v>104</v>
      </c>
      <c r="AI20" s="49" t="s">
        <v>445</v>
      </c>
      <c r="AJ20" s="49">
        <v>1</v>
      </c>
      <c r="AK20" t="s">
        <v>5349</v>
      </c>
      <c r="AL20" s="355">
        <v>1250</v>
      </c>
      <c r="AM20" s="49" t="s">
        <v>28</v>
      </c>
      <c r="AN20" s="49" t="s">
        <v>5350</v>
      </c>
      <c r="AO20" s="397">
        <v>1250</v>
      </c>
      <c r="AP20" s="397">
        <v>0</v>
      </c>
      <c r="AQ20" s="397">
        <v>1250</v>
      </c>
      <c r="AR20" s="397" t="s">
        <v>28</v>
      </c>
    </row>
    <row r="21" spans="1:44" x14ac:dyDescent="0.25">
      <c r="A21" s="353">
        <v>45668</v>
      </c>
      <c r="B21" t="s">
        <v>341</v>
      </c>
      <c r="C21" t="s">
        <v>177</v>
      </c>
      <c r="D21" s="357" t="s">
        <v>608</v>
      </c>
      <c r="E21" t="s">
        <v>485</v>
      </c>
      <c r="F21" t="s">
        <v>275</v>
      </c>
      <c r="G21" t="s">
        <v>75</v>
      </c>
      <c r="H21" t="s">
        <v>275</v>
      </c>
      <c r="I21" s="88">
        <v>10</v>
      </c>
      <c r="J21" t="s">
        <v>561</v>
      </c>
      <c r="K21" s="49" t="s">
        <v>486</v>
      </c>
      <c r="L21" s="397">
        <v>125</v>
      </c>
      <c r="M21" t="s">
        <v>75</v>
      </c>
      <c r="N21" t="s">
        <v>75</v>
      </c>
      <c r="O21" t="s">
        <v>347</v>
      </c>
      <c r="P21" t="s">
        <v>347</v>
      </c>
      <c r="Q21" s="353" t="s">
        <v>75</v>
      </c>
      <c r="R21" t="s">
        <v>403</v>
      </c>
      <c r="S21" t="s">
        <v>75</v>
      </c>
      <c r="T21" t="s">
        <v>75</v>
      </c>
      <c r="U21" t="s">
        <v>75</v>
      </c>
      <c r="V21" t="s">
        <v>404</v>
      </c>
      <c r="W21" t="s">
        <v>75</v>
      </c>
      <c r="X21" s="49">
        <v>8.4</v>
      </c>
      <c r="Y21" t="s">
        <v>75</v>
      </c>
      <c r="Z21" t="s">
        <v>347</v>
      </c>
      <c r="AA21" t="s">
        <v>75</v>
      </c>
      <c r="AB21" t="s">
        <v>276</v>
      </c>
      <c r="AC21" t="s">
        <v>487</v>
      </c>
      <c r="AD21" t="s">
        <v>270</v>
      </c>
      <c r="AE21" t="s">
        <v>270</v>
      </c>
      <c r="AF21" t="s">
        <v>488</v>
      </c>
      <c r="AG21" s="88" t="s">
        <v>489</v>
      </c>
      <c r="AH21" t="s">
        <v>104</v>
      </c>
      <c r="AI21" s="49" t="s">
        <v>445</v>
      </c>
      <c r="AJ21" s="49">
        <v>1</v>
      </c>
      <c r="AK21" t="s">
        <v>5351</v>
      </c>
      <c r="AL21" s="355">
        <v>1250</v>
      </c>
      <c r="AM21" s="49" t="s">
        <v>28</v>
      </c>
      <c r="AN21" s="49" t="s">
        <v>5350</v>
      </c>
      <c r="AO21" s="397">
        <v>1250</v>
      </c>
      <c r="AP21" s="397">
        <v>0</v>
      </c>
      <c r="AQ21" s="397">
        <v>1250</v>
      </c>
      <c r="AR21" s="397" t="s">
        <v>28</v>
      </c>
    </row>
    <row r="22" spans="1:44" x14ac:dyDescent="0.25">
      <c r="A22" s="353">
        <v>45670</v>
      </c>
      <c r="B22" t="s">
        <v>341</v>
      </c>
      <c r="C22" t="s">
        <v>605</v>
      </c>
      <c r="D22" s="357" t="s">
        <v>361</v>
      </c>
      <c r="E22" t="s">
        <v>424</v>
      </c>
      <c r="F22" t="s">
        <v>288</v>
      </c>
      <c r="G22" t="s">
        <v>75</v>
      </c>
      <c r="H22" t="s">
        <v>288</v>
      </c>
      <c r="I22" s="88">
        <v>1</v>
      </c>
      <c r="J22" t="s">
        <v>198</v>
      </c>
      <c r="K22" s="49" t="s">
        <v>289</v>
      </c>
      <c r="L22" s="397">
        <v>549</v>
      </c>
      <c r="M22" t="s">
        <v>75</v>
      </c>
      <c r="N22" t="s">
        <v>75</v>
      </c>
      <c r="O22" t="s">
        <v>347</v>
      </c>
      <c r="P22" t="s">
        <v>347</v>
      </c>
      <c r="Q22" s="353">
        <v>46350</v>
      </c>
      <c r="R22" t="s">
        <v>403</v>
      </c>
      <c r="S22" t="s">
        <v>75</v>
      </c>
      <c r="T22" t="s">
        <v>75</v>
      </c>
      <c r="U22" t="s">
        <v>75</v>
      </c>
      <c r="V22" t="s">
        <v>404</v>
      </c>
      <c r="W22" t="s">
        <v>75</v>
      </c>
      <c r="X22" s="49">
        <v>5.6</v>
      </c>
      <c r="Y22" t="s">
        <v>75</v>
      </c>
      <c r="Z22" t="s">
        <v>347</v>
      </c>
      <c r="AA22" t="s">
        <v>75</v>
      </c>
      <c r="AB22" t="s">
        <v>290</v>
      </c>
      <c r="AC22" t="s">
        <v>425</v>
      </c>
      <c r="AD22" t="s">
        <v>164</v>
      </c>
      <c r="AE22" t="s">
        <v>164</v>
      </c>
      <c r="AF22" t="s">
        <v>418</v>
      </c>
      <c r="AG22" s="88" t="s">
        <v>261</v>
      </c>
      <c r="AH22" t="s">
        <v>83</v>
      </c>
      <c r="AI22" s="49" t="s">
        <v>406</v>
      </c>
      <c r="AJ22" s="49">
        <v>1</v>
      </c>
      <c r="AK22" t="s">
        <v>5352</v>
      </c>
      <c r="AL22" s="355">
        <v>549</v>
      </c>
      <c r="AM22" s="49" t="s">
        <v>28</v>
      </c>
      <c r="AN22" s="49" t="s">
        <v>5353</v>
      </c>
      <c r="AO22" s="397">
        <v>549</v>
      </c>
      <c r="AP22" s="397">
        <v>27.450000000000003</v>
      </c>
      <c r="AQ22" s="397">
        <v>576.45000000000005</v>
      </c>
      <c r="AR22" s="397" t="s">
        <v>28</v>
      </c>
    </row>
    <row r="23" spans="1:44" x14ac:dyDescent="0.25">
      <c r="A23" s="353">
        <v>45670</v>
      </c>
      <c r="B23" t="s">
        <v>341</v>
      </c>
      <c r="C23" t="s">
        <v>605</v>
      </c>
      <c r="D23" s="357" t="s">
        <v>361</v>
      </c>
      <c r="E23" t="s">
        <v>424</v>
      </c>
      <c r="F23" t="s">
        <v>305</v>
      </c>
      <c r="G23" t="s">
        <v>75</v>
      </c>
      <c r="H23" t="s">
        <v>305</v>
      </c>
      <c r="I23" s="88">
        <v>1</v>
      </c>
      <c r="J23" t="s">
        <v>198</v>
      </c>
      <c r="K23" s="49" t="s">
        <v>306</v>
      </c>
      <c r="L23" s="397">
        <v>549</v>
      </c>
      <c r="M23" t="s">
        <v>75</v>
      </c>
      <c r="N23" t="s">
        <v>75</v>
      </c>
      <c r="O23" t="s">
        <v>347</v>
      </c>
      <c r="P23" t="s">
        <v>347</v>
      </c>
      <c r="Q23" s="353">
        <v>46715</v>
      </c>
      <c r="R23" t="s">
        <v>403</v>
      </c>
      <c r="S23" t="s">
        <v>75</v>
      </c>
      <c r="T23" t="s">
        <v>75</v>
      </c>
      <c r="U23" t="s">
        <v>75</v>
      </c>
      <c r="V23" t="s">
        <v>404</v>
      </c>
      <c r="W23" t="s">
        <v>75</v>
      </c>
      <c r="X23" s="49">
        <v>5.6</v>
      </c>
      <c r="Y23" t="s">
        <v>75</v>
      </c>
      <c r="Z23" t="s">
        <v>347</v>
      </c>
      <c r="AA23" t="s">
        <v>75</v>
      </c>
      <c r="AB23" t="s">
        <v>307</v>
      </c>
      <c r="AC23" t="s">
        <v>425</v>
      </c>
      <c r="AD23" t="s">
        <v>164</v>
      </c>
      <c r="AE23" t="s">
        <v>164</v>
      </c>
      <c r="AF23" t="s">
        <v>418</v>
      </c>
      <c r="AG23" s="88" t="s">
        <v>261</v>
      </c>
      <c r="AH23" t="s">
        <v>83</v>
      </c>
      <c r="AI23" s="49" t="s">
        <v>406</v>
      </c>
      <c r="AJ23" s="49">
        <v>1</v>
      </c>
      <c r="AK23" t="s">
        <v>5352</v>
      </c>
      <c r="AL23" s="355">
        <v>549</v>
      </c>
      <c r="AM23" s="49" t="s">
        <v>28</v>
      </c>
      <c r="AN23" s="49" t="s">
        <v>5353</v>
      </c>
      <c r="AO23" s="397">
        <v>549</v>
      </c>
      <c r="AP23" s="397">
        <v>27.450000000000003</v>
      </c>
      <c r="AQ23" s="397">
        <v>576.45000000000005</v>
      </c>
      <c r="AR23" s="397" t="s">
        <v>28</v>
      </c>
    </row>
    <row r="24" spans="1:44" x14ac:dyDescent="0.25">
      <c r="A24" s="353">
        <v>45670</v>
      </c>
      <c r="B24" t="s">
        <v>341</v>
      </c>
      <c r="C24" t="s">
        <v>179</v>
      </c>
      <c r="D24" s="357" t="s">
        <v>110</v>
      </c>
      <c r="E24" t="s">
        <v>523</v>
      </c>
      <c r="F24" t="s">
        <v>2817</v>
      </c>
      <c r="G24" t="s">
        <v>75</v>
      </c>
      <c r="H24" t="s">
        <v>5354</v>
      </c>
      <c r="I24" s="88">
        <v>2</v>
      </c>
      <c r="J24" t="s">
        <v>296</v>
      </c>
      <c r="K24" s="49" t="s">
        <v>75</v>
      </c>
      <c r="L24" s="397">
        <v>176</v>
      </c>
      <c r="M24" t="s">
        <v>75</v>
      </c>
      <c r="N24" t="s">
        <v>75</v>
      </c>
      <c r="O24" t="s">
        <v>347</v>
      </c>
      <c r="P24" t="s">
        <v>347</v>
      </c>
      <c r="Q24" s="353" t="s">
        <v>75</v>
      </c>
      <c r="R24" t="s">
        <v>403</v>
      </c>
      <c r="S24" t="s">
        <v>75</v>
      </c>
      <c r="T24" t="s">
        <v>75</v>
      </c>
      <c r="U24" t="s">
        <v>75</v>
      </c>
      <c r="V24" t="s">
        <v>431</v>
      </c>
      <c r="W24" t="s">
        <v>75</v>
      </c>
      <c r="X24" s="49">
        <v>2.4</v>
      </c>
      <c r="Y24" t="s">
        <v>75</v>
      </c>
      <c r="Z24" t="s">
        <v>347</v>
      </c>
      <c r="AA24" t="s">
        <v>75</v>
      </c>
      <c r="AB24" t="s">
        <v>5354</v>
      </c>
      <c r="AC24" t="s">
        <v>347</v>
      </c>
      <c r="AD24" t="s">
        <v>2202</v>
      </c>
      <c r="AE24" t="s">
        <v>2202</v>
      </c>
      <c r="AF24" t="s">
        <v>2203</v>
      </c>
      <c r="AG24" s="88" t="s">
        <v>2204</v>
      </c>
      <c r="AH24" t="s">
        <v>83</v>
      </c>
      <c r="AI24" s="49" t="s">
        <v>414</v>
      </c>
      <c r="AJ24" s="49">
        <v>4</v>
      </c>
      <c r="AK24" t="s">
        <v>5355</v>
      </c>
      <c r="AL24" s="355">
        <v>352</v>
      </c>
      <c r="AM24" s="49" t="s">
        <v>28</v>
      </c>
      <c r="AN24" s="49" t="s">
        <v>5356</v>
      </c>
      <c r="AO24" s="397">
        <v>352</v>
      </c>
      <c r="AP24" s="397" t="s">
        <v>28</v>
      </c>
      <c r="AQ24" s="397">
        <v>352</v>
      </c>
      <c r="AR24" s="397" t="s">
        <v>28</v>
      </c>
    </row>
    <row r="25" spans="1:44" x14ac:dyDescent="0.25">
      <c r="A25" s="353">
        <v>45670</v>
      </c>
      <c r="B25" t="s">
        <v>341</v>
      </c>
      <c r="C25" t="s">
        <v>177</v>
      </c>
      <c r="D25" s="357" t="s">
        <v>477</v>
      </c>
      <c r="E25" t="s">
        <v>518</v>
      </c>
      <c r="F25" t="s">
        <v>328</v>
      </c>
      <c r="G25" t="s">
        <v>75</v>
      </c>
      <c r="H25" t="s">
        <v>328</v>
      </c>
      <c r="I25" s="88">
        <v>2</v>
      </c>
      <c r="J25" t="s">
        <v>142</v>
      </c>
      <c r="K25" s="49">
        <v>41279</v>
      </c>
      <c r="L25" s="397">
        <v>1030</v>
      </c>
      <c r="M25" t="s">
        <v>75</v>
      </c>
      <c r="N25" t="s">
        <v>75</v>
      </c>
      <c r="O25" t="s">
        <v>347</v>
      </c>
      <c r="P25" t="s">
        <v>347</v>
      </c>
      <c r="Q25" s="353">
        <v>45927</v>
      </c>
      <c r="R25" t="s">
        <v>403</v>
      </c>
      <c r="S25" t="s">
        <v>75</v>
      </c>
      <c r="T25" t="s">
        <v>75</v>
      </c>
      <c r="U25" t="s">
        <v>75</v>
      </c>
      <c r="V25" t="s">
        <v>404</v>
      </c>
      <c r="W25" t="s">
        <v>75</v>
      </c>
      <c r="X25" s="49">
        <v>7.3</v>
      </c>
      <c r="Y25" t="s">
        <v>75</v>
      </c>
      <c r="Z25" t="s">
        <v>347</v>
      </c>
      <c r="AA25" t="s">
        <v>75</v>
      </c>
      <c r="AB25" t="s">
        <v>329</v>
      </c>
      <c r="AC25" t="s">
        <v>460</v>
      </c>
      <c r="AD25" t="s">
        <v>707</v>
      </c>
      <c r="AE25" t="s">
        <v>707</v>
      </c>
      <c r="AF25" t="s">
        <v>708</v>
      </c>
      <c r="AG25" s="88" t="s">
        <v>709</v>
      </c>
      <c r="AH25" t="s">
        <v>83</v>
      </c>
      <c r="AI25" s="49" t="s">
        <v>416</v>
      </c>
      <c r="AJ25" s="49">
        <v>1</v>
      </c>
      <c r="AK25" t="s">
        <v>5357</v>
      </c>
      <c r="AL25" s="355">
        <v>2060</v>
      </c>
      <c r="AM25" s="49" t="s">
        <v>28</v>
      </c>
      <c r="AN25" s="49" t="s">
        <v>5358</v>
      </c>
      <c r="AO25" s="397">
        <v>2060</v>
      </c>
      <c r="AP25" s="397" t="s">
        <v>28</v>
      </c>
      <c r="AQ25" s="397">
        <v>2060</v>
      </c>
      <c r="AR25" s="397">
        <v>2060</v>
      </c>
    </row>
    <row r="26" spans="1:44" x14ac:dyDescent="0.25">
      <c r="A26" s="353">
        <v>45671</v>
      </c>
      <c r="B26" t="s">
        <v>341</v>
      </c>
      <c r="C26" t="s">
        <v>605</v>
      </c>
      <c r="D26" s="357" t="s">
        <v>361</v>
      </c>
      <c r="E26" t="s">
        <v>427</v>
      </c>
      <c r="F26" t="s">
        <v>883</v>
      </c>
      <c r="G26" t="s">
        <v>75</v>
      </c>
      <c r="H26" t="s">
        <v>883</v>
      </c>
      <c r="I26" s="88">
        <v>1</v>
      </c>
      <c r="J26" t="s">
        <v>2208</v>
      </c>
      <c r="K26" s="49" t="s">
        <v>884</v>
      </c>
      <c r="L26" s="397">
        <v>22</v>
      </c>
      <c r="M26" t="s">
        <v>75</v>
      </c>
      <c r="N26" t="s">
        <v>75</v>
      </c>
      <c r="O26" t="s">
        <v>347</v>
      </c>
      <c r="P26" t="s">
        <v>347</v>
      </c>
      <c r="Q26" s="353">
        <v>46837</v>
      </c>
      <c r="R26" t="s">
        <v>403</v>
      </c>
      <c r="S26" t="s">
        <v>75</v>
      </c>
      <c r="T26" t="s">
        <v>75</v>
      </c>
      <c r="U26" t="s">
        <v>75</v>
      </c>
      <c r="V26" t="s">
        <v>404</v>
      </c>
      <c r="W26" t="s">
        <v>75</v>
      </c>
      <c r="X26" s="49">
        <v>6.5</v>
      </c>
      <c r="Y26" t="s">
        <v>75</v>
      </c>
      <c r="Z26" t="s">
        <v>347</v>
      </c>
      <c r="AA26" t="s">
        <v>75</v>
      </c>
      <c r="AB26" t="s">
        <v>883</v>
      </c>
      <c r="AC26" t="s">
        <v>75</v>
      </c>
      <c r="AD26" t="s">
        <v>80</v>
      </c>
      <c r="AE26" t="s">
        <v>80</v>
      </c>
      <c r="AF26" t="s">
        <v>409</v>
      </c>
      <c r="AG26" s="88" t="s">
        <v>256</v>
      </c>
      <c r="AH26" t="s">
        <v>83</v>
      </c>
      <c r="AI26" s="49" t="s">
        <v>405</v>
      </c>
      <c r="AJ26" s="49">
        <v>1</v>
      </c>
      <c r="AK26" t="s">
        <v>5359</v>
      </c>
      <c r="AL26" s="355">
        <v>22</v>
      </c>
      <c r="AM26" s="49" t="s">
        <v>28</v>
      </c>
      <c r="AN26" s="49" t="s">
        <v>5360</v>
      </c>
      <c r="AO26" s="397">
        <v>22</v>
      </c>
      <c r="AP26" s="397">
        <v>0</v>
      </c>
      <c r="AQ26" s="397">
        <v>22</v>
      </c>
      <c r="AR26" s="397" t="s">
        <v>28</v>
      </c>
    </row>
    <row r="27" spans="1:44" x14ac:dyDescent="0.25">
      <c r="A27" s="353">
        <v>45671</v>
      </c>
      <c r="B27" t="s">
        <v>341</v>
      </c>
      <c r="C27" t="s">
        <v>177</v>
      </c>
      <c r="D27" s="357" t="s">
        <v>89</v>
      </c>
      <c r="E27" t="s">
        <v>493</v>
      </c>
      <c r="F27" t="s">
        <v>637</v>
      </c>
      <c r="G27" t="s">
        <v>75</v>
      </c>
      <c r="H27" t="s">
        <v>637</v>
      </c>
      <c r="I27" s="88">
        <v>1</v>
      </c>
      <c r="J27" t="s">
        <v>346</v>
      </c>
      <c r="K27" s="49" t="s">
        <v>638</v>
      </c>
      <c r="L27" s="397">
        <v>25</v>
      </c>
      <c r="M27" t="s">
        <v>75</v>
      </c>
      <c r="N27" t="s">
        <v>75</v>
      </c>
      <c r="O27" t="s">
        <v>347</v>
      </c>
      <c r="P27" t="s">
        <v>347</v>
      </c>
      <c r="Q27" s="353" t="s">
        <v>75</v>
      </c>
      <c r="R27" t="s">
        <v>403</v>
      </c>
      <c r="S27" t="s">
        <v>75</v>
      </c>
      <c r="T27" t="s">
        <v>75</v>
      </c>
      <c r="U27" t="s">
        <v>75</v>
      </c>
      <c r="V27" t="s">
        <v>404</v>
      </c>
      <c r="W27" t="s">
        <v>75</v>
      </c>
      <c r="X27" s="49">
        <v>8.1999999999999993</v>
      </c>
      <c r="Y27" t="s">
        <v>75</v>
      </c>
      <c r="Z27" t="s">
        <v>347</v>
      </c>
      <c r="AA27" t="s">
        <v>75</v>
      </c>
      <c r="AB27" t="s">
        <v>639</v>
      </c>
      <c r="AC27" t="s">
        <v>640</v>
      </c>
      <c r="AD27" t="s">
        <v>80</v>
      </c>
      <c r="AE27" t="s">
        <v>80</v>
      </c>
      <c r="AF27" t="s">
        <v>5361</v>
      </c>
      <c r="AG27" s="88" t="s">
        <v>256</v>
      </c>
      <c r="AH27" t="s">
        <v>83</v>
      </c>
      <c r="AI27" s="49" t="s">
        <v>445</v>
      </c>
      <c r="AJ27" s="49">
        <v>1</v>
      </c>
      <c r="AK27" t="s">
        <v>5359</v>
      </c>
      <c r="AL27" s="355">
        <v>25</v>
      </c>
      <c r="AM27" s="49" t="s">
        <v>28</v>
      </c>
      <c r="AN27" s="49" t="s">
        <v>5360</v>
      </c>
      <c r="AO27" s="397">
        <v>25</v>
      </c>
      <c r="AP27" s="397">
        <v>0</v>
      </c>
      <c r="AQ27" s="397">
        <v>25</v>
      </c>
      <c r="AR27" s="397" t="s">
        <v>28</v>
      </c>
    </row>
    <row r="28" spans="1:44" x14ac:dyDescent="0.25">
      <c r="A28" s="353">
        <v>45671</v>
      </c>
      <c r="B28" t="s">
        <v>341</v>
      </c>
      <c r="C28" t="s">
        <v>188</v>
      </c>
      <c r="D28" s="357" t="s">
        <v>364</v>
      </c>
      <c r="E28" t="s">
        <v>440</v>
      </c>
      <c r="F28" t="s">
        <v>2808</v>
      </c>
      <c r="G28" t="s">
        <v>75</v>
      </c>
      <c r="H28" t="s">
        <v>2808</v>
      </c>
      <c r="I28" s="88">
        <v>1</v>
      </c>
      <c r="J28" t="s">
        <v>114</v>
      </c>
      <c r="K28" s="49" t="s">
        <v>2809</v>
      </c>
      <c r="L28" s="397">
        <v>130</v>
      </c>
      <c r="M28" t="s">
        <v>75</v>
      </c>
      <c r="N28" t="s">
        <v>75</v>
      </c>
      <c r="O28" t="s">
        <v>347</v>
      </c>
      <c r="P28" t="s">
        <v>347</v>
      </c>
      <c r="Q28" s="353" t="s">
        <v>75</v>
      </c>
      <c r="R28" t="s">
        <v>403</v>
      </c>
      <c r="S28" t="s">
        <v>75</v>
      </c>
      <c r="T28" t="s">
        <v>75</v>
      </c>
      <c r="U28" t="s">
        <v>75</v>
      </c>
      <c r="V28" t="s">
        <v>431</v>
      </c>
      <c r="W28" t="s">
        <v>75</v>
      </c>
      <c r="X28" s="49">
        <v>1.4</v>
      </c>
      <c r="Y28" t="s">
        <v>75</v>
      </c>
      <c r="Z28" t="s">
        <v>347</v>
      </c>
      <c r="AA28" t="s">
        <v>75</v>
      </c>
      <c r="AB28" t="s">
        <v>2810</v>
      </c>
      <c r="AC28" t="s">
        <v>442</v>
      </c>
      <c r="AD28" t="s">
        <v>80</v>
      </c>
      <c r="AE28" t="s">
        <v>80</v>
      </c>
      <c r="AF28" t="s">
        <v>409</v>
      </c>
      <c r="AG28" s="88" t="s">
        <v>256</v>
      </c>
      <c r="AH28" t="s">
        <v>83</v>
      </c>
      <c r="AI28" s="49" t="s">
        <v>436</v>
      </c>
      <c r="AJ28" s="49">
        <v>1</v>
      </c>
      <c r="AK28" t="s">
        <v>5359</v>
      </c>
      <c r="AL28" s="355">
        <v>130</v>
      </c>
      <c r="AM28" s="49" t="s">
        <v>28</v>
      </c>
      <c r="AN28" s="49" t="s">
        <v>5360</v>
      </c>
      <c r="AO28" s="397">
        <v>130</v>
      </c>
      <c r="AP28" s="397">
        <v>0</v>
      </c>
      <c r="AQ28" s="397">
        <v>130</v>
      </c>
      <c r="AR28" s="397" t="s">
        <v>28</v>
      </c>
    </row>
    <row r="29" spans="1:44" x14ac:dyDescent="0.25">
      <c r="A29" s="353">
        <v>45671</v>
      </c>
      <c r="B29" t="s">
        <v>341</v>
      </c>
      <c r="C29" t="s">
        <v>177</v>
      </c>
      <c r="D29" s="357" t="s">
        <v>477</v>
      </c>
      <c r="E29" t="s">
        <v>415</v>
      </c>
      <c r="F29" t="s">
        <v>2823</v>
      </c>
      <c r="G29" t="s">
        <v>75</v>
      </c>
      <c r="H29" t="s">
        <v>2823</v>
      </c>
      <c r="I29" s="88">
        <v>1</v>
      </c>
      <c r="J29" t="s">
        <v>97</v>
      </c>
      <c r="K29" s="49" t="s">
        <v>2824</v>
      </c>
      <c r="L29" s="397">
        <v>128</v>
      </c>
      <c r="M29" t="s">
        <v>75</v>
      </c>
      <c r="N29" t="s">
        <v>75</v>
      </c>
      <c r="O29" t="s">
        <v>347</v>
      </c>
      <c r="P29" t="s">
        <v>347</v>
      </c>
      <c r="Q29" s="353">
        <v>45992</v>
      </c>
      <c r="R29" t="s">
        <v>403</v>
      </c>
      <c r="S29" t="s">
        <v>75</v>
      </c>
      <c r="T29" t="s">
        <v>75</v>
      </c>
      <c r="U29" t="s">
        <v>75</v>
      </c>
      <c r="V29" t="s">
        <v>404</v>
      </c>
      <c r="W29" t="s">
        <v>75</v>
      </c>
      <c r="X29" s="49">
        <v>8.3000000000000007</v>
      </c>
      <c r="Y29" t="s">
        <v>75</v>
      </c>
      <c r="Z29" t="s">
        <v>347</v>
      </c>
      <c r="AA29" t="s">
        <v>75</v>
      </c>
      <c r="AB29" t="s">
        <v>2825</v>
      </c>
      <c r="AC29" t="s">
        <v>460</v>
      </c>
      <c r="AD29" t="s">
        <v>80</v>
      </c>
      <c r="AE29" t="s">
        <v>80</v>
      </c>
      <c r="AF29" t="s">
        <v>5361</v>
      </c>
      <c r="AG29" s="88" t="s">
        <v>256</v>
      </c>
      <c r="AH29" t="s">
        <v>83</v>
      </c>
      <c r="AI29" s="49" t="s">
        <v>445</v>
      </c>
      <c r="AJ29" s="49">
        <v>1</v>
      </c>
      <c r="AK29" t="s">
        <v>5359</v>
      </c>
      <c r="AL29" s="355">
        <v>128</v>
      </c>
      <c r="AM29" s="49" t="s">
        <v>28</v>
      </c>
      <c r="AN29" s="49" t="s">
        <v>5360</v>
      </c>
      <c r="AO29" s="397">
        <v>128</v>
      </c>
      <c r="AP29" s="397">
        <v>0</v>
      </c>
      <c r="AQ29" s="397">
        <v>128</v>
      </c>
      <c r="AR29" s="397" t="s">
        <v>28</v>
      </c>
    </row>
    <row r="30" spans="1:44" x14ac:dyDescent="0.25">
      <c r="A30" s="353">
        <v>45671</v>
      </c>
      <c r="B30" t="s">
        <v>341</v>
      </c>
      <c r="C30" t="s">
        <v>188</v>
      </c>
      <c r="D30" s="357" t="s">
        <v>364</v>
      </c>
      <c r="E30" t="s">
        <v>440</v>
      </c>
      <c r="F30" t="s">
        <v>2169</v>
      </c>
      <c r="G30" t="s">
        <v>75</v>
      </c>
      <c r="H30" t="s">
        <v>2169</v>
      </c>
      <c r="I30" s="88">
        <v>1</v>
      </c>
      <c r="J30" t="s">
        <v>114</v>
      </c>
      <c r="K30" s="49" t="s">
        <v>2170</v>
      </c>
      <c r="L30" s="397">
        <v>28</v>
      </c>
      <c r="M30" t="s">
        <v>75</v>
      </c>
      <c r="N30" t="s">
        <v>75</v>
      </c>
      <c r="O30" t="s">
        <v>347</v>
      </c>
      <c r="P30" t="s">
        <v>347</v>
      </c>
      <c r="Q30" s="353" t="s">
        <v>75</v>
      </c>
      <c r="R30" t="s">
        <v>403</v>
      </c>
      <c r="S30" t="s">
        <v>75</v>
      </c>
      <c r="T30" t="s">
        <v>75</v>
      </c>
      <c r="U30" t="s">
        <v>75</v>
      </c>
      <c r="V30" t="s">
        <v>431</v>
      </c>
      <c r="W30" t="s">
        <v>75</v>
      </c>
      <c r="X30" s="49">
        <v>1.4</v>
      </c>
      <c r="Y30" t="s">
        <v>75</v>
      </c>
      <c r="Z30" t="s">
        <v>347</v>
      </c>
      <c r="AA30" t="s">
        <v>75</v>
      </c>
      <c r="AB30" t="s">
        <v>2171</v>
      </c>
      <c r="AC30" t="s">
        <v>442</v>
      </c>
      <c r="AD30" t="s">
        <v>80</v>
      </c>
      <c r="AE30" t="s">
        <v>80</v>
      </c>
      <c r="AF30" t="s">
        <v>409</v>
      </c>
      <c r="AG30" s="88" t="s">
        <v>256</v>
      </c>
      <c r="AH30" t="s">
        <v>83</v>
      </c>
      <c r="AI30" s="49" t="s">
        <v>436</v>
      </c>
      <c r="AJ30" s="49">
        <v>1</v>
      </c>
      <c r="AK30" t="s">
        <v>5359</v>
      </c>
      <c r="AL30" s="355">
        <v>28</v>
      </c>
      <c r="AM30" s="49" t="s">
        <v>28</v>
      </c>
      <c r="AN30" s="49" t="s">
        <v>5360</v>
      </c>
      <c r="AO30" s="397">
        <v>28</v>
      </c>
      <c r="AP30" s="397">
        <v>0</v>
      </c>
      <c r="AQ30" s="397">
        <v>28</v>
      </c>
      <c r="AR30" s="397" t="s">
        <v>28</v>
      </c>
    </row>
    <row r="31" spans="1:44" x14ac:dyDescent="0.25">
      <c r="A31" s="353">
        <v>45671</v>
      </c>
      <c r="B31" t="s">
        <v>341</v>
      </c>
      <c r="C31" t="s">
        <v>177</v>
      </c>
      <c r="D31" s="357" t="s">
        <v>608</v>
      </c>
      <c r="E31" t="s">
        <v>485</v>
      </c>
      <c r="F31" t="s">
        <v>721</v>
      </c>
      <c r="G31" t="s">
        <v>75</v>
      </c>
      <c r="H31" t="s">
        <v>721</v>
      </c>
      <c r="I31" s="88">
        <v>1</v>
      </c>
      <c r="J31" t="s">
        <v>722</v>
      </c>
      <c r="K31" s="49" t="s">
        <v>723</v>
      </c>
      <c r="L31" s="397">
        <v>32</v>
      </c>
      <c r="M31" t="s">
        <v>75</v>
      </c>
      <c r="N31" t="s">
        <v>75</v>
      </c>
      <c r="O31" t="s">
        <v>347</v>
      </c>
      <c r="P31" t="s">
        <v>347</v>
      </c>
      <c r="Q31" s="353">
        <v>46572</v>
      </c>
      <c r="R31" t="s">
        <v>403</v>
      </c>
      <c r="S31" t="s">
        <v>75</v>
      </c>
      <c r="T31" t="s">
        <v>75</v>
      </c>
      <c r="U31" t="s">
        <v>75</v>
      </c>
      <c r="V31" t="s">
        <v>404</v>
      </c>
      <c r="W31" t="s">
        <v>75</v>
      </c>
      <c r="X31" s="49">
        <v>8.4</v>
      </c>
      <c r="Y31" t="s">
        <v>75</v>
      </c>
      <c r="Z31" t="s">
        <v>347</v>
      </c>
      <c r="AA31" t="s">
        <v>75</v>
      </c>
      <c r="AB31" t="s">
        <v>721</v>
      </c>
      <c r="AC31" t="s">
        <v>724</v>
      </c>
      <c r="AD31" t="s">
        <v>80</v>
      </c>
      <c r="AE31" t="s">
        <v>80</v>
      </c>
      <c r="AF31" t="s">
        <v>409</v>
      </c>
      <c r="AG31" s="88" t="s">
        <v>256</v>
      </c>
      <c r="AH31" t="s">
        <v>83</v>
      </c>
      <c r="AI31" s="49" t="s">
        <v>445</v>
      </c>
      <c r="AJ31" s="49">
        <v>1</v>
      </c>
      <c r="AK31" t="s">
        <v>5359</v>
      </c>
      <c r="AL31" s="355">
        <v>32</v>
      </c>
      <c r="AM31" s="49" t="s">
        <v>28</v>
      </c>
      <c r="AN31" s="49" t="s">
        <v>5360</v>
      </c>
      <c r="AO31" s="397">
        <v>32</v>
      </c>
      <c r="AP31" s="397">
        <v>0</v>
      </c>
      <c r="AQ31" s="397">
        <v>32</v>
      </c>
      <c r="AR31" s="397" t="s">
        <v>28</v>
      </c>
    </row>
    <row r="32" spans="1:44" x14ac:dyDescent="0.25">
      <c r="A32" s="353">
        <v>45671</v>
      </c>
      <c r="B32" t="s">
        <v>341</v>
      </c>
      <c r="C32" t="s">
        <v>177</v>
      </c>
      <c r="D32" s="357" t="s">
        <v>477</v>
      </c>
      <c r="E32" t="s">
        <v>1960</v>
      </c>
      <c r="F32" t="s">
        <v>1961</v>
      </c>
      <c r="G32" t="s">
        <v>75</v>
      </c>
      <c r="H32" t="s">
        <v>1961</v>
      </c>
      <c r="I32" s="88">
        <v>1</v>
      </c>
      <c r="J32" t="s">
        <v>1962</v>
      </c>
      <c r="K32" s="49">
        <v>2181</v>
      </c>
      <c r="L32" s="397">
        <v>160</v>
      </c>
      <c r="M32" t="s">
        <v>75</v>
      </c>
      <c r="N32" t="s">
        <v>75</v>
      </c>
      <c r="O32" t="s">
        <v>347</v>
      </c>
      <c r="P32" t="s">
        <v>347</v>
      </c>
      <c r="Q32" s="353" t="s">
        <v>75</v>
      </c>
      <c r="R32" t="s">
        <v>403</v>
      </c>
      <c r="S32" t="s">
        <v>75</v>
      </c>
      <c r="T32" t="s">
        <v>75</v>
      </c>
      <c r="U32" t="s">
        <v>75</v>
      </c>
      <c r="V32" t="s">
        <v>404</v>
      </c>
      <c r="W32" t="s">
        <v>75</v>
      </c>
      <c r="X32" s="49">
        <v>7.3</v>
      </c>
      <c r="Y32" t="s">
        <v>75</v>
      </c>
      <c r="Z32" t="s">
        <v>347</v>
      </c>
      <c r="AA32" t="s">
        <v>75</v>
      </c>
      <c r="AB32" t="s">
        <v>1963</v>
      </c>
      <c r="AC32" t="s">
        <v>1570</v>
      </c>
      <c r="AD32" t="s">
        <v>80</v>
      </c>
      <c r="AE32" t="s">
        <v>80</v>
      </c>
      <c r="AF32" t="s">
        <v>409</v>
      </c>
      <c r="AG32" s="88" t="s">
        <v>256</v>
      </c>
      <c r="AH32" t="s">
        <v>83</v>
      </c>
      <c r="AI32" s="49" t="s">
        <v>416</v>
      </c>
      <c r="AJ32" s="49">
        <v>1</v>
      </c>
      <c r="AK32" t="s">
        <v>5359</v>
      </c>
      <c r="AL32" s="355">
        <v>160</v>
      </c>
      <c r="AM32" s="49" t="s">
        <v>28</v>
      </c>
      <c r="AN32" s="49" t="s">
        <v>5360</v>
      </c>
      <c r="AO32" s="397">
        <v>160</v>
      </c>
      <c r="AP32" s="397">
        <v>0</v>
      </c>
      <c r="AQ32" s="397">
        <v>160</v>
      </c>
      <c r="AR32" s="397" t="s">
        <v>28</v>
      </c>
    </row>
    <row r="33" spans="1:44" x14ac:dyDescent="0.25">
      <c r="A33" s="353">
        <v>45671</v>
      </c>
      <c r="B33" t="s">
        <v>341</v>
      </c>
      <c r="C33" t="s">
        <v>177</v>
      </c>
      <c r="D33" s="357" t="s">
        <v>98</v>
      </c>
      <c r="E33" t="s">
        <v>480</v>
      </c>
      <c r="F33" t="s">
        <v>2769</v>
      </c>
      <c r="G33" t="s">
        <v>75</v>
      </c>
      <c r="H33" t="s">
        <v>2769</v>
      </c>
      <c r="I33" s="88">
        <v>1</v>
      </c>
      <c r="J33" t="s">
        <v>93</v>
      </c>
      <c r="K33" s="49" t="s">
        <v>2770</v>
      </c>
      <c r="L33" s="397">
        <v>25</v>
      </c>
      <c r="M33" t="s">
        <v>75</v>
      </c>
      <c r="N33" t="s">
        <v>75</v>
      </c>
      <c r="O33" t="s">
        <v>347</v>
      </c>
      <c r="P33" t="s">
        <v>347</v>
      </c>
      <c r="Q33" s="353" t="s">
        <v>75</v>
      </c>
      <c r="R33" t="s">
        <v>403</v>
      </c>
      <c r="S33" t="s">
        <v>75</v>
      </c>
      <c r="T33" t="s">
        <v>75</v>
      </c>
      <c r="U33" t="s">
        <v>75</v>
      </c>
      <c r="V33" t="s">
        <v>404</v>
      </c>
      <c r="W33" t="s">
        <v>75</v>
      </c>
      <c r="X33" s="49">
        <v>8.5</v>
      </c>
      <c r="Y33" t="s">
        <v>75</v>
      </c>
      <c r="Z33" t="s">
        <v>347</v>
      </c>
      <c r="AA33" t="s">
        <v>75</v>
      </c>
      <c r="AB33" t="s">
        <v>2769</v>
      </c>
      <c r="AC33" t="s">
        <v>1844</v>
      </c>
      <c r="AD33" t="s">
        <v>80</v>
      </c>
      <c r="AE33" t="s">
        <v>80</v>
      </c>
      <c r="AF33" t="s">
        <v>409</v>
      </c>
      <c r="AG33" s="88" t="s">
        <v>256</v>
      </c>
      <c r="AH33" t="s">
        <v>83</v>
      </c>
      <c r="AI33" s="49">
        <v>8</v>
      </c>
      <c r="AJ33" s="49">
        <v>1</v>
      </c>
      <c r="AK33" t="s">
        <v>5359</v>
      </c>
      <c r="AL33" s="355">
        <v>25</v>
      </c>
      <c r="AM33" s="49" t="s">
        <v>28</v>
      </c>
      <c r="AN33" s="49" t="s">
        <v>5360</v>
      </c>
      <c r="AO33" s="397">
        <v>25</v>
      </c>
      <c r="AP33" s="397">
        <v>0</v>
      </c>
      <c r="AQ33" s="397">
        <v>25</v>
      </c>
      <c r="AR33" s="397" t="s">
        <v>28</v>
      </c>
    </row>
    <row r="34" spans="1:44" x14ac:dyDescent="0.25">
      <c r="A34" s="353">
        <v>45671</v>
      </c>
      <c r="B34" t="s">
        <v>341</v>
      </c>
      <c r="C34" t="s">
        <v>177</v>
      </c>
      <c r="D34" s="357" t="s">
        <v>608</v>
      </c>
      <c r="E34" t="s">
        <v>412</v>
      </c>
      <c r="F34" t="s">
        <v>502</v>
      </c>
      <c r="G34" t="s">
        <v>75</v>
      </c>
      <c r="H34" t="s">
        <v>1929</v>
      </c>
      <c r="I34" s="88">
        <v>1</v>
      </c>
      <c r="J34" t="s">
        <v>105</v>
      </c>
      <c r="K34" s="49" t="s">
        <v>1930</v>
      </c>
      <c r="L34" s="397">
        <v>6</v>
      </c>
      <c r="M34" t="s">
        <v>75</v>
      </c>
      <c r="N34" t="s">
        <v>75</v>
      </c>
      <c r="O34" t="s">
        <v>347</v>
      </c>
      <c r="P34" t="s">
        <v>347</v>
      </c>
      <c r="Q34" s="353" t="s">
        <v>75</v>
      </c>
      <c r="R34" t="s">
        <v>403</v>
      </c>
      <c r="S34" t="s">
        <v>75</v>
      </c>
      <c r="T34" t="s">
        <v>75</v>
      </c>
      <c r="U34" t="s">
        <v>75</v>
      </c>
      <c r="V34" t="s">
        <v>404</v>
      </c>
      <c r="W34" t="s">
        <v>75</v>
      </c>
      <c r="X34" s="49">
        <v>8.4</v>
      </c>
      <c r="Y34" t="s">
        <v>75</v>
      </c>
      <c r="Z34" t="s">
        <v>347</v>
      </c>
      <c r="AA34" t="s">
        <v>75</v>
      </c>
      <c r="AB34" t="s">
        <v>1931</v>
      </c>
      <c r="AC34" t="s">
        <v>497</v>
      </c>
      <c r="AD34" t="s">
        <v>80</v>
      </c>
      <c r="AE34" t="s">
        <v>80</v>
      </c>
      <c r="AF34" t="s">
        <v>409</v>
      </c>
      <c r="AG34" s="88" t="s">
        <v>256</v>
      </c>
      <c r="AH34" t="s">
        <v>104</v>
      </c>
      <c r="AI34" s="49" t="s">
        <v>445</v>
      </c>
      <c r="AJ34" s="49">
        <v>1</v>
      </c>
      <c r="AK34" t="s">
        <v>5359</v>
      </c>
      <c r="AL34" s="355">
        <v>6</v>
      </c>
      <c r="AM34" s="49" t="s">
        <v>28</v>
      </c>
      <c r="AN34" s="49" t="s">
        <v>5360</v>
      </c>
      <c r="AO34" s="397">
        <v>6</v>
      </c>
      <c r="AP34" s="397" t="s">
        <v>28</v>
      </c>
      <c r="AQ34" s="397">
        <v>6</v>
      </c>
      <c r="AR34" s="397" t="s">
        <v>28</v>
      </c>
    </row>
    <row r="35" spans="1:44" x14ac:dyDescent="0.25">
      <c r="A35" s="353">
        <v>45671</v>
      </c>
      <c r="B35" t="s">
        <v>341</v>
      </c>
      <c r="C35" t="s">
        <v>177</v>
      </c>
      <c r="D35" s="357" t="s">
        <v>314</v>
      </c>
      <c r="E35" t="s">
        <v>472</v>
      </c>
      <c r="F35" t="s">
        <v>657</v>
      </c>
      <c r="G35" t="s">
        <v>75</v>
      </c>
      <c r="H35" t="s">
        <v>658</v>
      </c>
      <c r="I35" s="88">
        <v>1</v>
      </c>
      <c r="J35" t="s">
        <v>659</v>
      </c>
      <c r="K35" s="49" t="s">
        <v>660</v>
      </c>
      <c r="L35" s="397">
        <v>800</v>
      </c>
      <c r="M35" t="s">
        <v>75</v>
      </c>
      <c r="N35" t="s">
        <v>75</v>
      </c>
      <c r="O35" t="s">
        <v>347</v>
      </c>
      <c r="P35" t="s">
        <v>347</v>
      </c>
      <c r="Q35" s="353">
        <v>46387</v>
      </c>
      <c r="R35" t="s">
        <v>403</v>
      </c>
      <c r="S35" t="s">
        <v>75</v>
      </c>
      <c r="T35" t="s">
        <v>75</v>
      </c>
      <c r="U35" t="s">
        <v>75</v>
      </c>
      <c r="V35" t="s">
        <v>404</v>
      </c>
      <c r="W35" t="s">
        <v>75</v>
      </c>
      <c r="X35" s="49">
        <v>7.1</v>
      </c>
      <c r="Y35" t="s">
        <v>75</v>
      </c>
      <c r="Z35" t="s">
        <v>347</v>
      </c>
      <c r="AA35" t="s">
        <v>75</v>
      </c>
      <c r="AB35" t="s">
        <v>661</v>
      </c>
      <c r="AC35" t="s">
        <v>662</v>
      </c>
      <c r="AD35" t="s">
        <v>164</v>
      </c>
      <c r="AE35" t="s">
        <v>164</v>
      </c>
      <c r="AF35" t="s">
        <v>418</v>
      </c>
      <c r="AG35" s="88" t="s">
        <v>261</v>
      </c>
      <c r="AH35" t="s">
        <v>83</v>
      </c>
      <c r="AI35" s="49" t="s">
        <v>416</v>
      </c>
      <c r="AJ35" s="49">
        <v>1</v>
      </c>
      <c r="AK35" t="s">
        <v>5362</v>
      </c>
      <c r="AL35" s="355">
        <v>800</v>
      </c>
      <c r="AM35" s="49" t="s">
        <v>28</v>
      </c>
      <c r="AN35" s="49" t="s">
        <v>5363</v>
      </c>
      <c r="AO35" s="397">
        <v>800</v>
      </c>
      <c r="AP35" s="397">
        <v>40</v>
      </c>
      <c r="AQ35" s="397">
        <v>840</v>
      </c>
      <c r="AR35" s="397" t="s">
        <v>28</v>
      </c>
    </row>
    <row r="36" spans="1:44" x14ac:dyDescent="0.25">
      <c r="A36" s="353">
        <v>45671</v>
      </c>
      <c r="B36" t="s">
        <v>341</v>
      </c>
      <c r="C36" t="s">
        <v>398</v>
      </c>
      <c r="D36" s="357" t="s">
        <v>710</v>
      </c>
      <c r="E36" t="s">
        <v>408</v>
      </c>
      <c r="F36" t="s">
        <v>2127</v>
      </c>
      <c r="G36" t="s">
        <v>75</v>
      </c>
      <c r="H36" t="s">
        <v>2127</v>
      </c>
      <c r="I36" s="88">
        <v>2</v>
      </c>
      <c r="J36" t="s">
        <v>2128</v>
      </c>
      <c r="K36" s="49">
        <v>5462</v>
      </c>
      <c r="L36" s="397">
        <v>28</v>
      </c>
      <c r="M36" t="s">
        <v>75</v>
      </c>
      <c r="N36" t="s">
        <v>75</v>
      </c>
      <c r="O36" t="s">
        <v>347</v>
      </c>
      <c r="P36" t="s">
        <v>75</v>
      </c>
      <c r="Q36" s="353" t="s">
        <v>75</v>
      </c>
      <c r="R36" t="s">
        <v>403</v>
      </c>
      <c r="S36" t="s">
        <v>75</v>
      </c>
      <c r="T36" t="s">
        <v>75</v>
      </c>
      <c r="U36" t="s">
        <v>75</v>
      </c>
      <c r="V36" t="s">
        <v>404</v>
      </c>
      <c r="W36" t="s">
        <v>75</v>
      </c>
      <c r="X36" s="49">
        <v>5.3</v>
      </c>
      <c r="Y36" t="s">
        <v>75</v>
      </c>
      <c r="Z36" t="s">
        <v>347</v>
      </c>
      <c r="AA36" t="s">
        <v>75</v>
      </c>
      <c r="AB36" t="s">
        <v>2127</v>
      </c>
      <c r="AC36" t="s">
        <v>75</v>
      </c>
      <c r="AD36" t="s">
        <v>80</v>
      </c>
      <c r="AE36" t="s">
        <v>80</v>
      </c>
      <c r="AF36" t="s">
        <v>5361</v>
      </c>
      <c r="AG36" s="88" t="s">
        <v>256</v>
      </c>
      <c r="AH36" t="s">
        <v>104</v>
      </c>
      <c r="AI36" s="49" t="s">
        <v>406</v>
      </c>
      <c r="AJ36" s="49">
        <v>1</v>
      </c>
      <c r="AK36" t="s">
        <v>5359</v>
      </c>
      <c r="AL36" s="355">
        <v>56</v>
      </c>
      <c r="AM36" s="49" t="s">
        <v>28</v>
      </c>
      <c r="AN36" s="49" t="s">
        <v>5360</v>
      </c>
      <c r="AO36" s="397">
        <v>56</v>
      </c>
      <c r="AP36" s="397">
        <v>0</v>
      </c>
      <c r="AQ36" s="397">
        <v>56</v>
      </c>
      <c r="AR36" s="397" t="s">
        <v>28</v>
      </c>
    </row>
    <row r="37" spans="1:44" x14ac:dyDescent="0.25">
      <c r="A37" s="353">
        <v>45671</v>
      </c>
      <c r="B37" t="s">
        <v>341</v>
      </c>
      <c r="C37" t="s">
        <v>605</v>
      </c>
      <c r="D37" s="357" t="s">
        <v>361</v>
      </c>
      <c r="E37" t="s">
        <v>427</v>
      </c>
      <c r="F37" t="s">
        <v>2813</v>
      </c>
      <c r="G37" t="s">
        <v>75</v>
      </c>
      <c r="H37" t="s">
        <v>2813</v>
      </c>
      <c r="I37" s="88">
        <v>2</v>
      </c>
      <c r="J37" t="s">
        <v>2890</v>
      </c>
      <c r="K37" s="49" t="s">
        <v>2814</v>
      </c>
      <c r="L37" s="397">
        <v>15</v>
      </c>
      <c r="M37" t="s">
        <v>75</v>
      </c>
      <c r="N37" t="s">
        <v>75</v>
      </c>
      <c r="O37" t="s">
        <v>347</v>
      </c>
      <c r="P37" t="s">
        <v>347</v>
      </c>
      <c r="Q37" s="353">
        <v>46103</v>
      </c>
      <c r="R37" t="s">
        <v>403</v>
      </c>
      <c r="S37" t="s">
        <v>75</v>
      </c>
      <c r="T37" t="s">
        <v>75</v>
      </c>
      <c r="U37" t="s">
        <v>75</v>
      </c>
      <c r="V37" t="s">
        <v>404</v>
      </c>
      <c r="W37" t="s">
        <v>75</v>
      </c>
      <c r="X37" s="49">
        <v>6.5</v>
      </c>
      <c r="Y37" t="s">
        <v>75</v>
      </c>
      <c r="Z37" t="s">
        <v>347</v>
      </c>
      <c r="AA37" t="s">
        <v>75</v>
      </c>
      <c r="AB37" t="s">
        <v>2815</v>
      </c>
      <c r="AC37" t="s">
        <v>2816</v>
      </c>
      <c r="AD37" t="s">
        <v>80</v>
      </c>
      <c r="AE37" t="s">
        <v>80</v>
      </c>
      <c r="AF37" t="s">
        <v>409</v>
      </c>
      <c r="AG37" s="88" t="s">
        <v>256</v>
      </c>
      <c r="AH37" t="s">
        <v>83</v>
      </c>
      <c r="AI37" s="49" t="s">
        <v>405</v>
      </c>
      <c r="AJ37" s="49">
        <v>1</v>
      </c>
      <c r="AK37" t="s">
        <v>5359</v>
      </c>
      <c r="AL37" s="355">
        <v>30</v>
      </c>
      <c r="AM37" s="49" t="s">
        <v>28</v>
      </c>
      <c r="AN37" s="49" t="s">
        <v>5360</v>
      </c>
      <c r="AO37" s="397">
        <v>30</v>
      </c>
      <c r="AP37" s="397">
        <v>0</v>
      </c>
      <c r="AQ37" s="397">
        <v>30</v>
      </c>
      <c r="AR37" s="397" t="s">
        <v>28</v>
      </c>
    </row>
    <row r="38" spans="1:44" x14ac:dyDescent="0.25">
      <c r="A38" s="353">
        <v>45671</v>
      </c>
      <c r="B38" t="s">
        <v>341</v>
      </c>
      <c r="C38" t="s">
        <v>177</v>
      </c>
      <c r="D38" s="357" t="s">
        <v>477</v>
      </c>
      <c r="E38" t="s">
        <v>408</v>
      </c>
      <c r="F38" t="s">
        <v>266</v>
      </c>
      <c r="G38" t="s">
        <v>75</v>
      </c>
      <c r="H38" t="s">
        <v>266</v>
      </c>
      <c r="I38" s="88">
        <v>2</v>
      </c>
      <c r="J38" t="s">
        <v>268</v>
      </c>
      <c r="K38" s="49" t="s">
        <v>515</v>
      </c>
      <c r="L38" s="397">
        <v>14</v>
      </c>
      <c r="M38" t="s">
        <v>75</v>
      </c>
      <c r="N38" t="s">
        <v>75</v>
      </c>
      <c r="O38" t="s">
        <v>347</v>
      </c>
      <c r="P38" t="s">
        <v>347</v>
      </c>
      <c r="Q38" s="353" t="s">
        <v>75</v>
      </c>
      <c r="R38" t="s">
        <v>403</v>
      </c>
      <c r="S38" t="s">
        <v>75</v>
      </c>
      <c r="T38" t="s">
        <v>75</v>
      </c>
      <c r="U38" t="s">
        <v>75</v>
      </c>
      <c r="V38" t="s">
        <v>404</v>
      </c>
      <c r="W38" t="s">
        <v>75</v>
      </c>
      <c r="X38" s="49">
        <v>7.3</v>
      </c>
      <c r="Y38" t="s">
        <v>75</v>
      </c>
      <c r="Z38" t="s">
        <v>347</v>
      </c>
      <c r="AA38" t="s">
        <v>75</v>
      </c>
      <c r="AB38" t="s">
        <v>267</v>
      </c>
      <c r="AC38" t="s">
        <v>516</v>
      </c>
      <c r="AD38" t="s">
        <v>80</v>
      </c>
      <c r="AE38" t="s">
        <v>80</v>
      </c>
      <c r="AF38" t="s">
        <v>409</v>
      </c>
      <c r="AG38" s="88" t="s">
        <v>256</v>
      </c>
      <c r="AH38" t="s">
        <v>83</v>
      </c>
      <c r="AI38" s="49" t="s">
        <v>416</v>
      </c>
      <c r="AJ38" s="49">
        <v>1</v>
      </c>
      <c r="AK38" t="s">
        <v>5359</v>
      </c>
      <c r="AL38" s="355">
        <v>28</v>
      </c>
      <c r="AM38" s="49" t="s">
        <v>28</v>
      </c>
      <c r="AN38" s="49" t="s">
        <v>5360</v>
      </c>
      <c r="AO38" s="397">
        <v>28</v>
      </c>
      <c r="AP38" s="397">
        <v>0</v>
      </c>
      <c r="AQ38" s="397">
        <v>28</v>
      </c>
      <c r="AR38" s="397" t="s">
        <v>28</v>
      </c>
    </row>
    <row r="39" spans="1:44" x14ac:dyDescent="0.25">
      <c r="A39" s="353">
        <v>45671</v>
      </c>
      <c r="B39" t="s">
        <v>341</v>
      </c>
      <c r="C39" t="s">
        <v>177</v>
      </c>
      <c r="D39" s="357" t="s">
        <v>608</v>
      </c>
      <c r="E39" t="s">
        <v>485</v>
      </c>
      <c r="F39" t="s">
        <v>905</v>
      </c>
      <c r="G39" t="s">
        <v>75</v>
      </c>
      <c r="H39" t="s">
        <v>905</v>
      </c>
      <c r="I39" s="88">
        <v>2</v>
      </c>
      <c r="J39" t="s">
        <v>2786</v>
      </c>
      <c r="K39" s="49">
        <v>6320002</v>
      </c>
      <c r="L39" s="397">
        <v>50</v>
      </c>
      <c r="M39" t="s">
        <v>75</v>
      </c>
      <c r="N39" t="s">
        <v>75</v>
      </c>
      <c r="O39" t="s">
        <v>347</v>
      </c>
      <c r="P39" t="s">
        <v>347</v>
      </c>
      <c r="Q39" s="353">
        <v>45413</v>
      </c>
      <c r="R39" t="s">
        <v>403</v>
      </c>
      <c r="S39" t="s">
        <v>75</v>
      </c>
      <c r="T39" t="s">
        <v>75</v>
      </c>
      <c r="U39" t="s">
        <v>75</v>
      </c>
      <c r="V39" t="s">
        <v>404</v>
      </c>
      <c r="W39" t="s">
        <v>75</v>
      </c>
      <c r="X39" s="49">
        <v>8.4</v>
      </c>
      <c r="Y39" t="s">
        <v>75</v>
      </c>
      <c r="Z39" t="s">
        <v>347</v>
      </c>
      <c r="AA39" t="s">
        <v>75</v>
      </c>
      <c r="AB39" t="s">
        <v>906</v>
      </c>
      <c r="AC39" t="s">
        <v>492</v>
      </c>
      <c r="AD39" t="s">
        <v>80</v>
      </c>
      <c r="AE39" t="s">
        <v>80</v>
      </c>
      <c r="AF39" t="s">
        <v>409</v>
      </c>
      <c r="AG39" s="88" t="s">
        <v>256</v>
      </c>
      <c r="AH39" t="s">
        <v>83</v>
      </c>
      <c r="AI39" s="49" t="s">
        <v>445</v>
      </c>
      <c r="AJ39" s="49">
        <v>1</v>
      </c>
      <c r="AK39" t="s">
        <v>5359</v>
      </c>
      <c r="AL39" s="355">
        <v>100</v>
      </c>
      <c r="AM39" s="49" t="s">
        <v>28</v>
      </c>
      <c r="AN39" s="49" t="s">
        <v>5360</v>
      </c>
      <c r="AO39" s="397">
        <v>100</v>
      </c>
      <c r="AP39" s="397">
        <v>0</v>
      </c>
      <c r="AQ39" s="397">
        <v>100</v>
      </c>
      <c r="AR39" s="397" t="s">
        <v>28</v>
      </c>
    </row>
    <row r="40" spans="1:44" x14ac:dyDescent="0.25">
      <c r="A40" s="353">
        <v>45671</v>
      </c>
      <c r="B40" t="s">
        <v>341</v>
      </c>
      <c r="C40" t="s">
        <v>177</v>
      </c>
      <c r="D40" s="357" t="s">
        <v>477</v>
      </c>
      <c r="E40" t="s">
        <v>415</v>
      </c>
      <c r="F40" t="s">
        <v>499</v>
      </c>
      <c r="G40" t="s">
        <v>75</v>
      </c>
      <c r="H40" t="s">
        <v>499</v>
      </c>
      <c r="I40" s="88">
        <v>2</v>
      </c>
      <c r="J40" t="s">
        <v>549</v>
      </c>
      <c r="K40" s="49" t="s">
        <v>500</v>
      </c>
      <c r="L40" s="397">
        <v>9</v>
      </c>
      <c r="M40" t="s">
        <v>75</v>
      </c>
      <c r="N40" t="s">
        <v>75</v>
      </c>
      <c r="O40" t="s">
        <v>347</v>
      </c>
      <c r="P40" t="s">
        <v>347</v>
      </c>
      <c r="Q40" s="353" t="s">
        <v>75</v>
      </c>
      <c r="R40" t="s">
        <v>403</v>
      </c>
      <c r="S40" t="s">
        <v>75</v>
      </c>
      <c r="T40" t="s">
        <v>75</v>
      </c>
      <c r="U40" t="s">
        <v>75</v>
      </c>
      <c r="V40" t="s">
        <v>404</v>
      </c>
      <c r="W40" t="s">
        <v>75</v>
      </c>
      <c r="X40" s="49">
        <v>7.3</v>
      </c>
      <c r="Y40" t="s">
        <v>75</v>
      </c>
      <c r="Z40" t="s">
        <v>347</v>
      </c>
      <c r="AA40" t="s">
        <v>75</v>
      </c>
      <c r="AB40" t="s">
        <v>126</v>
      </c>
      <c r="AC40" t="s">
        <v>501</v>
      </c>
      <c r="AD40" t="s">
        <v>80</v>
      </c>
      <c r="AE40" t="s">
        <v>80</v>
      </c>
      <c r="AF40" t="s">
        <v>409</v>
      </c>
      <c r="AG40" s="88" t="s">
        <v>256</v>
      </c>
      <c r="AH40" t="s">
        <v>83</v>
      </c>
      <c r="AI40" s="49" t="s">
        <v>416</v>
      </c>
      <c r="AJ40" s="49">
        <v>1</v>
      </c>
      <c r="AK40" t="s">
        <v>5359</v>
      </c>
      <c r="AL40" s="355">
        <v>18</v>
      </c>
      <c r="AM40" s="49" t="s">
        <v>28</v>
      </c>
      <c r="AN40" s="49" t="s">
        <v>5360</v>
      </c>
      <c r="AO40" s="397">
        <v>18</v>
      </c>
      <c r="AP40" s="397">
        <v>0</v>
      </c>
      <c r="AQ40" s="397">
        <v>18</v>
      </c>
      <c r="AR40" s="397" t="s">
        <v>28</v>
      </c>
    </row>
    <row r="41" spans="1:44" x14ac:dyDescent="0.25">
      <c r="A41" s="353">
        <v>45671</v>
      </c>
      <c r="B41" t="s">
        <v>341</v>
      </c>
      <c r="C41" t="s">
        <v>177</v>
      </c>
      <c r="D41" s="357" t="s">
        <v>89</v>
      </c>
      <c r="E41" t="s">
        <v>493</v>
      </c>
      <c r="F41" t="s">
        <v>684</v>
      </c>
      <c r="G41" t="s">
        <v>75</v>
      </c>
      <c r="H41" t="s">
        <v>684</v>
      </c>
      <c r="I41" s="88">
        <v>2</v>
      </c>
      <c r="J41" t="s">
        <v>735</v>
      </c>
      <c r="K41" s="49" t="s">
        <v>685</v>
      </c>
      <c r="L41" s="397">
        <v>85</v>
      </c>
      <c r="M41" t="s">
        <v>75</v>
      </c>
      <c r="N41" t="s">
        <v>75</v>
      </c>
      <c r="O41" t="s">
        <v>347</v>
      </c>
      <c r="P41" t="s">
        <v>347</v>
      </c>
      <c r="Q41" s="353">
        <v>46477</v>
      </c>
      <c r="R41" t="s">
        <v>403</v>
      </c>
      <c r="S41" t="s">
        <v>75</v>
      </c>
      <c r="T41" t="s">
        <v>75</v>
      </c>
      <c r="U41" t="s">
        <v>75</v>
      </c>
      <c r="V41" t="s">
        <v>404</v>
      </c>
      <c r="W41" t="s">
        <v>75</v>
      </c>
      <c r="X41" s="49">
        <v>7.2</v>
      </c>
      <c r="Y41" t="s">
        <v>75</v>
      </c>
      <c r="Z41" t="s">
        <v>347</v>
      </c>
      <c r="AA41" t="s">
        <v>75</v>
      </c>
      <c r="AB41" t="s">
        <v>686</v>
      </c>
      <c r="AC41" t="s">
        <v>687</v>
      </c>
      <c r="AD41" t="s">
        <v>80</v>
      </c>
      <c r="AE41" t="s">
        <v>80</v>
      </c>
      <c r="AF41" t="s">
        <v>409</v>
      </c>
      <c r="AG41" s="88" t="s">
        <v>256</v>
      </c>
      <c r="AH41" t="s">
        <v>83</v>
      </c>
      <c r="AI41" s="49">
        <v>7</v>
      </c>
      <c r="AJ41" s="49">
        <v>1</v>
      </c>
      <c r="AK41" t="s">
        <v>5359</v>
      </c>
      <c r="AL41" s="355">
        <v>170</v>
      </c>
      <c r="AM41" s="49" t="s">
        <v>28</v>
      </c>
      <c r="AN41" s="49" t="s">
        <v>5360</v>
      </c>
      <c r="AO41" s="397">
        <v>170</v>
      </c>
      <c r="AP41" s="397">
        <v>0</v>
      </c>
      <c r="AQ41" s="397">
        <v>170</v>
      </c>
      <c r="AR41" s="397" t="s">
        <v>28</v>
      </c>
    </row>
    <row r="42" spans="1:44" x14ac:dyDescent="0.25">
      <c r="A42" s="353">
        <v>45671</v>
      </c>
      <c r="B42" t="s">
        <v>341</v>
      </c>
      <c r="C42" t="s">
        <v>177</v>
      </c>
      <c r="D42" s="357" t="s">
        <v>477</v>
      </c>
      <c r="E42" t="s">
        <v>415</v>
      </c>
      <c r="F42" t="s">
        <v>2222</v>
      </c>
      <c r="G42" t="s">
        <v>75</v>
      </c>
      <c r="H42" t="s">
        <v>2222</v>
      </c>
      <c r="I42" s="88">
        <v>2</v>
      </c>
      <c r="J42" t="s">
        <v>2223</v>
      </c>
      <c r="K42" s="49" t="s">
        <v>2224</v>
      </c>
      <c r="L42" s="397">
        <v>20</v>
      </c>
      <c r="M42" t="s">
        <v>75</v>
      </c>
      <c r="N42" t="s">
        <v>75</v>
      </c>
      <c r="O42" t="s">
        <v>347</v>
      </c>
      <c r="P42" t="s">
        <v>347</v>
      </c>
      <c r="Q42" s="353" t="s">
        <v>75</v>
      </c>
      <c r="R42" t="s">
        <v>403</v>
      </c>
      <c r="S42" t="s">
        <v>75</v>
      </c>
      <c r="T42" t="s">
        <v>75</v>
      </c>
      <c r="U42" t="s">
        <v>75</v>
      </c>
      <c r="V42" t="s">
        <v>404</v>
      </c>
      <c r="W42" t="s">
        <v>75</v>
      </c>
      <c r="X42" s="49">
        <v>7.3</v>
      </c>
      <c r="Y42" t="s">
        <v>75</v>
      </c>
      <c r="Z42" t="s">
        <v>347</v>
      </c>
      <c r="AA42" t="s">
        <v>75</v>
      </c>
      <c r="AB42" t="s">
        <v>2225</v>
      </c>
      <c r="AC42" t="s">
        <v>75</v>
      </c>
      <c r="AD42" t="s">
        <v>80</v>
      </c>
      <c r="AE42" t="s">
        <v>80</v>
      </c>
      <c r="AF42" t="s">
        <v>409</v>
      </c>
      <c r="AG42" s="88" t="s">
        <v>256</v>
      </c>
      <c r="AH42" t="s">
        <v>83</v>
      </c>
      <c r="AI42" s="49" t="s">
        <v>416</v>
      </c>
      <c r="AJ42" s="49">
        <v>1</v>
      </c>
      <c r="AK42" t="s">
        <v>5359</v>
      </c>
      <c r="AL42" s="355">
        <v>40</v>
      </c>
      <c r="AM42" s="49" t="s">
        <v>28</v>
      </c>
      <c r="AN42" s="49" t="s">
        <v>5360</v>
      </c>
      <c r="AO42" s="397">
        <v>40</v>
      </c>
      <c r="AP42" s="397">
        <v>0</v>
      </c>
      <c r="AQ42" s="397">
        <v>40</v>
      </c>
      <c r="AR42" s="397" t="s">
        <v>28</v>
      </c>
    </row>
    <row r="43" spans="1:44" x14ac:dyDescent="0.25">
      <c r="A43" s="353">
        <v>45671</v>
      </c>
      <c r="B43" t="s">
        <v>341</v>
      </c>
      <c r="C43" t="s">
        <v>188</v>
      </c>
      <c r="D43" s="357" t="s">
        <v>364</v>
      </c>
      <c r="E43" t="s">
        <v>440</v>
      </c>
      <c r="F43" t="s">
        <v>134</v>
      </c>
      <c r="G43" t="s">
        <v>75</v>
      </c>
      <c r="H43" t="s">
        <v>134</v>
      </c>
      <c r="I43" s="88">
        <v>2</v>
      </c>
      <c r="J43" t="s">
        <v>114</v>
      </c>
      <c r="K43" s="49" t="s">
        <v>443</v>
      </c>
      <c r="L43" s="397">
        <v>42</v>
      </c>
      <c r="M43" t="s">
        <v>75</v>
      </c>
      <c r="N43" t="s">
        <v>75</v>
      </c>
      <c r="O43" t="s">
        <v>347</v>
      </c>
      <c r="P43" t="s">
        <v>347</v>
      </c>
      <c r="Q43" s="353" t="s">
        <v>75</v>
      </c>
      <c r="R43" t="s">
        <v>403</v>
      </c>
      <c r="S43" t="s">
        <v>75</v>
      </c>
      <c r="T43" t="s">
        <v>75</v>
      </c>
      <c r="U43" t="s">
        <v>75</v>
      </c>
      <c r="V43" t="s">
        <v>431</v>
      </c>
      <c r="W43" t="s">
        <v>75</v>
      </c>
      <c r="X43" s="49">
        <v>1.4</v>
      </c>
      <c r="Y43" t="s">
        <v>75</v>
      </c>
      <c r="Z43" t="s">
        <v>347</v>
      </c>
      <c r="AA43" t="s">
        <v>75</v>
      </c>
      <c r="AB43" t="s">
        <v>135</v>
      </c>
      <c r="AC43" t="s">
        <v>442</v>
      </c>
      <c r="AD43" t="s">
        <v>80</v>
      </c>
      <c r="AE43" t="s">
        <v>80</v>
      </c>
      <c r="AF43" t="s">
        <v>409</v>
      </c>
      <c r="AG43" s="88" t="s">
        <v>256</v>
      </c>
      <c r="AH43" t="s">
        <v>83</v>
      </c>
      <c r="AI43" s="49" t="s">
        <v>436</v>
      </c>
      <c r="AJ43" s="49">
        <v>1</v>
      </c>
      <c r="AK43" t="s">
        <v>5359</v>
      </c>
      <c r="AL43" s="355">
        <v>84</v>
      </c>
      <c r="AM43" s="49" t="s">
        <v>28</v>
      </c>
      <c r="AN43" s="49" t="s">
        <v>5360</v>
      </c>
      <c r="AO43" s="397">
        <v>84</v>
      </c>
      <c r="AP43" s="397">
        <v>0</v>
      </c>
      <c r="AQ43" s="397">
        <v>84</v>
      </c>
      <c r="AR43" s="397" t="s">
        <v>28</v>
      </c>
    </row>
    <row r="44" spans="1:44" x14ac:dyDescent="0.25">
      <c r="A44" s="353">
        <v>45671</v>
      </c>
      <c r="B44" t="s">
        <v>341</v>
      </c>
      <c r="C44" t="s">
        <v>605</v>
      </c>
      <c r="D44" s="357" t="s">
        <v>367</v>
      </c>
      <c r="E44" t="s">
        <v>512</v>
      </c>
      <c r="F44" t="s">
        <v>5364</v>
      </c>
      <c r="G44" t="s">
        <v>75</v>
      </c>
      <c r="H44" t="s">
        <v>5365</v>
      </c>
      <c r="I44" s="88">
        <v>2</v>
      </c>
      <c r="J44" t="s">
        <v>102</v>
      </c>
      <c r="K44" s="49" t="s">
        <v>75</v>
      </c>
      <c r="L44" s="397">
        <v>5</v>
      </c>
      <c r="M44" t="s">
        <v>75</v>
      </c>
      <c r="N44" t="s">
        <v>75</v>
      </c>
      <c r="O44" t="s">
        <v>75</v>
      </c>
      <c r="P44" t="s">
        <v>75</v>
      </c>
      <c r="Q44" s="353" t="s">
        <v>75</v>
      </c>
      <c r="R44" t="s">
        <v>403</v>
      </c>
      <c r="S44" t="s">
        <v>75</v>
      </c>
      <c r="T44" t="s">
        <v>75</v>
      </c>
      <c r="U44" t="s">
        <v>75</v>
      </c>
      <c r="V44" t="s">
        <v>404</v>
      </c>
      <c r="W44" t="s">
        <v>75</v>
      </c>
      <c r="X44" s="49">
        <v>5.5</v>
      </c>
      <c r="Y44" t="s">
        <v>75</v>
      </c>
      <c r="Z44" t="s">
        <v>347</v>
      </c>
      <c r="AA44" t="s">
        <v>75</v>
      </c>
      <c r="AB44" t="s">
        <v>5365</v>
      </c>
      <c r="AC44" t="s">
        <v>5366</v>
      </c>
      <c r="AD44" t="s">
        <v>80</v>
      </c>
      <c r="AE44" t="s">
        <v>80</v>
      </c>
      <c r="AF44" t="s">
        <v>409</v>
      </c>
      <c r="AG44" s="88" t="s">
        <v>256</v>
      </c>
      <c r="AH44" t="s">
        <v>83</v>
      </c>
      <c r="AI44" s="49" t="s">
        <v>406</v>
      </c>
      <c r="AJ44" s="49">
        <v>1</v>
      </c>
      <c r="AK44" t="s">
        <v>5359</v>
      </c>
      <c r="AL44" s="355">
        <v>10</v>
      </c>
      <c r="AM44" s="49" t="s">
        <v>28</v>
      </c>
      <c r="AN44" s="49" t="s">
        <v>5360</v>
      </c>
      <c r="AO44" s="397">
        <v>10</v>
      </c>
      <c r="AP44" s="397">
        <v>0</v>
      </c>
      <c r="AQ44" s="397">
        <v>10</v>
      </c>
      <c r="AR44" s="397" t="s">
        <v>28</v>
      </c>
    </row>
    <row r="45" spans="1:44" x14ac:dyDescent="0.25">
      <c r="A45" s="353">
        <v>45671</v>
      </c>
      <c r="B45" t="s">
        <v>341</v>
      </c>
      <c r="C45" t="s">
        <v>188</v>
      </c>
      <c r="D45" s="357" t="s">
        <v>363</v>
      </c>
      <c r="E45" t="s">
        <v>434</v>
      </c>
      <c r="F45" t="s">
        <v>257</v>
      </c>
      <c r="G45" t="s">
        <v>75</v>
      </c>
      <c r="H45" t="s">
        <v>257</v>
      </c>
      <c r="I45" s="88">
        <v>3</v>
      </c>
      <c r="J45" t="s">
        <v>352</v>
      </c>
      <c r="K45" s="49" t="s">
        <v>454</v>
      </c>
      <c r="L45" s="397">
        <v>130</v>
      </c>
      <c r="M45" t="s">
        <v>75</v>
      </c>
      <c r="N45" t="s">
        <v>75</v>
      </c>
      <c r="O45" t="s">
        <v>347</v>
      </c>
      <c r="P45" t="s">
        <v>347</v>
      </c>
      <c r="Q45" s="353">
        <v>45900</v>
      </c>
      <c r="R45" t="s">
        <v>403</v>
      </c>
      <c r="S45" t="s">
        <v>75</v>
      </c>
      <c r="T45" t="s">
        <v>75</v>
      </c>
      <c r="U45" t="s">
        <v>75</v>
      </c>
      <c r="V45" t="s">
        <v>431</v>
      </c>
      <c r="W45" t="s">
        <v>75</v>
      </c>
      <c r="X45" s="49">
        <v>4.4000000000000004</v>
      </c>
      <c r="Y45" t="s">
        <v>75</v>
      </c>
      <c r="Z45" t="s">
        <v>347</v>
      </c>
      <c r="AA45" t="s">
        <v>75</v>
      </c>
      <c r="AB45" t="s">
        <v>455</v>
      </c>
      <c r="AC45" t="s">
        <v>5367</v>
      </c>
      <c r="AD45" t="s">
        <v>80</v>
      </c>
      <c r="AE45" t="s">
        <v>80</v>
      </c>
      <c r="AF45" t="s">
        <v>409</v>
      </c>
      <c r="AG45" s="88" t="s">
        <v>256</v>
      </c>
      <c r="AH45" t="s">
        <v>83</v>
      </c>
      <c r="AI45" s="49" t="s">
        <v>433</v>
      </c>
      <c r="AJ45" s="49">
        <v>1</v>
      </c>
      <c r="AK45" t="s">
        <v>5359</v>
      </c>
      <c r="AL45" s="355">
        <v>390</v>
      </c>
      <c r="AM45" s="49" t="s">
        <v>28</v>
      </c>
      <c r="AN45" s="49" t="s">
        <v>5360</v>
      </c>
      <c r="AO45" s="397">
        <v>390</v>
      </c>
      <c r="AP45" s="397">
        <v>19.5</v>
      </c>
      <c r="AQ45" s="397">
        <v>409.5</v>
      </c>
      <c r="AR45" s="397" t="s">
        <v>28</v>
      </c>
    </row>
    <row r="46" spans="1:44" x14ac:dyDescent="0.25">
      <c r="A46" s="353">
        <v>45671</v>
      </c>
      <c r="B46" t="s">
        <v>341</v>
      </c>
      <c r="C46" t="s">
        <v>188</v>
      </c>
      <c r="D46" s="357" t="s">
        <v>189</v>
      </c>
      <c r="E46" t="s">
        <v>462</v>
      </c>
      <c r="F46" t="s">
        <v>165</v>
      </c>
      <c r="G46" t="s">
        <v>75</v>
      </c>
      <c r="H46" t="s">
        <v>165</v>
      </c>
      <c r="I46" s="88">
        <v>4</v>
      </c>
      <c r="J46" t="s">
        <v>121</v>
      </c>
      <c r="K46" s="49" t="s">
        <v>470</v>
      </c>
      <c r="L46" s="397">
        <v>12</v>
      </c>
      <c r="M46" t="s">
        <v>75</v>
      </c>
      <c r="N46" t="s">
        <v>75</v>
      </c>
      <c r="O46" t="s">
        <v>347</v>
      </c>
      <c r="P46" t="s">
        <v>347</v>
      </c>
      <c r="Q46" s="353" t="s">
        <v>75</v>
      </c>
      <c r="R46" t="s">
        <v>403</v>
      </c>
      <c r="S46" t="s">
        <v>75</v>
      </c>
      <c r="T46" t="s">
        <v>75</v>
      </c>
      <c r="U46" t="s">
        <v>75</v>
      </c>
      <c r="V46" t="s">
        <v>431</v>
      </c>
      <c r="W46" t="s">
        <v>75</v>
      </c>
      <c r="X46" s="49">
        <v>3.1</v>
      </c>
      <c r="Y46" t="s">
        <v>75</v>
      </c>
      <c r="Z46" t="s">
        <v>347</v>
      </c>
      <c r="AA46" t="s">
        <v>75</v>
      </c>
      <c r="AB46" t="s">
        <v>166</v>
      </c>
      <c r="AC46" t="s">
        <v>471</v>
      </c>
      <c r="AD46" t="s">
        <v>80</v>
      </c>
      <c r="AE46" t="s">
        <v>80</v>
      </c>
      <c r="AF46" t="s">
        <v>409</v>
      </c>
      <c r="AG46" s="88" t="s">
        <v>256</v>
      </c>
      <c r="AH46" t="s">
        <v>83</v>
      </c>
      <c r="AI46" s="49" t="s">
        <v>414</v>
      </c>
      <c r="AJ46" s="49">
        <v>1</v>
      </c>
      <c r="AK46" t="s">
        <v>5359</v>
      </c>
      <c r="AL46" s="355">
        <v>48</v>
      </c>
      <c r="AM46" s="49" t="s">
        <v>28</v>
      </c>
      <c r="AN46" s="49" t="s">
        <v>5360</v>
      </c>
      <c r="AO46" s="397">
        <v>48</v>
      </c>
      <c r="AP46" s="397">
        <v>0</v>
      </c>
      <c r="AQ46" s="397">
        <v>48</v>
      </c>
      <c r="AR46" s="397" t="s">
        <v>28</v>
      </c>
    </row>
    <row r="47" spans="1:44" x14ac:dyDescent="0.25">
      <c r="A47" s="353">
        <v>45671</v>
      </c>
      <c r="B47" t="s">
        <v>341</v>
      </c>
      <c r="C47" t="s">
        <v>188</v>
      </c>
      <c r="D47" s="357" t="s">
        <v>189</v>
      </c>
      <c r="E47" t="s">
        <v>462</v>
      </c>
      <c r="F47" t="s">
        <v>316</v>
      </c>
      <c r="G47" t="s">
        <v>75</v>
      </c>
      <c r="H47" t="s">
        <v>316</v>
      </c>
      <c r="I47" s="88">
        <v>4</v>
      </c>
      <c r="J47" t="s">
        <v>121</v>
      </c>
      <c r="K47" s="49" t="s">
        <v>456</v>
      </c>
      <c r="L47" s="397">
        <v>10</v>
      </c>
      <c r="M47" t="s">
        <v>75</v>
      </c>
      <c r="N47" t="s">
        <v>75</v>
      </c>
      <c r="O47" t="s">
        <v>347</v>
      </c>
      <c r="P47" t="s">
        <v>347</v>
      </c>
      <c r="Q47" s="353" t="s">
        <v>75</v>
      </c>
      <c r="R47" t="s">
        <v>403</v>
      </c>
      <c r="S47" t="s">
        <v>75</v>
      </c>
      <c r="T47" t="s">
        <v>75</v>
      </c>
      <c r="U47" t="s">
        <v>75</v>
      </c>
      <c r="V47" t="s">
        <v>431</v>
      </c>
      <c r="W47" t="s">
        <v>75</v>
      </c>
      <c r="X47" s="49">
        <v>4.3</v>
      </c>
      <c r="Y47" t="s">
        <v>75</v>
      </c>
      <c r="Z47" t="s">
        <v>347</v>
      </c>
      <c r="AA47" t="s">
        <v>75</v>
      </c>
      <c r="AB47" t="s">
        <v>316</v>
      </c>
      <c r="AC47" t="s">
        <v>438</v>
      </c>
      <c r="AD47" t="s">
        <v>80</v>
      </c>
      <c r="AE47" t="s">
        <v>80</v>
      </c>
      <c r="AF47" t="s">
        <v>409</v>
      </c>
      <c r="AG47" s="88" t="s">
        <v>256</v>
      </c>
      <c r="AH47" t="s">
        <v>83</v>
      </c>
      <c r="AI47" s="49" t="s">
        <v>406</v>
      </c>
      <c r="AJ47" s="49">
        <v>1</v>
      </c>
      <c r="AK47" t="s">
        <v>5359</v>
      </c>
      <c r="AL47" s="355">
        <v>40</v>
      </c>
      <c r="AM47" s="49" t="s">
        <v>28</v>
      </c>
      <c r="AN47" s="49" t="s">
        <v>5360</v>
      </c>
      <c r="AO47" s="397">
        <v>40</v>
      </c>
      <c r="AP47" s="397">
        <v>0</v>
      </c>
      <c r="AQ47" s="397">
        <v>40</v>
      </c>
      <c r="AR47" s="397" t="s">
        <v>28</v>
      </c>
    </row>
    <row r="48" spans="1:44" x14ac:dyDescent="0.25">
      <c r="A48" s="353">
        <v>45671</v>
      </c>
      <c r="B48" t="s">
        <v>341</v>
      </c>
      <c r="C48" t="s">
        <v>188</v>
      </c>
      <c r="D48" s="357" t="s">
        <v>607</v>
      </c>
      <c r="E48" t="s">
        <v>444</v>
      </c>
      <c r="F48" t="s">
        <v>2140</v>
      </c>
      <c r="G48" t="s">
        <v>75</v>
      </c>
      <c r="H48" t="s">
        <v>2140</v>
      </c>
      <c r="I48" s="88">
        <v>4</v>
      </c>
      <c r="J48" t="s">
        <v>2141</v>
      </c>
      <c r="K48" s="49">
        <v>101039001</v>
      </c>
      <c r="L48" s="397">
        <v>55</v>
      </c>
      <c r="M48" t="s">
        <v>75</v>
      </c>
      <c r="N48" t="s">
        <v>75</v>
      </c>
      <c r="O48" t="s">
        <v>347</v>
      </c>
      <c r="P48" t="s">
        <v>347</v>
      </c>
      <c r="Q48" s="353">
        <v>45870</v>
      </c>
      <c r="R48" t="s">
        <v>403</v>
      </c>
      <c r="S48" t="s">
        <v>75</v>
      </c>
      <c r="T48" t="s">
        <v>75</v>
      </c>
      <c r="U48" t="s">
        <v>75</v>
      </c>
      <c r="V48" t="s">
        <v>431</v>
      </c>
      <c r="W48" t="s">
        <v>75</v>
      </c>
      <c r="X48" s="49">
        <v>2.4</v>
      </c>
      <c r="Y48" t="s">
        <v>75</v>
      </c>
      <c r="Z48" t="s">
        <v>347</v>
      </c>
      <c r="AA48" t="s">
        <v>75</v>
      </c>
      <c r="AB48" t="s">
        <v>2140</v>
      </c>
      <c r="AC48" t="s">
        <v>550</v>
      </c>
      <c r="AD48" t="s">
        <v>80</v>
      </c>
      <c r="AE48" t="s">
        <v>80</v>
      </c>
      <c r="AF48" t="s">
        <v>5361</v>
      </c>
      <c r="AG48" s="88" t="s">
        <v>256</v>
      </c>
      <c r="AH48" t="s">
        <v>83</v>
      </c>
      <c r="AI48" s="49">
        <v>2</v>
      </c>
      <c r="AJ48" s="49">
        <v>1</v>
      </c>
      <c r="AK48" t="s">
        <v>5359</v>
      </c>
      <c r="AL48" s="355">
        <v>220</v>
      </c>
      <c r="AM48" s="49" t="s">
        <v>28</v>
      </c>
      <c r="AN48" s="49" t="s">
        <v>5360</v>
      </c>
      <c r="AO48" s="397">
        <v>220</v>
      </c>
      <c r="AP48" s="397">
        <v>0</v>
      </c>
      <c r="AQ48" s="397">
        <v>220</v>
      </c>
      <c r="AR48" s="397"/>
    </row>
    <row r="49" spans="1:44" x14ac:dyDescent="0.25">
      <c r="A49" s="353">
        <v>45671</v>
      </c>
      <c r="B49" t="s">
        <v>341</v>
      </c>
      <c r="C49" t="s">
        <v>188</v>
      </c>
      <c r="D49" s="357" t="s">
        <v>189</v>
      </c>
      <c r="E49" t="s">
        <v>462</v>
      </c>
      <c r="F49" t="s">
        <v>120</v>
      </c>
      <c r="G49" t="s">
        <v>75</v>
      </c>
      <c r="H49" t="s">
        <v>120</v>
      </c>
      <c r="I49" s="88">
        <v>5</v>
      </c>
      <c r="J49" t="s">
        <v>121</v>
      </c>
      <c r="K49" s="49" t="s">
        <v>446</v>
      </c>
      <c r="L49" s="397">
        <v>9</v>
      </c>
      <c r="M49" t="s">
        <v>75</v>
      </c>
      <c r="N49" t="s">
        <v>75</v>
      </c>
      <c r="O49" t="s">
        <v>347</v>
      </c>
      <c r="P49" t="s">
        <v>347</v>
      </c>
      <c r="Q49" s="353" t="s">
        <v>75</v>
      </c>
      <c r="R49" t="s">
        <v>403</v>
      </c>
      <c r="S49" t="s">
        <v>75</v>
      </c>
      <c r="T49" t="s">
        <v>75</v>
      </c>
      <c r="U49" t="s">
        <v>75</v>
      </c>
      <c r="V49" t="s">
        <v>431</v>
      </c>
      <c r="W49" t="s">
        <v>75</v>
      </c>
      <c r="X49" s="49">
        <v>5.3</v>
      </c>
      <c r="Y49" t="s">
        <v>75</v>
      </c>
      <c r="Z49" t="s">
        <v>347</v>
      </c>
      <c r="AA49" t="s">
        <v>75</v>
      </c>
      <c r="AB49" t="s">
        <v>120</v>
      </c>
      <c r="AC49" t="s">
        <v>564</v>
      </c>
      <c r="AD49" t="s">
        <v>80</v>
      </c>
      <c r="AE49" t="s">
        <v>80</v>
      </c>
      <c r="AF49" t="s">
        <v>409</v>
      </c>
      <c r="AG49" s="88" t="s">
        <v>256</v>
      </c>
      <c r="AH49" t="s">
        <v>83</v>
      </c>
      <c r="AI49" s="49" t="s">
        <v>406</v>
      </c>
      <c r="AJ49" s="49">
        <v>1</v>
      </c>
      <c r="AK49" t="s">
        <v>5359</v>
      </c>
      <c r="AL49" s="355">
        <v>45</v>
      </c>
      <c r="AM49" s="49" t="s">
        <v>28</v>
      </c>
      <c r="AN49" s="49" t="s">
        <v>5360</v>
      </c>
      <c r="AO49" s="397">
        <v>45</v>
      </c>
      <c r="AP49" s="397">
        <v>0</v>
      </c>
      <c r="AQ49" s="397">
        <v>45</v>
      </c>
      <c r="AR49" s="397" t="s">
        <v>28</v>
      </c>
    </row>
    <row r="50" spans="1:44" x14ac:dyDescent="0.25">
      <c r="A50" s="353">
        <v>45671</v>
      </c>
      <c r="B50" t="s">
        <v>341</v>
      </c>
      <c r="C50" t="s">
        <v>188</v>
      </c>
      <c r="D50" s="357" t="s">
        <v>364</v>
      </c>
      <c r="E50" t="s">
        <v>547</v>
      </c>
      <c r="F50" t="s">
        <v>112</v>
      </c>
      <c r="G50" t="s">
        <v>75</v>
      </c>
      <c r="H50" t="s">
        <v>112</v>
      </c>
      <c r="I50" s="88">
        <v>5</v>
      </c>
      <c r="J50" t="s">
        <v>114</v>
      </c>
      <c r="K50" s="49" t="s">
        <v>612</v>
      </c>
      <c r="L50" s="397">
        <v>32</v>
      </c>
      <c r="M50" t="s">
        <v>75</v>
      </c>
      <c r="N50" t="s">
        <v>75</v>
      </c>
      <c r="O50" t="s">
        <v>347</v>
      </c>
      <c r="P50" t="s">
        <v>347</v>
      </c>
      <c r="Q50" s="353" t="s">
        <v>75</v>
      </c>
      <c r="R50" t="s">
        <v>403</v>
      </c>
      <c r="S50" t="s">
        <v>75</v>
      </c>
      <c r="T50" t="s">
        <v>75</v>
      </c>
      <c r="U50" t="s">
        <v>75</v>
      </c>
      <c r="V50" t="s">
        <v>431</v>
      </c>
      <c r="W50" t="s">
        <v>75</v>
      </c>
      <c r="X50" s="49">
        <v>1.4</v>
      </c>
      <c r="Y50" t="s">
        <v>75</v>
      </c>
      <c r="Z50" t="s">
        <v>347</v>
      </c>
      <c r="AA50" t="s">
        <v>75</v>
      </c>
      <c r="AB50" t="s">
        <v>113</v>
      </c>
      <c r="AC50" t="s">
        <v>442</v>
      </c>
      <c r="AD50" t="s">
        <v>80</v>
      </c>
      <c r="AE50" t="s">
        <v>80</v>
      </c>
      <c r="AF50" t="s">
        <v>409</v>
      </c>
      <c r="AG50" s="88" t="s">
        <v>256</v>
      </c>
      <c r="AH50" t="s">
        <v>83</v>
      </c>
      <c r="AI50" s="49" t="s">
        <v>436</v>
      </c>
      <c r="AJ50" s="49">
        <v>1</v>
      </c>
      <c r="AK50" t="s">
        <v>5359</v>
      </c>
      <c r="AL50" s="355">
        <v>160</v>
      </c>
      <c r="AM50" s="49" t="s">
        <v>28</v>
      </c>
      <c r="AN50" s="49" t="s">
        <v>5360</v>
      </c>
      <c r="AO50" s="397">
        <v>160</v>
      </c>
      <c r="AP50" s="397">
        <v>0</v>
      </c>
      <c r="AQ50" s="397">
        <v>160</v>
      </c>
      <c r="AR50" s="397" t="s">
        <v>28</v>
      </c>
    </row>
    <row r="51" spans="1:44" x14ac:dyDescent="0.25">
      <c r="A51" s="353">
        <v>45671</v>
      </c>
      <c r="B51" t="s">
        <v>341</v>
      </c>
      <c r="C51" t="s">
        <v>177</v>
      </c>
      <c r="D51" s="357" t="s">
        <v>608</v>
      </c>
      <c r="E51" t="s">
        <v>412</v>
      </c>
      <c r="F51" t="s">
        <v>519</v>
      </c>
      <c r="G51" t="s">
        <v>75</v>
      </c>
      <c r="H51" t="s">
        <v>127</v>
      </c>
      <c r="I51" s="88">
        <v>5</v>
      </c>
      <c r="J51" t="s">
        <v>105</v>
      </c>
      <c r="K51" s="49" t="s">
        <v>520</v>
      </c>
      <c r="L51" s="397">
        <v>14</v>
      </c>
      <c r="M51" t="s">
        <v>75</v>
      </c>
      <c r="N51" t="s">
        <v>75</v>
      </c>
      <c r="O51" t="s">
        <v>347</v>
      </c>
      <c r="P51" t="s">
        <v>347</v>
      </c>
      <c r="Q51" s="353">
        <v>46508</v>
      </c>
      <c r="R51" t="s">
        <v>403</v>
      </c>
      <c r="S51" t="s">
        <v>75</v>
      </c>
      <c r="T51" t="s">
        <v>75</v>
      </c>
      <c r="U51" t="s">
        <v>75</v>
      </c>
      <c r="V51" t="s">
        <v>404</v>
      </c>
      <c r="W51" t="s">
        <v>75</v>
      </c>
      <c r="X51" s="49">
        <v>7.4</v>
      </c>
      <c r="Y51" t="s">
        <v>75</v>
      </c>
      <c r="Z51" t="s">
        <v>347</v>
      </c>
      <c r="AA51" t="s">
        <v>75</v>
      </c>
      <c r="AB51" t="s">
        <v>128</v>
      </c>
      <c r="AC51" t="s">
        <v>509</v>
      </c>
      <c r="AD51" t="s">
        <v>80</v>
      </c>
      <c r="AE51" t="s">
        <v>80</v>
      </c>
      <c r="AF51" t="s">
        <v>409</v>
      </c>
      <c r="AG51" s="88" t="s">
        <v>256</v>
      </c>
      <c r="AH51" t="s">
        <v>83</v>
      </c>
      <c r="AI51" s="49" t="s">
        <v>416</v>
      </c>
      <c r="AJ51" s="49">
        <v>1</v>
      </c>
      <c r="AK51" t="s">
        <v>5359</v>
      </c>
      <c r="AL51" s="355">
        <v>70</v>
      </c>
      <c r="AM51" s="49" t="s">
        <v>28</v>
      </c>
      <c r="AN51" s="49" t="s">
        <v>5360</v>
      </c>
      <c r="AO51" s="397">
        <v>70</v>
      </c>
      <c r="AP51" s="397">
        <v>0</v>
      </c>
      <c r="AQ51" s="397">
        <v>70</v>
      </c>
      <c r="AR51" s="397" t="s">
        <v>28</v>
      </c>
    </row>
    <row r="52" spans="1:44" x14ac:dyDescent="0.25">
      <c r="A52" s="353">
        <v>45671</v>
      </c>
      <c r="B52" t="s">
        <v>341</v>
      </c>
      <c r="C52" t="s">
        <v>177</v>
      </c>
      <c r="D52" s="357" t="s">
        <v>608</v>
      </c>
      <c r="E52" t="s">
        <v>412</v>
      </c>
      <c r="F52" t="s">
        <v>502</v>
      </c>
      <c r="G52" t="s">
        <v>75</v>
      </c>
      <c r="H52" t="s">
        <v>1845</v>
      </c>
      <c r="I52" s="88">
        <v>6</v>
      </c>
      <c r="J52" t="s">
        <v>105</v>
      </c>
      <c r="K52" s="49" t="s">
        <v>1846</v>
      </c>
      <c r="L52" s="397">
        <v>6</v>
      </c>
      <c r="M52" t="s">
        <v>75</v>
      </c>
      <c r="N52" t="s">
        <v>75</v>
      </c>
      <c r="O52" t="s">
        <v>347</v>
      </c>
      <c r="P52" t="s">
        <v>347</v>
      </c>
      <c r="Q52" s="353" t="s">
        <v>75</v>
      </c>
      <c r="R52" t="s">
        <v>403</v>
      </c>
      <c r="S52" t="s">
        <v>75</v>
      </c>
      <c r="T52" t="s">
        <v>75</v>
      </c>
      <c r="U52" t="s">
        <v>75</v>
      </c>
      <c r="V52" t="s">
        <v>404</v>
      </c>
      <c r="W52" t="s">
        <v>75</v>
      </c>
      <c r="X52" s="49">
        <v>8.4</v>
      </c>
      <c r="Y52" t="s">
        <v>75</v>
      </c>
      <c r="Z52" t="s">
        <v>347</v>
      </c>
      <c r="AA52" t="s">
        <v>75</v>
      </c>
      <c r="AB52" t="s">
        <v>1847</v>
      </c>
      <c r="AC52" t="s">
        <v>497</v>
      </c>
      <c r="AD52" t="s">
        <v>80</v>
      </c>
      <c r="AE52" t="s">
        <v>80</v>
      </c>
      <c r="AF52" t="s">
        <v>409</v>
      </c>
      <c r="AG52" s="88" t="s">
        <v>256</v>
      </c>
      <c r="AH52" t="s">
        <v>104</v>
      </c>
      <c r="AI52" s="49">
        <v>8</v>
      </c>
      <c r="AJ52" s="49">
        <v>1</v>
      </c>
      <c r="AK52" t="s">
        <v>5359</v>
      </c>
      <c r="AL52" s="355">
        <v>36</v>
      </c>
      <c r="AM52" s="49" t="s">
        <v>28</v>
      </c>
      <c r="AN52" s="49" t="s">
        <v>5360</v>
      </c>
      <c r="AO52" s="397">
        <v>36</v>
      </c>
      <c r="AP52" s="397" t="s">
        <v>28</v>
      </c>
      <c r="AQ52" s="397">
        <v>36</v>
      </c>
      <c r="AR52" s="397" t="s">
        <v>28</v>
      </c>
    </row>
    <row r="53" spans="1:44" x14ac:dyDescent="0.25">
      <c r="A53" s="353">
        <v>45671</v>
      </c>
      <c r="B53" t="s">
        <v>341</v>
      </c>
      <c r="C53" t="s">
        <v>177</v>
      </c>
      <c r="D53" s="357" t="s">
        <v>608</v>
      </c>
      <c r="E53" t="s">
        <v>412</v>
      </c>
      <c r="F53" t="s">
        <v>508</v>
      </c>
      <c r="G53" t="s">
        <v>75</v>
      </c>
      <c r="H53" t="s">
        <v>776</v>
      </c>
      <c r="I53" s="88">
        <v>7</v>
      </c>
      <c r="J53" t="s">
        <v>105</v>
      </c>
      <c r="K53" s="49" t="s">
        <v>777</v>
      </c>
      <c r="L53" s="397">
        <v>14</v>
      </c>
      <c r="M53" t="s">
        <v>75</v>
      </c>
      <c r="N53" t="s">
        <v>75</v>
      </c>
      <c r="O53" t="s">
        <v>347</v>
      </c>
      <c r="P53" t="s">
        <v>347</v>
      </c>
      <c r="Q53" s="353">
        <v>45748</v>
      </c>
      <c r="R53" t="s">
        <v>403</v>
      </c>
      <c r="S53" t="s">
        <v>75</v>
      </c>
      <c r="T53" t="s">
        <v>75</v>
      </c>
      <c r="U53" t="s">
        <v>75</v>
      </c>
      <c r="V53" t="s">
        <v>404</v>
      </c>
      <c r="W53" t="s">
        <v>75</v>
      </c>
      <c r="X53" s="49">
        <v>7.4</v>
      </c>
      <c r="Y53" t="s">
        <v>75</v>
      </c>
      <c r="Z53" t="s">
        <v>347</v>
      </c>
      <c r="AA53" t="s">
        <v>75</v>
      </c>
      <c r="AB53" t="s">
        <v>778</v>
      </c>
      <c r="AC53" t="s">
        <v>509</v>
      </c>
      <c r="AD53" t="s">
        <v>80</v>
      </c>
      <c r="AE53" t="s">
        <v>80</v>
      </c>
      <c r="AF53" t="s">
        <v>409</v>
      </c>
      <c r="AG53" s="88" t="s">
        <v>256</v>
      </c>
      <c r="AH53" t="s">
        <v>83</v>
      </c>
      <c r="AI53" s="49" t="s">
        <v>416</v>
      </c>
      <c r="AJ53" s="49">
        <v>1</v>
      </c>
      <c r="AK53" t="s">
        <v>5359</v>
      </c>
      <c r="AL53" s="355">
        <v>98</v>
      </c>
      <c r="AM53" s="49" t="s">
        <v>28</v>
      </c>
      <c r="AN53" s="49" t="s">
        <v>5360</v>
      </c>
      <c r="AO53" s="397">
        <v>98</v>
      </c>
      <c r="AP53" s="397">
        <v>0</v>
      </c>
      <c r="AQ53" s="397">
        <v>98</v>
      </c>
      <c r="AR53" s="397" t="s">
        <v>28</v>
      </c>
    </row>
    <row r="54" spans="1:44" x14ac:dyDescent="0.25">
      <c r="A54" s="353">
        <v>45671</v>
      </c>
      <c r="B54" t="s">
        <v>341</v>
      </c>
      <c r="C54" t="s">
        <v>188</v>
      </c>
      <c r="D54" s="357" t="s">
        <v>189</v>
      </c>
      <c r="E54" t="s">
        <v>462</v>
      </c>
      <c r="F54" t="s">
        <v>203</v>
      </c>
      <c r="G54" t="s">
        <v>75</v>
      </c>
      <c r="H54" t="s">
        <v>203</v>
      </c>
      <c r="I54" s="88">
        <v>7</v>
      </c>
      <c r="J54" t="s">
        <v>2185</v>
      </c>
      <c r="K54" s="49" t="s">
        <v>461</v>
      </c>
      <c r="L54" s="397">
        <v>15</v>
      </c>
      <c r="M54" t="s">
        <v>75</v>
      </c>
      <c r="N54" t="s">
        <v>75</v>
      </c>
      <c r="O54" t="s">
        <v>347</v>
      </c>
      <c r="P54" t="s">
        <v>347</v>
      </c>
      <c r="Q54" s="353" t="s">
        <v>75</v>
      </c>
      <c r="R54" t="s">
        <v>403</v>
      </c>
      <c r="S54" t="s">
        <v>75</v>
      </c>
      <c r="T54" t="s">
        <v>75</v>
      </c>
      <c r="U54" t="s">
        <v>75</v>
      </c>
      <c r="V54" t="s">
        <v>431</v>
      </c>
      <c r="W54" t="s">
        <v>75</v>
      </c>
      <c r="X54" s="49">
        <v>6.1</v>
      </c>
      <c r="Y54" t="s">
        <v>75</v>
      </c>
      <c r="Z54" t="s">
        <v>347</v>
      </c>
      <c r="AA54" t="s">
        <v>75</v>
      </c>
      <c r="AB54" t="s">
        <v>204</v>
      </c>
      <c r="AC54" t="s">
        <v>437</v>
      </c>
      <c r="AD54" t="s">
        <v>80</v>
      </c>
      <c r="AE54" t="s">
        <v>80</v>
      </c>
      <c r="AF54" t="s">
        <v>409</v>
      </c>
      <c r="AG54" s="88" t="s">
        <v>256</v>
      </c>
      <c r="AH54" t="s">
        <v>83</v>
      </c>
      <c r="AI54" s="49" t="s">
        <v>416</v>
      </c>
      <c r="AJ54" s="49">
        <v>1</v>
      </c>
      <c r="AK54" t="s">
        <v>5359</v>
      </c>
      <c r="AL54" s="355">
        <v>105</v>
      </c>
      <c r="AM54" s="49" t="s">
        <v>28</v>
      </c>
      <c r="AN54" s="49" t="s">
        <v>5360</v>
      </c>
      <c r="AO54" s="397">
        <v>105</v>
      </c>
      <c r="AP54" s="397">
        <v>0</v>
      </c>
      <c r="AQ54" s="397">
        <v>105</v>
      </c>
      <c r="AR54" s="397" t="s">
        <v>28</v>
      </c>
    </row>
    <row r="55" spans="1:44" x14ac:dyDescent="0.25">
      <c r="A55" s="353">
        <v>45671</v>
      </c>
      <c r="B55" t="s">
        <v>341</v>
      </c>
      <c r="C55" t="s">
        <v>188</v>
      </c>
      <c r="D55" s="357" t="s">
        <v>189</v>
      </c>
      <c r="E55" t="s">
        <v>462</v>
      </c>
      <c r="F55" t="s">
        <v>205</v>
      </c>
      <c r="G55" t="s">
        <v>75</v>
      </c>
      <c r="H55" t="s">
        <v>205</v>
      </c>
      <c r="I55" s="88">
        <v>10</v>
      </c>
      <c r="J55" t="s">
        <v>2137</v>
      </c>
      <c r="K55" s="49" t="s">
        <v>463</v>
      </c>
      <c r="L55" s="397">
        <v>13</v>
      </c>
      <c r="M55" t="s">
        <v>75</v>
      </c>
      <c r="N55" t="s">
        <v>75</v>
      </c>
      <c r="O55" t="s">
        <v>347</v>
      </c>
      <c r="P55" t="s">
        <v>347</v>
      </c>
      <c r="Q55" s="353" t="s">
        <v>75</v>
      </c>
      <c r="R55" t="s">
        <v>403</v>
      </c>
      <c r="S55" t="s">
        <v>75</v>
      </c>
      <c r="T55" t="s">
        <v>75</v>
      </c>
      <c r="U55" t="s">
        <v>75</v>
      </c>
      <c r="V55" t="s">
        <v>431</v>
      </c>
      <c r="W55" t="s">
        <v>75</v>
      </c>
      <c r="X55" s="49">
        <v>6.2</v>
      </c>
      <c r="Y55" t="s">
        <v>75</v>
      </c>
      <c r="Z55" t="s">
        <v>347</v>
      </c>
      <c r="AA55" t="s">
        <v>75</v>
      </c>
      <c r="AB55" t="s">
        <v>464</v>
      </c>
      <c r="AC55" t="s">
        <v>437</v>
      </c>
      <c r="AD55" t="s">
        <v>80</v>
      </c>
      <c r="AE55" t="s">
        <v>80</v>
      </c>
      <c r="AF55" t="s">
        <v>409</v>
      </c>
      <c r="AG55" s="88" t="s">
        <v>256</v>
      </c>
      <c r="AH55" t="s">
        <v>83</v>
      </c>
      <c r="AI55" s="49" t="s">
        <v>405</v>
      </c>
      <c r="AJ55" s="49">
        <v>1</v>
      </c>
      <c r="AK55" t="s">
        <v>5359</v>
      </c>
      <c r="AL55" s="355">
        <v>130</v>
      </c>
      <c r="AM55" s="49" t="s">
        <v>28</v>
      </c>
      <c r="AN55" s="49" t="s">
        <v>5360</v>
      </c>
      <c r="AO55" s="397">
        <v>130</v>
      </c>
      <c r="AP55" s="397">
        <v>0</v>
      </c>
      <c r="AQ55" s="397">
        <v>130</v>
      </c>
      <c r="AR55" s="397" t="s">
        <v>28</v>
      </c>
    </row>
    <row r="56" spans="1:44" x14ac:dyDescent="0.25">
      <c r="A56" s="353">
        <v>45671</v>
      </c>
      <c r="B56" t="s">
        <v>341</v>
      </c>
      <c r="C56" t="s">
        <v>605</v>
      </c>
      <c r="D56" s="357" t="s">
        <v>367</v>
      </c>
      <c r="E56" t="s">
        <v>512</v>
      </c>
      <c r="F56" t="s">
        <v>2232</v>
      </c>
      <c r="G56" t="s">
        <v>75</v>
      </c>
      <c r="H56" t="s">
        <v>2233</v>
      </c>
      <c r="I56" s="88">
        <v>12</v>
      </c>
      <c r="J56" t="s">
        <v>103</v>
      </c>
      <c r="K56" s="49" t="s">
        <v>2235</v>
      </c>
      <c r="L56" s="397">
        <v>1.6667000000000001</v>
      </c>
      <c r="M56" t="s">
        <v>75</v>
      </c>
      <c r="N56" t="s">
        <v>75</v>
      </c>
      <c r="O56" t="s">
        <v>75</v>
      </c>
      <c r="P56" t="s">
        <v>75</v>
      </c>
      <c r="Q56" s="353" t="s">
        <v>75</v>
      </c>
      <c r="R56" t="s">
        <v>403</v>
      </c>
      <c r="S56" t="s">
        <v>75</v>
      </c>
      <c r="T56" t="s">
        <v>75</v>
      </c>
      <c r="U56" t="s">
        <v>75</v>
      </c>
      <c r="V56" t="s">
        <v>404</v>
      </c>
      <c r="W56" t="s">
        <v>75</v>
      </c>
      <c r="X56" s="49">
        <v>5.5</v>
      </c>
      <c r="Y56" t="s">
        <v>75</v>
      </c>
      <c r="Z56" t="s">
        <v>347</v>
      </c>
      <c r="AA56" t="s">
        <v>75</v>
      </c>
      <c r="AB56" t="s">
        <v>2234</v>
      </c>
      <c r="AC56" t="s">
        <v>2235</v>
      </c>
      <c r="AD56" t="s">
        <v>80</v>
      </c>
      <c r="AE56" t="s">
        <v>80</v>
      </c>
      <c r="AF56" t="s">
        <v>409</v>
      </c>
      <c r="AG56" s="88" t="s">
        <v>256</v>
      </c>
      <c r="AH56" t="s">
        <v>83</v>
      </c>
      <c r="AI56" s="49" t="s">
        <v>406</v>
      </c>
      <c r="AJ56" s="49">
        <v>1</v>
      </c>
      <c r="AK56" t="s">
        <v>5359</v>
      </c>
      <c r="AL56" s="355">
        <v>20.000399999999999</v>
      </c>
      <c r="AM56" s="49" t="s">
        <v>28</v>
      </c>
      <c r="AN56" s="49" t="s">
        <v>5360</v>
      </c>
      <c r="AO56" s="397">
        <v>20.000399999999999</v>
      </c>
      <c r="AP56" s="397">
        <v>0</v>
      </c>
      <c r="AQ56" s="397">
        <v>20.000399999999999</v>
      </c>
      <c r="AR56" s="397" t="s">
        <v>28</v>
      </c>
    </row>
    <row r="57" spans="1:44" x14ac:dyDescent="0.25">
      <c r="A57" s="353">
        <v>45671</v>
      </c>
      <c r="B57" t="s">
        <v>341</v>
      </c>
      <c r="C57" t="s">
        <v>188</v>
      </c>
      <c r="D57" s="357" t="s">
        <v>189</v>
      </c>
      <c r="E57" t="s">
        <v>462</v>
      </c>
      <c r="F57" t="s">
        <v>231</v>
      </c>
      <c r="G57" t="s">
        <v>75</v>
      </c>
      <c r="H57" t="s">
        <v>231</v>
      </c>
      <c r="I57" s="88">
        <v>20</v>
      </c>
      <c r="J57" t="s">
        <v>102</v>
      </c>
      <c r="K57" s="49" t="s">
        <v>232</v>
      </c>
      <c r="L57" s="397">
        <v>9</v>
      </c>
      <c r="M57" t="s">
        <v>75</v>
      </c>
      <c r="N57" t="s">
        <v>75</v>
      </c>
      <c r="O57" t="s">
        <v>347</v>
      </c>
      <c r="P57" t="s">
        <v>347</v>
      </c>
      <c r="Q57" s="353" t="s">
        <v>75</v>
      </c>
      <c r="R57" t="s">
        <v>403</v>
      </c>
      <c r="S57" t="s">
        <v>75</v>
      </c>
      <c r="T57" t="s">
        <v>75</v>
      </c>
      <c r="U57" t="s">
        <v>75</v>
      </c>
      <c r="V57" t="s">
        <v>431</v>
      </c>
      <c r="W57" t="s">
        <v>75</v>
      </c>
      <c r="X57" s="49">
        <v>1.3</v>
      </c>
      <c r="Y57" t="s">
        <v>75</v>
      </c>
      <c r="Z57" t="s">
        <v>347</v>
      </c>
      <c r="AA57" t="s">
        <v>75</v>
      </c>
      <c r="AB57" t="s">
        <v>231</v>
      </c>
      <c r="AC57" t="s">
        <v>559</v>
      </c>
      <c r="AD57" t="s">
        <v>80</v>
      </c>
      <c r="AE57" t="s">
        <v>80</v>
      </c>
      <c r="AF57" t="s">
        <v>409</v>
      </c>
      <c r="AG57" s="88" t="s">
        <v>256</v>
      </c>
      <c r="AH57" t="s">
        <v>83</v>
      </c>
      <c r="AI57" s="49" t="s">
        <v>436</v>
      </c>
      <c r="AJ57" s="49">
        <v>1</v>
      </c>
      <c r="AK57" t="s">
        <v>5359</v>
      </c>
      <c r="AL57" s="355">
        <v>180</v>
      </c>
      <c r="AM57" s="49" t="s">
        <v>28</v>
      </c>
      <c r="AN57" s="49" t="s">
        <v>5360</v>
      </c>
      <c r="AO57" s="397">
        <v>180</v>
      </c>
      <c r="AP57" s="397">
        <v>0</v>
      </c>
      <c r="AQ57" s="397">
        <v>180</v>
      </c>
      <c r="AR57" s="397" t="s">
        <v>28</v>
      </c>
    </row>
    <row r="58" spans="1:44" x14ac:dyDescent="0.25">
      <c r="A58" s="353">
        <v>45671</v>
      </c>
      <c r="B58" t="s">
        <v>341</v>
      </c>
      <c r="C58" t="s">
        <v>188</v>
      </c>
      <c r="D58" s="357" t="s">
        <v>189</v>
      </c>
      <c r="E58" t="s">
        <v>462</v>
      </c>
      <c r="F58" t="s">
        <v>123</v>
      </c>
      <c r="G58" t="s">
        <v>75</v>
      </c>
      <c r="H58" t="s">
        <v>123</v>
      </c>
      <c r="I58" s="88">
        <v>30</v>
      </c>
      <c r="J58" t="s">
        <v>102</v>
      </c>
      <c r="K58" s="49" t="s">
        <v>232</v>
      </c>
      <c r="L58" s="397">
        <v>9</v>
      </c>
      <c r="M58" t="s">
        <v>75</v>
      </c>
      <c r="N58" t="s">
        <v>75</v>
      </c>
      <c r="O58" t="s">
        <v>347</v>
      </c>
      <c r="P58" t="s">
        <v>347</v>
      </c>
      <c r="Q58" s="353" t="s">
        <v>75</v>
      </c>
      <c r="R58" t="s">
        <v>403</v>
      </c>
      <c r="S58" t="s">
        <v>75</v>
      </c>
      <c r="T58" t="s">
        <v>75</v>
      </c>
      <c r="U58" t="s">
        <v>75</v>
      </c>
      <c r="V58" t="s">
        <v>431</v>
      </c>
      <c r="W58" t="s">
        <v>75</v>
      </c>
      <c r="X58" s="49">
        <v>2.2999999999999998</v>
      </c>
      <c r="Y58" t="s">
        <v>75</v>
      </c>
      <c r="Z58" t="s">
        <v>347</v>
      </c>
      <c r="AA58" t="s">
        <v>75</v>
      </c>
      <c r="AB58" t="s">
        <v>123</v>
      </c>
      <c r="AC58" t="s">
        <v>559</v>
      </c>
      <c r="AD58" t="s">
        <v>80</v>
      </c>
      <c r="AE58" t="s">
        <v>80</v>
      </c>
      <c r="AF58" t="s">
        <v>409</v>
      </c>
      <c r="AG58" s="88" t="s">
        <v>256</v>
      </c>
      <c r="AH58" t="s">
        <v>83</v>
      </c>
      <c r="AI58" s="49" t="s">
        <v>414</v>
      </c>
      <c r="AJ58" s="49">
        <v>1</v>
      </c>
      <c r="AK58" t="s">
        <v>5359</v>
      </c>
      <c r="AL58" s="355">
        <v>270</v>
      </c>
      <c r="AM58" s="49" t="s">
        <v>28</v>
      </c>
      <c r="AN58" s="49" t="s">
        <v>5360</v>
      </c>
      <c r="AO58" s="397">
        <v>270</v>
      </c>
      <c r="AP58" s="397" t="s">
        <v>28</v>
      </c>
      <c r="AQ58" s="397">
        <v>270</v>
      </c>
      <c r="AR58" s="397" t="s">
        <v>28</v>
      </c>
    </row>
    <row r="59" spans="1:44" x14ac:dyDescent="0.25">
      <c r="A59" s="353">
        <v>45671</v>
      </c>
      <c r="B59" t="s">
        <v>341</v>
      </c>
      <c r="C59" t="s">
        <v>188</v>
      </c>
      <c r="D59" s="357" t="s">
        <v>365</v>
      </c>
      <c r="E59" t="s">
        <v>430</v>
      </c>
      <c r="F59" t="s">
        <v>99</v>
      </c>
      <c r="G59" t="s">
        <v>75</v>
      </c>
      <c r="H59" t="s">
        <v>99</v>
      </c>
      <c r="I59" s="88">
        <v>32</v>
      </c>
      <c r="J59" t="s">
        <v>218</v>
      </c>
      <c r="K59" s="49" t="s">
        <v>100</v>
      </c>
      <c r="L59" s="397">
        <v>3.04</v>
      </c>
      <c r="M59" t="s">
        <v>75</v>
      </c>
      <c r="N59" t="s">
        <v>75</v>
      </c>
      <c r="O59" t="s">
        <v>347</v>
      </c>
      <c r="P59" t="s">
        <v>347</v>
      </c>
      <c r="Q59" s="353" t="s">
        <v>347</v>
      </c>
      <c r="R59" t="s">
        <v>403</v>
      </c>
      <c r="S59" t="s">
        <v>75</v>
      </c>
      <c r="T59" t="s">
        <v>75</v>
      </c>
      <c r="U59" t="s">
        <v>75</v>
      </c>
      <c r="V59" t="s">
        <v>431</v>
      </c>
      <c r="W59" t="s">
        <v>75</v>
      </c>
      <c r="X59" s="49">
        <v>5.2</v>
      </c>
      <c r="Y59" t="s">
        <v>75</v>
      </c>
      <c r="Z59" t="s">
        <v>347</v>
      </c>
      <c r="AA59" t="s">
        <v>75</v>
      </c>
      <c r="AB59" t="s">
        <v>101</v>
      </c>
      <c r="AC59" t="s">
        <v>75</v>
      </c>
      <c r="AD59" t="s">
        <v>80</v>
      </c>
      <c r="AE59" t="s">
        <v>80</v>
      </c>
      <c r="AF59" t="s">
        <v>409</v>
      </c>
      <c r="AG59" s="88" t="s">
        <v>256</v>
      </c>
      <c r="AH59" t="s">
        <v>83</v>
      </c>
      <c r="AI59" s="49" t="s">
        <v>406</v>
      </c>
      <c r="AJ59" s="49">
        <v>1</v>
      </c>
      <c r="AK59" t="s">
        <v>5359</v>
      </c>
      <c r="AL59" s="355">
        <v>97.28</v>
      </c>
      <c r="AM59" s="49" t="s">
        <v>28</v>
      </c>
      <c r="AN59" s="49" t="s">
        <v>5360</v>
      </c>
      <c r="AO59" s="397">
        <v>97.28</v>
      </c>
      <c r="AP59" s="397">
        <v>4.8640000000000008</v>
      </c>
      <c r="AQ59" s="397">
        <v>102.14400000000001</v>
      </c>
      <c r="AR59" s="397" t="s">
        <v>28</v>
      </c>
    </row>
    <row r="60" spans="1:44" x14ac:dyDescent="0.25">
      <c r="A60" s="353">
        <v>45671</v>
      </c>
      <c r="B60" t="s">
        <v>341</v>
      </c>
      <c r="C60" t="s">
        <v>188</v>
      </c>
      <c r="D60" s="357" t="s">
        <v>189</v>
      </c>
      <c r="E60" t="s">
        <v>462</v>
      </c>
      <c r="F60" t="s">
        <v>2676</v>
      </c>
      <c r="G60" t="s">
        <v>75</v>
      </c>
      <c r="H60" t="s">
        <v>2676</v>
      </c>
      <c r="I60" s="88">
        <v>40</v>
      </c>
      <c r="J60" t="s">
        <v>2884</v>
      </c>
      <c r="K60" s="49" t="s">
        <v>2677</v>
      </c>
      <c r="L60" s="397">
        <v>6</v>
      </c>
      <c r="M60" t="s">
        <v>75</v>
      </c>
      <c r="N60" t="s">
        <v>75</v>
      </c>
      <c r="O60" t="s">
        <v>347</v>
      </c>
      <c r="P60" t="s">
        <v>347</v>
      </c>
      <c r="Q60" s="353" t="s">
        <v>75</v>
      </c>
      <c r="R60" t="s">
        <v>403</v>
      </c>
      <c r="S60" t="s">
        <v>75</v>
      </c>
      <c r="T60" t="s">
        <v>75</v>
      </c>
      <c r="U60" t="s">
        <v>75</v>
      </c>
      <c r="V60" t="s">
        <v>431</v>
      </c>
      <c r="W60" t="s">
        <v>75</v>
      </c>
      <c r="X60" s="49">
        <v>4.2</v>
      </c>
      <c r="Y60" t="s">
        <v>75</v>
      </c>
      <c r="Z60" t="s">
        <v>347</v>
      </c>
      <c r="AA60" t="s">
        <v>75</v>
      </c>
      <c r="AB60" t="s">
        <v>2678</v>
      </c>
      <c r="AC60" t="s">
        <v>2679</v>
      </c>
      <c r="AD60" t="s">
        <v>80</v>
      </c>
      <c r="AE60" t="s">
        <v>80</v>
      </c>
      <c r="AF60" t="s">
        <v>409</v>
      </c>
      <c r="AG60" s="88" t="s">
        <v>256</v>
      </c>
      <c r="AH60" t="s">
        <v>83</v>
      </c>
      <c r="AI60" s="49" t="s">
        <v>433</v>
      </c>
      <c r="AJ60" s="49">
        <v>1</v>
      </c>
      <c r="AK60" t="s">
        <v>5359</v>
      </c>
      <c r="AL60" s="355">
        <v>240</v>
      </c>
      <c r="AM60" s="49" t="s">
        <v>28</v>
      </c>
      <c r="AN60" s="49" t="s">
        <v>5360</v>
      </c>
      <c r="AO60" s="397">
        <v>240</v>
      </c>
      <c r="AP60" s="397">
        <v>0</v>
      </c>
      <c r="AQ60" s="397">
        <v>240</v>
      </c>
      <c r="AR60" s="397" t="s">
        <v>28</v>
      </c>
    </row>
    <row r="61" spans="1:44" ht="23.25" x14ac:dyDescent="0.35">
      <c r="A61" s="353">
        <v>45671</v>
      </c>
      <c r="B61" t="s">
        <v>341</v>
      </c>
      <c r="C61" t="s">
        <v>188</v>
      </c>
      <c r="D61" s="357" t="s">
        <v>2566</v>
      </c>
      <c r="E61" t="s">
        <v>444</v>
      </c>
      <c r="F61" t="s">
        <v>137</v>
      </c>
      <c r="G61" t="s">
        <v>75</v>
      </c>
      <c r="H61" t="s">
        <v>137</v>
      </c>
      <c r="I61" s="88">
        <v>42</v>
      </c>
      <c r="J61" t="s">
        <v>93</v>
      </c>
      <c r="K61" s="49" t="s">
        <v>467</v>
      </c>
      <c r="L61" s="397">
        <v>5.25</v>
      </c>
      <c r="M61" t="s">
        <v>75</v>
      </c>
      <c r="N61" t="s">
        <v>75</v>
      </c>
      <c r="O61" t="s">
        <v>347</v>
      </c>
      <c r="P61" t="s">
        <v>347</v>
      </c>
      <c r="Q61" s="353">
        <v>46235</v>
      </c>
      <c r="R61" t="s">
        <v>403</v>
      </c>
      <c r="S61" t="s">
        <v>75</v>
      </c>
      <c r="T61" t="s">
        <v>75</v>
      </c>
      <c r="U61" t="s">
        <v>75</v>
      </c>
      <c r="V61" t="s">
        <v>431</v>
      </c>
      <c r="W61" t="s">
        <v>75</v>
      </c>
      <c r="X61" s="49">
        <v>2.4</v>
      </c>
      <c r="Y61" t="s">
        <v>75</v>
      </c>
      <c r="Z61" t="s">
        <v>347</v>
      </c>
      <c r="AA61" t="s">
        <v>75</v>
      </c>
      <c r="AB61" t="s">
        <v>138</v>
      </c>
      <c r="AC61" t="s">
        <v>468</v>
      </c>
      <c r="AD61" t="s">
        <v>80</v>
      </c>
      <c r="AE61" t="s">
        <v>80</v>
      </c>
      <c r="AF61" t="s">
        <v>409</v>
      </c>
      <c r="AG61" s="88" t="s">
        <v>256</v>
      </c>
      <c r="AH61" t="s">
        <v>83</v>
      </c>
      <c r="AI61" s="49" t="s">
        <v>414</v>
      </c>
      <c r="AJ61" s="49">
        <v>1</v>
      </c>
      <c r="AK61" t="s">
        <v>5359</v>
      </c>
      <c r="AL61" s="355">
        <v>220.5</v>
      </c>
      <c r="AM61" s="49" t="s">
        <v>28</v>
      </c>
      <c r="AN61" s="49" t="s">
        <v>5360</v>
      </c>
      <c r="AO61" s="397">
        <v>220.5</v>
      </c>
      <c r="AP61" s="397">
        <v>11.025</v>
      </c>
      <c r="AQ61" s="397">
        <v>231.52500000000001</v>
      </c>
      <c r="AR61" s="397" t="s">
        <v>28</v>
      </c>
    </row>
    <row r="62" spans="1:44" x14ac:dyDescent="0.25">
      <c r="A62" s="353">
        <v>45671</v>
      </c>
      <c r="B62" t="s">
        <v>341</v>
      </c>
      <c r="C62" t="s">
        <v>177</v>
      </c>
      <c r="D62" s="357" t="s">
        <v>84</v>
      </c>
      <c r="E62" t="s">
        <v>512</v>
      </c>
      <c r="F62" t="s">
        <v>86</v>
      </c>
      <c r="G62" t="s">
        <v>75</v>
      </c>
      <c r="H62" t="s">
        <v>5368</v>
      </c>
      <c r="I62" s="88">
        <v>45</v>
      </c>
      <c r="J62" t="s">
        <v>88</v>
      </c>
      <c r="K62" s="49" t="s">
        <v>483</v>
      </c>
      <c r="L62" s="397">
        <v>2.75</v>
      </c>
      <c r="M62" t="s">
        <v>75</v>
      </c>
      <c r="N62" t="s">
        <v>75</v>
      </c>
      <c r="O62" t="s">
        <v>347</v>
      </c>
      <c r="P62" t="s">
        <v>347</v>
      </c>
      <c r="Q62" s="353">
        <v>46296</v>
      </c>
      <c r="R62" t="s">
        <v>403</v>
      </c>
      <c r="S62" t="s">
        <v>75</v>
      </c>
      <c r="T62" t="s">
        <v>75</v>
      </c>
      <c r="U62" t="s">
        <v>75</v>
      </c>
      <c r="V62" t="s">
        <v>404</v>
      </c>
      <c r="W62" t="s">
        <v>75</v>
      </c>
      <c r="X62" s="49">
        <v>8.6</v>
      </c>
      <c r="Y62" t="s">
        <v>75</v>
      </c>
      <c r="Z62" t="s">
        <v>347</v>
      </c>
      <c r="AA62" t="s">
        <v>75</v>
      </c>
      <c r="AB62" t="s">
        <v>87</v>
      </c>
      <c r="AC62" t="s">
        <v>484</v>
      </c>
      <c r="AD62" t="s">
        <v>80</v>
      </c>
      <c r="AE62" t="s">
        <v>80</v>
      </c>
      <c r="AF62" t="s">
        <v>409</v>
      </c>
      <c r="AG62" s="88" t="s">
        <v>256</v>
      </c>
      <c r="AH62" t="s">
        <v>83</v>
      </c>
      <c r="AI62" s="49">
        <v>8</v>
      </c>
      <c r="AJ62" s="49">
        <v>1</v>
      </c>
      <c r="AK62" t="s">
        <v>5359</v>
      </c>
      <c r="AL62" s="355">
        <v>123.75</v>
      </c>
      <c r="AM62" s="49" t="s">
        <v>28</v>
      </c>
      <c r="AN62" s="49" t="s">
        <v>5360</v>
      </c>
      <c r="AO62" s="397">
        <v>123.75</v>
      </c>
      <c r="AP62" s="397">
        <v>0</v>
      </c>
      <c r="AQ62" s="397">
        <v>123.75</v>
      </c>
      <c r="AR62" s="397" t="s">
        <v>28</v>
      </c>
    </row>
    <row r="63" spans="1:44" x14ac:dyDescent="0.25">
      <c r="A63" s="353">
        <v>45672</v>
      </c>
      <c r="B63" t="s">
        <v>341</v>
      </c>
      <c r="C63" t="s">
        <v>177</v>
      </c>
      <c r="D63" s="357" t="s">
        <v>608</v>
      </c>
      <c r="E63" t="s">
        <v>412</v>
      </c>
      <c r="F63" t="s">
        <v>2836</v>
      </c>
      <c r="G63" t="s">
        <v>75</v>
      </c>
      <c r="H63" t="s">
        <v>2836</v>
      </c>
      <c r="I63" s="88">
        <v>2</v>
      </c>
      <c r="J63" t="s">
        <v>93</v>
      </c>
      <c r="K63" s="49" t="s">
        <v>2837</v>
      </c>
      <c r="L63" s="397">
        <v>60</v>
      </c>
      <c r="M63" t="s">
        <v>75</v>
      </c>
      <c r="N63" t="s">
        <v>75</v>
      </c>
      <c r="O63" t="s">
        <v>347</v>
      </c>
      <c r="P63" t="s">
        <v>347</v>
      </c>
      <c r="Q63" s="353">
        <v>46021</v>
      </c>
      <c r="R63" t="s">
        <v>403</v>
      </c>
      <c r="S63" t="s">
        <v>75</v>
      </c>
      <c r="T63" t="s">
        <v>75</v>
      </c>
      <c r="U63" t="s">
        <v>75</v>
      </c>
      <c r="V63" t="s">
        <v>404</v>
      </c>
      <c r="W63" t="s">
        <v>75</v>
      </c>
      <c r="X63" s="49">
        <v>7.4</v>
      </c>
      <c r="Y63" t="s">
        <v>75</v>
      </c>
      <c r="Z63" t="s">
        <v>347</v>
      </c>
      <c r="AA63" t="s">
        <v>75</v>
      </c>
      <c r="AB63" t="s">
        <v>2838</v>
      </c>
      <c r="AC63" t="s">
        <v>2839</v>
      </c>
      <c r="AD63" t="s">
        <v>2134</v>
      </c>
      <c r="AE63" t="s">
        <v>2134</v>
      </c>
      <c r="AF63" t="s">
        <v>2135</v>
      </c>
      <c r="AG63" s="88" t="s">
        <v>2136</v>
      </c>
      <c r="AH63" t="s">
        <v>83</v>
      </c>
      <c r="AI63" s="49" t="s">
        <v>416</v>
      </c>
      <c r="AJ63" s="49">
        <v>1</v>
      </c>
      <c r="AK63" t="s">
        <v>5369</v>
      </c>
      <c r="AL63" s="355">
        <v>120</v>
      </c>
      <c r="AM63" s="49" t="s">
        <v>28</v>
      </c>
      <c r="AN63" s="49" t="s">
        <v>5370</v>
      </c>
      <c r="AO63" s="397">
        <v>120</v>
      </c>
      <c r="AP63" s="397">
        <v>0</v>
      </c>
      <c r="AQ63" s="397">
        <v>120</v>
      </c>
      <c r="AR63" s="397" t="s">
        <v>28</v>
      </c>
    </row>
    <row r="64" spans="1:44" x14ac:dyDescent="0.25">
      <c r="A64" s="353">
        <v>45672</v>
      </c>
      <c r="B64" t="s">
        <v>341</v>
      </c>
      <c r="C64" t="s">
        <v>177</v>
      </c>
      <c r="D64" s="357" t="s">
        <v>98</v>
      </c>
      <c r="E64" t="s">
        <v>480</v>
      </c>
      <c r="F64" t="s">
        <v>2601</v>
      </c>
      <c r="G64" t="s">
        <v>75</v>
      </c>
      <c r="H64" t="s">
        <v>2601</v>
      </c>
      <c r="I64" s="88">
        <v>2</v>
      </c>
      <c r="J64" t="s">
        <v>93</v>
      </c>
      <c r="K64" s="49" t="s">
        <v>2602</v>
      </c>
      <c r="L64" s="397">
        <v>135</v>
      </c>
      <c r="M64" t="s">
        <v>75</v>
      </c>
      <c r="N64" t="s">
        <v>75</v>
      </c>
      <c r="O64" t="s">
        <v>347</v>
      </c>
      <c r="P64" t="s">
        <v>347</v>
      </c>
      <c r="Q64" s="353">
        <v>45431</v>
      </c>
      <c r="R64" t="s">
        <v>403</v>
      </c>
      <c r="S64" t="s">
        <v>75</v>
      </c>
      <c r="T64" t="s">
        <v>75</v>
      </c>
      <c r="U64" t="s">
        <v>75</v>
      </c>
      <c r="V64" t="s">
        <v>404</v>
      </c>
      <c r="W64" t="s">
        <v>75</v>
      </c>
      <c r="X64" s="49">
        <v>7.5</v>
      </c>
      <c r="Y64" t="s">
        <v>75</v>
      </c>
      <c r="Z64" t="s">
        <v>347</v>
      </c>
      <c r="AA64" t="s">
        <v>75</v>
      </c>
      <c r="AB64" t="s">
        <v>2603</v>
      </c>
      <c r="AC64" t="s">
        <v>492</v>
      </c>
      <c r="AD64" t="s">
        <v>2134</v>
      </c>
      <c r="AE64" t="s">
        <v>2134</v>
      </c>
      <c r="AF64" t="s">
        <v>2135</v>
      </c>
      <c r="AG64" s="88" t="s">
        <v>2136</v>
      </c>
      <c r="AH64" t="s">
        <v>83</v>
      </c>
      <c r="AI64" s="49" t="s">
        <v>416</v>
      </c>
      <c r="AJ64" s="49">
        <v>1</v>
      </c>
      <c r="AK64" t="s">
        <v>5369</v>
      </c>
      <c r="AL64" s="355">
        <v>270</v>
      </c>
      <c r="AM64" s="49" t="s">
        <v>28</v>
      </c>
      <c r="AN64" s="49" t="s">
        <v>5370</v>
      </c>
      <c r="AO64" s="397">
        <v>270</v>
      </c>
      <c r="AP64" s="397">
        <v>0</v>
      </c>
      <c r="AQ64" s="397">
        <v>270</v>
      </c>
      <c r="AR64" s="397" t="s">
        <v>28</v>
      </c>
    </row>
    <row r="65" spans="1:44" x14ac:dyDescent="0.25">
      <c r="A65" s="353">
        <v>45672</v>
      </c>
      <c r="B65" t="s">
        <v>341</v>
      </c>
      <c r="C65" t="s">
        <v>605</v>
      </c>
      <c r="D65" s="357" t="s">
        <v>367</v>
      </c>
      <c r="E65" t="s">
        <v>2186</v>
      </c>
      <c r="F65" t="s">
        <v>2187</v>
      </c>
      <c r="G65" t="s">
        <v>75</v>
      </c>
      <c r="H65" t="s">
        <v>2187</v>
      </c>
      <c r="I65" s="88">
        <v>4</v>
      </c>
      <c r="J65" t="s">
        <v>103</v>
      </c>
      <c r="K65" s="49" t="s">
        <v>75</v>
      </c>
      <c r="L65" s="397">
        <v>9</v>
      </c>
      <c r="M65" t="s">
        <v>75</v>
      </c>
      <c r="N65" t="s">
        <v>75</v>
      </c>
      <c r="O65" t="s">
        <v>75</v>
      </c>
      <c r="P65" t="s">
        <v>75</v>
      </c>
      <c r="Q65" s="353" t="s">
        <v>347</v>
      </c>
      <c r="R65" t="s">
        <v>403</v>
      </c>
      <c r="S65" t="s">
        <v>75</v>
      </c>
      <c r="T65" t="s">
        <v>75</v>
      </c>
      <c r="U65" t="s">
        <v>75</v>
      </c>
      <c r="V65" t="s">
        <v>404</v>
      </c>
      <c r="W65" t="s">
        <v>75</v>
      </c>
      <c r="X65" s="49">
        <v>5.2</v>
      </c>
      <c r="Y65" t="s">
        <v>75</v>
      </c>
      <c r="Z65" t="s">
        <v>347</v>
      </c>
      <c r="AA65" t="s">
        <v>75</v>
      </c>
      <c r="AB65" t="s">
        <v>2187</v>
      </c>
      <c r="AC65" t="s">
        <v>75</v>
      </c>
      <c r="AD65" t="s">
        <v>2134</v>
      </c>
      <c r="AE65" t="s">
        <v>2134</v>
      </c>
      <c r="AF65" t="s">
        <v>2135</v>
      </c>
      <c r="AG65" s="88" t="s">
        <v>2136</v>
      </c>
      <c r="AH65" t="s">
        <v>83</v>
      </c>
      <c r="AI65" s="49" t="s">
        <v>406</v>
      </c>
      <c r="AJ65" s="49">
        <v>1</v>
      </c>
      <c r="AK65" t="s">
        <v>5369</v>
      </c>
      <c r="AL65" s="355">
        <v>36</v>
      </c>
      <c r="AM65" s="49" t="s">
        <v>28</v>
      </c>
      <c r="AN65" s="49" t="s">
        <v>5370</v>
      </c>
      <c r="AO65" s="397">
        <v>36</v>
      </c>
      <c r="AP65" s="397">
        <v>1.8</v>
      </c>
      <c r="AQ65" s="397">
        <v>37.799999999999997</v>
      </c>
      <c r="AR65" s="397" t="s">
        <v>28</v>
      </c>
    </row>
    <row r="66" spans="1:44" x14ac:dyDescent="0.25">
      <c r="A66" s="353">
        <v>45672</v>
      </c>
      <c r="B66" t="s">
        <v>341</v>
      </c>
      <c r="C66" t="s">
        <v>177</v>
      </c>
      <c r="D66" s="357" t="s">
        <v>98</v>
      </c>
      <c r="E66" t="s">
        <v>480</v>
      </c>
      <c r="F66" t="s">
        <v>132</v>
      </c>
      <c r="G66" t="s">
        <v>75</v>
      </c>
      <c r="H66" t="s">
        <v>132</v>
      </c>
      <c r="I66" s="88">
        <v>4</v>
      </c>
      <c r="J66" t="s">
        <v>5371</v>
      </c>
      <c r="K66" s="49">
        <v>387507</v>
      </c>
      <c r="L66" s="397">
        <v>110</v>
      </c>
      <c r="M66" t="s">
        <v>75</v>
      </c>
      <c r="N66" t="s">
        <v>75</v>
      </c>
      <c r="O66" t="s">
        <v>347</v>
      </c>
      <c r="P66" t="s">
        <v>347</v>
      </c>
      <c r="Q66" s="353">
        <v>45716</v>
      </c>
      <c r="R66" t="s">
        <v>403</v>
      </c>
      <c r="S66" t="s">
        <v>75</v>
      </c>
      <c r="T66" t="s">
        <v>75</v>
      </c>
      <c r="U66" t="s">
        <v>75</v>
      </c>
      <c r="V66" t="s">
        <v>404</v>
      </c>
      <c r="W66" t="s">
        <v>75</v>
      </c>
      <c r="X66" s="49">
        <v>7.5</v>
      </c>
      <c r="Y66" t="s">
        <v>75</v>
      </c>
      <c r="Z66" t="s">
        <v>347</v>
      </c>
      <c r="AA66" t="s">
        <v>75</v>
      </c>
      <c r="AB66" t="s">
        <v>133</v>
      </c>
      <c r="AC66" t="s">
        <v>511</v>
      </c>
      <c r="AD66" t="s">
        <v>2134</v>
      </c>
      <c r="AE66" t="s">
        <v>2134</v>
      </c>
      <c r="AF66" t="s">
        <v>2135</v>
      </c>
      <c r="AG66" s="88" t="s">
        <v>2136</v>
      </c>
      <c r="AH66" t="s">
        <v>83</v>
      </c>
      <c r="AI66" s="49" t="s">
        <v>416</v>
      </c>
      <c r="AJ66" s="49">
        <v>1</v>
      </c>
      <c r="AK66" t="s">
        <v>5369</v>
      </c>
      <c r="AL66" s="355">
        <v>440</v>
      </c>
      <c r="AM66" s="49" t="s">
        <v>28</v>
      </c>
      <c r="AN66" s="49" t="s">
        <v>5370</v>
      </c>
      <c r="AO66" s="397">
        <v>440</v>
      </c>
      <c r="AP66" s="397">
        <v>0</v>
      </c>
      <c r="AQ66" s="397">
        <v>440</v>
      </c>
      <c r="AR66" s="397" t="s">
        <v>28</v>
      </c>
    </row>
    <row r="67" spans="1:44" x14ac:dyDescent="0.25">
      <c r="A67" s="353">
        <v>45672</v>
      </c>
      <c r="B67" t="s">
        <v>341</v>
      </c>
      <c r="C67" t="s">
        <v>188</v>
      </c>
      <c r="D67" s="357" t="s">
        <v>189</v>
      </c>
      <c r="E67" t="s">
        <v>462</v>
      </c>
      <c r="F67" t="s">
        <v>1865</v>
      </c>
      <c r="G67" t="s">
        <v>75</v>
      </c>
      <c r="H67" t="s">
        <v>1865</v>
      </c>
      <c r="I67" s="88">
        <v>4</v>
      </c>
      <c r="J67" t="s">
        <v>93</v>
      </c>
      <c r="K67" s="49" t="s">
        <v>1866</v>
      </c>
      <c r="L67" s="397">
        <v>40</v>
      </c>
      <c r="M67" t="s">
        <v>75</v>
      </c>
      <c r="N67" t="s">
        <v>75</v>
      </c>
      <c r="O67" t="s">
        <v>347</v>
      </c>
      <c r="P67" t="s">
        <v>347</v>
      </c>
      <c r="Q67" s="353">
        <v>46266</v>
      </c>
      <c r="R67" t="s">
        <v>403</v>
      </c>
      <c r="S67" t="s">
        <v>75</v>
      </c>
      <c r="T67" t="s">
        <v>75</v>
      </c>
      <c r="U67" t="s">
        <v>75</v>
      </c>
      <c r="V67" t="s">
        <v>431</v>
      </c>
      <c r="W67" t="s">
        <v>75</v>
      </c>
      <c r="X67" s="49">
        <v>2.4</v>
      </c>
      <c r="Y67" t="s">
        <v>75</v>
      </c>
      <c r="Z67" t="s">
        <v>347</v>
      </c>
      <c r="AA67" t="s">
        <v>75</v>
      </c>
      <c r="AB67" t="s">
        <v>1867</v>
      </c>
      <c r="AC67" t="s">
        <v>1868</v>
      </c>
      <c r="AD67" t="s">
        <v>2134</v>
      </c>
      <c r="AE67" t="s">
        <v>2134</v>
      </c>
      <c r="AF67" t="s">
        <v>2135</v>
      </c>
      <c r="AG67" s="88" t="s">
        <v>2136</v>
      </c>
      <c r="AH67" t="s">
        <v>83</v>
      </c>
      <c r="AI67" s="49" t="s">
        <v>414</v>
      </c>
      <c r="AJ67" s="49">
        <v>1</v>
      </c>
      <c r="AK67" t="s">
        <v>5369</v>
      </c>
      <c r="AL67" s="355">
        <v>160</v>
      </c>
      <c r="AM67" s="49" t="s">
        <v>28</v>
      </c>
      <c r="AN67" s="49" t="s">
        <v>5370</v>
      </c>
      <c r="AO67" s="397">
        <v>160</v>
      </c>
      <c r="AP67" s="397">
        <v>0</v>
      </c>
      <c r="AQ67" s="397">
        <v>160</v>
      </c>
      <c r="AR67" s="397" t="s">
        <v>28</v>
      </c>
    </row>
    <row r="68" spans="1:44" x14ac:dyDescent="0.25">
      <c r="A68" s="353">
        <v>45672</v>
      </c>
      <c r="B68" t="s">
        <v>341</v>
      </c>
      <c r="C68" t="s">
        <v>188</v>
      </c>
      <c r="D68" s="357" t="s">
        <v>189</v>
      </c>
      <c r="E68" t="s">
        <v>462</v>
      </c>
      <c r="F68" t="s">
        <v>165</v>
      </c>
      <c r="G68" t="s">
        <v>75</v>
      </c>
      <c r="H68" t="s">
        <v>165</v>
      </c>
      <c r="I68" s="88">
        <v>4</v>
      </c>
      <c r="J68" t="s">
        <v>121</v>
      </c>
      <c r="K68" s="49" t="s">
        <v>470</v>
      </c>
      <c r="L68" s="397">
        <v>14</v>
      </c>
      <c r="M68" t="s">
        <v>75</v>
      </c>
      <c r="N68" t="s">
        <v>75</v>
      </c>
      <c r="O68" t="s">
        <v>347</v>
      </c>
      <c r="P68" t="s">
        <v>347</v>
      </c>
      <c r="Q68" s="353" t="s">
        <v>75</v>
      </c>
      <c r="R68" t="s">
        <v>403</v>
      </c>
      <c r="S68" t="s">
        <v>75</v>
      </c>
      <c r="T68" t="s">
        <v>75</v>
      </c>
      <c r="U68" t="s">
        <v>75</v>
      </c>
      <c r="V68" t="s">
        <v>431</v>
      </c>
      <c r="W68" t="s">
        <v>75</v>
      </c>
      <c r="X68" s="49">
        <v>3.1</v>
      </c>
      <c r="Y68" t="s">
        <v>75</v>
      </c>
      <c r="Z68" t="s">
        <v>347</v>
      </c>
      <c r="AA68" t="s">
        <v>75</v>
      </c>
      <c r="AB68" t="s">
        <v>166</v>
      </c>
      <c r="AC68" t="s">
        <v>471</v>
      </c>
      <c r="AD68" t="s">
        <v>2134</v>
      </c>
      <c r="AE68" t="s">
        <v>2134</v>
      </c>
      <c r="AF68" t="s">
        <v>2135</v>
      </c>
      <c r="AG68" s="88" t="s">
        <v>2136</v>
      </c>
      <c r="AH68" t="s">
        <v>83</v>
      </c>
      <c r="AI68" s="49" t="s">
        <v>414</v>
      </c>
      <c r="AJ68" s="49">
        <v>1</v>
      </c>
      <c r="AK68" t="s">
        <v>5369</v>
      </c>
      <c r="AL68" s="355">
        <v>56</v>
      </c>
      <c r="AM68" s="49" t="s">
        <v>28</v>
      </c>
      <c r="AN68" s="49" t="s">
        <v>5370</v>
      </c>
      <c r="AO68" s="397">
        <v>56</v>
      </c>
      <c r="AP68" s="397">
        <v>0</v>
      </c>
      <c r="AQ68" s="397">
        <v>56</v>
      </c>
      <c r="AR68" s="397" t="s">
        <v>28</v>
      </c>
    </row>
    <row r="69" spans="1:44" x14ac:dyDescent="0.25">
      <c r="A69" s="353">
        <v>45672</v>
      </c>
      <c r="B69" t="s">
        <v>341</v>
      </c>
      <c r="C69" t="s">
        <v>177</v>
      </c>
      <c r="D69" s="357" t="s">
        <v>477</v>
      </c>
      <c r="E69" t="s">
        <v>415</v>
      </c>
      <c r="F69" t="s">
        <v>499</v>
      </c>
      <c r="G69" t="s">
        <v>75</v>
      </c>
      <c r="H69" t="s">
        <v>499</v>
      </c>
      <c r="I69" s="88">
        <v>4</v>
      </c>
      <c r="J69" t="s">
        <v>549</v>
      </c>
      <c r="K69" s="49" t="s">
        <v>500</v>
      </c>
      <c r="L69" s="397">
        <v>7.5</v>
      </c>
      <c r="M69" t="s">
        <v>75</v>
      </c>
      <c r="N69" t="s">
        <v>75</v>
      </c>
      <c r="O69" t="s">
        <v>347</v>
      </c>
      <c r="P69" t="s">
        <v>347</v>
      </c>
      <c r="Q69" s="353" t="s">
        <v>75</v>
      </c>
      <c r="R69" t="s">
        <v>403</v>
      </c>
      <c r="S69" t="s">
        <v>75</v>
      </c>
      <c r="T69" t="s">
        <v>75</v>
      </c>
      <c r="U69" t="s">
        <v>75</v>
      </c>
      <c r="V69" t="s">
        <v>404</v>
      </c>
      <c r="W69" t="s">
        <v>75</v>
      </c>
      <c r="X69" s="49">
        <v>7.3</v>
      </c>
      <c r="Y69" t="s">
        <v>75</v>
      </c>
      <c r="Z69" t="s">
        <v>347</v>
      </c>
      <c r="AA69" t="s">
        <v>75</v>
      </c>
      <c r="AB69" t="s">
        <v>126</v>
      </c>
      <c r="AC69" t="s">
        <v>501</v>
      </c>
      <c r="AD69" t="s">
        <v>2134</v>
      </c>
      <c r="AE69" t="s">
        <v>2134</v>
      </c>
      <c r="AF69" t="s">
        <v>2135</v>
      </c>
      <c r="AG69" s="88" t="s">
        <v>2136</v>
      </c>
      <c r="AH69" t="s">
        <v>83</v>
      </c>
      <c r="AI69" s="49" t="s">
        <v>416</v>
      </c>
      <c r="AJ69" s="49">
        <v>1</v>
      </c>
      <c r="AK69" t="s">
        <v>5369</v>
      </c>
      <c r="AL69" s="355">
        <v>30</v>
      </c>
      <c r="AM69" s="49" t="s">
        <v>28</v>
      </c>
      <c r="AN69" s="49" t="s">
        <v>5370</v>
      </c>
      <c r="AO69" s="397">
        <v>30</v>
      </c>
      <c r="AP69" s="397">
        <v>0</v>
      </c>
      <c r="AQ69" s="397">
        <v>30</v>
      </c>
      <c r="AR69" s="397" t="s">
        <v>28</v>
      </c>
    </row>
    <row r="70" spans="1:44" x14ac:dyDescent="0.25">
      <c r="A70" s="353">
        <v>45672</v>
      </c>
      <c r="B70" t="s">
        <v>341</v>
      </c>
      <c r="C70" t="s">
        <v>188</v>
      </c>
      <c r="D70" s="357" t="s">
        <v>363</v>
      </c>
      <c r="E70" t="s">
        <v>434</v>
      </c>
      <c r="F70" t="s">
        <v>740</v>
      </c>
      <c r="G70" t="s">
        <v>75</v>
      </c>
      <c r="H70" t="s">
        <v>741</v>
      </c>
      <c r="I70" s="88">
        <v>4</v>
      </c>
      <c r="J70" t="s">
        <v>742</v>
      </c>
      <c r="K70" s="49" t="s">
        <v>743</v>
      </c>
      <c r="L70" s="397">
        <v>18</v>
      </c>
      <c r="M70" t="s">
        <v>75</v>
      </c>
      <c r="N70" t="s">
        <v>75</v>
      </c>
      <c r="O70" t="s">
        <v>347</v>
      </c>
      <c r="P70" t="s">
        <v>347</v>
      </c>
      <c r="Q70" s="353">
        <v>46022</v>
      </c>
      <c r="R70" t="s">
        <v>403</v>
      </c>
      <c r="S70" t="s">
        <v>75</v>
      </c>
      <c r="T70" t="s">
        <v>75</v>
      </c>
      <c r="U70" t="s">
        <v>75</v>
      </c>
      <c r="V70" t="s">
        <v>431</v>
      </c>
      <c r="W70" t="s">
        <v>75</v>
      </c>
      <c r="X70" s="49">
        <v>4.4000000000000004</v>
      </c>
      <c r="Y70" t="s">
        <v>75</v>
      </c>
      <c r="Z70" t="s">
        <v>347</v>
      </c>
      <c r="AA70" t="s">
        <v>75</v>
      </c>
      <c r="AB70" t="s">
        <v>744</v>
      </c>
      <c r="AC70" t="s">
        <v>75</v>
      </c>
      <c r="AD70" t="s">
        <v>2134</v>
      </c>
      <c r="AE70" t="s">
        <v>2134</v>
      </c>
      <c r="AF70" t="s">
        <v>2135</v>
      </c>
      <c r="AG70" s="88" t="s">
        <v>2136</v>
      </c>
      <c r="AH70" t="s">
        <v>83</v>
      </c>
      <c r="AI70" s="49" t="s">
        <v>433</v>
      </c>
      <c r="AJ70" s="49">
        <v>1</v>
      </c>
      <c r="AK70" t="s">
        <v>5369</v>
      </c>
      <c r="AL70" s="355">
        <v>72</v>
      </c>
      <c r="AM70" s="49" t="s">
        <v>28</v>
      </c>
      <c r="AN70" s="49" t="s">
        <v>5370</v>
      </c>
      <c r="AO70" s="397">
        <v>72</v>
      </c>
      <c r="AP70" s="397">
        <v>3.6</v>
      </c>
      <c r="AQ70" s="397">
        <v>75.599999999999994</v>
      </c>
      <c r="AR70" s="397" t="s">
        <v>28</v>
      </c>
    </row>
    <row r="71" spans="1:44" x14ac:dyDescent="0.25">
      <c r="A71" s="353">
        <v>45672</v>
      </c>
      <c r="B71" t="s">
        <v>341</v>
      </c>
      <c r="C71" t="s">
        <v>188</v>
      </c>
      <c r="D71" s="357" t="s">
        <v>189</v>
      </c>
      <c r="E71" t="s">
        <v>462</v>
      </c>
      <c r="F71" t="s">
        <v>120</v>
      </c>
      <c r="G71" t="s">
        <v>75</v>
      </c>
      <c r="H71" t="s">
        <v>120</v>
      </c>
      <c r="I71" s="88">
        <v>6</v>
      </c>
      <c r="J71" t="s">
        <v>121</v>
      </c>
      <c r="K71" s="49" t="s">
        <v>446</v>
      </c>
      <c r="L71" s="397">
        <v>8</v>
      </c>
      <c r="M71" t="s">
        <v>75</v>
      </c>
      <c r="N71" t="s">
        <v>75</v>
      </c>
      <c r="O71" t="s">
        <v>347</v>
      </c>
      <c r="P71" t="s">
        <v>347</v>
      </c>
      <c r="Q71" s="353" t="s">
        <v>75</v>
      </c>
      <c r="R71" t="s">
        <v>403</v>
      </c>
      <c r="S71" t="s">
        <v>75</v>
      </c>
      <c r="T71" t="s">
        <v>75</v>
      </c>
      <c r="U71" t="s">
        <v>75</v>
      </c>
      <c r="V71" t="s">
        <v>431</v>
      </c>
      <c r="W71" t="s">
        <v>75</v>
      </c>
      <c r="X71" s="49">
        <v>5.3</v>
      </c>
      <c r="Y71" t="s">
        <v>75</v>
      </c>
      <c r="Z71" t="s">
        <v>347</v>
      </c>
      <c r="AA71" t="s">
        <v>75</v>
      </c>
      <c r="AB71" t="s">
        <v>120</v>
      </c>
      <c r="AC71" t="s">
        <v>564</v>
      </c>
      <c r="AD71" t="s">
        <v>2134</v>
      </c>
      <c r="AE71" t="s">
        <v>2134</v>
      </c>
      <c r="AF71" t="s">
        <v>2135</v>
      </c>
      <c r="AG71" s="88" t="s">
        <v>2136</v>
      </c>
      <c r="AH71" t="s">
        <v>83</v>
      </c>
      <c r="AI71" s="49" t="s">
        <v>406</v>
      </c>
      <c r="AJ71" s="49">
        <v>1</v>
      </c>
      <c r="AK71" t="s">
        <v>5369</v>
      </c>
      <c r="AL71" s="355">
        <v>48</v>
      </c>
      <c r="AM71" s="49" t="s">
        <v>28</v>
      </c>
      <c r="AN71" s="49" t="s">
        <v>5370</v>
      </c>
      <c r="AO71" s="397">
        <v>48</v>
      </c>
      <c r="AP71" s="397">
        <v>0</v>
      </c>
      <c r="AQ71" s="397">
        <v>48</v>
      </c>
      <c r="AR71" s="397" t="s">
        <v>28</v>
      </c>
    </row>
    <row r="72" spans="1:44" x14ac:dyDescent="0.25">
      <c r="A72" s="353">
        <v>45672</v>
      </c>
      <c r="B72" t="s">
        <v>341</v>
      </c>
      <c r="C72" t="s">
        <v>188</v>
      </c>
      <c r="D72" s="357" t="s">
        <v>189</v>
      </c>
      <c r="E72" t="s">
        <v>432</v>
      </c>
      <c r="F72" t="s">
        <v>81</v>
      </c>
      <c r="G72" t="s">
        <v>75</v>
      </c>
      <c r="H72" t="s">
        <v>81</v>
      </c>
      <c r="I72" s="88">
        <v>12</v>
      </c>
      <c r="J72" t="s">
        <v>218</v>
      </c>
      <c r="K72" s="49" t="s">
        <v>465</v>
      </c>
      <c r="L72" s="397">
        <v>7.5</v>
      </c>
      <c r="M72" t="s">
        <v>75</v>
      </c>
      <c r="N72" t="s">
        <v>75</v>
      </c>
      <c r="O72" t="s">
        <v>347</v>
      </c>
      <c r="P72" t="s">
        <v>347</v>
      </c>
      <c r="Q72" s="353" t="s">
        <v>75</v>
      </c>
      <c r="R72" t="s">
        <v>403</v>
      </c>
      <c r="S72" t="s">
        <v>75</v>
      </c>
      <c r="T72" t="s">
        <v>75</v>
      </c>
      <c r="U72" t="s">
        <v>75</v>
      </c>
      <c r="V72" t="s">
        <v>431</v>
      </c>
      <c r="W72" t="s">
        <v>75</v>
      </c>
      <c r="X72" s="49">
        <v>4.0999999999999996</v>
      </c>
      <c r="Y72" t="s">
        <v>75</v>
      </c>
      <c r="Z72" t="s">
        <v>347</v>
      </c>
      <c r="AA72" t="s">
        <v>75</v>
      </c>
      <c r="AB72" t="s">
        <v>82</v>
      </c>
      <c r="AC72" t="s">
        <v>466</v>
      </c>
      <c r="AD72" t="s">
        <v>2134</v>
      </c>
      <c r="AE72" t="s">
        <v>2134</v>
      </c>
      <c r="AF72" t="s">
        <v>2135</v>
      </c>
      <c r="AG72" s="88" t="s">
        <v>2136</v>
      </c>
      <c r="AH72" t="s">
        <v>83</v>
      </c>
      <c r="AI72" s="49" t="s">
        <v>433</v>
      </c>
      <c r="AJ72" s="49">
        <v>1</v>
      </c>
      <c r="AK72" t="s">
        <v>5369</v>
      </c>
      <c r="AL72" s="355">
        <v>90</v>
      </c>
      <c r="AM72" s="49" t="s">
        <v>28</v>
      </c>
      <c r="AN72" s="49" t="s">
        <v>5370</v>
      </c>
      <c r="AO72" s="397">
        <v>90</v>
      </c>
      <c r="AP72" s="397">
        <v>0</v>
      </c>
      <c r="AQ72" s="397">
        <v>90</v>
      </c>
      <c r="AR72" s="397" t="s">
        <v>28</v>
      </c>
    </row>
    <row r="73" spans="1:44" x14ac:dyDescent="0.25">
      <c r="A73" s="353">
        <v>45672</v>
      </c>
      <c r="B73" t="s">
        <v>341</v>
      </c>
      <c r="C73" t="s">
        <v>188</v>
      </c>
      <c r="D73" s="357" t="s">
        <v>189</v>
      </c>
      <c r="E73" t="s">
        <v>462</v>
      </c>
      <c r="F73" t="s">
        <v>231</v>
      </c>
      <c r="G73" t="s">
        <v>75</v>
      </c>
      <c r="H73" t="s">
        <v>231</v>
      </c>
      <c r="I73" s="88">
        <v>20</v>
      </c>
      <c r="J73" t="s">
        <v>102</v>
      </c>
      <c r="K73" s="49" t="s">
        <v>700</v>
      </c>
      <c r="L73" s="397">
        <v>9</v>
      </c>
      <c r="M73" t="s">
        <v>75</v>
      </c>
      <c r="N73" t="s">
        <v>75</v>
      </c>
      <c r="O73" t="s">
        <v>347</v>
      </c>
      <c r="P73" t="s">
        <v>347</v>
      </c>
      <c r="Q73" s="353" t="s">
        <v>75</v>
      </c>
      <c r="R73" t="s">
        <v>403</v>
      </c>
      <c r="S73" t="s">
        <v>75</v>
      </c>
      <c r="T73" t="s">
        <v>75</v>
      </c>
      <c r="U73" t="s">
        <v>75</v>
      </c>
      <c r="V73" t="s">
        <v>431</v>
      </c>
      <c r="W73" t="s">
        <v>75</v>
      </c>
      <c r="X73" s="49">
        <v>1.3</v>
      </c>
      <c r="Y73" t="s">
        <v>75</v>
      </c>
      <c r="Z73" t="s">
        <v>347</v>
      </c>
      <c r="AA73" t="s">
        <v>75</v>
      </c>
      <c r="AB73" t="s">
        <v>231</v>
      </c>
      <c r="AC73" t="s">
        <v>2143</v>
      </c>
      <c r="AD73" t="s">
        <v>2134</v>
      </c>
      <c r="AE73" t="s">
        <v>2134</v>
      </c>
      <c r="AF73" t="s">
        <v>2135</v>
      </c>
      <c r="AG73" s="88" t="s">
        <v>2136</v>
      </c>
      <c r="AH73" t="s">
        <v>83</v>
      </c>
      <c r="AI73" s="49" t="s">
        <v>436</v>
      </c>
      <c r="AJ73" s="49">
        <v>1</v>
      </c>
      <c r="AK73" t="s">
        <v>5369</v>
      </c>
      <c r="AL73" s="355">
        <v>180</v>
      </c>
      <c r="AM73" s="49" t="s">
        <v>28</v>
      </c>
      <c r="AN73" s="49" t="s">
        <v>5370</v>
      </c>
      <c r="AO73" s="397">
        <v>180</v>
      </c>
      <c r="AP73" s="397">
        <v>0</v>
      </c>
      <c r="AQ73" s="397">
        <v>180</v>
      </c>
      <c r="AR73" s="397" t="s">
        <v>28</v>
      </c>
    </row>
    <row r="74" spans="1:44" x14ac:dyDescent="0.25">
      <c r="A74" s="353">
        <v>45672</v>
      </c>
      <c r="B74" t="s">
        <v>341</v>
      </c>
      <c r="C74" t="s">
        <v>188</v>
      </c>
      <c r="D74" s="357" t="s">
        <v>189</v>
      </c>
      <c r="E74" t="s">
        <v>462</v>
      </c>
      <c r="F74" t="s">
        <v>123</v>
      </c>
      <c r="G74" t="s">
        <v>75</v>
      </c>
      <c r="H74" t="s">
        <v>123</v>
      </c>
      <c r="I74" s="88">
        <v>30</v>
      </c>
      <c r="J74" t="s">
        <v>102</v>
      </c>
      <c r="K74" s="49" t="s">
        <v>232</v>
      </c>
      <c r="L74" s="397">
        <v>9</v>
      </c>
      <c r="M74" t="s">
        <v>75</v>
      </c>
      <c r="N74" t="s">
        <v>75</v>
      </c>
      <c r="O74" t="s">
        <v>347</v>
      </c>
      <c r="P74" t="s">
        <v>347</v>
      </c>
      <c r="Q74" s="353" t="s">
        <v>75</v>
      </c>
      <c r="R74" t="s">
        <v>403</v>
      </c>
      <c r="S74" t="s">
        <v>75</v>
      </c>
      <c r="T74" t="s">
        <v>75</v>
      </c>
      <c r="U74" t="s">
        <v>75</v>
      </c>
      <c r="V74" t="s">
        <v>431</v>
      </c>
      <c r="W74" t="s">
        <v>75</v>
      </c>
      <c r="X74" s="49">
        <v>2.2999999999999998</v>
      </c>
      <c r="Y74" t="s">
        <v>75</v>
      </c>
      <c r="Z74" t="s">
        <v>347</v>
      </c>
      <c r="AA74" t="s">
        <v>75</v>
      </c>
      <c r="AB74" t="s">
        <v>123</v>
      </c>
      <c r="AC74" t="s">
        <v>559</v>
      </c>
      <c r="AD74" t="s">
        <v>2134</v>
      </c>
      <c r="AE74" t="s">
        <v>2134</v>
      </c>
      <c r="AF74" t="s">
        <v>2135</v>
      </c>
      <c r="AG74" s="88" t="s">
        <v>2136</v>
      </c>
      <c r="AH74" t="s">
        <v>83</v>
      </c>
      <c r="AI74" s="49" t="s">
        <v>414</v>
      </c>
      <c r="AJ74" s="49">
        <v>1</v>
      </c>
      <c r="AK74" t="s">
        <v>5369</v>
      </c>
      <c r="AL74" s="355">
        <v>270</v>
      </c>
      <c r="AM74" s="49" t="s">
        <v>28</v>
      </c>
      <c r="AN74" s="49" t="s">
        <v>5370</v>
      </c>
      <c r="AO74" s="397">
        <v>270</v>
      </c>
      <c r="AP74" s="397" t="s">
        <v>28</v>
      </c>
      <c r="AQ74" s="397">
        <v>270</v>
      </c>
      <c r="AR74" s="397" t="s">
        <v>28</v>
      </c>
    </row>
    <row r="75" spans="1:44" x14ac:dyDescent="0.25">
      <c r="A75" s="353">
        <v>45672</v>
      </c>
      <c r="B75" t="s">
        <v>341</v>
      </c>
      <c r="C75" t="s">
        <v>605</v>
      </c>
      <c r="D75" s="357" t="s">
        <v>361</v>
      </c>
      <c r="E75" t="s">
        <v>620</v>
      </c>
      <c r="F75" t="s">
        <v>620</v>
      </c>
      <c r="G75" t="s">
        <v>75</v>
      </c>
      <c r="H75" t="s">
        <v>620</v>
      </c>
      <c r="I75" s="88">
        <v>50</v>
      </c>
      <c r="J75" t="s">
        <v>296</v>
      </c>
      <c r="K75" s="49" t="s">
        <v>75</v>
      </c>
      <c r="L75" s="397">
        <v>0.85</v>
      </c>
      <c r="M75" t="s">
        <v>75</v>
      </c>
      <c r="N75" t="s">
        <v>75</v>
      </c>
      <c r="O75" t="s">
        <v>75</v>
      </c>
      <c r="P75" t="s">
        <v>347</v>
      </c>
      <c r="Q75" s="353" t="s">
        <v>347</v>
      </c>
      <c r="R75" t="s">
        <v>403</v>
      </c>
      <c r="S75" t="s">
        <v>75</v>
      </c>
      <c r="T75" t="s">
        <v>75</v>
      </c>
      <c r="U75" t="s">
        <v>75</v>
      </c>
      <c r="V75" t="s">
        <v>404</v>
      </c>
      <c r="W75" t="s">
        <v>75</v>
      </c>
      <c r="X75" s="49">
        <v>5.2</v>
      </c>
      <c r="Y75" t="s">
        <v>75</v>
      </c>
      <c r="Z75" t="s">
        <v>347</v>
      </c>
      <c r="AA75" t="s">
        <v>75</v>
      </c>
      <c r="AB75" t="s">
        <v>621</v>
      </c>
      <c r="AC75" t="s">
        <v>75</v>
      </c>
      <c r="AD75" t="s">
        <v>2134</v>
      </c>
      <c r="AE75" t="s">
        <v>2134</v>
      </c>
      <c r="AF75" t="s">
        <v>2135</v>
      </c>
      <c r="AG75" s="88" t="s">
        <v>2136</v>
      </c>
      <c r="AH75" t="s">
        <v>83</v>
      </c>
      <c r="AI75" s="49" t="s">
        <v>406</v>
      </c>
      <c r="AJ75" s="49">
        <v>1</v>
      </c>
      <c r="AK75" t="s">
        <v>5369</v>
      </c>
      <c r="AL75" s="355">
        <v>42.5</v>
      </c>
      <c r="AM75" s="49" t="s">
        <v>28</v>
      </c>
      <c r="AN75" s="49" t="s">
        <v>5370</v>
      </c>
      <c r="AO75" s="397">
        <v>42.5</v>
      </c>
      <c r="AP75" s="397">
        <v>0</v>
      </c>
      <c r="AQ75" s="397">
        <v>42.5</v>
      </c>
      <c r="AR75" s="397" t="s">
        <v>28</v>
      </c>
    </row>
    <row r="76" spans="1:44" x14ac:dyDescent="0.25">
      <c r="A76" s="353">
        <v>45673</v>
      </c>
      <c r="B76" t="s">
        <v>341</v>
      </c>
      <c r="C76" t="s">
        <v>175</v>
      </c>
      <c r="D76" s="357" t="s">
        <v>530</v>
      </c>
      <c r="E76" t="s">
        <v>531</v>
      </c>
      <c r="F76" t="s">
        <v>2878</v>
      </c>
      <c r="G76" t="s">
        <v>75</v>
      </c>
      <c r="H76" t="s">
        <v>2878</v>
      </c>
      <c r="I76" s="88">
        <v>1</v>
      </c>
      <c r="J76" t="s">
        <v>88</v>
      </c>
      <c r="K76" s="49" t="s">
        <v>2879</v>
      </c>
      <c r="L76" s="397">
        <v>190</v>
      </c>
      <c r="M76" t="s">
        <v>75</v>
      </c>
      <c r="N76" t="s">
        <v>75</v>
      </c>
      <c r="O76" t="s">
        <v>347</v>
      </c>
      <c r="P76" t="s">
        <v>347</v>
      </c>
      <c r="Q76" s="353" t="s">
        <v>75</v>
      </c>
      <c r="R76" t="s">
        <v>403</v>
      </c>
      <c r="S76" t="s">
        <v>75</v>
      </c>
      <c r="T76" t="s">
        <v>75</v>
      </c>
      <c r="U76" t="s">
        <v>75</v>
      </c>
      <c r="V76" t="s">
        <v>404</v>
      </c>
      <c r="W76" t="s">
        <v>75</v>
      </c>
      <c r="X76" s="49">
        <v>3.6</v>
      </c>
      <c r="Y76" t="s">
        <v>75</v>
      </c>
      <c r="Z76" t="s">
        <v>347</v>
      </c>
      <c r="AA76" t="s">
        <v>75</v>
      </c>
      <c r="AB76" t="s">
        <v>2880</v>
      </c>
      <c r="AC76" t="s">
        <v>2865</v>
      </c>
      <c r="AD76" t="s">
        <v>2611</v>
      </c>
      <c r="AE76" t="s">
        <v>2611</v>
      </c>
      <c r="AF76" t="s">
        <v>2866</v>
      </c>
      <c r="AG76" s="88" t="s">
        <v>2867</v>
      </c>
      <c r="AH76" t="s">
        <v>83</v>
      </c>
      <c r="AI76" s="49" t="s">
        <v>448</v>
      </c>
      <c r="AJ76" s="49">
        <v>1</v>
      </c>
      <c r="AK76" t="s">
        <v>5372</v>
      </c>
      <c r="AL76" s="355">
        <v>190</v>
      </c>
      <c r="AM76" s="49" t="s">
        <v>28</v>
      </c>
      <c r="AN76" s="49">
        <v>59459</v>
      </c>
      <c r="AO76" s="397">
        <v>190</v>
      </c>
      <c r="AP76" s="397" t="s">
        <v>28</v>
      </c>
      <c r="AQ76" s="397">
        <v>190</v>
      </c>
      <c r="AR76" s="397">
        <v>190</v>
      </c>
    </row>
    <row r="77" spans="1:44" x14ac:dyDescent="0.25">
      <c r="A77" s="353">
        <v>45673</v>
      </c>
      <c r="B77" t="s">
        <v>341</v>
      </c>
      <c r="C77" t="s">
        <v>175</v>
      </c>
      <c r="D77" s="357" t="s">
        <v>530</v>
      </c>
      <c r="E77" t="s">
        <v>531</v>
      </c>
      <c r="F77" t="s">
        <v>2881</v>
      </c>
      <c r="G77" t="s">
        <v>75</v>
      </c>
      <c r="H77" t="s">
        <v>2881</v>
      </c>
      <c r="I77" s="88">
        <v>1</v>
      </c>
      <c r="J77" t="s">
        <v>88</v>
      </c>
      <c r="K77" s="49" t="s">
        <v>2882</v>
      </c>
      <c r="L77" s="397">
        <v>190</v>
      </c>
      <c r="M77" t="s">
        <v>75</v>
      </c>
      <c r="N77" t="s">
        <v>75</v>
      </c>
      <c r="O77" t="s">
        <v>347</v>
      </c>
      <c r="P77" t="s">
        <v>347</v>
      </c>
      <c r="Q77" s="353" t="s">
        <v>75</v>
      </c>
      <c r="R77" t="s">
        <v>403</v>
      </c>
      <c r="S77" t="s">
        <v>75</v>
      </c>
      <c r="T77" t="s">
        <v>75</v>
      </c>
      <c r="U77" t="s">
        <v>75</v>
      </c>
      <c r="V77" t="s">
        <v>404</v>
      </c>
      <c r="W77" t="s">
        <v>75</v>
      </c>
      <c r="X77" s="49">
        <v>3.6</v>
      </c>
      <c r="Y77" t="s">
        <v>75</v>
      </c>
      <c r="Z77" t="s">
        <v>347</v>
      </c>
      <c r="AA77" t="s">
        <v>75</v>
      </c>
      <c r="AB77" t="s">
        <v>2883</v>
      </c>
      <c r="AC77" t="s">
        <v>2865</v>
      </c>
      <c r="AD77" t="s">
        <v>2611</v>
      </c>
      <c r="AE77" t="s">
        <v>2611</v>
      </c>
      <c r="AF77" t="s">
        <v>2866</v>
      </c>
      <c r="AG77" s="88" t="s">
        <v>2867</v>
      </c>
      <c r="AH77" t="s">
        <v>83</v>
      </c>
      <c r="AI77" s="49" t="s">
        <v>448</v>
      </c>
      <c r="AJ77" s="49">
        <v>1</v>
      </c>
      <c r="AK77" t="s">
        <v>5372</v>
      </c>
      <c r="AL77" s="355">
        <v>190</v>
      </c>
      <c r="AM77" s="49" t="s">
        <v>28</v>
      </c>
      <c r="AN77" s="49">
        <v>59459</v>
      </c>
      <c r="AO77" s="397">
        <v>190</v>
      </c>
      <c r="AP77" s="397" t="s">
        <v>28</v>
      </c>
      <c r="AQ77" s="397">
        <v>190</v>
      </c>
      <c r="AR77" s="397">
        <v>190</v>
      </c>
    </row>
    <row r="78" spans="1:44" x14ac:dyDescent="0.25">
      <c r="A78" s="353">
        <v>45673</v>
      </c>
      <c r="B78" t="s">
        <v>341</v>
      </c>
      <c r="C78" t="s">
        <v>175</v>
      </c>
      <c r="D78" s="357" t="s">
        <v>530</v>
      </c>
      <c r="E78" t="s">
        <v>531</v>
      </c>
      <c r="F78" t="s">
        <v>5373</v>
      </c>
      <c r="G78" t="s">
        <v>75</v>
      </c>
      <c r="H78" t="s">
        <v>5373</v>
      </c>
      <c r="I78" s="88">
        <v>1</v>
      </c>
      <c r="J78" t="s">
        <v>88</v>
      </c>
      <c r="K78" s="49" t="s">
        <v>5374</v>
      </c>
      <c r="L78" s="397">
        <v>190</v>
      </c>
      <c r="M78" t="s">
        <v>75</v>
      </c>
      <c r="N78" t="s">
        <v>75</v>
      </c>
      <c r="O78" t="s">
        <v>347</v>
      </c>
      <c r="P78" t="s">
        <v>347</v>
      </c>
      <c r="Q78" s="353" t="s">
        <v>75</v>
      </c>
      <c r="R78" t="s">
        <v>403</v>
      </c>
      <c r="S78" t="s">
        <v>75</v>
      </c>
      <c r="T78" t="s">
        <v>75</v>
      </c>
      <c r="U78" t="s">
        <v>75</v>
      </c>
      <c r="V78" t="s">
        <v>404</v>
      </c>
      <c r="W78" t="s">
        <v>75</v>
      </c>
      <c r="X78" s="49">
        <v>3.6</v>
      </c>
      <c r="Y78" t="s">
        <v>75</v>
      </c>
      <c r="Z78" t="s">
        <v>347</v>
      </c>
      <c r="AA78" t="s">
        <v>75</v>
      </c>
      <c r="AB78" t="s">
        <v>5375</v>
      </c>
      <c r="AC78" t="s">
        <v>2865</v>
      </c>
      <c r="AD78" t="s">
        <v>2611</v>
      </c>
      <c r="AE78" t="s">
        <v>2611</v>
      </c>
      <c r="AF78" t="s">
        <v>2866</v>
      </c>
      <c r="AG78" s="88" t="s">
        <v>2867</v>
      </c>
      <c r="AH78" t="s">
        <v>83</v>
      </c>
      <c r="AI78" s="49" t="s">
        <v>448</v>
      </c>
      <c r="AJ78" s="49">
        <v>1</v>
      </c>
      <c r="AK78" t="s">
        <v>5372</v>
      </c>
      <c r="AL78" s="355">
        <v>190</v>
      </c>
      <c r="AM78" s="49" t="s">
        <v>28</v>
      </c>
      <c r="AN78" s="49">
        <v>59459</v>
      </c>
      <c r="AO78" s="397">
        <v>190</v>
      </c>
      <c r="AP78" s="397" t="s">
        <v>28</v>
      </c>
      <c r="AQ78" s="397">
        <v>190</v>
      </c>
      <c r="AR78" s="397">
        <v>190</v>
      </c>
    </row>
    <row r="79" spans="1:44" x14ac:dyDescent="0.25">
      <c r="A79" s="353">
        <v>45673</v>
      </c>
      <c r="B79" t="s">
        <v>341</v>
      </c>
      <c r="C79" t="s">
        <v>362</v>
      </c>
      <c r="D79" s="357" t="s">
        <v>140</v>
      </c>
      <c r="E79" t="s">
        <v>541</v>
      </c>
      <c r="F79" t="s">
        <v>565</v>
      </c>
      <c r="G79" t="s">
        <v>75</v>
      </c>
      <c r="H79" t="s">
        <v>2828</v>
      </c>
      <c r="I79" s="88">
        <v>5</v>
      </c>
      <c r="J79" t="s">
        <v>296</v>
      </c>
      <c r="K79" s="49" t="s">
        <v>2829</v>
      </c>
      <c r="L79" s="397">
        <v>40</v>
      </c>
      <c r="M79" t="s">
        <v>75</v>
      </c>
      <c r="N79" t="s">
        <v>75</v>
      </c>
      <c r="O79" t="s">
        <v>347</v>
      </c>
      <c r="P79" t="s">
        <v>347</v>
      </c>
      <c r="Q79" s="353" t="s">
        <v>75</v>
      </c>
      <c r="R79" t="s">
        <v>403</v>
      </c>
      <c r="S79" t="s">
        <v>75</v>
      </c>
      <c r="T79" t="s">
        <v>75</v>
      </c>
      <c r="U79" t="s">
        <v>75</v>
      </c>
      <c r="V79" t="s">
        <v>431</v>
      </c>
      <c r="W79" t="s">
        <v>75</v>
      </c>
      <c r="X79" s="49">
        <v>8.1</v>
      </c>
      <c r="Y79" t="s">
        <v>75</v>
      </c>
      <c r="Z79" t="s">
        <v>347</v>
      </c>
      <c r="AA79" t="s">
        <v>75</v>
      </c>
      <c r="AB79" t="s">
        <v>2828</v>
      </c>
      <c r="AC79" t="s">
        <v>75</v>
      </c>
      <c r="AD79" t="s">
        <v>321</v>
      </c>
      <c r="AE79" t="s">
        <v>321</v>
      </c>
      <c r="AF79" t="s">
        <v>348</v>
      </c>
      <c r="AG79" s="88" t="s">
        <v>543</v>
      </c>
      <c r="AH79" t="s">
        <v>83</v>
      </c>
      <c r="AI79" s="49">
        <v>2</v>
      </c>
      <c r="AJ79" s="49">
        <v>1</v>
      </c>
      <c r="AK79" t="s">
        <v>5376</v>
      </c>
      <c r="AL79" s="355">
        <v>200</v>
      </c>
      <c r="AM79" s="49" t="s">
        <v>28</v>
      </c>
      <c r="AN79" s="49" t="s">
        <v>5377</v>
      </c>
      <c r="AO79" s="397">
        <v>200</v>
      </c>
      <c r="AP79" s="397">
        <v>10</v>
      </c>
      <c r="AQ79" s="397">
        <v>210</v>
      </c>
      <c r="AR79" s="397"/>
    </row>
    <row r="80" spans="1:44" x14ac:dyDescent="0.25">
      <c r="A80" s="353">
        <v>45673</v>
      </c>
      <c r="B80" t="s">
        <v>341</v>
      </c>
      <c r="C80" t="s">
        <v>362</v>
      </c>
      <c r="D80" s="357" t="s">
        <v>140</v>
      </c>
      <c r="E80" t="s">
        <v>541</v>
      </c>
      <c r="F80" t="s">
        <v>565</v>
      </c>
      <c r="G80" t="s">
        <v>75</v>
      </c>
      <c r="H80" t="s">
        <v>2833</v>
      </c>
      <c r="I80" s="88">
        <v>5</v>
      </c>
      <c r="J80" t="s">
        <v>296</v>
      </c>
      <c r="K80" s="49" t="s">
        <v>2832</v>
      </c>
      <c r="L80" s="397">
        <v>40</v>
      </c>
      <c r="M80" t="s">
        <v>75</v>
      </c>
      <c r="N80" t="s">
        <v>75</v>
      </c>
      <c r="O80" t="s">
        <v>347</v>
      </c>
      <c r="P80" t="s">
        <v>347</v>
      </c>
      <c r="Q80" s="353" t="s">
        <v>75</v>
      </c>
      <c r="R80" t="s">
        <v>403</v>
      </c>
      <c r="S80" t="s">
        <v>75</v>
      </c>
      <c r="T80" t="s">
        <v>75</v>
      </c>
      <c r="U80" t="s">
        <v>75</v>
      </c>
      <c r="V80" t="s">
        <v>431</v>
      </c>
      <c r="W80" t="s">
        <v>75</v>
      </c>
      <c r="X80" s="49">
        <v>8.1</v>
      </c>
      <c r="Y80" t="s">
        <v>75</v>
      </c>
      <c r="Z80" t="s">
        <v>347</v>
      </c>
      <c r="AA80" t="s">
        <v>75</v>
      </c>
      <c r="AB80" t="s">
        <v>2833</v>
      </c>
      <c r="AC80" t="s">
        <v>75</v>
      </c>
      <c r="AD80" t="s">
        <v>321</v>
      </c>
      <c r="AE80" t="s">
        <v>321</v>
      </c>
      <c r="AF80" t="s">
        <v>348</v>
      </c>
      <c r="AG80" s="88" t="s">
        <v>543</v>
      </c>
      <c r="AH80" t="s">
        <v>83</v>
      </c>
      <c r="AI80" s="49">
        <v>8</v>
      </c>
      <c r="AJ80" s="49">
        <v>1</v>
      </c>
      <c r="AK80" t="s">
        <v>5376</v>
      </c>
      <c r="AL80" s="355">
        <v>200</v>
      </c>
      <c r="AM80" s="49" t="s">
        <v>28</v>
      </c>
      <c r="AN80" s="49" t="s">
        <v>5377</v>
      </c>
      <c r="AO80" s="397">
        <v>200</v>
      </c>
      <c r="AP80" s="397">
        <v>10</v>
      </c>
      <c r="AQ80" s="397">
        <v>210</v>
      </c>
      <c r="AR80" s="397"/>
    </row>
    <row r="81" spans="1:44" x14ac:dyDescent="0.25">
      <c r="A81" s="353">
        <v>45673</v>
      </c>
      <c r="B81" t="s">
        <v>341</v>
      </c>
      <c r="C81" t="s">
        <v>362</v>
      </c>
      <c r="D81" s="357" t="s">
        <v>140</v>
      </c>
      <c r="E81" t="s">
        <v>541</v>
      </c>
      <c r="F81" t="s">
        <v>565</v>
      </c>
      <c r="G81" t="s">
        <v>75</v>
      </c>
      <c r="H81" t="s">
        <v>2830</v>
      </c>
      <c r="I81" s="88">
        <v>10</v>
      </c>
      <c r="J81" t="s">
        <v>296</v>
      </c>
      <c r="K81" s="49" t="s">
        <v>2831</v>
      </c>
      <c r="L81" s="397">
        <v>27.5</v>
      </c>
      <c r="M81" t="s">
        <v>75</v>
      </c>
      <c r="N81" t="s">
        <v>75</v>
      </c>
      <c r="O81" t="s">
        <v>347</v>
      </c>
      <c r="P81" t="s">
        <v>347</v>
      </c>
      <c r="Q81" s="353" t="s">
        <v>75</v>
      </c>
      <c r="R81" t="s">
        <v>403</v>
      </c>
      <c r="S81" t="s">
        <v>75</v>
      </c>
      <c r="T81" t="s">
        <v>75</v>
      </c>
      <c r="U81" t="s">
        <v>75</v>
      </c>
      <c r="V81" t="s">
        <v>431</v>
      </c>
      <c r="W81" t="s">
        <v>75</v>
      </c>
      <c r="X81" s="49">
        <v>8.3000000000000007</v>
      </c>
      <c r="Y81" t="s">
        <v>75</v>
      </c>
      <c r="Z81" t="s">
        <v>347</v>
      </c>
      <c r="AA81" t="s">
        <v>75</v>
      </c>
      <c r="AB81" t="s">
        <v>2830</v>
      </c>
      <c r="AC81" t="s">
        <v>75</v>
      </c>
      <c r="AD81" t="s">
        <v>321</v>
      </c>
      <c r="AE81" t="s">
        <v>321</v>
      </c>
      <c r="AF81" t="s">
        <v>348</v>
      </c>
      <c r="AG81" s="88" t="s">
        <v>543</v>
      </c>
      <c r="AH81" t="s">
        <v>83</v>
      </c>
      <c r="AI81" s="49">
        <v>8</v>
      </c>
      <c r="AJ81" s="49">
        <v>1</v>
      </c>
      <c r="AK81" t="s">
        <v>5376</v>
      </c>
      <c r="AL81" s="355">
        <v>275</v>
      </c>
      <c r="AM81" s="49" t="s">
        <v>28</v>
      </c>
      <c r="AN81" s="49" t="s">
        <v>5377</v>
      </c>
      <c r="AO81" s="397">
        <v>275</v>
      </c>
      <c r="AP81" s="397">
        <v>13.75</v>
      </c>
      <c r="AQ81" s="397">
        <v>288.75</v>
      </c>
      <c r="AR81" s="397"/>
    </row>
    <row r="82" spans="1:44" x14ac:dyDescent="0.25">
      <c r="A82" s="353">
        <v>45675</v>
      </c>
      <c r="B82" t="s">
        <v>341</v>
      </c>
      <c r="C82" t="s">
        <v>177</v>
      </c>
      <c r="D82" s="357" t="s">
        <v>151</v>
      </c>
      <c r="E82" t="s">
        <v>423</v>
      </c>
      <c r="F82" t="s">
        <v>338</v>
      </c>
      <c r="G82" t="s">
        <v>75</v>
      </c>
      <c r="H82" t="s">
        <v>338</v>
      </c>
      <c r="I82" s="88">
        <v>1</v>
      </c>
      <c r="J82" t="s">
        <v>152</v>
      </c>
      <c r="K82" s="49" t="s">
        <v>2177</v>
      </c>
      <c r="L82" s="397">
        <v>150</v>
      </c>
      <c r="M82" t="s">
        <v>75</v>
      </c>
      <c r="N82" t="s">
        <v>75</v>
      </c>
      <c r="O82" t="s">
        <v>347</v>
      </c>
      <c r="P82" t="s">
        <v>347</v>
      </c>
      <c r="Q82" s="353" t="s">
        <v>75</v>
      </c>
      <c r="R82" t="s">
        <v>403</v>
      </c>
      <c r="S82" t="s">
        <v>75</v>
      </c>
      <c r="T82" t="s">
        <v>75</v>
      </c>
      <c r="U82" t="s">
        <v>75</v>
      </c>
      <c r="V82" t="s">
        <v>404</v>
      </c>
      <c r="W82" t="s">
        <v>75</v>
      </c>
      <c r="X82" s="49">
        <v>2.5</v>
      </c>
      <c r="Y82" t="s">
        <v>75</v>
      </c>
      <c r="Z82" t="s">
        <v>347</v>
      </c>
      <c r="AA82" t="s">
        <v>75</v>
      </c>
      <c r="AB82" t="s">
        <v>338</v>
      </c>
      <c r="AC82" t="s">
        <v>75</v>
      </c>
      <c r="AD82" t="s">
        <v>167</v>
      </c>
      <c r="AE82" t="s">
        <v>167</v>
      </c>
      <c r="AF82" t="s">
        <v>421</v>
      </c>
      <c r="AG82" s="88" t="s">
        <v>422</v>
      </c>
      <c r="AH82" t="s">
        <v>83</v>
      </c>
      <c r="AI82" s="49" t="s">
        <v>414</v>
      </c>
      <c r="AJ82" s="49">
        <v>1</v>
      </c>
      <c r="AK82" t="s">
        <v>5378</v>
      </c>
      <c r="AL82" s="355">
        <v>150</v>
      </c>
      <c r="AM82" s="49" t="s">
        <v>28</v>
      </c>
      <c r="AN82" s="49" t="s">
        <v>5379</v>
      </c>
      <c r="AO82" s="397">
        <v>150</v>
      </c>
      <c r="AP82" s="397">
        <v>7.5</v>
      </c>
      <c r="AQ82" s="397">
        <v>157.5</v>
      </c>
      <c r="AR82" s="397" t="s">
        <v>28</v>
      </c>
    </row>
    <row r="83" spans="1:44" x14ac:dyDescent="0.25">
      <c r="A83" s="353">
        <v>45675</v>
      </c>
      <c r="B83" t="s">
        <v>341</v>
      </c>
      <c r="C83" t="s">
        <v>177</v>
      </c>
      <c r="D83" s="357" t="s">
        <v>151</v>
      </c>
      <c r="E83" t="s">
        <v>423</v>
      </c>
      <c r="F83" t="s">
        <v>76</v>
      </c>
      <c r="G83" t="s">
        <v>75</v>
      </c>
      <c r="H83" t="s">
        <v>76</v>
      </c>
      <c r="I83" s="88">
        <v>3</v>
      </c>
      <c r="J83" t="s">
        <v>152</v>
      </c>
      <c r="K83" s="49" t="s">
        <v>498</v>
      </c>
      <c r="L83" s="397">
        <v>30</v>
      </c>
      <c r="M83" t="s">
        <v>75</v>
      </c>
      <c r="N83" t="s">
        <v>75</v>
      </c>
      <c r="O83" t="s">
        <v>347</v>
      </c>
      <c r="P83" t="s">
        <v>347</v>
      </c>
      <c r="Q83" s="353" t="s">
        <v>75</v>
      </c>
      <c r="R83" t="s">
        <v>403</v>
      </c>
      <c r="S83" t="s">
        <v>75</v>
      </c>
      <c r="T83" t="s">
        <v>75</v>
      </c>
      <c r="U83" t="s">
        <v>75</v>
      </c>
      <c r="V83" t="s">
        <v>404</v>
      </c>
      <c r="W83" t="s">
        <v>75</v>
      </c>
      <c r="X83" s="49">
        <v>2.5</v>
      </c>
      <c r="Y83" t="s">
        <v>75</v>
      </c>
      <c r="Z83" t="s">
        <v>347</v>
      </c>
      <c r="AA83" t="s">
        <v>75</v>
      </c>
      <c r="AB83" t="s">
        <v>76</v>
      </c>
      <c r="AC83" t="s">
        <v>75</v>
      </c>
      <c r="AD83" t="s">
        <v>167</v>
      </c>
      <c r="AE83" t="s">
        <v>167</v>
      </c>
      <c r="AF83" t="s">
        <v>421</v>
      </c>
      <c r="AG83" s="88" t="s">
        <v>422</v>
      </c>
      <c r="AH83" t="s">
        <v>83</v>
      </c>
      <c r="AI83" s="49" t="s">
        <v>414</v>
      </c>
      <c r="AJ83" s="49">
        <v>1</v>
      </c>
      <c r="AK83" t="s">
        <v>5378</v>
      </c>
      <c r="AL83" s="355">
        <v>90</v>
      </c>
      <c r="AM83" s="49" t="s">
        <v>28</v>
      </c>
      <c r="AN83" s="49" t="s">
        <v>5379</v>
      </c>
      <c r="AO83" s="397">
        <v>90</v>
      </c>
      <c r="AP83" s="397">
        <v>4.5</v>
      </c>
      <c r="AQ83" s="397">
        <v>94.5</v>
      </c>
      <c r="AR83" s="397" t="s">
        <v>28</v>
      </c>
    </row>
    <row r="84" spans="1:44" x14ac:dyDescent="0.25">
      <c r="A84" s="353">
        <v>45675</v>
      </c>
      <c r="B84" t="s">
        <v>341</v>
      </c>
      <c r="C84" t="s">
        <v>179</v>
      </c>
      <c r="D84" s="357" t="s">
        <v>282</v>
      </c>
      <c r="E84" t="s">
        <v>524</v>
      </c>
      <c r="F84" t="s">
        <v>1864</v>
      </c>
      <c r="G84" t="s">
        <v>75</v>
      </c>
      <c r="H84" t="s">
        <v>1864</v>
      </c>
      <c r="I84" s="88">
        <v>3</v>
      </c>
      <c r="J84" t="s">
        <v>97</v>
      </c>
      <c r="K84" s="49" t="s">
        <v>285</v>
      </c>
      <c r="L84" s="397">
        <v>650</v>
      </c>
      <c r="M84" t="s">
        <v>75</v>
      </c>
      <c r="N84" t="s">
        <v>75</v>
      </c>
      <c r="O84" t="s">
        <v>347</v>
      </c>
      <c r="P84" t="s">
        <v>347</v>
      </c>
      <c r="Q84" s="353">
        <v>46174</v>
      </c>
      <c r="R84" t="s">
        <v>403</v>
      </c>
      <c r="S84" t="s">
        <v>75</v>
      </c>
      <c r="T84" t="s">
        <v>75</v>
      </c>
      <c r="U84" t="s">
        <v>75</v>
      </c>
      <c r="V84" t="s">
        <v>404</v>
      </c>
      <c r="W84" t="s">
        <v>75</v>
      </c>
      <c r="X84" s="49">
        <v>2.1</v>
      </c>
      <c r="Y84" t="s">
        <v>75</v>
      </c>
      <c r="Z84" t="s">
        <v>347</v>
      </c>
      <c r="AA84" t="s">
        <v>75</v>
      </c>
      <c r="AB84" t="s">
        <v>2142</v>
      </c>
      <c r="AC84" t="s">
        <v>527</v>
      </c>
      <c r="AD84" t="s">
        <v>283</v>
      </c>
      <c r="AE84" t="s">
        <v>283</v>
      </c>
      <c r="AF84" t="s">
        <v>528</v>
      </c>
      <c r="AG84" s="88" t="s">
        <v>284</v>
      </c>
      <c r="AH84" t="s">
        <v>83</v>
      </c>
      <c r="AI84" s="49" t="s">
        <v>414</v>
      </c>
      <c r="AJ84" s="49">
        <v>1</v>
      </c>
      <c r="AK84" t="s">
        <v>5380</v>
      </c>
      <c r="AL84" s="355">
        <v>1950</v>
      </c>
      <c r="AM84" s="49" t="s">
        <v>28</v>
      </c>
      <c r="AN84" s="49">
        <v>202528</v>
      </c>
      <c r="AO84" s="397">
        <v>1950</v>
      </c>
      <c r="AP84" s="397">
        <v>0</v>
      </c>
      <c r="AQ84" s="397">
        <v>1950</v>
      </c>
      <c r="AR84" s="397" t="s">
        <v>28</v>
      </c>
    </row>
    <row r="85" spans="1:44" x14ac:dyDescent="0.25">
      <c r="A85" s="353">
        <v>45675</v>
      </c>
      <c r="B85" t="s">
        <v>341</v>
      </c>
      <c r="C85" t="s">
        <v>179</v>
      </c>
      <c r="D85" s="357" t="s">
        <v>282</v>
      </c>
      <c r="E85" t="s">
        <v>524</v>
      </c>
      <c r="F85" t="s">
        <v>731</v>
      </c>
      <c r="G85" t="s">
        <v>75</v>
      </c>
      <c r="H85" t="s">
        <v>731</v>
      </c>
      <c r="I85" s="88">
        <v>6</v>
      </c>
      <c r="J85" t="s">
        <v>97</v>
      </c>
      <c r="K85" s="49" t="s">
        <v>285</v>
      </c>
      <c r="L85" s="397">
        <v>550</v>
      </c>
      <c r="M85" t="s">
        <v>75</v>
      </c>
      <c r="N85" t="s">
        <v>75</v>
      </c>
      <c r="O85" t="s">
        <v>347</v>
      </c>
      <c r="P85" t="s">
        <v>347</v>
      </c>
      <c r="Q85" s="353">
        <v>46478</v>
      </c>
      <c r="R85" t="s">
        <v>403</v>
      </c>
      <c r="S85" t="s">
        <v>75</v>
      </c>
      <c r="T85" t="s">
        <v>75</v>
      </c>
      <c r="U85" t="s">
        <v>75</v>
      </c>
      <c r="V85" t="s">
        <v>404</v>
      </c>
      <c r="W85" t="s">
        <v>75</v>
      </c>
      <c r="X85" s="49">
        <v>2.1</v>
      </c>
      <c r="Y85" t="s">
        <v>75</v>
      </c>
      <c r="Z85" t="s">
        <v>347</v>
      </c>
      <c r="AA85" t="s">
        <v>75</v>
      </c>
      <c r="AB85" t="s">
        <v>2144</v>
      </c>
      <c r="AC85" t="s">
        <v>527</v>
      </c>
      <c r="AD85" t="s">
        <v>283</v>
      </c>
      <c r="AE85" t="s">
        <v>283</v>
      </c>
      <c r="AF85" t="s">
        <v>528</v>
      </c>
      <c r="AG85" s="88" t="s">
        <v>284</v>
      </c>
      <c r="AH85" t="s">
        <v>83</v>
      </c>
      <c r="AI85" s="49" t="s">
        <v>414</v>
      </c>
      <c r="AJ85" s="49">
        <v>1</v>
      </c>
      <c r="AK85" t="s">
        <v>5380</v>
      </c>
      <c r="AL85" s="355">
        <v>3300</v>
      </c>
      <c r="AM85" s="49" t="s">
        <v>28</v>
      </c>
      <c r="AN85" s="49">
        <v>202528</v>
      </c>
      <c r="AO85" s="397">
        <v>3300</v>
      </c>
      <c r="AP85" s="397" t="s">
        <v>28</v>
      </c>
      <c r="AQ85" s="397">
        <v>3300</v>
      </c>
      <c r="AR85" s="397" t="s">
        <v>28</v>
      </c>
    </row>
    <row r="86" spans="1:44" x14ac:dyDescent="0.25">
      <c r="A86" s="353">
        <v>45677</v>
      </c>
      <c r="B86" t="s">
        <v>341</v>
      </c>
      <c r="C86" t="s">
        <v>177</v>
      </c>
      <c r="D86" s="357" t="s">
        <v>477</v>
      </c>
      <c r="E86" t="s">
        <v>415</v>
      </c>
      <c r="F86" t="s">
        <v>292</v>
      </c>
      <c r="G86" t="s">
        <v>75</v>
      </c>
      <c r="H86" t="s">
        <v>292</v>
      </c>
      <c r="I86" s="88">
        <v>1</v>
      </c>
      <c r="J86" t="s">
        <v>562</v>
      </c>
      <c r="K86" s="49" t="s">
        <v>315</v>
      </c>
      <c r="L86" s="397">
        <v>596</v>
      </c>
      <c r="M86" t="s">
        <v>75</v>
      </c>
      <c r="N86" t="s">
        <v>75</v>
      </c>
      <c r="O86" t="s">
        <v>347</v>
      </c>
      <c r="P86" t="s">
        <v>347</v>
      </c>
      <c r="Q86" s="353">
        <v>46327</v>
      </c>
      <c r="R86" t="s">
        <v>403</v>
      </c>
      <c r="S86" t="s">
        <v>75</v>
      </c>
      <c r="T86" t="s">
        <v>75</v>
      </c>
      <c r="U86" t="s">
        <v>75</v>
      </c>
      <c r="V86" t="s">
        <v>404</v>
      </c>
      <c r="W86" t="s">
        <v>75</v>
      </c>
      <c r="X86" s="49">
        <v>8.3000000000000007</v>
      </c>
      <c r="Y86" t="s">
        <v>75</v>
      </c>
      <c r="Z86" t="s">
        <v>347</v>
      </c>
      <c r="AA86" t="s">
        <v>75</v>
      </c>
      <c r="AB86" t="s">
        <v>293</v>
      </c>
      <c r="AC86" t="s">
        <v>496</v>
      </c>
      <c r="AD86" t="s">
        <v>77</v>
      </c>
      <c r="AE86" t="s">
        <v>77</v>
      </c>
      <c r="AF86" t="s">
        <v>399</v>
      </c>
      <c r="AG86" s="88" t="s">
        <v>258</v>
      </c>
      <c r="AH86" t="s">
        <v>83</v>
      </c>
      <c r="AI86" s="49" t="s">
        <v>445</v>
      </c>
      <c r="AJ86" s="49">
        <v>1</v>
      </c>
      <c r="AK86" t="s">
        <v>5381</v>
      </c>
      <c r="AL86" s="355">
        <v>596</v>
      </c>
      <c r="AM86" s="49" t="s">
        <v>28</v>
      </c>
      <c r="AN86" s="49" t="s">
        <v>5382</v>
      </c>
      <c r="AO86" s="397">
        <v>596</v>
      </c>
      <c r="AP86" s="397">
        <v>0</v>
      </c>
      <c r="AQ86" s="397">
        <v>596</v>
      </c>
      <c r="AR86" s="397" t="s">
        <v>28</v>
      </c>
    </row>
    <row r="87" spans="1:44" x14ac:dyDescent="0.25">
      <c r="A87" s="353">
        <v>45677</v>
      </c>
      <c r="B87" t="s">
        <v>341</v>
      </c>
      <c r="C87" t="s">
        <v>188</v>
      </c>
      <c r="D87" s="357" t="s">
        <v>189</v>
      </c>
      <c r="E87" t="s">
        <v>462</v>
      </c>
      <c r="F87" t="s">
        <v>2794</v>
      </c>
      <c r="G87" t="s">
        <v>75</v>
      </c>
      <c r="H87" t="s">
        <v>2794</v>
      </c>
      <c r="I87" s="88">
        <v>1</v>
      </c>
      <c r="J87" t="s">
        <v>102</v>
      </c>
      <c r="K87" s="49">
        <v>670101</v>
      </c>
      <c r="L87" s="397">
        <v>190</v>
      </c>
      <c r="M87" t="s">
        <v>75</v>
      </c>
      <c r="N87" t="s">
        <v>75</v>
      </c>
      <c r="O87" t="s">
        <v>347</v>
      </c>
      <c r="P87" t="s">
        <v>347</v>
      </c>
      <c r="Q87" s="353">
        <v>46508</v>
      </c>
      <c r="R87" t="s">
        <v>403</v>
      </c>
      <c r="S87" t="s">
        <v>75</v>
      </c>
      <c r="T87" t="s">
        <v>75</v>
      </c>
      <c r="U87" t="s">
        <v>75</v>
      </c>
      <c r="V87" t="s">
        <v>431</v>
      </c>
      <c r="W87" t="s">
        <v>75</v>
      </c>
      <c r="X87" s="49">
        <v>2.4</v>
      </c>
      <c r="Y87" t="s">
        <v>75</v>
      </c>
      <c r="Z87" t="s">
        <v>347</v>
      </c>
      <c r="AA87" t="s">
        <v>75</v>
      </c>
      <c r="AB87" t="s">
        <v>2794</v>
      </c>
      <c r="AC87" t="s">
        <v>447</v>
      </c>
      <c r="AD87" t="s">
        <v>77</v>
      </c>
      <c r="AE87" t="s">
        <v>77</v>
      </c>
      <c r="AF87" t="s">
        <v>399</v>
      </c>
      <c r="AG87" s="88" t="s">
        <v>258</v>
      </c>
      <c r="AH87" t="s">
        <v>83</v>
      </c>
      <c r="AI87" s="49" t="s">
        <v>414</v>
      </c>
      <c r="AJ87" s="49">
        <v>1</v>
      </c>
      <c r="AK87" t="s">
        <v>5381</v>
      </c>
      <c r="AL87" s="355">
        <v>190</v>
      </c>
      <c r="AM87" s="49" t="s">
        <v>28</v>
      </c>
      <c r="AN87" s="49" t="s">
        <v>5382</v>
      </c>
      <c r="AO87" s="397">
        <v>190</v>
      </c>
      <c r="AP87" s="397">
        <v>0</v>
      </c>
      <c r="AQ87" s="397">
        <v>190</v>
      </c>
      <c r="AR87" s="397" t="s">
        <v>28</v>
      </c>
    </row>
    <row r="88" spans="1:44" x14ac:dyDescent="0.25">
      <c r="A88" s="353">
        <v>45677</v>
      </c>
      <c r="B88" t="s">
        <v>341</v>
      </c>
      <c r="C88" t="s">
        <v>362</v>
      </c>
      <c r="D88" s="357" t="s">
        <v>609</v>
      </c>
      <c r="E88" t="s">
        <v>542</v>
      </c>
      <c r="F88" t="s">
        <v>143</v>
      </c>
      <c r="G88" t="s">
        <v>75</v>
      </c>
      <c r="H88" t="s">
        <v>143</v>
      </c>
      <c r="I88" s="88">
        <v>2</v>
      </c>
      <c r="J88" t="s">
        <v>146</v>
      </c>
      <c r="K88" s="49" t="s">
        <v>308</v>
      </c>
      <c r="L88" s="397">
        <v>60</v>
      </c>
      <c r="M88" t="s">
        <v>75</v>
      </c>
      <c r="N88" t="s">
        <v>75</v>
      </c>
      <c r="O88" t="s">
        <v>347</v>
      </c>
      <c r="P88" t="s">
        <v>347</v>
      </c>
      <c r="Q88" s="353">
        <v>45901</v>
      </c>
      <c r="R88" t="s">
        <v>403</v>
      </c>
      <c r="S88" t="s">
        <v>75</v>
      </c>
      <c r="T88" t="s">
        <v>75</v>
      </c>
      <c r="U88" t="s">
        <v>75</v>
      </c>
      <c r="V88" t="s">
        <v>431</v>
      </c>
      <c r="W88" t="s">
        <v>75</v>
      </c>
      <c r="X88" s="49">
        <v>8.1999999999999993</v>
      </c>
      <c r="Y88" t="s">
        <v>75</v>
      </c>
      <c r="Z88" t="s">
        <v>347</v>
      </c>
      <c r="AA88" t="s">
        <v>75</v>
      </c>
      <c r="AB88" t="s">
        <v>145</v>
      </c>
      <c r="AC88" t="s">
        <v>544</v>
      </c>
      <c r="AD88" t="s">
        <v>237</v>
      </c>
      <c r="AE88" t="s">
        <v>237</v>
      </c>
      <c r="AF88" t="s">
        <v>407</v>
      </c>
      <c r="AG88" s="88" t="s">
        <v>545</v>
      </c>
      <c r="AH88" t="s">
        <v>83</v>
      </c>
      <c r="AI88" s="49">
        <v>8</v>
      </c>
      <c r="AJ88" s="49">
        <v>1</v>
      </c>
      <c r="AK88" t="s">
        <v>5383</v>
      </c>
      <c r="AL88" s="355">
        <v>120</v>
      </c>
      <c r="AM88" s="49" t="s">
        <v>28</v>
      </c>
      <c r="AN88" s="49" t="s">
        <v>5384</v>
      </c>
      <c r="AO88" s="397">
        <v>120</v>
      </c>
      <c r="AP88" s="397">
        <v>6</v>
      </c>
      <c r="AQ88" s="397">
        <v>126</v>
      </c>
      <c r="AR88" s="397" t="s">
        <v>28</v>
      </c>
    </row>
    <row r="89" spans="1:44" x14ac:dyDescent="0.25">
      <c r="A89" s="353">
        <v>45677</v>
      </c>
      <c r="B89" t="s">
        <v>341</v>
      </c>
      <c r="C89" t="s">
        <v>362</v>
      </c>
      <c r="D89" s="357" t="s">
        <v>609</v>
      </c>
      <c r="E89" t="s">
        <v>542</v>
      </c>
      <c r="F89" t="s">
        <v>161</v>
      </c>
      <c r="G89" t="s">
        <v>75</v>
      </c>
      <c r="H89" t="s">
        <v>161</v>
      </c>
      <c r="I89" s="88">
        <v>2</v>
      </c>
      <c r="J89" t="s">
        <v>93</v>
      </c>
      <c r="K89" s="49" t="s">
        <v>162</v>
      </c>
      <c r="L89" s="397">
        <v>90</v>
      </c>
      <c r="M89" t="s">
        <v>75</v>
      </c>
      <c r="N89" t="s">
        <v>75</v>
      </c>
      <c r="O89" t="s">
        <v>347</v>
      </c>
      <c r="P89" t="s">
        <v>347</v>
      </c>
      <c r="Q89" s="353">
        <v>45901</v>
      </c>
      <c r="R89" t="s">
        <v>403</v>
      </c>
      <c r="S89" t="s">
        <v>75</v>
      </c>
      <c r="T89" t="s">
        <v>75</v>
      </c>
      <c r="U89" t="s">
        <v>75</v>
      </c>
      <c r="V89" t="s">
        <v>431</v>
      </c>
      <c r="W89" t="s">
        <v>75</v>
      </c>
      <c r="X89" s="49">
        <v>8.1999999999999993</v>
      </c>
      <c r="Y89" t="s">
        <v>75</v>
      </c>
      <c r="Z89" t="s">
        <v>347</v>
      </c>
      <c r="AA89" t="s">
        <v>75</v>
      </c>
      <c r="AB89" t="s">
        <v>163</v>
      </c>
      <c r="AC89" t="s">
        <v>544</v>
      </c>
      <c r="AD89" t="s">
        <v>237</v>
      </c>
      <c r="AE89" t="s">
        <v>237</v>
      </c>
      <c r="AF89" t="s">
        <v>407</v>
      </c>
      <c r="AG89" s="88" t="s">
        <v>545</v>
      </c>
      <c r="AH89" t="s">
        <v>83</v>
      </c>
      <c r="AI89" s="49">
        <v>8</v>
      </c>
      <c r="AJ89" s="49">
        <v>1</v>
      </c>
      <c r="AK89" t="s">
        <v>5383</v>
      </c>
      <c r="AL89" s="355">
        <v>180</v>
      </c>
      <c r="AM89" s="49" t="s">
        <v>28</v>
      </c>
      <c r="AN89" s="49" t="s">
        <v>5384</v>
      </c>
      <c r="AO89" s="397">
        <v>180</v>
      </c>
      <c r="AP89" s="397">
        <v>9</v>
      </c>
      <c r="AQ89" s="397">
        <v>189</v>
      </c>
      <c r="AR89" s="397" t="s">
        <v>28</v>
      </c>
    </row>
    <row r="90" spans="1:44" x14ac:dyDescent="0.25">
      <c r="A90" s="353">
        <v>45677</v>
      </c>
      <c r="B90" t="s">
        <v>341</v>
      </c>
      <c r="C90" t="s">
        <v>188</v>
      </c>
      <c r="D90" s="357" t="s">
        <v>363</v>
      </c>
      <c r="E90" t="s">
        <v>457</v>
      </c>
      <c r="F90" t="s">
        <v>153</v>
      </c>
      <c r="G90" t="s">
        <v>75</v>
      </c>
      <c r="H90" t="s">
        <v>153</v>
      </c>
      <c r="I90" s="88">
        <v>2</v>
      </c>
      <c r="J90" t="s">
        <v>154</v>
      </c>
      <c r="K90" s="49" t="s">
        <v>729</v>
      </c>
      <c r="L90" s="397">
        <v>70</v>
      </c>
      <c r="M90" t="s">
        <v>75</v>
      </c>
      <c r="N90" t="s">
        <v>75</v>
      </c>
      <c r="O90" t="s">
        <v>347</v>
      </c>
      <c r="P90" t="s">
        <v>347</v>
      </c>
      <c r="Q90" s="353">
        <v>46022</v>
      </c>
      <c r="R90" t="s">
        <v>403</v>
      </c>
      <c r="S90" t="s">
        <v>75</v>
      </c>
      <c r="T90" t="s">
        <v>75</v>
      </c>
      <c r="U90" t="s">
        <v>75</v>
      </c>
      <c r="V90" t="s">
        <v>431</v>
      </c>
      <c r="W90" t="s">
        <v>75</v>
      </c>
      <c r="X90" s="49">
        <v>5.5</v>
      </c>
      <c r="Y90" t="s">
        <v>75</v>
      </c>
      <c r="Z90" t="s">
        <v>347</v>
      </c>
      <c r="AA90" t="s">
        <v>75</v>
      </c>
      <c r="AB90" t="s">
        <v>730</v>
      </c>
      <c r="AC90" t="s">
        <v>370</v>
      </c>
      <c r="AD90" t="s">
        <v>77</v>
      </c>
      <c r="AE90" t="s">
        <v>77</v>
      </c>
      <c r="AF90" t="s">
        <v>399</v>
      </c>
      <c r="AG90" s="88" t="s">
        <v>258</v>
      </c>
      <c r="AH90" t="s">
        <v>83</v>
      </c>
      <c r="AI90" s="49" t="s">
        <v>406</v>
      </c>
      <c r="AJ90" s="49">
        <v>1</v>
      </c>
      <c r="AK90" t="s">
        <v>5381</v>
      </c>
      <c r="AL90" s="355">
        <v>140</v>
      </c>
      <c r="AM90" s="49" t="s">
        <v>28</v>
      </c>
      <c r="AN90" s="49" t="s">
        <v>5382</v>
      </c>
      <c r="AO90" s="397">
        <v>140</v>
      </c>
      <c r="AP90" s="397">
        <v>7</v>
      </c>
      <c r="AQ90" s="397">
        <v>147</v>
      </c>
      <c r="AR90" s="397" t="s">
        <v>28</v>
      </c>
    </row>
    <row r="91" spans="1:44" x14ac:dyDescent="0.25">
      <c r="A91" s="353">
        <v>45677</v>
      </c>
      <c r="B91" t="s">
        <v>341</v>
      </c>
      <c r="C91" t="s">
        <v>188</v>
      </c>
      <c r="D91" s="357" t="s">
        <v>363</v>
      </c>
      <c r="E91" t="s">
        <v>457</v>
      </c>
      <c r="F91" t="s">
        <v>153</v>
      </c>
      <c r="G91" t="s">
        <v>75</v>
      </c>
      <c r="H91" t="s">
        <v>153</v>
      </c>
      <c r="I91" s="88">
        <v>2</v>
      </c>
      <c r="J91" t="s">
        <v>88</v>
      </c>
      <c r="K91" s="49" t="s">
        <v>2129</v>
      </c>
      <c r="L91" s="397">
        <v>382.5</v>
      </c>
      <c r="M91" t="s">
        <v>75</v>
      </c>
      <c r="N91" t="s">
        <v>75</v>
      </c>
      <c r="O91" t="s">
        <v>347</v>
      </c>
      <c r="P91" t="s">
        <v>347</v>
      </c>
      <c r="Q91" s="353">
        <v>45931</v>
      </c>
      <c r="R91" t="s">
        <v>403</v>
      </c>
      <c r="S91" t="s">
        <v>75</v>
      </c>
      <c r="T91" t="s">
        <v>75</v>
      </c>
      <c r="U91" t="s">
        <v>75</v>
      </c>
      <c r="V91" t="s">
        <v>431</v>
      </c>
      <c r="W91" t="s">
        <v>75</v>
      </c>
      <c r="X91" s="49">
        <v>5.5</v>
      </c>
      <c r="Y91" t="s">
        <v>75</v>
      </c>
      <c r="Z91" t="s">
        <v>347</v>
      </c>
      <c r="AA91" t="s">
        <v>75</v>
      </c>
      <c r="AB91" t="s">
        <v>2130</v>
      </c>
      <c r="AC91" t="s">
        <v>370</v>
      </c>
      <c r="AD91" t="s">
        <v>77</v>
      </c>
      <c r="AE91" t="s">
        <v>77</v>
      </c>
      <c r="AF91" t="s">
        <v>399</v>
      </c>
      <c r="AG91" s="88" t="s">
        <v>258</v>
      </c>
      <c r="AH91" t="s">
        <v>83</v>
      </c>
      <c r="AI91" s="49" t="s">
        <v>406</v>
      </c>
      <c r="AJ91" s="49">
        <v>1</v>
      </c>
      <c r="AK91" t="s">
        <v>5381</v>
      </c>
      <c r="AL91" s="355">
        <v>765</v>
      </c>
      <c r="AM91" s="49" t="s">
        <v>28</v>
      </c>
      <c r="AN91" s="49" t="s">
        <v>5382</v>
      </c>
      <c r="AO91" s="397">
        <v>765</v>
      </c>
      <c r="AP91" s="397">
        <v>0</v>
      </c>
      <c r="AQ91" s="397">
        <v>765</v>
      </c>
      <c r="AR91" s="397" t="s">
        <v>28</v>
      </c>
    </row>
    <row r="92" spans="1:44" x14ac:dyDescent="0.25">
      <c r="A92" s="353">
        <v>45677</v>
      </c>
      <c r="B92" t="s">
        <v>341</v>
      </c>
      <c r="C92" t="s">
        <v>362</v>
      </c>
      <c r="D92" s="357" t="s">
        <v>609</v>
      </c>
      <c r="E92" t="s">
        <v>542</v>
      </c>
      <c r="F92" t="s">
        <v>147</v>
      </c>
      <c r="G92" t="s">
        <v>75</v>
      </c>
      <c r="H92" t="s">
        <v>147</v>
      </c>
      <c r="I92" s="88">
        <v>3</v>
      </c>
      <c r="J92" t="s">
        <v>146</v>
      </c>
      <c r="K92" s="49" t="s">
        <v>148</v>
      </c>
      <c r="L92" s="397">
        <v>50</v>
      </c>
      <c r="M92" t="s">
        <v>75</v>
      </c>
      <c r="N92" t="s">
        <v>75</v>
      </c>
      <c r="O92" t="s">
        <v>347</v>
      </c>
      <c r="P92" t="s">
        <v>347</v>
      </c>
      <c r="Q92" s="353">
        <v>45901</v>
      </c>
      <c r="R92" t="s">
        <v>403</v>
      </c>
      <c r="S92" t="s">
        <v>75</v>
      </c>
      <c r="T92" t="s">
        <v>75</v>
      </c>
      <c r="U92" t="s">
        <v>75</v>
      </c>
      <c r="V92" t="s">
        <v>431</v>
      </c>
      <c r="W92" t="s">
        <v>75</v>
      </c>
      <c r="X92" s="49">
        <v>8.1999999999999993</v>
      </c>
      <c r="Y92" t="s">
        <v>75</v>
      </c>
      <c r="Z92" t="s">
        <v>347</v>
      </c>
      <c r="AA92" t="s">
        <v>75</v>
      </c>
      <c r="AB92" t="s">
        <v>149</v>
      </c>
      <c r="AC92" t="s">
        <v>544</v>
      </c>
      <c r="AD92" t="s">
        <v>237</v>
      </c>
      <c r="AE92" t="s">
        <v>237</v>
      </c>
      <c r="AF92" t="s">
        <v>407</v>
      </c>
      <c r="AG92" s="88" t="s">
        <v>545</v>
      </c>
      <c r="AH92" t="s">
        <v>83</v>
      </c>
      <c r="AI92" s="49">
        <v>8</v>
      </c>
      <c r="AJ92" s="49">
        <v>1</v>
      </c>
      <c r="AK92" t="s">
        <v>5383</v>
      </c>
      <c r="AL92" s="355">
        <v>150</v>
      </c>
      <c r="AM92" s="49" t="s">
        <v>28</v>
      </c>
      <c r="AN92" s="49" t="s">
        <v>5384</v>
      </c>
      <c r="AO92" s="397">
        <v>150</v>
      </c>
      <c r="AP92" s="397">
        <v>7.5</v>
      </c>
      <c r="AQ92" s="397">
        <v>157.5</v>
      </c>
      <c r="AR92" s="397" t="s">
        <v>28</v>
      </c>
    </row>
    <row r="93" spans="1:44" x14ac:dyDescent="0.25">
      <c r="A93" s="353">
        <v>45677</v>
      </c>
      <c r="B93" t="s">
        <v>341</v>
      </c>
      <c r="C93" t="s">
        <v>177</v>
      </c>
      <c r="D93" s="357" t="s">
        <v>477</v>
      </c>
      <c r="E93" t="s">
        <v>415</v>
      </c>
      <c r="F93" t="s">
        <v>294</v>
      </c>
      <c r="G93" t="s">
        <v>75</v>
      </c>
      <c r="H93" t="s">
        <v>294</v>
      </c>
      <c r="I93" s="88">
        <v>3</v>
      </c>
      <c r="J93" t="s">
        <v>97</v>
      </c>
      <c r="K93" s="49" t="s">
        <v>344</v>
      </c>
      <c r="L93" s="397">
        <v>279.5</v>
      </c>
      <c r="M93" t="s">
        <v>75</v>
      </c>
      <c r="N93" t="s">
        <v>75</v>
      </c>
      <c r="O93" t="s">
        <v>347</v>
      </c>
      <c r="P93" t="s">
        <v>347</v>
      </c>
      <c r="Q93" s="353">
        <v>46539</v>
      </c>
      <c r="R93" t="s">
        <v>403</v>
      </c>
      <c r="S93" t="s">
        <v>75</v>
      </c>
      <c r="T93" t="s">
        <v>75</v>
      </c>
      <c r="U93" t="s">
        <v>75</v>
      </c>
      <c r="V93" t="s">
        <v>404</v>
      </c>
      <c r="W93" t="s">
        <v>75</v>
      </c>
      <c r="X93" s="49">
        <v>8.3000000000000007</v>
      </c>
      <c r="Y93" t="s">
        <v>75</v>
      </c>
      <c r="Z93" t="s">
        <v>347</v>
      </c>
      <c r="AA93" t="s">
        <v>75</v>
      </c>
      <c r="AB93" t="s">
        <v>150</v>
      </c>
      <c r="AC93" t="s">
        <v>496</v>
      </c>
      <c r="AD93" t="s">
        <v>77</v>
      </c>
      <c r="AE93" t="s">
        <v>77</v>
      </c>
      <c r="AF93" t="s">
        <v>399</v>
      </c>
      <c r="AG93" s="88" t="s">
        <v>258</v>
      </c>
      <c r="AH93" t="s">
        <v>83</v>
      </c>
      <c r="AI93" s="49" t="s">
        <v>445</v>
      </c>
      <c r="AJ93" s="49">
        <v>1</v>
      </c>
      <c r="AK93" t="s">
        <v>5381</v>
      </c>
      <c r="AL93" s="355">
        <v>838.5</v>
      </c>
      <c r="AM93" s="49" t="s">
        <v>28</v>
      </c>
      <c r="AN93" s="49" t="s">
        <v>5382</v>
      </c>
      <c r="AO93" s="397">
        <v>838.5</v>
      </c>
      <c r="AP93" s="397">
        <v>0</v>
      </c>
      <c r="AQ93" s="397">
        <v>838.5</v>
      </c>
      <c r="AR93" s="397" t="s">
        <v>28</v>
      </c>
    </row>
    <row r="94" spans="1:44" x14ac:dyDescent="0.25">
      <c r="A94" s="353">
        <v>45677</v>
      </c>
      <c r="B94" t="s">
        <v>341</v>
      </c>
      <c r="C94" t="s">
        <v>362</v>
      </c>
      <c r="D94" s="357" t="s">
        <v>609</v>
      </c>
      <c r="E94" t="s">
        <v>542</v>
      </c>
      <c r="F94" t="s">
        <v>233</v>
      </c>
      <c r="G94" t="s">
        <v>75</v>
      </c>
      <c r="H94" t="s">
        <v>233</v>
      </c>
      <c r="I94" s="88">
        <v>4</v>
      </c>
      <c r="J94" t="s">
        <v>94</v>
      </c>
      <c r="K94" s="49" t="s">
        <v>234</v>
      </c>
      <c r="L94" s="397">
        <v>18</v>
      </c>
      <c r="M94" t="s">
        <v>75</v>
      </c>
      <c r="N94" t="s">
        <v>75</v>
      </c>
      <c r="O94" t="s">
        <v>347</v>
      </c>
      <c r="P94" t="s">
        <v>347</v>
      </c>
      <c r="Q94" s="353" t="s">
        <v>75</v>
      </c>
      <c r="R94" t="s">
        <v>403</v>
      </c>
      <c r="S94" t="s">
        <v>75</v>
      </c>
      <c r="T94" t="s">
        <v>75</v>
      </c>
      <c r="U94" t="s">
        <v>75</v>
      </c>
      <c r="V94" t="s">
        <v>431</v>
      </c>
      <c r="W94" t="s">
        <v>75</v>
      </c>
      <c r="X94" s="49">
        <v>8.1999999999999993</v>
      </c>
      <c r="Y94" t="s">
        <v>75</v>
      </c>
      <c r="Z94" t="s">
        <v>347</v>
      </c>
      <c r="AA94" t="s">
        <v>75</v>
      </c>
      <c r="AB94" t="s">
        <v>235</v>
      </c>
      <c r="AC94" t="s">
        <v>544</v>
      </c>
      <c r="AD94" t="s">
        <v>237</v>
      </c>
      <c r="AE94" t="s">
        <v>237</v>
      </c>
      <c r="AF94" t="s">
        <v>407</v>
      </c>
      <c r="AG94" s="88" t="s">
        <v>545</v>
      </c>
      <c r="AH94" t="s">
        <v>83</v>
      </c>
      <c r="AI94" s="49">
        <v>8</v>
      </c>
      <c r="AJ94" s="49">
        <v>1</v>
      </c>
      <c r="AK94" t="s">
        <v>5383</v>
      </c>
      <c r="AL94" s="355">
        <v>72</v>
      </c>
      <c r="AM94" s="49" t="s">
        <v>28</v>
      </c>
      <c r="AN94" s="49" t="s">
        <v>5384</v>
      </c>
      <c r="AO94" s="397">
        <v>72</v>
      </c>
      <c r="AP94" s="397">
        <v>3.6</v>
      </c>
      <c r="AQ94" s="397">
        <v>75.599999999999994</v>
      </c>
      <c r="AR94" s="397" t="s">
        <v>28</v>
      </c>
    </row>
    <row r="95" spans="1:44" x14ac:dyDescent="0.25">
      <c r="A95" s="353">
        <v>45677</v>
      </c>
      <c r="B95" t="s">
        <v>341</v>
      </c>
      <c r="C95" t="s">
        <v>177</v>
      </c>
      <c r="D95" s="357" t="s">
        <v>477</v>
      </c>
      <c r="E95" t="s">
        <v>415</v>
      </c>
      <c r="F95" t="s">
        <v>1850</v>
      </c>
      <c r="G95" t="s">
        <v>75</v>
      </c>
      <c r="H95" t="s">
        <v>1850</v>
      </c>
      <c r="I95" s="88">
        <v>4</v>
      </c>
      <c r="J95" t="s">
        <v>1851</v>
      </c>
      <c r="K95" s="49" t="s">
        <v>1852</v>
      </c>
      <c r="L95" s="397">
        <v>110</v>
      </c>
      <c r="M95" t="s">
        <v>75</v>
      </c>
      <c r="N95" t="s">
        <v>75</v>
      </c>
      <c r="O95" t="s">
        <v>347</v>
      </c>
      <c r="P95" t="s">
        <v>347</v>
      </c>
      <c r="Q95" s="353" t="s">
        <v>75</v>
      </c>
      <c r="R95" t="s">
        <v>403</v>
      </c>
      <c r="S95" t="s">
        <v>75</v>
      </c>
      <c r="T95" t="s">
        <v>75</v>
      </c>
      <c r="U95" t="s">
        <v>75</v>
      </c>
      <c r="V95" t="s">
        <v>404</v>
      </c>
      <c r="W95" t="s">
        <v>75</v>
      </c>
      <c r="X95" s="49">
        <v>8.3000000000000007</v>
      </c>
      <c r="Y95" t="s">
        <v>75</v>
      </c>
      <c r="Z95" t="s">
        <v>347</v>
      </c>
      <c r="AA95" t="s">
        <v>75</v>
      </c>
      <c r="AB95" t="s">
        <v>1853</v>
      </c>
      <c r="AC95" t="s">
        <v>496</v>
      </c>
      <c r="AD95" t="s">
        <v>77</v>
      </c>
      <c r="AE95" t="s">
        <v>77</v>
      </c>
      <c r="AF95" t="s">
        <v>399</v>
      </c>
      <c r="AG95" s="88" t="s">
        <v>258</v>
      </c>
      <c r="AH95" t="s">
        <v>83</v>
      </c>
      <c r="AI95" s="49" t="s">
        <v>445</v>
      </c>
      <c r="AJ95" s="49">
        <v>1</v>
      </c>
      <c r="AK95" t="s">
        <v>5381</v>
      </c>
      <c r="AL95" s="355">
        <v>440</v>
      </c>
      <c r="AM95" s="49" t="s">
        <v>28</v>
      </c>
      <c r="AN95" s="49" t="s">
        <v>5382</v>
      </c>
      <c r="AO95" s="397">
        <v>440</v>
      </c>
      <c r="AP95" s="397">
        <v>0</v>
      </c>
      <c r="AQ95" s="397">
        <v>440</v>
      </c>
      <c r="AR95" s="397" t="s">
        <v>28</v>
      </c>
    </row>
    <row r="96" spans="1:44" x14ac:dyDescent="0.25">
      <c r="A96" s="353">
        <v>45677</v>
      </c>
      <c r="B96" t="s">
        <v>341</v>
      </c>
      <c r="C96" t="s">
        <v>188</v>
      </c>
      <c r="D96" s="357" t="s">
        <v>189</v>
      </c>
      <c r="E96" t="s">
        <v>462</v>
      </c>
      <c r="F96" t="s">
        <v>332</v>
      </c>
      <c r="G96" t="s">
        <v>75</v>
      </c>
      <c r="H96" t="s">
        <v>332</v>
      </c>
      <c r="I96" s="88">
        <v>5</v>
      </c>
      <c r="J96" t="s">
        <v>198</v>
      </c>
      <c r="K96" s="49" t="s">
        <v>75</v>
      </c>
      <c r="L96" s="397">
        <v>25</v>
      </c>
      <c r="M96" t="s">
        <v>75</v>
      </c>
      <c r="N96" t="s">
        <v>75</v>
      </c>
      <c r="O96" t="s">
        <v>347</v>
      </c>
      <c r="P96" t="s">
        <v>347</v>
      </c>
      <c r="Q96" s="353">
        <v>45992</v>
      </c>
      <c r="R96" t="s">
        <v>403</v>
      </c>
      <c r="S96" t="s">
        <v>75</v>
      </c>
      <c r="T96" t="s">
        <v>75</v>
      </c>
      <c r="U96" t="s">
        <v>75</v>
      </c>
      <c r="V96" t="s">
        <v>431</v>
      </c>
      <c r="W96" t="s">
        <v>75</v>
      </c>
      <c r="X96" s="49">
        <v>1.1000000000000001</v>
      </c>
      <c r="Y96" t="s">
        <v>75</v>
      </c>
      <c r="Z96" t="s">
        <v>347</v>
      </c>
      <c r="AA96" t="s">
        <v>75</v>
      </c>
      <c r="AB96" t="s">
        <v>333</v>
      </c>
      <c r="AC96" t="s">
        <v>2812</v>
      </c>
      <c r="AD96" t="s">
        <v>77</v>
      </c>
      <c r="AE96" t="s">
        <v>77</v>
      </c>
      <c r="AF96" t="s">
        <v>399</v>
      </c>
      <c r="AG96" s="88" t="s">
        <v>258</v>
      </c>
      <c r="AH96" t="s">
        <v>83</v>
      </c>
      <c r="AI96" s="49" t="s">
        <v>436</v>
      </c>
      <c r="AJ96" s="49">
        <v>1</v>
      </c>
      <c r="AK96" t="s">
        <v>5381</v>
      </c>
      <c r="AL96" s="355">
        <v>125</v>
      </c>
      <c r="AM96" s="49" t="s">
        <v>28</v>
      </c>
      <c r="AN96" s="49" t="s">
        <v>5382</v>
      </c>
      <c r="AO96" s="397">
        <v>125</v>
      </c>
      <c r="AP96" s="397">
        <v>6.25</v>
      </c>
      <c r="AQ96" s="397">
        <v>131.25</v>
      </c>
      <c r="AR96" s="397" t="s">
        <v>28</v>
      </c>
    </row>
    <row r="97" spans="1:44" x14ac:dyDescent="0.25">
      <c r="A97" s="353">
        <v>45677</v>
      </c>
      <c r="B97" t="s">
        <v>341</v>
      </c>
      <c r="C97" t="s">
        <v>177</v>
      </c>
      <c r="D97" s="357" t="s">
        <v>116</v>
      </c>
      <c r="E97" t="s">
        <v>474</v>
      </c>
      <c r="F97" t="s">
        <v>2633</v>
      </c>
      <c r="G97" t="s">
        <v>75</v>
      </c>
      <c r="H97" t="s">
        <v>2633</v>
      </c>
      <c r="I97" s="88">
        <v>5</v>
      </c>
      <c r="J97" t="s">
        <v>105</v>
      </c>
      <c r="K97" s="49" t="s">
        <v>2634</v>
      </c>
      <c r="L97" s="397">
        <v>70</v>
      </c>
      <c r="M97" t="s">
        <v>75</v>
      </c>
      <c r="N97" t="s">
        <v>75</v>
      </c>
      <c r="O97" t="s">
        <v>75</v>
      </c>
      <c r="P97" t="s">
        <v>347</v>
      </c>
      <c r="Q97" s="353" t="s">
        <v>75</v>
      </c>
      <c r="R97" t="s">
        <v>403</v>
      </c>
      <c r="S97" t="s">
        <v>75</v>
      </c>
      <c r="T97" t="s">
        <v>75</v>
      </c>
      <c r="U97" t="s">
        <v>75</v>
      </c>
      <c r="V97" t="s">
        <v>404</v>
      </c>
      <c r="W97" t="s">
        <v>75</v>
      </c>
      <c r="X97" s="49">
        <v>7.4</v>
      </c>
      <c r="Y97" t="s">
        <v>75</v>
      </c>
      <c r="Z97" t="s">
        <v>347</v>
      </c>
      <c r="AA97" t="s">
        <v>75</v>
      </c>
      <c r="AB97" t="s">
        <v>2635</v>
      </c>
      <c r="AC97" t="s">
        <v>475</v>
      </c>
      <c r="AD97" t="s">
        <v>277</v>
      </c>
      <c r="AE97" t="s">
        <v>277</v>
      </c>
      <c r="AF97" t="s">
        <v>560</v>
      </c>
      <c r="AG97" s="88" t="s">
        <v>278</v>
      </c>
      <c r="AH97" t="s">
        <v>104</v>
      </c>
      <c r="AI97" s="49" t="s">
        <v>416</v>
      </c>
      <c r="AJ97" s="49">
        <v>1</v>
      </c>
      <c r="AK97" t="s">
        <v>5385</v>
      </c>
      <c r="AL97" s="355">
        <v>350</v>
      </c>
      <c r="AM97" s="49" t="s">
        <v>28</v>
      </c>
      <c r="AN97" s="49">
        <v>41875</v>
      </c>
      <c r="AO97" s="397">
        <v>350</v>
      </c>
      <c r="AP97" s="397">
        <v>17.5</v>
      </c>
      <c r="AQ97" s="397">
        <v>367.5</v>
      </c>
      <c r="AR97" s="397" t="s">
        <v>28</v>
      </c>
    </row>
    <row r="98" spans="1:44" x14ac:dyDescent="0.25">
      <c r="A98" s="353">
        <v>45677</v>
      </c>
      <c r="B98" t="s">
        <v>341</v>
      </c>
      <c r="C98" t="s">
        <v>177</v>
      </c>
      <c r="D98" s="357" t="s">
        <v>116</v>
      </c>
      <c r="E98" t="s">
        <v>474</v>
      </c>
      <c r="F98" t="s">
        <v>2658</v>
      </c>
      <c r="G98" t="s">
        <v>75</v>
      </c>
      <c r="H98" t="s">
        <v>2658</v>
      </c>
      <c r="I98" s="88">
        <v>5</v>
      </c>
      <c r="J98" t="s">
        <v>105</v>
      </c>
      <c r="K98" s="49" t="s">
        <v>2659</v>
      </c>
      <c r="L98" s="397">
        <v>50</v>
      </c>
      <c r="M98" t="s">
        <v>75</v>
      </c>
      <c r="N98" t="s">
        <v>75</v>
      </c>
      <c r="O98" t="s">
        <v>347</v>
      </c>
      <c r="P98" t="s">
        <v>347</v>
      </c>
      <c r="Q98" s="353" t="s">
        <v>75</v>
      </c>
      <c r="R98" t="s">
        <v>403</v>
      </c>
      <c r="S98" t="s">
        <v>75</v>
      </c>
      <c r="T98" t="s">
        <v>75</v>
      </c>
      <c r="U98" t="s">
        <v>75</v>
      </c>
      <c r="V98" t="s">
        <v>404</v>
      </c>
      <c r="W98" t="s">
        <v>75</v>
      </c>
      <c r="X98" s="49">
        <v>7.4</v>
      </c>
      <c r="Y98" t="s">
        <v>75</v>
      </c>
      <c r="Z98" t="s">
        <v>347</v>
      </c>
      <c r="AA98" t="s">
        <v>75</v>
      </c>
      <c r="AB98" t="s">
        <v>2660</v>
      </c>
      <c r="AC98" t="s">
        <v>475</v>
      </c>
      <c r="AD98" t="s">
        <v>277</v>
      </c>
      <c r="AE98" t="s">
        <v>277</v>
      </c>
      <c r="AF98" t="s">
        <v>560</v>
      </c>
      <c r="AG98" s="88" t="s">
        <v>278</v>
      </c>
      <c r="AH98" t="s">
        <v>104</v>
      </c>
      <c r="AI98" s="49" t="s">
        <v>416</v>
      </c>
      <c r="AJ98" s="49">
        <v>1</v>
      </c>
      <c r="AK98" t="s">
        <v>5385</v>
      </c>
      <c r="AL98" s="355">
        <v>250</v>
      </c>
      <c r="AM98" s="49" t="s">
        <v>28</v>
      </c>
      <c r="AN98" s="49">
        <v>41875</v>
      </c>
      <c r="AO98" s="397">
        <v>250</v>
      </c>
      <c r="AP98" s="397">
        <v>12.5</v>
      </c>
      <c r="AQ98" s="397">
        <v>262.5</v>
      </c>
      <c r="AR98" s="397" t="s">
        <v>28</v>
      </c>
    </row>
    <row r="99" spans="1:44" x14ac:dyDescent="0.25">
      <c r="A99" s="353">
        <v>45677</v>
      </c>
      <c r="B99" t="s">
        <v>341</v>
      </c>
      <c r="C99" t="s">
        <v>177</v>
      </c>
      <c r="D99" s="357" t="s">
        <v>116</v>
      </c>
      <c r="E99" t="s">
        <v>474</v>
      </c>
      <c r="F99" t="s">
        <v>2576</v>
      </c>
      <c r="G99" t="s">
        <v>75</v>
      </c>
      <c r="H99" t="s">
        <v>2576</v>
      </c>
      <c r="I99" s="88">
        <v>5</v>
      </c>
      <c r="J99" t="s">
        <v>105</v>
      </c>
      <c r="K99" s="49" t="s">
        <v>2577</v>
      </c>
      <c r="L99" s="397">
        <v>60</v>
      </c>
      <c r="M99" t="s">
        <v>75</v>
      </c>
      <c r="N99" t="s">
        <v>75</v>
      </c>
      <c r="O99" t="s">
        <v>347</v>
      </c>
      <c r="P99" t="s">
        <v>347</v>
      </c>
      <c r="Q99" s="353" t="s">
        <v>75</v>
      </c>
      <c r="R99" t="s">
        <v>403</v>
      </c>
      <c r="S99" t="s">
        <v>75</v>
      </c>
      <c r="T99" t="s">
        <v>75</v>
      </c>
      <c r="U99" t="s">
        <v>75</v>
      </c>
      <c r="V99" t="s">
        <v>404</v>
      </c>
      <c r="W99" t="s">
        <v>75</v>
      </c>
      <c r="X99" s="49">
        <v>7.4</v>
      </c>
      <c r="Y99" t="s">
        <v>75</v>
      </c>
      <c r="Z99" t="s">
        <v>347</v>
      </c>
      <c r="AA99" t="s">
        <v>75</v>
      </c>
      <c r="AB99" t="s">
        <v>2578</v>
      </c>
      <c r="AC99" t="s">
        <v>475</v>
      </c>
      <c r="AD99" t="s">
        <v>277</v>
      </c>
      <c r="AE99" t="s">
        <v>277</v>
      </c>
      <c r="AF99" t="s">
        <v>560</v>
      </c>
      <c r="AG99" s="88" t="s">
        <v>278</v>
      </c>
      <c r="AH99" t="s">
        <v>104</v>
      </c>
      <c r="AI99" s="49" t="s">
        <v>416</v>
      </c>
      <c r="AJ99" s="49">
        <v>1</v>
      </c>
      <c r="AK99" t="s">
        <v>5385</v>
      </c>
      <c r="AL99" s="355">
        <v>300</v>
      </c>
      <c r="AM99" s="49" t="s">
        <v>28</v>
      </c>
      <c r="AN99" s="49">
        <v>41875</v>
      </c>
      <c r="AO99" s="397">
        <v>300</v>
      </c>
      <c r="AP99" s="397">
        <v>15</v>
      </c>
      <c r="AQ99" s="397">
        <v>315</v>
      </c>
      <c r="AR99" s="397" t="s">
        <v>28</v>
      </c>
    </row>
    <row r="100" spans="1:44" x14ac:dyDescent="0.25">
      <c r="A100" s="353">
        <v>45677</v>
      </c>
      <c r="B100" t="s">
        <v>341</v>
      </c>
      <c r="C100" t="s">
        <v>177</v>
      </c>
      <c r="D100" s="357" t="s">
        <v>116</v>
      </c>
      <c r="E100" t="s">
        <v>474</v>
      </c>
      <c r="F100" t="s">
        <v>2651</v>
      </c>
      <c r="G100" t="s">
        <v>75</v>
      </c>
      <c r="H100" t="s">
        <v>2651</v>
      </c>
      <c r="I100" s="88">
        <v>5</v>
      </c>
      <c r="J100" t="s">
        <v>105</v>
      </c>
      <c r="K100" s="49" t="s">
        <v>2652</v>
      </c>
      <c r="L100" s="397">
        <v>55</v>
      </c>
      <c r="M100" t="s">
        <v>75</v>
      </c>
      <c r="N100" t="s">
        <v>75</v>
      </c>
      <c r="O100" t="s">
        <v>347</v>
      </c>
      <c r="P100" t="s">
        <v>347</v>
      </c>
      <c r="Q100" s="353" t="s">
        <v>75</v>
      </c>
      <c r="R100" t="s">
        <v>403</v>
      </c>
      <c r="S100" t="s">
        <v>75</v>
      </c>
      <c r="T100" t="s">
        <v>75</v>
      </c>
      <c r="U100" t="s">
        <v>75</v>
      </c>
      <c r="V100" t="s">
        <v>404</v>
      </c>
      <c r="W100" t="s">
        <v>75</v>
      </c>
      <c r="X100" s="49">
        <v>7.4</v>
      </c>
      <c r="Y100" t="s">
        <v>75</v>
      </c>
      <c r="Z100" t="s">
        <v>347</v>
      </c>
      <c r="AA100" t="s">
        <v>75</v>
      </c>
      <c r="AB100" t="s">
        <v>2653</v>
      </c>
      <c r="AC100" t="s">
        <v>475</v>
      </c>
      <c r="AD100" t="s">
        <v>277</v>
      </c>
      <c r="AE100" t="s">
        <v>277</v>
      </c>
      <c r="AF100" t="s">
        <v>560</v>
      </c>
      <c r="AG100" s="88" t="s">
        <v>278</v>
      </c>
      <c r="AH100" t="s">
        <v>104</v>
      </c>
      <c r="AI100" s="49" t="s">
        <v>416</v>
      </c>
      <c r="AJ100" s="49">
        <v>1</v>
      </c>
      <c r="AK100" t="s">
        <v>5385</v>
      </c>
      <c r="AL100" s="355">
        <v>275</v>
      </c>
      <c r="AM100" s="49" t="s">
        <v>28</v>
      </c>
      <c r="AN100" s="49">
        <v>41875</v>
      </c>
      <c r="AO100" s="397">
        <v>275</v>
      </c>
      <c r="AP100" s="397">
        <v>13.75</v>
      </c>
      <c r="AQ100" s="397">
        <v>288.75</v>
      </c>
      <c r="AR100" s="397" t="s">
        <v>28</v>
      </c>
    </row>
    <row r="101" spans="1:44" x14ac:dyDescent="0.25">
      <c r="A101" s="353">
        <v>45677</v>
      </c>
      <c r="B101" t="s">
        <v>341</v>
      </c>
      <c r="C101" t="s">
        <v>177</v>
      </c>
      <c r="D101" s="357" t="s">
        <v>116</v>
      </c>
      <c r="E101" t="s">
        <v>474</v>
      </c>
      <c r="F101" t="s">
        <v>2579</v>
      </c>
      <c r="G101" t="s">
        <v>75</v>
      </c>
      <c r="H101" t="s">
        <v>2579</v>
      </c>
      <c r="I101" s="88">
        <v>10</v>
      </c>
      <c r="J101" t="s">
        <v>105</v>
      </c>
      <c r="K101" s="49" t="s">
        <v>2580</v>
      </c>
      <c r="L101" s="397">
        <v>60</v>
      </c>
      <c r="M101" t="s">
        <v>75</v>
      </c>
      <c r="N101" t="s">
        <v>75</v>
      </c>
      <c r="O101" t="s">
        <v>347</v>
      </c>
      <c r="P101" t="s">
        <v>347</v>
      </c>
      <c r="Q101" s="353" t="s">
        <v>75</v>
      </c>
      <c r="R101" t="s">
        <v>403</v>
      </c>
      <c r="S101" t="s">
        <v>75</v>
      </c>
      <c r="T101" t="s">
        <v>75</v>
      </c>
      <c r="U101" t="s">
        <v>75</v>
      </c>
      <c r="V101" t="s">
        <v>404</v>
      </c>
      <c r="W101" t="s">
        <v>75</v>
      </c>
      <c r="X101" s="49">
        <v>7.4</v>
      </c>
      <c r="Y101" t="s">
        <v>75</v>
      </c>
      <c r="Z101" t="s">
        <v>347</v>
      </c>
      <c r="AA101" t="s">
        <v>75</v>
      </c>
      <c r="AB101" t="s">
        <v>2581</v>
      </c>
      <c r="AC101" t="s">
        <v>475</v>
      </c>
      <c r="AD101" t="s">
        <v>277</v>
      </c>
      <c r="AE101" t="s">
        <v>277</v>
      </c>
      <c r="AF101" t="s">
        <v>560</v>
      </c>
      <c r="AG101" s="88" t="s">
        <v>278</v>
      </c>
      <c r="AH101" t="s">
        <v>104</v>
      </c>
      <c r="AI101" s="49" t="s">
        <v>416</v>
      </c>
      <c r="AJ101" s="49">
        <v>1</v>
      </c>
      <c r="AK101" t="s">
        <v>5385</v>
      </c>
      <c r="AL101" s="355">
        <v>600</v>
      </c>
      <c r="AM101" s="49" t="s">
        <v>28</v>
      </c>
      <c r="AN101" s="49">
        <v>41875</v>
      </c>
      <c r="AO101" s="397">
        <v>600</v>
      </c>
      <c r="AP101" s="397">
        <v>30</v>
      </c>
      <c r="AQ101" s="397">
        <v>630</v>
      </c>
      <c r="AR101" s="397" t="s">
        <v>28</v>
      </c>
    </row>
    <row r="102" spans="1:44" x14ac:dyDescent="0.25">
      <c r="A102" s="353">
        <v>45677</v>
      </c>
      <c r="B102" t="s">
        <v>341</v>
      </c>
      <c r="C102" t="s">
        <v>177</v>
      </c>
      <c r="D102" s="357" t="s">
        <v>116</v>
      </c>
      <c r="E102" t="s">
        <v>474</v>
      </c>
      <c r="F102" t="s">
        <v>5386</v>
      </c>
      <c r="G102" t="s">
        <v>75</v>
      </c>
      <c r="H102" t="s">
        <v>5386</v>
      </c>
      <c r="I102" s="88">
        <v>10</v>
      </c>
      <c r="J102" t="s">
        <v>105</v>
      </c>
      <c r="K102" s="49" t="s">
        <v>613</v>
      </c>
      <c r="L102" s="397">
        <v>60</v>
      </c>
      <c r="M102" t="s">
        <v>75</v>
      </c>
      <c r="N102" t="s">
        <v>75</v>
      </c>
      <c r="O102" t="s">
        <v>347</v>
      </c>
      <c r="P102" t="s">
        <v>347</v>
      </c>
      <c r="Q102" s="353" t="s">
        <v>75</v>
      </c>
      <c r="R102" t="s">
        <v>403</v>
      </c>
      <c r="S102" t="s">
        <v>75</v>
      </c>
      <c r="T102" t="s">
        <v>75</v>
      </c>
      <c r="U102" t="s">
        <v>75</v>
      </c>
      <c r="V102" t="s">
        <v>404</v>
      </c>
      <c r="W102" t="s">
        <v>75</v>
      </c>
      <c r="X102" s="49">
        <v>7.4</v>
      </c>
      <c r="Y102" t="s">
        <v>75</v>
      </c>
      <c r="Z102" t="s">
        <v>347</v>
      </c>
      <c r="AA102" t="s">
        <v>75</v>
      </c>
      <c r="AB102" t="s">
        <v>2654</v>
      </c>
      <c r="AC102" t="s">
        <v>475</v>
      </c>
      <c r="AD102" t="s">
        <v>277</v>
      </c>
      <c r="AE102" t="s">
        <v>277</v>
      </c>
      <c r="AF102" t="s">
        <v>560</v>
      </c>
      <c r="AG102" s="88" t="s">
        <v>278</v>
      </c>
      <c r="AH102" t="s">
        <v>104</v>
      </c>
      <c r="AI102" s="49" t="s">
        <v>416</v>
      </c>
      <c r="AJ102" s="49">
        <v>1</v>
      </c>
      <c r="AK102" t="s">
        <v>5385</v>
      </c>
      <c r="AL102" s="355">
        <v>600</v>
      </c>
      <c r="AM102" s="49" t="s">
        <v>28</v>
      </c>
      <c r="AN102" s="49">
        <v>41875</v>
      </c>
      <c r="AO102" s="397">
        <v>600</v>
      </c>
      <c r="AP102" s="397">
        <v>30</v>
      </c>
      <c r="AQ102" s="397">
        <v>630</v>
      </c>
      <c r="AR102" s="397" t="s">
        <v>28</v>
      </c>
    </row>
    <row r="103" spans="1:44" x14ac:dyDescent="0.25">
      <c r="A103" s="353">
        <v>45679</v>
      </c>
      <c r="B103" t="s">
        <v>341</v>
      </c>
      <c r="C103" t="s">
        <v>605</v>
      </c>
      <c r="D103" s="357" t="s">
        <v>361</v>
      </c>
      <c r="E103" t="s">
        <v>427</v>
      </c>
      <c r="F103" t="s">
        <v>2813</v>
      </c>
      <c r="G103" t="s">
        <v>75</v>
      </c>
      <c r="H103" t="s">
        <v>2813</v>
      </c>
      <c r="I103" s="88">
        <v>1</v>
      </c>
      <c r="J103" t="s">
        <v>2890</v>
      </c>
      <c r="K103" s="49" t="s">
        <v>2814</v>
      </c>
      <c r="L103" s="397">
        <v>15</v>
      </c>
      <c r="M103" t="s">
        <v>75</v>
      </c>
      <c r="N103" t="s">
        <v>75</v>
      </c>
      <c r="O103" t="s">
        <v>347</v>
      </c>
      <c r="P103" t="s">
        <v>347</v>
      </c>
      <c r="Q103" s="353">
        <v>46103</v>
      </c>
      <c r="R103" t="s">
        <v>403</v>
      </c>
      <c r="S103" t="s">
        <v>75</v>
      </c>
      <c r="T103" t="s">
        <v>75</v>
      </c>
      <c r="U103" t="s">
        <v>75</v>
      </c>
      <c r="V103" t="s">
        <v>404</v>
      </c>
      <c r="W103" t="s">
        <v>75</v>
      </c>
      <c r="X103" s="49">
        <v>6.5</v>
      </c>
      <c r="Y103" t="s">
        <v>75</v>
      </c>
      <c r="Z103" t="s">
        <v>347</v>
      </c>
      <c r="AA103" t="s">
        <v>75</v>
      </c>
      <c r="AB103" t="s">
        <v>2815</v>
      </c>
      <c r="AC103" t="s">
        <v>2816</v>
      </c>
      <c r="AD103" t="s">
        <v>80</v>
      </c>
      <c r="AE103" t="s">
        <v>80</v>
      </c>
      <c r="AF103" t="s">
        <v>409</v>
      </c>
      <c r="AG103" s="88" t="s">
        <v>256</v>
      </c>
      <c r="AH103" t="s">
        <v>83</v>
      </c>
      <c r="AI103" s="49" t="s">
        <v>405</v>
      </c>
      <c r="AJ103" s="49">
        <v>1</v>
      </c>
      <c r="AK103" t="s">
        <v>5387</v>
      </c>
      <c r="AL103" s="355">
        <v>15</v>
      </c>
      <c r="AM103" s="49" t="s">
        <v>28</v>
      </c>
      <c r="AN103" s="49" t="s">
        <v>5388</v>
      </c>
      <c r="AO103" s="397">
        <v>15</v>
      </c>
      <c r="AP103" s="397">
        <v>0</v>
      </c>
      <c r="AQ103" s="397">
        <v>15</v>
      </c>
      <c r="AR103" s="397" t="s">
        <v>28</v>
      </c>
    </row>
    <row r="104" spans="1:44" x14ac:dyDescent="0.25">
      <c r="A104" s="353">
        <v>45679</v>
      </c>
      <c r="B104" t="s">
        <v>341</v>
      </c>
      <c r="C104" t="s">
        <v>177</v>
      </c>
      <c r="D104" s="357" t="s">
        <v>477</v>
      </c>
      <c r="E104" t="s">
        <v>415</v>
      </c>
      <c r="F104" t="s">
        <v>2823</v>
      </c>
      <c r="G104" t="s">
        <v>75</v>
      </c>
      <c r="H104" t="s">
        <v>2823</v>
      </c>
      <c r="I104" s="88">
        <v>1</v>
      </c>
      <c r="J104" t="s">
        <v>97</v>
      </c>
      <c r="K104" s="49" t="s">
        <v>2824</v>
      </c>
      <c r="L104" s="397">
        <v>128</v>
      </c>
      <c r="M104" t="s">
        <v>75</v>
      </c>
      <c r="N104" t="s">
        <v>75</v>
      </c>
      <c r="O104" t="s">
        <v>347</v>
      </c>
      <c r="P104" t="s">
        <v>347</v>
      </c>
      <c r="Q104" s="353">
        <v>45992</v>
      </c>
      <c r="R104" t="s">
        <v>403</v>
      </c>
      <c r="S104" t="s">
        <v>75</v>
      </c>
      <c r="T104" t="s">
        <v>75</v>
      </c>
      <c r="U104" t="s">
        <v>75</v>
      </c>
      <c r="V104" t="s">
        <v>404</v>
      </c>
      <c r="W104" t="s">
        <v>75</v>
      </c>
      <c r="X104" s="49">
        <v>8.3000000000000007</v>
      </c>
      <c r="Y104" t="s">
        <v>75</v>
      </c>
      <c r="Z104" t="s">
        <v>347</v>
      </c>
      <c r="AA104" t="s">
        <v>75</v>
      </c>
      <c r="AB104" t="s">
        <v>2825</v>
      </c>
      <c r="AC104" t="s">
        <v>460</v>
      </c>
      <c r="AD104" t="s">
        <v>80</v>
      </c>
      <c r="AE104" t="s">
        <v>80</v>
      </c>
      <c r="AF104" t="s">
        <v>5361</v>
      </c>
      <c r="AG104" s="88" t="s">
        <v>256</v>
      </c>
      <c r="AH104" t="s">
        <v>83</v>
      </c>
      <c r="AI104" s="49" t="s">
        <v>445</v>
      </c>
      <c r="AJ104" s="49">
        <v>1</v>
      </c>
      <c r="AK104" t="s">
        <v>5387</v>
      </c>
      <c r="AL104" s="355">
        <v>128</v>
      </c>
      <c r="AM104" s="49" t="s">
        <v>28</v>
      </c>
      <c r="AN104" s="49" t="s">
        <v>5388</v>
      </c>
      <c r="AO104" s="397">
        <v>128</v>
      </c>
      <c r="AP104" s="397">
        <v>0</v>
      </c>
      <c r="AQ104" s="397">
        <v>128</v>
      </c>
      <c r="AR104" s="397" t="s">
        <v>28</v>
      </c>
    </row>
    <row r="105" spans="1:44" x14ac:dyDescent="0.25">
      <c r="A105" s="353">
        <v>45679</v>
      </c>
      <c r="B105" t="s">
        <v>341</v>
      </c>
      <c r="C105" t="s">
        <v>605</v>
      </c>
      <c r="D105" s="357" t="s">
        <v>361</v>
      </c>
      <c r="E105" t="s">
        <v>427</v>
      </c>
      <c r="F105" t="s">
        <v>634</v>
      </c>
      <c r="G105" t="s">
        <v>75</v>
      </c>
      <c r="H105" t="s">
        <v>634</v>
      </c>
      <c r="I105" s="88">
        <v>1</v>
      </c>
      <c r="J105" t="s">
        <v>142</v>
      </c>
      <c r="K105" s="49" t="s">
        <v>635</v>
      </c>
      <c r="L105" s="397">
        <v>12</v>
      </c>
      <c r="M105" t="s">
        <v>75</v>
      </c>
      <c r="N105" t="s">
        <v>75</v>
      </c>
      <c r="O105" t="s">
        <v>347</v>
      </c>
      <c r="P105" t="s">
        <v>347</v>
      </c>
      <c r="Q105" s="353">
        <v>46507</v>
      </c>
      <c r="R105" t="s">
        <v>403</v>
      </c>
      <c r="S105" t="s">
        <v>75</v>
      </c>
      <c r="T105" t="s">
        <v>75</v>
      </c>
      <c r="U105" t="s">
        <v>75</v>
      </c>
      <c r="V105" t="s">
        <v>404</v>
      </c>
      <c r="W105" t="s">
        <v>75</v>
      </c>
      <c r="X105" s="49">
        <v>5.5</v>
      </c>
      <c r="Y105" t="s">
        <v>75</v>
      </c>
      <c r="Z105" t="s">
        <v>347</v>
      </c>
      <c r="AA105" t="s">
        <v>75</v>
      </c>
      <c r="AB105" t="s">
        <v>636</v>
      </c>
      <c r="AC105" t="s">
        <v>550</v>
      </c>
      <c r="AD105" t="s">
        <v>80</v>
      </c>
      <c r="AE105" t="s">
        <v>80</v>
      </c>
      <c r="AF105" t="s">
        <v>409</v>
      </c>
      <c r="AG105" s="88" t="s">
        <v>256</v>
      </c>
      <c r="AH105" t="s">
        <v>83</v>
      </c>
      <c r="AI105" s="49" t="s">
        <v>406</v>
      </c>
      <c r="AJ105" s="49">
        <v>1</v>
      </c>
      <c r="AK105" t="s">
        <v>5387</v>
      </c>
      <c r="AL105" s="355">
        <v>12</v>
      </c>
      <c r="AM105" s="49" t="s">
        <v>28</v>
      </c>
      <c r="AN105" s="49" t="s">
        <v>5388</v>
      </c>
      <c r="AO105" s="397">
        <v>12</v>
      </c>
      <c r="AP105" s="397">
        <v>0</v>
      </c>
      <c r="AQ105" s="397">
        <v>12</v>
      </c>
      <c r="AR105" s="397" t="s">
        <v>28</v>
      </c>
    </row>
    <row r="106" spans="1:44" x14ac:dyDescent="0.25">
      <c r="A106" s="353">
        <v>45679</v>
      </c>
      <c r="B106" t="s">
        <v>341</v>
      </c>
      <c r="C106" t="s">
        <v>177</v>
      </c>
      <c r="D106" s="357" t="s">
        <v>477</v>
      </c>
      <c r="E106" t="s">
        <v>415</v>
      </c>
      <c r="F106" t="s">
        <v>2820</v>
      </c>
      <c r="G106" t="s">
        <v>75</v>
      </c>
      <c r="H106" t="s">
        <v>2820</v>
      </c>
      <c r="I106" s="88">
        <v>1</v>
      </c>
      <c r="J106" t="s">
        <v>97</v>
      </c>
      <c r="K106" s="49" t="s">
        <v>2821</v>
      </c>
      <c r="L106" s="397">
        <v>100</v>
      </c>
      <c r="M106" t="s">
        <v>75</v>
      </c>
      <c r="N106" t="s">
        <v>75</v>
      </c>
      <c r="O106" t="s">
        <v>347</v>
      </c>
      <c r="P106" t="s">
        <v>347</v>
      </c>
      <c r="Q106" s="353">
        <v>45717</v>
      </c>
      <c r="R106" t="s">
        <v>403</v>
      </c>
      <c r="S106" t="s">
        <v>75</v>
      </c>
      <c r="T106" t="s">
        <v>75</v>
      </c>
      <c r="U106" t="s">
        <v>75</v>
      </c>
      <c r="V106" t="s">
        <v>404</v>
      </c>
      <c r="W106" t="s">
        <v>75</v>
      </c>
      <c r="X106" s="49">
        <v>8.3000000000000007</v>
      </c>
      <c r="Y106" t="s">
        <v>75</v>
      </c>
      <c r="Z106" t="s">
        <v>347</v>
      </c>
      <c r="AA106" t="s">
        <v>75</v>
      </c>
      <c r="AB106" t="s">
        <v>2822</v>
      </c>
      <c r="AC106" t="s">
        <v>460</v>
      </c>
      <c r="AD106" t="s">
        <v>80</v>
      </c>
      <c r="AE106" t="s">
        <v>80</v>
      </c>
      <c r="AF106" t="s">
        <v>5361</v>
      </c>
      <c r="AG106" s="88" t="s">
        <v>256</v>
      </c>
      <c r="AH106" t="s">
        <v>83</v>
      </c>
      <c r="AI106" s="49" t="s">
        <v>445</v>
      </c>
      <c r="AJ106" s="49">
        <v>1</v>
      </c>
      <c r="AK106" t="s">
        <v>5387</v>
      </c>
      <c r="AL106" s="355">
        <v>100</v>
      </c>
      <c r="AM106" s="49" t="s">
        <v>28</v>
      </c>
      <c r="AN106" s="49" t="s">
        <v>5388</v>
      </c>
      <c r="AO106" s="397">
        <v>100</v>
      </c>
      <c r="AP106" s="397">
        <v>0</v>
      </c>
      <c r="AQ106" s="397">
        <v>100</v>
      </c>
      <c r="AR106" s="397" t="s">
        <v>28</v>
      </c>
    </row>
    <row r="107" spans="1:44" x14ac:dyDescent="0.25">
      <c r="A107" s="353">
        <v>45679</v>
      </c>
      <c r="B107" t="s">
        <v>341</v>
      </c>
      <c r="C107" t="s">
        <v>188</v>
      </c>
      <c r="D107" s="357" t="s">
        <v>189</v>
      </c>
      <c r="E107" t="s">
        <v>462</v>
      </c>
      <c r="F107" t="s">
        <v>2849</v>
      </c>
      <c r="G107" t="s">
        <v>75</v>
      </c>
      <c r="H107" t="s">
        <v>2849</v>
      </c>
      <c r="I107" s="88">
        <v>2</v>
      </c>
      <c r="J107" t="s">
        <v>102</v>
      </c>
      <c r="K107" s="49" t="s">
        <v>2850</v>
      </c>
      <c r="L107" s="397">
        <v>23</v>
      </c>
      <c r="M107" t="s">
        <v>75</v>
      </c>
      <c r="N107" t="s">
        <v>75</v>
      </c>
      <c r="O107" t="s">
        <v>347</v>
      </c>
      <c r="P107" t="s">
        <v>347</v>
      </c>
      <c r="Q107" s="353" t="s">
        <v>75</v>
      </c>
      <c r="R107" t="s">
        <v>403</v>
      </c>
      <c r="S107" t="s">
        <v>75</v>
      </c>
      <c r="T107" t="s">
        <v>75</v>
      </c>
      <c r="U107" t="s">
        <v>75</v>
      </c>
      <c r="V107" t="s">
        <v>431</v>
      </c>
      <c r="W107" t="s">
        <v>75</v>
      </c>
      <c r="X107" s="49">
        <v>2.4</v>
      </c>
      <c r="Y107" t="s">
        <v>75</v>
      </c>
      <c r="Z107" t="s">
        <v>347</v>
      </c>
      <c r="AA107" t="s">
        <v>75</v>
      </c>
      <c r="AB107" t="s">
        <v>2851</v>
      </c>
      <c r="AC107" t="s">
        <v>2852</v>
      </c>
      <c r="AD107" t="s">
        <v>80</v>
      </c>
      <c r="AE107" t="s">
        <v>80</v>
      </c>
      <c r="AF107" t="s">
        <v>409</v>
      </c>
      <c r="AG107" s="88" t="s">
        <v>256</v>
      </c>
      <c r="AH107" t="s">
        <v>83</v>
      </c>
      <c r="AI107" s="49" t="s">
        <v>414</v>
      </c>
      <c r="AJ107" s="49">
        <v>1</v>
      </c>
      <c r="AK107" t="s">
        <v>5387</v>
      </c>
      <c r="AL107" s="355">
        <v>46</v>
      </c>
      <c r="AM107" s="49" t="s">
        <v>28</v>
      </c>
      <c r="AN107" s="49" t="s">
        <v>5388</v>
      </c>
      <c r="AO107" s="397">
        <v>46</v>
      </c>
      <c r="AP107" s="397">
        <v>0</v>
      </c>
      <c r="AQ107" s="397">
        <v>46</v>
      </c>
      <c r="AR107" s="397" t="s">
        <v>28</v>
      </c>
    </row>
    <row r="108" spans="1:44" x14ac:dyDescent="0.25">
      <c r="A108" s="353">
        <v>45679</v>
      </c>
      <c r="B108" t="s">
        <v>341</v>
      </c>
      <c r="C108" t="s">
        <v>188</v>
      </c>
      <c r="D108" s="357" t="s">
        <v>364</v>
      </c>
      <c r="E108" t="s">
        <v>440</v>
      </c>
      <c r="F108" t="s">
        <v>2169</v>
      </c>
      <c r="G108" t="s">
        <v>75</v>
      </c>
      <c r="H108" t="s">
        <v>2169</v>
      </c>
      <c r="I108" s="88">
        <v>2</v>
      </c>
      <c r="J108" t="s">
        <v>114</v>
      </c>
      <c r="K108" s="49" t="s">
        <v>2170</v>
      </c>
      <c r="L108" s="397">
        <v>28</v>
      </c>
      <c r="M108" t="s">
        <v>75</v>
      </c>
      <c r="N108" t="s">
        <v>75</v>
      </c>
      <c r="O108" t="s">
        <v>347</v>
      </c>
      <c r="P108" t="s">
        <v>347</v>
      </c>
      <c r="Q108" s="353" t="s">
        <v>75</v>
      </c>
      <c r="R108" t="s">
        <v>403</v>
      </c>
      <c r="S108" t="s">
        <v>75</v>
      </c>
      <c r="T108" t="s">
        <v>75</v>
      </c>
      <c r="U108" t="s">
        <v>75</v>
      </c>
      <c r="V108" t="s">
        <v>431</v>
      </c>
      <c r="W108" t="s">
        <v>75</v>
      </c>
      <c r="X108" s="49">
        <v>1.4</v>
      </c>
      <c r="Y108" t="s">
        <v>75</v>
      </c>
      <c r="Z108" t="s">
        <v>347</v>
      </c>
      <c r="AA108" t="s">
        <v>75</v>
      </c>
      <c r="AB108" t="s">
        <v>2171</v>
      </c>
      <c r="AC108" t="s">
        <v>442</v>
      </c>
      <c r="AD108" t="s">
        <v>80</v>
      </c>
      <c r="AE108" t="s">
        <v>80</v>
      </c>
      <c r="AF108" t="s">
        <v>409</v>
      </c>
      <c r="AG108" s="88" t="s">
        <v>256</v>
      </c>
      <c r="AH108" t="s">
        <v>83</v>
      </c>
      <c r="AI108" s="49" t="s">
        <v>436</v>
      </c>
      <c r="AJ108" s="49">
        <v>1</v>
      </c>
      <c r="AK108" t="s">
        <v>5387</v>
      </c>
      <c r="AL108" s="355">
        <v>56</v>
      </c>
      <c r="AM108" s="49" t="s">
        <v>28</v>
      </c>
      <c r="AN108" s="49" t="s">
        <v>5388</v>
      </c>
      <c r="AO108" s="397">
        <v>56</v>
      </c>
      <c r="AP108" s="397">
        <v>0</v>
      </c>
      <c r="AQ108" s="397">
        <v>56</v>
      </c>
      <c r="AR108" s="397" t="s">
        <v>28</v>
      </c>
    </row>
    <row r="109" spans="1:44" x14ac:dyDescent="0.25">
      <c r="A109" s="353">
        <v>45679</v>
      </c>
      <c r="B109" t="s">
        <v>341</v>
      </c>
      <c r="C109" t="s">
        <v>188</v>
      </c>
      <c r="D109" s="357" t="s">
        <v>364</v>
      </c>
      <c r="E109" t="s">
        <v>440</v>
      </c>
      <c r="F109" t="s">
        <v>134</v>
      </c>
      <c r="G109" t="s">
        <v>75</v>
      </c>
      <c r="H109" t="s">
        <v>134</v>
      </c>
      <c r="I109" s="88">
        <v>2</v>
      </c>
      <c r="J109" t="s">
        <v>114</v>
      </c>
      <c r="K109" s="49" t="s">
        <v>443</v>
      </c>
      <c r="L109" s="397">
        <v>42</v>
      </c>
      <c r="M109" t="s">
        <v>75</v>
      </c>
      <c r="N109" t="s">
        <v>75</v>
      </c>
      <c r="O109" t="s">
        <v>347</v>
      </c>
      <c r="P109" t="s">
        <v>347</v>
      </c>
      <c r="Q109" s="353" t="s">
        <v>75</v>
      </c>
      <c r="R109" t="s">
        <v>403</v>
      </c>
      <c r="S109" t="s">
        <v>75</v>
      </c>
      <c r="T109" t="s">
        <v>75</v>
      </c>
      <c r="U109" t="s">
        <v>75</v>
      </c>
      <c r="V109" t="s">
        <v>431</v>
      </c>
      <c r="W109" t="s">
        <v>75</v>
      </c>
      <c r="X109" s="49">
        <v>1.4</v>
      </c>
      <c r="Y109" t="s">
        <v>75</v>
      </c>
      <c r="Z109" t="s">
        <v>347</v>
      </c>
      <c r="AA109" t="s">
        <v>75</v>
      </c>
      <c r="AB109" t="s">
        <v>135</v>
      </c>
      <c r="AC109" t="s">
        <v>442</v>
      </c>
      <c r="AD109" t="s">
        <v>80</v>
      </c>
      <c r="AE109" t="s">
        <v>80</v>
      </c>
      <c r="AF109" t="s">
        <v>409</v>
      </c>
      <c r="AG109" s="88" t="s">
        <v>256</v>
      </c>
      <c r="AH109" t="s">
        <v>83</v>
      </c>
      <c r="AI109" s="49" t="s">
        <v>436</v>
      </c>
      <c r="AJ109" s="49">
        <v>1</v>
      </c>
      <c r="AK109" t="s">
        <v>5387</v>
      </c>
      <c r="AL109" s="355">
        <v>84</v>
      </c>
      <c r="AM109" s="49" t="s">
        <v>28</v>
      </c>
      <c r="AN109" s="49" t="s">
        <v>5388</v>
      </c>
      <c r="AO109" s="397">
        <v>84</v>
      </c>
      <c r="AP109" s="397">
        <v>0</v>
      </c>
      <c r="AQ109" s="397">
        <v>84</v>
      </c>
      <c r="AR109" s="397" t="s">
        <v>28</v>
      </c>
    </row>
    <row r="110" spans="1:44" x14ac:dyDescent="0.25">
      <c r="A110" s="353">
        <v>45679</v>
      </c>
      <c r="B110" t="s">
        <v>341</v>
      </c>
      <c r="C110" t="s">
        <v>177</v>
      </c>
      <c r="D110" s="357" t="s">
        <v>608</v>
      </c>
      <c r="E110" t="s">
        <v>485</v>
      </c>
      <c r="F110" t="s">
        <v>2692</v>
      </c>
      <c r="G110" t="s">
        <v>75</v>
      </c>
      <c r="H110" t="s">
        <v>2692</v>
      </c>
      <c r="I110" s="88">
        <v>2</v>
      </c>
      <c r="J110" t="s">
        <v>88</v>
      </c>
      <c r="K110" s="49">
        <v>3127319</v>
      </c>
      <c r="L110" s="397">
        <v>40</v>
      </c>
      <c r="M110" t="s">
        <v>75</v>
      </c>
      <c r="N110" t="s">
        <v>75</v>
      </c>
      <c r="O110" t="s">
        <v>347</v>
      </c>
      <c r="P110" t="s">
        <v>347</v>
      </c>
      <c r="Q110" s="353">
        <v>46600</v>
      </c>
      <c r="R110" t="s">
        <v>403</v>
      </c>
      <c r="S110" t="s">
        <v>75</v>
      </c>
      <c r="T110" t="s">
        <v>75</v>
      </c>
      <c r="U110" t="s">
        <v>75</v>
      </c>
      <c r="V110" t="s">
        <v>404</v>
      </c>
      <c r="W110" t="s">
        <v>75</v>
      </c>
      <c r="X110" s="49">
        <v>8.4</v>
      </c>
      <c r="Y110" t="s">
        <v>75</v>
      </c>
      <c r="Z110" t="s">
        <v>347</v>
      </c>
      <c r="AA110" t="s">
        <v>75</v>
      </c>
      <c r="AB110" t="s">
        <v>2693</v>
      </c>
      <c r="AC110" t="s">
        <v>511</v>
      </c>
      <c r="AD110" t="s">
        <v>80</v>
      </c>
      <c r="AE110" t="s">
        <v>80</v>
      </c>
      <c r="AF110" t="s">
        <v>409</v>
      </c>
      <c r="AG110" s="88" t="s">
        <v>256</v>
      </c>
      <c r="AH110" t="s">
        <v>83</v>
      </c>
      <c r="AI110" s="49" t="s">
        <v>445</v>
      </c>
      <c r="AJ110" s="49">
        <v>1</v>
      </c>
      <c r="AK110" t="s">
        <v>5387</v>
      </c>
      <c r="AL110" s="355">
        <v>80</v>
      </c>
      <c r="AM110" s="49" t="s">
        <v>28</v>
      </c>
      <c r="AN110" s="49" t="s">
        <v>5388</v>
      </c>
      <c r="AO110" s="397">
        <v>80</v>
      </c>
      <c r="AP110" s="397">
        <v>0</v>
      </c>
      <c r="AQ110" s="397">
        <v>80</v>
      </c>
      <c r="AR110" s="397" t="s">
        <v>28</v>
      </c>
    </row>
    <row r="111" spans="1:44" x14ac:dyDescent="0.25">
      <c r="A111" s="353">
        <v>45679</v>
      </c>
      <c r="B111" t="s">
        <v>341</v>
      </c>
      <c r="C111" t="s">
        <v>177</v>
      </c>
      <c r="D111" s="357" t="s">
        <v>608</v>
      </c>
      <c r="E111" t="s">
        <v>485</v>
      </c>
      <c r="F111" t="s">
        <v>721</v>
      </c>
      <c r="G111" t="s">
        <v>75</v>
      </c>
      <c r="H111" t="s">
        <v>721</v>
      </c>
      <c r="I111" s="88">
        <v>2</v>
      </c>
      <c r="J111" t="s">
        <v>722</v>
      </c>
      <c r="K111" s="49" t="s">
        <v>723</v>
      </c>
      <c r="L111" s="397">
        <v>32</v>
      </c>
      <c r="M111" t="s">
        <v>75</v>
      </c>
      <c r="N111" t="s">
        <v>75</v>
      </c>
      <c r="O111" t="s">
        <v>347</v>
      </c>
      <c r="P111" t="s">
        <v>347</v>
      </c>
      <c r="Q111" s="353">
        <v>46572</v>
      </c>
      <c r="R111" t="s">
        <v>403</v>
      </c>
      <c r="S111" t="s">
        <v>75</v>
      </c>
      <c r="T111" t="s">
        <v>75</v>
      </c>
      <c r="U111" t="s">
        <v>75</v>
      </c>
      <c r="V111" t="s">
        <v>404</v>
      </c>
      <c r="W111" t="s">
        <v>75</v>
      </c>
      <c r="X111" s="49">
        <v>8.4</v>
      </c>
      <c r="Y111" t="s">
        <v>75</v>
      </c>
      <c r="Z111" t="s">
        <v>347</v>
      </c>
      <c r="AA111" t="s">
        <v>75</v>
      </c>
      <c r="AB111" t="s">
        <v>721</v>
      </c>
      <c r="AC111" t="s">
        <v>724</v>
      </c>
      <c r="AD111" t="s">
        <v>80</v>
      </c>
      <c r="AE111" t="s">
        <v>80</v>
      </c>
      <c r="AF111" t="s">
        <v>409</v>
      </c>
      <c r="AG111" s="88" t="s">
        <v>256</v>
      </c>
      <c r="AH111" t="s">
        <v>83</v>
      </c>
      <c r="AI111" s="49" t="s">
        <v>445</v>
      </c>
      <c r="AJ111" s="49">
        <v>1</v>
      </c>
      <c r="AK111" t="s">
        <v>5387</v>
      </c>
      <c r="AL111" s="355">
        <v>64</v>
      </c>
      <c r="AM111" s="49" t="s">
        <v>28</v>
      </c>
      <c r="AN111" s="49" t="s">
        <v>5388</v>
      </c>
      <c r="AO111" s="397">
        <v>64</v>
      </c>
      <c r="AP111" s="397">
        <v>0</v>
      </c>
      <c r="AQ111" s="397">
        <v>64</v>
      </c>
      <c r="AR111" s="397" t="s">
        <v>28</v>
      </c>
    </row>
    <row r="112" spans="1:44" x14ac:dyDescent="0.25">
      <c r="A112" s="353">
        <v>45679</v>
      </c>
      <c r="B112" t="s">
        <v>341</v>
      </c>
      <c r="C112" t="s">
        <v>188</v>
      </c>
      <c r="D112" s="357" t="s">
        <v>607</v>
      </c>
      <c r="E112" t="s">
        <v>444</v>
      </c>
      <c r="F112" t="s">
        <v>2140</v>
      </c>
      <c r="G112" t="s">
        <v>75</v>
      </c>
      <c r="H112" t="s">
        <v>2140</v>
      </c>
      <c r="I112" s="88">
        <v>3</v>
      </c>
      <c r="J112" t="s">
        <v>2141</v>
      </c>
      <c r="K112" s="49">
        <v>101039001</v>
      </c>
      <c r="L112" s="397">
        <v>55</v>
      </c>
      <c r="M112" t="s">
        <v>75</v>
      </c>
      <c r="N112" t="s">
        <v>75</v>
      </c>
      <c r="O112" t="s">
        <v>347</v>
      </c>
      <c r="P112" t="s">
        <v>347</v>
      </c>
      <c r="Q112" s="353">
        <v>45870</v>
      </c>
      <c r="R112" t="s">
        <v>403</v>
      </c>
      <c r="S112" t="s">
        <v>75</v>
      </c>
      <c r="T112" t="s">
        <v>75</v>
      </c>
      <c r="U112" t="s">
        <v>75</v>
      </c>
      <c r="V112" t="s">
        <v>431</v>
      </c>
      <c r="W112" t="s">
        <v>75</v>
      </c>
      <c r="X112" s="49">
        <v>2.4</v>
      </c>
      <c r="Y112" t="s">
        <v>75</v>
      </c>
      <c r="Z112" t="s">
        <v>347</v>
      </c>
      <c r="AA112" t="s">
        <v>75</v>
      </c>
      <c r="AB112" t="s">
        <v>2140</v>
      </c>
      <c r="AC112" t="s">
        <v>550</v>
      </c>
      <c r="AD112" t="s">
        <v>80</v>
      </c>
      <c r="AE112" t="s">
        <v>80</v>
      </c>
      <c r="AF112" t="s">
        <v>409</v>
      </c>
      <c r="AG112" s="88" t="s">
        <v>256</v>
      </c>
      <c r="AH112" t="s">
        <v>83</v>
      </c>
      <c r="AI112" s="49" t="s">
        <v>414</v>
      </c>
      <c r="AJ112" s="49">
        <v>1</v>
      </c>
      <c r="AK112" t="s">
        <v>5387</v>
      </c>
      <c r="AL112" s="355">
        <v>165</v>
      </c>
      <c r="AM112" s="49" t="s">
        <v>28</v>
      </c>
      <c r="AN112" s="49" t="s">
        <v>5388</v>
      </c>
      <c r="AO112" s="397">
        <v>165</v>
      </c>
      <c r="AP112" s="397">
        <v>0</v>
      </c>
      <c r="AQ112" s="397">
        <v>165</v>
      </c>
      <c r="AR112" s="397" t="s">
        <v>28</v>
      </c>
    </row>
    <row r="113" spans="1:44" x14ac:dyDescent="0.25">
      <c r="A113" s="353">
        <v>45679</v>
      </c>
      <c r="B113" t="s">
        <v>341</v>
      </c>
      <c r="C113" t="s">
        <v>177</v>
      </c>
      <c r="D113" s="357" t="s">
        <v>84</v>
      </c>
      <c r="E113" t="s">
        <v>481</v>
      </c>
      <c r="F113" t="s">
        <v>2799</v>
      </c>
      <c r="G113" t="s">
        <v>75</v>
      </c>
      <c r="H113" t="s">
        <v>2799</v>
      </c>
      <c r="I113" s="88">
        <v>3</v>
      </c>
      <c r="J113" t="s">
        <v>88</v>
      </c>
      <c r="K113" s="49" t="s">
        <v>2800</v>
      </c>
      <c r="L113" s="397">
        <v>28</v>
      </c>
      <c r="M113" t="s">
        <v>75</v>
      </c>
      <c r="N113" t="s">
        <v>75</v>
      </c>
      <c r="O113" t="s">
        <v>347</v>
      </c>
      <c r="P113" t="s">
        <v>347</v>
      </c>
      <c r="Q113" s="353">
        <v>46569</v>
      </c>
      <c r="R113" t="s">
        <v>403</v>
      </c>
      <c r="S113" t="s">
        <v>75</v>
      </c>
      <c r="T113" t="s">
        <v>75</v>
      </c>
      <c r="U113" t="s">
        <v>75</v>
      </c>
      <c r="V113" t="s">
        <v>404</v>
      </c>
      <c r="W113" t="s">
        <v>75</v>
      </c>
      <c r="X113" s="49">
        <v>8.6</v>
      </c>
      <c r="Y113" t="s">
        <v>75</v>
      </c>
      <c r="Z113" t="s">
        <v>347</v>
      </c>
      <c r="AA113" t="s">
        <v>75</v>
      </c>
      <c r="AB113" t="s">
        <v>2801</v>
      </c>
      <c r="AC113" t="s">
        <v>2802</v>
      </c>
      <c r="AD113" t="s">
        <v>80</v>
      </c>
      <c r="AE113" t="s">
        <v>80</v>
      </c>
      <c r="AF113" t="s">
        <v>409</v>
      </c>
      <c r="AG113" s="88" t="s">
        <v>256</v>
      </c>
      <c r="AH113" t="s">
        <v>83</v>
      </c>
      <c r="AI113" s="49" t="s">
        <v>445</v>
      </c>
      <c r="AJ113" s="49">
        <v>1</v>
      </c>
      <c r="AK113" t="s">
        <v>5387</v>
      </c>
      <c r="AL113" s="355">
        <v>84</v>
      </c>
      <c r="AM113" s="49" t="s">
        <v>28</v>
      </c>
      <c r="AN113" s="49" t="s">
        <v>5388</v>
      </c>
      <c r="AO113" s="397">
        <v>84</v>
      </c>
      <c r="AP113" s="397">
        <v>0</v>
      </c>
      <c r="AQ113" s="397">
        <v>84</v>
      </c>
      <c r="AR113" s="397" t="s">
        <v>28</v>
      </c>
    </row>
    <row r="114" spans="1:44" x14ac:dyDescent="0.25">
      <c r="A114" s="353">
        <v>45679</v>
      </c>
      <c r="B114" t="s">
        <v>341</v>
      </c>
      <c r="C114" t="s">
        <v>177</v>
      </c>
      <c r="D114" s="357" t="s">
        <v>89</v>
      </c>
      <c r="E114" t="s">
        <v>493</v>
      </c>
      <c r="F114" t="s">
        <v>1571</v>
      </c>
      <c r="G114" t="s">
        <v>75</v>
      </c>
      <c r="H114" t="s">
        <v>1571</v>
      </c>
      <c r="I114" s="88">
        <v>3</v>
      </c>
      <c r="J114" t="s">
        <v>93</v>
      </c>
      <c r="K114" s="49" t="s">
        <v>1572</v>
      </c>
      <c r="L114" s="397">
        <v>25</v>
      </c>
      <c r="M114" t="s">
        <v>75</v>
      </c>
      <c r="N114" t="s">
        <v>75</v>
      </c>
      <c r="O114" t="s">
        <v>347</v>
      </c>
      <c r="P114" t="s">
        <v>347</v>
      </c>
      <c r="Q114" s="353" t="s">
        <v>75</v>
      </c>
      <c r="R114" t="s">
        <v>403</v>
      </c>
      <c r="S114" t="s">
        <v>75</v>
      </c>
      <c r="T114" t="s">
        <v>75</v>
      </c>
      <c r="U114" t="s">
        <v>75</v>
      </c>
      <c r="V114" t="s">
        <v>404</v>
      </c>
      <c r="W114" t="s">
        <v>75</v>
      </c>
      <c r="X114" s="49">
        <v>8.1999999999999993</v>
      </c>
      <c r="Y114" t="s">
        <v>75</v>
      </c>
      <c r="Z114" t="s">
        <v>347</v>
      </c>
      <c r="AA114" t="s">
        <v>75</v>
      </c>
      <c r="AB114" t="s">
        <v>1573</v>
      </c>
      <c r="AC114" t="s">
        <v>640</v>
      </c>
      <c r="AD114" t="s">
        <v>80</v>
      </c>
      <c r="AE114" t="s">
        <v>80</v>
      </c>
      <c r="AF114" t="s">
        <v>409</v>
      </c>
      <c r="AG114" s="88" t="s">
        <v>256</v>
      </c>
      <c r="AH114" t="s">
        <v>83</v>
      </c>
      <c r="AI114" s="49" t="s">
        <v>445</v>
      </c>
      <c r="AJ114" s="49">
        <v>1</v>
      </c>
      <c r="AK114" t="s">
        <v>5387</v>
      </c>
      <c r="AL114" s="355">
        <v>75</v>
      </c>
      <c r="AM114" s="49" t="s">
        <v>28</v>
      </c>
      <c r="AN114" s="49" t="s">
        <v>5388</v>
      </c>
      <c r="AO114" s="397">
        <v>75</v>
      </c>
      <c r="AP114" s="397">
        <v>0</v>
      </c>
      <c r="AQ114" s="397">
        <v>75</v>
      </c>
      <c r="AR114" s="397" t="s">
        <v>28</v>
      </c>
    </row>
    <row r="115" spans="1:44" x14ac:dyDescent="0.25">
      <c r="A115" s="353">
        <v>45679</v>
      </c>
      <c r="B115" t="s">
        <v>341</v>
      </c>
      <c r="C115" t="s">
        <v>177</v>
      </c>
      <c r="D115" s="357" t="s">
        <v>477</v>
      </c>
      <c r="E115" t="s">
        <v>415</v>
      </c>
      <c r="F115" t="s">
        <v>309</v>
      </c>
      <c r="G115" t="s">
        <v>75</v>
      </c>
      <c r="H115" t="s">
        <v>309</v>
      </c>
      <c r="I115" s="88">
        <v>3</v>
      </c>
      <c r="J115" t="s">
        <v>2176</v>
      </c>
      <c r="K115" s="49" t="s">
        <v>310</v>
      </c>
      <c r="L115" s="397">
        <v>95</v>
      </c>
      <c r="M115" t="s">
        <v>75</v>
      </c>
      <c r="N115" t="s">
        <v>75</v>
      </c>
      <c r="O115" t="s">
        <v>347</v>
      </c>
      <c r="P115" t="s">
        <v>347</v>
      </c>
      <c r="Q115" s="353">
        <v>46082</v>
      </c>
      <c r="R115" t="s">
        <v>403</v>
      </c>
      <c r="S115" t="s">
        <v>75</v>
      </c>
      <c r="T115" t="s">
        <v>75</v>
      </c>
      <c r="U115" t="s">
        <v>75</v>
      </c>
      <c r="V115" t="s">
        <v>404</v>
      </c>
      <c r="W115" t="s">
        <v>75</v>
      </c>
      <c r="X115" s="49">
        <v>8.3000000000000007</v>
      </c>
      <c r="Y115" t="s">
        <v>75</v>
      </c>
      <c r="Z115" t="s">
        <v>347</v>
      </c>
      <c r="AA115" t="s">
        <v>75</v>
      </c>
      <c r="AB115" t="s">
        <v>311</v>
      </c>
      <c r="AC115" t="s">
        <v>492</v>
      </c>
      <c r="AD115" t="s">
        <v>80</v>
      </c>
      <c r="AE115" t="s">
        <v>80</v>
      </c>
      <c r="AF115" t="s">
        <v>409</v>
      </c>
      <c r="AG115" s="88" t="s">
        <v>256</v>
      </c>
      <c r="AH115" t="s">
        <v>83</v>
      </c>
      <c r="AI115" s="49" t="s">
        <v>445</v>
      </c>
      <c r="AJ115" s="49">
        <v>1</v>
      </c>
      <c r="AK115" t="s">
        <v>5387</v>
      </c>
      <c r="AL115" s="355">
        <v>285</v>
      </c>
      <c r="AM115" s="49" t="s">
        <v>28</v>
      </c>
      <c r="AN115" s="49" t="s">
        <v>5388</v>
      </c>
      <c r="AO115" s="397">
        <v>285</v>
      </c>
      <c r="AP115" s="397">
        <v>0</v>
      </c>
      <c r="AQ115" s="397">
        <v>285</v>
      </c>
      <c r="AR115" s="397" t="s">
        <v>28</v>
      </c>
    </row>
    <row r="116" spans="1:44" x14ac:dyDescent="0.25">
      <c r="A116" s="353">
        <v>45679</v>
      </c>
      <c r="B116" t="s">
        <v>341</v>
      </c>
      <c r="C116" t="s">
        <v>188</v>
      </c>
      <c r="D116" s="357" t="s">
        <v>84</v>
      </c>
      <c r="E116" t="s">
        <v>512</v>
      </c>
      <c r="F116" t="s">
        <v>330</v>
      </c>
      <c r="G116" t="s">
        <v>75</v>
      </c>
      <c r="H116" t="s">
        <v>330</v>
      </c>
      <c r="I116" s="88">
        <v>3</v>
      </c>
      <c r="J116" t="s">
        <v>558</v>
      </c>
      <c r="K116" s="49" t="s">
        <v>331</v>
      </c>
      <c r="L116" s="397">
        <v>32</v>
      </c>
      <c r="M116" t="s">
        <v>75</v>
      </c>
      <c r="N116" t="s">
        <v>75</v>
      </c>
      <c r="O116" t="s">
        <v>347</v>
      </c>
      <c r="P116" t="s">
        <v>347</v>
      </c>
      <c r="Q116" s="353" t="s">
        <v>75</v>
      </c>
      <c r="R116" t="s">
        <v>403</v>
      </c>
      <c r="S116" t="s">
        <v>75</v>
      </c>
      <c r="T116" t="s">
        <v>75</v>
      </c>
      <c r="U116" t="s">
        <v>75</v>
      </c>
      <c r="V116" t="s">
        <v>404</v>
      </c>
      <c r="W116" t="s">
        <v>75</v>
      </c>
      <c r="X116" s="49">
        <v>7.6</v>
      </c>
      <c r="Y116" t="s">
        <v>75</v>
      </c>
      <c r="Z116" t="s">
        <v>347</v>
      </c>
      <c r="AA116" t="s">
        <v>75</v>
      </c>
      <c r="AB116" t="s">
        <v>330</v>
      </c>
      <c r="AC116" t="s">
        <v>506</v>
      </c>
      <c r="AD116" t="s">
        <v>80</v>
      </c>
      <c r="AE116" t="s">
        <v>80</v>
      </c>
      <c r="AF116" t="s">
        <v>409</v>
      </c>
      <c r="AG116" s="88" t="s">
        <v>256</v>
      </c>
      <c r="AH116" t="s">
        <v>83</v>
      </c>
      <c r="AI116" s="49" t="s">
        <v>416</v>
      </c>
      <c r="AJ116" s="49">
        <v>1</v>
      </c>
      <c r="AK116" t="s">
        <v>5387</v>
      </c>
      <c r="AL116" s="355">
        <v>96</v>
      </c>
      <c r="AM116" s="49" t="s">
        <v>28</v>
      </c>
      <c r="AN116" s="49" t="s">
        <v>5388</v>
      </c>
      <c r="AO116" s="397">
        <v>96</v>
      </c>
      <c r="AP116" s="397">
        <v>0</v>
      </c>
      <c r="AQ116" s="397">
        <v>96</v>
      </c>
      <c r="AR116" s="397" t="s">
        <v>28</v>
      </c>
    </row>
    <row r="117" spans="1:44" x14ac:dyDescent="0.25">
      <c r="A117" s="353">
        <v>45679</v>
      </c>
      <c r="B117" t="s">
        <v>341</v>
      </c>
      <c r="C117" t="s">
        <v>177</v>
      </c>
      <c r="D117" s="357" t="s">
        <v>477</v>
      </c>
      <c r="E117" t="s">
        <v>415</v>
      </c>
      <c r="F117" t="s">
        <v>1957</v>
      </c>
      <c r="G117" t="s">
        <v>75</v>
      </c>
      <c r="H117" t="s">
        <v>1958</v>
      </c>
      <c r="I117" s="88">
        <v>3</v>
      </c>
      <c r="J117" t="s">
        <v>121</v>
      </c>
      <c r="K117" s="49" t="s">
        <v>1959</v>
      </c>
      <c r="L117" s="397">
        <v>15</v>
      </c>
      <c r="M117" t="s">
        <v>75</v>
      </c>
      <c r="N117" t="s">
        <v>75</v>
      </c>
      <c r="O117" t="s">
        <v>347</v>
      </c>
      <c r="P117" t="s">
        <v>347</v>
      </c>
      <c r="Q117" s="353" t="s">
        <v>75</v>
      </c>
      <c r="R117" t="s">
        <v>403</v>
      </c>
      <c r="S117" t="s">
        <v>75</v>
      </c>
      <c r="T117" t="s">
        <v>75</v>
      </c>
      <c r="U117" t="s">
        <v>75</v>
      </c>
      <c r="V117" t="s">
        <v>404</v>
      </c>
      <c r="W117" t="s">
        <v>75</v>
      </c>
      <c r="X117" s="49">
        <v>8.3000000000000007</v>
      </c>
      <c r="Y117" t="s">
        <v>75</v>
      </c>
      <c r="Z117" t="s">
        <v>347</v>
      </c>
      <c r="AA117" t="s">
        <v>75</v>
      </c>
      <c r="AB117" t="s">
        <v>1958</v>
      </c>
      <c r="AC117" t="s">
        <v>1844</v>
      </c>
      <c r="AD117" t="s">
        <v>80</v>
      </c>
      <c r="AE117" t="s">
        <v>80</v>
      </c>
      <c r="AF117" t="s">
        <v>409</v>
      </c>
      <c r="AG117" s="88" t="s">
        <v>256</v>
      </c>
      <c r="AH117" t="s">
        <v>83</v>
      </c>
      <c r="AI117" s="49">
        <v>8</v>
      </c>
      <c r="AJ117" s="49">
        <v>1</v>
      </c>
      <c r="AK117" t="s">
        <v>5387</v>
      </c>
      <c r="AL117" s="355">
        <v>45</v>
      </c>
      <c r="AM117" s="49" t="s">
        <v>28</v>
      </c>
      <c r="AN117" s="49" t="s">
        <v>5389</v>
      </c>
      <c r="AO117" s="397">
        <v>45</v>
      </c>
      <c r="AP117" s="397">
        <v>0</v>
      </c>
      <c r="AQ117" s="397">
        <v>45</v>
      </c>
      <c r="AR117" s="397" t="s">
        <v>28</v>
      </c>
    </row>
    <row r="118" spans="1:44" x14ac:dyDescent="0.25">
      <c r="A118" s="353">
        <v>45679</v>
      </c>
      <c r="B118" t="s">
        <v>341</v>
      </c>
      <c r="C118" t="s">
        <v>188</v>
      </c>
      <c r="D118" s="357" t="s">
        <v>189</v>
      </c>
      <c r="E118" t="s">
        <v>462</v>
      </c>
      <c r="F118" t="s">
        <v>165</v>
      </c>
      <c r="G118" t="s">
        <v>75</v>
      </c>
      <c r="H118" t="s">
        <v>165</v>
      </c>
      <c r="I118" s="88">
        <v>4</v>
      </c>
      <c r="J118" t="s">
        <v>121</v>
      </c>
      <c r="K118" s="49" t="s">
        <v>470</v>
      </c>
      <c r="L118" s="397">
        <v>12</v>
      </c>
      <c r="M118" t="s">
        <v>75</v>
      </c>
      <c r="N118" t="s">
        <v>75</v>
      </c>
      <c r="O118" t="s">
        <v>347</v>
      </c>
      <c r="P118" t="s">
        <v>347</v>
      </c>
      <c r="Q118" s="353" t="s">
        <v>75</v>
      </c>
      <c r="R118" t="s">
        <v>403</v>
      </c>
      <c r="S118" t="s">
        <v>75</v>
      </c>
      <c r="T118" t="s">
        <v>75</v>
      </c>
      <c r="U118" t="s">
        <v>75</v>
      </c>
      <c r="V118" t="s">
        <v>431</v>
      </c>
      <c r="W118" t="s">
        <v>75</v>
      </c>
      <c r="X118" s="49">
        <v>3.1</v>
      </c>
      <c r="Y118" t="s">
        <v>75</v>
      </c>
      <c r="Z118" t="s">
        <v>347</v>
      </c>
      <c r="AA118" t="s">
        <v>75</v>
      </c>
      <c r="AB118" t="s">
        <v>166</v>
      </c>
      <c r="AC118" t="s">
        <v>471</v>
      </c>
      <c r="AD118" t="s">
        <v>80</v>
      </c>
      <c r="AE118" t="s">
        <v>80</v>
      </c>
      <c r="AF118" t="s">
        <v>409</v>
      </c>
      <c r="AG118" s="88" t="s">
        <v>256</v>
      </c>
      <c r="AH118" t="s">
        <v>83</v>
      </c>
      <c r="AI118" s="49" t="s">
        <v>414</v>
      </c>
      <c r="AJ118" s="49">
        <v>1</v>
      </c>
      <c r="AK118" t="s">
        <v>5387</v>
      </c>
      <c r="AL118" s="355">
        <v>48</v>
      </c>
      <c r="AM118" s="49" t="s">
        <v>28</v>
      </c>
      <c r="AN118" s="49" t="s">
        <v>5388</v>
      </c>
      <c r="AO118" s="397">
        <v>48</v>
      </c>
      <c r="AP118" s="397">
        <v>0</v>
      </c>
      <c r="AQ118" s="397">
        <v>48</v>
      </c>
      <c r="AR118" s="397" t="s">
        <v>28</v>
      </c>
    </row>
    <row r="119" spans="1:44" x14ac:dyDescent="0.25">
      <c r="A119" s="353">
        <v>45679</v>
      </c>
      <c r="B119" t="s">
        <v>341</v>
      </c>
      <c r="C119" t="s">
        <v>188</v>
      </c>
      <c r="D119" s="357" t="s">
        <v>189</v>
      </c>
      <c r="E119" t="s">
        <v>462</v>
      </c>
      <c r="F119" t="s">
        <v>1563</v>
      </c>
      <c r="G119" t="s">
        <v>75</v>
      </c>
      <c r="H119" t="s">
        <v>1563</v>
      </c>
      <c r="I119" s="88">
        <v>4</v>
      </c>
      <c r="J119" t="s">
        <v>121</v>
      </c>
      <c r="K119" s="49" t="s">
        <v>1564</v>
      </c>
      <c r="L119" s="397">
        <v>8</v>
      </c>
      <c r="M119" t="s">
        <v>75</v>
      </c>
      <c r="N119" t="s">
        <v>75</v>
      </c>
      <c r="O119" t="s">
        <v>347</v>
      </c>
      <c r="P119" t="s">
        <v>347</v>
      </c>
      <c r="Q119" s="353" t="s">
        <v>75</v>
      </c>
      <c r="R119" t="s">
        <v>403</v>
      </c>
      <c r="S119" t="s">
        <v>75</v>
      </c>
      <c r="T119" t="s">
        <v>75</v>
      </c>
      <c r="U119" t="s">
        <v>75</v>
      </c>
      <c r="V119" t="s">
        <v>431</v>
      </c>
      <c r="W119" t="s">
        <v>75</v>
      </c>
      <c r="X119" s="49">
        <v>3.4</v>
      </c>
      <c r="Y119" t="s">
        <v>75</v>
      </c>
      <c r="Z119" t="s">
        <v>347</v>
      </c>
      <c r="AA119" t="s">
        <v>75</v>
      </c>
      <c r="AB119" t="s">
        <v>1563</v>
      </c>
      <c r="AC119" t="s">
        <v>898</v>
      </c>
      <c r="AD119" t="s">
        <v>80</v>
      </c>
      <c r="AE119" t="s">
        <v>80</v>
      </c>
      <c r="AF119" t="s">
        <v>409</v>
      </c>
      <c r="AG119" s="88" t="s">
        <v>256</v>
      </c>
      <c r="AH119" t="s">
        <v>83</v>
      </c>
      <c r="AI119" s="49" t="s">
        <v>448</v>
      </c>
      <c r="AJ119" s="49">
        <v>1</v>
      </c>
      <c r="AK119" t="s">
        <v>5387</v>
      </c>
      <c r="AL119" s="355">
        <v>32</v>
      </c>
      <c r="AM119" s="49" t="s">
        <v>28</v>
      </c>
      <c r="AN119" s="49" t="s">
        <v>5388</v>
      </c>
      <c r="AO119" s="397">
        <v>32</v>
      </c>
      <c r="AP119" s="397">
        <v>0</v>
      </c>
      <c r="AQ119" s="397">
        <v>32</v>
      </c>
      <c r="AR119" s="397" t="s">
        <v>28</v>
      </c>
    </row>
    <row r="120" spans="1:44" x14ac:dyDescent="0.25">
      <c r="A120" s="353">
        <v>45679</v>
      </c>
      <c r="B120" t="s">
        <v>341</v>
      </c>
      <c r="C120" t="s">
        <v>188</v>
      </c>
      <c r="D120" s="357" t="s">
        <v>189</v>
      </c>
      <c r="E120" t="s">
        <v>462</v>
      </c>
      <c r="F120" t="s">
        <v>245</v>
      </c>
      <c r="G120" t="s">
        <v>75</v>
      </c>
      <c r="H120" t="s">
        <v>245</v>
      </c>
      <c r="I120" s="88">
        <v>5</v>
      </c>
      <c r="J120" t="s">
        <v>371</v>
      </c>
      <c r="K120" s="49" t="s">
        <v>469</v>
      </c>
      <c r="L120" s="397">
        <v>38</v>
      </c>
      <c r="M120" t="s">
        <v>75</v>
      </c>
      <c r="N120" t="s">
        <v>75</v>
      </c>
      <c r="O120" t="s">
        <v>347</v>
      </c>
      <c r="P120" t="s">
        <v>347</v>
      </c>
      <c r="Q120" s="353" t="s">
        <v>75</v>
      </c>
      <c r="R120" t="s">
        <v>403</v>
      </c>
      <c r="S120" t="s">
        <v>75</v>
      </c>
      <c r="T120" t="s">
        <v>75</v>
      </c>
      <c r="U120" t="s">
        <v>75</v>
      </c>
      <c r="V120" t="s">
        <v>431</v>
      </c>
      <c r="W120" t="s">
        <v>75</v>
      </c>
      <c r="X120" s="49">
        <v>2.5</v>
      </c>
      <c r="Y120" t="s">
        <v>75</v>
      </c>
      <c r="Z120" t="s">
        <v>347</v>
      </c>
      <c r="AA120" t="s">
        <v>75</v>
      </c>
      <c r="AB120" t="s">
        <v>246</v>
      </c>
      <c r="AC120" t="s">
        <v>437</v>
      </c>
      <c r="AD120" t="s">
        <v>80</v>
      </c>
      <c r="AE120" t="s">
        <v>80</v>
      </c>
      <c r="AF120" t="s">
        <v>409</v>
      </c>
      <c r="AG120" s="88" t="s">
        <v>256</v>
      </c>
      <c r="AH120" t="s">
        <v>83</v>
      </c>
      <c r="AI120" s="49" t="s">
        <v>414</v>
      </c>
      <c r="AJ120" s="49">
        <v>1</v>
      </c>
      <c r="AK120" t="s">
        <v>5387</v>
      </c>
      <c r="AL120" s="355">
        <v>190</v>
      </c>
      <c r="AM120" s="49" t="s">
        <v>28</v>
      </c>
      <c r="AN120" s="49" t="s">
        <v>5388</v>
      </c>
      <c r="AO120" s="397">
        <v>190</v>
      </c>
      <c r="AP120" s="397">
        <v>0</v>
      </c>
      <c r="AQ120" s="397">
        <v>190</v>
      </c>
      <c r="AR120" s="397" t="s">
        <v>28</v>
      </c>
    </row>
    <row r="121" spans="1:44" x14ac:dyDescent="0.25">
      <c r="A121" s="353">
        <v>45679</v>
      </c>
      <c r="B121" t="s">
        <v>341</v>
      </c>
      <c r="C121" t="s">
        <v>188</v>
      </c>
      <c r="D121" s="357" t="s">
        <v>189</v>
      </c>
      <c r="E121" t="s">
        <v>462</v>
      </c>
      <c r="F121" t="s">
        <v>1865</v>
      </c>
      <c r="G121" t="s">
        <v>75</v>
      </c>
      <c r="H121" t="s">
        <v>1865</v>
      </c>
      <c r="I121" s="88">
        <v>5</v>
      </c>
      <c r="J121" t="s">
        <v>93</v>
      </c>
      <c r="K121" s="49" t="s">
        <v>1866</v>
      </c>
      <c r="L121" s="397">
        <v>35</v>
      </c>
      <c r="M121" t="s">
        <v>75</v>
      </c>
      <c r="N121" t="s">
        <v>75</v>
      </c>
      <c r="O121" t="s">
        <v>347</v>
      </c>
      <c r="P121" t="s">
        <v>347</v>
      </c>
      <c r="Q121" s="353">
        <v>46266</v>
      </c>
      <c r="R121" t="s">
        <v>403</v>
      </c>
      <c r="S121" t="s">
        <v>75</v>
      </c>
      <c r="T121" t="s">
        <v>75</v>
      </c>
      <c r="U121" t="s">
        <v>75</v>
      </c>
      <c r="V121" t="s">
        <v>431</v>
      </c>
      <c r="W121" t="s">
        <v>75</v>
      </c>
      <c r="X121" s="49">
        <v>2.4</v>
      </c>
      <c r="Y121" t="s">
        <v>75</v>
      </c>
      <c r="Z121" t="s">
        <v>347</v>
      </c>
      <c r="AA121" t="s">
        <v>75</v>
      </c>
      <c r="AB121" t="s">
        <v>1867</v>
      </c>
      <c r="AC121" t="s">
        <v>1868</v>
      </c>
      <c r="AD121" t="s">
        <v>80</v>
      </c>
      <c r="AE121" t="s">
        <v>80</v>
      </c>
      <c r="AF121" t="s">
        <v>409</v>
      </c>
      <c r="AG121" s="88" t="s">
        <v>256</v>
      </c>
      <c r="AH121" t="s">
        <v>83</v>
      </c>
      <c r="AI121" s="49" t="s">
        <v>414</v>
      </c>
      <c r="AJ121" s="49">
        <v>1</v>
      </c>
      <c r="AK121" t="s">
        <v>5387</v>
      </c>
      <c r="AL121" s="355">
        <v>175</v>
      </c>
      <c r="AM121" s="49" t="s">
        <v>28</v>
      </c>
      <c r="AN121" s="49" t="s">
        <v>5388</v>
      </c>
      <c r="AO121" s="397">
        <v>175</v>
      </c>
      <c r="AP121" s="397">
        <v>0</v>
      </c>
      <c r="AQ121" s="397">
        <v>175</v>
      </c>
      <c r="AR121" s="397" t="s">
        <v>28</v>
      </c>
    </row>
    <row r="122" spans="1:44" x14ac:dyDescent="0.25">
      <c r="A122" s="353">
        <v>45679</v>
      </c>
      <c r="B122" t="s">
        <v>341</v>
      </c>
      <c r="C122" t="s">
        <v>188</v>
      </c>
      <c r="D122" s="357" t="s">
        <v>189</v>
      </c>
      <c r="E122" t="s">
        <v>462</v>
      </c>
      <c r="F122" t="s">
        <v>122</v>
      </c>
      <c r="G122" t="s">
        <v>75</v>
      </c>
      <c r="H122" t="s">
        <v>122</v>
      </c>
      <c r="I122" s="88">
        <v>5</v>
      </c>
      <c r="J122" t="s">
        <v>346</v>
      </c>
      <c r="K122" s="49" t="s">
        <v>449</v>
      </c>
      <c r="L122" s="397">
        <v>7</v>
      </c>
      <c r="M122" t="s">
        <v>75</v>
      </c>
      <c r="N122" t="s">
        <v>75</v>
      </c>
      <c r="O122" t="s">
        <v>347</v>
      </c>
      <c r="P122" t="s">
        <v>347</v>
      </c>
      <c r="Q122" s="353">
        <v>46600</v>
      </c>
      <c r="R122" t="s">
        <v>403</v>
      </c>
      <c r="S122" t="s">
        <v>75</v>
      </c>
      <c r="T122" t="s">
        <v>75</v>
      </c>
      <c r="U122" t="s">
        <v>75</v>
      </c>
      <c r="V122" t="s">
        <v>431</v>
      </c>
      <c r="W122" t="s">
        <v>75</v>
      </c>
      <c r="X122" s="49">
        <v>3.5</v>
      </c>
      <c r="Y122" t="s">
        <v>75</v>
      </c>
      <c r="Z122" t="s">
        <v>347</v>
      </c>
      <c r="AA122" t="s">
        <v>75</v>
      </c>
      <c r="AB122" t="s">
        <v>122</v>
      </c>
      <c r="AC122" t="s">
        <v>441</v>
      </c>
      <c r="AD122" t="s">
        <v>80</v>
      </c>
      <c r="AE122" t="s">
        <v>80</v>
      </c>
      <c r="AF122" t="s">
        <v>409</v>
      </c>
      <c r="AG122" s="88" t="s">
        <v>256</v>
      </c>
      <c r="AH122" t="s">
        <v>83</v>
      </c>
      <c r="AI122" s="49" t="s">
        <v>448</v>
      </c>
      <c r="AJ122" s="49">
        <v>1</v>
      </c>
      <c r="AK122" t="s">
        <v>5387</v>
      </c>
      <c r="AL122" s="355">
        <v>35</v>
      </c>
      <c r="AM122" s="49" t="s">
        <v>28</v>
      </c>
      <c r="AN122" s="49" t="s">
        <v>5388</v>
      </c>
      <c r="AO122" s="397">
        <v>35</v>
      </c>
      <c r="AP122" s="397">
        <v>0</v>
      </c>
      <c r="AQ122" s="397">
        <v>35</v>
      </c>
      <c r="AR122" s="397" t="s">
        <v>28</v>
      </c>
    </row>
    <row r="123" spans="1:44" x14ac:dyDescent="0.25">
      <c r="A123" s="353">
        <v>45679</v>
      </c>
      <c r="B123" t="s">
        <v>341</v>
      </c>
      <c r="C123" t="s">
        <v>177</v>
      </c>
      <c r="D123" s="357" t="s">
        <v>608</v>
      </c>
      <c r="E123" t="s">
        <v>412</v>
      </c>
      <c r="F123" t="s">
        <v>519</v>
      </c>
      <c r="G123" t="s">
        <v>75</v>
      </c>
      <c r="H123" t="s">
        <v>127</v>
      </c>
      <c r="I123" s="88">
        <v>5</v>
      </c>
      <c r="J123" t="s">
        <v>105</v>
      </c>
      <c r="K123" s="49" t="s">
        <v>520</v>
      </c>
      <c r="L123" s="397">
        <v>14</v>
      </c>
      <c r="M123" t="s">
        <v>75</v>
      </c>
      <c r="N123" t="s">
        <v>75</v>
      </c>
      <c r="O123" t="s">
        <v>347</v>
      </c>
      <c r="P123" t="s">
        <v>347</v>
      </c>
      <c r="Q123" s="353">
        <v>46508</v>
      </c>
      <c r="R123" t="s">
        <v>403</v>
      </c>
      <c r="S123" t="s">
        <v>75</v>
      </c>
      <c r="T123" t="s">
        <v>75</v>
      </c>
      <c r="U123" t="s">
        <v>75</v>
      </c>
      <c r="V123" t="s">
        <v>404</v>
      </c>
      <c r="W123" t="s">
        <v>75</v>
      </c>
      <c r="X123" s="49">
        <v>7.4</v>
      </c>
      <c r="Y123" t="s">
        <v>75</v>
      </c>
      <c r="Z123" t="s">
        <v>347</v>
      </c>
      <c r="AA123" t="s">
        <v>75</v>
      </c>
      <c r="AB123" t="s">
        <v>128</v>
      </c>
      <c r="AC123" t="s">
        <v>509</v>
      </c>
      <c r="AD123" t="s">
        <v>80</v>
      </c>
      <c r="AE123" t="s">
        <v>80</v>
      </c>
      <c r="AF123" t="s">
        <v>409</v>
      </c>
      <c r="AG123" s="88" t="s">
        <v>256</v>
      </c>
      <c r="AH123" t="s">
        <v>83</v>
      </c>
      <c r="AI123" s="49" t="s">
        <v>416</v>
      </c>
      <c r="AJ123" s="49">
        <v>1</v>
      </c>
      <c r="AK123" t="s">
        <v>5387</v>
      </c>
      <c r="AL123" s="355">
        <v>70</v>
      </c>
      <c r="AM123" s="49" t="s">
        <v>28</v>
      </c>
      <c r="AN123" s="49" t="s">
        <v>5388</v>
      </c>
      <c r="AO123" s="397">
        <v>70</v>
      </c>
      <c r="AP123" s="397">
        <v>0</v>
      </c>
      <c r="AQ123" s="397">
        <v>70</v>
      </c>
      <c r="AR123" s="397" t="s">
        <v>28</v>
      </c>
    </row>
    <row r="124" spans="1:44" x14ac:dyDescent="0.25">
      <c r="A124" s="353">
        <v>45679</v>
      </c>
      <c r="B124" t="s">
        <v>341</v>
      </c>
      <c r="C124" t="s">
        <v>177</v>
      </c>
      <c r="D124" s="357" t="s">
        <v>98</v>
      </c>
      <c r="E124" t="s">
        <v>480</v>
      </c>
      <c r="F124" t="s">
        <v>736</v>
      </c>
      <c r="G124" t="s">
        <v>75</v>
      </c>
      <c r="H124" t="s">
        <v>5390</v>
      </c>
      <c r="I124" s="88">
        <v>6</v>
      </c>
      <c r="J124" t="s">
        <v>93</v>
      </c>
      <c r="K124" s="49" t="s">
        <v>2166</v>
      </c>
      <c r="L124" s="397">
        <v>33</v>
      </c>
      <c r="M124" t="s">
        <v>75</v>
      </c>
      <c r="N124" t="s">
        <v>75</v>
      </c>
      <c r="O124" t="s">
        <v>347</v>
      </c>
      <c r="P124" t="s">
        <v>347</v>
      </c>
      <c r="Q124" s="353">
        <v>46873</v>
      </c>
      <c r="R124" t="s">
        <v>403</v>
      </c>
      <c r="S124" t="s">
        <v>75</v>
      </c>
      <c r="T124" t="s">
        <v>75</v>
      </c>
      <c r="U124" t="s">
        <v>75</v>
      </c>
      <c r="V124" t="s">
        <v>404</v>
      </c>
      <c r="W124" t="s">
        <v>75</v>
      </c>
      <c r="X124" s="49">
        <v>8.5</v>
      </c>
      <c r="Y124" t="s">
        <v>75</v>
      </c>
      <c r="Z124" t="s">
        <v>347</v>
      </c>
      <c r="AA124" t="s">
        <v>75</v>
      </c>
      <c r="AB124" t="s">
        <v>2167</v>
      </c>
      <c r="AC124" t="s">
        <v>1965</v>
      </c>
      <c r="AD124" t="s">
        <v>80</v>
      </c>
      <c r="AE124" t="s">
        <v>80</v>
      </c>
      <c r="AF124" t="s">
        <v>5361</v>
      </c>
      <c r="AG124" s="88" t="s">
        <v>256</v>
      </c>
      <c r="AH124" t="s">
        <v>83</v>
      </c>
      <c r="AI124" s="49" t="s">
        <v>445</v>
      </c>
      <c r="AJ124" s="49">
        <v>2</v>
      </c>
      <c r="AK124" t="s">
        <v>5387</v>
      </c>
      <c r="AL124" s="355">
        <v>198</v>
      </c>
      <c r="AM124" s="49" t="s">
        <v>28</v>
      </c>
      <c r="AN124" s="49" t="s">
        <v>5388</v>
      </c>
      <c r="AO124" s="397">
        <v>198</v>
      </c>
      <c r="AP124" s="397">
        <v>0</v>
      </c>
      <c r="AQ124" s="397">
        <v>198</v>
      </c>
      <c r="AR124" s="397" t="s">
        <v>28</v>
      </c>
    </row>
    <row r="125" spans="1:44" x14ac:dyDescent="0.25">
      <c r="A125" s="353">
        <v>45679</v>
      </c>
      <c r="B125" t="s">
        <v>341</v>
      </c>
      <c r="C125" t="s">
        <v>177</v>
      </c>
      <c r="D125" s="357" t="s">
        <v>368</v>
      </c>
      <c r="E125" t="s">
        <v>476</v>
      </c>
      <c r="F125" t="s">
        <v>1838</v>
      </c>
      <c r="G125" t="s">
        <v>75</v>
      </c>
      <c r="H125" t="s">
        <v>1838</v>
      </c>
      <c r="I125" s="88">
        <v>10</v>
      </c>
      <c r="J125" t="s">
        <v>103</v>
      </c>
      <c r="K125" s="49" t="s">
        <v>1839</v>
      </c>
      <c r="L125" s="397">
        <v>2</v>
      </c>
      <c r="M125" t="s">
        <v>75</v>
      </c>
      <c r="N125" t="s">
        <v>75</v>
      </c>
      <c r="O125" t="s">
        <v>347</v>
      </c>
      <c r="P125" t="s">
        <v>347</v>
      </c>
      <c r="Q125" s="353" t="s">
        <v>75</v>
      </c>
      <c r="R125" t="s">
        <v>403</v>
      </c>
      <c r="S125" t="s">
        <v>75</v>
      </c>
      <c r="T125" t="s">
        <v>75</v>
      </c>
      <c r="U125" t="s">
        <v>75</v>
      </c>
      <c r="V125" t="s">
        <v>404</v>
      </c>
      <c r="W125" t="s">
        <v>75</v>
      </c>
      <c r="X125" s="49">
        <v>7.2</v>
      </c>
      <c r="Y125" t="s">
        <v>75</v>
      </c>
      <c r="Z125" t="s">
        <v>347</v>
      </c>
      <c r="AA125" t="s">
        <v>75</v>
      </c>
      <c r="AB125" t="s">
        <v>1840</v>
      </c>
      <c r="AC125" t="s">
        <v>1841</v>
      </c>
      <c r="AD125" t="s">
        <v>80</v>
      </c>
      <c r="AE125" t="s">
        <v>80</v>
      </c>
      <c r="AF125" t="s">
        <v>409</v>
      </c>
      <c r="AG125" s="88" t="s">
        <v>256</v>
      </c>
      <c r="AH125" t="s">
        <v>83</v>
      </c>
      <c r="AI125" s="49" t="s">
        <v>416</v>
      </c>
      <c r="AJ125" s="49">
        <v>1</v>
      </c>
      <c r="AK125" t="s">
        <v>5387</v>
      </c>
      <c r="AL125" s="355">
        <v>20</v>
      </c>
      <c r="AM125" s="49" t="s">
        <v>28</v>
      </c>
      <c r="AN125" s="49" t="s">
        <v>5388</v>
      </c>
      <c r="AO125" s="397">
        <v>20</v>
      </c>
      <c r="AP125" s="397">
        <v>0</v>
      </c>
      <c r="AQ125" s="397">
        <v>20</v>
      </c>
      <c r="AR125" s="397" t="s">
        <v>28</v>
      </c>
    </row>
    <row r="126" spans="1:44" x14ac:dyDescent="0.25">
      <c r="A126" s="353">
        <v>45679</v>
      </c>
      <c r="B126" t="s">
        <v>341</v>
      </c>
      <c r="C126" t="s">
        <v>188</v>
      </c>
      <c r="D126" s="357" t="s">
        <v>189</v>
      </c>
      <c r="E126" t="s">
        <v>462</v>
      </c>
      <c r="F126" t="s">
        <v>196</v>
      </c>
      <c r="G126" t="s">
        <v>75</v>
      </c>
      <c r="H126" t="s">
        <v>196</v>
      </c>
      <c r="I126" s="88">
        <v>10</v>
      </c>
      <c r="J126" t="s">
        <v>198</v>
      </c>
      <c r="K126" s="49" t="s">
        <v>75</v>
      </c>
      <c r="L126" s="397">
        <v>4</v>
      </c>
      <c r="M126" t="s">
        <v>75</v>
      </c>
      <c r="N126" t="s">
        <v>75</v>
      </c>
      <c r="O126" t="s">
        <v>347</v>
      </c>
      <c r="P126" t="s">
        <v>347</v>
      </c>
      <c r="Q126" s="353">
        <v>46227</v>
      </c>
      <c r="R126" t="s">
        <v>403</v>
      </c>
      <c r="S126" t="s">
        <v>75</v>
      </c>
      <c r="T126" t="s">
        <v>75</v>
      </c>
      <c r="U126" t="s">
        <v>75</v>
      </c>
      <c r="V126" t="s">
        <v>431</v>
      </c>
      <c r="W126" t="s">
        <v>75</v>
      </c>
      <c r="X126" s="49">
        <v>2.1</v>
      </c>
      <c r="Y126" t="s">
        <v>75</v>
      </c>
      <c r="Z126" t="s">
        <v>347</v>
      </c>
      <c r="AA126" t="s">
        <v>75</v>
      </c>
      <c r="AB126" t="s">
        <v>197</v>
      </c>
      <c r="AC126" t="s">
        <v>559</v>
      </c>
      <c r="AD126" t="s">
        <v>80</v>
      </c>
      <c r="AE126" t="s">
        <v>80</v>
      </c>
      <c r="AF126" t="s">
        <v>409</v>
      </c>
      <c r="AG126" s="88" t="s">
        <v>256</v>
      </c>
      <c r="AH126" t="s">
        <v>83</v>
      </c>
      <c r="AI126" s="49" t="s">
        <v>416</v>
      </c>
      <c r="AJ126" s="49">
        <v>1</v>
      </c>
      <c r="AK126" t="s">
        <v>5387</v>
      </c>
      <c r="AL126" s="355">
        <v>40</v>
      </c>
      <c r="AM126" s="49" t="s">
        <v>28</v>
      </c>
      <c r="AN126" s="49" t="s">
        <v>5388</v>
      </c>
      <c r="AO126" s="397">
        <v>40</v>
      </c>
      <c r="AP126" s="397" t="s">
        <v>28</v>
      </c>
      <c r="AQ126" s="397">
        <v>40</v>
      </c>
      <c r="AR126" s="397" t="s">
        <v>28</v>
      </c>
    </row>
    <row r="127" spans="1:44" ht="23.25" x14ac:dyDescent="0.35">
      <c r="A127" s="353">
        <v>45679</v>
      </c>
      <c r="B127" t="s">
        <v>341</v>
      </c>
      <c r="C127" t="s">
        <v>188</v>
      </c>
      <c r="D127" s="357" t="s">
        <v>2566</v>
      </c>
      <c r="E127" t="s">
        <v>444</v>
      </c>
      <c r="F127" t="s">
        <v>137</v>
      </c>
      <c r="G127" t="s">
        <v>75</v>
      </c>
      <c r="H127" t="s">
        <v>137</v>
      </c>
      <c r="I127" s="88">
        <v>12</v>
      </c>
      <c r="J127" t="s">
        <v>93</v>
      </c>
      <c r="K127" s="49" t="s">
        <v>467</v>
      </c>
      <c r="L127" s="397">
        <v>5.25</v>
      </c>
      <c r="M127" t="s">
        <v>75</v>
      </c>
      <c r="N127" t="s">
        <v>75</v>
      </c>
      <c r="O127" t="s">
        <v>347</v>
      </c>
      <c r="P127" t="s">
        <v>347</v>
      </c>
      <c r="Q127" s="353">
        <v>46235</v>
      </c>
      <c r="R127" t="s">
        <v>403</v>
      </c>
      <c r="S127" t="s">
        <v>75</v>
      </c>
      <c r="T127" t="s">
        <v>75</v>
      </c>
      <c r="U127" t="s">
        <v>75</v>
      </c>
      <c r="V127" t="s">
        <v>431</v>
      </c>
      <c r="W127" t="s">
        <v>75</v>
      </c>
      <c r="X127" s="49">
        <v>2.4</v>
      </c>
      <c r="Y127" t="s">
        <v>75</v>
      </c>
      <c r="Z127" t="s">
        <v>347</v>
      </c>
      <c r="AA127" t="s">
        <v>75</v>
      </c>
      <c r="AB127" t="s">
        <v>138</v>
      </c>
      <c r="AC127" t="s">
        <v>468</v>
      </c>
      <c r="AD127" t="s">
        <v>80</v>
      </c>
      <c r="AE127" t="s">
        <v>80</v>
      </c>
      <c r="AF127" t="s">
        <v>409</v>
      </c>
      <c r="AG127" s="88" t="s">
        <v>256</v>
      </c>
      <c r="AH127" t="s">
        <v>83</v>
      </c>
      <c r="AI127" s="49" t="s">
        <v>414</v>
      </c>
      <c r="AJ127" s="49">
        <v>1</v>
      </c>
      <c r="AK127" t="s">
        <v>5387</v>
      </c>
      <c r="AL127" s="355">
        <v>63</v>
      </c>
      <c r="AM127" s="49" t="s">
        <v>28</v>
      </c>
      <c r="AN127" s="49" t="s">
        <v>5388</v>
      </c>
      <c r="AO127" s="397">
        <v>63</v>
      </c>
      <c r="AP127" s="397">
        <v>0</v>
      </c>
      <c r="AQ127" s="397">
        <v>63</v>
      </c>
      <c r="AR127" s="397" t="s">
        <v>28</v>
      </c>
    </row>
    <row r="128" spans="1:44" x14ac:dyDescent="0.25">
      <c r="A128" s="353">
        <v>45679</v>
      </c>
      <c r="B128" t="s">
        <v>341</v>
      </c>
      <c r="C128" t="s">
        <v>188</v>
      </c>
      <c r="D128" s="357" t="s">
        <v>607</v>
      </c>
      <c r="E128" t="s">
        <v>444</v>
      </c>
      <c r="F128" t="s">
        <v>115</v>
      </c>
      <c r="G128" t="s">
        <v>75</v>
      </c>
      <c r="H128" t="s">
        <v>115</v>
      </c>
      <c r="I128" s="88">
        <v>15</v>
      </c>
      <c r="J128" t="s">
        <v>93</v>
      </c>
      <c r="K128" s="49" t="s">
        <v>465</v>
      </c>
      <c r="L128" s="397">
        <v>30</v>
      </c>
      <c r="M128" t="s">
        <v>75</v>
      </c>
      <c r="N128" t="s">
        <v>75</v>
      </c>
      <c r="O128" t="s">
        <v>347</v>
      </c>
      <c r="P128" t="s">
        <v>347</v>
      </c>
      <c r="Q128" s="353">
        <v>47088</v>
      </c>
      <c r="R128" t="s">
        <v>403</v>
      </c>
      <c r="S128" t="s">
        <v>75</v>
      </c>
      <c r="T128" t="s">
        <v>75</v>
      </c>
      <c r="U128" t="s">
        <v>75</v>
      </c>
      <c r="V128" t="s">
        <v>431</v>
      </c>
      <c r="W128" t="s">
        <v>75</v>
      </c>
      <c r="X128" s="49">
        <v>2.4</v>
      </c>
      <c r="Y128" t="s">
        <v>75</v>
      </c>
      <c r="Z128" t="s">
        <v>347</v>
      </c>
      <c r="AA128" t="s">
        <v>75</v>
      </c>
      <c r="AB128" t="s">
        <v>115</v>
      </c>
      <c r="AC128" t="s">
        <v>550</v>
      </c>
      <c r="AD128" t="s">
        <v>80</v>
      </c>
      <c r="AE128" t="s">
        <v>80</v>
      </c>
      <c r="AF128" t="s">
        <v>409</v>
      </c>
      <c r="AG128" s="88" t="s">
        <v>256</v>
      </c>
      <c r="AH128" t="s">
        <v>83</v>
      </c>
      <c r="AI128" s="49" t="s">
        <v>414</v>
      </c>
      <c r="AJ128" s="49">
        <v>1</v>
      </c>
      <c r="AK128" t="s">
        <v>5387</v>
      </c>
      <c r="AL128" s="355">
        <v>450</v>
      </c>
      <c r="AM128" s="49" t="s">
        <v>28</v>
      </c>
      <c r="AN128" s="49" t="s">
        <v>5388</v>
      </c>
      <c r="AO128" s="397">
        <v>450</v>
      </c>
      <c r="AP128" s="397">
        <v>0</v>
      </c>
      <c r="AQ128" s="397">
        <v>450</v>
      </c>
      <c r="AR128" s="397" t="s">
        <v>28</v>
      </c>
    </row>
    <row r="129" spans="1:44" x14ac:dyDescent="0.25">
      <c r="A129" s="353">
        <v>45679</v>
      </c>
      <c r="B129" t="s">
        <v>341</v>
      </c>
      <c r="C129" t="s">
        <v>188</v>
      </c>
      <c r="D129" s="357" t="s">
        <v>189</v>
      </c>
      <c r="E129" t="s">
        <v>462</v>
      </c>
      <c r="F129" t="s">
        <v>123</v>
      </c>
      <c r="G129" t="s">
        <v>75</v>
      </c>
      <c r="H129" t="s">
        <v>123</v>
      </c>
      <c r="I129" s="88">
        <v>20</v>
      </c>
      <c r="J129" t="s">
        <v>102</v>
      </c>
      <c r="K129" s="49" t="s">
        <v>232</v>
      </c>
      <c r="L129" s="397">
        <v>9</v>
      </c>
      <c r="M129" t="s">
        <v>75</v>
      </c>
      <c r="N129" t="s">
        <v>75</v>
      </c>
      <c r="O129" t="s">
        <v>347</v>
      </c>
      <c r="P129" t="s">
        <v>347</v>
      </c>
      <c r="Q129" s="353" t="s">
        <v>75</v>
      </c>
      <c r="R129" t="s">
        <v>403</v>
      </c>
      <c r="S129" t="s">
        <v>75</v>
      </c>
      <c r="T129" t="s">
        <v>75</v>
      </c>
      <c r="U129" t="s">
        <v>75</v>
      </c>
      <c r="V129" t="s">
        <v>431</v>
      </c>
      <c r="W129" t="s">
        <v>75</v>
      </c>
      <c r="X129" s="49">
        <v>2.2999999999999998</v>
      </c>
      <c r="Y129" t="s">
        <v>75</v>
      </c>
      <c r="Z129" t="s">
        <v>347</v>
      </c>
      <c r="AA129" t="s">
        <v>75</v>
      </c>
      <c r="AB129" t="s">
        <v>123</v>
      </c>
      <c r="AC129" t="s">
        <v>559</v>
      </c>
      <c r="AD129" t="s">
        <v>80</v>
      </c>
      <c r="AE129" t="s">
        <v>80</v>
      </c>
      <c r="AF129" t="s">
        <v>409</v>
      </c>
      <c r="AG129" s="88" t="s">
        <v>256</v>
      </c>
      <c r="AH129" t="s">
        <v>83</v>
      </c>
      <c r="AI129" s="49" t="s">
        <v>414</v>
      </c>
      <c r="AJ129" s="49">
        <v>1</v>
      </c>
      <c r="AK129" t="s">
        <v>5387</v>
      </c>
      <c r="AL129" s="355">
        <v>180</v>
      </c>
      <c r="AM129" s="49" t="s">
        <v>28</v>
      </c>
      <c r="AN129" s="49" t="s">
        <v>5388</v>
      </c>
      <c r="AO129" s="397">
        <v>180</v>
      </c>
      <c r="AP129" s="397" t="s">
        <v>28</v>
      </c>
      <c r="AQ129" s="397">
        <v>180</v>
      </c>
      <c r="AR129" s="397" t="s">
        <v>28</v>
      </c>
    </row>
    <row r="130" spans="1:44" x14ac:dyDescent="0.25">
      <c r="A130" s="353">
        <v>45679</v>
      </c>
      <c r="B130" t="s">
        <v>341</v>
      </c>
      <c r="C130" t="s">
        <v>188</v>
      </c>
      <c r="D130" s="357" t="s">
        <v>189</v>
      </c>
      <c r="E130" t="s">
        <v>462</v>
      </c>
      <c r="F130" t="s">
        <v>231</v>
      </c>
      <c r="G130" t="s">
        <v>75</v>
      </c>
      <c r="H130" t="s">
        <v>231</v>
      </c>
      <c r="I130" s="88">
        <v>20</v>
      </c>
      <c r="J130" t="s">
        <v>102</v>
      </c>
      <c r="K130" s="49" t="s">
        <v>232</v>
      </c>
      <c r="L130" s="397">
        <v>9</v>
      </c>
      <c r="M130" t="s">
        <v>75</v>
      </c>
      <c r="N130" t="s">
        <v>75</v>
      </c>
      <c r="O130" t="s">
        <v>347</v>
      </c>
      <c r="P130" t="s">
        <v>347</v>
      </c>
      <c r="Q130" s="353" t="s">
        <v>75</v>
      </c>
      <c r="R130" t="s">
        <v>403</v>
      </c>
      <c r="S130" t="s">
        <v>75</v>
      </c>
      <c r="T130" t="s">
        <v>75</v>
      </c>
      <c r="U130" t="s">
        <v>75</v>
      </c>
      <c r="V130" t="s">
        <v>431</v>
      </c>
      <c r="W130" t="s">
        <v>75</v>
      </c>
      <c r="X130" s="49">
        <v>1.3</v>
      </c>
      <c r="Y130" t="s">
        <v>75</v>
      </c>
      <c r="Z130" t="s">
        <v>347</v>
      </c>
      <c r="AA130" t="s">
        <v>75</v>
      </c>
      <c r="AB130" t="s">
        <v>231</v>
      </c>
      <c r="AC130" t="s">
        <v>559</v>
      </c>
      <c r="AD130" t="s">
        <v>80</v>
      </c>
      <c r="AE130" t="s">
        <v>80</v>
      </c>
      <c r="AF130" t="s">
        <v>409</v>
      </c>
      <c r="AG130" s="88" t="s">
        <v>256</v>
      </c>
      <c r="AH130" t="s">
        <v>83</v>
      </c>
      <c r="AI130" s="49" t="s">
        <v>436</v>
      </c>
      <c r="AJ130" s="49">
        <v>1</v>
      </c>
      <c r="AK130" t="s">
        <v>5387</v>
      </c>
      <c r="AL130" s="355">
        <v>180</v>
      </c>
      <c r="AM130" s="49" t="s">
        <v>28</v>
      </c>
      <c r="AN130" s="49" t="s">
        <v>5388</v>
      </c>
      <c r="AO130" s="397">
        <v>180</v>
      </c>
      <c r="AP130" s="397">
        <v>0</v>
      </c>
      <c r="AQ130" s="397">
        <v>180</v>
      </c>
      <c r="AR130" s="397" t="s">
        <v>28</v>
      </c>
    </row>
    <row r="131" spans="1:44" x14ac:dyDescent="0.25">
      <c r="A131" s="353">
        <v>45679</v>
      </c>
      <c r="B131" t="s">
        <v>341</v>
      </c>
      <c r="C131" t="s">
        <v>188</v>
      </c>
      <c r="D131" s="357" t="s">
        <v>189</v>
      </c>
      <c r="E131" t="s">
        <v>462</v>
      </c>
      <c r="F131" t="s">
        <v>317</v>
      </c>
      <c r="G131" t="s">
        <v>75</v>
      </c>
      <c r="H131" t="s">
        <v>317</v>
      </c>
      <c r="I131" s="88">
        <v>20</v>
      </c>
      <c r="J131" t="s">
        <v>102</v>
      </c>
      <c r="K131" s="49" t="s">
        <v>458</v>
      </c>
      <c r="L131" s="397">
        <v>9</v>
      </c>
      <c r="M131" t="s">
        <v>75</v>
      </c>
      <c r="N131" t="s">
        <v>75</v>
      </c>
      <c r="O131" t="s">
        <v>347</v>
      </c>
      <c r="P131" t="s">
        <v>347</v>
      </c>
      <c r="Q131" s="353">
        <v>46234</v>
      </c>
      <c r="R131" t="s">
        <v>403</v>
      </c>
      <c r="S131" t="s">
        <v>75</v>
      </c>
      <c r="T131" t="s">
        <v>75</v>
      </c>
      <c r="U131" t="s">
        <v>75</v>
      </c>
      <c r="V131" t="s">
        <v>431</v>
      </c>
      <c r="W131" t="s">
        <v>75</v>
      </c>
      <c r="X131" s="49">
        <v>2.2000000000000002</v>
      </c>
      <c r="Y131" t="s">
        <v>75</v>
      </c>
      <c r="Z131" t="s">
        <v>347</v>
      </c>
      <c r="AA131" t="s">
        <v>75</v>
      </c>
      <c r="AB131" t="s">
        <v>317</v>
      </c>
      <c r="AC131" t="s">
        <v>459</v>
      </c>
      <c r="AD131" t="s">
        <v>80</v>
      </c>
      <c r="AE131" t="s">
        <v>80</v>
      </c>
      <c r="AF131" t="s">
        <v>409</v>
      </c>
      <c r="AG131" s="88" t="s">
        <v>256</v>
      </c>
      <c r="AH131" t="s">
        <v>83</v>
      </c>
      <c r="AI131" s="49" t="s">
        <v>414</v>
      </c>
      <c r="AJ131" s="49">
        <v>1</v>
      </c>
      <c r="AK131" t="s">
        <v>5387</v>
      </c>
      <c r="AL131" s="355">
        <v>180</v>
      </c>
      <c r="AM131" s="49" t="s">
        <v>28</v>
      </c>
      <c r="AN131" s="49" t="s">
        <v>5388</v>
      </c>
      <c r="AO131" s="397">
        <v>180</v>
      </c>
      <c r="AP131" s="397">
        <v>0</v>
      </c>
      <c r="AQ131" s="397">
        <v>180</v>
      </c>
      <c r="AR131" s="397" t="s">
        <v>28</v>
      </c>
    </row>
    <row r="132" spans="1:44" x14ac:dyDescent="0.25">
      <c r="A132" s="353">
        <v>45679</v>
      </c>
      <c r="B132" t="s">
        <v>341</v>
      </c>
      <c r="C132" t="s">
        <v>188</v>
      </c>
      <c r="D132" s="357" t="s">
        <v>189</v>
      </c>
      <c r="E132" t="s">
        <v>462</v>
      </c>
      <c r="F132" t="s">
        <v>205</v>
      </c>
      <c r="G132" t="s">
        <v>75</v>
      </c>
      <c r="H132" t="s">
        <v>205</v>
      </c>
      <c r="I132" s="88">
        <v>23</v>
      </c>
      <c r="J132" t="s">
        <v>2137</v>
      </c>
      <c r="K132" s="49" t="s">
        <v>463</v>
      </c>
      <c r="L132" s="397">
        <v>13</v>
      </c>
      <c r="M132" t="s">
        <v>75</v>
      </c>
      <c r="N132" t="s">
        <v>75</v>
      </c>
      <c r="O132" t="s">
        <v>347</v>
      </c>
      <c r="P132" t="s">
        <v>347</v>
      </c>
      <c r="Q132" s="353" t="s">
        <v>75</v>
      </c>
      <c r="R132" t="s">
        <v>403</v>
      </c>
      <c r="S132" t="s">
        <v>75</v>
      </c>
      <c r="T132" t="s">
        <v>75</v>
      </c>
      <c r="U132" t="s">
        <v>75</v>
      </c>
      <c r="V132" t="s">
        <v>431</v>
      </c>
      <c r="W132" t="s">
        <v>75</v>
      </c>
      <c r="X132" s="49">
        <v>6.2</v>
      </c>
      <c r="Y132" t="s">
        <v>75</v>
      </c>
      <c r="Z132" t="s">
        <v>347</v>
      </c>
      <c r="AA132" t="s">
        <v>75</v>
      </c>
      <c r="AB132" t="s">
        <v>464</v>
      </c>
      <c r="AC132" t="s">
        <v>437</v>
      </c>
      <c r="AD132" t="s">
        <v>80</v>
      </c>
      <c r="AE132" t="s">
        <v>80</v>
      </c>
      <c r="AF132" t="s">
        <v>409</v>
      </c>
      <c r="AG132" s="88" t="s">
        <v>256</v>
      </c>
      <c r="AH132" t="s">
        <v>83</v>
      </c>
      <c r="AI132" s="49" t="s">
        <v>405</v>
      </c>
      <c r="AJ132" s="49">
        <v>1</v>
      </c>
      <c r="AK132" t="s">
        <v>5387</v>
      </c>
      <c r="AL132" s="355">
        <v>299</v>
      </c>
      <c r="AM132" s="49" t="s">
        <v>28</v>
      </c>
      <c r="AN132" s="49" t="s">
        <v>5388</v>
      </c>
      <c r="AO132" s="397">
        <v>299</v>
      </c>
      <c r="AP132" s="397">
        <v>0</v>
      </c>
      <c r="AQ132" s="397">
        <v>299</v>
      </c>
      <c r="AR132" s="397" t="s">
        <v>28</v>
      </c>
    </row>
    <row r="133" spans="1:44" x14ac:dyDescent="0.25">
      <c r="A133" s="353">
        <v>45679</v>
      </c>
      <c r="B133" t="s">
        <v>341</v>
      </c>
      <c r="C133" t="s">
        <v>177</v>
      </c>
      <c r="D133" s="357" t="s">
        <v>84</v>
      </c>
      <c r="E133" t="s">
        <v>512</v>
      </c>
      <c r="F133" t="s">
        <v>86</v>
      </c>
      <c r="G133" t="s">
        <v>75</v>
      </c>
      <c r="H133" t="s">
        <v>614</v>
      </c>
      <c r="I133" s="88">
        <v>30</v>
      </c>
      <c r="J133" t="s">
        <v>88</v>
      </c>
      <c r="K133" s="49" t="s">
        <v>615</v>
      </c>
      <c r="L133" s="397">
        <v>3</v>
      </c>
      <c r="M133" t="s">
        <v>75</v>
      </c>
      <c r="N133" t="s">
        <v>75</v>
      </c>
      <c r="O133" t="s">
        <v>347</v>
      </c>
      <c r="P133" t="s">
        <v>347</v>
      </c>
      <c r="Q133" s="353" t="s">
        <v>347</v>
      </c>
      <c r="R133" t="s">
        <v>403</v>
      </c>
      <c r="S133" t="s">
        <v>75</v>
      </c>
      <c r="T133" t="s">
        <v>75</v>
      </c>
      <c r="U133" t="s">
        <v>75</v>
      </c>
      <c r="V133" t="s">
        <v>404</v>
      </c>
      <c r="W133" t="s">
        <v>75</v>
      </c>
      <c r="X133" s="49">
        <v>5.5</v>
      </c>
      <c r="Y133" t="s">
        <v>75</v>
      </c>
      <c r="Z133" t="s">
        <v>347</v>
      </c>
      <c r="AA133" t="s">
        <v>75</v>
      </c>
      <c r="AB133" t="s">
        <v>616</v>
      </c>
      <c r="AC133" t="s">
        <v>75</v>
      </c>
      <c r="AD133" t="s">
        <v>80</v>
      </c>
      <c r="AE133" t="s">
        <v>80</v>
      </c>
      <c r="AF133" t="s">
        <v>409</v>
      </c>
      <c r="AG133" s="88" t="s">
        <v>568</v>
      </c>
      <c r="AH133" t="s">
        <v>83</v>
      </c>
      <c r="AI133" s="49" t="s">
        <v>406</v>
      </c>
      <c r="AJ133" s="49">
        <v>1</v>
      </c>
      <c r="AK133" t="s">
        <v>5387</v>
      </c>
      <c r="AL133" s="355">
        <v>90</v>
      </c>
      <c r="AM133" s="49" t="s">
        <v>28</v>
      </c>
      <c r="AN133" s="49" t="s">
        <v>5388</v>
      </c>
      <c r="AO133" s="397">
        <v>90</v>
      </c>
      <c r="AP133" s="397">
        <v>0</v>
      </c>
      <c r="AQ133" s="397">
        <v>90</v>
      </c>
      <c r="AR133" s="397" t="s">
        <v>28</v>
      </c>
    </row>
    <row r="134" spans="1:44" x14ac:dyDescent="0.25">
      <c r="A134" s="353">
        <v>45679</v>
      </c>
      <c r="B134" t="s">
        <v>341</v>
      </c>
      <c r="C134" t="s">
        <v>188</v>
      </c>
      <c r="D134" s="357" t="s">
        <v>365</v>
      </c>
      <c r="E134" t="s">
        <v>430</v>
      </c>
      <c r="F134" t="s">
        <v>99</v>
      </c>
      <c r="G134" t="s">
        <v>75</v>
      </c>
      <c r="H134" t="s">
        <v>99</v>
      </c>
      <c r="I134" s="88">
        <v>32</v>
      </c>
      <c r="J134" t="s">
        <v>218</v>
      </c>
      <c r="K134" s="49" t="s">
        <v>100</v>
      </c>
      <c r="L134" s="397">
        <v>4.125</v>
      </c>
      <c r="M134" t="s">
        <v>75</v>
      </c>
      <c r="N134" t="s">
        <v>75</v>
      </c>
      <c r="O134" t="s">
        <v>347</v>
      </c>
      <c r="P134" t="s">
        <v>347</v>
      </c>
      <c r="Q134" s="353" t="s">
        <v>347</v>
      </c>
      <c r="R134" t="s">
        <v>403</v>
      </c>
      <c r="S134" t="s">
        <v>75</v>
      </c>
      <c r="T134" t="s">
        <v>75</v>
      </c>
      <c r="U134" t="s">
        <v>75</v>
      </c>
      <c r="V134" t="s">
        <v>431</v>
      </c>
      <c r="W134" t="s">
        <v>75</v>
      </c>
      <c r="X134" s="49">
        <v>5.2</v>
      </c>
      <c r="Y134" t="s">
        <v>75</v>
      </c>
      <c r="Z134" t="s">
        <v>347</v>
      </c>
      <c r="AA134" t="s">
        <v>75</v>
      </c>
      <c r="AB134" t="s">
        <v>101</v>
      </c>
      <c r="AC134" t="s">
        <v>75</v>
      </c>
      <c r="AD134" t="s">
        <v>80</v>
      </c>
      <c r="AE134" t="s">
        <v>80</v>
      </c>
      <c r="AF134" t="s">
        <v>409</v>
      </c>
      <c r="AG134" s="88" t="s">
        <v>256</v>
      </c>
      <c r="AH134" t="s">
        <v>83</v>
      </c>
      <c r="AI134" s="49" t="s">
        <v>406</v>
      </c>
      <c r="AJ134" s="49">
        <v>1</v>
      </c>
      <c r="AK134" t="s">
        <v>5387</v>
      </c>
      <c r="AL134" s="355">
        <v>132</v>
      </c>
      <c r="AM134" s="49" t="s">
        <v>28</v>
      </c>
      <c r="AN134" s="49" t="s">
        <v>5388</v>
      </c>
      <c r="AO134" s="397">
        <v>132</v>
      </c>
      <c r="AP134" s="397">
        <v>6.6000000000000005</v>
      </c>
      <c r="AQ134" s="397">
        <v>138.6</v>
      </c>
      <c r="AR134" s="397" t="s">
        <v>28</v>
      </c>
    </row>
    <row r="135" spans="1:44" x14ac:dyDescent="0.25">
      <c r="A135" s="353">
        <v>45679</v>
      </c>
      <c r="B135" t="s">
        <v>341</v>
      </c>
      <c r="C135" t="s">
        <v>177</v>
      </c>
      <c r="D135" s="357" t="s">
        <v>84</v>
      </c>
      <c r="E135" t="s">
        <v>481</v>
      </c>
      <c r="F135" t="s">
        <v>91</v>
      </c>
      <c r="G135" t="s">
        <v>75</v>
      </c>
      <c r="H135" t="s">
        <v>91</v>
      </c>
      <c r="I135" s="88">
        <v>50</v>
      </c>
      <c r="J135" t="s">
        <v>93</v>
      </c>
      <c r="K135" s="49">
        <v>21090604</v>
      </c>
      <c r="L135" s="397">
        <v>2</v>
      </c>
      <c r="M135" t="s">
        <v>75</v>
      </c>
      <c r="N135" t="s">
        <v>75</v>
      </c>
      <c r="O135" t="s">
        <v>347</v>
      </c>
      <c r="P135" t="s">
        <v>347</v>
      </c>
      <c r="Q135" s="353">
        <v>46235</v>
      </c>
      <c r="R135" t="s">
        <v>403</v>
      </c>
      <c r="S135" t="s">
        <v>75</v>
      </c>
      <c r="T135" t="s">
        <v>75</v>
      </c>
      <c r="U135" t="s">
        <v>75</v>
      </c>
      <c r="V135" t="s">
        <v>404</v>
      </c>
      <c r="W135" t="s">
        <v>75</v>
      </c>
      <c r="X135" s="49">
        <v>7.6</v>
      </c>
      <c r="Y135" t="s">
        <v>75</v>
      </c>
      <c r="Z135" t="s">
        <v>347</v>
      </c>
      <c r="AA135" t="s">
        <v>75</v>
      </c>
      <c r="AB135" t="s">
        <v>92</v>
      </c>
      <c r="AC135" t="s">
        <v>510</v>
      </c>
      <c r="AD135" t="s">
        <v>80</v>
      </c>
      <c r="AE135" t="s">
        <v>80</v>
      </c>
      <c r="AF135" t="s">
        <v>409</v>
      </c>
      <c r="AG135" s="88" t="s">
        <v>256</v>
      </c>
      <c r="AH135" t="s">
        <v>83</v>
      </c>
      <c r="AI135" s="49" t="s">
        <v>416</v>
      </c>
      <c r="AJ135" s="49">
        <v>1</v>
      </c>
      <c r="AK135" t="s">
        <v>5387</v>
      </c>
      <c r="AL135" s="355">
        <v>100</v>
      </c>
      <c r="AM135" s="49" t="s">
        <v>28</v>
      </c>
      <c r="AN135" s="49" t="s">
        <v>5388</v>
      </c>
      <c r="AO135" s="397">
        <v>100</v>
      </c>
      <c r="AP135" s="397">
        <v>0</v>
      </c>
      <c r="AQ135" s="397">
        <v>100</v>
      </c>
      <c r="AR135" s="397" t="s">
        <v>28</v>
      </c>
    </row>
    <row r="136" spans="1:44" x14ac:dyDescent="0.25">
      <c r="A136" s="353">
        <v>45680</v>
      </c>
      <c r="B136" t="s">
        <v>341</v>
      </c>
      <c r="C136" t="s">
        <v>605</v>
      </c>
      <c r="D136" s="357" t="s">
        <v>361</v>
      </c>
      <c r="E136" t="s">
        <v>424</v>
      </c>
      <c r="F136" t="s">
        <v>288</v>
      </c>
      <c r="G136" t="s">
        <v>75</v>
      </c>
      <c r="H136" t="s">
        <v>288</v>
      </c>
      <c r="I136" s="88">
        <v>1</v>
      </c>
      <c r="J136" t="s">
        <v>198</v>
      </c>
      <c r="K136" s="49" t="s">
        <v>289</v>
      </c>
      <c r="L136" s="397">
        <v>549</v>
      </c>
      <c r="M136" t="s">
        <v>75</v>
      </c>
      <c r="N136" t="s">
        <v>75</v>
      </c>
      <c r="O136" t="s">
        <v>347</v>
      </c>
      <c r="P136" t="s">
        <v>347</v>
      </c>
      <c r="Q136" s="353">
        <v>46350</v>
      </c>
      <c r="R136" t="s">
        <v>403</v>
      </c>
      <c r="S136" t="s">
        <v>75</v>
      </c>
      <c r="T136" t="s">
        <v>75</v>
      </c>
      <c r="U136" t="s">
        <v>75</v>
      </c>
      <c r="V136" t="s">
        <v>404</v>
      </c>
      <c r="W136" t="s">
        <v>75</v>
      </c>
      <c r="X136" s="49">
        <v>5.6</v>
      </c>
      <c r="Y136" t="s">
        <v>75</v>
      </c>
      <c r="Z136" t="s">
        <v>347</v>
      </c>
      <c r="AA136" t="s">
        <v>75</v>
      </c>
      <c r="AB136" t="s">
        <v>290</v>
      </c>
      <c r="AC136" t="s">
        <v>425</v>
      </c>
      <c r="AD136" t="s">
        <v>164</v>
      </c>
      <c r="AE136" t="s">
        <v>164</v>
      </c>
      <c r="AF136" t="s">
        <v>418</v>
      </c>
      <c r="AG136" s="88" t="s">
        <v>261</v>
      </c>
      <c r="AH136" t="s">
        <v>83</v>
      </c>
      <c r="AI136" s="49" t="s">
        <v>406</v>
      </c>
      <c r="AJ136" s="49">
        <v>1</v>
      </c>
      <c r="AK136" t="s">
        <v>5391</v>
      </c>
      <c r="AL136" s="355">
        <v>549</v>
      </c>
      <c r="AM136" s="49" t="s">
        <v>28</v>
      </c>
      <c r="AN136" s="49" t="s">
        <v>5392</v>
      </c>
      <c r="AO136" s="397">
        <v>549</v>
      </c>
      <c r="AP136" s="397">
        <v>27.450000000000003</v>
      </c>
      <c r="AQ136" s="397">
        <v>576.45000000000005</v>
      </c>
      <c r="AR136" s="397" t="s">
        <v>28</v>
      </c>
    </row>
    <row r="137" spans="1:44" x14ac:dyDescent="0.25">
      <c r="A137" s="353">
        <v>45680</v>
      </c>
      <c r="B137" t="s">
        <v>341</v>
      </c>
      <c r="C137" t="s">
        <v>605</v>
      </c>
      <c r="D137" s="357" t="s">
        <v>361</v>
      </c>
      <c r="E137" t="s">
        <v>424</v>
      </c>
      <c r="F137" t="s">
        <v>305</v>
      </c>
      <c r="G137" t="s">
        <v>75</v>
      </c>
      <c r="H137" t="s">
        <v>305</v>
      </c>
      <c r="I137" s="88">
        <v>2</v>
      </c>
      <c r="J137" t="s">
        <v>198</v>
      </c>
      <c r="K137" s="49" t="s">
        <v>306</v>
      </c>
      <c r="L137" s="397">
        <v>549</v>
      </c>
      <c r="M137" t="s">
        <v>75</v>
      </c>
      <c r="N137" t="s">
        <v>75</v>
      </c>
      <c r="O137" t="s">
        <v>347</v>
      </c>
      <c r="P137" t="s">
        <v>347</v>
      </c>
      <c r="Q137" s="353">
        <v>46715</v>
      </c>
      <c r="R137" t="s">
        <v>403</v>
      </c>
      <c r="S137" t="s">
        <v>75</v>
      </c>
      <c r="T137" t="s">
        <v>75</v>
      </c>
      <c r="U137" t="s">
        <v>75</v>
      </c>
      <c r="V137" t="s">
        <v>404</v>
      </c>
      <c r="W137" t="s">
        <v>75</v>
      </c>
      <c r="X137" s="49">
        <v>5.6</v>
      </c>
      <c r="Y137" t="s">
        <v>75</v>
      </c>
      <c r="Z137" t="s">
        <v>347</v>
      </c>
      <c r="AA137" t="s">
        <v>75</v>
      </c>
      <c r="AB137" t="s">
        <v>307</v>
      </c>
      <c r="AC137" t="s">
        <v>425</v>
      </c>
      <c r="AD137" t="s">
        <v>164</v>
      </c>
      <c r="AE137" t="s">
        <v>164</v>
      </c>
      <c r="AF137" t="s">
        <v>418</v>
      </c>
      <c r="AG137" s="88" t="s">
        <v>261</v>
      </c>
      <c r="AH137" t="s">
        <v>83</v>
      </c>
      <c r="AI137" s="49" t="s">
        <v>406</v>
      </c>
      <c r="AJ137" s="49">
        <v>1</v>
      </c>
      <c r="AK137" t="s">
        <v>5391</v>
      </c>
      <c r="AL137" s="355">
        <v>1098</v>
      </c>
      <c r="AM137" s="49" t="s">
        <v>28</v>
      </c>
      <c r="AN137" s="49" t="s">
        <v>5392</v>
      </c>
      <c r="AO137" s="397">
        <v>1098</v>
      </c>
      <c r="AP137" s="397">
        <v>54.900000000000006</v>
      </c>
      <c r="AQ137" s="397">
        <v>1152.9000000000001</v>
      </c>
      <c r="AR137" s="397" t="s">
        <v>28</v>
      </c>
    </row>
    <row r="138" spans="1:44" x14ac:dyDescent="0.25">
      <c r="A138" s="353">
        <v>45681</v>
      </c>
      <c r="B138" t="s">
        <v>341</v>
      </c>
      <c r="C138" t="s">
        <v>177</v>
      </c>
      <c r="D138" s="357" t="s">
        <v>314</v>
      </c>
      <c r="E138" t="s">
        <v>472</v>
      </c>
      <c r="F138" t="s">
        <v>2173</v>
      </c>
      <c r="G138" t="s">
        <v>75</v>
      </c>
      <c r="H138" t="s">
        <v>2174</v>
      </c>
      <c r="I138" s="88">
        <v>2</v>
      </c>
      <c r="J138" t="s">
        <v>287</v>
      </c>
      <c r="K138" s="49">
        <v>1323</v>
      </c>
      <c r="L138" s="397">
        <v>200</v>
      </c>
      <c r="M138" t="s">
        <v>75</v>
      </c>
      <c r="N138" t="s">
        <v>75</v>
      </c>
      <c r="O138" t="s">
        <v>347</v>
      </c>
      <c r="P138" t="s">
        <v>347</v>
      </c>
      <c r="Q138" s="353">
        <v>45597</v>
      </c>
      <c r="R138" t="s">
        <v>403</v>
      </c>
      <c r="S138" t="s">
        <v>75</v>
      </c>
      <c r="T138" t="s">
        <v>75</v>
      </c>
      <c r="U138" t="s">
        <v>75</v>
      </c>
      <c r="V138" t="s">
        <v>404</v>
      </c>
      <c r="W138" t="s">
        <v>75</v>
      </c>
      <c r="X138" s="49">
        <v>7.1</v>
      </c>
      <c r="Y138" t="s">
        <v>75</v>
      </c>
      <c r="Z138" t="s">
        <v>347</v>
      </c>
      <c r="AA138" t="s">
        <v>75</v>
      </c>
      <c r="AB138" t="s">
        <v>2175</v>
      </c>
      <c r="AC138" t="s">
        <v>479</v>
      </c>
      <c r="AD138" t="s">
        <v>178</v>
      </c>
      <c r="AE138" t="s">
        <v>178</v>
      </c>
      <c r="AF138" t="s">
        <v>79</v>
      </c>
      <c r="AG138" s="88" t="s">
        <v>254</v>
      </c>
      <c r="AH138" t="s">
        <v>83</v>
      </c>
      <c r="AI138" s="49" t="s">
        <v>445</v>
      </c>
      <c r="AJ138" s="49">
        <v>1</v>
      </c>
      <c r="AK138" t="s">
        <v>5393</v>
      </c>
      <c r="AL138" s="355">
        <v>400</v>
      </c>
      <c r="AM138" s="49" t="s">
        <v>28</v>
      </c>
      <c r="AN138" s="49">
        <v>31833</v>
      </c>
      <c r="AO138" s="397">
        <v>400</v>
      </c>
      <c r="AP138" s="397">
        <v>0</v>
      </c>
      <c r="AQ138" s="397">
        <v>400</v>
      </c>
      <c r="AR138" s="397" t="s">
        <v>28</v>
      </c>
    </row>
    <row r="139" spans="1:44" x14ac:dyDescent="0.25">
      <c r="A139" s="353">
        <v>45681</v>
      </c>
      <c r="B139" t="s">
        <v>341</v>
      </c>
      <c r="C139" t="s">
        <v>177</v>
      </c>
      <c r="D139" s="357" t="s">
        <v>477</v>
      </c>
      <c r="E139" t="s">
        <v>415</v>
      </c>
      <c r="F139" t="s">
        <v>286</v>
      </c>
      <c r="G139" t="s">
        <v>75</v>
      </c>
      <c r="H139" t="s">
        <v>286</v>
      </c>
      <c r="I139" s="88">
        <v>10</v>
      </c>
      <c r="J139" t="s">
        <v>2159</v>
      </c>
      <c r="K139" s="49" t="s">
        <v>494</v>
      </c>
      <c r="L139" s="397">
        <v>45</v>
      </c>
      <c r="M139" t="s">
        <v>75</v>
      </c>
      <c r="N139" t="s">
        <v>75</v>
      </c>
      <c r="O139" t="s">
        <v>347</v>
      </c>
      <c r="P139" t="s">
        <v>347</v>
      </c>
      <c r="Q139" s="353">
        <v>47208</v>
      </c>
      <c r="R139" t="s">
        <v>403</v>
      </c>
      <c r="S139" t="s">
        <v>75</v>
      </c>
      <c r="T139" t="s">
        <v>75</v>
      </c>
      <c r="U139" t="s">
        <v>75</v>
      </c>
      <c r="V139" t="s">
        <v>404</v>
      </c>
      <c r="W139" t="s">
        <v>75</v>
      </c>
      <c r="X139" s="49">
        <v>7.3</v>
      </c>
      <c r="Y139" t="s">
        <v>75</v>
      </c>
      <c r="Z139" t="s">
        <v>347</v>
      </c>
      <c r="AA139" t="s">
        <v>75</v>
      </c>
      <c r="AB139" t="s">
        <v>2160</v>
      </c>
      <c r="AC139" t="s">
        <v>479</v>
      </c>
      <c r="AD139" t="s">
        <v>178</v>
      </c>
      <c r="AE139" t="s">
        <v>178</v>
      </c>
      <c r="AF139" t="s">
        <v>79</v>
      </c>
      <c r="AG139" s="88" t="s">
        <v>256</v>
      </c>
      <c r="AH139" t="s">
        <v>83</v>
      </c>
      <c r="AI139" s="49" t="s">
        <v>416</v>
      </c>
      <c r="AJ139" s="49">
        <v>1</v>
      </c>
      <c r="AK139" t="s">
        <v>5393</v>
      </c>
      <c r="AL139" s="355">
        <v>450</v>
      </c>
      <c r="AM139" s="49" t="s">
        <v>28</v>
      </c>
      <c r="AN139" s="49">
        <v>31833</v>
      </c>
      <c r="AO139" s="397">
        <v>450</v>
      </c>
      <c r="AP139" s="397">
        <v>0</v>
      </c>
      <c r="AQ139" s="397">
        <v>450</v>
      </c>
      <c r="AR139" s="397" t="s">
        <v>28</v>
      </c>
    </row>
    <row r="140" spans="1:44" x14ac:dyDescent="0.25">
      <c r="A140" s="353">
        <v>45684</v>
      </c>
      <c r="B140" t="s">
        <v>341</v>
      </c>
      <c r="C140" t="s">
        <v>175</v>
      </c>
      <c r="D140" s="357" t="s">
        <v>602</v>
      </c>
      <c r="E140" t="s">
        <v>517</v>
      </c>
      <c r="F140" t="s">
        <v>2763</v>
      </c>
      <c r="G140" t="s">
        <v>75</v>
      </c>
      <c r="H140" t="s">
        <v>2763</v>
      </c>
      <c r="I140" s="88">
        <v>1</v>
      </c>
      <c r="J140" t="s">
        <v>103</v>
      </c>
      <c r="K140" s="49" t="s">
        <v>2764</v>
      </c>
      <c r="L140" s="397">
        <v>310</v>
      </c>
      <c r="M140" t="s">
        <v>75</v>
      </c>
      <c r="N140" t="s">
        <v>75</v>
      </c>
      <c r="O140" t="s">
        <v>347</v>
      </c>
      <c r="P140" t="s">
        <v>347</v>
      </c>
      <c r="Q140" s="353" t="s">
        <v>75</v>
      </c>
      <c r="R140" t="s">
        <v>403</v>
      </c>
      <c r="S140" t="s">
        <v>75</v>
      </c>
      <c r="T140" t="s">
        <v>75</v>
      </c>
      <c r="U140" t="s">
        <v>75</v>
      </c>
      <c r="V140" t="s">
        <v>404</v>
      </c>
      <c r="W140" t="s">
        <v>75</v>
      </c>
      <c r="X140" s="49">
        <v>4.5</v>
      </c>
      <c r="Y140" t="s">
        <v>75</v>
      </c>
      <c r="Z140" t="s">
        <v>347</v>
      </c>
      <c r="AA140" t="s">
        <v>75</v>
      </c>
      <c r="AB140" t="s">
        <v>2765</v>
      </c>
      <c r="AC140" t="s">
        <v>2709</v>
      </c>
      <c r="AD140" t="s">
        <v>240</v>
      </c>
      <c r="AE140" t="s">
        <v>240</v>
      </c>
      <c r="AF140" t="s">
        <v>251</v>
      </c>
      <c r="AG140" s="88" t="s">
        <v>252</v>
      </c>
      <c r="AH140" t="s">
        <v>104</v>
      </c>
      <c r="AI140" s="49" t="s">
        <v>433</v>
      </c>
      <c r="AJ140" s="49">
        <v>1</v>
      </c>
      <c r="AK140" t="s">
        <v>5394</v>
      </c>
      <c r="AL140" s="355">
        <v>310</v>
      </c>
      <c r="AM140" s="49" t="s">
        <v>28</v>
      </c>
      <c r="AN140" s="49">
        <v>202551357</v>
      </c>
      <c r="AO140" s="397">
        <v>310</v>
      </c>
      <c r="AP140" s="397" t="s">
        <v>28</v>
      </c>
      <c r="AQ140" s="397">
        <v>310</v>
      </c>
      <c r="AR140" s="397" t="s">
        <v>28</v>
      </c>
    </row>
    <row r="141" spans="1:44" x14ac:dyDescent="0.25">
      <c r="A141" s="353">
        <v>45684</v>
      </c>
      <c r="B141" t="s">
        <v>341</v>
      </c>
      <c r="C141" t="s">
        <v>175</v>
      </c>
      <c r="D141" s="357" t="s">
        <v>602</v>
      </c>
      <c r="E141" t="s">
        <v>517</v>
      </c>
      <c r="F141" t="s">
        <v>2766</v>
      </c>
      <c r="G141" t="s">
        <v>75</v>
      </c>
      <c r="H141" t="s">
        <v>2766</v>
      </c>
      <c r="I141" s="88">
        <v>1</v>
      </c>
      <c r="J141" t="s">
        <v>103</v>
      </c>
      <c r="K141" s="49" t="s">
        <v>2767</v>
      </c>
      <c r="L141" s="397">
        <v>130</v>
      </c>
      <c r="M141" t="s">
        <v>75</v>
      </c>
      <c r="N141" t="s">
        <v>75</v>
      </c>
      <c r="O141" t="s">
        <v>347</v>
      </c>
      <c r="P141" t="s">
        <v>347</v>
      </c>
      <c r="Q141" s="353" t="s">
        <v>75</v>
      </c>
      <c r="R141" t="s">
        <v>403</v>
      </c>
      <c r="S141" t="s">
        <v>75</v>
      </c>
      <c r="T141" t="s">
        <v>75</v>
      </c>
      <c r="U141" t="s">
        <v>75</v>
      </c>
      <c r="V141" t="s">
        <v>404</v>
      </c>
      <c r="W141" t="s">
        <v>75</v>
      </c>
      <c r="X141" s="49">
        <v>4.5</v>
      </c>
      <c r="Y141" t="s">
        <v>75</v>
      </c>
      <c r="Z141" t="s">
        <v>347</v>
      </c>
      <c r="AA141" t="s">
        <v>75</v>
      </c>
      <c r="AB141" t="s">
        <v>2768</v>
      </c>
      <c r="AC141" t="s">
        <v>2709</v>
      </c>
      <c r="AD141" t="s">
        <v>240</v>
      </c>
      <c r="AE141" t="s">
        <v>240</v>
      </c>
      <c r="AF141" t="s">
        <v>251</v>
      </c>
      <c r="AG141" s="88" t="s">
        <v>252</v>
      </c>
      <c r="AH141" t="s">
        <v>104</v>
      </c>
      <c r="AI141" s="49" t="s">
        <v>433</v>
      </c>
      <c r="AJ141" s="49">
        <v>1</v>
      </c>
      <c r="AK141" t="s">
        <v>5394</v>
      </c>
      <c r="AL141" s="355">
        <v>130</v>
      </c>
      <c r="AM141" s="49" t="s">
        <v>28</v>
      </c>
      <c r="AN141" s="49" t="s">
        <v>5395</v>
      </c>
      <c r="AO141" s="397">
        <v>130</v>
      </c>
      <c r="AP141" s="397" t="s">
        <v>28</v>
      </c>
      <c r="AQ141" s="397">
        <v>130</v>
      </c>
      <c r="AR141" s="397" t="s">
        <v>28</v>
      </c>
    </row>
    <row r="142" spans="1:44" x14ac:dyDescent="0.25">
      <c r="A142" s="353">
        <v>45684</v>
      </c>
      <c r="B142" t="s">
        <v>341</v>
      </c>
      <c r="C142" t="s">
        <v>175</v>
      </c>
      <c r="D142" s="357" t="s">
        <v>602</v>
      </c>
      <c r="E142" t="s">
        <v>517</v>
      </c>
      <c r="F142" t="s">
        <v>2766</v>
      </c>
      <c r="G142" t="s">
        <v>75</v>
      </c>
      <c r="H142" t="s">
        <v>2766</v>
      </c>
      <c r="I142" s="88">
        <v>1</v>
      </c>
      <c r="J142" t="s">
        <v>103</v>
      </c>
      <c r="K142" s="49" t="s">
        <v>2767</v>
      </c>
      <c r="L142" s="397">
        <v>175</v>
      </c>
      <c r="M142" t="s">
        <v>75</v>
      </c>
      <c r="N142" t="s">
        <v>75</v>
      </c>
      <c r="O142" t="s">
        <v>347</v>
      </c>
      <c r="P142" t="s">
        <v>347</v>
      </c>
      <c r="Q142" s="353" t="s">
        <v>75</v>
      </c>
      <c r="R142" t="s">
        <v>403</v>
      </c>
      <c r="S142" t="s">
        <v>75</v>
      </c>
      <c r="T142" t="s">
        <v>75</v>
      </c>
      <c r="U142" t="s">
        <v>75</v>
      </c>
      <c r="V142" t="s">
        <v>404</v>
      </c>
      <c r="W142" t="s">
        <v>75</v>
      </c>
      <c r="X142" s="49">
        <v>4.5</v>
      </c>
      <c r="Y142" t="s">
        <v>75</v>
      </c>
      <c r="Z142" t="s">
        <v>347</v>
      </c>
      <c r="AA142" t="s">
        <v>75</v>
      </c>
      <c r="AB142" t="s">
        <v>2768</v>
      </c>
      <c r="AC142" t="s">
        <v>2709</v>
      </c>
      <c r="AD142" t="s">
        <v>240</v>
      </c>
      <c r="AE142" t="s">
        <v>240</v>
      </c>
      <c r="AF142" t="s">
        <v>251</v>
      </c>
      <c r="AG142" s="88" t="s">
        <v>252</v>
      </c>
      <c r="AH142" t="s">
        <v>104</v>
      </c>
      <c r="AI142" s="49" t="s">
        <v>433</v>
      </c>
      <c r="AJ142" s="49">
        <v>1</v>
      </c>
      <c r="AK142" t="s">
        <v>5394</v>
      </c>
      <c r="AL142" s="355">
        <v>175</v>
      </c>
      <c r="AM142" s="49" t="s">
        <v>28</v>
      </c>
      <c r="AN142" s="49">
        <v>202551357</v>
      </c>
      <c r="AO142" s="397">
        <v>175</v>
      </c>
      <c r="AP142" s="397" t="s">
        <v>28</v>
      </c>
      <c r="AQ142" s="397">
        <v>175</v>
      </c>
      <c r="AR142" s="397" t="s">
        <v>28</v>
      </c>
    </row>
    <row r="143" spans="1:44" x14ac:dyDescent="0.25">
      <c r="A143" s="353">
        <v>45684</v>
      </c>
      <c r="B143" t="s">
        <v>341</v>
      </c>
      <c r="C143" t="s">
        <v>175</v>
      </c>
      <c r="D143" s="357" t="s">
        <v>602</v>
      </c>
      <c r="E143" t="s">
        <v>517</v>
      </c>
      <c r="F143" t="s">
        <v>2760</v>
      </c>
      <c r="G143" t="s">
        <v>75</v>
      </c>
      <c r="H143" t="s">
        <v>2760</v>
      </c>
      <c r="I143" s="88">
        <v>1</v>
      </c>
      <c r="J143" t="s">
        <v>103</v>
      </c>
      <c r="K143" s="49" t="s">
        <v>2761</v>
      </c>
      <c r="L143" s="397">
        <v>310</v>
      </c>
      <c r="M143" t="s">
        <v>75</v>
      </c>
      <c r="N143" t="s">
        <v>75</v>
      </c>
      <c r="O143" t="s">
        <v>347</v>
      </c>
      <c r="P143" t="s">
        <v>347</v>
      </c>
      <c r="Q143" s="353" t="s">
        <v>75</v>
      </c>
      <c r="R143" t="s">
        <v>403</v>
      </c>
      <c r="S143" t="s">
        <v>75</v>
      </c>
      <c r="T143" t="s">
        <v>75</v>
      </c>
      <c r="U143" t="s">
        <v>75</v>
      </c>
      <c r="V143" t="s">
        <v>404</v>
      </c>
      <c r="W143" t="s">
        <v>75</v>
      </c>
      <c r="X143" s="49">
        <v>4.5</v>
      </c>
      <c r="Y143" t="s">
        <v>75</v>
      </c>
      <c r="Z143" t="s">
        <v>347</v>
      </c>
      <c r="AA143" t="s">
        <v>75</v>
      </c>
      <c r="AB143" t="s">
        <v>2762</v>
      </c>
      <c r="AC143" t="s">
        <v>2709</v>
      </c>
      <c r="AD143" t="s">
        <v>240</v>
      </c>
      <c r="AE143" t="s">
        <v>240</v>
      </c>
      <c r="AF143" t="s">
        <v>251</v>
      </c>
      <c r="AG143" s="88" t="s">
        <v>252</v>
      </c>
      <c r="AH143" t="s">
        <v>104</v>
      </c>
      <c r="AI143" s="49" t="s">
        <v>433</v>
      </c>
      <c r="AJ143" s="49">
        <v>1</v>
      </c>
      <c r="AK143" t="s">
        <v>5394</v>
      </c>
      <c r="AL143" s="355">
        <v>310</v>
      </c>
      <c r="AM143" s="49" t="s">
        <v>28</v>
      </c>
      <c r="AN143" s="49">
        <v>202551357</v>
      </c>
      <c r="AO143" s="397">
        <v>310</v>
      </c>
      <c r="AP143" s="397" t="s">
        <v>28</v>
      </c>
      <c r="AQ143" s="397">
        <v>310</v>
      </c>
      <c r="AR143" s="397" t="s">
        <v>28</v>
      </c>
    </row>
    <row r="144" spans="1:44" x14ac:dyDescent="0.25">
      <c r="A144" s="353">
        <v>45684</v>
      </c>
      <c r="B144" t="s">
        <v>341</v>
      </c>
      <c r="C144" t="s">
        <v>177</v>
      </c>
      <c r="D144" s="357" t="s">
        <v>151</v>
      </c>
      <c r="E144" t="s">
        <v>423</v>
      </c>
      <c r="F144" t="s">
        <v>338</v>
      </c>
      <c r="G144" t="s">
        <v>75</v>
      </c>
      <c r="H144" t="s">
        <v>338</v>
      </c>
      <c r="I144" s="88">
        <v>1</v>
      </c>
      <c r="J144" t="s">
        <v>152</v>
      </c>
      <c r="K144" s="49" t="s">
        <v>2177</v>
      </c>
      <c r="L144" s="397">
        <v>150</v>
      </c>
      <c r="M144" t="s">
        <v>75</v>
      </c>
      <c r="N144" t="s">
        <v>75</v>
      </c>
      <c r="O144" t="s">
        <v>347</v>
      </c>
      <c r="P144" t="s">
        <v>347</v>
      </c>
      <c r="Q144" s="353" t="s">
        <v>75</v>
      </c>
      <c r="R144" t="s">
        <v>403</v>
      </c>
      <c r="S144" t="s">
        <v>75</v>
      </c>
      <c r="T144" t="s">
        <v>75</v>
      </c>
      <c r="U144" t="s">
        <v>75</v>
      </c>
      <c r="V144" t="s">
        <v>404</v>
      </c>
      <c r="W144" t="s">
        <v>75</v>
      </c>
      <c r="X144" s="49">
        <v>2.5</v>
      </c>
      <c r="Y144" t="s">
        <v>75</v>
      </c>
      <c r="Z144" t="s">
        <v>347</v>
      </c>
      <c r="AA144" t="s">
        <v>75</v>
      </c>
      <c r="AB144" t="s">
        <v>338</v>
      </c>
      <c r="AC144" t="s">
        <v>75</v>
      </c>
      <c r="AD144" t="s">
        <v>167</v>
      </c>
      <c r="AE144" t="s">
        <v>167</v>
      </c>
      <c r="AF144" t="s">
        <v>421</v>
      </c>
      <c r="AG144" s="88" t="s">
        <v>422</v>
      </c>
      <c r="AH144" t="s">
        <v>83</v>
      </c>
      <c r="AI144" s="49" t="s">
        <v>414</v>
      </c>
      <c r="AJ144" s="49">
        <v>1</v>
      </c>
      <c r="AK144" t="s">
        <v>5396</v>
      </c>
      <c r="AL144" s="355">
        <v>150</v>
      </c>
      <c r="AM144" s="49" t="s">
        <v>28</v>
      </c>
      <c r="AN144" s="49" t="s">
        <v>5397</v>
      </c>
      <c r="AO144" s="397">
        <v>150</v>
      </c>
      <c r="AP144" s="397">
        <v>7.5</v>
      </c>
      <c r="AQ144" s="397">
        <v>157.5</v>
      </c>
      <c r="AR144" s="397" t="s">
        <v>28</v>
      </c>
    </row>
    <row r="145" spans="1:44" x14ac:dyDescent="0.25">
      <c r="A145" s="353">
        <v>45684</v>
      </c>
      <c r="B145" t="s">
        <v>341</v>
      </c>
      <c r="C145" t="s">
        <v>177</v>
      </c>
      <c r="D145" s="357" t="s">
        <v>477</v>
      </c>
      <c r="E145" t="s">
        <v>415</v>
      </c>
      <c r="F145" t="s">
        <v>2820</v>
      </c>
      <c r="G145" t="s">
        <v>75</v>
      </c>
      <c r="H145" t="s">
        <v>2820</v>
      </c>
      <c r="I145" s="88">
        <v>2</v>
      </c>
      <c r="J145" t="s">
        <v>97</v>
      </c>
      <c r="K145" s="49" t="s">
        <v>2821</v>
      </c>
      <c r="L145" s="397">
        <v>128</v>
      </c>
      <c r="M145" t="s">
        <v>75</v>
      </c>
      <c r="N145" t="s">
        <v>75</v>
      </c>
      <c r="O145" t="s">
        <v>347</v>
      </c>
      <c r="P145" t="s">
        <v>347</v>
      </c>
      <c r="Q145" s="353">
        <v>45717</v>
      </c>
      <c r="R145" t="s">
        <v>403</v>
      </c>
      <c r="S145" t="s">
        <v>75</v>
      </c>
      <c r="T145" t="s">
        <v>75</v>
      </c>
      <c r="U145" t="s">
        <v>75</v>
      </c>
      <c r="V145" t="s">
        <v>404</v>
      </c>
      <c r="W145" t="s">
        <v>75</v>
      </c>
      <c r="X145" s="49">
        <v>8.3000000000000007</v>
      </c>
      <c r="Y145" t="s">
        <v>75</v>
      </c>
      <c r="Z145" t="s">
        <v>347</v>
      </c>
      <c r="AA145" t="s">
        <v>75</v>
      </c>
      <c r="AB145" t="s">
        <v>2822</v>
      </c>
      <c r="AC145" t="s">
        <v>460</v>
      </c>
      <c r="AD145" t="s">
        <v>1581</v>
      </c>
      <c r="AE145" t="s">
        <v>1581</v>
      </c>
      <c r="AF145" t="s">
        <v>5398</v>
      </c>
      <c r="AG145" s="88" t="s">
        <v>2591</v>
      </c>
      <c r="AH145" t="s">
        <v>83</v>
      </c>
      <c r="AI145" s="49" t="s">
        <v>445</v>
      </c>
      <c r="AJ145" s="49">
        <v>1</v>
      </c>
      <c r="AK145" t="s">
        <v>5399</v>
      </c>
      <c r="AL145" s="355">
        <v>256</v>
      </c>
      <c r="AM145" s="49" t="s">
        <v>28</v>
      </c>
      <c r="AN145" s="49" t="s">
        <v>5400</v>
      </c>
      <c r="AO145" s="397">
        <v>256</v>
      </c>
      <c r="AP145" s="397" t="s">
        <v>28</v>
      </c>
      <c r="AQ145" s="397">
        <v>256</v>
      </c>
      <c r="AR145" s="397" t="s">
        <v>28</v>
      </c>
    </row>
    <row r="146" spans="1:44" x14ac:dyDescent="0.25">
      <c r="A146" s="353">
        <v>45684</v>
      </c>
      <c r="B146" t="s">
        <v>341</v>
      </c>
      <c r="C146" t="s">
        <v>177</v>
      </c>
      <c r="D146" s="357" t="s">
        <v>477</v>
      </c>
      <c r="E146" t="s">
        <v>415</v>
      </c>
      <c r="F146" t="s">
        <v>2571</v>
      </c>
      <c r="G146" t="s">
        <v>75</v>
      </c>
      <c r="H146" t="s">
        <v>2571</v>
      </c>
      <c r="I146" s="88">
        <v>2</v>
      </c>
      <c r="J146" t="s">
        <v>97</v>
      </c>
      <c r="K146" s="49" t="s">
        <v>2572</v>
      </c>
      <c r="L146" s="397">
        <v>128</v>
      </c>
      <c r="M146" t="s">
        <v>75</v>
      </c>
      <c r="N146" t="s">
        <v>75</v>
      </c>
      <c r="O146" t="s">
        <v>347</v>
      </c>
      <c r="P146" t="s">
        <v>347</v>
      </c>
      <c r="Q146" s="353">
        <v>45931</v>
      </c>
      <c r="R146" t="s">
        <v>403</v>
      </c>
      <c r="S146" t="s">
        <v>75</v>
      </c>
      <c r="T146" t="s">
        <v>75</v>
      </c>
      <c r="U146" t="s">
        <v>75</v>
      </c>
      <c r="V146" t="s">
        <v>404</v>
      </c>
      <c r="W146" t="s">
        <v>75</v>
      </c>
      <c r="X146" s="49">
        <v>8.3000000000000007</v>
      </c>
      <c r="Y146" t="s">
        <v>75</v>
      </c>
      <c r="Z146" t="s">
        <v>347</v>
      </c>
      <c r="AA146" t="s">
        <v>75</v>
      </c>
      <c r="AB146" t="s">
        <v>2573</v>
      </c>
      <c r="AC146" t="s">
        <v>460</v>
      </c>
      <c r="AD146" t="s">
        <v>5401</v>
      </c>
      <c r="AE146" t="s">
        <v>5401</v>
      </c>
      <c r="AF146" t="s">
        <v>5402</v>
      </c>
      <c r="AG146" s="88" t="s">
        <v>2591</v>
      </c>
      <c r="AH146" t="s">
        <v>83</v>
      </c>
      <c r="AI146" s="49" t="s">
        <v>445</v>
      </c>
      <c r="AJ146" s="49">
        <v>1</v>
      </c>
      <c r="AK146" t="s">
        <v>5399</v>
      </c>
      <c r="AL146" s="355">
        <v>256</v>
      </c>
      <c r="AM146" s="49" t="s">
        <v>28</v>
      </c>
      <c r="AN146" s="49" t="s">
        <v>5400</v>
      </c>
      <c r="AO146" s="397">
        <v>256</v>
      </c>
      <c r="AP146" s="397">
        <v>0</v>
      </c>
      <c r="AQ146" s="397">
        <v>256</v>
      </c>
      <c r="AR146" s="397">
        <v>0</v>
      </c>
    </row>
    <row r="147" spans="1:44" x14ac:dyDescent="0.25">
      <c r="A147" s="353">
        <v>45684</v>
      </c>
      <c r="B147" t="s">
        <v>341</v>
      </c>
      <c r="C147" t="s">
        <v>175</v>
      </c>
      <c r="D147" s="357" t="s">
        <v>530</v>
      </c>
      <c r="E147" t="s">
        <v>531</v>
      </c>
      <c r="F147" t="s">
        <v>779</v>
      </c>
      <c r="G147" t="s">
        <v>75</v>
      </c>
      <c r="H147" t="s">
        <v>779</v>
      </c>
      <c r="I147" s="88">
        <v>2</v>
      </c>
      <c r="J147" t="s">
        <v>88</v>
      </c>
      <c r="K147" s="49">
        <v>21001047</v>
      </c>
      <c r="L147" s="397">
        <v>85</v>
      </c>
      <c r="M147" t="s">
        <v>75</v>
      </c>
      <c r="N147" t="s">
        <v>75</v>
      </c>
      <c r="O147" t="s">
        <v>347</v>
      </c>
      <c r="P147" t="s">
        <v>347</v>
      </c>
      <c r="Q147" s="353">
        <v>45671</v>
      </c>
      <c r="R147" t="s">
        <v>403</v>
      </c>
      <c r="S147" t="s">
        <v>75</v>
      </c>
      <c r="T147" t="s">
        <v>75</v>
      </c>
      <c r="U147" t="s">
        <v>75</v>
      </c>
      <c r="V147" t="s">
        <v>404</v>
      </c>
      <c r="W147" t="s">
        <v>75</v>
      </c>
      <c r="X147" s="49">
        <v>3.6</v>
      </c>
      <c r="Y147" t="s">
        <v>75</v>
      </c>
      <c r="Z147" t="s">
        <v>347</v>
      </c>
      <c r="AA147" t="s">
        <v>75</v>
      </c>
      <c r="AB147" t="s">
        <v>780</v>
      </c>
      <c r="AC147" t="s">
        <v>417</v>
      </c>
      <c r="AD147" t="s">
        <v>176</v>
      </c>
      <c r="AE147" t="s">
        <v>176</v>
      </c>
      <c r="AF147" t="s">
        <v>263</v>
      </c>
      <c r="AG147" s="88" t="s">
        <v>264</v>
      </c>
      <c r="AH147" t="s">
        <v>83</v>
      </c>
      <c r="AI147" s="49" t="s">
        <v>448</v>
      </c>
      <c r="AJ147" s="49">
        <v>1</v>
      </c>
      <c r="AK147" t="s">
        <v>5403</v>
      </c>
      <c r="AL147" s="355">
        <v>170</v>
      </c>
      <c r="AM147" s="49" t="s">
        <v>28</v>
      </c>
      <c r="AN147" s="49" t="s">
        <v>5404</v>
      </c>
      <c r="AO147" s="397">
        <v>170</v>
      </c>
      <c r="AP147" s="397">
        <v>0</v>
      </c>
      <c r="AQ147" s="397">
        <v>170</v>
      </c>
      <c r="AR147" s="397" t="s">
        <v>28</v>
      </c>
    </row>
    <row r="148" spans="1:44" x14ac:dyDescent="0.25">
      <c r="A148" s="353">
        <v>45684</v>
      </c>
      <c r="B148" t="s">
        <v>341</v>
      </c>
      <c r="C148" t="s">
        <v>188</v>
      </c>
      <c r="D148" s="357" t="s">
        <v>363</v>
      </c>
      <c r="E148" t="s">
        <v>434</v>
      </c>
      <c r="F148" t="s">
        <v>257</v>
      </c>
      <c r="G148" t="s">
        <v>75</v>
      </c>
      <c r="H148" t="s">
        <v>900</v>
      </c>
      <c r="I148" s="88">
        <v>2</v>
      </c>
      <c r="J148" t="s">
        <v>901</v>
      </c>
      <c r="K148" s="49" t="s">
        <v>902</v>
      </c>
      <c r="L148" s="397">
        <v>110</v>
      </c>
      <c r="M148" t="s">
        <v>75</v>
      </c>
      <c r="N148" t="s">
        <v>75</v>
      </c>
      <c r="O148" t="s">
        <v>347</v>
      </c>
      <c r="P148" t="s">
        <v>347</v>
      </c>
      <c r="Q148" s="353">
        <v>45717</v>
      </c>
      <c r="R148" t="s">
        <v>403</v>
      </c>
      <c r="S148" t="s">
        <v>75</v>
      </c>
      <c r="T148" t="s">
        <v>75</v>
      </c>
      <c r="U148" t="s">
        <v>75</v>
      </c>
      <c r="V148" t="s">
        <v>431</v>
      </c>
      <c r="W148" t="s">
        <v>75</v>
      </c>
      <c r="X148" s="49">
        <v>5.4</v>
      </c>
      <c r="Y148" t="s">
        <v>75</v>
      </c>
      <c r="Z148" t="s">
        <v>347</v>
      </c>
      <c r="AA148" t="s">
        <v>75</v>
      </c>
      <c r="AB148" t="s">
        <v>903</v>
      </c>
      <c r="AC148" t="s">
        <v>904</v>
      </c>
      <c r="AD148" t="s">
        <v>243</v>
      </c>
      <c r="AE148" t="s">
        <v>243</v>
      </c>
      <c r="AF148" t="s">
        <v>2610</v>
      </c>
      <c r="AG148" s="88" t="s">
        <v>260</v>
      </c>
      <c r="AH148" t="s">
        <v>83</v>
      </c>
      <c r="AI148" s="49" t="s">
        <v>406</v>
      </c>
      <c r="AJ148" s="49">
        <v>1</v>
      </c>
      <c r="AK148" t="s">
        <v>5405</v>
      </c>
      <c r="AL148" s="355">
        <v>220</v>
      </c>
      <c r="AM148" s="49" t="s">
        <v>28</v>
      </c>
      <c r="AN148" s="49">
        <v>185435</v>
      </c>
      <c r="AO148" s="397">
        <v>220</v>
      </c>
      <c r="AP148" s="397" t="s">
        <v>28</v>
      </c>
      <c r="AQ148" s="397">
        <v>220</v>
      </c>
      <c r="AR148" s="397" t="s">
        <v>28</v>
      </c>
    </row>
    <row r="149" spans="1:44" x14ac:dyDescent="0.25">
      <c r="A149" s="353">
        <v>45684</v>
      </c>
      <c r="B149" t="s">
        <v>341</v>
      </c>
      <c r="C149" t="s">
        <v>179</v>
      </c>
      <c r="D149" s="357" t="s">
        <v>282</v>
      </c>
      <c r="E149" t="s">
        <v>524</v>
      </c>
      <c r="F149" t="s">
        <v>1864</v>
      </c>
      <c r="G149" t="s">
        <v>75</v>
      </c>
      <c r="H149" t="s">
        <v>1864</v>
      </c>
      <c r="I149" s="88">
        <v>3</v>
      </c>
      <c r="J149" t="s">
        <v>97</v>
      </c>
      <c r="K149" s="49" t="s">
        <v>285</v>
      </c>
      <c r="L149" s="397">
        <v>650</v>
      </c>
      <c r="M149" t="s">
        <v>75</v>
      </c>
      <c r="N149" t="s">
        <v>75</v>
      </c>
      <c r="O149" t="s">
        <v>347</v>
      </c>
      <c r="P149" t="s">
        <v>347</v>
      </c>
      <c r="Q149" s="353">
        <v>46174</v>
      </c>
      <c r="R149" t="s">
        <v>403</v>
      </c>
      <c r="S149" t="s">
        <v>75</v>
      </c>
      <c r="T149" t="s">
        <v>75</v>
      </c>
      <c r="U149" t="s">
        <v>75</v>
      </c>
      <c r="V149" t="s">
        <v>404</v>
      </c>
      <c r="W149" t="s">
        <v>75</v>
      </c>
      <c r="X149" s="49">
        <v>2.1</v>
      </c>
      <c r="Y149" t="s">
        <v>75</v>
      </c>
      <c r="Z149" t="s">
        <v>347</v>
      </c>
      <c r="AA149" t="s">
        <v>75</v>
      </c>
      <c r="AB149" t="s">
        <v>2142</v>
      </c>
      <c r="AC149" t="s">
        <v>527</v>
      </c>
      <c r="AD149" t="s">
        <v>283</v>
      </c>
      <c r="AE149" t="s">
        <v>283</v>
      </c>
      <c r="AF149" t="s">
        <v>528</v>
      </c>
      <c r="AG149" s="88" t="s">
        <v>284</v>
      </c>
      <c r="AH149" t="s">
        <v>83</v>
      </c>
      <c r="AI149" s="49" t="s">
        <v>414</v>
      </c>
      <c r="AJ149" s="49">
        <v>1</v>
      </c>
      <c r="AK149" t="s">
        <v>5406</v>
      </c>
      <c r="AL149" s="355">
        <v>1950</v>
      </c>
      <c r="AM149" s="49" t="s">
        <v>28</v>
      </c>
      <c r="AN149" s="49">
        <v>202559</v>
      </c>
      <c r="AO149" s="397">
        <v>1950</v>
      </c>
      <c r="AP149" s="397">
        <v>0</v>
      </c>
      <c r="AQ149" s="397">
        <v>1950</v>
      </c>
      <c r="AR149" s="397" t="s">
        <v>28</v>
      </c>
    </row>
    <row r="150" spans="1:44" x14ac:dyDescent="0.25">
      <c r="A150" s="353">
        <v>45684</v>
      </c>
      <c r="B150" t="s">
        <v>341</v>
      </c>
      <c r="C150" t="s">
        <v>177</v>
      </c>
      <c r="D150" s="357" t="s">
        <v>151</v>
      </c>
      <c r="E150" t="s">
        <v>423</v>
      </c>
      <c r="F150" t="s">
        <v>76</v>
      </c>
      <c r="G150" t="s">
        <v>75</v>
      </c>
      <c r="H150" t="s">
        <v>76</v>
      </c>
      <c r="I150" s="88">
        <v>3</v>
      </c>
      <c r="J150" t="s">
        <v>152</v>
      </c>
      <c r="K150" s="49" t="s">
        <v>498</v>
      </c>
      <c r="L150" s="397">
        <v>30</v>
      </c>
      <c r="M150" t="s">
        <v>75</v>
      </c>
      <c r="N150" t="s">
        <v>75</v>
      </c>
      <c r="O150" t="s">
        <v>347</v>
      </c>
      <c r="P150" t="s">
        <v>347</v>
      </c>
      <c r="Q150" s="353" t="s">
        <v>75</v>
      </c>
      <c r="R150" t="s">
        <v>403</v>
      </c>
      <c r="S150" t="s">
        <v>75</v>
      </c>
      <c r="T150" t="s">
        <v>75</v>
      </c>
      <c r="U150" t="s">
        <v>75</v>
      </c>
      <c r="V150" t="s">
        <v>404</v>
      </c>
      <c r="W150" t="s">
        <v>75</v>
      </c>
      <c r="X150" s="49">
        <v>2.5</v>
      </c>
      <c r="Y150" t="s">
        <v>75</v>
      </c>
      <c r="Z150" t="s">
        <v>347</v>
      </c>
      <c r="AA150" t="s">
        <v>75</v>
      </c>
      <c r="AB150" t="s">
        <v>76</v>
      </c>
      <c r="AC150" t="s">
        <v>75</v>
      </c>
      <c r="AD150" t="s">
        <v>167</v>
      </c>
      <c r="AE150" t="s">
        <v>167</v>
      </c>
      <c r="AF150" t="s">
        <v>421</v>
      </c>
      <c r="AG150" s="88" t="s">
        <v>422</v>
      </c>
      <c r="AH150" t="s">
        <v>83</v>
      </c>
      <c r="AI150" s="49" t="s">
        <v>414</v>
      </c>
      <c r="AJ150" s="49">
        <v>1</v>
      </c>
      <c r="AK150" t="s">
        <v>5396</v>
      </c>
      <c r="AL150" s="355">
        <v>90</v>
      </c>
      <c r="AM150" s="49" t="s">
        <v>28</v>
      </c>
      <c r="AN150" s="49" t="s">
        <v>5397</v>
      </c>
      <c r="AO150" s="397">
        <v>90</v>
      </c>
      <c r="AP150" s="397">
        <v>4.5</v>
      </c>
      <c r="AQ150" s="397">
        <v>94.5</v>
      </c>
      <c r="AR150" s="397" t="s">
        <v>28</v>
      </c>
    </row>
    <row r="151" spans="1:44" x14ac:dyDescent="0.25">
      <c r="A151" s="353">
        <v>45684</v>
      </c>
      <c r="B151" t="s">
        <v>341</v>
      </c>
      <c r="C151" t="s">
        <v>179</v>
      </c>
      <c r="D151" s="357" t="s">
        <v>295</v>
      </c>
      <c r="E151" t="s">
        <v>521</v>
      </c>
      <c r="F151" t="s">
        <v>2783</v>
      </c>
      <c r="G151" t="s">
        <v>75</v>
      </c>
      <c r="H151" t="s">
        <v>2783</v>
      </c>
      <c r="I151" s="88">
        <v>5</v>
      </c>
      <c r="J151" t="s">
        <v>103</v>
      </c>
      <c r="K151" s="49">
        <v>100350</v>
      </c>
      <c r="L151" s="397">
        <v>80</v>
      </c>
      <c r="M151" t="s">
        <v>75</v>
      </c>
      <c r="N151" t="s">
        <v>75</v>
      </c>
      <c r="O151" t="s">
        <v>347</v>
      </c>
      <c r="P151" t="s">
        <v>347</v>
      </c>
      <c r="Q151" s="353" t="s">
        <v>75</v>
      </c>
      <c r="R151" t="s">
        <v>403</v>
      </c>
      <c r="S151" t="s">
        <v>75</v>
      </c>
      <c r="T151" t="s">
        <v>75</v>
      </c>
      <c r="U151" t="s">
        <v>75</v>
      </c>
      <c r="V151" t="s">
        <v>404</v>
      </c>
      <c r="W151" t="s">
        <v>75</v>
      </c>
      <c r="X151" s="49">
        <v>2.2000000000000002</v>
      </c>
      <c r="Y151" t="s">
        <v>75</v>
      </c>
      <c r="Z151" t="s">
        <v>347</v>
      </c>
      <c r="AA151" t="s">
        <v>75</v>
      </c>
      <c r="AB151" t="s">
        <v>2783</v>
      </c>
      <c r="AC151" t="s">
        <v>2119</v>
      </c>
      <c r="AD151" t="s">
        <v>2120</v>
      </c>
      <c r="AE151" t="s">
        <v>2120</v>
      </c>
      <c r="AF151" t="s">
        <v>2121</v>
      </c>
      <c r="AG151" s="88" t="s">
        <v>2122</v>
      </c>
      <c r="AH151" t="s">
        <v>104</v>
      </c>
      <c r="AI151" s="49" t="s">
        <v>414</v>
      </c>
      <c r="AJ151" s="49">
        <v>1</v>
      </c>
      <c r="AK151" t="s">
        <v>5407</v>
      </c>
      <c r="AL151" s="355">
        <v>400</v>
      </c>
      <c r="AM151" s="49" t="s">
        <v>28</v>
      </c>
      <c r="AN151" s="49">
        <v>33855</v>
      </c>
      <c r="AO151" s="397">
        <v>400</v>
      </c>
      <c r="AP151" s="397" t="s">
        <v>28</v>
      </c>
      <c r="AQ151" s="397">
        <v>400</v>
      </c>
      <c r="AR151" s="397" t="s">
        <v>28</v>
      </c>
    </row>
    <row r="152" spans="1:44" x14ac:dyDescent="0.25">
      <c r="A152" s="353">
        <v>45684</v>
      </c>
      <c r="B152" t="s">
        <v>341</v>
      </c>
      <c r="C152" t="s">
        <v>179</v>
      </c>
      <c r="D152" s="357" t="s">
        <v>295</v>
      </c>
      <c r="E152" t="s">
        <v>521</v>
      </c>
      <c r="F152" t="s">
        <v>2201</v>
      </c>
      <c r="G152" t="s">
        <v>75</v>
      </c>
      <c r="H152" t="s">
        <v>2201</v>
      </c>
      <c r="I152" s="88">
        <v>5</v>
      </c>
      <c r="J152" t="s">
        <v>103</v>
      </c>
      <c r="K152" s="49" t="s">
        <v>75</v>
      </c>
      <c r="L152" s="397">
        <v>80</v>
      </c>
      <c r="M152" t="s">
        <v>75</v>
      </c>
      <c r="N152" t="s">
        <v>75</v>
      </c>
      <c r="O152" t="s">
        <v>347</v>
      </c>
      <c r="P152" t="s">
        <v>347</v>
      </c>
      <c r="Q152" s="353" t="s">
        <v>75</v>
      </c>
      <c r="R152" t="s">
        <v>403</v>
      </c>
      <c r="S152" t="s">
        <v>75</v>
      </c>
      <c r="T152" t="s">
        <v>75</v>
      </c>
      <c r="U152" t="s">
        <v>75</v>
      </c>
      <c r="V152" t="s">
        <v>404</v>
      </c>
      <c r="W152" t="s">
        <v>75</v>
      </c>
      <c r="X152" s="49">
        <v>1.3</v>
      </c>
      <c r="Y152" t="s">
        <v>75</v>
      </c>
      <c r="Z152" t="s">
        <v>347</v>
      </c>
      <c r="AA152" t="s">
        <v>75</v>
      </c>
      <c r="AB152" t="s">
        <v>2201</v>
      </c>
      <c r="AC152" t="s">
        <v>2119</v>
      </c>
      <c r="AD152" t="s">
        <v>2120</v>
      </c>
      <c r="AE152" t="s">
        <v>2120</v>
      </c>
      <c r="AF152" t="s">
        <v>2121</v>
      </c>
      <c r="AG152" s="88" t="s">
        <v>2122</v>
      </c>
      <c r="AH152" t="s">
        <v>104</v>
      </c>
      <c r="AI152" s="49" t="s">
        <v>436</v>
      </c>
      <c r="AJ152" s="49">
        <v>1</v>
      </c>
      <c r="AK152" t="s">
        <v>5407</v>
      </c>
      <c r="AL152" s="355">
        <v>400</v>
      </c>
      <c r="AM152" s="49" t="s">
        <v>28</v>
      </c>
      <c r="AN152" s="49">
        <v>33855</v>
      </c>
      <c r="AO152" s="397">
        <v>400</v>
      </c>
      <c r="AP152" s="397">
        <v>0</v>
      </c>
      <c r="AQ152" s="397">
        <v>400</v>
      </c>
      <c r="AR152" s="397" t="s">
        <v>28</v>
      </c>
    </row>
    <row r="153" spans="1:44" x14ac:dyDescent="0.25">
      <c r="A153" s="353">
        <v>45684</v>
      </c>
      <c r="B153" t="s">
        <v>341</v>
      </c>
      <c r="C153" t="s">
        <v>175</v>
      </c>
      <c r="D153" s="357" t="s">
        <v>602</v>
      </c>
      <c r="E153" t="s">
        <v>517</v>
      </c>
      <c r="F153" t="s">
        <v>1858</v>
      </c>
      <c r="G153" t="s">
        <v>75</v>
      </c>
      <c r="H153" t="s">
        <v>1858</v>
      </c>
      <c r="I153" s="88">
        <v>6</v>
      </c>
      <c r="J153" t="s">
        <v>103</v>
      </c>
      <c r="K153" s="49">
        <v>6478007</v>
      </c>
      <c r="L153" s="397">
        <v>161</v>
      </c>
      <c r="M153" t="s">
        <v>75</v>
      </c>
      <c r="N153" t="s">
        <v>75</v>
      </c>
      <c r="O153" t="s">
        <v>347</v>
      </c>
      <c r="P153" t="s">
        <v>347</v>
      </c>
      <c r="Q153" s="353" t="s">
        <v>347</v>
      </c>
      <c r="R153" t="s">
        <v>403</v>
      </c>
      <c r="S153" t="s">
        <v>75</v>
      </c>
      <c r="T153" t="s">
        <v>75</v>
      </c>
      <c r="U153" t="s">
        <v>75</v>
      </c>
      <c r="V153" t="s">
        <v>404</v>
      </c>
      <c r="W153" t="s">
        <v>75</v>
      </c>
      <c r="X153" s="49">
        <v>4.5</v>
      </c>
      <c r="Y153" t="s">
        <v>75</v>
      </c>
      <c r="Z153" t="s">
        <v>347</v>
      </c>
      <c r="AA153" t="s">
        <v>75</v>
      </c>
      <c r="AB153" t="s">
        <v>1859</v>
      </c>
      <c r="AC153" t="s">
        <v>417</v>
      </c>
      <c r="AD153" t="s">
        <v>176</v>
      </c>
      <c r="AE153" t="s">
        <v>176</v>
      </c>
      <c r="AF153" t="s">
        <v>263</v>
      </c>
      <c r="AG153" s="88" t="s">
        <v>264</v>
      </c>
      <c r="AH153" t="s">
        <v>83</v>
      </c>
      <c r="AI153" s="49" t="s">
        <v>433</v>
      </c>
      <c r="AJ153" s="49">
        <v>1</v>
      </c>
      <c r="AK153" t="s">
        <v>5408</v>
      </c>
      <c r="AL153" s="355">
        <v>966</v>
      </c>
      <c r="AM153" s="49" t="s">
        <v>28</v>
      </c>
      <c r="AN153" s="49" t="s">
        <v>5409</v>
      </c>
      <c r="AO153" s="397">
        <v>966</v>
      </c>
      <c r="AP153" s="397">
        <v>48.300000000000004</v>
      </c>
      <c r="AQ153" s="397">
        <v>1014.3</v>
      </c>
      <c r="AR153" s="397"/>
    </row>
    <row r="154" spans="1:44" x14ac:dyDescent="0.25">
      <c r="A154" s="353">
        <v>45684</v>
      </c>
      <c r="B154" t="s">
        <v>341</v>
      </c>
      <c r="C154" t="s">
        <v>179</v>
      </c>
      <c r="D154" s="357" t="s">
        <v>282</v>
      </c>
      <c r="E154" t="s">
        <v>524</v>
      </c>
      <c r="F154" t="s">
        <v>731</v>
      </c>
      <c r="G154" t="s">
        <v>75</v>
      </c>
      <c r="H154" t="s">
        <v>731</v>
      </c>
      <c r="I154" s="88">
        <v>6</v>
      </c>
      <c r="J154" t="s">
        <v>97</v>
      </c>
      <c r="K154" s="49" t="s">
        <v>285</v>
      </c>
      <c r="L154" s="397">
        <v>550</v>
      </c>
      <c r="M154" t="s">
        <v>75</v>
      </c>
      <c r="N154" t="s">
        <v>75</v>
      </c>
      <c r="O154" t="s">
        <v>347</v>
      </c>
      <c r="P154" t="s">
        <v>347</v>
      </c>
      <c r="Q154" s="353">
        <v>46478</v>
      </c>
      <c r="R154" t="s">
        <v>403</v>
      </c>
      <c r="S154" t="s">
        <v>75</v>
      </c>
      <c r="T154" t="s">
        <v>75</v>
      </c>
      <c r="U154" t="s">
        <v>75</v>
      </c>
      <c r="V154" t="s">
        <v>404</v>
      </c>
      <c r="W154" t="s">
        <v>75</v>
      </c>
      <c r="X154" s="49">
        <v>2.1</v>
      </c>
      <c r="Y154" t="s">
        <v>75</v>
      </c>
      <c r="Z154" t="s">
        <v>347</v>
      </c>
      <c r="AA154" t="s">
        <v>75</v>
      </c>
      <c r="AB154" t="s">
        <v>2144</v>
      </c>
      <c r="AC154" t="s">
        <v>527</v>
      </c>
      <c r="AD154" t="s">
        <v>283</v>
      </c>
      <c r="AE154" t="s">
        <v>283</v>
      </c>
      <c r="AF154" t="s">
        <v>528</v>
      </c>
      <c r="AG154" s="88" t="s">
        <v>284</v>
      </c>
      <c r="AH154" t="s">
        <v>83</v>
      </c>
      <c r="AI154" s="49" t="s">
        <v>414</v>
      </c>
      <c r="AJ154" s="49">
        <v>1</v>
      </c>
      <c r="AK154" t="s">
        <v>5406</v>
      </c>
      <c r="AL154" s="355">
        <v>3300</v>
      </c>
      <c r="AM154" s="49" t="s">
        <v>28</v>
      </c>
      <c r="AN154" s="49">
        <v>202559</v>
      </c>
      <c r="AO154" s="397">
        <v>3300</v>
      </c>
      <c r="AP154" s="397">
        <v>0</v>
      </c>
      <c r="AQ154" s="397">
        <v>3300</v>
      </c>
      <c r="AR154" s="397">
        <v>0</v>
      </c>
    </row>
    <row r="155" spans="1:44" x14ac:dyDescent="0.25">
      <c r="A155" s="353">
        <v>45685</v>
      </c>
      <c r="B155" t="s">
        <v>341</v>
      </c>
      <c r="C155" t="s">
        <v>177</v>
      </c>
      <c r="D155" s="357" t="s">
        <v>477</v>
      </c>
      <c r="E155" t="s">
        <v>415</v>
      </c>
      <c r="F155" t="s">
        <v>2790</v>
      </c>
      <c r="G155" t="s">
        <v>75</v>
      </c>
      <c r="H155" t="s">
        <v>2790</v>
      </c>
      <c r="I155" s="88">
        <v>2</v>
      </c>
      <c r="J155" t="s">
        <v>97</v>
      </c>
      <c r="K155" s="49" t="s">
        <v>2791</v>
      </c>
      <c r="L155" s="397">
        <v>123.25</v>
      </c>
      <c r="M155" t="s">
        <v>75</v>
      </c>
      <c r="N155" t="s">
        <v>75</v>
      </c>
      <c r="O155" t="s">
        <v>347</v>
      </c>
      <c r="P155" t="s">
        <v>347</v>
      </c>
      <c r="Q155" s="353">
        <v>45717</v>
      </c>
      <c r="R155" t="s">
        <v>403</v>
      </c>
      <c r="S155" t="s">
        <v>75</v>
      </c>
      <c r="T155" t="s">
        <v>75</v>
      </c>
      <c r="U155" t="s">
        <v>75</v>
      </c>
      <c r="V155" t="s">
        <v>404</v>
      </c>
      <c r="W155" t="s">
        <v>75</v>
      </c>
      <c r="X155" s="49">
        <v>8.3000000000000007</v>
      </c>
      <c r="Y155" t="s">
        <v>75</v>
      </c>
      <c r="Z155" t="s">
        <v>347</v>
      </c>
      <c r="AA155" t="s">
        <v>75</v>
      </c>
      <c r="AB155" t="s">
        <v>2792</v>
      </c>
      <c r="AC155" t="s">
        <v>496</v>
      </c>
      <c r="AD155" t="s">
        <v>77</v>
      </c>
      <c r="AE155" t="s">
        <v>77</v>
      </c>
      <c r="AF155" t="s">
        <v>399</v>
      </c>
      <c r="AG155" s="88" t="s">
        <v>258</v>
      </c>
      <c r="AH155" t="s">
        <v>83</v>
      </c>
      <c r="AI155" s="49" t="s">
        <v>445</v>
      </c>
      <c r="AJ155" s="49">
        <v>1</v>
      </c>
      <c r="AK155" t="s">
        <v>5410</v>
      </c>
      <c r="AL155" s="355">
        <v>246.5</v>
      </c>
      <c r="AM155" s="49" t="s">
        <v>28</v>
      </c>
      <c r="AN155" s="49" t="s">
        <v>5411</v>
      </c>
      <c r="AO155" s="397">
        <v>246.5</v>
      </c>
      <c r="AP155" s="397" t="s">
        <v>28</v>
      </c>
      <c r="AQ155" s="397">
        <v>246.5</v>
      </c>
      <c r="AR155" s="397" t="s">
        <v>28</v>
      </c>
    </row>
    <row r="156" spans="1:44" x14ac:dyDescent="0.25">
      <c r="A156" s="353">
        <v>45685</v>
      </c>
      <c r="B156" t="s">
        <v>341</v>
      </c>
      <c r="C156" t="s">
        <v>177</v>
      </c>
      <c r="D156" s="357" t="s">
        <v>477</v>
      </c>
      <c r="E156" t="s">
        <v>415</v>
      </c>
      <c r="F156" t="s">
        <v>1854</v>
      </c>
      <c r="G156" t="s">
        <v>75</v>
      </c>
      <c r="H156" t="s">
        <v>1854</v>
      </c>
      <c r="I156" s="88">
        <v>2</v>
      </c>
      <c r="J156" t="s">
        <v>97</v>
      </c>
      <c r="K156" s="49" t="s">
        <v>1855</v>
      </c>
      <c r="L156" s="397">
        <v>123.25</v>
      </c>
      <c r="M156" t="s">
        <v>75</v>
      </c>
      <c r="N156" t="s">
        <v>75</v>
      </c>
      <c r="O156" t="s">
        <v>347</v>
      </c>
      <c r="P156" t="s">
        <v>347</v>
      </c>
      <c r="Q156" s="353">
        <v>45717</v>
      </c>
      <c r="R156" t="s">
        <v>403</v>
      </c>
      <c r="S156" t="s">
        <v>75</v>
      </c>
      <c r="T156" t="s">
        <v>75</v>
      </c>
      <c r="U156" t="s">
        <v>75</v>
      </c>
      <c r="V156" t="s">
        <v>404</v>
      </c>
      <c r="W156" t="s">
        <v>75</v>
      </c>
      <c r="X156" s="49">
        <v>8.3000000000000007</v>
      </c>
      <c r="Y156" t="s">
        <v>75</v>
      </c>
      <c r="Z156" t="s">
        <v>347</v>
      </c>
      <c r="AA156" t="s">
        <v>75</v>
      </c>
      <c r="AB156" t="s">
        <v>1856</v>
      </c>
      <c r="AC156" t="s">
        <v>496</v>
      </c>
      <c r="AD156" t="s">
        <v>77</v>
      </c>
      <c r="AE156" t="s">
        <v>77</v>
      </c>
      <c r="AF156" t="s">
        <v>399</v>
      </c>
      <c r="AG156" s="88" t="s">
        <v>258</v>
      </c>
      <c r="AH156" t="s">
        <v>83</v>
      </c>
      <c r="AI156" s="49" t="s">
        <v>445</v>
      </c>
      <c r="AJ156" s="49">
        <v>1</v>
      </c>
      <c r="AK156" t="s">
        <v>5410</v>
      </c>
      <c r="AL156" s="355">
        <v>246.5</v>
      </c>
      <c r="AM156" s="49" t="s">
        <v>28</v>
      </c>
      <c r="AN156" s="49" t="s">
        <v>5411</v>
      </c>
      <c r="AO156" s="397">
        <v>246.5</v>
      </c>
      <c r="AP156" s="397">
        <v>0</v>
      </c>
      <c r="AQ156" s="397">
        <v>246.5</v>
      </c>
      <c r="AR156" s="397" t="s">
        <v>28</v>
      </c>
    </row>
    <row r="157" spans="1:44" x14ac:dyDescent="0.25">
      <c r="A157" s="353">
        <v>45685</v>
      </c>
      <c r="B157" t="s">
        <v>341</v>
      </c>
      <c r="C157" t="s">
        <v>177</v>
      </c>
      <c r="D157" s="357" t="s">
        <v>84</v>
      </c>
      <c r="E157" t="s">
        <v>512</v>
      </c>
      <c r="F157" t="s">
        <v>236</v>
      </c>
      <c r="G157" t="s">
        <v>75</v>
      </c>
      <c r="H157" t="s">
        <v>236</v>
      </c>
      <c r="I157" s="88">
        <v>6</v>
      </c>
      <c r="J157" t="s">
        <v>93</v>
      </c>
      <c r="K157" s="49">
        <v>63609</v>
      </c>
      <c r="L157" s="397">
        <v>65</v>
      </c>
      <c r="M157" t="s">
        <v>75</v>
      </c>
      <c r="N157" t="s">
        <v>75</v>
      </c>
      <c r="O157" t="s">
        <v>347</v>
      </c>
      <c r="P157" t="s">
        <v>347</v>
      </c>
      <c r="Q157" s="353">
        <v>46266</v>
      </c>
      <c r="R157" t="s">
        <v>403</v>
      </c>
      <c r="S157" t="s">
        <v>75</v>
      </c>
      <c r="T157" t="s">
        <v>75</v>
      </c>
      <c r="U157" t="s">
        <v>75</v>
      </c>
      <c r="V157" t="s">
        <v>404</v>
      </c>
      <c r="W157" t="s">
        <v>75</v>
      </c>
      <c r="X157" s="49">
        <v>7.6</v>
      </c>
      <c r="Y157" t="s">
        <v>75</v>
      </c>
      <c r="Z157" t="s">
        <v>347</v>
      </c>
      <c r="AA157" t="s">
        <v>75</v>
      </c>
      <c r="AB157" t="s">
        <v>236</v>
      </c>
      <c r="AC157" t="s">
        <v>513</v>
      </c>
      <c r="AD157" t="s">
        <v>241</v>
      </c>
      <c r="AE157" t="s">
        <v>241</v>
      </c>
      <c r="AF157" t="s">
        <v>413</v>
      </c>
      <c r="AG157" s="88" t="s">
        <v>253</v>
      </c>
      <c r="AH157" t="s">
        <v>83</v>
      </c>
      <c r="AI157" s="49" t="s">
        <v>416</v>
      </c>
      <c r="AJ157" s="49">
        <v>1</v>
      </c>
      <c r="AK157" t="s">
        <v>5412</v>
      </c>
      <c r="AL157" s="355">
        <v>390</v>
      </c>
      <c r="AM157" s="49" t="s">
        <v>28</v>
      </c>
      <c r="AN157" s="49" t="s">
        <v>5413</v>
      </c>
      <c r="AO157" s="397">
        <v>390</v>
      </c>
      <c r="AP157" s="397">
        <v>0</v>
      </c>
      <c r="AQ157" s="397">
        <v>390</v>
      </c>
      <c r="AR157" s="397" t="s">
        <v>28</v>
      </c>
    </row>
    <row r="158" spans="1:44" x14ac:dyDescent="0.25">
      <c r="A158" s="353">
        <v>45685</v>
      </c>
      <c r="B158" t="s">
        <v>341</v>
      </c>
      <c r="C158" t="s">
        <v>177</v>
      </c>
      <c r="D158" s="357" t="s">
        <v>477</v>
      </c>
      <c r="E158" t="s">
        <v>415</v>
      </c>
      <c r="F158" t="s">
        <v>1937</v>
      </c>
      <c r="G158" t="s">
        <v>75</v>
      </c>
      <c r="H158" t="s">
        <v>1937</v>
      </c>
      <c r="I158" s="88">
        <v>7</v>
      </c>
      <c r="J158" t="s">
        <v>93</v>
      </c>
      <c r="K158" s="49">
        <v>3033</v>
      </c>
      <c r="L158" s="397">
        <v>95</v>
      </c>
      <c r="M158" t="s">
        <v>75</v>
      </c>
      <c r="N158" t="s">
        <v>75</v>
      </c>
      <c r="O158" t="s">
        <v>347</v>
      </c>
      <c r="P158" t="s">
        <v>347</v>
      </c>
      <c r="Q158" s="353">
        <v>45945</v>
      </c>
      <c r="R158" t="s">
        <v>403</v>
      </c>
      <c r="S158" t="s">
        <v>75</v>
      </c>
      <c r="T158" t="s">
        <v>75</v>
      </c>
      <c r="U158" t="s">
        <v>75</v>
      </c>
      <c r="V158" t="s">
        <v>404</v>
      </c>
      <c r="W158" t="s">
        <v>75</v>
      </c>
      <c r="X158" s="49">
        <v>7.3</v>
      </c>
      <c r="Y158" t="s">
        <v>75</v>
      </c>
      <c r="Z158" t="s">
        <v>347</v>
      </c>
      <c r="AA158" t="s">
        <v>75</v>
      </c>
      <c r="AB158" t="s">
        <v>1938</v>
      </c>
      <c r="AC158" t="s">
        <v>495</v>
      </c>
      <c r="AD158" t="s">
        <v>241</v>
      </c>
      <c r="AE158" t="s">
        <v>241</v>
      </c>
      <c r="AF158" t="s">
        <v>413</v>
      </c>
      <c r="AG158" s="88" t="s">
        <v>253</v>
      </c>
      <c r="AH158" t="s">
        <v>83</v>
      </c>
      <c r="AI158" s="49" t="s">
        <v>416</v>
      </c>
      <c r="AJ158" s="49">
        <v>1</v>
      </c>
      <c r="AK158" t="s">
        <v>5412</v>
      </c>
      <c r="AL158" s="355">
        <v>665</v>
      </c>
      <c r="AM158" s="49" t="s">
        <v>28</v>
      </c>
      <c r="AN158" s="49" t="s">
        <v>5413</v>
      </c>
      <c r="AO158" s="397">
        <v>665</v>
      </c>
      <c r="AP158" s="397" t="s">
        <v>28</v>
      </c>
      <c r="AQ158" s="397">
        <v>665</v>
      </c>
      <c r="AR158" s="397" t="s">
        <v>28</v>
      </c>
    </row>
    <row r="159" spans="1:44" x14ac:dyDescent="0.25">
      <c r="A159" s="353">
        <v>45685</v>
      </c>
      <c r="B159" t="s">
        <v>341</v>
      </c>
      <c r="C159" t="s">
        <v>177</v>
      </c>
      <c r="D159" s="357" t="s">
        <v>368</v>
      </c>
      <c r="E159" t="s">
        <v>476</v>
      </c>
      <c r="F159" t="s">
        <v>692</v>
      </c>
      <c r="G159" t="s">
        <v>75</v>
      </c>
      <c r="H159" t="s">
        <v>693</v>
      </c>
      <c r="I159" s="88">
        <v>50</v>
      </c>
      <c r="J159" t="s">
        <v>93</v>
      </c>
      <c r="K159" s="49" t="s">
        <v>694</v>
      </c>
      <c r="L159" s="397">
        <v>16</v>
      </c>
      <c r="M159" t="s">
        <v>75</v>
      </c>
      <c r="N159" t="s">
        <v>75</v>
      </c>
      <c r="O159" t="s">
        <v>347</v>
      </c>
      <c r="P159" t="s">
        <v>347</v>
      </c>
      <c r="Q159" s="353" t="s">
        <v>75</v>
      </c>
      <c r="R159" t="s">
        <v>403</v>
      </c>
      <c r="S159" t="s">
        <v>75</v>
      </c>
      <c r="T159" t="s">
        <v>75</v>
      </c>
      <c r="U159" t="s">
        <v>75</v>
      </c>
      <c r="V159" t="s">
        <v>404</v>
      </c>
      <c r="W159" t="s">
        <v>75</v>
      </c>
      <c r="X159" s="49">
        <v>7.2</v>
      </c>
      <c r="Y159" t="s">
        <v>75</v>
      </c>
      <c r="Z159" t="s">
        <v>347</v>
      </c>
      <c r="AA159" t="s">
        <v>75</v>
      </c>
      <c r="AB159" t="s">
        <v>695</v>
      </c>
      <c r="AC159" t="s">
        <v>696</v>
      </c>
      <c r="AD159" t="s">
        <v>697</v>
      </c>
      <c r="AE159" t="s">
        <v>697</v>
      </c>
      <c r="AF159" t="s">
        <v>698</v>
      </c>
      <c r="AG159" s="88" t="s">
        <v>699</v>
      </c>
      <c r="AH159" t="s">
        <v>83</v>
      </c>
      <c r="AI159" s="49" t="s">
        <v>416</v>
      </c>
      <c r="AJ159" s="49">
        <v>1</v>
      </c>
      <c r="AK159" t="s">
        <v>5414</v>
      </c>
      <c r="AL159" s="355">
        <v>800</v>
      </c>
      <c r="AM159" s="49" t="s">
        <v>28</v>
      </c>
      <c r="AN159" s="49" t="s">
        <v>5415</v>
      </c>
      <c r="AO159" s="397">
        <v>800</v>
      </c>
      <c r="AP159" s="397">
        <v>40</v>
      </c>
      <c r="AQ159" s="397">
        <v>840</v>
      </c>
      <c r="AR159" s="397">
        <v>840</v>
      </c>
    </row>
    <row r="160" spans="1:44" ht="21" x14ac:dyDescent="0.35">
      <c r="A160" s="353">
        <v>45685</v>
      </c>
      <c r="B160" t="s">
        <v>341</v>
      </c>
      <c r="C160" t="s">
        <v>362</v>
      </c>
      <c r="D160" s="357" t="s">
        <v>2574</v>
      </c>
      <c r="E160" t="s">
        <v>542</v>
      </c>
      <c r="F160" t="s">
        <v>1950</v>
      </c>
      <c r="G160" t="s">
        <v>75</v>
      </c>
      <c r="H160" t="s">
        <v>1950</v>
      </c>
      <c r="I160" s="88">
        <v>60</v>
      </c>
      <c r="J160" t="s">
        <v>94</v>
      </c>
      <c r="K160" s="49" t="s">
        <v>1951</v>
      </c>
      <c r="L160" s="397">
        <v>1.2</v>
      </c>
      <c r="M160" t="s">
        <v>75</v>
      </c>
      <c r="N160" t="s">
        <v>75</v>
      </c>
      <c r="O160" t="s">
        <v>347</v>
      </c>
      <c r="P160" t="s">
        <v>347</v>
      </c>
      <c r="Q160" s="353" t="s">
        <v>75</v>
      </c>
      <c r="R160" t="s">
        <v>403</v>
      </c>
      <c r="S160" t="s">
        <v>75</v>
      </c>
      <c r="T160" t="s">
        <v>75</v>
      </c>
      <c r="U160" t="s">
        <v>75</v>
      </c>
      <c r="V160" t="s">
        <v>431</v>
      </c>
      <c r="W160" t="s">
        <v>75</v>
      </c>
      <c r="X160" s="49">
        <v>8.3000000000000007</v>
      </c>
      <c r="Y160" t="s">
        <v>75</v>
      </c>
      <c r="Z160" t="s">
        <v>347</v>
      </c>
      <c r="AA160" t="s">
        <v>75</v>
      </c>
      <c r="AB160" t="s">
        <v>1952</v>
      </c>
      <c r="AC160" t="s">
        <v>347</v>
      </c>
      <c r="AD160" t="s">
        <v>2686</v>
      </c>
      <c r="AE160" t="s">
        <v>243</v>
      </c>
      <c r="AF160" t="s">
        <v>1953</v>
      </c>
      <c r="AG160" s="88" t="s">
        <v>1954</v>
      </c>
      <c r="AH160" t="s">
        <v>83</v>
      </c>
      <c r="AI160" s="49">
        <v>8</v>
      </c>
      <c r="AJ160" s="49">
        <v>1</v>
      </c>
      <c r="AK160" t="s">
        <v>5405</v>
      </c>
      <c r="AL160" s="355">
        <v>72</v>
      </c>
      <c r="AM160" s="49" t="s">
        <v>28</v>
      </c>
      <c r="AN160" s="49">
        <v>185435</v>
      </c>
      <c r="AO160" s="397">
        <v>72</v>
      </c>
      <c r="AP160" s="397">
        <v>3.6</v>
      </c>
      <c r="AQ160" s="397">
        <v>75.599999999999994</v>
      </c>
      <c r="AR160" s="397"/>
    </row>
    <row r="161" spans="1:44" x14ac:dyDescent="0.25">
      <c r="A161" s="353">
        <v>45685</v>
      </c>
      <c r="B161" t="s">
        <v>341</v>
      </c>
      <c r="C161" t="s">
        <v>188</v>
      </c>
      <c r="D161" s="357" t="s">
        <v>365</v>
      </c>
      <c r="E161" t="s">
        <v>430</v>
      </c>
      <c r="F161" t="s">
        <v>124</v>
      </c>
      <c r="G161" t="s">
        <v>75</v>
      </c>
      <c r="H161" t="s">
        <v>124</v>
      </c>
      <c r="I161" s="88">
        <v>90</v>
      </c>
      <c r="J161" t="s">
        <v>102</v>
      </c>
      <c r="K161" s="49" t="s">
        <v>100</v>
      </c>
      <c r="L161" s="397">
        <v>1.8332999999999999</v>
      </c>
      <c r="M161" t="s">
        <v>75</v>
      </c>
      <c r="N161" t="s">
        <v>75</v>
      </c>
      <c r="O161" t="s">
        <v>347</v>
      </c>
      <c r="P161" t="s">
        <v>347</v>
      </c>
      <c r="Q161" s="353" t="s">
        <v>75</v>
      </c>
      <c r="R161" t="s">
        <v>403</v>
      </c>
      <c r="S161" t="s">
        <v>75</v>
      </c>
      <c r="T161" t="s">
        <v>75</v>
      </c>
      <c r="U161" t="s">
        <v>75</v>
      </c>
      <c r="V161" t="s">
        <v>431</v>
      </c>
      <c r="W161" t="s">
        <v>75</v>
      </c>
      <c r="X161" s="49">
        <v>2.4</v>
      </c>
      <c r="Y161" t="s">
        <v>75</v>
      </c>
      <c r="Z161" t="s">
        <v>347</v>
      </c>
      <c r="AA161" t="s">
        <v>75</v>
      </c>
      <c r="AB161" t="s">
        <v>125</v>
      </c>
      <c r="AC161" t="s">
        <v>356</v>
      </c>
      <c r="AD161" t="s">
        <v>243</v>
      </c>
      <c r="AE161" t="s">
        <v>243</v>
      </c>
      <c r="AF161" t="s">
        <v>5416</v>
      </c>
      <c r="AG161" s="88" t="s">
        <v>5417</v>
      </c>
      <c r="AH161" t="s">
        <v>83</v>
      </c>
      <c r="AI161" s="49" t="s">
        <v>406</v>
      </c>
      <c r="AJ161" s="49">
        <v>1</v>
      </c>
      <c r="AK161" t="s">
        <v>5405</v>
      </c>
      <c r="AL161" s="355">
        <v>164.99699999999999</v>
      </c>
      <c r="AM161" s="49" t="s">
        <v>28</v>
      </c>
      <c r="AN161" s="49">
        <v>185435</v>
      </c>
      <c r="AO161" s="397">
        <v>164.99699999999999</v>
      </c>
      <c r="AP161" s="397">
        <v>8.2498500000000003</v>
      </c>
      <c r="AQ161" s="397">
        <v>173.24684999999999</v>
      </c>
      <c r="AR161" s="397"/>
    </row>
    <row r="162" spans="1:44" x14ac:dyDescent="0.25">
      <c r="A162" s="353">
        <v>45685</v>
      </c>
      <c r="B162" t="s">
        <v>341</v>
      </c>
      <c r="C162" t="s">
        <v>175</v>
      </c>
      <c r="D162" s="357" t="s">
        <v>360</v>
      </c>
      <c r="E162" t="s">
        <v>540</v>
      </c>
      <c r="F162" t="s">
        <v>720</v>
      </c>
      <c r="G162" t="s">
        <v>75</v>
      </c>
      <c r="H162" t="s">
        <v>1878</v>
      </c>
      <c r="I162" s="88">
        <v>100</v>
      </c>
      <c r="J162" t="s">
        <v>103</v>
      </c>
      <c r="K162" s="49" t="s">
        <v>75</v>
      </c>
      <c r="L162" s="397">
        <v>40</v>
      </c>
      <c r="M162" t="s">
        <v>75</v>
      </c>
      <c r="N162" t="s">
        <v>75</v>
      </c>
      <c r="O162" t="s">
        <v>347</v>
      </c>
      <c r="P162" t="s">
        <v>75</v>
      </c>
      <c r="Q162" s="353" t="s">
        <v>75</v>
      </c>
      <c r="R162" t="s">
        <v>403</v>
      </c>
      <c r="S162" t="s">
        <v>75</v>
      </c>
      <c r="T162" t="s">
        <v>75</v>
      </c>
      <c r="U162" t="s">
        <v>75</v>
      </c>
      <c r="V162" t="s">
        <v>404</v>
      </c>
      <c r="W162" t="s">
        <v>75</v>
      </c>
      <c r="X162" s="49">
        <v>5.2</v>
      </c>
      <c r="Y162" t="s">
        <v>75</v>
      </c>
      <c r="Z162" t="s">
        <v>347</v>
      </c>
      <c r="AA162" t="s">
        <v>75</v>
      </c>
      <c r="AB162" t="s">
        <v>1879</v>
      </c>
      <c r="AC162" t="s">
        <v>2138</v>
      </c>
      <c r="AD162" t="s">
        <v>1949</v>
      </c>
      <c r="AE162" t="s">
        <v>1949</v>
      </c>
      <c r="AF162" t="s">
        <v>265</v>
      </c>
      <c r="AG162" s="88" t="s">
        <v>2139</v>
      </c>
      <c r="AH162" t="s">
        <v>83</v>
      </c>
      <c r="AI162" s="49" t="s">
        <v>433</v>
      </c>
      <c r="AJ162" s="49">
        <v>1</v>
      </c>
      <c r="AK162" t="s">
        <v>5418</v>
      </c>
      <c r="AL162" s="355">
        <v>4000</v>
      </c>
      <c r="AM162" s="49" t="s">
        <v>28</v>
      </c>
      <c r="AN162" s="49">
        <v>8195</v>
      </c>
      <c r="AO162" s="397">
        <v>4000</v>
      </c>
      <c r="AP162" s="397">
        <v>0</v>
      </c>
      <c r="AQ162" s="397">
        <v>4000</v>
      </c>
      <c r="AR162" s="397" t="s">
        <v>28</v>
      </c>
    </row>
    <row r="163" spans="1:44" x14ac:dyDescent="0.25">
      <c r="A163" s="353">
        <v>45686</v>
      </c>
      <c r="B163" t="s">
        <v>341</v>
      </c>
      <c r="C163" t="s">
        <v>177</v>
      </c>
      <c r="D163" s="357" t="s">
        <v>889</v>
      </c>
      <c r="E163" t="s">
        <v>890</v>
      </c>
      <c r="F163" t="s">
        <v>2182</v>
      </c>
      <c r="G163" t="s">
        <v>75</v>
      </c>
      <c r="H163" t="s">
        <v>2182</v>
      </c>
      <c r="I163" s="88">
        <v>1</v>
      </c>
      <c r="J163" t="s">
        <v>93</v>
      </c>
      <c r="K163" s="49" t="s">
        <v>2183</v>
      </c>
      <c r="L163" s="397">
        <v>140</v>
      </c>
      <c r="M163" t="s">
        <v>75</v>
      </c>
      <c r="N163" t="s">
        <v>75</v>
      </c>
      <c r="O163" t="s">
        <v>347</v>
      </c>
      <c r="P163" t="s">
        <v>347</v>
      </c>
      <c r="Q163" s="353" t="s">
        <v>75</v>
      </c>
      <c r="R163" t="s">
        <v>403</v>
      </c>
      <c r="S163" t="s">
        <v>75</v>
      </c>
      <c r="T163" t="s">
        <v>75</v>
      </c>
      <c r="U163" t="s">
        <v>75</v>
      </c>
      <c r="V163" t="s">
        <v>404</v>
      </c>
      <c r="W163" t="s">
        <v>75</v>
      </c>
      <c r="X163" s="49">
        <v>5.3</v>
      </c>
      <c r="Y163" t="s">
        <v>75</v>
      </c>
      <c r="Z163" t="s">
        <v>347</v>
      </c>
      <c r="AA163" t="s">
        <v>75</v>
      </c>
      <c r="AB163" t="s">
        <v>2182</v>
      </c>
      <c r="AC163" t="s">
        <v>895</v>
      </c>
      <c r="AD163" t="s">
        <v>892</v>
      </c>
      <c r="AE163" t="s">
        <v>892</v>
      </c>
      <c r="AF163" t="s">
        <v>893</v>
      </c>
      <c r="AG163" s="88" t="s">
        <v>894</v>
      </c>
      <c r="AH163" t="s">
        <v>83</v>
      </c>
      <c r="AI163" s="49" t="s">
        <v>406</v>
      </c>
      <c r="AJ163" s="49">
        <v>1</v>
      </c>
      <c r="AK163" t="s">
        <v>5419</v>
      </c>
      <c r="AL163" s="355">
        <v>140</v>
      </c>
      <c r="AM163" s="49" t="s">
        <v>28</v>
      </c>
      <c r="AN163" s="49" t="s">
        <v>5420</v>
      </c>
      <c r="AO163" s="397">
        <v>140</v>
      </c>
      <c r="AP163" s="397" t="s">
        <v>28</v>
      </c>
      <c r="AQ163" s="397">
        <v>140</v>
      </c>
      <c r="AR163" s="397" t="s">
        <v>28</v>
      </c>
    </row>
    <row r="164" spans="1:44" x14ac:dyDescent="0.25">
      <c r="A164" s="353">
        <v>45686</v>
      </c>
      <c r="B164" t="s">
        <v>341</v>
      </c>
      <c r="C164" t="s">
        <v>177</v>
      </c>
      <c r="D164" s="357" t="s">
        <v>889</v>
      </c>
      <c r="E164" t="s">
        <v>890</v>
      </c>
      <c r="F164" t="s">
        <v>2604</v>
      </c>
      <c r="G164" t="s">
        <v>75</v>
      </c>
      <c r="H164" t="s">
        <v>2604</v>
      </c>
      <c r="I164" s="88">
        <v>1</v>
      </c>
      <c r="J164" t="s">
        <v>93</v>
      </c>
      <c r="K164" s="49" t="s">
        <v>2605</v>
      </c>
      <c r="L164" s="397">
        <v>200</v>
      </c>
      <c r="M164" t="s">
        <v>75</v>
      </c>
      <c r="N164" t="s">
        <v>75</v>
      </c>
      <c r="O164" t="s">
        <v>347</v>
      </c>
      <c r="P164" t="s">
        <v>347</v>
      </c>
      <c r="Q164" s="353" t="s">
        <v>75</v>
      </c>
      <c r="R164" t="s">
        <v>403</v>
      </c>
      <c r="S164" t="s">
        <v>75</v>
      </c>
      <c r="T164" t="s">
        <v>75</v>
      </c>
      <c r="U164" t="s">
        <v>75</v>
      </c>
      <c r="V164" t="s">
        <v>404</v>
      </c>
      <c r="W164" t="s">
        <v>75</v>
      </c>
      <c r="X164" s="49">
        <v>5.3</v>
      </c>
      <c r="Y164" t="s">
        <v>75</v>
      </c>
      <c r="Z164" t="s">
        <v>347</v>
      </c>
      <c r="AA164" t="s">
        <v>75</v>
      </c>
      <c r="AB164" t="s">
        <v>2606</v>
      </c>
      <c r="AC164" t="s">
        <v>2152</v>
      </c>
      <c r="AD164" t="s">
        <v>896</v>
      </c>
      <c r="AE164" t="s">
        <v>896</v>
      </c>
      <c r="AF164" t="s">
        <v>2153</v>
      </c>
      <c r="AG164" s="88" t="s">
        <v>2154</v>
      </c>
      <c r="AH164" t="s">
        <v>83</v>
      </c>
      <c r="AI164" s="49" t="s">
        <v>406</v>
      </c>
      <c r="AJ164" s="49">
        <v>1</v>
      </c>
      <c r="AK164" t="s">
        <v>5421</v>
      </c>
      <c r="AL164" s="355">
        <v>200</v>
      </c>
      <c r="AM164" s="49" t="s">
        <v>28</v>
      </c>
      <c r="AN164" s="49" t="s">
        <v>5422</v>
      </c>
      <c r="AO164" s="397">
        <v>200</v>
      </c>
      <c r="AP164" s="397" t="s">
        <v>28</v>
      </c>
      <c r="AQ164" s="397">
        <v>200</v>
      </c>
      <c r="AR164" s="397">
        <v>200</v>
      </c>
    </row>
    <row r="165" spans="1:44" x14ac:dyDescent="0.25">
      <c r="A165" s="353">
        <v>45686</v>
      </c>
      <c r="B165" t="s">
        <v>341</v>
      </c>
      <c r="C165" t="s">
        <v>177</v>
      </c>
      <c r="D165" s="357" t="s">
        <v>889</v>
      </c>
      <c r="E165" t="s">
        <v>890</v>
      </c>
      <c r="F165" t="s">
        <v>2835</v>
      </c>
      <c r="G165" t="s">
        <v>75</v>
      </c>
      <c r="H165" t="s">
        <v>5423</v>
      </c>
      <c r="I165" s="88">
        <v>2</v>
      </c>
      <c r="J165" t="s">
        <v>93</v>
      </c>
      <c r="K165" s="49" t="s">
        <v>2887</v>
      </c>
      <c r="L165" s="397">
        <v>35</v>
      </c>
      <c r="M165" t="s">
        <v>75</v>
      </c>
      <c r="N165" t="s">
        <v>75</v>
      </c>
      <c r="O165" t="s">
        <v>347</v>
      </c>
      <c r="P165" t="s">
        <v>428</v>
      </c>
      <c r="Q165" s="353">
        <v>45704</v>
      </c>
      <c r="R165" t="s">
        <v>403</v>
      </c>
      <c r="S165" t="s">
        <v>75</v>
      </c>
      <c r="T165" t="s">
        <v>75</v>
      </c>
      <c r="U165" t="s">
        <v>75</v>
      </c>
      <c r="V165" t="s">
        <v>404</v>
      </c>
      <c r="W165" t="s">
        <v>75</v>
      </c>
      <c r="X165" s="49">
        <v>5.3</v>
      </c>
      <c r="Y165" t="s">
        <v>75</v>
      </c>
      <c r="Z165" t="s">
        <v>347</v>
      </c>
      <c r="AA165" t="s">
        <v>75</v>
      </c>
      <c r="AB165" t="s">
        <v>2845</v>
      </c>
      <c r="AC165" t="s">
        <v>2834</v>
      </c>
      <c r="AD165" t="s">
        <v>892</v>
      </c>
      <c r="AE165" t="s">
        <v>892</v>
      </c>
      <c r="AF165" t="s">
        <v>893</v>
      </c>
      <c r="AG165" s="88" t="s">
        <v>894</v>
      </c>
      <c r="AH165" t="s">
        <v>83</v>
      </c>
      <c r="AI165" s="49" t="s">
        <v>406</v>
      </c>
      <c r="AJ165" s="49">
        <v>1</v>
      </c>
      <c r="AK165" t="s">
        <v>5419</v>
      </c>
      <c r="AL165" s="355">
        <v>70</v>
      </c>
      <c r="AM165" s="49" t="s">
        <v>28</v>
      </c>
      <c r="AN165" s="49" t="s">
        <v>5420</v>
      </c>
      <c r="AO165" s="397">
        <v>70</v>
      </c>
      <c r="AP165" s="397" t="s">
        <v>28</v>
      </c>
      <c r="AQ165" s="397">
        <v>70</v>
      </c>
      <c r="AR165" s="397" t="s">
        <v>28</v>
      </c>
    </row>
    <row r="166" spans="1:44" x14ac:dyDescent="0.25">
      <c r="A166" s="353">
        <v>45686</v>
      </c>
      <c r="B166" t="s">
        <v>341</v>
      </c>
      <c r="C166" t="s">
        <v>177</v>
      </c>
      <c r="D166" s="357" t="s">
        <v>889</v>
      </c>
      <c r="E166" t="s">
        <v>890</v>
      </c>
      <c r="F166" t="s">
        <v>2835</v>
      </c>
      <c r="G166" t="s">
        <v>75</v>
      </c>
      <c r="H166" t="s">
        <v>5424</v>
      </c>
      <c r="I166" s="88">
        <v>2</v>
      </c>
      <c r="J166" t="s">
        <v>93</v>
      </c>
      <c r="K166" s="49" t="s">
        <v>2844</v>
      </c>
      <c r="L166" s="397">
        <v>35</v>
      </c>
      <c r="M166" t="s">
        <v>75</v>
      </c>
      <c r="N166" t="s">
        <v>75</v>
      </c>
      <c r="O166" t="s">
        <v>347</v>
      </c>
      <c r="P166" t="s">
        <v>347</v>
      </c>
      <c r="Q166" s="353" t="s">
        <v>75</v>
      </c>
      <c r="R166" t="s">
        <v>403</v>
      </c>
      <c r="S166" t="s">
        <v>75</v>
      </c>
      <c r="T166" t="s">
        <v>75</v>
      </c>
      <c r="U166" t="s">
        <v>75</v>
      </c>
      <c r="V166" t="s">
        <v>404</v>
      </c>
      <c r="W166" t="s">
        <v>75</v>
      </c>
      <c r="X166" s="49">
        <v>5.3</v>
      </c>
      <c r="Y166" t="s">
        <v>75</v>
      </c>
      <c r="Z166" t="s">
        <v>347</v>
      </c>
      <c r="AA166" t="s">
        <v>75</v>
      </c>
      <c r="AB166" t="s">
        <v>5425</v>
      </c>
      <c r="AC166" t="s">
        <v>2834</v>
      </c>
      <c r="AD166" t="s">
        <v>892</v>
      </c>
      <c r="AE166" t="s">
        <v>892</v>
      </c>
      <c r="AF166" t="s">
        <v>893</v>
      </c>
      <c r="AG166" s="88" t="s">
        <v>894</v>
      </c>
      <c r="AH166" t="s">
        <v>83</v>
      </c>
      <c r="AI166" s="49" t="s">
        <v>406</v>
      </c>
      <c r="AJ166" s="49">
        <v>1</v>
      </c>
      <c r="AK166" t="s">
        <v>5419</v>
      </c>
      <c r="AL166" s="355">
        <v>70</v>
      </c>
      <c r="AM166" s="49" t="s">
        <v>28</v>
      </c>
      <c r="AN166" s="49" t="s">
        <v>5420</v>
      </c>
      <c r="AO166" s="397">
        <v>70</v>
      </c>
      <c r="AP166" s="397" t="s">
        <v>28</v>
      </c>
      <c r="AQ166" s="397">
        <v>70</v>
      </c>
      <c r="AR166" s="397" t="s">
        <v>28</v>
      </c>
    </row>
    <row r="167" spans="1:44" x14ac:dyDescent="0.25">
      <c r="A167" s="353">
        <v>45686</v>
      </c>
      <c r="B167" t="s">
        <v>341</v>
      </c>
      <c r="C167" t="s">
        <v>398</v>
      </c>
      <c r="D167" s="357" t="s">
        <v>2589</v>
      </c>
      <c r="E167" t="s">
        <v>2590</v>
      </c>
      <c r="F167" t="s">
        <v>5426</v>
      </c>
      <c r="G167" t="s">
        <v>75</v>
      </c>
      <c r="H167" t="s">
        <v>5427</v>
      </c>
      <c r="I167" s="88">
        <v>2</v>
      </c>
      <c r="J167" t="s">
        <v>103</v>
      </c>
      <c r="K167" s="49" t="s">
        <v>5428</v>
      </c>
      <c r="L167" s="397">
        <v>2000</v>
      </c>
      <c r="M167" t="s">
        <v>75</v>
      </c>
      <c r="N167" t="s">
        <v>75</v>
      </c>
      <c r="O167" t="s">
        <v>347</v>
      </c>
      <c r="P167" t="s">
        <v>75</v>
      </c>
      <c r="Q167" s="353" t="s">
        <v>75</v>
      </c>
      <c r="R167" t="s">
        <v>403</v>
      </c>
      <c r="S167" t="s">
        <v>75</v>
      </c>
      <c r="T167" t="s">
        <v>75</v>
      </c>
      <c r="U167" t="s">
        <v>75</v>
      </c>
      <c r="V167" t="s">
        <v>404</v>
      </c>
      <c r="W167" t="s">
        <v>2722</v>
      </c>
      <c r="X167" s="49">
        <v>5.0999999999999996</v>
      </c>
      <c r="Y167" t="s">
        <v>347</v>
      </c>
      <c r="Z167" t="s">
        <v>347</v>
      </c>
      <c r="AA167" t="s">
        <v>75</v>
      </c>
      <c r="AB167" t="s">
        <v>5429</v>
      </c>
      <c r="AC167" t="s">
        <v>5430</v>
      </c>
      <c r="AD167" t="s">
        <v>5431</v>
      </c>
      <c r="AE167" t="s">
        <v>5431</v>
      </c>
      <c r="AF167" t="s">
        <v>5432</v>
      </c>
      <c r="AG167" s="88" t="s">
        <v>258</v>
      </c>
      <c r="AH167" t="s">
        <v>109</v>
      </c>
      <c r="AI167" s="49" t="s">
        <v>406</v>
      </c>
      <c r="AJ167" s="49">
        <v>1</v>
      </c>
      <c r="AK167" t="s">
        <v>5433</v>
      </c>
      <c r="AL167" s="355">
        <v>4000</v>
      </c>
      <c r="AM167" s="49" t="s">
        <v>28</v>
      </c>
      <c r="AN167" s="49" t="s">
        <v>5434</v>
      </c>
      <c r="AO167" s="397">
        <v>4000</v>
      </c>
      <c r="AP167" s="397" t="s">
        <v>28</v>
      </c>
      <c r="AQ167" s="397">
        <v>4000</v>
      </c>
      <c r="AR167" s="397" t="s">
        <v>28</v>
      </c>
    </row>
    <row r="168" spans="1:44" x14ac:dyDescent="0.25">
      <c r="A168" s="353">
        <v>45686</v>
      </c>
      <c r="B168" t="s">
        <v>341</v>
      </c>
      <c r="C168" t="s">
        <v>177</v>
      </c>
      <c r="D168" s="357" t="s">
        <v>889</v>
      </c>
      <c r="E168" t="s">
        <v>890</v>
      </c>
      <c r="F168" t="s">
        <v>2787</v>
      </c>
      <c r="G168" t="s">
        <v>75</v>
      </c>
      <c r="H168" t="s">
        <v>2787</v>
      </c>
      <c r="I168" s="88">
        <v>2</v>
      </c>
      <c r="J168" t="s">
        <v>93</v>
      </c>
      <c r="K168" s="49" t="s">
        <v>2788</v>
      </c>
      <c r="L168" s="397">
        <v>40</v>
      </c>
      <c r="M168" t="s">
        <v>75</v>
      </c>
      <c r="N168" t="s">
        <v>75</v>
      </c>
      <c r="O168" t="s">
        <v>347</v>
      </c>
      <c r="P168" t="s">
        <v>347</v>
      </c>
      <c r="Q168" s="353" t="s">
        <v>75</v>
      </c>
      <c r="R168" t="s">
        <v>403</v>
      </c>
      <c r="S168" t="s">
        <v>75</v>
      </c>
      <c r="T168" t="s">
        <v>75</v>
      </c>
      <c r="U168" t="s">
        <v>75</v>
      </c>
      <c r="V168" t="s">
        <v>404</v>
      </c>
      <c r="W168" t="s">
        <v>75</v>
      </c>
      <c r="X168" s="49">
        <v>5.3</v>
      </c>
      <c r="Y168" t="s">
        <v>75</v>
      </c>
      <c r="Z168" t="s">
        <v>347</v>
      </c>
      <c r="AA168" t="s">
        <v>75</v>
      </c>
      <c r="AB168" t="s">
        <v>2789</v>
      </c>
      <c r="AC168" t="s">
        <v>895</v>
      </c>
      <c r="AD168" t="s">
        <v>892</v>
      </c>
      <c r="AE168" t="s">
        <v>892</v>
      </c>
      <c r="AF168" t="s">
        <v>893</v>
      </c>
      <c r="AG168" s="88" t="s">
        <v>894</v>
      </c>
      <c r="AH168" t="s">
        <v>83</v>
      </c>
      <c r="AI168" s="49" t="s">
        <v>406</v>
      </c>
      <c r="AJ168" s="49">
        <v>1</v>
      </c>
      <c r="AK168" t="s">
        <v>5419</v>
      </c>
      <c r="AL168" s="355">
        <v>80</v>
      </c>
      <c r="AM168" s="49" t="s">
        <v>28</v>
      </c>
      <c r="AN168" s="49" t="s">
        <v>5420</v>
      </c>
      <c r="AO168" s="397">
        <v>80</v>
      </c>
      <c r="AP168" s="397" t="s">
        <v>28</v>
      </c>
      <c r="AQ168" s="397">
        <v>80</v>
      </c>
      <c r="AR168" s="397" t="s">
        <v>28</v>
      </c>
    </row>
    <row r="169" spans="1:44" x14ac:dyDescent="0.25">
      <c r="A169" s="353">
        <v>45686</v>
      </c>
      <c r="B169" t="s">
        <v>341</v>
      </c>
      <c r="C169" t="s">
        <v>177</v>
      </c>
      <c r="D169" s="357" t="s">
        <v>889</v>
      </c>
      <c r="E169" t="s">
        <v>890</v>
      </c>
      <c r="F169" t="s">
        <v>2617</v>
      </c>
      <c r="G169" t="s">
        <v>75</v>
      </c>
      <c r="H169" t="s">
        <v>2617</v>
      </c>
      <c r="I169" s="88">
        <v>10</v>
      </c>
      <c r="J169" t="s">
        <v>103</v>
      </c>
      <c r="K169" s="49" t="s">
        <v>2618</v>
      </c>
      <c r="L169" s="397">
        <v>6.3</v>
      </c>
      <c r="M169" t="s">
        <v>75</v>
      </c>
      <c r="N169" t="s">
        <v>75</v>
      </c>
      <c r="O169" t="s">
        <v>347</v>
      </c>
      <c r="P169" t="s">
        <v>347</v>
      </c>
      <c r="Q169" s="353" t="s">
        <v>75</v>
      </c>
      <c r="R169" t="s">
        <v>403</v>
      </c>
      <c r="S169" t="s">
        <v>75</v>
      </c>
      <c r="T169" t="s">
        <v>75</v>
      </c>
      <c r="U169" t="s">
        <v>75</v>
      </c>
      <c r="V169" t="s">
        <v>404</v>
      </c>
      <c r="W169" t="s">
        <v>75</v>
      </c>
      <c r="X169" s="49">
        <v>5.3</v>
      </c>
      <c r="Y169" t="s">
        <v>75</v>
      </c>
      <c r="Z169" t="s">
        <v>347</v>
      </c>
      <c r="AA169" t="s">
        <v>75</v>
      </c>
      <c r="AB169" t="s">
        <v>2619</v>
      </c>
      <c r="AC169" t="s">
        <v>895</v>
      </c>
      <c r="AD169" t="s">
        <v>892</v>
      </c>
      <c r="AE169" t="s">
        <v>892</v>
      </c>
      <c r="AF169" t="s">
        <v>893</v>
      </c>
      <c r="AG169" s="88" t="s">
        <v>894</v>
      </c>
      <c r="AH169" t="s">
        <v>83</v>
      </c>
      <c r="AI169" s="49" t="s">
        <v>406</v>
      </c>
      <c r="AJ169" s="49">
        <v>1</v>
      </c>
      <c r="AK169" t="s">
        <v>5419</v>
      </c>
      <c r="AL169" s="355">
        <v>63</v>
      </c>
      <c r="AM169" s="49" t="s">
        <v>28</v>
      </c>
      <c r="AN169" s="49" t="s">
        <v>5420</v>
      </c>
      <c r="AO169" s="397">
        <v>63</v>
      </c>
      <c r="AP169" s="397" t="s">
        <v>28</v>
      </c>
      <c r="AQ169" s="397">
        <v>63</v>
      </c>
      <c r="AR169" s="397" t="s">
        <v>28</v>
      </c>
    </row>
    <row r="170" spans="1:44" x14ac:dyDescent="0.25">
      <c r="A170" s="353">
        <v>45686</v>
      </c>
      <c r="B170" t="s">
        <v>341</v>
      </c>
      <c r="C170" t="s">
        <v>177</v>
      </c>
      <c r="D170" s="357" t="s">
        <v>889</v>
      </c>
      <c r="E170" t="s">
        <v>890</v>
      </c>
      <c r="F170" t="s">
        <v>891</v>
      </c>
      <c r="G170" t="s">
        <v>75</v>
      </c>
      <c r="H170" t="s">
        <v>2155</v>
      </c>
      <c r="I170" s="88">
        <v>14</v>
      </c>
      <c r="J170" t="s">
        <v>296</v>
      </c>
      <c r="K170" s="49" t="s">
        <v>1922</v>
      </c>
      <c r="L170" s="397">
        <v>12</v>
      </c>
      <c r="M170" t="s">
        <v>75</v>
      </c>
      <c r="N170" t="s">
        <v>75</v>
      </c>
      <c r="O170" t="s">
        <v>347</v>
      </c>
      <c r="P170" t="s">
        <v>347</v>
      </c>
      <c r="Q170" s="353" t="s">
        <v>75</v>
      </c>
      <c r="R170" t="s">
        <v>403</v>
      </c>
      <c r="S170" t="s">
        <v>75</v>
      </c>
      <c r="T170" t="s">
        <v>75</v>
      </c>
      <c r="U170" t="s">
        <v>75</v>
      </c>
      <c r="V170" t="s">
        <v>404</v>
      </c>
      <c r="W170" t="s">
        <v>75</v>
      </c>
      <c r="X170" s="49">
        <v>5.3</v>
      </c>
      <c r="Y170" t="s">
        <v>75</v>
      </c>
      <c r="Z170" t="s">
        <v>347</v>
      </c>
      <c r="AA170" t="s">
        <v>75</v>
      </c>
      <c r="AB170" t="s">
        <v>2156</v>
      </c>
      <c r="AC170" t="s">
        <v>75</v>
      </c>
      <c r="AD170" t="s">
        <v>892</v>
      </c>
      <c r="AE170" t="s">
        <v>892</v>
      </c>
      <c r="AF170" t="s">
        <v>893</v>
      </c>
      <c r="AG170" s="88" t="s">
        <v>894</v>
      </c>
      <c r="AH170" t="s">
        <v>83</v>
      </c>
      <c r="AI170" s="49" t="s">
        <v>406</v>
      </c>
      <c r="AJ170" s="49">
        <v>1</v>
      </c>
      <c r="AK170" t="s">
        <v>5419</v>
      </c>
      <c r="AL170" s="355">
        <v>168</v>
      </c>
      <c r="AM170" s="49" t="s">
        <v>28</v>
      </c>
      <c r="AN170" s="49" t="s">
        <v>5420</v>
      </c>
      <c r="AO170" s="397">
        <v>168</v>
      </c>
      <c r="AP170" s="397">
        <v>0</v>
      </c>
      <c r="AQ170" s="397">
        <v>168</v>
      </c>
      <c r="AR170" s="397">
        <v>0</v>
      </c>
    </row>
    <row r="171" spans="1:44" x14ac:dyDescent="0.25">
      <c r="A171" s="353">
        <v>45687</v>
      </c>
      <c r="B171" t="s">
        <v>341</v>
      </c>
      <c r="C171" t="s">
        <v>398</v>
      </c>
      <c r="D171" s="357" t="s">
        <v>710</v>
      </c>
      <c r="E171" t="s">
        <v>408</v>
      </c>
      <c r="F171" t="s">
        <v>2628</v>
      </c>
      <c r="G171" t="s">
        <v>75</v>
      </c>
      <c r="H171" t="s">
        <v>2628</v>
      </c>
      <c r="I171" s="88">
        <v>1</v>
      </c>
      <c r="J171" t="s">
        <v>103</v>
      </c>
      <c r="K171" s="49" t="s">
        <v>75</v>
      </c>
      <c r="L171" s="397">
        <v>125</v>
      </c>
      <c r="M171" t="s">
        <v>75</v>
      </c>
      <c r="N171" t="s">
        <v>75</v>
      </c>
      <c r="O171" t="s">
        <v>347</v>
      </c>
      <c r="P171" t="s">
        <v>75</v>
      </c>
      <c r="Q171" s="353" t="s">
        <v>75</v>
      </c>
      <c r="R171" t="s">
        <v>403</v>
      </c>
      <c r="S171" t="s">
        <v>75</v>
      </c>
      <c r="T171" t="s">
        <v>75</v>
      </c>
      <c r="U171" t="s">
        <v>75</v>
      </c>
      <c r="V171" t="s">
        <v>404</v>
      </c>
      <c r="W171" t="s">
        <v>2629</v>
      </c>
      <c r="X171" s="49">
        <v>5.2</v>
      </c>
      <c r="Y171" t="s">
        <v>347</v>
      </c>
      <c r="Z171" t="s">
        <v>347</v>
      </c>
      <c r="AA171" t="s">
        <v>75</v>
      </c>
      <c r="AB171" t="s">
        <v>2628</v>
      </c>
      <c r="AC171" t="s">
        <v>75</v>
      </c>
      <c r="AD171" t="s">
        <v>5435</v>
      </c>
      <c r="AE171" t="s">
        <v>5435</v>
      </c>
      <c r="AF171" t="s">
        <v>265</v>
      </c>
      <c r="AG171" s="88" t="s">
        <v>5436</v>
      </c>
      <c r="AH171" t="s">
        <v>109</v>
      </c>
      <c r="AI171" s="49" t="s">
        <v>406</v>
      </c>
      <c r="AJ171" s="49">
        <v>1</v>
      </c>
      <c r="AK171" t="s">
        <v>5437</v>
      </c>
      <c r="AL171" s="355">
        <v>125</v>
      </c>
      <c r="AM171" s="49" t="s">
        <v>28</v>
      </c>
      <c r="AN171" s="49" t="s">
        <v>5438</v>
      </c>
      <c r="AO171" s="397">
        <v>125</v>
      </c>
      <c r="AP171" s="397" t="s">
        <v>28</v>
      </c>
      <c r="AQ171" s="397">
        <v>125</v>
      </c>
      <c r="AR171" s="397" t="s">
        <v>28</v>
      </c>
    </row>
    <row r="172" spans="1:44" x14ac:dyDescent="0.25">
      <c r="A172" s="353">
        <v>45687</v>
      </c>
      <c r="B172" t="s">
        <v>341</v>
      </c>
      <c r="C172" t="s">
        <v>398</v>
      </c>
      <c r="D172" s="357" t="s">
        <v>710</v>
      </c>
      <c r="E172" t="s">
        <v>408</v>
      </c>
      <c r="F172" t="s">
        <v>2680</v>
      </c>
      <c r="G172" t="s">
        <v>75</v>
      </c>
      <c r="H172" t="s">
        <v>2680</v>
      </c>
      <c r="I172" s="88">
        <v>1</v>
      </c>
      <c r="J172" t="s">
        <v>103</v>
      </c>
      <c r="K172" s="49" t="s">
        <v>75</v>
      </c>
      <c r="L172" s="397">
        <v>200</v>
      </c>
      <c r="M172" t="s">
        <v>75</v>
      </c>
      <c r="N172" t="s">
        <v>75</v>
      </c>
      <c r="O172" t="s">
        <v>347</v>
      </c>
      <c r="P172" t="s">
        <v>75</v>
      </c>
      <c r="Q172" s="353" t="s">
        <v>75</v>
      </c>
      <c r="R172" t="s">
        <v>403</v>
      </c>
      <c r="S172" t="s">
        <v>75</v>
      </c>
      <c r="T172" t="s">
        <v>75</v>
      </c>
      <c r="U172" t="s">
        <v>75</v>
      </c>
      <c r="V172" t="s">
        <v>404</v>
      </c>
      <c r="W172" t="s">
        <v>75</v>
      </c>
      <c r="X172" s="49">
        <v>5.2</v>
      </c>
      <c r="Y172" t="s">
        <v>75</v>
      </c>
      <c r="Z172" t="s">
        <v>347</v>
      </c>
      <c r="AA172" t="s">
        <v>75</v>
      </c>
      <c r="AB172" t="s">
        <v>2680</v>
      </c>
      <c r="AC172" t="s">
        <v>75</v>
      </c>
      <c r="AD172" t="s">
        <v>5435</v>
      </c>
      <c r="AE172" t="s">
        <v>5435</v>
      </c>
      <c r="AF172" t="s">
        <v>265</v>
      </c>
      <c r="AG172" s="88" t="s">
        <v>5436</v>
      </c>
      <c r="AH172" t="s">
        <v>109</v>
      </c>
      <c r="AI172" s="49" t="s">
        <v>406</v>
      </c>
      <c r="AJ172" s="49">
        <v>1</v>
      </c>
      <c r="AK172" t="s">
        <v>5437</v>
      </c>
      <c r="AL172" s="355">
        <v>200</v>
      </c>
      <c r="AM172" s="49" t="s">
        <v>28</v>
      </c>
      <c r="AN172" s="49" t="s">
        <v>5438</v>
      </c>
      <c r="AO172" s="397">
        <v>200</v>
      </c>
      <c r="AP172" s="397" t="s">
        <v>28</v>
      </c>
      <c r="AQ172" s="397">
        <v>200</v>
      </c>
      <c r="AR172" s="397" t="s">
        <v>28</v>
      </c>
    </row>
    <row r="173" spans="1:44" x14ac:dyDescent="0.25">
      <c r="A173" s="353">
        <v>45687</v>
      </c>
      <c r="B173" t="s">
        <v>341</v>
      </c>
      <c r="C173" t="s">
        <v>398</v>
      </c>
      <c r="D173" s="357" t="s">
        <v>710</v>
      </c>
      <c r="E173" t="s">
        <v>408</v>
      </c>
      <c r="F173" t="s">
        <v>2698</v>
      </c>
      <c r="G173" t="s">
        <v>75</v>
      </c>
      <c r="H173" t="s">
        <v>5439</v>
      </c>
      <c r="I173" s="88">
        <v>1</v>
      </c>
      <c r="J173" t="s">
        <v>5440</v>
      </c>
      <c r="K173" s="49" t="s">
        <v>75</v>
      </c>
      <c r="L173" s="397">
        <v>800</v>
      </c>
      <c r="M173" t="s">
        <v>75</v>
      </c>
      <c r="N173" t="s">
        <v>75</v>
      </c>
      <c r="O173" t="s">
        <v>347</v>
      </c>
      <c r="P173" t="s">
        <v>75</v>
      </c>
      <c r="Q173" s="353" t="s">
        <v>75</v>
      </c>
      <c r="R173" t="s">
        <v>403</v>
      </c>
      <c r="S173" t="s">
        <v>75</v>
      </c>
      <c r="T173" t="s">
        <v>75</v>
      </c>
      <c r="U173" t="s">
        <v>75</v>
      </c>
      <c r="V173" t="s">
        <v>404</v>
      </c>
      <c r="W173" t="s">
        <v>75</v>
      </c>
      <c r="X173" s="49">
        <v>5.2</v>
      </c>
      <c r="Y173" t="s">
        <v>75</v>
      </c>
      <c r="Z173" t="s">
        <v>347</v>
      </c>
      <c r="AA173" t="s">
        <v>75</v>
      </c>
      <c r="AB173" t="s">
        <v>5439</v>
      </c>
      <c r="AC173" t="s">
        <v>75</v>
      </c>
      <c r="AD173" t="s">
        <v>5435</v>
      </c>
      <c r="AE173" t="s">
        <v>5435</v>
      </c>
      <c r="AF173" t="s">
        <v>265</v>
      </c>
      <c r="AG173" s="88" t="s">
        <v>5436</v>
      </c>
      <c r="AH173" t="s">
        <v>109</v>
      </c>
      <c r="AI173" s="49" t="s">
        <v>406</v>
      </c>
      <c r="AJ173" s="49">
        <v>1</v>
      </c>
      <c r="AK173" t="s">
        <v>5437</v>
      </c>
      <c r="AL173" s="355">
        <v>800</v>
      </c>
      <c r="AM173" s="49" t="s">
        <v>28</v>
      </c>
      <c r="AN173" s="49" t="s">
        <v>5438</v>
      </c>
      <c r="AO173" s="397">
        <v>800</v>
      </c>
      <c r="AP173" s="397" t="s">
        <v>28</v>
      </c>
      <c r="AQ173" s="397">
        <v>800</v>
      </c>
      <c r="AR173" s="397" t="s">
        <v>28</v>
      </c>
    </row>
    <row r="174" spans="1:44" x14ac:dyDescent="0.25">
      <c r="A174" s="353">
        <v>45687</v>
      </c>
      <c r="B174" t="s">
        <v>341</v>
      </c>
      <c r="C174" t="s">
        <v>398</v>
      </c>
      <c r="D174" s="357" t="s">
        <v>710</v>
      </c>
      <c r="E174" t="s">
        <v>408</v>
      </c>
      <c r="F174" t="s">
        <v>2805</v>
      </c>
      <c r="G174" t="s">
        <v>75</v>
      </c>
      <c r="H174" t="s">
        <v>2805</v>
      </c>
      <c r="I174" s="88">
        <v>1</v>
      </c>
      <c r="J174" t="s">
        <v>103</v>
      </c>
      <c r="K174" s="49" t="s">
        <v>2806</v>
      </c>
      <c r="L174" s="397">
        <v>30</v>
      </c>
      <c r="M174" t="s">
        <v>75</v>
      </c>
      <c r="N174" t="s">
        <v>75</v>
      </c>
      <c r="O174" t="s">
        <v>347</v>
      </c>
      <c r="P174" t="s">
        <v>75</v>
      </c>
      <c r="Q174" s="353" t="s">
        <v>75</v>
      </c>
      <c r="R174" t="s">
        <v>403</v>
      </c>
      <c r="S174" t="s">
        <v>75</v>
      </c>
      <c r="T174" t="s">
        <v>75</v>
      </c>
      <c r="U174" t="s">
        <v>75</v>
      </c>
      <c r="V174" t="s">
        <v>404</v>
      </c>
      <c r="W174" t="s">
        <v>75</v>
      </c>
      <c r="X174" s="49">
        <v>5.2</v>
      </c>
      <c r="Y174" t="s">
        <v>75</v>
      </c>
      <c r="Z174" t="s">
        <v>347</v>
      </c>
      <c r="AA174" t="s">
        <v>75</v>
      </c>
      <c r="AB174" t="s">
        <v>2807</v>
      </c>
      <c r="AC174" t="s">
        <v>75</v>
      </c>
      <c r="AD174" t="s">
        <v>5435</v>
      </c>
      <c r="AE174" t="s">
        <v>5435</v>
      </c>
      <c r="AF174" t="s">
        <v>265</v>
      </c>
      <c r="AG174" s="88" t="s">
        <v>5436</v>
      </c>
      <c r="AH174" t="s">
        <v>109</v>
      </c>
      <c r="AI174" s="49" t="s">
        <v>406</v>
      </c>
      <c r="AJ174" s="49">
        <v>1</v>
      </c>
      <c r="AK174" t="s">
        <v>5437</v>
      </c>
      <c r="AL174" s="355">
        <v>30</v>
      </c>
      <c r="AM174" s="49" t="s">
        <v>28</v>
      </c>
      <c r="AN174" s="49" t="s">
        <v>5438</v>
      </c>
      <c r="AO174" s="397">
        <v>30</v>
      </c>
      <c r="AP174" s="397" t="s">
        <v>28</v>
      </c>
      <c r="AQ174" s="397">
        <v>30</v>
      </c>
      <c r="AR174" s="397" t="s">
        <v>28</v>
      </c>
    </row>
    <row r="175" spans="1:44" x14ac:dyDescent="0.25">
      <c r="A175" s="353">
        <v>45687</v>
      </c>
      <c r="B175" t="s">
        <v>341</v>
      </c>
      <c r="C175" t="s">
        <v>398</v>
      </c>
      <c r="D175" s="357" t="s">
        <v>710</v>
      </c>
      <c r="E175" t="s">
        <v>408</v>
      </c>
      <c r="F175" t="s">
        <v>2699</v>
      </c>
      <c r="G175" t="s">
        <v>75</v>
      </c>
      <c r="H175" t="s">
        <v>2700</v>
      </c>
      <c r="I175" s="88">
        <v>2</v>
      </c>
      <c r="J175" t="s">
        <v>103</v>
      </c>
      <c r="K175" s="49" t="s">
        <v>75</v>
      </c>
      <c r="L175" s="397">
        <v>80</v>
      </c>
      <c r="M175" t="s">
        <v>75</v>
      </c>
      <c r="N175" t="s">
        <v>75</v>
      </c>
      <c r="O175" t="s">
        <v>347</v>
      </c>
      <c r="P175" t="s">
        <v>75</v>
      </c>
      <c r="Q175" s="353" t="s">
        <v>75</v>
      </c>
      <c r="R175" t="s">
        <v>403</v>
      </c>
      <c r="S175" t="s">
        <v>75</v>
      </c>
      <c r="T175" t="s">
        <v>75</v>
      </c>
      <c r="U175" t="s">
        <v>75</v>
      </c>
      <c r="V175" t="s">
        <v>404</v>
      </c>
      <c r="W175" t="s">
        <v>75</v>
      </c>
      <c r="X175" s="49">
        <v>5.2</v>
      </c>
      <c r="Y175" t="s">
        <v>75</v>
      </c>
      <c r="Z175" t="s">
        <v>347</v>
      </c>
      <c r="AA175" t="s">
        <v>75</v>
      </c>
      <c r="AB175" t="s">
        <v>2700</v>
      </c>
      <c r="AC175" t="s">
        <v>75</v>
      </c>
      <c r="AD175" t="s">
        <v>5435</v>
      </c>
      <c r="AE175" t="s">
        <v>5435</v>
      </c>
      <c r="AF175" t="s">
        <v>265</v>
      </c>
      <c r="AG175" s="88" t="s">
        <v>5436</v>
      </c>
      <c r="AH175" t="s">
        <v>109</v>
      </c>
      <c r="AI175" s="49" t="s">
        <v>406</v>
      </c>
      <c r="AJ175" s="49">
        <v>1</v>
      </c>
      <c r="AK175" t="s">
        <v>5437</v>
      </c>
      <c r="AL175" s="355">
        <v>160</v>
      </c>
      <c r="AM175" s="49" t="s">
        <v>28</v>
      </c>
      <c r="AN175" s="49" t="s">
        <v>5438</v>
      </c>
      <c r="AO175" s="397">
        <v>160</v>
      </c>
      <c r="AP175" s="397" t="s">
        <v>28</v>
      </c>
      <c r="AQ175" s="397">
        <v>160</v>
      </c>
      <c r="AR175" s="397" t="s">
        <v>28</v>
      </c>
    </row>
    <row r="176" spans="1:44" x14ac:dyDescent="0.25">
      <c r="A176" s="353">
        <v>45687</v>
      </c>
      <c r="B176" t="s">
        <v>341</v>
      </c>
      <c r="C176" t="s">
        <v>398</v>
      </c>
      <c r="D176" s="357" t="s">
        <v>710</v>
      </c>
      <c r="E176" t="s">
        <v>408</v>
      </c>
      <c r="F176" t="s">
        <v>2701</v>
      </c>
      <c r="G176" t="s">
        <v>75</v>
      </c>
      <c r="H176" t="s">
        <v>2702</v>
      </c>
      <c r="I176" s="88">
        <v>2</v>
      </c>
      <c r="J176" t="s">
        <v>103</v>
      </c>
      <c r="K176" s="49" t="s">
        <v>75</v>
      </c>
      <c r="L176" s="397">
        <v>80</v>
      </c>
      <c r="M176" t="s">
        <v>75</v>
      </c>
      <c r="N176" t="s">
        <v>75</v>
      </c>
      <c r="O176" t="s">
        <v>347</v>
      </c>
      <c r="P176" t="s">
        <v>75</v>
      </c>
      <c r="Q176" s="353" t="s">
        <v>75</v>
      </c>
      <c r="R176" t="s">
        <v>403</v>
      </c>
      <c r="S176" t="s">
        <v>75</v>
      </c>
      <c r="T176" t="s">
        <v>75</v>
      </c>
      <c r="U176" t="s">
        <v>75</v>
      </c>
      <c r="V176" t="s">
        <v>404</v>
      </c>
      <c r="W176" t="s">
        <v>75</v>
      </c>
      <c r="X176" s="49">
        <v>5.2</v>
      </c>
      <c r="Y176" t="s">
        <v>75</v>
      </c>
      <c r="Z176" t="s">
        <v>347</v>
      </c>
      <c r="AA176" t="s">
        <v>75</v>
      </c>
      <c r="AB176" t="s">
        <v>2702</v>
      </c>
      <c r="AC176" t="s">
        <v>75</v>
      </c>
      <c r="AD176" t="s">
        <v>5435</v>
      </c>
      <c r="AE176" t="s">
        <v>5435</v>
      </c>
      <c r="AF176" t="s">
        <v>265</v>
      </c>
      <c r="AG176" s="88" t="s">
        <v>5436</v>
      </c>
      <c r="AH176" t="s">
        <v>109</v>
      </c>
      <c r="AI176" s="49" t="s">
        <v>406</v>
      </c>
      <c r="AJ176" s="49">
        <v>1</v>
      </c>
      <c r="AK176" t="s">
        <v>5437</v>
      </c>
      <c r="AL176" s="355">
        <v>160</v>
      </c>
      <c r="AM176" s="49" t="s">
        <v>28</v>
      </c>
      <c r="AN176" s="49" t="s">
        <v>5438</v>
      </c>
      <c r="AO176" s="397">
        <v>160</v>
      </c>
      <c r="AP176" s="397" t="s">
        <v>28</v>
      </c>
      <c r="AQ176" s="397">
        <v>160</v>
      </c>
      <c r="AR176" s="397" t="s">
        <v>28</v>
      </c>
    </row>
    <row r="177" spans="1:44" x14ac:dyDescent="0.25">
      <c r="A177" s="353">
        <v>45687</v>
      </c>
      <c r="B177" t="s">
        <v>341</v>
      </c>
      <c r="C177" t="s">
        <v>398</v>
      </c>
      <c r="D177" s="357" t="s">
        <v>710</v>
      </c>
      <c r="E177" t="s">
        <v>2688</v>
      </c>
      <c r="F177" t="s">
        <v>2785</v>
      </c>
      <c r="G177" t="s">
        <v>75</v>
      </c>
      <c r="H177" t="s">
        <v>2785</v>
      </c>
      <c r="I177" s="88">
        <v>2</v>
      </c>
      <c r="J177" t="s">
        <v>103</v>
      </c>
      <c r="K177" s="49" t="s">
        <v>75</v>
      </c>
      <c r="L177" s="397">
        <v>45</v>
      </c>
      <c r="M177" t="s">
        <v>75</v>
      </c>
      <c r="N177" t="s">
        <v>75</v>
      </c>
      <c r="O177" t="s">
        <v>347</v>
      </c>
      <c r="P177" t="s">
        <v>75</v>
      </c>
      <c r="Q177" s="353" t="s">
        <v>75</v>
      </c>
      <c r="R177" t="s">
        <v>403</v>
      </c>
      <c r="S177" t="s">
        <v>75</v>
      </c>
      <c r="T177" t="s">
        <v>75</v>
      </c>
      <c r="U177" t="s">
        <v>75</v>
      </c>
      <c r="V177" t="s">
        <v>404</v>
      </c>
      <c r="W177" t="s">
        <v>75</v>
      </c>
      <c r="X177" s="49">
        <v>5.2</v>
      </c>
      <c r="Y177" t="s">
        <v>75</v>
      </c>
      <c r="Z177" t="s">
        <v>347</v>
      </c>
      <c r="AA177" t="s">
        <v>75</v>
      </c>
      <c r="AB177" t="s">
        <v>2785</v>
      </c>
      <c r="AC177" t="s">
        <v>75</v>
      </c>
      <c r="AD177" t="s">
        <v>5435</v>
      </c>
      <c r="AE177" t="s">
        <v>5435</v>
      </c>
      <c r="AF177" t="s">
        <v>265</v>
      </c>
      <c r="AG177" s="88" t="s">
        <v>5436</v>
      </c>
      <c r="AH177" t="s">
        <v>109</v>
      </c>
      <c r="AI177" s="49" t="s">
        <v>406</v>
      </c>
      <c r="AJ177" s="49">
        <v>1</v>
      </c>
      <c r="AK177" t="s">
        <v>5437</v>
      </c>
      <c r="AL177" s="355">
        <v>90</v>
      </c>
      <c r="AM177" s="49" t="s">
        <v>28</v>
      </c>
      <c r="AN177" s="49" t="s">
        <v>5438</v>
      </c>
      <c r="AO177" s="397">
        <v>90</v>
      </c>
      <c r="AP177" s="397" t="s">
        <v>28</v>
      </c>
      <c r="AQ177" s="397">
        <v>90</v>
      </c>
      <c r="AR177" s="397" t="s">
        <v>28</v>
      </c>
    </row>
    <row r="178" spans="1:44" x14ac:dyDescent="0.25">
      <c r="A178" s="353">
        <v>45687</v>
      </c>
      <c r="B178" t="s">
        <v>341</v>
      </c>
      <c r="C178" t="s">
        <v>398</v>
      </c>
      <c r="D178" s="357" t="s">
        <v>710</v>
      </c>
      <c r="E178" t="s">
        <v>408</v>
      </c>
      <c r="F178" t="s">
        <v>2826</v>
      </c>
      <c r="G178" t="s">
        <v>75</v>
      </c>
      <c r="H178" t="s">
        <v>5441</v>
      </c>
      <c r="I178" s="88">
        <v>2</v>
      </c>
      <c r="J178" t="s">
        <v>103</v>
      </c>
      <c r="K178" s="49" t="s">
        <v>2827</v>
      </c>
      <c r="L178" s="397">
        <v>80</v>
      </c>
      <c r="M178" t="s">
        <v>75</v>
      </c>
      <c r="N178" t="s">
        <v>75</v>
      </c>
      <c r="O178" t="s">
        <v>347</v>
      </c>
      <c r="P178" t="s">
        <v>75</v>
      </c>
      <c r="Q178" s="353" t="s">
        <v>75</v>
      </c>
      <c r="R178" t="s">
        <v>403</v>
      </c>
      <c r="S178" t="s">
        <v>75</v>
      </c>
      <c r="T178" t="s">
        <v>75</v>
      </c>
      <c r="U178" t="s">
        <v>75</v>
      </c>
      <c r="V178" t="s">
        <v>404</v>
      </c>
      <c r="W178" t="s">
        <v>75</v>
      </c>
      <c r="X178" s="49">
        <v>5.2</v>
      </c>
      <c r="Y178" t="s">
        <v>75</v>
      </c>
      <c r="Z178" t="s">
        <v>347</v>
      </c>
      <c r="AA178" t="s">
        <v>75</v>
      </c>
      <c r="AB178" t="s">
        <v>5441</v>
      </c>
      <c r="AC178" t="s">
        <v>75</v>
      </c>
      <c r="AD178" t="s">
        <v>5435</v>
      </c>
      <c r="AE178" t="s">
        <v>5435</v>
      </c>
      <c r="AF178" t="s">
        <v>265</v>
      </c>
      <c r="AG178" s="88" t="s">
        <v>5436</v>
      </c>
      <c r="AH178" t="s">
        <v>109</v>
      </c>
      <c r="AI178" s="49" t="s">
        <v>406</v>
      </c>
      <c r="AJ178" s="49">
        <v>1</v>
      </c>
      <c r="AK178" t="s">
        <v>5437</v>
      </c>
      <c r="AL178" s="355">
        <v>160</v>
      </c>
      <c r="AM178" s="49" t="s">
        <v>28</v>
      </c>
      <c r="AN178" s="49" t="s">
        <v>5438</v>
      </c>
      <c r="AO178" s="397">
        <v>160</v>
      </c>
      <c r="AP178" s="397" t="s">
        <v>28</v>
      </c>
      <c r="AQ178" s="397">
        <v>160</v>
      </c>
      <c r="AR178" s="397" t="s">
        <v>28</v>
      </c>
    </row>
    <row r="179" spans="1:44" x14ac:dyDescent="0.25">
      <c r="A179" s="353">
        <v>45687</v>
      </c>
      <c r="B179" t="s">
        <v>341</v>
      </c>
      <c r="C179" t="s">
        <v>398</v>
      </c>
      <c r="D179" s="357" t="s">
        <v>710</v>
      </c>
      <c r="E179" t="s">
        <v>408</v>
      </c>
      <c r="F179" t="s">
        <v>5442</v>
      </c>
      <c r="G179" t="s">
        <v>75</v>
      </c>
      <c r="H179" t="s">
        <v>5443</v>
      </c>
      <c r="I179" s="88">
        <v>4</v>
      </c>
      <c r="J179" t="s">
        <v>103</v>
      </c>
      <c r="K179" s="49" t="s">
        <v>75</v>
      </c>
      <c r="L179" s="397">
        <v>50</v>
      </c>
      <c r="M179" t="s">
        <v>75</v>
      </c>
      <c r="N179" t="s">
        <v>75</v>
      </c>
      <c r="O179" t="s">
        <v>347</v>
      </c>
      <c r="P179" t="s">
        <v>75</v>
      </c>
      <c r="Q179" s="353" t="s">
        <v>75</v>
      </c>
      <c r="R179" t="s">
        <v>403</v>
      </c>
      <c r="S179" t="s">
        <v>75</v>
      </c>
      <c r="T179" t="s">
        <v>75</v>
      </c>
      <c r="U179" t="s">
        <v>75</v>
      </c>
      <c r="V179" t="s">
        <v>404</v>
      </c>
      <c r="W179" t="s">
        <v>75</v>
      </c>
      <c r="X179" s="49">
        <v>5.2</v>
      </c>
      <c r="Y179" t="s">
        <v>75</v>
      </c>
      <c r="Z179" t="s">
        <v>347</v>
      </c>
      <c r="AA179" t="s">
        <v>75</v>
      </c>
      <c r="AB179" t="s">
        <v>2689</v>
      </c>
      <c r="AC179" t="s">
        <v>75</v>
      </c>
      <c r="AD179" t="s">
        <v>5435</v>
      </c>
      <c r="AE179" t="s">
        <v>5435</v>
      </c>
      <c r="AF179" t="s">
        <v>265</v>
      </c>
      <c r="AG179" s="88" t="s">
        <v>5436</v>
      </c>
      <c r="AH179" t="s">
        <v>109</v>
      </c>
      <c r="AI179" s="49" t="s">
        <v>406</v>
      </c>
      <c r="AJ179" s="49">
        <v>1</v>
      </c>
      <c r="AK179" t="s">
        <v>5437</v>
      </c>
      <c r="AL179" s="355">
        <v>200</v>
      </c>
      <c r="AM179" s="49" t="s">
        <v>28</v>
      </c>
      <c r="AN179" s="49" t="s">
        <v>5438</v>
      </c>
      <c r="AO179" s="397">
        <v>200</v>
      </c>
      <c r="AP179" s="397" t="s">
        <v>28</v>
      </c>
      <c r="AQ179" s="397">
        <v>200</v>
      </c>
      <c r="AR179" s="397" t="s">
        <v>28</v>
      </c>
    </row>
    <row r="180" spans="1:44" x14ac:dyDescent="0.25">
      <c r="A180" s="353">
        <v>45687</v>
      </c>
      <c r="B180" t="s">
        <v>341</v>
      </c>
      <c r="C180" t="s">
        <v>398</v>
      </c>
      <c r="D180" s="357" t="s">
        <v>710</v>
      </c>
      <c r="E180" t="s">
        <v>408</v>
      </c>
      <c r="F180" t="s">
        <v>5444</v>
      </c>
      <c r="G180" t="s">
        <v>75</v>
      </c>
      <c r="H180" t="s">
        <v>5445</v>
      </c>
      <c r="I180" s="88">
        <v>4</v>
      </c>
      <c r="J180" t="s">
        <v>103</v>
      </c>
      <c r="K180" s="49" t="s">
        <v>75</v>
      </c>
      <c r="L180" s="397">
        <v>50</v>
      </c>
      <c r="M180" t="s">
        <v>75</v>
      </c>
      <c r="N180" t="s">
        <v>75</v>
      </c>
      <c r="O180" t="s">
        <v>347</v>
      </c>
      <c r="P180" t="s">
        <v>75</v>
      </c>
      <c r="Q180" s="353" t="s">
        <v>75</v>
      </c>
      <c r="R180" t="s">
        <v>403</v>
      </c>
      <c r="S180" t="s">
        <v>75</v>
      </c>
      <c r="T180" t="s">
        <v>75</v>
      </c>
      <c r="U180" t="s">
        <v>75</v>
      </c>
      <c r="V180" t="s">
        <v>404</v>
      </c>
      <c r="W180" t="s">
        <v>75</v>
      </c>
      <c r="X180" s="49">
        <v>5.2</v>
      </c>
      <c r="Y180" t="s">
        <v>75</v>
      </c>
      <c r="Z180" t="s">
        <v>347</v>
      </c>
      <c r="AA180" t="s">
        <v>75</v>
      </c>
      <c r="AB180" t="s">
        <v>5445</v>
      </c>
      <c r="AC180" t="s">
        <v>75</v>
      </c>
      <c r="AD180" t="s">
        <v>5435</v>
      </c>
      <c r="AE180" t="s">
        <v>5435</v>
      </c>
      <c r="AF180" t="s">
        <v>265</v>
      </c>
      <c r="AG180" s="88" t="s">
        <v>5436</v>
      </c>
      <c r="AH180" t="s">
        <v>109</v>
      </c>
      <c r="AI180" s="49" t="s">
        <v>406</v>
      </c>
      <c r="AJ180" s="49">
        <v>1</v>
      </c>
      <c r="AK180" t="s">
        <v>5437</v>
      </c>
      <c r="AL180" s="355">
        <v>200</v>
      </c>
      <c r="AM180" s="49" t="s">
        <v>28</v>
      </c>
      <c r="AN180" s="49" t="s">
        <v>5438</v>
      </c>
      <c r="AO180" s="397">
        <v>200</v>
      </c>
      <c r="AP180" s="397" t="s">
        <v>28</v>
      </c>
      <c r="AQ180" s="397">
        <v>200</v>
      </c>
      <c r="AR180" s="397" t="s">
        <v>28</v>
      </c>
    </row>
    <row r="181" spans="1:44" x14ac:dyDescent="0.25">
      <c r="A181" s="353">
        <v>45687</v>
      </c>
      <c r="B181" t="s">
        <v>341</v>
      </c>
      <c r="C181" t="s">
        <v>398</v>
      </c>
      <c r="D181" s="357" t="s">
        <v>710</v>
      </c>
      <c r="E181" t="s">
        <v>408</v>
      </c>
      <c r="F181" t="s">
        <v>2620</v>
      </c>
      <c r="G181" t="s">
        <v>75</v>
      </c>
      <c r="H181" t="s">
        <v>5446</v>
      </c>
      <c r="I181" s="88">
        <v>4</v>
      </c>
      <c r="J181" t="s">
        <v>103</v>
      </c>
      <c r="K181" s="49" t="s">
        <v>5447</v>
      </c>
      <c r="L181" s="397">
        <v>45</v>
      </c>
      <c r="M181" t="s">
        <v>75</v>
      </c>
      <c r="N181" t="s">
        <v>75</v>
      </c>
      <c r="O181" t="s">
        <v>347</v>
      </c>
      <c r="P181" t="s">
        <v>75</v>
      </c>
      <c r="Q181" s="353" t="s">
        <v>75</v>
      </c>
      <c r="R181" t="s">
        <v>403</v>
      </c>
      <c r="S181" t="s">
        <v>75</v>
      </c>
      <c r="T181" t="s">
        <v>75</v>
      </c>
      <c r="U181" t="s">
        <v>75</v>
      </c>
      <c r="V181" t="s">
        <v>404</v>
      </c>
      <c r="W181" t="s">
        <v>2621</v>
      </c>
      <c r="X181" s="49">
        <v>5.2</v>
      </c>
      <c r="Y181" t="s">
        <v>347</v>
      </c>
      <c r="Z181" t="s">
        <v>347</v>
      </c>
      <c r="AA181" t="s">
        <v>75</v>
      </c>
      <c r="AB181" t="s">
        <v>2620</v>
      </c>
      <c r="AC181" t="s">
        <v>75</v>
      </c>
      <c r="AD181" t="s">
        <v>5435</v>
      </c>
      <c r="AE181" t="s">
        <v>5435</v>
      </c>
      <c r="AF181" t="s">
        <v>265</v>
      </c>
      <c r="AG181" s="88" t="s">
        <v>5436</v>
      </c>
      <c r="AH181" t="s">
        <v>109</v>
      </c>
      <c r="AI181" s="49" t="s">
        <v>406</v>
      </c>
      <c r="AJ181" s="49">
        <v>1</v>
      </c>
      <c r="AK181" t="s">
        <v>5437</v>
      </c>
      <c r="AL181" s="355">
        <v>180</v>
      </c>
      <c r="AM181" s="49" t="s">
        <v>28</v>
      </c>
      <c r="AN181" s="49" t="s">
        <v>5438</v>
      </c>
      <c r="AO181" s="397">
        <v>180</v>
      </c>
      <c r="AP181" s="397" t="s">
        <v>28</v>
      </c>
      <c r="AQ181" s="397">
        <v>180</v>
      </c>
      <c r="AR181" s="397" t="s">
        <v>28</v>
      </c>
    </row>
    <row r="182" spans="1:44" x14ac:dyDescent="0.25">
      <c r="A182" s="353">
        <v>45687</v>
      </c>
      <c r="B182" t="s">
        <v>341</v>
      </c>
      <c r="C182" t="s">
        <v>398</v>
      </c>
      <c r="D182" s="357" t="s">
        <v>710</v>
      </c>
      <c r="E182" t="s">
        <v>408</v>
      </c>
      <c r="F182" t="s">
        <v>2622</v>
      </c>
      <c r="G182" t="s">
        <v>75</v>
      </c>
      <c r="H182" t="s">
        <v>2622</v>
      </c>
      <c r="I182" s="88">
        <v>4</v>
      </c>
      <c r="J182" t="s">
        <v>103</v>
      </c>
      <c r="K182" s="49" t="s">
        <v>2623</v>
      </c>
      <c r="L182" s="397">
        <v>45</v>
      </c>
      <c r="M182" t="s">
        <v>75</v>
      </c>
      <c r="N182" t="s">
        <v>75</v>
      </c>
      <c r="O182" t="s">
        <v>347</v>
      </c>
      <c r="P182" t="s">
        <v>75</v>
      </c>
      <c r="Q182" s="353" t="s">
        <v>75</v>
      </c>
      <c r="R182" t="s">
        <v>403</v>
      </c>
      <c r="S182" t="s">
        <v>75</v>
      </c>
      <c r="T182" t="s">
        <v>75</v>
      </c>
      <c r="U182" t="s">
        <v>75</v>
      </c>
      <c r="V182" t="s">
        <v>404</v>
      </c>
      <c r="W182" t="s">
        <v>2624</v>
      </c>
      <c r="X182" s="49">
        <v>5.2</v>
      </c>
      <c r="Y182" t="s">
        <v>347</v>
      </c>
      <c r="Z182" t="s">
        <v>347</v>
      </c>
      <c r="AA182" t="s">
        <v>75</v>
      </c>
      <c r="AB182" t="s">
        <v>2622</v>
      </c>
      <c r="AC182" t="s">
        <v>75</v>
      </c>
      <c r="AD182" t="s">
        <v>5435</v>
      </c>
      <c r="AE182" t="s">
        <v>5435</v>
      </c>
      <c r="AF182" t="s">
        <v>265</v>
      </c>
      <c r="AG182" s="88" t="s">
        <v>5436</v>
      </c>
      <c r="AH182" t="s">
        <v>109</v>
      </c>
      <c r="AI182" s="49" t="s">
        <v>406</v>
      </c>
      <c r="AJ182" s="49">
        <v>1</v>
      </c>
      <c r="AK182" t="s">
        <v>5437</v>
      </c>
      <c r="AL182" s="355">
        <v>180</v>
      </c>
      <c r="AM182" s="49" t="s">
        <v>28</v>
      </c>
      <c r="AN182" s="49" t="s">
        <v>5438</v>
      </c>
      <c r="AO182" s="397">
        <v>180</v>
      </c>
      <c r="AP182" s="397" t="s">
        <v>28</v>
      </c>
      <c r="AQ182" s="397">
        <v>180</v>
      </c>
      <c r="AR182" s="397" t="s">
        <v>28</v>
      </c>
    </row>
    <row r="183" spans="1:44" x14ac:dyDescent="0.25">
      <c r="A183" s="353">
        <v>45687</v>
      </c>
      <c r="B183" t="s">
        <v>341</v>
      </c>
      <c r="C183" t="s">
        <v>398</v>
      </c>
      <c r="D183" s="357" t="s">
        <v>710</v>
      </c>
      <c r="E183" t="s">
        <v>408</v>
      </c>
      <c r="F183" t="s">
        <v>2691</v>
      </c>
      <c r="G183" t="s">
        <v>75</v>
      </c>
      <c r="H183" t="s">
        <v>2691</v>
      </c>
      <c r="I183" s="88">
        <v>4</v>
      </c>
      <c r="J183" t="s">
        <v>103</v>
      </c>
      <c r="K183" s="49" t="s">
        <v>75</v>
      </c>
      <c r="L183" s="397">
        <v>50</v>
      </c>
      <c r="M183" t="s">
        <v>75</v>
      </c>
      <c r="N183" t="s">
        <v>75</v>
      </c>
      <c r="O183" t="s">
        <v>347</v>
      </c>
      <c r="P183" t="s">
        <v>75</v>
      </c>
      <c r="Q183" s="353" t="s">
        <v>75</v>
      </c>
      <c r="R183" t="s">
        <v>403</v>
      </c>
      <c r="S183" t="s">
        <v>75</v>
      </c>
      <c r="T183" t="s">
        <v>75</v>
      </c>
      <c r="U183" t="s">
        <v>75</v>
      </c>
      <c r="V183" t="s">
        <v>404</v>
      </c>
      <c r="W183" t="s">
        <v>75</v>
      </c>
      <c r="X183" s="49">
        <v>5.2</v>
      </c>
      <c r="Y183" t="s">
        <v>75</v>
      </c>
      <c r="Z183" t="s">
        <v>347</v>
      </c>
      <c r="AA183" t="s">
        <v>75</v>
      </c>
      <c r="AB183" t="s">
        <v>2690</v>
      </c>
      <c r="AC183" t="s">
        <v>75</v>
      </c>
      <c r="AD183" t="s">
        <v>5435</v>
      </c>
      <c r="AE183" t="s">
        <v>5435</v>
      </c>
      <c r="AF183" t="s">
        <v>265</v>
      </c>
      <c r="AG183" s="88" t="s">
        <v>5436</v>
      </c>
      <c r="AH183" t="s">
        <v>109</v>
      </c>
      <c r="AI183" s="49" t="s">
        <v>406</v>
      </c>
      <c r="AJ183" s="49">
        <v>1</v>
      </c>
      <c r="AK183" t="s">
        <v>5437</v>
      </c>
      <c r="AL183" s="355">
        <v>200</v>
      </c>
      <c r="AM183" s="49" t="s">
        <v>28</v>
      </c>
      <c r="AN183" s="49" t="s">
        <v>5438</v>
      </c>
      <c r="AO183" s="397">
        <v>200</v>
      </c>
      <c r="AP183" s="397" t="s">
        <v>28</v>
      </c>
      <c r="AQ183" s="397">
        <v>200</v>
      </c>
      <c r="AR183" s="397" t="s">
        <v>28</v>
      </c>
    </row>
    <row r="184" spans="1:44" x14ac:dyDescent="0.25">
      <c r="A184" s="353">
        <v>45687</v>
      </c>
      <c r="B184" t="s">
        <v>341</v>
      </c>
      <c r="C184" t="s">
        <v>398</v>
      </c>
      <c r="D184" s="357" t="s">
        <v>710</v>
      </c>
      <c r="E184" t="s">
        <v>408</v>
      </c>
      <c r="F184" t="s">
        <v>5448</v>
      </c>
      <c r="G184" t="s">
        <v>75</v>
      </c>
      <c r="H184" t="s">
        <v>5449</v>
      </c>
      <c r="I184" s="88">
        <v>4</v>
      </c>
      <c r="J184" t="s">
        <v>103</v>
      </c>
      <c r="K184" s="49" t="s">
        <v>75</v>
      </c>
      <c r="L184" s="397">
        <v>80</v>
      </c>
      <c r="M184" t="s">
        <v>75</v>
      </c>
      <c r="N184" t="s">
        <v>75</v>
      </c>
      <c r="O184" t="s">
        <v>347</v>
      </c>
      <c r="P184" t="s">
        <v>75</v>
      </c>
      <c r="Q184" s="353" t="s">
        <v>75</v>
      </c>
      <c r="R184" t="s">
        <v>403</v>
      </c>
      <c r="S184" t="s">
        <v>75</v>
      </c>
      <c r="T184" t="s">
        <v>75</v>
      </c>
      <c r="U184" t="s">
        <v>75</v>
      </c>
      <c r="V184" t="s">
        <v>404</v>
      </c>
      <c r="W184" t="s">
        <v>75</v>
      </c>
      <c r="X184" s="49">
        <v>5.2</v>
      </c>
      <c r="Y184" t="s">
        <v>75</v>
      </c>
      <c r="Z184" t="s">
        <v>347</v>
      </c>
      <c r="AA184" t="s">
        <v>75</v>
      </c>
      <c r="AB184" t="s">
        <v>5449</v>
      </c>
      <c r="AC184" t="s">
        <v>75</v>
      </c>
      <c r="AD184" t="s">
        <v>5435</v>
      </c>
      <c r="AE184" t="s">
        <v>5435</v>
      </c>
      <c r="AF184" t="s">
        <v>265</v>
      </c>
      <c r="AG184" s="88" t="s">
        <v>5436</v>
      </c>
      <c r="AH184" t="s">
        <v>109</v>
      </c>
      <c r="AI184" s="49" t="s">
        <v>406</v>
      </c>
      <c r="AJ184" s="49">
        <v>1</v>
      </c>
      <c r="AK184" t="s">
        <v>5437</v>
      </c>
      <c r="AL184" s="355">
        <v>320</v>
      </c>
      <c r="AM184" s="49" t="s">
        <v>28</v>
      </c>
      <c r="AN184" s="49" t="s">
        <v>5438</v>
      </c>
      <c r="AO184" s="397">
        <v>320</v>
      </c>
      <c r="AP184" s="397" t="s">
        <v>28</v>
      </c>
      <c r="AQ184" s="397">
        <v>320</v>
      </c>
      <c r="AR184" s="397" t="s">
        <v>28</v>
      </c>
    </row>
    <row r="185" spans="1:44" x14ac:dyDescent="0.25">
      <c r="A185" s="353">
        <v>45687</v>
      </c>
      <c r="B185" t="s">
        <v>341</v>
      </c>
      <c r="C185" t="s">
        <v>398</v>
      </c>
      <c r="D185" s="357" t="s">
        <v>710</v>
      </c>
      <c r="E185" t="s">
        <v>408</v>
      </c>
      <c r="F185" t="s">
        <v>5450</v>
      </c>
      <c r="G185" t="s">
        <v>75</v>
      </c>
      <c r="H185" t="s">
        <v>5451</v>
      </c>
      <c r="I185" s="88">
        <v>4</v>
      </c>
      <c r="J185" t="s">
        <v>103</v>
      </c>
      <c r="K185" s="49" t="s">
        <v>75</v>
      </c>
      <c r="L185" s="397">
        <v>80</v>
      </c>
      <c r="M185" t="s">
        <v>75</v>
      </c>
      <c r="N185" t="s">
        <v>75</v>
      </c>
      <c r="O185" t="s">
        <v>347</v>
      </c>
      <c r="P185" t="s">
        <v>75</v>
      </c>
      <c r="Q185" s="353" t="s">
        <v>75</v>
      </c>
      <c r="R185" t="s">
        <v>403</v>
      </c>
      <c r="S185" t="s">
        <v>75</v>
      </c>
      <c r="T185" t="s">
        <v>75</v>
      </c>
      <c r="U185" t="s">
        <v>75</v>
      </c>
      <c r="V185" t="s">
        <v>404</v>
      </c>
      <c r="W185" t="s">
        <v>75</v>
      </c>
      <c r="X185" s="49">
        <v>5.2</v>
      </c>
      <c r="Y185" t="s">
        <v>75</v>
      </c>
      <c r="Z185" t="s">
        <v>347</v>
      </c>
      <c r="AA185" t="s">
        <v>75</v>
      </c>
      <c r="AB185" t="s">
        <v>5452</v>
      </c>
      <c r="AC185" t="s">
        <v>75</v>
      </c>
      <c r="AD185" t="s">
        <v>5435</v>
      </c>
      <c r="AE185" t="s">
        <v>5435</v>
      </c>
      <c r="AF185" t="s">
        <v>265</v>
      </c>
      <c r="AG185" s="88" t="s">
        <v>5436</v>
      </c>
      <c r="AH185" t="s">
        <v>109</v>
      </c>
      <c r="AI185" s="49" t="s">
        <v>406</v>
      </c>
      <c r="AJ185" s="49">
        <v>1</v>
      </c>
      <c r="AK185" t="s">
        <v>5437</v>
      </c>
      <c r="AL185" s="355">
        <v>320</v>
      </c>
      <c r="AM185" s="49" t="s">
        <v>28</v>
      </c>
      <c r="AN185" s="49" t="s">
        <v>5438</v>
      </c>
      <c r="AO185" s="397">
        <v>320</v>
      </c>
      <c r="AP185" s="397" t="s">
        <v>28</v>
      </c>
      <c r="AQ185" s="397">
        <v>320</v>
      </c>
      <c r="AR185" s="397" t="s">
        <v>28</v>
      </c>
    </row>
    <row r="186" spans="1:44" x14ac:dyDescent="0.25">
      <c r="A186" s="353">
        <v>45687</v>
      </c>
      <c r="B186" t="s">
        <v>341</v>
      </c>
      <c r="C186" t="s">
        <v>398</v>
      </c>
      <c r="D186" s="357" t="s">
        <v>710</v>
      </c>
      <c r="E186" t="s">
        <v>408</v>
      </c>
      <c r="F186" t="s">
        <v>2771</v>
      </c>
      <c r="G186" t="s">
        <v>75</v>
      </c>
      <c r="H186" t="s">
        <v>2771</v>
      </c>
      <c r="I186" s="88">
        <v>4</v>
      </c>
      <c r="J186" t="s">
        <v>103</v>
      </c>
      <c r="K186" s="49" t="s">
        <v>75</v>
      </c>
      <c r="L186" s="397">
        <v>40</v>
      </c>
      <c r="M186" t="s">
        <v>75</v>
      </c>
      <c r="N186" t="s">
        <v>75</v>
      </c>
      <c r="O186" t="s">
        <v>347</v>
      </c>
      <c r="P186" t="s">
        <v>75</v>
      </c>
      <c r="Q186" s="353" t="s">
        <v>75</v>
      </c>
      <c r="R186" t="s">
        <v>403</v>
      </c>
      <c r="S186" t="s">
        <v>75</v>
      </c>
      <c r="T186" t="s">
        <v>75</v>
      </c>
      <c r="U186" t="s">
        <v>75</v>
      </c>
      <c r="V186" t="s">
        <v>404</v>
      </c>
      <c r="W186" t="s">
        <v>75</v>
      </c>
      <c r="X186" s="49">
        <v>5.2</v>
      </c>
      <c r="Y186" t="s">
        <v>75</v>
      </c>
      <c r="Z186" t="s">
        <v>347</v>
      </c>
      <c r="AA186" t="s">
        <v>75</v>
      </c>
      <c r="AB186" t="s">
        <v>2771</v>
      </c>
      <c r="AC186" t="s">
        <v>75</v>
      </c>
      <c r="AD186" t="s">
        <v>5435</v>
      </c>
      <c r="AE186" t="s">
        <v>5435</v>
      </c>
      <c r="AF186" t="s">
        <v>265</v>
      </c>
      <c r="AG186" s="88" t="s">
        <v>5436</v>
      </c>
      <c r="AH186" t="s">
        <v>109</v>
      </c>
      <c r="AI186" s="49" t="s">
        <v>406</v>
      </c>
      <c r="AJ186" s="49">
        <v>1</v>
      </c>
      <c r="AK186" t="s">
        <v>5437</v>
      </c>
      <c r="AL186" s="355">
        <v>160</v>
      </c>
      <c r="AM186" s="49" t="s">
        <v>28</v>
      </c>
      <c r="AN186" s="49" t="s">
        <v>5438</v>
      </c>
      <c r="AO186" s="397">
        <v>160</v>
      </c>
      <c r="AP186" s="397" t="s">
        <v>28</v>
      </c>
      <c r="AQ186" s="397">
        <v>160</v>
      </c>
      <c r="AR186" s="397" t="s">
        <v>28</v>
      </c>
    </row>
    <row r="187" spans="1:44" x14ac:dyDescent="0.25">
      <c r="A187" s="353">
        <v>45687</v>
      </c>
      <c r="B187" t="s">
        <v>341</v>
      </c>
      <c r="C187" t="s">
        <v>398</v>
      </c>
      <c r="D187" s="357" t="s">
        <v>710</v>
      </c>
      <c r="E187" t="s">
        <v>408</v>
      </c>
      <c r="F187" t="s">
        <v>2777</v>
      </c>
      <c r="G187" t="s">
        <v>75</v>
      </c>
      <c r="H187" t="s">
        <v>5453</v>
      </c>
      <c r="I187" s="88">
        <v>4</v>
      </c>
      <c r="J187" t="s">
        <v>103</v>
      </c>
      <c r="K187" s="49" t="s">
        <v>75</v>
      </c>
      <c r="L187" s="397">
        <v>115</v>
      </c>
      <c r="M187" t="s">
        <v>75</v>
      </c>
      <c r="N187" t="s">
        <v>75</v>
      </c>
      <c r="O187" t="s">
        <v>347</v>
      </c>
      <c r="P187" t="s">
        <v>75</v>
      </c>
      <c r="Q187" s="353" t="s">
        <v>75</v>
      </c>
      <c r="R187" t="s">
        <v>403</v>
      </c>
      <c r="S187" t="s">
        <v>75</v>
      </c>
      <c r="T187" t="s">
        <v>75</v>
      </c>
      <c r="U187" t="s">
        <v>75</v>
      </c>
      <c r="V187" t="s">
        <v>404</v>
      </c>
      <c r="W187" t="s">
        <v>75</v>
      </c>
      <c r="X187" s="49">
        <v>5.2</v>
      </c>
      <c r="Y187" t="s">
        <v>75</v>
      </c>
      <c r="Z187" t="s">
        <v>347</v>
      </c>
      <c r="AA187" t="s">
        <v>75</v>
      </c>
      <c r="AB187" t="s">
        <v>5454</v>
      </c>
      <c r="AC187" t="s">
        <v>75</v>
      </c>
      <c r="AD187" t="s">
        <v>5435</v>
      </c>
      <c r="AE187" t="s">
        <v>5435</v>
      </c>
      <c r="AF187" t="s">
        <v>265</v>
      </c>
      <c r="AG187" s="88" t="s">
        <v>5436</v>
      </c>
      <c r="AH187" t="s">
        <v>109</v>
      </c>
      <c r="AI187" s="49" t="s">
        <v>406</v>
      </c>
      <c r="AJ187" s="49">
        <v>1</v>
      </c>
      <c r="AK187" t="s">
        <v>5437</v>
      </c>
      <c r="AL187" s="355">
        <v>460</v>
      </c>
      <c r="AM187" s="49" t="s">
        <v>28</v>
      </c>
      <c r="AN187" s="49" t="s">
        <v>5438</v>
      </c>
      <c r="AO187" s="397">
        <v>460</v>
      </c>
      <c r="AP187" s="397" t="s">
        <v>28</v>
      </c>
      <c r="AQ187" s="397">
        <v>460</v>
      </c>
      <c r="AR187" s="397" t="s">
        <v>28</v>
      </c>
    </row>
    <row r="188" spans="1:44" x14ac:dyDescent="0.25">
      <c r="A188" s="353">
        <v>45687</v>
      </c>
      <c r="B188" t="s">
        <v>341</v>
      </c>
      <c r="C188" t="s">
        <v>398</v>
      </c>
      <c r="D188" s="357" t="s">
        <v>710</v>
      </c>
      <c r="E188" t="s">
        <v>2688</v>
      </c>
      <c r="F188" t="s">
        <v>2785</v>
      </c>
      <c r="H188" t="s">
        <v>5455</v>
      </c>
      <c r="I188" s="88">
        <v>4</v>
      </c>
      <c r="J188" t="s">
        <v>103</v>
      </c>
      <c r="K188" s="49" t="s">
        <v>75</v>
      </c>
      <c r="L188" s="397">
        <v>55</v>
      </c>
      <c r="M188" t="s">
        <v>75</v>
      </c>
      <c r="N188" t="s">
        <v>75</v>
      </c>
      <c r="O188" t="s">
        <v>347</v>
      </c>
      <c r="P188" t="s">
        <v>75</v>
      </c>
      <c r="Q188" s="353" t="s">
        <v>75</v>
      </c>
      <c r="R188" t="s">
        <v>403</v>
      </c>
      <c r="S188" t="s">
        <v>75</v>
      </c>
      <c r="T188" t="s">
        <v>75</v>
      </c>
      <c r="U188" t="s">
        <v>75</v>
      </c>
      <c r="V188" t="s">
        <v>404</v>
      </c>
      <c r="W188" t="s">
        <v>75</v>
      </c>
      <c r="X188" s="49">
        <v>5.2</v>
      </c>
      <c r="Y188" t="s">
        <v>75</v>
      </c>
      <c r="Z188" t="s">
        <v>347</v>
      </c>
      <c r="AA188" t="s">
        <v>75</v>
      </c>
      <c r="AB188" t="s">
        <v>5455</v>
      </c>
      <c r="AC188" t="s">
        <v>75</v>
      </c>
      <c r="AD188" t="s">
        <v>5435</v>
      </c>
      <c r="AE188" t="s">
        <v>5435</v>
      </c>
      <c r="AF188" t="s">
        <v>265</v>
      </c>
      <c r="AG188" s="88" t="s">
        <v>5436</v>
      </c>
      <c r="AH188" t="s">
        <v>109</v>
      </c>
      <c r="AI188" s="49" t="s">
        <v>406</v>
      </c>
      <c r="AJ188" s="49">
        <v>1</v>
      </c>
      <c r="AK188" t="s">
        <v>5456</v>
      </c>
      <c r="AL188" s="355">
        <v>220</v>
      </c>
      <c r="AM188" s="49" t="s">
        <v>28</v>
      </c>
      <c r="AN188" s="49" t="s">
        <v>5457</v>
      </c>
      <c r="AO188" s="397">
        <v>220</v>
      </c>
      <c r="AP188" s="397" t="s">
        <v>28</v>
      </c>
      <c r="AQ188" s="397">
        <v>220</v>
      </c>
      <c r="AR188" s="397" t="s">
        <v>28</v>
      </c>
    </row>
    <row r="189" spans="1:44" x14ac:dyDescent="0.25">
      <c r="A189" s="353">
        <v>45687</v>
      </c>
      <c r="B189" t="s">
        <v>341</v>
      </c>
      <c r="C189" t="s">
        <v>398</v>
      </c>
      <c r="D189" s="357" t="s">
        <v>710</v>
      </c>
      <c r="E189" t="s">
        <v>408</v>
      </c>
      <c r="F189" t="s">
        <v>5458</v>
      </c>
      <c r="G189" t="s">
        <v>75</v>
      </c>
      <c r="H189" t="s">
        <v>5458</v>
      </c>
      <c r="I189" s="88">
        <v>6</v>
      </c>
      <c r="J189" t="s">
        <v>103</v>
      </c>
      <c r="K189" s="49" t="s">
        <v>75</v>
      </c>
      <c r="L189" s="397">
        <v>40</v>
      </c>
      <c r="M189" t="s">
        <v>75</v>
      </c>
      <c r="N189" t="s">
        <v>75</v>
      </c>
      <c r="O189" t="s">
        <v>347</v>
      </c>
      <c r="P189" t="s">
        <v>75</v>
      </c>
      <c r="Q189" s="353" t="s">
        <v>75</v>
      </c>
      <c r="R189" t="s">
        <v>403</v>
      </c>
      <c r="S189" t="s">
        <v>75</v>
      </c>
      <c r="T189" t="s">
        <v>75</v>
      </c>
      <c r="U189" t="s">
        <v>75</v>
      </c>
      <c r="V189" t="s">
        <v>404</v>
      </c>
      <c r="W189" t="s">
        <v>75</v>
      </c>
      <c r="X189" s="49">
        <v>5.2</v>
      </c>
      <c r="Y189" t="s">
        <v>75</v>
      </c>
      <c r="Z189" t="s">
        <v>347</v>
      </c>
      <c r="AA189" t="s">
        <v>75</v>
      </c>
      <c r="AB189" t="s">
        <v>5458</v>
      </c>
      <c r="AC189" t="s">
        <v>75</v>
      </c>
      <c r="AD189" t="s">
        <v>5435</v>
      </c>
      <c r="AE189" t="s">
        <v>5435</v>
      </c>
      <c r="AF189" t="s">
        <v>265</v>
      </c>
      <c r="AG189" s="88" t="s">
        <v>5436</v>
      </c>
      <c r="AH189" t="s">
        <v>109</v>
      </c>
      <c r="AI189" s="49" t="s">
        <v>406</v>
      </c>
      <c r="AJ189" s="49">
        <v>1</v>
      </c>
      <c r="AK189" t="s">
        <v>5437</v>
      </c>
      <c r="AL189" s="355">
        <v>240</v>
      </c>
      <c r="AM189" s="49" t="s">
        <v>28</v>
      </c>
      <c r="AN189" s="49" t="s">
        <v>5438</v>
      </c>
      <c r="AO189" s="397">
        <v>240</v>
      </c>
      <c r="AP189" s="397" t="s">
        <v>28</v>
      </c>
      <c r="AQ189" s="397">
        <v>240</v>
      </c>
      <c r="AR189" s="397" t="s">
        <v>28</v>
      </c>
    </row>
    <row r="190" spans="1:44" x14ac:dyDescent="0.25">
      <c r="A190" s="353">
        <v>45687</v>
      </c>
      <c r="B190" t="s">
        <v>341</v>
      </c>
      <c r="C190" t="s">
        <v>398</v>
      </c>
      <c r="D190" s="357" t="s">
        <v>710</v>
      </c>
      <c r="E190" t="s">
        <v>408</v>
      </c>
      <c r="F190" t="s">
        <v>2811</v>
      </c>
      <c r="G190" t="s">
        <v>75</v>
      </c>
      <c r="H190" t="s">
        <v>5459</v>
      </c>
      <c r="I190" s="88">
        <v>8</v>
      </c>
      <c r="J190" t="s">
        <v>103</v>
      </c>
      <c r="K190" s="49" t="s">
        <v>75</v>
      </c>
      <c r="L190" s="397">
        <v>45</v>
      </c>
      <c r="M190" t="s">
        <v>75</v>
      </c>
      <c r="N190" t="s">
        <v>75</v>
      </c>
      <c r="O190" t="s">
        <v>347</v>
      </c>
      <c r="P190" t="s">
        <v>75</v>
      </c>
      <c r="Q190" s="353" t="s">
        <v>75</v>
      </c>
      <c r="R190" t="s">
        <v>403</v>
      </c>
      <c r="S190" t="s">
        <v>75</v>
      </c>
      <c r="T190" t="s">
        <v>75</v>
      </c>
      <c r="U190" t="s">
        <v>75</v>
      </c>
      <c r="V190" t="s">
        <v>404</v>
      </c>
      <c r="W190" t="s">
        <v>75</v>
      </c>
      <c r="X190" s="49">
        <v>5.2</v>
      </c>
      <c r="Y190" t="s">
        <v>75</v>
      </c>
      <c r="Z190" t="s">
        <v>347</v>
      </c>
      <c r="AA190" t="s">
        <v>75</v>
      </c>
      <c r="AB190" t="s">
        <v>5459</v>
      </c>
      <c r="AC190" t="s">
        <v>75</v>
      </c>
      <c r="AD190" t="s">
        <v>5435</v>
      </c>
      <c r="AE190" t="s">
        <v>5435</v>
      </c>
      <c r="AF190" t="s">
        <v>265</v>
      </c>
      <c r="AG190" s="88" t="s">
        <v>5436</v>
      </c>
      <c r="AH190" t="s">
        <v>109</v>
      </c>
      <c r="AI190" s="49" t="s">
        <v>406</v>
      </c>
      <c r="AJ190" s="49">
        <v>1</v>
      </c>
      <c r="AK190" t="s">
        <v>5437</v>
      </c>
      <c r="AL190" s="355">
        <v>360</v>
      </c>
      <c r="AM190" s="49" t="s">
        <v>28</v>
      </c>
      <c r="AN190" s="49" t="s">
        <v>5438</v>
      </c>
      <c r="AO190" s="397">
        <v>360</v>
      </c>
      <c r="AP190" s="397" t="s">
        <v>28</v>
      </c>
      <c r="AQ190" s="397">
        <v>360</v>
      </c>
      <c r="AR190" s="397" t="s">
        <v>28</v>
      </c>
    </row>
    <row r="191" spans="1:44" x14ac:dyDescent="0.25">
      <c r="A191" s="353">
        <v>45684</v>
      </c>
      <c r="B191" t="s">
        <v>341</v>
      </c>
      <c r="C191" t="s">
        <v>177</v>
      </c>
      <c r="D191" s="357" t="s">
        <v>477</v>
      </c>
      <c r="E191" t="s">
        <v>415</v>
      </c>
      <c r="F191" t="s">
        <v>2571</v>
      </c>
      <c r="G191" t="s">
        <v>75</v>
      </c>
      <c r="H191" t="s">
        <v>2571</v>
      </c>
      <c r="I191" s="88">
        <v>2</v>
      </c>
      <c r="J191" t="s">
        <v>97</v>
      </c>
      <c r="K191" s="49" t="s">
        <v>2572</v>
      </c>
      <c r="L191" s="397">
        <v>128</v>
      </c>
      <c r="M191" t="s">
        <v>75</v>
      </c>
      <c r="N191" t="s">
        <v>75</v>
      </c>
      <c r="O191" t="s">
        <v>347</v>
      </c>
      <c r="P191" t="s">
        <v>347</v>
      </c>
      <c r="Q191" s="353">
        <v>45931</v>
      </c>
      <c r="R191" t="s">
        <v>403</v>
      </c>
      <c r="S191" t="s">
        <v>75</v>
      </c>
      <c r="T191" t="s">
        <v>75</v>
      </c>
      <c r="U191" t="s">
        <v>75</v>
      </c>
      <c r="V191" t="s">
        <v>404</v>
      </c>
      <c r="W191" t="s">
        <v>75</v>
      </c>
      <c r="X191" s="49">
        <v>8.3000000000000007</v>
      </c>
      <c r="Y191" t="s">
        <v>75</v>
      </c>
      <c r="Z191" t="s">
        <v>347</v>
      </c>
      <c r="AA191" t="s">
        <v>75</v>
      </c>
      <c r="AB191" t="s">
        <v>2573</v>
      </c>
      <c r="AC191" t="s">
        <v>460</v>
      </c>
      <c r="AD191" t="s">
        <v>5401</v>
      </c>
      <c r="AE191" t="s">
        <v>5401</v>
      </c>
      <c r="AF191" t="s">
        <v>5402</v>
      </c>
      <c r="AG191" s="88" t="s">
        <v>2591</v>
      </c>
      <c r="AH191" t="s">
        <v>83</v>
      </c>
      <c r="AI191" s="49" t="s">
        <v>445</v>
      </c>
      <c r="AJ191" s="49">
        <v>1</v>
      </c>
      <c r="AK191" t="s">
        <v>5460</v>
      </c>
      <c r="AL191" s="355">
        <v>256</v>
      </c>
      <c r="AM191" s="49" t="s">
        <v>28</v>
      </c>
      <c r="AN191" s="49" t="s">
        <v>5461</v>
      </c>
      <c r="AO191" s="397">
        <v>256</v>
      </c>
      <c r="AP191" s="397">
        <v>0</v>
      </c>
      <c r="AQ191" s="397">
        <v>256</v>
      </c>
      <c r="AR191" s="397">
        <v>0</v>
      </c>
    </row>
    <row r="192" spans="1:44" x14ac:dyDescent="0.25">
      <c r="A192" s="353">
        <v>45658</v>
      </c>
      <c r="B192" t="s">
        <v>85</v>
      </c>
      <c r="C192" t="s">
        <v>175</v>
      </c>
      <c r="D192" s="357" t="s">
        <v>360</v>
      </c>
      <c r="E192" t="s">
        <v>540</v>
      </c>
      <c r="F192" t="s">
        <v>720</v>
      </c>
      <c r="G192" t="s">
        <v>75</v>
      </c>
      <c r="H192" t="s">
        <v>1878</v>
      </c>
      <c r="I192" s="88">
        <v>-10</v>
      </c>
      <c r="J192" t="s">
        <v>103</v>
      </c>
      <c r="K192" s="49" t="s">
        <v>75</v>
      </c>
      <c r="L192" s="397">
        <v>40</v>
      </c>
      <c r="M192" t="s">
        <v>75</v>
      </c>
      <c r="N192" t="s">
        <v>75</v>
      </c>
      <c r="O192" t="s">
        <v>347</v>
      </c>
      <c r="P192" t="s">
        <v>347</v>
      </c>
      <c r="Q192" s="353" t="s">
        <v>75</v>
      </c>
      <c r="R192" t="s">
        <v>403</v>
      </c>
      <c r="S192" t="s">
        <v>1072</v>
      </c>
      <c r="T192" t="s">
        <v>2888</v>
      </c>
      <c r="U192" t="s">
        <v>75</v>
      </c>
      <c r="V192" t="s">
        <v>404</v>
      </c>
      <c r="W192" t="s">
        <v>75</v>
      </c>
      <c r="X192" s="49">
        <v>4.3</v>
      </c>
      <c r="Y192" t="s">
        <v>75</v>
      </c>
      <c r="Z192" t="s">
        <v>347</v>
      </c>
      <c r="AA192" t="s">
        <v>75</v>
      </c>
      <c r="AB192" t="s">
        <v>1879</v>
      </c>
      <c r="AC192" t="s">
        <v>419</v>
      </c>
      <c r="AD192" t="s">
        <v>1949</v>
      </c>
      <c r="AE192" t="s">
        <v>187</v>
      </c>
      <c r="AF192" t="s">
        <v>265</v>
      </c>
      <c r="AG192" s="88" t="s">
        <v>2139</v>
      </c>
      <c r="AH192" t="s">
        <v>83</v>
      </c>
      <c r="AI192" s="49" t="s">
        <v>433</v>
      </c>
      <c r="AJ192" s="49">
        <v>1</v>
      </c>
      <c r="AK192" t="s">
        <v>5462</v>
      </c>
      <c r="AL192" s="355">
        <v>-400</v>
      </c>
      <c r="AM192" s="49" t="s">
        <v>75</v>
      </c>
      <c r="AN192" s="49" t="s">
        <v>75</v>
      </c>
      <c r="AO192" s="397" t="s">
        <v>75</v>
      </c>
      <c r="AP192" s="397" t="s">
        <v>75</v>
      </c>
      <c r="AQ192" s="397" t="s">
        <v>75</v>
      </c>
      <c r="AR192" s="397" t="s">
        <v>75</v>
      </c>
    </row>
    <row r="193" spans="1:44" x14ac:dyDescent="0.25">
      <c r="A193" s="353">
        <v>45658</v>
      </c>
      <c r="B193" t="s">
        <v>85</v>
      </c>
      <c r="C193" t="s">
        <v>605</v>
      </c>
      <c r="D193" s="357" t="s">
        <v>361</v>
      </c>
      <c r="E193" t="s">
        <v>620</v>
      </c>
      <c r="F193" t="s">
        <v>620</v>
      </c>
      <c r="G193" t="s">
        <v>75</v>
      </c>
      <c r="H193" t="s">
        <v>620</v>
      </c>
      <c r="I193" s="88">
        <v>-5</v>
      </c>
      <c r="J193" t="s">
        <v>296</v>
      </c>
      <c r="K193" s="49" t="s">
        <v>75</v>
      </c>
      <c r="L193" s="397">
        <v>0.85</v>
      </c>
      <c r="M193" t="s">
        <v>75</v>
      </c>
      <c r="N193" t="s">
        <v>75</v>
      </c>
      <c r="O193" t="s">
        <v>75</v>
      </c>
      <c r="P193" t="s">
        <v>347</v>
      </c>
      <c r="Q193" s="353" t="s">
        <v>347</v>
      </c>
      <c r="R193" t="s">
        <v>403</v>
      </c>
      <c r="S193" t="s">
        <v>172</v>
      </c>
      <c r="T193" t="s">
        <v>401</v>
      </c>
      <c r="U193" t="s">
        <v>75</v>
      </c>
      <c r="V193" t="s">
        <v>404</v>
      </c>
      <c r="W193" t="s">
        <v>75</v>
      </c>
      <c r="X193" s="49">
        <v>5.2</v>
      </c>
      <c r="Y193" t="s">
        <v>75</v>
      </c>
      <c r="Z193" t="s">
        <v>347</v>
      </c>
      <c r="AA193" t="s">
        <v>75</v>
      </c>
      <c r="AB193" t="s">
        <v>621</v>
      </c>
      <c r="AC193" t="s">
        <v>75</v>
      </c>
      <c r="AD193" t="s">
        <v>2134</v>
      </c>
      <c r="AE193" t="s">
        <v>190</v>
      </c>
      <c r="AF193" t="s">
        <v>2135</v>
      </c>
      <c r="AG193" s="88" t="s">
        <v>2136</v>
      </c>
      <c r="AH193" t="s">
        <v>83</v>
      </c>
      <c r="AI193" s="49" t="s">
        <v>406</v>
      </c>
      <c r="AJ193" s="49">
        <v>1</v>
      </c>
      <c r="AK193" t="s">
        <v>5463</v>
      </c>
      <c r="AL193" s="355">
        <v>-4.25</v>
      </c>
      <c r="AM193" s="49" t="s">
        <v>75</v>
      </c>
      <c r="AN193" s="49" t="s">
        <v>75</v>
      </c>
      <c r="AO193" s="397" t="s">
        <v>75</v>
      </c>
      <c r="AP193" s="397" t="s">
        <v>75</v>
      </c>
      <c r="AQ193" s="397" t="s">
        <v>75</v>
      </c>
      <c r="AR193" s="397" t="s">
        <v>75</v>
      </c>
    </row>
    <row r="194" spans="1:44" x14ac:dyDescent="0.25">
      <c r="A194" s="353">
        <v>45658</v>
      </c>
      <c r="B194" t="s">
        <v>85</v>
      </c>
      <c r="C194" t="s">
        <v>605</v>
      </c>
      <c r="D194" s="357" t="s">
        <v>367</v>
      </c>
      <c r="E194" t="s">
        <v>512</v>
      </c>
      <c r="F194" t="s">
        <v>663</v>
      </c>
      <c r="G194" t="s">
        <v>75</v>
      </c>
      <c r="H194" t="s">
        <v>663</v>
      </c>
      <c r="I194" s="88">
        <v>-2</v>
      </c>
      <c r="J194" t="s">
        <v>103</v>
      </c>
      <c r="K194" s="49" t="s">
        <v>664</v>
      </c>
      <c r="L194" s="397">
        <v>2.5</v>
      </c>
      <c r="M194" t="s">
        <v>75</v>
      </c>
      <c r="N194" t="s">
        <v>75</v>
      </c>
      <c r="O194" t="s">
        <v>347</v>
      </c>
      <c r="P194" t="s">
        <v>347</v>
      </c>
      <c r="Q194" s="353">
        <v>46296</v>
      </c>
      <c r="R194" t="s">
        <v>403</v>
      </c>
      <c r="S194" t="s">
        <v>2123</v>
      </c>
      <c r="T194" t="s">
        <v>2124</v>
      </c>
      <c r="U194" t="s">
        <v>75</v>
      </c>
      <c r="V194" t="s">
        <v>404</v>
      </c>
      <c r="W194" t="s">
        <v>75</v>
      </c>
      <c r="X194" s="49">
        <v>5.5</v>
      </c>
      <c r="Y194" t="s">
        <v>75</v>
      </c>
      <c r="Z194" t="s">
        <v>347</v>
      </c>
      <c r="AA194" t="s">
        <v>75</v>
      </c>
      <c r="AB194" t="s">
        <v>663</v>
      </c>
      <c r="AC194" t="s">
        <v>484</v>
      </c>
      <c r="AD194" t="s">
        <v>80</v>
      </c>
      <c r="AE194" t="s">
        <v>199</v>
      </c>
      <c r="AF194" t="s">
        <v>409</v>
      </c>
      <c r="AG194" s="88" t="s">
        <v>256</v>
      </c>
      <c r="AH194" t="s">
        <v>83</v>
      </c>
      <c r="AI194" s="49" t="s">
        <v>406</v>
      </c>
      <c r="AJ194" s="49">
        <v>1</v>
      </c>
      <c r="AK194" t="s">
        <v>5464</v>
      </c>
      <c r="AL194" s="355">
        <v>-5</v>
      </c>
      <c r="AM194" s="49" t="s">
        <v>75</v>
      </c>
      <c r="AN194" s="49" t="s">
        <v>75</v>
      </c>
      <c r="AO194" s="397" t="s">
        <v>75</v>
      </c>
      <c r="AP194" s="397" t="s">
        <v>75</v>
      </c>
      <c r="AQ194" s="397" t="s">
        <v>75</v>
      </c>
      <c r="AR194" s="397" t="s">
        <v>75</v>
      </c>
    </row>
    <row r="195" spans="1:44" x14ac:dyDescent="0.25">
      <c r="A195" s="353">
        <v>45658</v>
      </c>
      <c r="B195" t="s">
        <v>85</v>
      </c>
      <c r="C195" t="s">
        <v>177</v>
      </c>
      <c r="D195" s="357" t="s">
        <v>84</v>
      </c>
      <c r="E195" t="s">
        <v>512</v>
      </c>
      <c r="F195" t="s">
        <v>86</v>
      </c>
      <c r="G195" t="s">
        <v>75</v>
      </c>
      <c r="H195" t="s">
        <v>614</v>
      </c>
      <c r="I195" s="88">
        <v>-2</v>
      </c>
      <c r="J195" t="s">
        <v>88</v>
      </c>
      <c r="K195" s="49" t="s">
        <v>615</v>
      </c>
      <c r="L195" s="397">
        <v>3</v>
      </c>
      <c r="M195" t="s">
        <v>75</v>
      </c>
      <c r="N195" t="s">
        <v>75</v>
      </c>
      <c r="O195" t="s">
        <v>347</v>
      </c>
      <c r="P195" t="s">
        <v>347</v>
      </c>
      <c r="Q195" s="353" t="s">
        <v>347</v>
      </c>
      <c r="R195" t="s">
        <v>403</v>
      </c>
      <c r="S195" t="s">
        <v>2123</v>
      </c>
      <c r="T195" t="s">
        <v>2124</v>
      </c>
      <c r="U195" t="s">
        <v>75</v>
      </c>
      <c r="V195" t="s">
        <v>404</v>
      </c>
      <c r="W195" t="s">
        <v>75</v>
      </c>
      <c r="X195" s="49">
        <v>5.5</v>
      </c>
      <c r="Y195" t="s">
        <v>75</v>
      </c>
      <c r="Z195" t="s">
        <v>347</v>
      </c>
      <c r="AA195" t="s">
        <v>75</v>
      </c>
      <c r="AB195" t="s">
        <v>616</v>
      </c>
      <c r="AC195" t="s">
        <v>75</v>
      </c>
      <c r="AD195" t="s">
        <v>80</v>
      </c>
      <c r="AE195" t="s">
        <v>199</v>
      </c>
      <c r="AF195" t="s">
        <v>409</v>
      </c>
      <c r="AG195" s="88" t="s">
        <v>568</v>
      </c>
      <c r="AH195" t="s">
        <v>83</v>
      </c>
      <c r="AI195" s="49" t="s">
        <v>406</v>
      </c>
      <c r="AJ195" s="49">
        <v>1</v>
      </c>
      <c r="AK195" t="s">
        <v>5464</v>
      </c>
      <c r="AL195" s="355">
        <v>-6</v>
      </c>
      <c r="AM195" s="49" t="s">
        <v>75</v>
      </c>
      <c r="AN195" s="49" t="s">
        <v>75</v>
      </c>
      <c r="AO195" s="397" t="s">
        <v>75</v>
      </c>
      <c r="AP195" s="397" t="s">
        <v>75</v>
      </c>
      <c r="AQ195" s="397" t="s">
        <v>75</v>
      </c>
      <c r="AR195" s="397" t="s">
        <v>75</v>
      </c>
    </row>
    <row r="196" spans="1:44" x14ac:dyDescent="0.25">
      <c r="A196" s="353">
        <v>45658</v>
      </c>
      <c r="B196" t="s">
        <v>85</v>
      </c>
      <c r="C196" t="s">
        <v>177</v>
      </c>
      <c r="D196" s="357" t="s">
        <v>84</v>
      </c>
      <c r="E196" t="s">
        <v>481</v>
      </c>
      <c r="F196" t="s">
        <v>2599</v>
      </c>
      <c r="G196" t="s">
        <v>75</v>
      </c>
      <c r="H196" t="s">
        <v>2599</v>
      </c>
      <c r="I196" s="88">
        <v>-0.38</v>
      </c>
      <c r="J196" t="s">
        <v>735</v>
      </c>
      <c r="K196" s="49" t="s">
        <v>2600</v>
      </c>
      <c r="L196" s="397">
        <v>6</v>
      </c>
      <c r="M196" t="s">
        <v>75</v>
      </c>
      <c r="N196" t="s">
        <v>75</v>
      </c>
      <c r="O196" t="s">
        <v>347</v>
      </c>
      <c r="P196" t="s">
        <v>347</v>
      </c>
      <c r="Q196" s="353">
        <v>46182</v>
      </c>
      <c r="R196" t="s">
        <v>403</v>
      </c>
      <c r="S196" t="s">
        <v>2123</v>
      </c>
      <c r="T196" t="s">
        <v>2124</v>
      </c>
      <c r="U196" t="s">
        <v>75</v>
      </c>
      <c r="V196" t="s">
        <v>404</v>
      </c>
      <c r="W196" t="s">
        <v>75</v>
      </c>
      <c r="X196" s="49">
        <v>7.6</v>
      </c>
      <c r="Y196" t="s">
        <v>75</v>
      </c>
      <c r="Z196" t="s">
        <v>347</v>
      </c>
      <c r="AA196" t="s">
        <v>75</v>
      </c>
      <c r="AB196" t="s">
        <v>2599</v>
      </c>
      <c r="AC196" t="s">
        <v>898</v>
      </c>
      <c r="AD196" t="s">
        <v>80</v>
      </c>
      <c r="AE196" t="s">
        <v>199</v>
      </c>
      <c r="AF196" t="s">
        <v>409</v>
      </c>
      <c r="AG196" s="88" t="s">
        <v>256</v>
      </c>
      <c r="AH196" t="s">
        <v>83</v>
      </c>
      <c r="AI196" s="49" t="s">
        <v>416</v>
      </c>
      <c r="AJ196" s="49">
        <v>1</v>
      </c>
      <c r="AK196" t="s">
        <v>5464</v>
      </c>
      <c r="AL196" s="355">
        <v>-2.2800000000000002</v>
      </c>
      <c r="AM196" s="49" t="s">
        <v>75</v>
      </c>
      <c r="AN196" s="49" t="s">
        <v>75</v>
      </c>
      <c r="AO196" s="397" t="s">
        <v>75</v>
      </c>
      <c r="AP196" s="397" t="s">
        <v>75</v>
      </c>
      <c r="AQ196" s="397" t="s">
        <v>75</v>
      </c>
      <c r="AR196" s="397" t="s">
        <v>75</v>
      </c>
    </row>
    <row r="197" spans="1:44" x14ac:dyDescent="0.25">
      <c r="A197" s="353">
        <v>45658</v>
      </c>
      <c r="B197" t="s">
        <v>85</v>
      </c>
      <c r="C197" t="s">
        <v>605</v>
      </c>
      <c r="D197" s="357" t="s">
        <v>361</v>
      </c>
      <c r="E197" t="s">
        <v>427</v>
      </c>
      <c r="F197" t="s">
        <v>883</v>
      </c>
      <c r="G197" t="s">
        <v>75</v>
      </c>
      <c r="H197" t="s">
        <v>883</v>
      </c>
      <c r="I197" s="88">
        <v>-0.1</v>
      </c>
      <c r="J197" t="s">
        <v>2208</v>
      </c>
      <c r="K197" s="49" t="s">
        <v>884</v>
      </c>
      <c r="L197" s="397">
        <v>24</v>
      </c>
      <c r="M197" t="s">
        <v>75</v>
      </c>
      <c r="N197" t="s">
        <v>75</v>
      </c>
      <c r="O197" t="s">
        <v>347</v>
      </c>
      <c r="P197" t="s">
        <v>347</v>
      </c>
      <c r="Q197" s="353">
        <v>46837</v>
      </c>
      <c r="R197" t="s">
        <v>403</v>
      </c>
      <c r="S197" t="s">
        <v>2123</v>
      </c>
      <c r="T197" t="s">
        <v>2124</v>
      </c>
      <c r="U197" t="s">
        <v>75</v>
      </c>
      <c r="V197" t="s">
        <v>404</v>
      </c>
      <c r="W197" t="s">
        <v>75</v>
      </c>
      <c r="X197" s="49">
        <v>6.5</v>
      </c>
      <c r="Y197" t="s">
        <v>75</v>
      </c>
      <c r="Z197" t="s">
        <v>347</v>
      </c>
      <c r="AA197" t="s">
        <v>75</v>
      </c>
      <c r="AB197" t="s">
        <v>883</v>
      </c>
      <c r="AC197" t="s">
        <v>75</v>
      </c>
      <c r="AD197" t="s">
        <v>80</v>
      </c>
      <c r="AE197" t="s">
        <v>199</v>
      </c>
      <c r="AF197" t="s">
        <v>409</v>
      </c>
      <c r="AG197" s="88" t="s">
        <v>256</v>
      </c>
      <c r="AH197" t="s">
        <v>83</v>
      </c>
      <c r="AI197" s="49" t="s">
        <v>405</v>
      </c>
      <c r="AJ197" s="49">
        <v>1</v>
      </c>
      <c r="AK197" t="s">
        <v>5464</v>
      </c>
      <c r="AL197" s="355">
        <v>-2.4000000000000004</v>
      </c>
      <c r="AM197" s="49" t="s">
        <v>75</v>
      </c>
      <c r="AN197" s="49" t="s">
        <v>75</v>
      </c>
      <c r="AO197" s="397" t="s">
        <v>75</v>
      </c>
      <c r="AP197" s="397" t="s">
        <v>75</v>
      </c>
      <c r="AQ197" s="397" t="s">
        <v>75</v>
      </c>
      <c r="AR197" s="397" t="s">
        <v>75</v>
      </c>
    </row>
    <row r="198" spans="1:44" x14ac:dyDescent="0.25">
      <c r="A198" s="353">
        <v>45658</v>
      </c>
      <c r="B198" t="s">
        <v>85</v>
      </c>
      <c r="C198" t="s">
        <v>605</v>
      </c>
      <c r="D198" s="357" t="s">
        <v>361</v>
      </c>
      <c r="E198" t="s">
        <v>427</v>
      </c>
      <c r="F198" t="s">
        <v>194</v>
      </c>
      <c r="G198" t="s">
        <v>75</v>
      </c>
      <c r="H198" t="s">
        <v>194</v>
      </c>
      <c r="I198" s="88">
        <v>-0.1</v>
      </c>
      <c r="J198" t="s">
        <v>2133</v>
      </c>
      <c r="K198" s="49" t="s">
        <v>429</v>
      </c>
      <c r="L198" s="397">
        <v>10</v>
      </c>
      <c r="M198" t="s">
        <v>75</v>
      </c>
      <c r="N198" t="s">
        <v>75</v>
      </c>
      <c r="O198" t="s">
        <v>347</v>
      </c>
      <c r="P198" t="s">
        <v>347</v>
      </c>
      <c r="Q198" s="353" t="s">
        <v>75</v>
      </c>
      <c r="R198" t="s">
        <v>403</v>
      </c>
      <c r="S198" t="s">
        <v>2123</v>
      </c>
      <c r="T198" t="s">
        <v>2124</v>
      </c>
      <c r="U198" t="s">
        <v>75</v>
      </c>
      <c r="V198" t="s">
        <v>404</v>
      </c>
      <c r="W198" t="s">
        <v>75</v>
      </c>
      <c r="X198" s="49">
        <v>6.5</v>
      </c>
      <c r="Y198" t="s">
        <v>75</v>
      </c>
      <c r="Z198" t="s">
        <v>347</v>
      </c>
      <c r="AA198" t="s">
        <v>75</v>
      </c>
      <c r="AB198" t="s">
        <v>155</v>
      </c>
      <c r="AC198" t="s">
        <v>550</v>
      </c>
      <c r="AD198" t="s">
        <v>80</v>
      </c>
      <c r="AE198" t="s">
        <v>199</v>
      </c>
      <c r="AF198" t="s">
        <v>409</v>
      </c>
      <c r="AG198" s="88" t="s">
        <v>256</v>
      </c>
      <c r="AH198" t="s">
        <v>83</v>
      </c>
      <c r="AI198" s="49" t="s">
        <v>405</v>
      </c>
      <c r="AJ198" s="49">
        <v>1</v>
      </c>
      <c r="AK198" t="s">
        <v>5464</v>
      </c>
      <c r="AL198" s="355">
        <v>-1</v>
      </c>
      <c r="AM198" s="49" t="s">
        <v>75</v>
      </c>
      <c r="AN198" s="49" t="s">
        <v>75</v>
      </c>
      <c r="AO198" s="397" t="s">
        <v>75</v>
      </c>
      <c r="AP198" s="397" t="s">
        <v>75</v>
      </c>
      <c r="AQ198" s="397" t="s">
        <v>75</v>
      </c>
      <c r="AR198" s="397" t="s">
        <v>75</v>
      </c>
    </row>
    <row r="199" spans="1:44" x14ac:dyDescent="0.25">
      <c r="A199" s="353">
        <v>45658</v>
      </c>
      <c r="B199" t="s">
        <v>85</v>
      </c>
      <c r="C199" t="s">
        <v>605</v>
      </c>
      <c r="D199" s="357" t="s">
        <v>367</v>
      </c>
      <c r="E199" t="s">
        <v>2231</v>
      </c>
      <c r="F199" t="s">
        <v>2232</v>
      </c>
      <c r="G199" t="s">
        <v>75</v>
      </c>
      <c r="H199" t="s">
        <v>2233</v>
      </c>
      <c r="I199" s="88">
        <v>-8.3333333333333329E-2</v>
      </c>
      <c r="J199" t="s">
        <v>296</v>
      </c>
      <c r="K199" s="49" t="s">
        <v>75</v>
      </c>
      <c r="L199" s="397">
        <v>1.6667000000000001</v>
      </c>
      <c r="M199" t="s">
        <v>75</v>
      </c>
      <c r="N199" t="s">
        <v>75</v>
      </c>
      <c r="O199" t="s">
        <v>75</v>
      </c>
      <c r="P199" t="s">
        <v>347</v>
      </c>
      <c r="Q199" s="353" t="s">
        <v>347</v>
      </c>
      <c r="R199" t="s">
        <v>403</v>
      </c>
      <c r="S199" t="s">
        <v>2123</v>
      </c>
      <c r="T199" t="s">
        <v>2124</v>
      </c>
      <c r="U199" t="s">
        <v>75</v>
      </c>
      <c r="V199" t="s">
        <v>404</v>
      </c>
      <c r="W199" t="s">
        <v>75</v>
      </c>
      <c r="X199" s="49">
        <v>5.2</v>
      </c>
      <c r="Y199" t="s">
        <v>75</v>
      </c>
      <c r="Z199" t="s">
        <v>347</v>
      </c>
      <c r="AA199" t="s">
        <v>75</v>
      </c>
      <c r="AB199" t="s">
        <v>2234</v>
      </c>
      <c r="AC199" t="s">
        <v>2235</v>
      </c>
      <c r="AD199" t="s">
        <v>80</v>
      </c>
      <c r="AE199" t="s">
        <v>199</v>
      </c>
      <c r="AF199" t="s">
        <v>409</v>
      </c>
      <c r="AG199" s="88" t="s">
        <v>256</v>
      </c>
      <c r="AH199" t="s">
        <v>83</v>
      </c>
      <c r="AI199" s="49" t="s">
        <v>406</v>
      </c>
      <c r="AJ199" s="49">
        <v>1</v>
      </c>
      <c r="AK199" t="s">
        <v>5464</v>
      </c>
      <c r="AL199" s="355">
        <v>-0.13889166666666666</v>
      </c>
      <c r="AM199" s="49" t="s">
        <v>75</v>
      </c>
      <c r="AN199" s="49" t="s">
        <v>75</v>
      </c>
      <c r="AO199" s="397" t="s">
        <v>75</v>
      </c>
      <c r="AP199" s="397" t="s">
        <v>75</v>
      </c>
      <c r="AQ199" s="397" t="s">
        <v>75</v>
      </c>
      <c r="AR199" s="397" t="s">
        <v>75</v>
      </c>
    </row>
    <row r="200" spans="1:44" x14ac:dyDescent="0.25">
      <c r="A200" s="353">
        <v>45659</v>
      </c>
      <c r="B200" t="s">
        <v>85</v>
      </c>
      <c r="C200" t="s">
        <v>188</v>
      </c>
      <c r="D200" s="357" t="s">
        <v>189</v>
      </c>
      <c r="E200" t="s">
        <v>462</v>
      </c>
      <c r="F200" t="s">
        <v>2676</v>
      </c>
      <c r="G200" t="s">
        <v>75</v>
      </c>
      <c r="H200" t="s">
        <v>2676</v>
      </c>
      <c r="I200" s="88">
        <v>-20</v>
      </c>
      <c r="J200" t="s">
        <v>2884</v>
      </c>
      <c r="K200" s="49" t="s">
        <v>2677</v>
      </c>
      <c r="L200" s="397">
        <v>6</v>
      </c>
      <c r="M200" t="s">
        <v>75</v>
      </c>
      <c r="N200" t="s">
        <v>75</v>
      </c>
      <c r="O200" t="s">
        <v>347</v>
      </c>
      <c r="P200" t="s">
        <v>347</v>
      </c>
      <c r="Q200" s="353" t="s">
        <v>75</v>
      </c>
      <c r="R200" t="s">
        <v>403</v>
      </c>
      <c r="S200" t="s">
        <v>159</v>
      </c>
      <c r="T200" t="s">
        <v>400</v>
      </c>
      <c r="U200" t="s">
        <v>75</v>
      </c>
      <c r="V200" t="s">
        <v>431</v>
      </c>
      <c r="W200" t="s">
        <v>75</v>
      </c>
      <c r="X200" s="49">
        <v>4.2</v>
      </c>
      <c r="Y200" t="s">
        <v>75</v>
      </c>
      <c r="Z200" t="s">
        <v>347</v>
      </c>
      <c r="AA200" t="s">
        <v>75</v>
      </c>
      <c r="AB200" t="s">
        <v>2678</v>
      </c>
      <c r="AC200" t="s">
        <v>2679</v>
      </c>
      <c r="AD200" t="s">
        <v>80</v>
      </c>
      <c r="AE200" t="s">
        <v>313</v>
      </c>
      <c r="AF200" t="s">
        <v>409</v>
      </c>
      <c r="AG200" s="88" t="s">
        <v>256</v>
      </c>
      <c r="AH200" t="s">
        <v>83</v>
      </c>
      <c r="AI200" s="49" t="s">
        <v>433</v>
      </c>
      <c r="AJ200" s="49">
        <v>1</v>
      </c>
      <c r="AK200" t="s">
        <v>5465</v>
      </c>
      <c r="AL200" s="355">
        <v>-120</v>
      </c>
      <c r="AM200" s="49" t="s">
        <v>75</v>
      </c>
      <c r="AN200" s="49" t="s">
        <v>75</v>
      </c>
      <c r="AO200" s="397" t="s">
        <v>75</v>
      </c>
      <c r="AP200" s="397" t="s">
        <v>75</v>
      </c>
      <c r="AQ200" s="397" t="s">
        <v>75</v>
      </c>
      <c r="AR200" s="397" t="s">
        <v>75</v>
      </c>
    </row>
    <row r="201" spans="1:44" x14ac:dyDescent="0.25">
      <c r="A201" s="353">
        <v>45659</v>
      </c>
      <c r="B201" t="s">
        <v>85</v>
      </c>
      <c r="C201" t="s">
        <v>177</v>
      </c>
      <c r="D201" s="357" t="s">
        <v>84</v>
      </c>
      <c r="E201" t="s">
        <v>481</v>
      </c>
      <c r="F201" t="s">
        <v>91</v>
      </c>
      <c r="G201" t="s">
        <v>75</v>
      </c>
      <c r="H201" t="s">
        <v>91</v>
      </c>
      <c r="I201" s="88">
        <v>-6</v>
      </c>
      <c r="J201" t="s">
        <v>93</v>
      </c>
      <c r="K201" s="49">
        <v>21090604</v>
      </c>
      <c r="L201" s="397">
        <v>2</v>
      </c>
      <c r="M201" t="s">
        <v>75</v>
      </c>
      <c r="N201" t="s">
        <v>75</v>
      </c>
      <c r="O201" t="s">
        <v>347</v>
      </c>
      <c r="P201" t="s">
        <v>347</v>
      </c>
      <c r="Q201" s="353">
        <v>46235</v>
      </c>
      <c r="R201" t="s">
        <v>403</v>
      </c>
      <c r="S201" t="s">
        <v>159</v>
      </c>
      <c r="T201" t="s">
        <v>400</v>
      </c>
      <c r="U201" t="s">
        <v>75</v>
      </c>
      <c r="V201" t="s">
        <v>404</v>
      </c>
      <c r="W201" t="s">
        <v>75</v>
      </c>
      <c r="X201" s="49">
        <v>7.6</v>
      </c>
      <c r="Y201" t="s">
        <v>75</v>
      </c>
      <c r="Z201" t="s">
        <v>347</v>
      </c>
      <c r="AA201" t="s">
        <v>75</v>
      </c>
      <c r="AB201" t="s">
        <v>92</v>
      </c>
      <c r="AC201" t="s">
        <v>510</v>
      </c>
      <c r="AD201" t="s">
        <v>80</v>
      </c>
      <c r="AE201" t="s">
        <v>313</v>
      </c>
      <c r="AF201" t="s">
        <v>409</v>
      </c>
      <c r="AG201" s="88" t="s">
        <v>256</v>
      </c>
      <c r="AH201" t="s">
        <v>83</v>
      </c>
      <c r="AI201" s="49" t="s">
        <v>416</v>
      </c>
      <c r="AJ201" s="49">
        <v>1</v>
      </c>
      <c r="AK201" t="s">
        <v>5465</v>
      </c>
      <c r="AL201" s="355">
        <v>-12</v>
      </c>
      <c r="AM201" s="49" t="s">
        <v>75</v>
      </c>
      <c r="AN201" s="49" t="s">
        <v>75</v>
      </c>
      <c r="AO201" s="397" t="s">
        <v>75</v>
      </c>
      <c r="AP201" s="397" t="s">
        <v>75</v>
      </c>
      <c r="AQ201" s="397" t="s">
        <v>75</v>
      </c>
      <c r="AR201" s="397" t="s">
        <v>75</v>
      </c>
    </row>
    <row r="202" spans="1:44" x14ac:dyDescent="0.25">
      <c r="A202" s="353">
        <v>45659</v>
      </c>
      <c r="B202" t="s">
        <v>85</v>
      </c>
      <c r="C202" t="s">
        <v>605</v>
      </c>
      <c r="D202" s="357" t="s">
        <v>367</v>
      </c>
      <c r="E202" t="s">
        <v>512</v>
      </c>
      <c r="F202" t="s">
        <v>663</v>
      </c>
      <c r="G202" t="s">
        <v>75</v>
      </c>
      <c r="H202" t="s">
        <v>663</v>
      </c>
      <c r="I202" s="88">
        <v>-5</v>
      </c>
      <c r="J202" t="s">
        <v>103</v>
      </c>
      <c r="K202" s="49" t="s">
        <v>664</v>
      </c>
      <c r="L202" s="397">
        <v>2.5</v>
      </c>
      <c r="M202" t="s">
        <v>75</v>
      </c>
      <c r="N202" t="s">
        <v>75</v>
      </c>
      <c r="O202" t="s">
        <v>347</v>
      </c>
      <c r="P202" t="s">
        <v>347</v>
      </c>
      <c r="Q202" s="353">
        <v>46296</v>
      </c>
      <c r="R202" t="s">
        <v>403</v>
      </c>
      <c r="S202" t="s">
        <v>159</v>
      </c>
      <c r="T202" t="s">
        <v>400</v>
      </c>
      <c r="U202" t="s">
        <v>75</v>
      </c>
      <c r="V202" t="s">
        <v>404</v>
      </c>
      <c r="W202" t="s">
        <v>75</v>
      </c>
      <c r="X202" s="49">
        <v>5.5</v>
      </c>
      <c r="Y202" t="s">
        <v>75</v>
      </c>
      <c r="Z202" t="s">
        <v>347</v>
      </c>
      <c r="AA202" t="s">
        <v>75</v>
      </c>
      <c r="AB202" t="s">
        <v>663</v>
      </c>
      <c r="AC202" t="s">
        <v>484</v>
      </c>
      <c r="AD202" t="s">
        <v>80</v>
      </c>
      <c r="AE202" t="s">
        <v>313</v>
      </c>
      <c r="AF202" t="s">
        <v>409</v>
      </c>
      <c r="AG202" s="88" t="s">
        <v>256</v>
      </c>
      <c r="AH202" t="s">
        <v>83</v>
      </c>
      <c r="AI202" s="49" t="s">
        <v>406</v>
      </c>
      <c r="AJ202" s="49">
        <v>1</v>
      </c>
      <c r="AK202" t="s">
        <v>5465</v>
      </c>
      <c r="AL202" s="355">
        <v>-12.5</v>
      </c>
      <c r="AM202" s="49" t="s">
        <v>75</v>
      </c>
      <c r="AN202" s="49" t="s">
        <v>75</v>
      </c>
      <c r="AO202" s="397" t="s">
        <v>75</v>
      </c>
      <c r="AP202" s="397" t="s">
        <v>75</v>
      </c>
      <c r="AQ202" s="397" t="s">
        <v>75</v>
      </c>
      <c r="AR202" s="397" t="s">
        <v>75</v>
      </c>
    </row>
    <row r="203" spans="1:44" x14ac:dyDescent="0.25">
      <c r="A203" s="353">
        <v>45659</v>
      </c>
      <c r="B203" t="s">
        <v>85</v>
      </c>
      <c r="C203" t="s">
        <v>398</v>
      </c>
      <c r="D203" s="357" t="s">
        <v>710</v>
      </c>
      <c r="E203" t="s">
        <v>408</v>
      </c>
      <c r="F203" t="s">
        <v>2772</v>
      </c>
      <c r="G203" t="s">
        <v>75</v>
      </c>
      <c r="H203" t="s">
        <v>5466</v>
      </c>
      <c r="I203" s="88">
        <v>-4</v>
      </c>
      <c r="J203" t="s">
        <v>103</v>
      </c>
      <c r="K203" s="49" t="s">
        <v>75</v>
      </c>
      <c r="L203" s="397">
        <v>15</v>
      </c>
      <c r="M203" t="s">
        <v>75</v>
      </c>
      <c r="N203" t="s">
        <v>75</v>
      </c>
      <c r="O203" t="s">
        <v>347</v>
      </c>
      <c r="P203" t="s">
        <v>75</v>
      </c>
      <c r="Q203" s="353" t="s">
        <v>75</v>
      </c>
      <c r="R203" t="s">
        <v>403</v>
      </c>
      <c r="S203" t="s">
        <v>159</v>
      </c>
      <c r="T203" t="s">
        <v>400</v>
      </c>
      <c r="U203" t="s">
        <v>75</v>
      </c>
      <c r="V203" t="s">
        <v>404</v>
      </c>
      <c r="W203" t="s">
        <v>75</v>
      </c>
      <c r="X203" s="49">
        <v>6.3</v>
      </c>
      <c r="Y203" t="s">
        <v>75</v>
      </c>
      <c r="Z203" t="s">
        <v>347</v>
      </c>
      <c r="AA203" t="s">
        <v>75</v>
      </c>
      <c r="AB203" t="s">
        <v>5466</v>
      </c>
      <c r="AC203" t="s">
        <v>75</v>
      </c>
      <c r="AD203" t="s">
        <v>80</v>
      </c>
      <c r="AE203" t="s">
        <v>313</v>
      </c>
      <c r="AF203" t="s">
        <v>409</v>
      </c>
      <c r="AG203" s="88" t="s">
        <v>256</v>
      </c>
      <c r="AH203" t="s">
        <v>104</v>
      </c>
      <c r="AI203" s="49" t="s">
        <v>405</v>
      </c>
      <c r="AJ203" s="49">
        <v>1</v>
      </c>
      <c r="AK203" t="s">
        <v>5465</v>
      </c>
      <c r="AL203" s="355">
        <v>-60</v>
      </c>
      <c r="AM203" s="49" t="s">
        <v>75</v>
      </c>
      <c r="AN203" s="49" t="s">
        <v>75</v>
      </c>
      <c r="AO203" s="397" t="s">
        <v>75</v>
      </c>
      <c r="AP203" s="397" t="s">
        <v>75</v>
      </c>
      <c r="AQ203" s="397" t="s">
        <v>75</v>
      </c>
      <c r="AR203" s="397" t="s">
        <v>75</v>
      </c>
    </row>
    <row r="204" spans="1:44" x14ac:dyDescent="0.25">
      <c r="A204" s="353">
        <v>45659</v>
      </c>
      <c r="B204" t="s">
        <v>85</v>
      </c>
      <c r="C204" t="s">
        <v>188</v>
      </c>
      <c r="D204" s="357" t="s">
        <v>189</v>
      </c>
      <c r="E204" t="s">
        <v>462</v>
      </c>
      <c r="F204" t="s">
        <v>123</v>
      </c>
      <c r="G204" t="s">
        <v>75</v>
      </c>
      <c r="H204" t="s">
        <v>123</v>
      </c>
      <c r="I204" s="88">
        <v>-3</v>
      </c>
      <c r="J204" t="s">
        <v>102</v>
      </c>
      <c r="K204" s="49" t="s">
        <v>232</v>
      </c>
      <c r="L204" s="397">
        <v>9</v>
      </c>
      <c r="M204" t="s">
        <v>75</v>
      </c>
      <c r="N204" t="s">
        <v>75</v>
      </c>
      <c r="O204" t="s">
        <v>347</v>
      </c>
      <c r="P204" t="s">
        <v>347</v>
      </c>
      <c r="Q204" s="353" t="s">
        <v>75</v>
      </c>
      <c r="R204" t="s">
        <v>403</v>
      </c>
      <c r="S204" t="s">
        <v>159</v>
      </c>
      <c r="T204" t="s">
        <v>400</v>
      </c>
      <c r="U204" t="s">
        <v>75</v>
      </c>
      <c r="V204" t="s">
        <v>431</v>
      </c>
      <c r="W204" t="s">
        <v>75</v>
      </c>
      <c r="X204" s="49">
        <v>2.2999999999999998</v>
      </c>
      <c r="Y204" t="s">
        <v>75</v>
      </c>
      <c r="Z204" t="s">
        <v>347</v>
      </c>
      <c r="AA204" t="s">
        <v>75</v>
      </c>
      <c r="AB204" t="s">
        <v>123</v>
      </c>
      <c r="AC204" t="s">
        <v>2143</v>
      </c>
      <c r="AD204" t="s">
        <v>2134</v>
      </c>
      <c r="AE204" t="s">
        <v>313</v>
      </c>
      <c r="AF204" t="s">
        <v>2135</v>
      </c>
      <c r="AG204" s="88" t="s">
        <v>2136</v>
      </c>
      <c r="AH204" t="s">
        <v>83</v>
      </c>
      <c r="AI204" s="49" t="s">
        <v>414</v>
      </c>
      <c r="AJ204" s="49">
        <v>1</v>
      </c>
      <c r="AK204" t="s">
        <v>5465</v>
      </c>
      <c r="AL204" s="355">
        <v>-27</v>
      </c>
      <c r="AM204" s="49" t="s">
        <v>75</v>
      </c>
      <c r="AN204" s="49" t="s">
        <v>75</v>
      </c>
      <c r="AO204" s="397" t="s">
        <v>75</v>
      </c>
      <c r="AP204" s="397" t="s">
        <v>75</v>
      </c>
      <c r="AQ204" s="397" t="s">
        <v>75</v>
      </c>
      <c r="AR204" s="397" t="s">
        <v>75</v>
      </c>
    </row>
    <row r="205" spans="1:44" x14ac:dyDescent="0.25">
      <c r="A205" s="353">
        <v>45659</v>
      </c>
      <c r="B205" t="s">
        <v>85</v>
      </c>
      <c r="C205" t="s">
        <v>188</v>
      </c>
      <c r="D205" s="357" t="s">
        <v>365</v>
      </c>
      <c r="E205" t="s">
        <v>430</v>
      </c>
      <c r="F205" t="s">
        <v>99</v>
      </c>
      <c r="G205" t="s">
        <v>75</v>
      </c>
      <c r="H205" t="s">
        <v>99</v>
      </c>
      <c r="I205" s="88">
        <v>-3</v>
      </c>
      <c r="J205" t="s">
        <v>218</v>
      </c>
      <c r="K205" s="49" t="s">
        <v>100</v>
      </c>
      <c r="L205" s="397">
        <v>4.125</v>
      </c>
      <c r="M205" t="s">
        <v>75</v>
      </c>
      <c r="N205" t="s">
        <v>75</v>
      </c>
      <c r="O205" t="s">
        <v>347</v>
      </c>
      <c r="P205" t="s">
        <v>347</v>
      </c>
      <c r="Q205" s="353" t="s">
        <v>347</v>
      </c>
      <c r="R205" t="s">
        <v>403</v>
      </c>
      <c r="S205" t="s">
        <v>159</v>
      </c>
      <c r="T205" t="s">
        <v>400</v>
      </c>
      <c r="U205" t="s">
        <v>75</v>
      </c>
      <c r="V205" t="s">
        <v>431</v>
      </c>
      <c r="W205" t="s">
        <v>75</v>
      </c>
      <c r="X205" s="49">
        <v>5.2</v>
      </c>
      <c r="Y205" t="s">
        <v>75</v>
      </c>
      <c r="Z205" t="s">
        <v>347</v>
      </c>
      <c r="AA205" t="s">
        <v>75</v>
      </c>
      <c r="AB205" t="s">
        <v>101</v>
      </c>
      <c r="AC205" t="s">
        <v>75</v>
      </c>
      <c r="AD205" t="s">
        <v>80</v>
      </c>
      <c r="AE205" t="s">
        <v>313</v>
      </c>
      <c r="AF205" t="s">
        <v>409</v>
      </c>
      <c r="AG205" s="88" t="s">
        <v>256</v>
      </c>
      <c r="AH205" t="s">
        <v>83</v>
      </c>
      <c r="AI205" s="49" t="s">
        <v>406</v>
      </c>
      <c r="AJ205" s="49">
        <v>1</v>
      </c>
      <c r="AK205" t="s">
        <v>5465</v>
      </c>
      <c r="AL205" s="355">
        <v>-12.375</v>
      </c>
      <c r="AM205" s="49" t="s">
        <v>75</v>
      </c>
      <c r="AN205" s="49" t="s">
        <v>75</v>
      </c>
      <c r="AO205" s="397" t="s">
        <v>75</v>
      </c>
      <c r="AP205" s="397" t="s">
        <v>75</v>
      </c>
      <c r="AQ205" s="397" t="s">
        <v>75</v>
      </c>
      <c r="AR205" s="397" t="s">
        <v>75</v>
      </c>
    </row>
    <row r="206" spans="1:44" x14ac:dyDescent="0.25">
      <c r="A206" s="353">
        <v>45659</v>
      </c>
      <c r="B206" t="s">
        <v>85</v>
      </c>
      <c r="C206" t="s">
        <v>179</v>
      </c>
      <c r="D206" s="357" t="s">
        <v>282</v>
      </c>
      <c r="E206" t="s">
        <v>524</v>
      </c>
      <c r="F206" t="s">
        <v>1864</v>
      </c>
      <c r="G206" t="s">
        <v>75</v>
      </c>
      <c r="H206" t="s">
        <v>1864</v>
      </c>
      <c r="I206" s="88">
        <v>-2</v>
      </c>
      <c r="J206" t="s">
        <v>97</v>
      </c>
      <c r="K206" s="49" t="s">
        <v>285</v>
      </c>
      <c r="L206" s="397">
        <v>650</v>
      </c>
      <c r="M206" t="s">
        <v>75</v>
      </c>
      <c r="N206" t="s">
        <v>75</v>
      </c>
      <c r="O206" t="s">
        <v>347</v>
      </c>
      <c r="P206" t="s">
        <v>347</v>
      </c>
      <c r="Q206" s="353">
        <v>46174</v>
      </c>
      <c r="R206" t="s">
        <v>403</v>
      </c>
      <c r="S206" t="s">
        <v>159</v>
      </c>
      <c r="T206" t="s">
        <v>400</v>
      </c>
      <c r="U206" t="s">
        <v>75</v>
      </c>
      <c r="V206" t="s">
        <v>404</v>
      </c>
      <c r="W206" t="s">
        <v>75</v>
      </c>
      <c r="X206" s="49">
        <v>2.1</v>
      </c>
      <c r="Y206" t="s">
        <v>75</v>
      </c>
      <c r="Z206" t="s">
        <v>347</v>
      </c>
      <c r="AA206" t="s">
        <v>75</v>
      </c>
      <c r="AB206" t="s">
        <v>2142</v>
      </c>
      <c r="AC206" t="s">
        <v>527</v>
      </c>
      <c r="AD206" t="s">
        <v>283</v>
      </c>
      <c r="AE206" t="s">
        <v>304</v>
      </c>
      <c r="AF206" t="s">
        <v>528</v>
      </c>
      <c r="AG206" s="88" t="s">
        <v>284</v>
      </c>
      <c r="AH206" t="s">
        <v>83</v>
      </c>
      <c r="AI206" s="49" t="s">
        <v>414</v>
      </c>
      <c r="AJ206" s="49">
        <v>1</v>
      </c>
      <c r="AK206" t="s">
        <v>5467</v>
      </c>
      <c r="AL206" s="355">
        <v>-1300</v>
      </c>
      <c r="AM206" s="49" t="s">
        <v>75</v>
      </c>
      <c r="AN206" s="49" t="s">
        <v>75</v>
      </c>
      <c r="AO206" s="397" t="s">
        <v>75</v>
      </c>
      <c r="AP206" s="397" t="s">
        <v>75</v>
      </c>
      <c r="AQ206" s="397" t="s">
        <v>75</v>
      </c>
      <c r="AR206" s="397" t="s">
        <v>75</v>
      </c>
    </row>
    <row r="207" spans="1:44" x14ac:dyDescent="0.25">
      <c r="A207" s="353">
        <v>45659</v>
      </c>
      <c r="B207" t="s">
        <v>85</v>
      </c>
      <c r="C207" t="s">
        <v>188</v>
      </c>
      <c r="D207" s="357" t="s">
        <v>189</v>
      </c>
      <c r="E207" t="s">
        <v>432</v>
      </c>
      <c r="F207" t="s">
        <v>81</v>
      </c>
      <c r="G207" t="s">
        <v>75</v>
      </c>
      <c r="H207" t="s">
        <v>81</v>
      </c>
      <c r="I207" s="88">
        <v>-2</v>
      </c>
      <c r="J207" t="s">
        <v>218</v>
      </c>
      <c r="K207" s="49" t="s">
        <v>465</v>
      </c>
      <c r="L207" s="397">
        <v>7.5</v>
      </c>
      <c r="M207" t="s">
        <v>75</v>
      </c>
      <c r="N207" t="s">
        <v>75</v>
      </c>
      <c r="O207" t="s">
        <v>347</v>
      </c>
      <c r="P207" t="s">
        <v>347</v>
      </c>
      <c r="Q207" s="353" t="s">
        <v>75</v>
      </c>
      <c r="R207" t="s">
        <v>403</v>
      </c>
      <c r="S207" t="s">
        <v>159</v>
      </c>
      <c r="T207" t="s">
        <v>400</v>
      </c>
      <c r="U207" t="s">
        <v>75</v>
      </c>
      <c r="V207" t="s">
        <v>431</v>
      </c>
      <c r="W207" t="s">
        <v>75</v>
      </c>
      <c r="X207" s="49">
        <v>4.0999999999999996</v>
      </c>
      <c r="Y207" t="s">
        <v>75</v>
      </c>
      <c r="Z207" t="s">
        <v>347</v>
      </c>
      <c r="AA207" t="s">
        <v>75</v>
      </c>
      <c r="AB207" t="s">
        <v>82</v>
      </c>
      <c r="AC207" t="s">
        <v>466</v>
      </c>
      <c r="AD207" t="s">
        <v>2210</v>
      </c>
      <c r="AE207" t="s">
        <v>313</v>
      </c>
      <c r="AF207" t="s">
        <v>2211</v>
      </c>
      <c r="AG207" s="88" t="s">
        <v>2212</v>
      </c>
      <c r="AH207" t="s">
        <v>83</v>
      </c>
      <c r="AI207" s="49" t="s">
        <v>433</v>
      </c>
      <c r="AJ207" s="49">
        <v>1</v>
      </c>
      <c r="AK207" t="s">
        <v>5465</v>
      </c>
      <c r="AL207" s="355">
        <v>-15</v>
      </c>
      <c r="AM207" s="49" t="s">
        <v>75</v>
      </c>
      <c r="AN207" s="49" t="s">
        <v>75</v>
      </c>
      <c r="AO207" s="397" t="s">
        <v>75</v>
      </c>
      <c r="AP207" s="397" t="s">
        <v>75</v>
      </c>
      <c r="AQ207" s="397" t="s">
        <v>75</v>
      </c>
      <c r="AR207" s="397" t="s">
        <v>75</v>
      </c>
    </row>
    <row r="208" spans="1:44" x14ac:dyDescent="0.25">
      <c r="A208" s="353">
        <v>45659</v>
      </c>
      <c r="B208" t="s">
        <v>85</v>
      </c>
      <c r="C208" t="s">
        <v>188</v>
      </c>
      <c r="D208" s="357" t="s">
        <v>189</v>
      </c>
      <c r="E208" t="s">
        <v>462</v>
      </c>
      <c r="F208" t="s">
        <v>231</v>
      </c>
      <c r="G208" t="s">
        <v>75</v>
      </c>
      <c r="H208" t="s">
        <v>231</v>
      </c>
      <c r="I208" s="88">
        <v>-2</v>
      </c>
      <c r="J208" t="s">
        <v>102</v>
      </c>
      <c r="K208" s="49" t="s">
        <v>700</v>
      </c>
      <c r="L208" s="397">
        <v>9</v>
      </c>
      <c r="M208" t="s">
        <v>75</v>
      </c>
      <c r="N208" t="s">
        <v>75</v>
      </c>
      <c r="O208" t="s">
        <v>347</v>
      </c>
      <c r="P208" t="s">
        <v>347</v>
      </c>
      <c r="Q208" s="353" t="s">
        <v>75</v>
      </c>
      <c r="R208" t="s">
        <v>403</v>
      </c>
      <c r="S208" t="s">
        <v>159</v>
      </c>
      <c r="T208" t="s">
        <v>400</v>
      </c>
      <c r="U208" t="s">
        <v>75</v>
      </c>
      <c r="V208" t="s">
        <v>431</v>
      </c>
      <c r="W208" t="s">
        <v>75</v>
      </c>
      <c r="X208" s="49">
        <v>1.3</v>
      </c>
      <c r="Y208" t="s">
        <v>75</v>
      </c>
      <c r="Z208" t="s">
        <v>347</v>
      </c>
      <c r="AA208" t="s">
        <v>75</v>
      </c>
      <c r="AB208" t="s">
        <v>231</v>
      </c>
      <c r="AC208" t="s">
        <v>2143</v>
      </c>
      <c r="AD208" t="s">
        <v>2134</v>
      </c>
      <c r="AE208" t="s">
        <v>313</v>
      </c>
      <c r="AF208" t="s">
        <v>2135</v>
      </c>
      <c r="AG208" s="88" t="s">
        <v>2136</v>
      </c>
      <c r="AH208" t="s">
        <v>83</v>
      </c>
      <c r="AI208" s="49" t="s">
        <v>436</v>
      </c>
      <c r="AJ208" s="49">
        <v>1</v>
      </c>
      <c r="AK208" t="s">
        <v>5465</v>
      </c>
      <c r="AL208" s="355">
        <v>-18</v>
      </c>
      <c r="AM208" s="49" t="s">
        <v>75</v>
      </c>
      <c r="AN208" s="49" t="s">
        <v>75</v>
      </c>
      <c r="AO208" s="397" t="s">
        <v>75</v>
      </c>
      <c r="AP208" s="397" t="s">
        <v>75</v>
      </c>
      <c r="AQ208" s="397" t="s">
        <v>75</v>
      </c>
      <c r="AR208" s="397" t="s">
        <v>75</v>
      </c>
    </row>
    <row r="209" spans="1:44" x14ac:dyDescent="0.25">
      <c r="A209" s="353">
        <v>45659</v>
      </c>
      <c r="B209" t="s">
        <v>85</v>
      </c>
      <c r="C209" t="s">
        <v>188</v>
      </c>
      <c r="D209" s="357" t="s">
        <v>189</v>
      </c>
      <c r="E209" t="s">
        <v>432</v>
      </c>
      <c r="F209" t="s">
        <v>205</v>
      </c>
      <c r="G209" t="s">
        <v>75</v>
      </c>
      <c r="H209" t="s">
        <v>205</v>
      </c>
      <c r="I209" s="88">
        <v>-2</v>
      </c>
      <c r="J209" t="s">
        <v>2137</v>
      </c>
      <c r="K209" s="49" t="s">
        <v>463</v>
      </c>
      <c r="L209" s="397">
        <v>13</v>
      </c>
      <c r="M209" t="s">
        <v>75</v>
      </c>
      <c r="N209" t="s">
        <v>75</v>
      </c>
      <c r="O209" t="s">
        <v>347</v>
      </c>
      <c r="P209" t="s">
        <v>347</v>
      </c>
      <c r="Q209" s="353" t="s">
        <v>75</v>
      </c>
      <c r="R209" t="s">
        <v>403</v>
      </c>
      <c r="S209" t="s">
        <v>159</v>
      </c>
      <c r="T209" t="s">
        <v>400</v>
      </c>
      <c r="U209" t="s">
        <v>75</v>
      </c>
      <c r="V209" t="s">
        <v>431</v>
      </c>
      <c r="W209" t="s">
        <v>75</v>
      </c>
      <c r="X209" s="49">
        <v>2.2999999999999998</v>
      </c>
      <c r="Y209" t="s">
        <v>75</v>
      </c>
      <c r="Z209" t="s">
        <v>347</v>
      </c>
      <c r="AA209" t="s">
        <v>75</v>
      </c>
      <c r="AB209" t="s">
        <v>464</v>
      </c>
      <c r="AC209" t="s">
        <v>437</v>
      </c>
      <c r="AD209" t="s">
        <v>80</v>
      </c>
      <c r="AE209" t="s">
        <v>313</v>
      </c>
      <c r="AF209" t="s">
        <v>409</v>
      </c>
      <c r="AG209" s="88" t="s">
        <v>256</v>
      </c>
      <c r="AH209" t="s">
        <v>83</v>
      </c>
      <c r="AI209" s="49" t="s">
        <v>405</v>
      </c>
      <c r="AJ209" s="49">
        <v>1</v>
      </c>
      <c r="AK209" t="s">
        <v>5465</v>
      </c>
      <c r="AL209" s="355">
        <v>-26</v>
      </c>
      <c r="AM209" s="49" t="s">
        <v>75</v>
      </c>
      <c r="AN209" s="49" t="s">
        <v>75</v>
      </c>
      <c r="AO209" s="397" t="s">
        <v>75</v>
      </c>
      <c r="AP209" s="397" t="s">
        <v>75</v>
      </c>
      <c r="AQ209" s="397" t="s">
        <v>75</v>
      </c>
      <c r="AR209" s="397" t="s">
        <v>75</v>
      </c>
    </row>
    <row r="210" spans="1:44" x14ac:dyDescent="0.25">
      <c r="A210" s="353">
        <v>45659</v>
      </c>
      <c r="B210" t="s">
        <v>85</v>
      </c>
      <c r="C210" t="s">
        <v>188</v>
      </c>
      <c r="D210" s="357" t="s">
        <v>189</v>
      </c>
      <c r="E210" t="s">
        <v>462</v>
      </c>
      <c r="F210" t="s">
        <v>203</v>
      </c>
      <c r="G210" t="s">
        <v>75</v>
      </c>
      <c r="H210" t="s">
        <v>203</v>
      </c>
      <c r="I210" s="88">
        <v>-2</v>
      </c>
      <c r="J210" t="s">
        <v>2185</v>
      </c>
      <c r="K210" s="49" t="s">
        <v>461</v>
      </c>
      <c r="L210" s="397">
        <v>15</v>
      </c>
      <c r="M210" t="s">
        <v>75</v>
      </c>
      <c r="N210" t="s">
        <v>75</v>
      </c>
      <c r="O210" t="s">
        <v>347</v>
      </c>
      <c r="P210" t="s">
        <v>347</v>
      </c>
      <c r="Q210" s="353" t="s">
        <v>75</v>
      </c>
      <c r="R210" t="s">
        <v>403</v>
      </c>
      <c r="S210" t="s">
        <v>159</v>
      </c>
      <c r="T210" t="s">
        <v>400</v>
      </c>
      <c r="U210" t="s">
        <v>75</v>
      </c>
      <c r="V210" t="s">
        <v>431</v>
      </c>
      <c r="W210" t="s">
        <v>75</v>
      </c>
      <c r="X210" s="49">
        <v>6.1</v>
      </c>
      <c r="Y210" t="s">
        <v>75</v>
      </c>
      <c r="Z210" t="s">
        <v>347</v>
      </c>
      <c r="AA210" t="s">
        <v>75</v>
      </c>
      <c r="AB210" t="s">
        <v>204</v>
      </c>
      <c r="AC210" t="s">
        <v>437</v>
      </c>
      <c r="AD210" t="s">
        <v>80</v>
      </c>
      <c r="AE210" t="s">
        <v>313</v>
      </c>
      <c r="AF210" t="s">
        <v>409</v>
      </c>
      <c r="AG210" s="88" t="s">
        <v>256</v>
      </c>
      <c r="AH210" t="s">
        <v>83</v>
      </c>
      <c r="AI210" s="49" t="s">
        <v>416</v>
      </c>
      <c r="AJ210" s="49">
        <v>1</v>
      </c>
      <c r="AK210" t="s">
        <v>5465</v>
      </c>
      <c r="AL210" s="355">
        <v>-30</v>
      </c>
      <c r="AM210" s="49" t="s">
        <v>75</v>
      </c>
      <c r="AN210" s="49" t="s">
        <v>75</v>
      </c>
      <c r="AO210" s="397" t="s">
        <v>75</v>
      </c>
      <c r="AP210" s="397" t="s">
        <v>75</v>
      </c>
      <c r="AQ210" s="397" t="s">
        <v>75</v>
      </c>
      <c r="AR210" s="397" t="s">
        <v>75</v>
      </c>
    </row>
    <row r="211" spans="1:44" x14ac:dyDescent="0.25">
      <c r="A211" s="353">
        <v>45659</v>
      </c>
      <c r="B211" t="s">
        <v>85</v>
      </c>
      <c r="C211" t="s">
        <v>188</v>
      </c>
      <c r="D211" s="357" t="s">
        <v>365</v>
      </c>
      <c r="E211" t="s">
        <v>430</v>
      </c>
      <c r="F211" t="s">
        <v>124</v>
      </c>
      <c r="G211" t="s">
        <v>75</v>
      </c>
      <c r="H211" t="s">
        <v>124</v>
      </c>
      <c r="I211" s="88">
        <v>-2</v>
      </c>
      <c r="J211" t="s">
        <v>102</v>
      </c>
      <c r="K211" s="49" t="s">
        <v>100</v>
      </c>
      <c r="L211" s="397">
        <v>2.63</v>
      </c>
      <c r="M211" t="s">
        <v>75</v>
      </c>
      <c r="N211" t="s">
        <v>75</v>
      </c>
      <c r="O211" t="s">
        <v>347</v>
      </c>
      <c r="P211" t="s">
        <v>347</v>
      </c>
      <c r="Q211" s="353" t="s">
        <v>75</v>
      </c>
      <c r="R211" t="s">
        <v>403</v>
      </c>
      <c r="S211" t="s">
        <v>159</v>
      </c>
      <c r="T211" t="s">
        <v>400</v>
      </c>
      <c r="U211" t="s">
        <v>75</v>
      </c>
      <c r="V211" t="s">
        <v>431</v>
      </c>
      <c r="W211" t="s">
        <v>75</v>
      </c>
      <c r="X211" s="49">
        <v>2.4</v>
      </c>
      <c r="Y211" t="s">
        <v>75</v>
      </c>
      <c r="Z211" t="s">
        <v>347</v>
      </c>
      <c r="AA211" t="s">
        <v>75</v>
      </c>
      <c r="AB211" t="s">
        <v>125</v>
      </c>
      <c r="AC211" t="s">
        <v>356</v>
      </c>
      <c r="AD211" t="s">
        <v>2125</v>
      </c>
      <c r="AE211" t="s">
        <v>313</v>
      </c>
      <c r="AF211" t="s">
        <v>2126</v>
      </c>
      <c r="AG211" s="88" t="s">
        <v>256</v>
      </c>
      <c r="AH211" t="s">
        <v>83</v>
      </c>
      <c r="AI211" s="49" t="s">
        <v>406</v>
      </c>
      <c r="AJ211" s="49">
        <v>1</v>
      </c>
      <c r="AK211" t="s">
        <v>5465</v>
      </c>
      <c r="AL211" s="355">
        <v>-5.26</v>
      </c>
      <c r="AM211" s="49" t="s">
        <v>75</v>
      </c>
      <c r="AN211" s="49" t="s">
        <v>75</v>
      </c>
      <c r="AO211" s="397" t="s">
        <v>75</v>
      </c>
      <c r="AP211" s="397" t="s">
        <v>75</v>
      </c>
      <c r="AQ211" s="397" t="s">
        <v>75</v>
      </c>
      <c r="AR211" s="397" t="s">
        <v>75</v>
      </c>
    </row>
    <row r="212" spans="1:44" x14ac:dyDescent="0.25">
      <c r="A212" s="353">
        <v>45659</v>
      </c>
      <c r="B212" t="s">
        <v>85</v>
      </c>
      <c r="C212" t="s">
        <v>177</v>
      </c>
      <c r="D212" s="357" t="s">
        <v>151</v>
      </c>
      <c r="E212" t="s">
        <v>420</v>
      </c>
      <c r="F212" t="s">
        <v>76</v>
      </c>
      <c r="G212" t="s">
        <v>75</v>
      </c>
      <c r="H212" t="s">
        <v>76</v>
      </c>
      <c r="I212" s="88">
        <v>-2</v>
      </c>
      <c r="J212" t="s">
        <v>152</v>
      </c>
      <c r="K212" s="49" t="s">
        <v>498</v>
      </c>
      <c r="L212" s="397">
        <v>30</v>
      </c>
      <c r="M212" t="s">
        <v>75</v>
      </c>
      <c r="N212" t="s">
        <v>75</v>
      </c>
      <c r="O212" t="s">
        <v>347</v>
      </c>
      <c r="P212" t="s">
        <v>347</v>
      </c>
      <c r="Q212" s="353" t="s">
        <v>75</v>
      </c>
      <c r="R212" t="s">
        <v>403</v>
      </c>
      <c r="S212" t="s">
        <v>159</v>
      </c>
      <c r="T212" t="s">
        <v>400</v>
      </c>
      <c r="U212" t="s">
        <v>75</v>
      </c>
      <c r="V212" t="s">
        <v>404</v>
      </c>
      <c r="W212" t="s">
        <v>75</v>
      </c>
      <c r="X212" s="49">
        <v>2.5</v>
      </c>
      <c r="Y212" t="s">
        <v>75</v>
      </c>
      <c r="Z212" t="s">
        <v>347</v>
      </c>
      <c r="AA212" t="s">
        <v>75</v>
      </c>
      <c r="AB212" t="s">
        <v>76</v>
      </c>
      <c r="AC212" t="s">
        <v>75</v>
      </c>
      <c r="AD212" t="s">
        <v>167</v>
      </c>
      <c r="AE212" t="s">
        <v>313</v>
      </c>
      <c r="AF212" t="s">
        <v>421</v>
      </c>
      <c r="AG212" s="88" t="s">
        <v>422</v>
      </c>
      <c r="AH212" t="s">
        <v>83</v>
      </c>
      <c r="AI212" s="49" t="s">
        <v>414</v>
      </c>
      <c r="AJ212" s="49">
        <v>1</v>
      </c>
      <c r="AK212" t="s">
        <v>5465</v>
      </c>
      <c r="AL212" s="355">
        <v>-60</v>
      </c>
      <c r="AM212" s="49" t="s">
        <v>75</v>
      </c>
      <c r="AN212" s="49" t="s">
        <v>75</v>
      </c>
      <c r="AO212" s="397" t="s">
        <v>75</v>
      </c>
      <c r="AP212" s="397" t="s">
        <v>75</v>
      </c>
      <c r="AQ212" s="397" t="s">
        <v>75</v>
      </c>
      <c r="AR212" s="397" t="s">
        <v>75</v>
      </c>
    </row>
    <row r="213" spans="1:44" ht="21" x14ac:dyDescent="0.35">
      <c r="A213" s="353">
        <v>45659</v>
      </c>
      <c r="B213" t="s">
        <v>85</v>
      </c>
      <c r="C213" t="s">
        <v>362</v>
      </c>
      <c r="D213" s="357" t="s">
        <v>2574</v>
      </c>
      <c r="E213" t="s">
        <v>542</v>
      </c>
      <c r="F213" t="s">
        <v>1950</v>
      </c>
      <c r="G213" t="s">
        <v>75</v>
      </c>
      <c r="H213" t="s">
        <v>1950</v>
      </c>
      <c r="I213" s="88">
        <v>-2</v>
      </c>
      <c r="J213" t="s">
        <v>94</v>
      </c>
      <c r="K213" s="49" t="s">
        <v>1951</v>
      </c>
      <c r="L213" s="397">
        <v>2</v>
      </c>
      <c r="M213" t="s">
        <v>75</v>
      </c>
      <c r="N213" t="s">
        <v>75</v>
      </c>
      <c r="O213" t="s">
        <v>347</v>
      </c>
      <c r="P213" t="s">
        <v>347</v>
      </c>
      <c r="Q213" s="353" t="s">
        <v>75</v>
      </c>
      <c r="R213" t="s">
        <v>403</v>
      </c>
      <c r="S213" t="s">
        <v>159</v>
      </c>
      <c r="T213" t="s">
        <v>400</v>
      </c>
      <c r="U213" t="s">
        <v>75</v>
      </c>
      <c r="V213" t="s">
        <v>404</v>
      </c>
      <c r="W213" t="s">
        <v>75</v>
      </c>
      <c r="X213" s="49">
        <v>8.3000000000000007</v>
      </c>
      <c r="Y213" t="s">
        <v>75</v>
      </c>
      <c r="Z213" t="s">
        <v>347</v>
      </c>
      <c r="AA213" t="s">
        <v>75</v>
      </c>
      <c r="AB213" t="s">
        <v>1952</v>
      </c>
      <c r="AC213" t="s">
        <v>347</v>
      </c>
      <c r="AD213" t="s">
        <v>2686</v>
      </c>
      <c r="AE213" t="s">
        <v>313</v>
      </c>
      <c r="AF213" t="s">
        <v>1953</v>
      </c>
      <c r="AG213" s="88" t="s">
        <v>1954</v>
      </c>
      <c r="AH213" t="s">
        <v>83</v>
      </c>
      <c r="AI213" s="49" t="s">
        <v>445</v>
      </c>
      <c r="AJ213" s="49">
        <v>1</v>
      </c>
      <c r="AK213" t="s">
        <v>5465</v>
      </c>
      <c r="AL213" s="355">
        <v>-4</v>
      </c>
      <c r="AM213" s="49" t="s">
        <v>75</v>
      </c>
      <c r="AN213" s="49" t="s">
        <v>75</v>
      </c>
      <c r="AO213" s="397" t="s">
        <v>75</v>
      </c>
      <c r="AP213" s="397" t="s">
        <v>75</v>
      </c>
      <c r="AQ213" s="397" t="s">
        <v>75</v>
      </c>
      <c r="AR213" s="397" t="s">
        <v>75</v>
      </c>
    </row>
    <row r="214" spans="1:44" x14ac:dyDescent="0.25">
      <c r="A214" s="353">
        <v>45659</v>
      </c>
      <c r="B214" t="s">
        <v>85</v>
      </c>
      <c r="C214" t="s">
        <v>177</v>
      </c>
      <c r="D214" s="357" t="s">
        <v>84</v>
      </c>
      <c r="E214" t="s">
        <v>512</v>
      </c>
      <c r="F214" t="s">
        <v>86</v>
      </c>
      <c r="G214" t="s">
        <v>75</v>
      </c>
      <c r="H214" t="s">
        <v>5368</v>
      </c>
      <c r="I214" s="88">
        <v>-2</v>
      </c>
      <c r="J214" t="s">
        <v>88</v>
      </c>
      <c r="K214" s="49" t="s">
        <v>483</v>
      </c>
      <c r="L214" s="397">
        <v>2.75</v>
      </c>
      <c r="M214" t="s">
        <v>75</v>
      </c>
      <c r="N214" t="s">
        <v>75</v>
      </c>
      <c r="O214" t="s">
        <v>347</v>
      </c>
      <c r="P214" t="s">
        <v>347</v>
      </c>
      <c r="Q214" s="353">
        <v>46296</v>
      </c>
      <c r="R214" t="s">
        <v>403</v>
      </c>
      <c r="S214" t="s">
        <v>159</v>
      </c>
      <c r="T214" t="s">
        <v>400</v>
      </c>
      <c r="U214" t="s">
        <v>75</v>
      </c>
      <c r="V214" t="s">
        <v>404</v>
      </c>
      <c r="W214" t="s">
        <v>75</v>
      </c>
      <c r="X214" s="49">
        <v>8.6</v>
      </c>
      <c r="Y214" t="s">
        <v>75</v>
      </c>
      <c r="Z214" t="s">
        <v>347</v>
      </c>
      <c r="AA214" t="s">
        <v>75</v>
      </c>
      <c r="AB214" t="s">
        <v>87</v>
      </c>
      <c r="AC214" t="s">
        <v>484</v>
      </c>
      <c r="AD214" t="s">
        <v>80</v>
      </c>
      <c r="AE214" t="s">
        <v>313</v>
      </c>
      <c r="AF214" t="s">
        <v>409</v>
      </c>
      <c r="AG214" s="88" t="s">
        <v>256</v>
      </c>
      <c r="AH214" t="s">
        <v>83</v>
      </c>
      <c r="AI214" s="49">
        <v>8</v>
      </c>
      <c r="AJ214" s="49">
        <v>1</v>
      </c>
      <c r="AK214" t="s">
        <v>5465</v>
      </c>
      <c r="AL214" s="355">
        <v>-5.5</v>
      </c>
      <c r="AM214" s="49" t="s">
        <v>75</v>
      </c>
      <c r="AN214" s="49" t="s">
        <v>75</v>
      </c>
      <c r="AO214" s="397" t="s">
        <v>75</v>
      </c>
      <c r="AP214" s="397" t="s">
        <v>75</v>
      </c>
      <c r="AQ214" s="397" t="s">
        <v>75</v>
      </c>
      <c r="AR214" s="397" t="s">
        <v>75</v>
      </c>
    </row>
    <row r="215" spans="1:44" x14ac:dyDescent="0.25">
      <c r="A215" s="353">
        <v>45659</v>
      </c>
      <c r="B215" t="s">
        <v>85</v>
      </c>
      <c r="C215" t="s">
        <v>179</v>
      </c>
      <c r="D215" s="357" t="s">
        <v>182</v>
      </c>
      <c r="E215" t="s">
        <v>525</v>
      </c>
      <c r="F215" t="s">
        <v>526</v>
      </c>
      <c r="G215" t="s">
        <v>75</v>
      </c>
      <c r="H215" t="s">
        <v>208</v>
      </c>
      <c r="I215" s="88">
        <v>-1</v>
      </c>
      <c r="J215" t="s">
        <v>103</v>
      </c>
      <c r="K215" s="49" t="s">
        <v>334</v>
      </c>
      <c r="L215" s="397">
        <v>1250</v>
      </c>
      <c r="M215" t="s">
        <v>75</v>
      </c>
      <c r="N215" t="s">
        <v>75</v>
      </c>
      <c r="O215" t="s">
        <v>347</v>
      </c>
      <c r="P215" t="s">
        <v>347</v>
      </c>
      <c r="Q215" s="353">
        <v>46054</v>
      </c>
      <c r="R215" t="s">
        <v>403</v>
      </c>
      <c r="S215" t="s">
        <v>159</v>
      </c>
      <c r="T215" t="s">
        <v>400</v>
      </c>
      <c r="U215" t="s">
        <v>75</v>
      </c>
      <c r="V215" t="s">
        <v>404</v>
      </c>
      <c r="W215" t="s">
        <v>75</v>
      </c>
      <c r="X215" s="49">
        <v>1.3</v>
      </c>
      <c r="Y215" t="s">
        <v>75</v>
      </c>
      <c r="Z215" t="s">
        <v>347</v>
      </c>
      <c r="AA215" t="s">
        <v>75</v>
      </c>
      <c r="AB215" t="s">
        <v>131</v>
      </c>
      <c r="AC215" t="s">
        <v>522</v>
      </c>
      <c r="AD215" t="s">
        <v>164</v>
      </c>
      <c r="AE215" t="s">
        <v>304</v>
      </c>
      <c r="AF215" t="s">
        <v>345</v>
      </c>
      <c r="AG215" s="88" t="s">
        <v>262</v>
      </c>
      <c r="AH215" t="s">
        <v>83</v>
      </c>
      <c r="AI215" s="49" t="s">
        <v>436</v>
      </c>
      <c r="AJ215" s="49">
        <v>5</v>
      </c>
      <c r="AK215" t="s">
        <v>5467</v>
      </c>
      <c r="AL215" s="355">
        <v>-1250</v>
      </c>
      <c r="AM215" s="49" t="s">
        <v>75</v>
      </c>
      <c r="AN215" s="49" t="s">
        <v>5468</v>
      </c>
      <c r="AO215" s="397" t="s">
        <v>75</v>
      </c>
      <c r="AP215" s="397" t="s">
        <v>75</v>
      </c>
      <c r="AQ215" s="397" t="s">
        <v>75</v>
      </c>
      <c r="AR215" s="397" t="s">
        <v>75</v>
      </c>
    </row>
    <row r="216" spans="1:44" x14ac:dyDescent="0.25">
      <c r="A216" s="353">
        <v>45659</v>
      </c>
      <c r="B216" t="s">
        <v>85</v>
      </c>
      <c r="C216" t="s">
        <v>188</v>
      </c>
      <c r="D216" s="357" t="s">
        <v>189</v>
      </c>
      <c r="E216" t="s">
        <v>462</v>
      </c>
      <c r="F216" t="s">
        <v>120</v>
      </c>
      <c r="G216" t="s">
        <v>75</v>
      </c>
      <c r="H216" t="s">
        <v>120</v>
      </c>
      <c r="I216" s="88">
        <v>-1</v>
      </c>
      <c r="J216" t="s">
        <v>121</v>
      </c>
      <c r="K216" s="49" t="s">
        <v>446</v>
      </c>
      <c r="L216" s="397">
        <v>9</v>
      </c>
      <c r="M216" t="s">
        <v>75</v>
      </c>
      <c r="N216" t="s">
        <v>75</v>
      </c>
      <c r="O216" t="s">
        <v>347</v>
      </c>
      <c r="P216" t="s">
        <v>347</v>
      </c>
      <c r="Q216" s="353" t="s">
        <v>75</v>
      </c>
      <c r="R216" t="s">
        <v>403</v>
      </c>
      <c r="S216" t="s">
        <v>159</v>
      </c>
      <c r="T216" t="s">
        <v>400</v>
      </c>
      <c r="U216" t="s">
        <v>75</v>
      </c>
      <c r="V216" t="s">
        <v>431</v>
      </c>
      <c r="W216" t="s">
        <v>75</v>
      </c>
      <c r="X216" s="49">
        <v>5.3</v>
      </c>
      <c r="Y216" t="s">
        <v>75</v>
      </c>
      <c r="Z216" t="s">
        <v>347</v>
      </c>
      <c r="AA216" t="s">
        <v>75</v>
      </c>
      <c r="AB216" t="s">
        <v>120</v>
      </c>
      <c r="AC216" t="s">
        <v>564</v>
      </c>
      <c r="AD216" t="s">
        <v>2134</v>
      </c>
      <c r="AE216" t="s">
        <v>313</v>
      </c>
      <c r="AF216" t="s">
        <v>2135</v>
      </c>
      <c r="AG216" s="88" t="s">
        <v>2136</v>
      </c>
      <c r="AH216" t="s">
        <v>83</v>
      </c>
      <c r="AI216" s="49" t="s">
        <v>406</v>
      </c>
      <c r="AJ216" s="49">
        <v>1</v>
      </c>
      <c r="AK216" t="s">
        <v>5465</v>
      </c>
      <c r="AL216" s="355">
        <v>-9</v>
      </c>
      <c r="AM216" s="49" t="s">
        <v>75</v>
      </c>
      <c r="AN216" s="49" t="s">
        <v>75</v>
      </c>
      <c r="AO216" s="397" t="s">
        <v>75</v>
      </c>
      <c r="AP216" s="397" t="s">
        <v>75</v>
      </c>
      <c r="AQ216" s="397" t="s">
        <v>75</v>
      </c>
      <c r="AR216" s="397" t="s">
        <v>75</v>
      </c>
    </row>
    <row r="217" spans="1:44" x14ac:dyDescent="0.25">
      <c r="A217" s="353">
        <v>45659</v>
      </c>
      <c r="B217" t="s">
        <v>85</v>
      </c>
      <c r="C217" t="s">
        <v>188</v>
      </c>
      <c r="D217" s="357" t="s">
        <v>189</v>
      </c>
      <c r="E217" t="s">
        <v>462</v>
      </c>
      <c r="F217" t="s">
        <v>196</v>
      </c>
      <c r="G217" t="s">
        <v>75</v>
      </c>
      <c r="H217" t="s">
        <v>196</v>
      </c>
      <c r="I217" s="88">
        <v>-1</v>
      </c>
      <c r="J217" t="s">
        <v>198</v>
      </c>
      <c r="K217" s="49" t="s">
        <v>75</v>
      </c>
      <c r="L217" s="397">
        <v>4</v>
      </c>
      <c r="M217" t="s">
        <v>75</v>
      </c>
      <c r="N217" t="s">
        <v>75</v>
      </c>
      <c r="O217" t="s">
        <v>347</v>
      </c>
      <c r="P217" t="s">
        <v>347</v>
      </c>
      <c r="Q217" s="353">
        <v>46227</v>
      </c>
      <c r="R217" t="s">
        <v>403</v>
      </c>
      <c r="S217" t="s">
        <v>159</v>
      </c>
      <c r="T217" t="s">
        <v>400</v>
      </c>
      <c r="U217" t="s">
        <v>75</v>
      </c>
      <c r="V217" t="s">
        <v>404</v>
      </c>
      <c r="W217" t="s">
        <v>75</v>
      </c>
      <c r="X217" s="49">
        <v>7.6</v>
      </c>
      <c r="Y217" t="s">
        <v>75</v>
      </c>
      <c r="Z217" t="s">
        <v>347</v>
      </c>
      <c r="AA217" t="s">
        <v>75</v>
      </c>
      <c r="AB217" t="s">
        <v>197</v>
      </c>
      <c r="AC217" t="s">
        <v>559</v>
      </c>
      <c r="AD217" t="s">
        <v>2210</v>
      </c>
      <c r="AE217" t="s">
        <v>313</v>
      </c>
      <c r="AF217" t="s">
        <v>2211</v>
      </c>
      <c r="AG217" s="88" t="s">
        <v>2212</v>
      </c>
      <c r="AH217" t="s">
        <v>83</v>
      </c>
      <c r="AI217" s="49" t="s">
        <v>416</v>
      </c>
      <c r="AJ217" s="49">
        <v>1</v>
      </c>
      <c r="AK217" t="s">
        <v>5465</v>
      </c>
      <c r="AL217" s="355">
        <v>-4</v>
      </c>
      <c r="AM217" s="49" t="s">
        <v>75</v>
      </c>
      <c r="AN217" s="49" t="s">
        <v>75</v>
      </c>
      <c r="AO217" s="397" t="s">
        <v>75</v>
      </c>
      <c r="AP217" s="397" t="s">
        <v>75</v>
      </c>
      <c r="AQ217" s="397" t="s">
        <v>75</v>
      </c>
      <c r="AR217" s="397" t="s">
        <v>75</v>
      </c>
    </row>
    <row r="218" spans="1:44" x14ac:dyDescent="0.25">
      <c r="A218" s="353">
        <v>45659</v>
      </c>
      <c r="B218" t="s">
        <v>85</v>
      </c>
      <c r="C218" t="s">
        <v>177</v>
      </c>
      <c r="D218" s="357" t="s">
        <v>84</v>
      </c>
      <c r="E218" t="s">
        <v>481</v>
      </c>
      <c r="F218" t="s">
        <v>1835</v>
      </c>
      <c r="G218" t="s">
        <v>75</v>
      </c>
      <c r="H218" t="s">
        <v>1835</v>
      </c>
      <c r="I218" s="88">
        <v>-1</v>
      </c>
      <c r="J218" t="s">
        <v>93</v>
      </c>
      <c r="K218" s="49" t="s">
        <v>1836</v>
      </c>
      <c r="L218" s="397">
        <v>12</v>
      </c>
      <c r="M218" t="s">
        <v>75</v>
      </c>
      <c r="N218" t="s">
        <v>75</v>
      </c>
      <c r="O218" t="s">
        <v>347</v>
      </c>
      <c r="P218" t="s">
        <v>347</v>
      </c>
      <c r="Q218" s="353">
        <v>46290</v>
      </c>
      <c r="R218" t="s">
        <v>403</v>
      </c>
      <c r="S218" t="s">
        <v>159</v>
      </c>
      <c r="T218" t="s">
        <v>400</v>
      </c>
      <c r="U218" t="s">
        <v>75</v>
      </c>
      <c r="V218" t="s">
        <v>404</v>
      </c>
      <c r="W218" t="s">
        <v>75</v>
      </c>
      <c r="X218" s="49">
        <v>8.6</v>
      </c>
      <c r="Y218" t="s">
        <v>75</v>
      </c>
      <c r="Z218" t="s">
        <v>347</v>
      </c>
      <c r="AA218" t="s">
        <v>75</v>
      </c>
      <c r="AB218" t="s">
        <v>1837</v>
      </c>
      <c r="AC218" t="s">
        <v>482</v>
      </c>
      <c r="AD218" t="s">
        <v>80</v>
      </c>
      <c r="AE218" t="s">
        <v>313</v>
      </c>
      <c r="AF218" t="s">
        <v>409</v>
      </c>
      <c r="AG218" s="88" t="s">
        <v>256</v>
      </c>
      <c r="AH218" t="s">
        <v>83</v>
      </c>
      <c r="AI218" s="49">
        <v>8</v>
      </c>
      <c r="AJ218" s="49">
        <v>1</v>
      </c>
      <c r="AK218" t="s">
        <v>5465</v>
      </c>
      <c r="AL218" s="355">
        <v>-12</v>
      </c>
      <c r="AM218" s="49" t="s">
        <v>75</v>
      </c>
      <c r="AN218" s="49" t="s">
        <v>75</v>
      </c>
      <c r="AO218" s="397" t="s">
        <v>75</v>
      </c>
      <c r="AP218" s="397" t="s">
        <v>75</v>
      </c>
      <c r="AQ218" s="397" t="s">
        <v>75</v>
      </c>
      <c r="AR218" s="397" t="s">
        <v>75</v>
      </c>
    </row>
    <row r="219" spans="1:44" x14ac:dyDescent="0.25">
      <c r="A219" s="353">
        <v>45659</v>
      </c>
      <c r="B219" t="s">
        <v>85</v>
      </c>
      <c r="C219" t="s">
        <v>605</v>
      </c>
      <c r="D219" s="357" t="s">
        <v>606</v>
      </c>
      <c r="E219" t="s">
        <v>426</v>
      </c>
      <c r="F219" t="s">
        <v>1860</v>
      </c>
      <c r="G219" t="s">
        <v>75</v>
      </c>
      <c r="H219" t="s">
        <v>1861</v>
      </c>
      <c r="I219" s="88">
        <v>-1</v>
      </c>
      <c r="J219" t="s">
        <v>105</v>
      </c>
      <c r="K219" s="49">
        <v>4859</v>
      </c>
      <c r="L219" s="397">
        <v>95</v>
      </c>
      <c r="M219" t="s">
        <v>75</v>
      </c>
      <c r="N219" t="s">
        <v>75</v>
      </c>
      <c r="O219" s="398" t="s">
        <v>428</v>
      </c>
      <c r="P219" t="s">
        <v>347</v>
      </c>
      <c r="Q219" s="353">
        <v>46069</v>
      </c>
      <c r="R219" t="s">
        <v>403</v>
      </c>
      <c r="S219" t="s">
        <v>159</v>
      </c>
      <c r="T219" t="s">
        <v>400</v>
      </c>
      <c r="U219" t="s">
        <v>75</v>
      </c>
      <c r="V219" t="s">
        <v>404</v>
      </c>
      <c r="W219" t="s">
        <v>75</v>
      </c>
      <c r="X219" s="49">
        <v>5.4</v>
      </c>
      <c r="Y219" t="s">
        <v>75</v>
      </c>
      <c r="Z219" t="s">
        <v>347</v>
      </c>
      <c r="AA219" t="s">
        <v>75</v>
      </c>
      <c r="AB219" t="s">
        <v>1862</v>
      </c>
      <c r="AC219" t="s">
        <v>1863</v>
      </c>
      <c r="AD219" t="s">
        <v>178</v>
      </c>
      <c r="AE219" t="s">
        <v>313</v>
      </c>
      <c r="AF219" t="s">
        <v>79</v>
      </c>
      <c r="AG219" s="88" t="s">
        <v>254</v>
      </c>
      <c r="AH219" t="s">
        <v>83</v>
      </c>
      <c r="AI219" s="49" t="s">
        <v>406</v>
      </c>
      <c r="AJ219" s="49">
        <v>1</v>
      </c>
      <c r="AK219" t="s">
        <v>5465</v>
      </c>
      <c r="AL219" s="355">
        <v>-95</v>
      </c>
      <c r="AM219" s="49" t="s">
        <v>75</v>
      </c>
      <c r="AN219" s="49" t="s">
        <v>75</v>
      </c>
      <c r="AO219" s="397" t="s">
        <v>75</v>
      </c>
      <c r="AP219" s="397" t="s">
        <v>75</v>
      </c>
      <c r="AQ219" s="397" t="s">
        <v>75</v>
      </c>
      <c r="AR219" s="397" t="s">
        <v>75</v>
      </c>
    </row>
    <row r="220" spans="1:44" x14ac:dyDescent="0.25">
      <c r="A220" s="353">
        <v>45659</v>
      </c>
      <c r="B220" t="s">
        <v>85</v>
      </c>
      <c r="C220" t="s">
        <v>179</v>
      </c>
      <c r="D220" s="357" t="s">
        <v>282</v>
      </c>
      <c r="E220" t="s">
        <v>524</v>
      </c>
      <c r="F220" t="s">
        <v>2625</v>
      </c>
      <c r="G220" t="s">
        <v>75</v>
      </c>
      <c r="H220" t="s">
        <v>2625</v>
      </c>
      <c r="I220" s="88">
        <v>-1</v>
      </c>
      <c r="J220" t="s">
        <v>93</v>
      </c>
      <c r="K220" s="49" t="s">
        <v>2626</v>
      </c>
      <c r="L220" s="397">
        <v>510</v>
      </c>
      <c r="M220" t="s">
        <v>75</v>
      </c>
      <c r="N220" t="s">
        <v>75</v>
      </c>
      <c r="O220" t="s">
        <v>347</v>
      </c>
      <c r="P220" t="s">
        <v>347</v>
      </c>
      <c r="Q220" s="353">
        <v>45657</v>
      </c>
      <c r="R220" t="s">
        <v>403</v>
      </c>
      <c r="S220" t="s">
        <v>159</v>
      </c>
      <c r="T220" t="s">
        <v>400</v>
      </c>
      <c r="U220" t="s">
        <v>75</v>
      </c>
      <c r="V220" t="s">
        <v>404</v>
      </c>
      <c r="W220" t="s">
        <v>75</v>
      </c>
      <c r="X220" s="49">
        <v>1.1000000000000001</v>
      </c>
      <c r="Y220" t="s">
        <v>75</v>
      </c>
      <c r="Z220" t="s">
        <v>347</v>
      </c>
      <c r="AA220" t="s">
        <v>75</v>
      </c>
      <c r="AB220" t="s">
        <v>2627</v>
      </c>
      <c r="AC220" t="s">
        <v>1569</v>
      </c>
      <c r="AD220" t="s">
        <v>77</v>
      </c>
      <c r="AE220" t="s">
        <v>313</v>
      </c>
      <c r="AF220" t="s">
        <v>1945</v>
      </c>
      <c r="AG220" s="88" t="s">
        <v>2588</v>
      </c>
      <c r="AH220" t="s">
        <v>83</v>
      </c>
      <c r="AI220" s="49" t="s">
        <v>436</v>
      </c>
      <c r="AJ220" s="49">
        <v>1</v>
      </c>
      <c r="AK220" t="s">
        <v>5465</v>
      </c>
      <c r="AL220" s="355">
        <v>-510</v>
      </c>
      <c r="AM220" s="49" t="s">
        <v>75</v>
      </c>
      <c r="AN220" s="49" t="s">
        <v>75</v>
      </c>
      <c r="AO220" s="397" t="s">
        <v>75</v>
      </c>
      <c r="AP220" s="397" t="s">
        <v>75</v>
      </c>
      <c r="AQ220" s="397" t="s">
        <v>75</v>
      </c>
      <c r="AR220" s="397" t="s">
        <v>75</v>
      </c>
    </row>
    <row r="221" spans="1:44" x14ac:dyDescent="0.25">
      <c r="A221" s="353">
        <v>45659</v>
      </c>
      <c r="B221" t="s">
        <v>85</v>
      </c>
      <c r="C221" t="s">
        <v>179</v>
      </c>
      <c r="D221" s="357" t="s">
        <v>182</v>
      </c>
      <c r="E221" t="s">
        <v>525</v>
      </c>
      <c r="F221" t="s">
        <v>526</v>
      </c>
      <c r="G221" t="s">
        <v>75</v>
      </c>
      <c r="H221" t="s">
        <v>186</v>
      </c>
      <c r="I221" s="88">
        <v>-1</v>
      </c>
      <c r="J221" t="s">
        <v>103</v>
      </c>
      <c r="K221" s="49" t="s">
        <v>107</v>
      </c>
      <c r="L221" s="397">
        <v>1250</v>
      </c>
      <c r="M221" t="s">
        <v>75</v>
      </c>
      <c r="N221" t="s">
        <v>75</v>
      </c>
      <c r="O221" t="s">
        <v>347</v>
      </c>
      <c r="P221" t="s">
        <v>347</v>
      </c>
      <c r="Q221" s="353">
        <v>47178</v>
      </c>
      <c r="R221" t="s">
        <v>403</v>
      </c>
      <c r="S221" t="s">
        <v>159</v>
      </c>
      <c r="T221" t="s">
        <v>400</v>
      </c>
      <c r="U221" t="s">
        <v>75</v>
      </c>
      <c r="V221" t="s">
        <v>404</v>
      </c>
      <c r="W221" t="s">
        <v>75</v>
      </c>
      <c r="X221" s="49">
        <v>1.3</v>
      </c>
      <c r="Y221" t="s">
        <v>75</v>
      </c>
      <c r="Z221" t="s">
        <v>347</v>
      </c>
      <c r="AA221" t="s">
        <v>75</v>
      </c>
      <c r="AB221" t="s">
        <v>108</v>
      </c>
      <c r="AC221" t="s">
        <v>522</v>
      </c>
      <c r="AD221" t="s">
        <v>164</v>
      </c>
      <c r="AE221" t="s">
        <v>304</v>
      </c>
      <c r="AF221" t="s">
        <v>345</v>
      </c>
      <c r="AG221" s="88" t="s">
        <v>262</v>
      </c>
      <c r="AH221" t="s">
        <v>83</v>
      </c>
      <c r="AI221" s="49" t="s">
        <v>436</v>
      </c>
      <c r="AJ221" s="49">
        <v>5</v>
      </c>
      <c r="AK221" t="s">
        <v>5467</v>
      </c>
      <c r="AL221" s="355">
        <v>-1250</v>
      </c>
      <c r="AM221" s="49" t="s">
        <v>75</v>
      </c>
      <c r="AN221" s="49" t="s">
        <v>5468</v>
      </c>
      <c r="AO221" s="397" t="s">
        <v>75</v>
      </c>
      <c r="AP221" s="397" t="s">
        <v>75</v>
      </c>
      <c r="AQ221" s="397" t="s">
        <v>75</v>
      </c>
      <c r="AR221" s="397" t="s">
        <v>75</v>
      </c>
    </row>
    <row r="222" spans="1:44" x14ac:dyDescent="0.25">
      <c r="A222" s="353">
        <v>45659</v>
      </c>
      <c r="B222" t="s">
        <v>85</v>
      </c>
      <c r="C222" t="s">
        <v>177</v>
      </c>
      <c r="D222" s="357" t="s">
        <v>84</v>
      </c>
      <c r="E222" t="s">
        <v>512</v>
      </c>
      <c r="F222" t="s">
        <v>330</v>
      </c>
      <c r="G222" t="s">
        <v>75</v>
      </c>
      <c r="H222" t="s">
        <v>330</v>
      </c>
      <c r="I222" s="88">
        <v>-0.15</v>
      </c>
      <c r="J222" t="s">
        <v>558</v>
      </c>
      <c r="K222" s="49" t="s">
        <v>331</v>
      </c>
      <c r="L222" s="397">
        <v>32</v>
      </c>
      <c r="M222" t="s">
        <v>75</v>
      </c>
      <c r="N222" t="s">
        <v>75</v>
      </c>
      <c r="O222" t="s">
        <v>347</v>
      </c>
      <c r="P222" t="s">
        <v>347</v>
      </c>
      <c r="Q222" s="353" t="s">
        <v>75</v>
      </c>
      <c r="R222" t="s">
        <v>403</v>
      </c>
      <c r="S222" t="s">
        <v>159</v>
      </c>
      <c r="T222" t="s">
        <v>400</v>
      </c>
      <c r="U222" t="s">
        <v>75</v>
      </c>
      <c r="V222" t="s">
        <v>404</v>
      </c>
      <c r="W222" t="s">
        <v>75</v>
      </c>
      <c r="X222" s="49">
        <v>7.6</v>
      </c>
      <c r="Y222" t="s">
        <v>75</v>
      </c>
      <c r="Z222" t="s">
        <v>347</v>
      </c>
      <c r="AA222" t="s">
        <v>75</v>
      </c>
      <c r="AB222" t="s">
        <v>330</v>
      </c>
      <c r="AC222" t="s">
        <v>506</v>
      </c>
      <c r="AD222" t="s">
        <v>80</v>
      </c>
      <c r="AE222" t="s">
        <v>313</v>
      </c>
      <c r="AF222" t="s">
        <v>409</v>
      </c>
      <c r="AG222" s="88" t="s">
        <v>256</v>
      </c>
      <c r="AH222" t="s">
        <v>83</v>
      </c>
      <c r="AI222" s="49" t="s">
        <v>416</v>
      </c>
      <c r="AJ222" s="49">
        <v>1</v>
      </c>
      <c r="AK222" t="s">
        <v>5465</v>
      </c>
      <c r="AL222" s="355">
        <v>-4.8</v>
      </c>
      <c r="AM222" s="49" t="s">
        <v>75</v>
      </c>
      <c r="AN222" s="49" t="s">
        <v>75</v>
      </c>
      <c r="AO222" s="397" t="s">
        <v>75</v>
      </c>
      <c r="AP222" s="397" t="s">
        <v>75</v>
      </c>
      <c r="AQ222" s="397" t="s">
        <v>75</v>
      </c>
      <c r="AR222" s="397" t="s">
        <v>75</v>
      </c>
    </row>
    <row r="223" spans="1:44" x14ac:dyDescent="0.25">
      <c r="A223" s="353">
        <v>45661</v>
      </c>
      <c r="B223" t="s">
        <v>85</v>
      </c>
      <c r="C223" t="s">
        <v>188</v>
      </c>
      <c r="D223" s="357" t="s">
        <v>365</v>
      </c>
      <c r="E223" t="s">
        <v>430</v>
      </c>
      <c r="F223" t="s">
        <v>99</v>
      </c>
      <c r="G223" t="s">
        <v>75</v>
      </c>
      <c r="H223" t="s">
        <v>99</v>
      </c>
      <c r="I223" s="88">
        <v>-14</v>
      </c>
      <c r="J223" t="s">
        <v>218</v>
      </c>
      <c r="K223" s="49" t="s">
        <v>100</v>
      </c>
      <c r="L223" s="397">
        <v>1.6</v>
      </c>
      <c r="M223" t="s">
        <v>75</v>
      </c>
      <c r="N223" t="s">
        <v>75</v>
      </c>
      <c r="O223" t="s">
        <v>347</v>
      </c>
      <c r="P223" t="s">
        <v>347</v>
      </c>
      <c r="Q223" s="353" t="s">
        <v>347</v>
      </c>
      <c r="R223" t="s">
        <v>403</v>
      </c>
      <c r="S223" t="s">
        <v>610</v>
      </c>
      <c r="T223" t="s">
        <v>611</v>
      </c>
      <c r="U223" t="s">
        <v>75</v>
      </c>
      <c r="V223" t="s">
        <v>431</v>
      </c>
      <c r="W223" t="s">
        <v>75</v>
      </c>
      <c r="X223" s="49">
        <v>5.2</v>
      </c>
      <c r="Y223" t="s">
        <v>75</v>
      </c>
      <c r="Z223" t="s">
        <v>347</v>
      </c>
      <c r="AA223" t="s">
        <v>75</v>
      </c>
      <c r="AB223" t="s">
        <v>101</v>
      </c>
      <c r="AC223" t="s">
        <v>75</v>
      </c>
      <c r="AD223" t="s">
        <v>5332</v>
      </c>
      <c r="AE223" t="s">
        <v>195</v>
      </c>
      <c r="AF223" t="s">
        <v>5333</v>
      </c>
      <c r="AG223" s="88" t="s">
        <v>5334</v>
      </c>
      <c r="AH223" t="s">
        <v>83</v>
      </c>
      <c r="AI223" s="49" t="s">
        <v>406</v>
      </c>
      <c r="AJ223" s="49">
        <v>1</v>
      </c>
      <c r="AK223" t="s">
        <v>5469</v>
      </c>
      <c r="AL223" s="355">
        <v>-22.400000000000002</v>
      </c>
      <c r="AM223" s="49" t="s">
        <v>75</v>
      </c>
      <c r="AN223" s="49" t="s">
        <v>75</v>
      </c>
      <c r="AO223" s="397" t="s">
        <v>75</v>
      </c>
      <c r="AP223" s="397" t="s">
        <v>75</v>
      </c>
      <c r="AQ223" s="397" t="s">
        <v>75</v>
      </c>
      <c r="AR223" s="397" t="s">
        <v>75</v>
      </c>
    </row>
    <row r="224" spans="1:44" ht="23.25" x14ac:dyDescent="0.35">
      <c r="A224" s="353">
        <v>45661</v>
      </c>
      <c r="B224" t="s">
        <v>85</v>
      </c>
      <c r="C224" t="s">
        <v>188</v>
      </c>
      <c r="D224" s="357" t="s">
        <v>2566</v>
      </c>
      <c r="E224" t="s">
        <v>444</v>
      </c>
      <c r="F224" t="s">
        <v>137</v>
      </c>
      <c r="G224" t="s">
        <v>75</v>
      </c>
      <c r="H224" t="s">
        <v>137</v>
      </c>
      <c r="I224" s="88">
        <v>-12</v>
      </c>
      <c r="J224" t="s">
        <v>93</v>
      </c>
      <c r="K224" s="49" t="s">
        <v>467</v>
      </c>
      <c r="L224" s="397">
        <v>5.25</v>
      </c>
      <c r="M224" t="s">
        <v>75</v>
      </c>
      <c r="N224" t="s">
        <v>75</v>
      </c>
      <c r="O224" t="s">
        <v>347</v>
      </c>
      <c r="P224" t="s">
        <v>347</v>
      </c>
      <c r="Q224" s="353">
        <v>46235</v>
      </c>
      <c r="R224" t="s">
        <v>403</v>
      </c>
      <c r="S224" t="s">
        <v>610</v>
      </c>
      <c r="T224" t="s">
        <v>611</v>
      </c>
      <c r="U224" t="s">
        <v>75</v>
      </c>
      <c r="V224" t="s">
        <v>431</v>
      </c>
      <c r="W224" t="s">
        <v>75</v>
      </c>
      <c r="X224" s="49">
        <v>2.4</v>
      </c>
      <c r="Y224" t="s">
        <v>75</v>
      </c>
      <c r="Z224" t="s">
        <v>347</v>
      </c>
      <c r="AA224" t="s">
        <v>75</v>
      </c>
      <c r="AB224" t="s">
        <v>138</v>
      </c>
      <c r="AC224" t="s">
        <v>468</v>
      </c>
      <c r="AD224" t="s">
        <v>80</v>
      </c>
      <c r="AE224" t="s">
        <v>195</v>
      </c>
      <c r="AF224" t="s">
        <v>409</v>
      </c>
      <c r="AG224" s="88" t="s">
        <v>256</v>
      </c>
      <c r="AH224" t="s">
        <v>83</v>
      </c>
      <c r="AI224" s="49" t="s">
        <v>414</v>
      </c>
      <c r="AJ224" s="49">
        <v>1</v>
      </c>
      <c r="AK224" t="s">
        <v>5469</v>
      </c>
      <c r="AL224" s="355">
        <v>-63</v>
      </c>
      <c r="AM224" s="49" t="s">
        <v>75</v>
      </c>
      <c r="AN224" s="49" t="s">
        <v>75</v>
      </c>
      <c r="AO224" s="397" t="s">
        <v>75</v>
      </c>
      <c r="AP224" s="397" t="s">
        <v>75</v>
      </c>
      <c r="AQ224" s="397" t="s">
        <v>75</v>
      </c>
      <c r="AR224" s="397" t="s">
        <v>75</v>
      </c>
    </row>
    <row r="225" spans="1:44" x14ac:dyDescent="0.25">
      <c r="A225" s="353">
        <v>45661</v>
      </c>
      <c r="B225" t="s">
        <v>85</v>
      </c>
      <c r="C225" t="s">
        <v>188</v>
      </c>
      <c r="D225" s="357" t="s">
        <v>365</v>
      </c>
      <c r="E225" t="s">
        <v>430</v>
      </c>
      <c r="F225" t="s">
        <v>124</v>
      </c>
      <c r="G225" t="s">
        <v>75</v>
      </c>
      <c r="H225" t="s">
        <v>124</v>
      </c>
      <c r="I225" s="88">
        <v>-6</v>
      </c>
      <c r="J225" t="s">
        <v>102</v>
      </c>
      <c r="K225" s="49" t="s">
        <v>100</v>
      </c>
      <c r="L225" s="397">
        <v>2.63</v>
      </c>
      <c r="M225" t="s">
        <v>75</v>
      </c>
      <c r="N225" t="s">
        <v>75</v>
      </c>
      <c r="O225" t="s">
        <v>347</v>
      </c>
      <c r="P225" t="s">
        <v>347</v>
      </c>
      <c r="Q225" s="353" t="s">
        <v>75</v>
      </c>
      <c r="R225" t="s">
        <v>403</v>
      </c>
      <c r="S225" t="s">
        <v>610</v>
      </c>
      <c r="T225" t="s">
        <v>611</v>
      </c>
      <c r="U225" t="s">
        <v>75</v>
      </c>
      <c r="V225" t="s">
        <v>431</v>
      </c>
      <c r="W225" t="s">
        <v>75</v>
      </c>
      <c r="X225" s="49">
        <v>2.4</v>
      </c>
      <c r="Y225" t="s">
        <v>75</v>
      </c>
      <c r="Z225" t="s">
        <v>347</v>
      </c>
      <c r="AA225" t="s">
        <v>75</v>
      </c>
      <c r="AB225" t="s">
        <v>125</v>
      </c>
      <c r="AC225" t="s">
        <v>356</v>
      </c>
      <c r="AD225" t="s">
        <v>2125</v>
      </c>
      <c r="AE225" t="s">
        <v>546</v>
      </c>
      <c r="AF225" t="s">
        <v>2126</v>
      </c>
      <c r="AG225" s="88" t="s">
        <v>256</v>
      </c>
      <c r="AH225" t="s">
        <v>83</v>
      </c>
      <c r="AI225" s="49" t="s">
        <v>406</v>
      </c>
      <c r="AJ225" s="49">
        <v>1</v>
      </c>
      <c r="AK225" t="s">
        <v>5470</v>
      </c>
      <c r="AL225" s="355">
        <v>-15.78</v>
      </c>
      <c r="AM225" s="49" t="s">
        <v>75</v>
      </c>
      <c r="AN225" s="49" t="s">
        <v>75</v>
      </c>
      <c r="AO225" s="397" t="s">
        <v>75</v>
      </c>
      <c r="AP225" s="397" t="s">
        <v>75</v>
      </c>
      <c r="AQ225" s="397" t="s">
        <v>75</v>
      </c>
      <c r="AR225" s="397" t="s">
        <v>75</v>
      </c>
    </row>
    <row r="226" spans="1:44" x14ac:dyDescent="0.25">
      <c r="A226" s="353">
        <v>45661</v>
      </c>
      <c r="B226" t="s">
        <v>85</v>
      </c>
      <c r="C226" t="s">
        <v>188</v>
      </c>
      <c r="D226" s="357" t="s">
        <v>365</v>
      </c>
      <c r="E226" t="s">
        <v>430</v>
      </c>
      <c r="F226" t="s">
        <v>99</v>
      </c>
      <c r="G226" t="s">
        <v>75</v>
      </c>
      <c r="H226" t="s">
        <v>99</v>
      </c>
      <c r="I226" s="88">
        <v>-5</v>
      </c>
      <c r="J226" t="s">
        <v>218</v>
      </c>
      <c r="K226" s="49" t="s">
        <v>100</v>
      </c>
      <c r="L226" s="397">
        <v>1.6</v>
      </c>
      <c r="M226" t="s">
        <v>75</v>
      </c>
      <c r="N226" t="s">
        <v>75</v>
      </c>
      <c r="O226" t="s">
        <v>347</v>
      </c>
      <c r="P226" t="s">
        <v>347</v>
      </c>
      <c r="Q226" s="353" t="s">
        <v>347</v>
      </c>
      <c r="R226" t="s">
        <v>403</v>
      </c>
      <c r="S226" t="s">
        <v>172</v>
      </c>
      <c r="T226" t="s">
        <v>401</v>
      </c>
      <c r="U226" t="s">
        <v>75</v>
      </c>
      <c r="V226" t="s">
        <v>431</v>
      </c>
      <c r="W226" t="s">
        <v>75</v>
      </c>
      <c r="X226" s="49">
        <v>5.2</v>
      </c>
      <c r="Y226" t="s">
        <v>75</v>
      </c>
      <c r="Z226" t="s">
        <v>347</v>
      </c>
      <c r="AA226" t="s">
        <v>75</v>
      </c>
      <c r="AB226" t="s">
        <v>101</v>
      </c>
      <c r="AC226" t="s">
        <v>75</v>
      </c>
      <c r="AD226" t="s">
        <v>5332</v>
      </c>
      <c r="AE226" t="s">
        <v>190</v>
      </c>
      <c r="AF226" t="s">
        <v>5333</v>
      </c>
      <c r="AG226" s="88" t="s">
        <v>5334</v>
      </c>
      <c r="AH226" t="s">
        <v>83</v>
      </c>
      <c r="AI226" s="49" t="s">
        <v>406</v>
      </c>
      <c r="AJ226" s="49">
        <v>1</v>
      </c>
      <c r="AK226" t="s">
        <v>5471</v>
      </c>
      <c r="AL226" s="355">
        <v>-8</v>
      </c>
      <c r="AM226" s="49" t="s">
        <v>75</v>
      </c>
      <c r="AN226" s="49" t="s">
        <v>75</v>
      </c>
      <c r="AO226" s="397" t="s">
        <v>75</v>
      </c>
      <c r="AP226" s="397" t="s">
        <v>75</v>
      </c>
      <c r="AQ226" s="397" t="s">
        <v>75</v>
      </c>
      <c r="AR226" s="397" t="s">
        <v>75</v>
      </c>
    </row>
    <row r="227" spans="1:44" x14ac:dyDescent="0.25">
      <c r="A227" s="353">
        <v>45661</v>
      </c>
      <c r="B227" t="s">
        <v>85</v>
      </c>
      <c r="C227" t="s">
        <v>177</v>
      </c>
      <c r="D227" s="357" t="s">
        <v>84</v>
      </c>
      <c r="E227" t="s">
        <v>481</v>
      </c>
      <c r="F227" t="s">
        <v>91</v>
      </c>
      <c r="G227" t="s">
        <v>75</v>
      </c>
      <c r="H227" t="s">
        <v>91</v>
      </c>
      <c r="I227" s="88">
        <v>-4</v>
      </c>
      <c r="J227" t="s">
        <v>93</v>
      </c>
      <c r="K227" s="49">
        <v>21090604</v>
      </c>
      <c r="L227" s="397">
        <v>2</v>
      </c>
      <c r="M227" t="s">
        <v>75</v>
      </c>
      <c r="N227" t="s">
        <v>75</v>
      </c>
      <c r="O227" t="s">
        <v>347</v>
      </c>
      <c r="P227" t="s">
        <v>347</v>
      </c>
      <c r="Q227" s="353">
        <v>46235</v>
      </c>
      <c r="R227" t="s">
        <v>403</v>
      </c>
      <c r="S227" t="s">
        <v>172</v>
      </c>
      <c r="T227" t="s">
        <v>401</v>
      </c>
      <c r="U227" t="s">
        <v>75</v>
      </c>
      <c r="V227" t="s">
        <v>404</v>
      </c>
      <c r="W227" t="s">
        <v>75</v>
      </c>
      <c r="X227" s="49">
        <v>7.6</v>
      </c>
      <c r="Y227" t="s">
        <v>75</v>
      </c>
      <c r="Z227" t="s">
        <v>347</v>
      </c>
      <c r="AA227" t="s">
        <v>75</v>
      </c>
      <c r="AB227" t="s">
        <v>92</v>
      </c>
      <c r="AC227" t="s">
        <v>510</v>
      </c>
      <c r="AD227" t="s">
        <v>80</v>
      </c>
      <c r="AE227" t="s">
        <v>190</v>
      </c>
      <c r="AF227" t="s">
        <v>409</v>
      </c>
      <c r="AG227" s="88" t="s">
        <v>256</v>
      </c>
      <c r="AH227" t="s">
        <v>83</v>
      </c>
      <c r="AI227" s="49" t="s">
        <v>416</v>
      </c>
      <c r="AJ227" s="49">
        <v>1</v>
      </c>
      <c r="AK227" t="s">
        <v>5471</v>
      </c>
      <c r="AL227" s="355">
        <v>-8</v>
      </c>
      <c r="AM227" s="49" t="s">
        <v>75</v>
      </c>
      <c r="AN227" s="49" t="s">
        <v>75</v>
      </c>
      <c r="AO227" s="397" t="s">
        <v>75</v>
      </c>
      <c r="AP227" s="397" t="s">
        <v>75</v>
      </c>
      <c r="AQ227" s="397" t="s">
        <v>75</v>
      </c>
      <c r="AR227" s="397" t="s">
        <v>75</v>
      </c>
    </row>
    <row r="228" spans="1:44" x14ac:dyDescent="0.25">
      <c r="A228" s="353">
        <v>45661</v>
      </c>
      <c r="B228" t="s">
        <v>85</v>
      </c>
      <c r="C228" t="s">
        <v>188</v>
      </c>
      <c r="D228" s="357" t="s">
        <v>189</v>
      </c>
      <c r="E228" t="s">
        <v>462</v>
      </c>
      <c r="F228" t="s">
        <v>231</v>
      </c>
      <c r="G228" t="s">
        <v>75</v>
      </c>
      <c r="H228" t="s">
        <v>231</v>
      </c>
      <c r="I228" s="88">
        <v>-3</v>
      </c>
      <c r="J228" t="s">
        <v>102</v>
      </c>
      <c r="K228" s="49" t="s">
        <v>700</v>
      </c>
      <c r="L228" s="397">
        <v>9</v>
      </c>
      <c r="M228" t="s">
        <v>75</v>
      </c>
      <c r="N228" t="s">
        <v>75</v>
      </c>
      <c r="O228" t="s">
        <v>347</v>
      </c>
      <c r="P228" t="s">
        <v>347</v>
      </c>
      <c r="Q228" s="353" t="s">
        <v>75</v>
      </c>
      <c r="R228" t="s">
        <v>403</v>
      </c>
      <c r="S228" t="s">
        <v>610</v>
      </c>
      <c r="T228" t="s">
        <v>611</v>
      </c>
      <c r="U228" t="s">
        <v>75</v>
      </c>
      <c r="V228" t="s">
        <v>431</v>
      </c>
      <c r="W228" t="s">
        <v>75</v>
      </c>
      <c r="X228" s="49">
        <v>1.3</v>
      </c>
      <c r="Y228" t="s">
        <v>75</v>
      </c>
      <c r="Z228" t="s">
        <v>347</v>
      </c>
      <c r="AA228" t="s">
        <v>75</v>
      </c>
      <c r="AB228" t="s">
        <v>231</v>
      </c>
      <c r="AC228" t="s">
        <v>559</v>
      </c>
      <c r="AD228" t="s">
        <v>80</v>
      </c>
      <c r="AE228" t="s">
        <v>195</v>
      </c>
      <c r="AF228" t="s">
        <v>409</v>
      </c>
      <c r="AG228" s="88" t="s">
        <v>256</v>
      </c>
      <c r="AH228" t="s">
        <v>83</v>
      </c>
      <c r="AI228" s="49" t="s">
        <v>436</v>
      </c>
      <c r="AJ228" s="49">
        <v>1</v>
      </c>
      <c r="AK228" t="s">
        <v>5469</v>
      </c>
      <c r="AL228" s="355">
        <v>-27</v>
      </c>
      <c r="AM228" s="49" t="s">
        <v>75</v>
      </c>
      <c r="AN228" s="49" t="s">
        <v>75</v>
      </c>
      <c r="AO228" s="397" t="s">
        <v>75</v>
      </c>
      <c r="AP228" s="397" t="s">
        <v>75</v>
      </c>
      <c r="AQ228" s="397" t="s">
        <v>75</v>
      </c>
      <c r="AR228" s="397" t="s">
        <v>75</v>
      </c>
    </row>
    <row r="229" spans="1:44" x14ac:dyDescent="0.25">
      <c r="A229" s="353">
        <v>45661</v>
      </c>
      <c r="B229" t="s">
        <v>85</v>
      </c>
      <c r="C229" t="s">
        <v>177</v>
      </c>
      <c r="D229" s="357" t="s">
        <v>84</v>
      </c>
      <c r="E229" t="s">
        <v>512</v>
      </c>
      <c r="F229" t="s">
        <v>86</v>
      </c>
      <c r="G229" t="s">
        <v>75</v>
      </c>
      <c r="H229" t="s">
        <v>614</v>
      </c>
      <c r="I229" s="88">
        <v>-3</v>
      </c>
      <c r="J229" t="s">
        <v>88</v>
      </c>
      <c r="K229" s="49" t="s">
        <v>615</v>
      </c>
      <c r="L229" s="397">
        <v>3</v>
      </c>
      <c r="M229" t="s">
        <v>75</v>
      </c>
      <c r="N229" t="s">
        <v>75</v>
      </c>
      <c r="O229" t="s">
        <v>347</v>
      </c>
      <c r="P229" t="s">
        <v>347</v>
      </c>
      <c r="Q229" s="353" t="s">
        <v>347</v>
      </c>
      <c r="R229" t="s">
        <v>403</v>
      </c>
      <c r="S229" t="s">
        <v>172</v>
      </c>
      <c r="T229" t="s">
        <v>401</v>
      </c>
      <c r="U229" t="s">
        <v>75</v>
      </c>
      <c r="V229" t="s">
        <v>404</v>
      </c>
      <c r="W229" t="s">
        <v>75</v>
      </c>
      <c r="X229" s="49">
        <v>5.5</v>
      </c>
      <c r="Y229" t="s">
        <v>75</v>
      </c>
      <c r="Z229" t="s">
        <v>347</v>
      </c>
      <c r="AA229" t="s">
        <v>75</v>
      </c>
      <c r="AB229" t="s">
        <v>616</v>
      </c>
      <c r="AC229" t="s">
        <v>75</v>
      </c>
      <c r="AD229" t="s">
        <v>80</v>
      </c>
      <c r="AE229" t="s">
        <v>190</v>
      </c>
      <c r="AF229" t="s">
        <v>409</v>
      </c>
      <c r="AG229" s="88" t="s">
        <v>568</v>
      </c>
      <c r="AH229" t="s">
        <v>83</v>
      </c>
      <c r="AI229" s="49" t="s">
        <v>406</v>
      </c>
      <c r="AJ229" s="49">
        <v>1</v>
      </c>
      <c r="AK229" t="s">
        <v>5463</v>
      </c>
      <c r="AL229" s="355">
        <v>-9</v>
      </c>
      <c r="AM229" s="49" t="s">
        <v>75</v>
      </c>
      <c r="AN229" s="49" t="s">
        <v>75</v>
      </c>
      <c r="AO229" s="397" t="s">
        <v>75</v>
      </c>
      <c r="AP229" s="397" t="s">
        <v>75</v>
      </c>
      <c r="AQ229" s="397" t="s">
        <v>75</v>
      </c>
      <c r="AR229" s="397" t="s">
        <v>75</v>
      </c>
    </row>
    <row r="230" spans="1:44" x14ac:dyDescent="0.25">
      <c r="A230" s="353">
        <v>45661</v>
      </c>
      <c r="B230" t="s">
        <v>85</v>
      </c>
      <c r="C230" t="s">
        <v>188</v>
      </c>
      <c r="D230" s="357" t="s">
        <v>189</v>
      </c>
      <c r="E230" t="s">
        <v>462</v>
      </c>
      <c r="F230" t="s">
        <v>231</v>
      </c>
      <c r="G230" t="s">
        <v>75</v>
      </c>
      <c r="H230" t="s">
        <v>231</v>
      </c>
      <c r="I230" s="88">
        <v>-2</v>
      </c>
      <c r="J230" t="s">
        <v>102</v>
      </c>
      <c r="K230" s="49" t="s">
        <v>700</v>
      </c>
      <c r="L230" s="397">
        <v>9</v>
      </c>
      <c r="M230" t="s">
        <v>75</v>
      </c>
      <c r="N230" t="s">
        <v>75</v>
      </c>
      <c r="O230" t="s">
        <v>347</v>
      </c>
      <c r="P230" t="s">
        <v>347</v>
      </c>
      <c r="Q230" s="353" t="s">
        <v>75</v>
      </c>
      <c r="R230" t="s">
        <v>403</v>
      </c>
      <c r="S230" t="s">
        <v>610</v>
      </c>
      <c r="T230" t="s">
        <v>611</v>
      </c>
      <c r="U230" t="s">
        <v>75</v>
      </c>
      <c r="V230" t="s">
        <v>431</v>
      </c>
      <c r="W230" t="s">
        <v>75</v>
      </c>
      <c r="X230" s="49">
        <v>1.3</v>
      </c>
      <c r="Y230" t="s">
        <v>75</v>
      </c>
      <c r="Z230" t="s">
        <v>347</v>
      </c>
      <c r="AA230" t="s">
        <v>75</v>
      </c>
      <c r="AB230" t="s">
        <v>231</v>
      </c>
      <c r="AC230" t="s">
        <v>559</v>
      </c>
      <c r="AD230" t="s">
        <v>80</v>
      </c>
      <c r="AE230" t="s">
        <v>546</v>
      </c>
      <c r="AF230" t="s">
        <v>409</v>
      </c>
      <c r="AG230" s="88" t="s">
        <v>256</v>
      </c>
      <c r="AH230" t="s">
        <v>83</v>
      </c>
      <c r="AI230" s="49" t="s">
        <v>436</v>
      </c>
      <c r="AJ230" s="49">
        <v>1</v>
      </c>
      <c r="AK230" t="s">
        <v>5470</v>
      </c>
      <c r="AL230" s="355">
        <v>-18</v>
      </c>
      <c r="AM230" s="49" t="s">
        <v>75</v>
      </c>
      <c r="AN230" s="49" t="s">
        <v>75</v>
      </c>
      <c r="AO230" s="397" t="s">
        <v>75</v>
      </c>
      <c r="AP230" s="397" t="s">
        <v>75</v>
      </c>
      <c r="AQ230" s="397" t="s">
        <v>75</v>
      </c>
      <c r="AR230" s="397" t="s">
        <v>75</v>
      </c>
    </row>
    <row r="231" spans="1:44" x14ac:dyDescent="0.25">
      <c r="A231" s="353">
        <v>45661</v>
      </c>
      <c r="B231" t="s">
        <v>85</v>
      </c>
      <c r="C231" t="s">
        <v>188</v>
      </c>
      <c r="D231" s="357" t="s">
        <v>189</v>
      </c>
      <c r="E231" t="s">
        <v>462</v>
      </c>
      <c r="F231" t="s">
        <v>123</v>
      </c>
      <c r="G231" t="s">
        <v>75</v>
      </c>
      <c r="H231" t="s">
        <v>123</v>
      </c>
      <c r="I231" s="88">
        <v>-2</v>
      </c>
      <c r="J231" t="s">
        <v>102</v>
      </c>
      <c r="K231" s="49" t="s">
        <v>232</v>
      </c>
      <c r="L231" s="397">
        <v>9</v>
      </c>
      <c r="M231" t="s">
        <v>75</v>
      </c>
      <c r="N231" t="s">
        <v>75</v>
      </c>
      <c r="O231" t="s">
        <v>347</v>
      </c>
      <c r="P231" t="s">
        <v>347</v>
      </c>
      <c r="Q231" s="353" t="s">
        <v>75</v>
      </c>
      <c r="R231" t="s">
        <v>403</v>
      </c>
      <c r="S231" t="s">
        <v>172</v>
      </c>
      <c r="T231" t="s">
        <v>401</v>
      </c>
      <c r="U231" t="s">
        <v>75</v>
      </c>
      <c r="V231" t="s">
        <v>431</v>
      </c>
      <c r="W231" t="s">
        <v>75</v>
      </c>
      <c r="X231" s="49">
        <v>2.2999999999999998</v>
      </c>
      <c r="Y231" t="s">
        <v>75</v>
      </c>
      <c r="Z231" t="s">
        <v>347</v>
      </c>
      <c r="AA231" t="s">
        <v>75</v>
      </c>
      <c r="AB231" t="s">
        <v>123</v>
      </c>
      <c r="AC231" t="s">
        <v>2143</v>
      </c>
      <c r="AD231" t="s">
        <v>2134</v>
      </c>
      <c r="AE231" t="s">
        <v>190</v>
      </c>
      <c r="AF231" t="s">
        <v>2135</v>
      </c>
      <c r="AG231" s="88" t="s">
        <v>2136</v>
      </c>
      <c r="AH231" t="s">
        <v>83</v>
      </c>
      <c r="AI231" s="49" t="s">
        <v>414</v>
      </c>
      <c r="AJ231" s="49">
        <v>1</v>
      </c>
      <c r="AK231" t="s">
        <v>5471</v>
      </c>
      <c r="AL231" s="355">
        <v>-18</v>
      </c>
      <c r="AM231" s="49" t="s">
        <v>75</v>
      </c>
      <c r="AN231" s="49" t="s">
        <v>75</v>
      </c>
      <c r="AO231" s="397" t="s">
        <v>75</v>
      </c>
      <c r="AP231" s="397" t="s">
        <v>75</v>
      </c>
      <c r="AQ231" s="397" t="s">
        <v>75</v>
      </c>
      <c r="AR231" s="397" t="s">
        <v>75</v>
      </c>
    </row>
    <row r="232" spans="1:44" x14ac:dyDescent="0.25">
      <c r="A232" s="353">
        <v>45661</v>
      </c>
      <c r="B232" t="s">
        <v>85</v>
      </c>
      <c r="C232" t="s">
        <v>188</v>
      </c>
      <c r="D232" s="357" t="s">
        <v>189</v>
      </c>
      <c r="E232" t="s">
        <v>462</v>
      </c>
      <c r="F232" t="s">
        <v>317</v>
      </c>
      <c r="G232" t="s">
        <v>75</v>
      </c>
      <c r="H232" t="s">
        <v>317</v>
      </c>
      <c r="I232" s="88">
        <v>-2</v>
      </c>
      <c r="J232" t="s">
        <v>102</v>
      </c>
      <c r="K232" s="49" t="s">
        <v>458</v>
      </c>
      <c r="L232" s="397">
        <v>9</v>
      </c>
      <c r="M232" t="s">
        <v>75</v>
      </c>
      <c r="N232" t="s">
        <v>75</v>
      </c>
      <c r="O232" t="s">
        <v>347</v>
      </c>
      <c r="P232" t="s">
        <v>347</v>
      </c>
      <c r="Q232" s="353">
        <v>46234</v>
      </c>
      <c r="R232" t="s">
        <v>403</v>
      </c>
      <c r="S232" t="s">
        <v>172</v>
      </c>
      <c r="T232" t="s">
        <v>401</v>
      </c>
      <c r="U232" t="s">
        <v>75</v>
      </c>
      <c r="V232" t="s">
        <v>431</v>
      </c>
      <c r="W232" t="s">
        <v>75</v>
      </c>
      <c r="X232" s="49">
        <v>2.2000000000000002</v>
      </c>
      <c r="Y232" t="s">
        <v>75</v>
      </c>
      <c r="Z232" t="s">
        <v>347</v>
      </c>
      <c r="AA232" t="s">
        <v>75</v>
      </c>
      <c r="AB232" t="s">
        <v>317</v>
      </c>
      <c r="AC232" t="s">
        <v>459</v>
      </c>
      <c r="AD232" t="s">
        <v>80</v>
      </c>
      <c r="AE232" t="s">
        <v>190</v>
      </c>
      <c r="AF232" t="s">
        <v>409</v>
      </c>
      <c r="AG232" s="88" t="s">
        <v>256</v>
      </c>
      <c r="AH232" t="s">
        <v>83</v>
      </c>
      <c r="AI232" s="49" t="s">
        <v>414</v>
      </c>
      <c r="AJ232" s="49">
        <v>1</v>
      </c>
      <c r="AK232" t="s">
        <v>5471</v>
      </c>
      <c r="AL232" s="355">
        <v>-18</v>
      </c>
      <c r="AM232" s="49" t="s">
        <v>75</v>
      </c>
      <c r="AN232" s="49" t="s">
        <v>75</v>
      </c>
      <c r="AO232" s="397" t="s">
        <v>75</v>
      </c>
      <c r="AP232" s="397" t="s">
        <v>75</v>
      </c>
      <c r="AQ232" s="397" t="s">
        <v>75</v>
      </c>
      <c r="AR232" s="397" t="s">
        <v>75</v>
      </c>
    </row>
    <row r="233" spans="1:44" x14ac:dyDescent="0.25">
      <c r="A233" s="353">
        <v>45661</v>
      </c>
      <c r="B233" t="s">
        <v>85</v>
      </c>
      <c r="C233" t="s">
        <v>177</v>
      </c>
      <c r="D233" s="357" t="s">
        <v>368</v>
      </c>
      <c r="E233" t="s">
        <v>476</v>
      </c>
      <c r="F233" t="s">
        <v>1838</v>
      </c>
      <c r="G233" t="s">
        <v>75</v>
      </c>
      <c r="H233" t="s">
        <v>1838</v>
      </c>
      <c r="I233" s="88">
        <v>-2</v>
      </c>
      <c r="J233" t="s">
        <v>103</v>
      </c>
      <c r="K233" s="49" t="s">
        <v>1839</v>
      </c>
      <c r="L233" s="397">
        <v>2</v>
      </c>
      <c r="M233" t="s">
        <v>75</v>
      </c>
      <c r="N233" t="s">
        <v>75</v>
      </c>
      <c r="O233" t="s">
        <v>347</v>
      </c>
      <c r="P233" t="s">
        <v>347</v>
      </c>
      <c r="Q233" s="353" t="s">
        <v>75</v>
      </c>
      <c r="R233" t="s">
        <v>403</v>
      </c>
      <c r="S233" t="s">
        <v>172</v>
      </c>
      <c r="T233" t="s">
        <v>401</v>
      </c>
      <c r="U233" t="s">
        <v>75</v>
      </c>
      <c r="V233" t="s">
        <v>404</v>
      </c>
      <c r="W233" t="s">
        <v>75</v>
      </c>
      <c r="X233" s="49">
        <v>7.2</v>
      </c>
      <c r="Y233" t="s">
        <v>75</v>
      </c>
      <c r="Z233" t="s">
        <v>347</v>
      </c>
      <c r="AA233" t="s">
        <v>75</v>
      </c>
      <c r="AB233" t="s">
        <v>1840</v>
      </c>
      <c r="AC233" t="s">
        <v>1841</v>
      </c>
      <c r="AD233" t="s">
        <v>80</v>
      </c>
      <c r="AE233" t="s">
        <v>190</v>
      </c>
      <c r="AF233" t="s">
        <v>409</v>
      </c>
      <c r="AG233" s="88" t="s">
        <v>256</v>
      </c>
      <c r="AH233" t="s">
        <v>83</v>
      </c>
      <c r="AI233" s="49" t="s">
        <v>416</v>
      </c>
      <c r="AJ233" s="49">
        <v>1</v>
      </c>
      <c r="AK233" t="s">
        <v>5471</v>
      </c>
      <c r="AL233" s="355">
        <v>-4</v>
      </c>
      <c r="AM233" s="49" t="s">
        <v>75</v>
      </c>
      <c r="AN233" s="49" t="s">
        <v>75</v>
      </c>
      <c r="AO233" s="397" t="s">
        <v>75</v>
      </c>
      <c r="AP233" s="397" t="s">
        <v>75</v>
      </c>
      <c r="AQ233" s="397" t="s">
        <v>75</v>
      </c>
      <c r="AR233" s="397" t="s">
        <v>75</v>
      </c>
    </row>
    <row r="234" spans="1:44" x14ac:dyDescent="0.25">
      <c r="A234" s="353">
        <v>45661</v>
      </c>
      <c r="B234" t="s">
        <v>85</v>
      </c>
      <c r="C234" t="s">
        <v>188</v>
      </c>
      <c r="D234" s="357" t="s">
        <v>365</v>
      </c>
      <c r="E234" t="s">
        <v>430</v>
      </c>
      <c r="F234" t="s">
        <v>124</v>
      </c>
      <c r="G234" t="s">
        <v>75</v>
      </c>
      <c r="H234" t="s">
        <v>124</v>
      </c>
      <c r="I234" s="88">
        <v>-2</v>
      </c>
      <c r="J234" t="s">
        <v>102</v>
      </c>
      <c r="K234" s="49" t="s">
        <v>100</v>
      </c>
      <c r="L234" s="397">
        <v>2.63</v>
      </c>
      <c r="M234" t="s">
        <v>75</v>
      </c>
      <c r="N234" t="s">
        <v>75</v>
      </c>
      <c r="O234" t="s">
        <v>347</v>
      </c>
      <c r="P234" t="s">
        <v>347</v>
      </c>
      <c r="Q234" s="353" t="s">
        <v>75</v>
      </c>
      <c r="R234" t="s">
        <v>403</v>
      </c>
      <c r="S234" t="s">
        <v>172</v>
      </c>
      <c r="T234" t="s">
        <v>401</v>
      </c>
      <c r="U234" t="s">
        <v>75</v>
      </c>
      <c r="V234" t="s">
        <v>431</v>
      </c>
      <c r="W234" t="s">
        <v>75</v>
      </c>
      <c r="X234" s="49">
        <v>2.4</v>
      </c>
      <c r="Y234" t="s">
        <v>75</v>
      </c>
      <c r="Z234" t="s">
        <v>347</v>
      </c>
      <c r="AA234" t="s">
        <v>75</v>
      </c>
      <c r="AB234" t="s">
        <v>125</v>
      </c>
      <c r="AC234" t="s">
        <v>356</v>
      </c>
      <c r="AD234" t="s">
        <v>2125</v>
      </c>
      <c r="AE234" t="s">
        <v>190</v>
      </c>
      <c r="AF234" t="s">
        <v>2126</v>
      </c>
      <c r="AG234" s="88" t="s">
        <v>256</v>
      </c>
      <c r="AH234" t="s">
        <v>83</v>
      </c>
      <c r="AI234" s="49" t="s">
        <v>406</v>
      </c>
      <c r="AJ234" s="49">
        <v>1</v>
      </c>
      <c r="AK234" t="s">
        <v>5471</v>
      </c>
      <c r="AL234" s="355">
        <v>-5.26</v>
      </c>
      <c r="AM234" s="49" t="s">
        <v>75</v>
      </c>
      <c r="AN234" s="49" t="s">
        <v>75</v>
      </c>
      <c r="AO234" s="397" t="s">
        <v>75</v>
      </c>
      <c r="AP234" s="397" t="s">
        <v>75</v>
      </c>
      <c r="AQ234" s="397" t="s">
        <v>75</v>
      </c>
      <c r="AR234" s="397" t="s">
        <v>75</v>
      </c>
    </row>
    <row r="235" spans="1:44" x14ac:dyDescent="0.25">
      <c r="A235" s="353">
        <v>45661</v>
      </c>
      <c r="B235" t="s">
        <v>85</v>
      </c>
      <c r="C235" t="s">
        <v>605</v>
      </c>
      <c r="D235" s="357" t="s">
        <v>367</v>
      </c>
      <c r="E235" t="s">
        <v>512</v>
      </c>
      <c r="F235" t="s">
        <v>663</v>
      </c>
      <c r="G235" t="s">
        <v>75</v>
      </c>
      <c r="H235" t="s">
        <v>663</v>
      </c>
      <c r="I235" s="88">
        <v>-2</v>
      </c>
      <c r="J235" t="s">
        <v>103</v>
      </c>
      <c r="K235" s="49" t="s">
        <v>664</v>
      </c>
      <c r="L235" s="397">
        <v>2.5</v>
      </c>
      <c r="M235" t="s">
        <v>75</v>
      </c>
      <c r="N235" t="s">
        <v>75</v>
      </c>
      <c r="O235" t="s">
        <v>347</v>
      </c>
      <c r="P235" t="s">
        <v>347</v>
      </c>
      <c r="Q235" s="353">
        <v>46296</v>
      </c>
      <c r="R235" t="s">
        <v>403</v>
      </c>
      <c r="S235" t="s">
        <v>172</v>
      </c>
      <c r="T235" t="s">
        <v>401</v>
      </c>
      <c r="U235" t="s">
        <v>75</v>
      </c>
      <c r="V235" t="s">
        <v>404</v>
      </c>
      <c r="W235" t="s">
        <v>75</v>
      </c>
      <c r="X235" s="49">
        <v>5.5</v>
      </c>
      <c r="Y235" t="s">
        <v>75</v>
      </c>
      <c r="Z235" t="s">
        <v>347</v>
      </c>
      <c r="AA235" t="s">
        <v>75</v>
      </c>
      <c r="AB235" t="s">
        <v>663</v>
      </c>
      <c r="AC235" t="s">
        <v>484</v>
      </c>
      <c r="AD235" t="s">
        <v>80</v>
      </c>
      <c r="AE235" t="s">
        <v>190</v>
      </c>
      <c r="AF235" t="s">
        <v>409</v>
      </c>
      <c r="AG235" s="88" t="s">
        <v>256</v>
      </c>
      <c r="AH235" t="s">
        <v>83</v>
      </c>
      <c r="AI235" s="49" t="s">
        <v>406</v>
      </c>
      <c r="AJ235" s="49">
        <v>1</v>
      </c>
      <c r="AK235" t="s">
        <v>5463</v>
      </c>
      <c r="AL235" s="355">
        <v>-5</v>
      </c>
      <c r="AM235" s="49" t="s">
        <v>75</v>
      </c>
      <c r="AN235" s="49" t="s">
        <v>75</v>
      </c>
      <c r="AO235" s="397" t="s">
        <v>75</v>
      </c>
      <c r="AP235" s="397" t="s">
        <v>75</v>
      </c>
      <c r="AQ235" s="397" t="s">
        <v>75</v>
      </c>
      <c r="AR235" s="397" t="s">
        <v>75</v>
      </c>
    </row>
    <row r="236" spans="1:44" x14ac:dyDescent="0.25">
      <c r="A236" s="353">
        <v>45661</v>
      </c>
      <c r="B236" t="s">
        <v>85</v>
      </c>
      <c r="C236" t="s">
        <v>398</v>
      </c>
      <c r="D236" s="357" t="s">
        <v>2575</v>
      </c>
      <c r="E236" t="s">
        <v>2216</v>
      </c>
      <c r="F236" t="s">
        <v>2217</v>
      </c>
      <c r="G236" t="s">
        <v>75</v>
      </c>
      <c r="H236" t="s">
        <v>2217</v>
      </c>
      <c r="I236" s="88">
        <v>-1</v>
      </c>
      <c r="J236" t="s">
        <v>2218</v>
      </c>
      <c r="K236" s="49" t="s">
        <v>2219</v>
      </c>
      <c r="L236" s="397">
        <v>5500</v>
      </c>
      <c r="M236" t="s">
        <v>75</v>
      </c>
      <c r="N236" t="s">
        <v>75</v>
      </c>
      <c r="O236" t="s">
        <v>347</v>
      </c>
      <c r="P236" t="s">
        <v>75</v>
      </c>
      <c r="Q236" s="353" t="s">
        <v>75</v>
      </c>
      <c r="R236" t="s">
        <v>403</v>
      </c>
      <c r="S236" t="s">
        <v>172</v>
      </c>
      <c r="T236" t="s">
        <v>401</v>
      </c>
      <c r="U236" t="s">
        <v>75</v>
      </c>
      <c r="V236" t="s">
        <v>404</v>
      </c>
      <c r="W236" t="s">
        <v>75</v>
      </c>
      <c r="X236" s="49">
        <v>5.0999999999999996</v>
      </c>
      <c r="Y236" t="s">
        <v>75</v>
      </c>
      <c r="Z236" t="s">
        <v>347</v>
      </c>
      <c r="AA236" t="s">
        <v>75</v>
      </c>
      <c r="AB236" t="s">
        <v>2220</v>
      </c>
      <c r="AC236" t="s">
        <v>2221</v>
      </c>
      <c r="AD236" t="s">
        <v>77</v>
      </c>
      <c r="AE236" t="s">
        <v>190</v>
      </c>
      <c r="AF236" t="s">
        <v>399</v>
      </c>
      <c r="AG236" s="88" t="s">
        <v>258</v>
      </c>
      <c r="AH236" t="s">
        <v>109</v>
      </c>
      <c r="AI236" s="49" t="s">
        <v>406</v>
      </c>
      <c r="AJ236" s="49">
        <v>1</v>
      </c>
      <c r="AK236" t="s">
        <v>2889</v>
      </c>
      <c r="AL236" s="355">
        <v>-5500</v>
      </c>
      <c r="AM236" s="49" t="s">
        <v>75</v>
      </c>
      <c r="AN236" s="49" t="s">
        <v>75</v>
      </c>
      <c r="AO236" s="397" t="s">
        <v>75</v>
      </c>
      <c r="AP236" s="397" t="s">
        <v>75</v>
      </c>
      <c r="AQ236" s="397" t="s">
        <v>75</v>
      </c>
      <c r="AR236" s="397" t="s">
        <v>75</v>
      </c>
    </row>
    <row r="237" spans="1:44" x14ac:dyDescent="0.25">
      <c r="A237" s="353">
        <v>45661</v>
      </c>
      <c r="B237" t="s">
        <v>85</v>
      </c>
      <c r="C237" t="s">
        <v>362</v>
      </c>
      <c r="D237" s="357" t="s">
        <v>609</v>
      </c>
      <c r="E237" t="s">
        <v>542</v>
      </c>
      <c r="F237" t="s">
        <v>147</v>
      </c>
      <c r="G237" t="s">
        <v>75</v>
      </c>
      <c r="H237" t="s">
        <v>147</v>
      </c>
      <c r="I237" s="88">
        <v>-1</v>
      </c>
      <c r="J237" t="s">
        <v>146</v>
      </c>
      <c r="K237" s="49" t="s">
        <v>148</v>
      </c>
      <c r="L237" s="397">
        <v>50</v>
      </c>
      <c r="M237" t="s">
        <v>75</v>
      </c>
      <c r="N237" t="s">
        <v>75</v>
      </c>
      <c r="O237" t="s">
        <v>347</v>
      </c>
      <c r="P237" t="s">
        <v>347</v>
      </c>
      <c r="Q237" s="353">
        <v>45901</v>
      </c>
      <c r="R237" t="s">
        <v>403</v>
      </c>
      <c r="S237" t="s">
        <v>281</v>
      </c>
      <c r="T237" t="s">
        <v>548</v>
      </c>
      <c r="U237" t="s">
        <v>75</v>
      </c>
      <c r="V237" t="s">
        <v>431</v>
      </c>
      <c r="W237" t="s">
        <v>75</v>
      </c>
      <c r="X237" s="49">
        <v>8.1999999999999993</v>
      </c>
      <c r="Y237" t="s">
        <v>75</v>
      </c>
      <c r="Z237" t="s">
        <v>347</v>
      </c>
      <c r="AA237" t="s">
        <v>75</v>
      </c>
      <c r="AB237" t="s">
        <v>149</v>
      </c>
      <c r="AC237" t="s">
        <v>544</v>
      </c>
      <c r="AD237" t="s">
        <v>237</v>
      </c>
      <c r="AE237" t="s">
        <v>209</v>
      </c>
      <c r="AF237" t="s">
        <v>407</v>
      </c>
      <c r="AG237" s="88" t="s">
        <v>545</v>
      </c>
      <c r="AH237" t="s">
        <v>83</v>
      </c>
      <c r="AI237" s="49">
        <v>8</v>
      </c>
      <c r="AJ237" s="49">
        <v>1</v>
      </c>
      <c r="AK237" t="s">
        <v>5472</v>
      </c>
      <c r="AL237" s="355">
        <v>-50</v>
      </c>
      <c r="AM237" s="49" t="s">
        <v>75</v>
      </c>
      <c r="AN237" s="49" t="s">
        <v>75</v>
      </c>
      <c r="AO237" s="397" t="s">
        <v>75</v>
      </c>
      <c r="AP237" s="397" t="s">
        <v>75</v>
      </c>
      <c r="AQ237" s="397" t="s">
        <v>75</v>
      </c>
      <c r="AR237" s="397" t="s">
        <v>75</v>
      </c>
    </row>
    <row r="238" spans="1:44" x14ac:dyDescent="0.25">
      <c r="A238" s="353">
        <v>45661</v>
      </c>
      <c r="B238" t="s">
        <v>85</v>
      </c>
      <c r="C238" t="s">
        <v>362</v>
      </c>
      <c r="D238" s="357" t="s">
        <v>609</v>
      </c>
      <c r="E238" t="s">
        <v>542</v>
      </c>
      <c r="F238" t="s">
        <v>216</v>
      </c>
      <c r="G238" t="s">
        <v>75</v>
      </c>
      <c r="H238" t="s">
        <v>216</v>
      </c>
      <c r="I238" s="88">
        <v>-1</v>
      </c>
      <c r="J238" t="s">
        <v>218</v>
      </c>
      <c r="K238" s="49" t="s">
        <v>144</v>
      </c>
      <c r="L238" s="397">
        <v>9</v>
      </c>
      <c r="M238" t="s">
        <v>75</v>
      </c>
      <c r="N238" t="s">
        <v>75</v>
      </c>
      <c r="O238" t="s">
        <v>347</v>
      </c>
      <c r="P238" t="s">
        <v>347</v>
      </c>
      <c r="Q238" s="353" t="s">
        <v>75</v>
      </c>
      <c r="R238" t="s">
        <v>403</v>
      </c>
      <c r="S238" t="s">
        <v>281</v>
      </c>
      <c r="T238" t="s">
        <v>548</v>
      </c>
      <c r="U238" t="s">
        <v>75</v>
      </c>
      <c r="V238" t="s">
        <v>431</v>
      </c>
      <c r="W238" t="s">
        <v>75</v>
      </c>
      <c r="X238" s="49">
        <v>8.3000000000000007</v>
      </c>
      <c r="Y238" t="s">
        <v>75</v>
      </c>
      <c r="Z238" t="s">
        <v>347</v>
      </c>
      <c r="AA238" t="s">
        <v>75</v>
      </c>
      <c r="AB238" t="s">
        <v>217</v>
      </c>
      <c r="AC238" t="s">
        <v>544</v>
      </c>
      <c r="AD238" t="s">
        <v>237</v>
      </c>
      <c r="AE238" t="s">
        <v>209</v>
      </c>
      <c r="AF238" t="s">
        <v>407</v>
      </c>
      <c r="AG238" s="88" t="s">
        <v>545</v>
      </c>
      <c r="AH238" t="s">
        <v>83</v>
      </c>
      <c r="AI238" s="49">
        <v>8</v>
      </c>
      <c r="AJ238" s="49">
        <v>1</v>
      </c>
      <c r="AK238" t="s">
        <v>5472</v>
      </c>
      <c r="AL238" s="355">
        <v>-9</v>
      </c>
      <c r="AM238" s="49" t="s">
        <v>75</v>
      </c>
      <c r="AN238" s="49" t="s">
        <v>75</v>
      </c>
      <c r="AO238" s="397" t="s">
        <v>75</v>
      </c>
      <c r="AP238" s="397" t="s">
        <v>75</v>
      </c>
      <c r="AQ238" s="397" t="s">
        <v>75</v>
      </c>
      <c r="AR238" s="397" t="s">
        <v>75</v>
      </c>
    </row>
    <row r="239" spans="1:44" x14ac:dyDescent="0.25">
      <c r="A239" s="353">
        <v>45661</v>
      </c>
      <c r="B239" t="s">
        <v>85</v>
      </c>
      <c r="C239" t="s">
        <v>175</v>
      </c>
      <c r="D239" s="357" t="s">
        <v>714</v>
      </c>
      <c r="E239" t="s">
        <v>715</v>
      </c>
      <c r="F239" t="s">
        <v>2132</v>
      </c>
      <c r="G239" t="s">
        <v>75</v>
      </c>
      <c r="H239" t="s">
        <v>2132</v>
      </c>
      <c r="I239" s="88">
        <v>-1</v>
      </c>
      <c r="J239" t="s">
        <v>716</v>
      </c>
      <c r="K239" s="49">
        <v>5366115018</v>
      </c>
      <c r="L239" s="397">
        <v>525</v>
      </c>
      <c r="M239" t="s">
        <v>75</v>
      </c>
      <c r="N239" t="s">
        <v>75</v>
      </c>
      <c r="O239" t="s">
        <v>347</v>
      </c>
      <c r="P239" t="s">
        <v>347</v>
      </c>
      <c r="Q239" s="353">
        <v>46357</v>
      </c>
      <c r="R239" t="s">
        <v>403</v>
      </c>
      <c r="S239" t="s">
        <v>1072</v>
      </c>
      <c r="T239" t="s">
        <v>2888</v>
      </c>
      <c r="U239" t="s">
        <v>75</v>
      </c>
      <c r="V239" t="s">
        <v>404</v>
      </c>
      <c r="W239" t="s">
        <v>75</v>
      </c>
      <c r="X239" s="49">
        <v>3.4</v>
      </c>
      <c r="Y239" t="s">
        <v>75</v>
      </c>
      <c r="Z239" t="s">
        <v>347</v>
      </c>
      <c r="AA239" t="s">
        <v>75</v>
      </c>
      <c r="AB239" t="s">
        <v>2132</v>
      </c>
      <c r="AC239" t="s">
        <v>417</v>
      </c>
      <c r="AD239" t="s">
        <v>773</v>
      </c>
      <c r="AE239" t="s">
        <v>187</v>
      </c>
      <c r="AF239" t="s">
        <v>774</v>
      </c>
      <c r="AG239" s="88" t="s">
        <v>775</v>
      </c>
      <c r="AH239" t="s">
        <v>83</v>
      </c>
      <c r="AI239" s="49" t="s">
        <v>448</v>
      </c>
      <c r="AJ239" s="49">
        <v>1</v>
      </c>
      <c r="AK239" t="s">
        <v>5473</v>
      </c>
      <c r="AL239" s="355">
        <v>-525</v>
      </c>
      <c r="AM239" s="49" t="s">
        <v>75</v>
      </c>
      <c r="AN239" s="49" t="s">
        <v>75</v>
      </c>
      <c r="AO239" s="397" t="s">
        <v>75</v>
      </c>
      <c r="AP239" s="397" t="s">
        <v>75</v>
      </c>
      <c r="AQ239" s="397" t="s">
        <v>75</v>
      </c>
      <c r="AR239" s="397" t="s">
        <v>75</v>
      </c>
    </row>
    <row r="240" spans="1:44" x14ac:dyDescent="0.25">
      <c r="A240" s="353">
        <v>45661</v>
      </c>
      <c r="B240" t="s">
        <v>85</v>
      </c>
      <c r="C240" t="s">
        <v>179</v>
      </c>
      <c r="D240" s="357" t="s">
        <v>182</v>
      </c>
      <c r="E240" t="s">
        <v>525</v>
      </c>
      <c r="F240" t="s">
        <v>526</v>
      </c>
      <c r="G240" t="s">
        <v>75</v>
      </c>
      <c r="H240" t="s">
        <v>185</v>
      </c>
      <c r="I240" s="88">
        <v>-1</v>
      </c>
      <c r="J240" t="s">
        <v>103</v>
      </c>
      <c r="K240" s="49" t="s">
        <v>327</v>
      </c>
      <c r="L240" s="397">
        <v>1250</v>
      </c>
      <c r="M240" t="s">
        <v>75</v>
      </c>
      <c r="N240" t="s">
        <v>75</v>
      </c>
      <c r="O240" t="s">
        <v>347</v>
      </c>
      <c r="P240" t="s">
        <v>347</v>
      </c>
      <c r="Q240" s="353">
        <v>47072</v>
      </c>
      <c r="R240" t="s">
        <v>403</v>
      </c>
      <c r="S240" t="s">
        <v>159</v>
      </c>
      <c r="T240" t="s">
        <v>400</v>
      </c>
      <c r="U240" t="s">
        <v>75</v>
      </c>
      <c r="V240" t="s">
        <v>404</v>
      </c>
      <c r="W240" t="s">
        <v>75</v>
      </c>
      <c r="X240" s="49">
        <v>1.3</v>
      </c>
      <c r="Y240" t="s">
        <v>75</v>
      </c>
      <c r="Z240" t="s">
        <v>347</v>
      </c>
      <c r="AA240" t="s">
        <v>75</v>
      </c>
      <c r="AB240" t="s">
        <v>106</v>
      </c>
      <c r="AC240" t="s">
        <v>522</v>
      </c>
      <c r="AD240" t="s">
        <v>164</v>
      </c>
      <c r="AE240" t="s">
        <v>304</v>
      </c>
      <c r="AF240" t="s">
        <v>345</v>
      </c>
      <c r="AG240" s="88" t="s">
        <v>262</v>
      </c>
      <c r="AH240" t="s">
        <v>83</v>
      </c>
      <c r="AI240" s="49" t="s">
        <v>436</v>
      </c>
      <c r="AJ240" s="49">
        <v>5</v>
      </c>
      <c r="AK240" t="s">
        <v>5474</v>
      </c>
      <c r="AL240" s="355">
        <v>-1250</v>
      </c>
      <c r="AM240" s="49" t="s">
        <v>75</v>
      </c>
      <c r="AN240" s="49" t="s">
        <v>5475</v>
      </c>
      <c r="AO240" s="397" t="s">
        <v>75</v>
      </c>
      <c r="AP240" s="397" t="s">
        <v>75</v>
      </c>
      <c r="AQ240" s="397" t="s">
        <v>75</v>
      </c>
      <c r="AR240" s="397" t="s">
        <v>75</v>
      </c>
    </row>
    <row r="241" spans="1:44" x14ac:dyDescent="0.25">
      <c r="A241" s="353">
        <v>45661</v>
      </c>
      <c r="B241" t="s">
        <v>85</v>
      </c>
      <c r="C241" t="s">
        <v>179</v>
      </c>
      <c r="D241" s="357" t="s">
        <v>182</v>
      </c>
      <c r="E241" t="s">
        <v>525</v>
      </c>
      <c r="F241" t="s">
        <v>526</v>
      </c>
      <c r="G241" t="s">
        <v>75</v>
      </c>
      <c r="H241" t="s">
        <v>669</v>
      </c>
      <c r="I241" s="88">
        <v>-1</v>
      </c>
      <c r="J241" t="s">
        <v>103</v>
      </c>
      <c r="K241" s="49" t="s">
        <v>670</v>
      </c>
      <c r="L241" s="397">
        <v>1250</v>
      </c>
      <c r="M241" t="s">
        <v>75</v>
      </c>
      <c r="N241" t="s">
        <v>75</v>
      </c>
      <c r="O241" t="s">
        <v>347</v>
      </c>
      <c r="P241" t="s">
        <v>347</v>
      </c>
      <c r="Q241" s="353">
        <v>46449</v>
      </c>
      <c r="R241" t="s">
        <v>403</v>
      </c>
      <c r="S241" t="s">
        <v>159</v>
      </c>
      <c r="T241" t="s">
        <v>400</v>
      </c>
      <c r="U241" t="s">
        <v>75</v>
      </c>
      <c r="V241" t="s">
        <v>404</v>
      </c>
      <c r="W241" t="s">
        <v>75</v>
      </c>
      <c r="X241" s="49">
        <v>1.3</v>
      </c>
      <c r="Y241" t="s">
        <v>75</v>
      </c>
      <c r="Z241" t="s">
        <v>347</v>
      </c>
      <c r="AA241" t="s">
        <v>75</v>
      </c>
      <c r="AB241" t="s">
        <v>671</v>
      </c>
      <c r="AC241" t="s">
        <v>522</v>
      </c>
      <c r="AD241" t="s">
        <v>164</v>
      </c>
      <c r="AE241" t="s">
        <v>304</v>
      </c>
      <c r="AF241" t="s">
        <v>345</v>
      </c>
      <c r="AG241" s="88" t="s">
        <v>262</v>
      </c>
      <c r="AH241" t="s">
        <v>83</v>
      </c>
      <c r="AI241" s="49" t="s">
        <v>436</v>
      </c>
      <c r="AJ241" s="49">
        <v>5</v>
      </c>
      <c r="AK241" t="s">
        <v>5474</v>
      </c>
      <c r="AL241" s="355">
        <v>-1250</v>
      </c>
      <c r="AM241" s="49" t="s">
        <v>75</v>
      </c>
      <c r="AN241" s="49" t="s">
        <v>5475</v>
      </c>
      <c r="AO241" s="397" t="s">
        <v>75</v>
      </c>
      <c r="AP241" s="397" t="s">
        <v>75</v>
      </c>
      <c r="AQ241" s="397" t="s">
        <v>75</v>
      </c>
      <c r="AR241" s="397" t="s">
        <v>75</v>
      </c>
    </row>
    <row r="242" spans="1:44" x14ac:dyDescent="0.25">
      <c r="A242" s="353">
        <v>45661</v>
      </c>
      <c r="B242" t="s">
        <v>85</v>
      </c>
      <c r="C242" t="s">
        <v>179</v>
      </c>
      <c r="D242" s="357" t="s">
        <v>282</v>
      </c>
      <c r="E242" t="s">
        <v>524</v>
      </c>
      <c r="F242" t="s">
        <v>1864</v>
      </c>
      <c r="G242" t="s">
        <v>75</v>
      </c>
      <c r="H242" t="s">
        <v>1864</v>
      </c>
      <c r="I242" s="88">
        <v>-1</v>
      </c>
      <c r="J242" t="s">
        <v>97</v>
      </c>
      <c r="K242" s="49" t="s">
        <v>285</v>
      </c>
      <c r="L242" s="397">
        <v>650</v>
      </c>
      <c r="M242" t="s">
        <v>75</v>
      </c>
      <c r="N242" t="s">
        <v>75</v>
      </c>
      <c r="O242" t="s">
        <v>347</v>
      </c>
      <c r="P242" t="s">
        <v>347</v>
      </c>
      <c r="Q242" s="353">
        <v>46174</v>
      </c>
      <c r="R242" t="s">
        <v>403</v>
      </c>
      <c r="S242" t="s">
        <v>159</v>
      </c>
      <c r="T242" t="s">
        <v>400</v>
      </c>
      <c r="U242" t="s">
        <v>75</v>
      </c>
      <c r="V242" t="s">
        <v>404</v>
      </c>
      <c r="W242" t="s">
        <v>75</v>
      </c>
      <c r="X242" s="49">
        <v>2.1</v>
      </c>
      <c r="Y242" t="s">
        <v>75</v>
      </c>
      <c r="Z242" t="s">
        <v>347</v>
      </c>
      <c r="AA242" t="s">
        <v>75</v>
      </c>
      <c r="AB242" t="s">
        <v>2142</v>
      </c>
      <c r="AC242" t="s">
        <v>527</v>
      </c>
      <c r="AD242" t="s">
        <v>283</v>
      </c>
      <c r="AE242" t="s">
        <v>304</v>
      </c>
      <c r="AF242" t="s">
        <v>528</v>
      </c>
      <c r="AG242" s="88" t="s">
        <v>284</v>
      </c>
      <c r="AH242" t="s">
        <v>83</v>
      </c>
      <c r="AI242" s="49" t="s">
        <v>414</v>
      </c>
      <c r="AJ242" s="49">
        <v>1</v>
      </c>
      <c r="AK242" t="s">
        <v>5474</v>
      </c>
      <c r="AL242" s="355">
        <v>-650</v>
      </c>
      <c r="AM242" s="49" t="s">
        <v>75</v>
      </c>
      <c r="AN242" s="49" t="s">
        <v>75</v>
      </c>
      <c r="AO242" s="397" t="s">
        <v>75</v>
      </c>
      <c r="AP242" s="397" t="s">
        <v>75</v>
      </c>
      <c r="AQ242" s="397" t="s">
        <v>75</v>
      </c>
      <c r="AR242" s="397" t="s">
        <v>75</v>
      </c>
    </row>
    <row r="243" spans="1:44" x14ac:dyDescent="0.25">
      <c r="A243" s="353">
        <v>45661</v>
      </c>
      <c r="B243" t="s">
        <v>85</v>
      </c>
      <c r="C243" t="s">
        <v>188</v>
      </c>
      <c r="D243" s="357" t="s">
        <v>189</v>
      </c>
      <c r="E243" t="s">
        <v>462</v>
      </c>
      <c r="F243" t="s">
        <v>196</v>
      </c>
      <c r="G243" t="s">
        <v>75</v>
      </c>
      <c r="H243" t="s">
        <v>196</v>
      </c>
      <c r="I243" s="88">
        <v>-1</v>
      </c>
      <c r="J243" t="s">
        <v>198</v>
      </c>
      <c r="K243" s="49" t="s">
        <v>75</v>
      </c>
      <c r="L243" s="397">
        <v>4</v>
      </c>
      <c r="M243" t="s">
        <v>75</v>
      </c>
      <c r="N243" t="s">
        <v>75</v>
      </c>
      <c r="O243" t="s">
        <v>347</v>
      </c>
      <c r="P243" t="s">
        <v>347</v>
      </c>
      <c r="Q243" s="353">
        <v>46227</v>
      </c>
      <c r="R243" t="s">
        <v>403</v>
      </c>
      <c r="S243" t="s">
        <v>610</v>
      </c>
      <c r="T243" t="s">
        <v>611</v>
      </c>
      <c r="U243" t="s">
        <v>75</v>
      </c>
      <c r="V243" t="s">
        <v>404</v>
      </c>
      <c r="W243" t="s">
        <v>75</v>
      </c>
      <c r="X243" s="49">
        <v>7.6</v>
      </c>
      <c r="Y243" t="s">
        <v>75</v>
      </c>
      <c r="Z243" t="s">
        <v>347</v>
      </c>
      <c r="AA243" t="s">
        <v>75</v>
      </c>
      <c r="AB243" t="s">
        <v>197</v>
      </c>
      <c r="AC243" t="s">
        <v>559</v>
      </c>
      <c r="AD243" t="s">
        <v>2210</v>
      </c>
      <c r="AE243" t="s">
        <v>195</v>
      </c>
      <c r="AF243" t="s">
        <v>2211</v>
      </c>
      <c r="AG243" s="88" t="s">
        <v>2212</v>
      </c>
      <c r="AH243" t="s">
        <v>83</v>
      </c>
      <c r="AI243" s="49" t="s">
        <v>416</v>
      </c>
      <c r="AJ243" s="49">
        <v>1</v>
      </c>
      <c r="AK243" t="s">
        <v>5469</v>
      </c>
      <c r="AL243" s="355">
        <v>-4</v>
      </c>
      <c r="AM243" s="49" t="s">
        <v>75</v>
      </c>
      <c r="AN243" s="49" t="s">
        <v>75</v>
      </c>
      <c r="AO243" s="397" t="s">
        <v>75</v>
      </c>
      <c r="AP243" s="397" t="s">
        <v>75</v>
      </c>
      <c r="AQ243" s="397" t="s">
        <v>75</v>
      </c>
      <c r="AR243" s="397" t="s">
        <v>75</v>
      </c>
    </row>
    <row r="244" spans="1:44" x14ac:dyDescent="0.25">
      <c r="A244" s="353">
        <v>45661</v>
      </c>
      <c r="B244" t="s">
        <v>85</v>
      </c>
      <c r="C244" t="s">
        <v>188</v>
      </c>
      <c r="D244" s="357" t="s">
        <v>189</v>
      </c>
      <c r="E244" t="s">
        <v>462</v>
      </c>
      <c r="F244" t="s">
        <v>165</v>
      </c>
      <c r="G244" t="s">
        <v>75</v>
      </c>
      <c r="H244" t="s">
        <v>165</v>
      </c>
      <c r="I244" s="88">
        <v>-1</v>
      </c>
      <c r="J244" t="s">
        <v>121</v>
      </c>
      <c r="K244" s="49" t="s">
        <v>470</v>
      </c>
      <c r="L244" s="397">
        <v>14</v>
      </c>
      <c r="M244" t="s">
        <v>75</v>
      </c>
      <c r="N244" t="s">
        <v>75</v>
      </c>
      <c r="O244" t="s">
        <v>347</v>
      </c>
      <c r="P244" t="s">
        <v>347</v>
      </c>
      <c r="Q244" s="353" t="s">
        <v>75</v>
      </c>
      <c r="R244" t="s">
        <v>403</v>
      </c>
      <c r="S244" t="s">
        <v>610</v>
      </c>
      <c r="T244" t="s">
        <v>611</v>
      </c>
      <c r="U244" t="s">
        <v>75</v>
      </c>
      <c r="V244" t="s">
        <v>431</v>
      </c>
      <c r="W244" t="s">
        <v>75</v>
      </c>
      <c r="X244" s="49">
        <v>3.1</v>
      </c>
      <c r="Y244" t="s">
        <v>75</v>
      </c>
      <c r="Z244" t="s">
        <v>347</v>
      </c>
      <c r="AA244" t="s">
        <v>75</v>
      </c>
      <c r="AB244" t="s">
        <v>166</v>
      </c>
      <c r="AC244" t="s">
        <v>471</v>
      </c>
      <c r="AD244" t="s">
        <v>2134</v>
      </c>
      <c r="AE244" t="s">
        <v>195</v>
      </c>
      <c r="AF244" t="s">
        <v>2135</v>
      </c>
      <c r="AG244" s="88" t="s">
        <v>2136</v>
      </c>
      <c r="AH244" t="s">
        <v>83</v>
      </c>
      <c r="AI244" s="49" t="s">
        <v>414</v>
      </c>
      <c r="AJ244" s="49">
        <v>1</v>
      </c>
      <c r="AK244" t="s">
        <v>5469</v>
      </c>
      <c r="AL244" s="355">
        <v>-14</v>
      </c>
      <c r="AM244" s="49" t="s">
        <v>75</v>
      </c>
      <c r="AN244" s="49" t="s">
        <v>75</v>
      </c>
      <c r="AO244" s="397" t="s">
        <v>75</v>
      </c>
      <c r="AP244" s="397" t="s">
        <v>75</v>
      </c>
      <c r="AQ244" s="397" t="s">
        <v>75</v>
      </c>
      <c r="AR244" s="397" t="s">
        <v>75</v>
      </c>
    </row>
    <row r="245" spans="1:44" x14ac:dyDescent="0.25">
      <c r="A245" s="353">
        <v>45661</v>
      </c>
      <c r="B245" t="s">
        <v>85</v>
      </c>
      <c r="C245" t="s">
        <v>188</v>
      </c>
      <c r="D245" s="357" t="s">
        <v>363</v>
      </c>
      <c r="E245" t="s">
        <v>434</v>
      </c>
      <c r="F245" t="s">
        <v>1936</v>
      </c>
      <c r="G245" t="s">
        <v>75</v>
      </c>
      <c r="H245" t="s">
        <v>1936</v>
      </c>
      <c r="I245" s="88">
        <v>-1</v>
      </c>
      <c r="J245" t="s">
        <v>352</v>
      </c>
      <c r="K245" s="49" t="s">
        <v>350</v>
      </c>
      <c r="L245" s="397">
        <v>140</v>
      </c>
      <c r="M245" t="s">
        <v>75</v>
      </c>
      <c r="N245" t="s">
        <v>75</v>
      </c>
      <c r="O245" t="s">
        <v>347</v>
      </c>
      <c r="P245" t="s">
        <v>347</v>
      </c>
      <c r="Q245" s="353">
        <v>45870</v>
      </c>
      <c r="R245" t="s">
        <v>403</v>
      </c>
      <c r="S245" t="s">
        <v>610</v>
      </c>
      <c r="T245" t="s">
        <v>611</v>
      </c>
      <c r="U245" t="s">
        <v>75</v>
      </c>
      <c r="V245" t="s">
        <v>431</v>
      </c>
      <c r="W245" t="s">
        <v>75</v>
      </c>
      <c r="X245" s="49">
        <v>5.4</v>
      </c>
      <c r="Y245" t="s">
        <v>75</v>
      </c>
      <c r="Z245" t="s">
        <v>347</v>
      </c>
      <c r="AA245" t="s">
        <v>75</v>
      </c>
      <c r="AB245" t="s">
        <v>351</v>
      </c>
      <c r="AC245" t="s">
        <v>349</v>
      </c>
      <c r="AD245" t="s">
        <v>299</v>
      </c>
      <c r="AE245" t="s">
        <v>195</v>
      </c>
      <c r="AF245" t="s">
        <v>410</v>
      </c>
      <c r="AG245" s="88" t="s">
        <v>411</v>
      </c>
      <c r="AH245" t="s">
        <v>83</v>
      </c>
      <c r="AI245" s="49" t="s">
        <v>445</v>
      </c>
      <c r="AJ245" s="49">
        <v>1</v>
      </c>
      <c r="AK245" t="s">
        <v>5469</v>
      </c>
      <c r="AL245" s="355">
        <v>-140</v>
      </c>
      <c r="AM245" s="49" t="s">
        <v>75</v>
      </c>
      <c r="AN245" s="49" t="s">
        <v>75</v>
      </c>
      <c r="AO245" s="397" t="s">
        <v>75</v>
      </c>
      <c r="AP245" s="397" t="s">
        <v>75</v>
      </c>
      <c r="AQ245" s="397" t="s">
        <v>75</v>
      </c>
      <c r="AR245" s="397" t="s">
        <v>75</v>
      </c>
    </row>
    <row r="246" spans="1:44" x14ac:dyDescent="0.25">
      <c r="A246" s="353">
        <v>45661</v>
      </c>
      <c r="B246" t="s">
        <v>85</v>
      </c>
      <c r="C246" t="s">
        <v>188</v>
      </c>
      <c r="D246" s="357" t="s">
        <v>607</v>
      </c>
      <c r="E246" t="s">
        <v>444</v>
      </c>
      <c r="F246" t="s">
        <v>115</v>
      </c>
      <c r="G246" t="s">
        <v>75</v>
      </c>
      <c r="H246" t="s">
        <v>115</v>
      </c>
      <c r="I246" s="88">
        <v>-1</v>
      </c>
      <c r="J246" t="s">
        <v>93</v>
      </c>
      <c r="K246" s="49" t="s">
        <v>465</v>
      </c>
      <c r="L246" s="397">
        <v>30</v>
      </c>
      <c r="M246" t="s">
        <v>75</v>
      </c>
      <c r="N246" t="s">
        <v>75</v>
      </c>
      <c r="O246" t="s">
        <v>347</v>
      </c>
      <c r="P246" t="s">
        <v>347</v>
      </c>
      <c r="Q246" s="353">
        <v>47088</v>
      </c>
      <c r="R246" t="s">
        <v>403</v>
      </c>
      <c r="S246" t="s">
        <v>610</v>
      </c>
      <c r="T246" t="s">
        <v>611</v>
      </c>
      <c r="U246" t="s">
        <v>75</v>
      </c>
      <c r="V246" t="s">
        <v>431</v>
      </c>
      <c r="W246" t="s">
        <v>75</v>
      </c>
      <c r="X246" s="49">
        <v>2.4</v>
      </c>
      <c r="Y246" t="s">
        <v>75</v>
      </c>
      <c r="Z246" t="s">
        <v>347</v>
      </c>
      <c r="AA246" t="s">
        <v>75</v>
      </c>
      <c r="AB246" t="s">
        <v>115</v>
      </c>
      <c r="AC246" t="s">
        <v>550</v>
      </c>
      <c r="AD246" t="s">
        <v>80</v>
      </c>
      <c r="AE246" t="s">
        <v>195</v>
      </c>
      <c r="AF246" t="s">
        <v>409</v>
      </c>
      <c r="AG246" s="88" t="s">
        <v>256</v>
      </c>
      <c r="AH246" t="s">
        <v>83</v>
      </c>
      <c r="AI246" s="49" t="s">
        <v>414</v>
      </c>
      <c r="AJ246" s="49">
        <v>1</v>
      </c>
      <c r="AK246" t="s">
        <v>5469</v>
      </c>
      <c r="AL246" s="355">
        <v>-30</v>
      </c>
      <c r="AM246" s="49" t="s">
        <v>75</v>
      </c>
      <c r="AN246" s="49" t="s">
        <v>75</v>
      </c>
      <c r="AO246" s="397" t="s">
        <v>75</v>
      </c>
      <c r="AP246" s="397" t="s">
        <v>75</v>
      </c>
      <c r="AQ246" s="397" t="s">
        <v>75</v>
      </c>
      <c r="AR246" s="397" t="s">
        <v>75</v>
      </c>
    </row>
    <row r="247" spans="1:44" x14ac:dyDescent="0.25">
      <c r="A247" s="353">
        <v>45661</v>
      </c>
      <c r="B247" t="s">
        <v>85</v>
      </c>
      <c r="C247" t="s">
        <v>188</v>
      </c>
      <c r="D247" s="357" t="s">
        <v>365</v>
      </c>
      <c r="E247" t="s">
        <v>450</v>
      </c>
      <c r="F247" t="s">
        <v>451</v>
      </c>
      <c r="G247" t="s">
        <v>75</v>
      </c>
      <c r="H247" t="s">
        <v>312</v>
      </c>
      <c r="I247" s="88">
        <v>-1</v>
      </c>
      <c r="J247" t="s">
        <v>563</v>
      </c>
      <c r="K247" s="49" t="s">
        <v>452</v>
      </c>
      <c r="L247" s="397">
        <v>17.989999999999998</v>
      </c>
      <c r="M247" t="s">
        <v>75</v>
      </c>
      <c r="N247" t="s">
        <v>75</v>
      </c>
      <c r="O247" t="s">
        <v>347</v>
      </c>
      <c r="P247" t="s">
        <v>347</v>
      </c>
      <c r="Q247" s="353" t="s">
        <v>75</v>
      </c>
      <c r="R247" t="s">
        <v>403</v>
      </c>
      <c r="S247" t="s">
        <v>610</v>
      </c>
      <c r="T247" t="s">
        <v>611</v>
      </c>
      <c r="U247" t="s">
        <v>75</v>
      </c>
      <c r="V247" t="s">
        <v>431</v>
      </c>
      <c r="W247" t="s">
        <v>75</v>
      </c>
      <c r="X247" s="49">
        <v>4.5</v>
      </c>
      <c r="Y247" t="s">
        <v>75</v>
      </c>
      <c r="Z247" t="s">
        <v>347</v>
      </c>
      <c r="AA247" t="s">
        <v>75</v>
      </c>
      <c r="AB247" t="s">
        <v>312</v>
      </c>
      <c r="AC247" t="s">
        <v>453</v>
      </c>
      <c r="AD247" t="s">
        <v>300</v>
      </c>
      <c r="AE247" t="s">
        <v>195</v>
      </c>
      <c r="AF247" t="s">
        <v>407</v>
      </c>
      <c r="AG247" s="88" t="s">
        <v>2168</v>
      </c>
      <c r="AH247" t="s">
        <v>83</v>
      </c>
      <c r="AI247" s="49" t="s">
        <v>433</v>
      </c>
      <c r="AJ247" s="49">
        <v>1</v>
      </c>
      <c r="AK247" t="s">
        <v>5469</v>
      </c>
      <c r="AL247" s="355">
        <v>-17.989999999999998</v>
      </c>
      <c r="AM247" s="49" t="s">
        <v>75</v>
      </c>
      <c r="AN247" s="49" t="s">
        <v>75</v>
      </c>
      <c r="AO247" s="397" t="s">
        <v>75</v>
      </c>
      <c r="AP247" s="397" t="s">
        <v>75</v>
      </c>
      <c r="AQ247" s="397" t="s">
        <v>75</v>
      </c>
      <c r="AR247" s="397" t="s">
        <v>75</v>
      </c>
    </row>
    <row r="248" spans="1:44" x14ac:dyDescent="0.25">
      <c r="A248" s="353">
        <v>45661</v>
      </c>
      <c r="B248" t="s">
        <v>85</v>
      </c>
      <c r="C248" t="s">
        <v>188</v>
      </c>
      <c r="D248" s="357" t="s">
        <v>363</v>
      </c>
      <c r="E248" t="s">
        <v>457</v>
      </c>
      <c r="F248" t="s">
        <v>153</v>
      </c>
      <c r="G248" t="s">
        <v>75</v>
      </c>
      <c r="H248" t="s">
        <v>153</v>
      </c>
      <c r="I248" s="88">
        <v>-1</v>
      </c>
      <c r="J248" t="s">
        <v>88</v>
      </c>
      <c r="K248" s="49" t="s">
        <v>2129</v>
      </c>
      <c r="L248" s="397">
        <v>382.5</v>
      </c>
      <c r="M248" t="s">
        <v>75</v>
      </c>
      <c r="N248" t="s">
        <v>75</v>
      </c>
      <c r="O248" t="s">
        <v>347</v>
      </c>
      <c r="P248" t="s">
        <v>347</v>
      </c>
      <c r="Q248" s="353">
        <v>45931</v>
      </c>
      <c r="R248" t="s">
        <v>403</v>
      </c>
      <c r="S248" t="s">
        <v>610</v>
      </c>
      <c r="T248" t="s">
        <v>611</v>
      </c>
      <c r="U248" t="s">
        <v>75</v>
      </c>
      <c r="V248" t="s">
        <v>431</v>
      </c>
      <c r="W248" t="s">
        <v>75</v>
      </c>
      <c r="X248" s="49">
        <v>5.2</v>
      </c>
      <c r="Y248" t="s">
        <v>75</v>
      </c>
      <c r="Z248" t="s">
        <v>347</v>
      </c>
      <c r="AA248" t="s">
        <v>75</v>
      </c>
      <c r="AB248" t="s">
        <v>2130</v>
      </c>
      <c r="AC248" t="s">
        <v>370</v>
      </c>
      <c r="AD248" t="s">
        <v>77</v>
      </c>
      <c r="AE248" t="s">
        <v>195</v>
      </c>
      <c r="AF248" t="s">
        <v>399</v>
      </c>
      <c r="AG248" s="88" t="s">
        <v>258</v>
      </c>
      <c r="AH248" t="s">
        <v>83</v>
      </c>
      <c r="AI248" s="49" t="s">
        <v>406</v>
      </c>
      <c r="AJ248" s="49">
        <v>1</v>
      </c>
      <c r="AK248" t="s">
        <v>5469</v>
      </c>
      <c r="AL248" s="355">
        <v>-382.5</v>
      </c>
      <c r="AM248" s="49" t="s">
        <v>75</v>
      </c>
      <c r="AN248" s="49" t="s">
        <v>75</v>
      </c>
      <c r="AO248" s="397" t="s">
        <v>75</v>
      </c>
      <c r="AP248" s="397" t="s">
        <v>75</v>
      </c>
      <c r="AQ248" s="397" t="s">
        <v>75</v>
      </c>
      <c r="AR248" s="397" t="s">
        <v>75</v>
      </c>
    </row>
    <row r="249" spans="1:44" x14ac:dyDescent="0.25">
      <c r="A249" s="353">
        <v>45661</v>
      </c>
      <c r="B249" t="s">
        <v>85</v>
      </c>
      <c r="C249" t="s">
        <v>188</v>
      </c>
      <c r="D249" s="357" t="s">
        <v>363</v>
      </c>
      <c r="E249" t="s">
        <v>457</v>
      </c>
      <c r="F249" t="s">
        <v>153</v>
      </c>
      <c r="G249" t="s">
        <v>75</v>
      </c>
      <c r="H249" t="s">
        <v>153</v>
      </c>
      <c r="I249" s="88">
        <v>-1</v>
      </c>
      <c r="J249" t="s">
        <v>154</v>
      </c>
      <c r="K249" s="49" t="s">
        <v>729</v>
      </c>
      <c r="L249" s="397">
        <v>70</v>
      </c>
      <c r="M249" t="s">
        <v>75</v>
      </c>
      <c r="N249" t="s">
        <v>75</v>
      </c>
      <c r="O249" t="s">
        <v>347</v>
      </c>
      <c r="P249" t="s">
        <v>347</v>
      </c>
      <c r="Q249" s="353">
        <v>46022</v>
      </c>
      <c r="R249" t="s">
        <v>403</v>
      </c>
      <c r="S249" t="s">
        <v>610</v>
      </c>
      <c r="T249" t="s">
        <v>611</v>
      </c>
      <c r="U249" t="s">
        <v>75</v>
      </c>
      <c r="V249" t="s">
        <v>431</v>
      </c>
      <c r="W249" t="s">
        <v>75</v>
      </c>
      <c r="X249" s="49">
        <v>5.5</v>
      </c>
      <c r="Y249" t="s">
        <v>75</v>
      </c>
      <c r="Z249" t="s">
        <v>347</v>
      </c>
      <c r="AA249" t="s">
        <v>75</v>
      </c>
      <c r="AB249" t="s">
        <v>730</v>
      </c>
      <c r="AC249" t="s">
        <v>370</v>
      </c>
      <c r="AD249" t="s">
        <v>77</v>
      </c>
      <c r="AE249" t="s">
        <v>195</v>
      </c>
      <c r="AF249" t="s">
        <v>399</v>
      </c>
      <c r="AG249" s="88" t="s">
        <v>258</v>
      </c>
      <c r="AH249" t="s">
        <v>83</v>
      </c>
      <c r="AI249" s="49" t="s">
        <v>406</v>
      </c>
      <c r="AJ249" s="49">
        <v>1</v>
      </c>
      <c r="AK249" t="s">
        <v>5469</v>
      </c>
      <c r="AL249" s="355">
        <v>-70</v>
      </c>
      <c r="AM249" s="49" t="s">
        <v>75</v>
      </c>
      <c r="AN249" s="49" t="s">
        <v>75</v>
      </c>
      <c r="AO249" s="397" t="s">
        <v>75</v>
      </c>
      <c r="AP249" s="397" t="s">
        <v>75</v>
      </c>
      <c r="AQ249" s="397" t="s">
        <v>75</v>
      </c>
      <c r="AR249" s="397" t="s">
        <v>75</v>
      </c>
    </row>
    <row r="250" spans="1:44" x14ac:dyDescent="0.25">
      <c r="A250" s="353">
        <v>45661</v>
      </c>
      <c r="B250" t="s">
        <v>85</v>
      </c>
      <c r="C250" t="s">
        <v>188</v>
      </c>
      <c r="D250" s="357" t="s">
        <v>364</v>
      </c>
      <c r="E250" t="s">
        <v>547</v>
      </c>
      <c r="F250" t="s">
        <v>112</v>
      </c>
      <c r="G250" t="s">
        <v>75</v>
      </c>
      <c r="H250" t="s">
        <v>112</v>
      </c>
      <c r="I250" s="88">
        <v>-1</v>
      </c>
      <c r="J250" t="s">
        <v>114</v>
      </c>
      <c r="K250" s="49" t="s">
        <v>612</v>
      </c>
      <c r="L250" s="397">
        <v>32</v>
      </c>
      <c r="M250" t="s">
        <v>75</v>
      </c>
      <c r="N250" t="s">
        <v>75</v>
      </c>
      <c r="O250" t="s">
        <v>347</v>
      </c>
      <c r="P250" t="s">
        <v>347</v>
      </c>
      <c r="Q250" s="353" t="s">
        <v>75</v>
      </c>
      <c r="R250" t="s">
        <v>403</v>
      </c>
      <c r="S250" t="s">
        <v>610</v>
      </c>
      <c r="T250" t="s">
        <v>611</v>
      </c>
      <c r="U250" t="s">
        <v>75</v>
      </c>
      <c r="V250" t="s">
        <v>431</v>
      </c>
      <c r="W250" t="s">
        <v>75</v>
      </c>
      <c r="X250" s="49">
        <v>1.4</v>
      </c>
      <c r="Y250" t="s">
        <v>75</v>
      </c>
      <c r="Z250" t="s">
        <v>347</v>
      </c>
      <c r="AA250" t="s">
        <v>75</v>
      </c>
      <c r="AB250" t="s">
        <v>113</v>
      </c>
      <c r="AC250" t="s">
        <v>442</v>
      </c>
      <c r="AD250" t="s">
        <v>80</v>
      </c>
      <c r="AE250" t="s">
        <v>195</v>
      </c>
      <c r="AF250" t="s">
        <v>409</v>
      </c>
      <c r="AG250" s="88" t="s">
        <v>256</v>
      </c>
      <c r="AH250" t="s">
        <v>83</v>
      </c>
      <c r="AI250" s="49" t="s">
        <v>436</v>
      </c>
      <c r="AJ250" s="49">
        <v>1</v>
      </c>
      <c r="AK250" t="s">
        <v>5469</v>
      </c>
      <c r="AL250" s="355">
        <v>-32</v>
      </c>
      <c r="AM250" s="49" t="s">
        <v>75</v>
      </c>
      <c r="AN250" s="49" t="s">
        <v>75</v>
      </c>
      <c r="AO250" s="397" t="s">
        <v>75</v>
      </c>
      <c r="AP250" s="397" t="s">
        <v>75</v>
      </c>
      <c r="AQ250" s="397" t="s">
        <v>75</v>
      </c>
      <c r="AR250" s="397" t="s">
        <v>75</v>
      </c>
    </row>
    <row r="251" spans="1:44" x14ac:dyDescent="0.25">
      <c r="A251" s="353">
        <v>45661</v>
      </c>
      <c r="B251" t="s">
        <v>85</v>
      </c>
      <c r="C251" t="s">
        <v>188</v>
      </c>
      <c r="D251" s="357" t="s">
        <v>364</v>
      </c>
      <c r="E251" t="s">
        <v>440</v>
      </c>
      <c r="F251" t="s">
        <v>2169</v>
      </c>
      <c r="G251" t="s">
        <v>75</v>
      </c>
      <c r="H251" t="s">
        <v>2169</v>
      </c>
      <c r="I251" s="88">
        <v>-1</v>
      </c>
      <c r="J251" t="s">
        <v>114</v>
      </c>
      <c r="K251" s="49" t="s">
        <v>2170</v>
      </c>
      <c r="L251" s="397">
        <v>28</v>
      </c>
      <c r="M251" t="s">
        <v>75</v>
      </c>
      <c r="N251" t="s">
        <v>75</v>
      </c>
      <c r="O251" t="s">
        <v>347</v>
      </c>
      <c r="P251" t="s">
        <v>347</v>
      </c>
      <c r="Q251" s="353" t="s">
        <v>75</v>
      </c>
      <c r="R251" t="s">
        <v>403</v>
      </c>
      <c r="S251" t="s">
        <v>610</v>
      </c>
      <c r="T251" t="s">
        <v>611</v>
      </c>
      <c r="U251" t="s">
        <v>75</v>
      </c>
      <c r="V251" t="s">
        <v>431</v>
      </c>
      <c r="W251" t="s">
        <v>75</v>
      </c>
      <c r="X251" s="49">
        <v>2.1</v>
      </c>
      <c r="Y251" t="s">
        <v>75</v>
      </c>
      <c r="Z251" t="s">
        <v>347</v>
      </c>
      <c r="AA251" t="s">
        <v>75</v>
      </c>
      <c r="AB251" t="s">
        <v>2171</v>
      </c>
      <c r="AC251" t="s">
        <v>442</v>
      </c>
      <c r="AD251" t="s">
        <v>80</v>
      </c>
      <c r="AE251" t="s">
        <v>195</v>
      </c>
      <c r="AF251" t="s">
        <v>409</v>
      </c>
      <c r="AG251" s="88" t="s">
        <v>256</v>
      </c>
      <c r="AH251" t="s">
        <v>83</v>
      </c>
      <c r="AI251" s="49" t="s">
        <v>436</v>
      </c>
      <c r="AJ251" s="49">
        <v>1</v>
      </c>
      <c r="AK251" t="s">
        <v>5469</v>
      </c>
      <c r="AL251" s="355">
        <v>-28</v>
      </c>
      <c r="AM251" s="49" t="s">
        <v>75</v>
      </c>
      <c r="AN251" s="49" t="s">
        <v>75</v>
      </c>
      <c r="AO251" s="397" t="s">
        <v>75</v>
      </c>
      <c r="AP251" s="397" t="s">
        <v>75</v>
      </c>
      <c r="AQ251" s="397" t="s">
        <v>75</v>
      </c>
      <c r="AR251" s="397" t="s">
        <v>75</v>
      </c>
    </row>
    <row r="252" spans="1:44" x14ac:dyDescent="0.25">
      <c r="A252" s="353">
        <v>45661</v>
      </c>
      <c r="B252" t="s">
        <v>85</v>
      </c>
      <c r="C252" t="s">
        <v>188</v>
      </c>
      <c r="D252" s="357" t="s">
        <v>364</v>
      </c>
      <c r="E252" t="s">
        <v>440</v>
      </c>
      <c r="F252" t="s">
        <v>134</v>
      </c>
      <c r="G252" t="s">
        <v>75</v>
      </c>
      <c r="H252" t="s">
        <v>134</v>
      </c>
      <c r="I252" s="88">
        <v>-1</v>
      </c>
      <c r="J252" t="s">
        <v>114</v>
      </c>
      <c r="K252" s="49" t="s">
        <v>443</v>
      </c>
      <c r="L252" s="397">
        <v>42</v>
      </c>
      <c r="M252" t="s">
        <v>75</v>
      </c>
      <c r="N252" t="s">
        <v>75</v>
      </c>
      <c r="O252" t="s">
        <v>347</v>
      </c>
      <c r="P252" t="s">
        <v>347</v>
      </c>
      <c r="Q252" s="353" t="s">
        <v>75</v>
      </c>
      <c r="R252" t="s">
        <v>403</v>
      </c>
      <c r="S252" t="s">
        <v>610</v>
      </c>
      <c r="T252" t="s">
        <v>611</v>
      </c>
      <c r="U252" t="s">
        <v>75</v>
      </c>
      <c r="V252" t="s">
        <v>431</v>
      </c>
      <c r="W252" t="s">
        <v>75</v>
      </c>
      <c r="X252" s="49">
        <v>1.4</v>
      </c>
      <c r="Y252" t="s">
        <v>75</v>
      </c>
      <c r="Z252" t="s">
        <v>347</v>
      </c>
      <c r="AA252" t="s">
        <v>75</v>
      </c>
      <c r="AB252" t="s">
        <v>135</v>
      </c>
      <c r="AC252" t="s">
        <v>442</v>
      </c>
      <c r="AD252" t="s">
        <v>80</v>
      </c>
      <c r="AE252" t="s">
        <v>195</v>
      </c>
      <c r="AF252" t="s">
        <v>409</v>
      </c>
      <c r="AG252" s="88" t="s">
        <v>256</v>
      </c>
      <c r="AH252" t="s">
        <v>83</v>
      </c>
      <c r="AI252" s="49" t="s">
        <v>436</v>
      </c>
      <c r="AJ252" s="49">
        <v>1</v>
      </c>
      <c r="AK252" t="s">
        <v>5469</v>
      </c>
      <c r="AL252" s="355">
        <v>-42</v>
      </c>
      <c r="AM252" s="49" t="s">
        <v>75</v>
      </c>
      <c r="AN252" s="49" t="s">
        <v>75</v>
      </c>
      <c r="AO252" s="397" t="s">
        <v>75</v>
      </c>
      <c r="AP252" s="397" t="s">
        <v>75</v>
      </c>
      <c r="AQ252" s="397" t="s">
        <v>75</v>
      </c>
      <c r="AR252" s="397" t="s">
        <v>75</v>
      </c>
    </row>
    <row r="253" spans="1:44" x14ac:dyDescent="0.25">
      <c r="A253" s="353">
        <v>45661</v>
      </c>
      <c r="B253" t="s">
        <v>85</v>
      </c>
      <c r="C253" t="s">
        <v>605</v>
      </c>
      <c r="D253" s="357" t="s">
        <v>367</v>
      </c>
      <c r="E253" t="s">
        <v>2145</v>
      </c>
      <c r="F253" t="s">
        <v>2146</v>
      </c>
      <c r="G253" t="s">
        <v>75</v>
      </c>
      <c r="H253" t="s">
        <v>2146</v>
      </c>
      <c r="I253" s="88">
        <v>-1</v>
      </c>
      <c r="J253" t="s">
        <v>2147</v>
      </c>
      <c r="K253" s="49" t="s">
        <v>2148</v>
      </c>
      <c r="L253" s="397">
        <v>84</v>
      </c>
      <c r="M253" t="s">
        <v>75</v>
      </c>
      <c r="N253" t="s">
        <v>75</v>
      </c>
      <c r="O253" t="s">
        <v>75</v>
      </c>
      <c r="P253" t="s">
        <v>75</v>
      </c>
      <c r="Q253" s="353">
        <v>45952</v>
      </c>
      <c r="R253" t="s">
        <v>403</v>
      </c>
      <c r="S253" t="s">
        <v>610</v>
      </c>
      <c r="T253" t="s">
        <v>611</v>
      </c>
      <c r="U253" t="s">
        <v>75</v>
      </c>
      <c r="V253" t="s">
        <v>404</v>
      </c>
      <c r="W253" t="s">
        <v>75</v>
      </c>
      <c r="X253" s="49">
        <v>6.4</v>
      </c>
      <c r="Y253" t="s">
        <v>75</v>
      </c>
      <c r="Z253" t="s">
        <v>347</v>
      </c>
      <c r="AA253" t="s">
        <v>75</v>
      </c>
      <c r="AB253" t="s">
        <v>2149</v>
      </c>
      <c r="AC253" t="s">
        <v>2150</v>
      </c>
      <c r="AD253" t="s">
        <v>1049</v>
      </c>
      <c r="AE253" t="s">
        <v>546</v>
      </c>
      <c r="AF253" t="s">
        <v>407</v>
      </c>
      <c r="AG253" s="88" t="s">
        <v>2151</v>
      </c>
      <c r="AH253" t="s">
        <v>83</v>
      </c>
      <c r="AI253" s="49" t="s">
        <v>405</v>
      </c>
      <c r="AJ253" s="49">
        <v>1</v>
      </c>
      <c r="AK253" t="s">
        <v>5470</v>
      </c>
      <c r="AL253" s="355">
        <v>-84</v>
      </c>
      <c r="AM253" s="49" t="s">
        <v>75</v>
      </c>
      <c r="AN253" s="49" t="s">
        <v>75</v>
      </c>
      <c r="AO253" s="397" t="s">
        <v>75</v>
      </c>
      <c r="AP253" s="397" t="s">
        <v>75</v>
      </c>
      <c r="AQ253" s="397" t="s">
        <v>75</v>
      </c>
      <c r="AR253" s="397" t="s">
        <v>75</v>
      </c>
    </row>
    <row r="254" spans="1:44" x14ac:dyDescent="0.25">
      <c r="A254" s="353">
        <v>45661</v>
      </c>
      <c r="B254" t="s">
        <v>85</v>
      </c>
      <c r="C254" t="s">
        <v>605</v>
      </c>
      <c r="D254" s="357" t="s">
        <v>367</v>
      </c>
      <c r="E254" t="s">
        <v>2145</v>
      </c>
      <c r="F254" t="s">
        <v>2757</v>
      </c>
      <c r="G254" t="s">
        <v>75</v>
      </c>
      <c r="H254" t="s">
        <v>2757</v>
      </c>
      <c r="I254" s="88">
        <v>-1</v>
      </c>
      <c r="J254" t="s">
        <v>121</v>
      </c>
      <c r="K254" s="49" t="s">
        <v>2758</v>
      </c>
      <c r="L254" s="397">
        <v>38</v>
      </c>
      <c r="M254" t="s">
        <v>75</v>
      </c>
      <c r="N254" t="s">
        <v>75</v>
      </c>
      <c r="O254" t="s">
        <v>75</v>
      </c>
      <c r="P254" t="s">
        <v>347</v>
      </c>
      <c r="Q254" s="353">
        <v>45952</v>
      </c>
      <c r="R254" t="s">
        <v>403</v>
      </c>
      <c r="S254" t="s">
        <v>610</v>
      </c>
      <c r="T254" t="s">
        <v>611</v>
      </c>
      <c r="U254" t="s">
        <v>75</v>
      </c>
      <c r="V254" t="s">
        <v>404</v>
      </c>
      <c r="W254" t="s">
        <v>75</v>
      </c>
      <c r="X254" s="49">
        <v>6.4</v>
      </c>
      <c r="Y254" t="s">
        <v>75</v>
      </c>
      <c r="Z254" t="s">
        <v>347</v>
      </c>
      <c r="AA254" t="s">
        <v>75</v>
      </c>
      <c r="AB254" t="s">
        <v>2759</v>
      </c>
      <c r="AC254" t="s">
        <v>2150</v>
      </c>
      <c r="AD254" t="s">
        <v>1049</v>
      </c>
      <c r="AE254" t="s">
        <v>546</v>
      </c>
      <c r="AF254" t="s">
        <v>407</v>
      </c>
      <c r="AG254" s="88" t="s">
        <v>2151</v>
      </c>
      <c r="AH254" t="s">
        <v>83</v>
      </c>
      <c r="AI254" s="49" t="s">
        <v>405</v>
      </c>
      <c r="AJ254" s="49">
        <v>1</v>
      </c>
      <c r="AK254" t="s">
        <v>5470</v>
      </c>
      <c r="AL254" s="355">
        <v>-38</v>
      </c>
      <c r="AM254" s="49" t="s">
        <v>75</v>
      </c>
      <c r="AN254" s="49" t="s">
        <v>75</v>
      </c>
      <c r="AO254" s="397" t="s">
        <v>75</v>
      </c>
      <c r="AP254" s="397" t="s">
        <v>75</v>
      </c>
      <c r="AQ254" s="397" t="s">
        <v>75</v>
      </c>
      <c r="AR254" s="397" t="s">
        <v>75</v>
      </c>
    </row>
    <row r="255" spans="1:44" x14ac:dyDescent="0.25">
      <c r="A255" s="353">
        <v>45661</v>
      </c>
      <c r="B255" t="s">
        <v>85</v>
      </c>
      <c r="C255" t="s">
        <v>177</v>
      </c>
      <c r="D255" s="357" t="s">
        <v>368</v>
      </c>
      <c r="E255" t="s">
        <v>476</v>
      </c>
      <c r="F255" t="s">
        <v>1574</v>
      </c>
      <c r="G255" t="s">
        <v>75</v>
      </c>
      <c r="H255" t="s">
        <v>269</v>
      </c>
      <c r="I255" s="88">
        <v>-1</v>
      </c>
      <c r="J255" t="s">
        <v>103</v>
      </c>
      <c r="K255" s="49" t="s">
        <v>1575</v>
      </c>
      <c r="L255" s="397">
        <v>12</v>
      </c>
      <c r="M255" t="s">
        <v>75</v>
      </c>
      <c r="N255" t="s">
        <v>75</v>
      </c>
      <c r="O255" t="s">
        <v>347</v>
      </c>
      <c r="P255" t="s">
        <v>347</v>
      </c>
      <c r="Q255" s="353" t="s">
        <v>75</v>
      </c>
      <c r="R255" t="s">
        <v>403</v>
      </c>
      <c r="S255" t="s">
        <v>172</v>
      </c>
      <c r="T255" t="s">
        <v>401</v>
      </c>
      <c r="U255" t="s">
        <v>75</v>
      </c>
      <c r="V255" t="s">
        <v>404</v>
      </c>
      <c r="W255" t="s">
        <v>75</v>
      </c>
      <c r="X255" s="49">
        <v>6.3</v>
      </c>
      <c r="Y255" t="s">
        <v>75</v>
      </c>
      <c r="Z255" t="s">
        <v>347</v>
      </c>
      <c r="AA255" t="s">
        <v>75</v>
      </c>
      <c r="AB255" t="s">
        <v>269</v>
      </c>
      <c r="AC255" t="s">
        <v>1576</v>
      </c>
      <c r="AD255" t="s">
        <v>80</v>
      </c>
      <c r="AE255" t="s">
        <v>190</v>
      </c>
      <c r="AF255" t="s">
        <v>409</v>
      </c>
      <c r="AG255" s="88" t="s">
        <v>256</v>
      </c>
      <c r="AH255" t="s">
        <v>83</v>
      </c>
      <c r="AI255" s="49" t="s">
        <v>405</v>
      </c>
      <c r="AJ255" s="49">
        <v>1</v>
      </c>
      <c r="AK255" t="s">
        <v>5471</v>
      </c>
      <c r="AL255" s="355">
        <v>-12</v>
      </c>
      <c r="AM255" s="49" t="s">
        <v>75</v>
      </c>
      <c r="AN255" s="49" t="s">
        <v>75</v>
      </c>
      <c r="AO255" s="397" t="s">
        <v>75</v>
      </c>
      <c r="AP255" s="397" t="s">
        <v>75</v>
      </c>
      <c r="AQ255" s="397" t="s">
        <v>75</v>
      </c>
      <c r="AR255" s="397" t="s">
        <v>75</v>
      </c>
    </row>
    <row r="256" spans="1:44" x14ac:dyDescent="0.25">
      <c r="A256" s="353">
        <v>45661</v>
      </c>
      <c r="B256" t="s">
        <v>85</v>
      </c>
      <c r="C256" t="s">
        <v>188</v>
      </c>
      <c r="D256" s="357" t="s">
        <v>189</v>
      </c>
      <c r="E256" t="s">
        <v>432</v>
      </c>
      <c r="F256" t="s">
        <v>205</v>
      </c>
      <c r="G256" t="s">
        <v>75</v>
      </c>
      <c r="H256" t="s">
        <v>205</v>
      </c>
      <c r="I256" s="88">
        <v>-1</v>
      </c>
      <c r="J256" t="s">
        <v>2137</v>
      </c>
      <c r="K256" s="49" t="s">
        <v>463</v>
      </c>
      <c r="L256" s="397">
        <v>13</v>
      </c>
      <c r="M256" t="s">
        <v>75</v>
      </c>
      <c r="N256" t="s">
        <v>75</v>
      </c>
      <c r="O256" t="s">
        <v>347</v>
      </c>
      <c r="P256" t="s">
        <v>347</v>
      </c>
      <c r="Q256" s="353" t="s">
        <v>75</v>
      </c>
      <c r="R256" t="s">
        <v>403</v>
      </c>
      <c r="S256" t="s">
        <v>172</v>
      </c>
      <c r="T256" t="s">
        <v>401</v>
      </c>
      <c r="U256" t="s">
        <v>75</v>
      </c>
      <c r="V256" t="s">
        <v>431</v>
      </c>
      <c r="W256" t="s">
        <v>75</v>
      </c>
      <c r="X256" s="49">
        <v>2.2999999999999998</v>
      </c>
      <c r="Y256" t="s">
        <v>75</v>
      </c>
      <c r="Z256" t="s">
        <v>347</v>
      </c>
      <c r="AA256" t="s">
        <v>75</v>
      </c>
      <c r="AB256" t="s">
        <v>464</v>
      </c>
      <c r="AC256" t="s">
        <v>437</v>
      </c>
      <c r="AD256" t="s">
        <v>80</v>
      </c>
      <c r="AE256" t="s">
        <v>190</v>
      </c>
      <c r="AF256" t="s">
        <v>409</v>
      </c>
      <c r="AG256" s="88" t="s">
        <v>256</v>
      </c>
      <c r="AH256" t="s">
        <v>83</v>
      </c>
      <c r="AI256" s="49" t="s">
        <v>405</v>
      </c>
      <c r="AJ256" s="49">
        <v>1</v>
      </c>
      <c r="AK256" t="s">
        <v>5471</v>
      </c>
      <c r="AL256" s="355">
        <v>-13</v>
      </c>
      <c r="AM256" s="49" t="s">
        <v>75</v>
      </c>
      <c r="AN256" s="49" t="s">
        <v>75</v>
      </c>
      <c r="AO256" s="397" t="s">
        <v>75</v>
      </c>
      <c r="AP256" s="397" t="s">
        <v>75</v>
      </c>
      <c r="AQ256" s="397" t="s">
        <v>75</v>
      </c>
      <c r="AR256" s="397" t="s">
        <v>75</v>
      </c>
    </row>
    <row r="257" spans="1:44" x14ac:dyDescent="0.25">
      <c r="A257" s="353">
        <v>45661</v>
      </c>
      <c r="B257" t="s">
        <v>85</v>
      </c>
      <c r="C257" t="s">
        <v>188</v>
      </c>
      <c r="D257" s="357" t="s">
        <v>189</v>
      </c>
      <c r="E257" t="s">
        <v>462</v>
      </c>
      <c r="F257" t="s">
        <v>196</v>
      </c>
      <c r="G257" t="s">
        <v>75</v>
      </c>
      <c r="H257" t="s">
        <v>196</v>
      </c>
      <c r="I257" s="88">
        <v>-1</v>
      </c>
      <c r="J257" t="s">
        <v>198</v>
      </c>
      <c r="K257" s="49" t="s">
        <v>75</v>
      </c>
      <c r="L257" s="397">
        <v>4</v>
      </c>
      <c r="M257" t="s">
        <v>75</v>
      </c>
      <c r="N257" t="s">
        <v>75</v>
      </c>
      <c r="O257" t="s">
        <v>347</v>
      </c>
      <c r="P257" t="s">
        <v>347</v>
      </c>
      <c r="Q257" s="353">
        <v>46227</v>
      </c>
      <c r="R257" t="s">
        <v>403</v>
      </c>
      <c r="S257" t="s">
        <v>172</v>
      </c>
      <c r="T257" t="s">
        <v>401</v>
      </c>
      <c r="U257" t="s">
        <v>75</v>
      </c>
      <c r="V257" t="s">
        <v>431</v>
      </c>
      <c r="W257" t="s">
        <v>75</v>
      </c>
      <c r="X257" s="49">
        <v>7.6</v>
      </c>
      <c r="Y257" t="s">
        <v>75</v>
      </c>
      <c r="Z257" t="s">
        <v>347</v>
      </c>
      <c r="AA257" t="s">
        <v>75</v>
      </c>
      <c r="AB257" t="s">
        <v>197</v>
      </c>
      <c r="AC257" t="s">
        <v>559</v>
      </c>
      <c r="AD257" t="s">
        <v>2210</v>
      </c>
      <c r="AE257" t="s">
        <v>190</v>
      </c>
      <c r="AF257" t="s">
        <v>2211</v>
      </c>
      <c r="AG257" s="88" t="s">
        <v>2212</v>
      </c>
      <c r="AH257" t="s">
        <v>83</v>
      </c>
      <c r="AI257" s="49" t="s">
        <v>416</v>
      </c>
      <c r="AJ257" s="49">
        <v>1</v>
      </c>
      <c r="AK257" t="s">
        <v>5471</v>
      </c>
      <c r="AL257" s="355">
        <v>-4</v>
      </c>
      <c r="AM257" s="49" t="s">
        <v>75</v>
      </c>
      <c r="AN257" s="49" t="s">
        <v>75</v>
      </c>
      <c r="AO257" s="397" t="s">
        <v>75</v>
      </c>
      <c r="AP257" s="397" t="s">
        <v>75</v>
      </c>
      <c r="AQ257" s="397" t="s">
        <v>75</v>
      </c>
      <c r="AR257" s="397" t="s">
        <v>75</v>
      </c>
    </row>
    <row r="258" spans="1:44" x14ac:dyDescent="0.25">
      <c r="A258" s="353">
        <v>45661</v>
      </c>
      <c r="B258" t="s">
        <v>85</v>
      </c>
      <c r="C258" t="s">
        <v>188</v>
      </c>
      <c r="D258" s="357" t="s">
        <v>189</v>
      </c>
      <c r="E258" t="s">
        <v>462</v>
      </c>
      <c r="F258" t="s">
        <v>122</v>
      </c>
      <c r="G258" t="s">
        <v>75</v>
      </c>
      <c r="H258" t="s">
        <v>122</v>
      </c>
      <c r="I258" s="88">
        <v>-1</v>
      </c>
      <c r="J258" t="s">
        <v>346</v>
      </c>
      <c r="K258" s="49" t="s">
        <v>449</v>
      </c>
      <c r="L258" s="397">
        <v>7</v>
      </c>
      <c r="M258" t="s">
        <v>75</v>
      </c>
      <c r="N258" t="s">
        <v>75</v>
      </c>
      <c r="O258" t="s">
        <v>347</v>
      </c>
      <c r="P258" t="s">
        <v>347</v>
      </c>
      <c r="Q258" s="353">
        <v>46600</v>
      </c>
      <c r="R258" t="s">
        <v>403</v>
      </c>
      <c r="S258" t="s">
        <v>172</v>
      </c>
      <c r="T258" t="s">
        <v>401</v>
      </c>
      <c r="U258" t="s">
        <v>75</v>
      </c>
      <c r="V258" t="s">
        <v>431</v>
      </c>
      <c r="W258" t="s">
        <v>75</v>
      </c>
      <c r="X258" s="49">
        <v>8.4</v>
      </c>
      <c r="Y258" t="s">
        <v>75</v>
      </c>
      <c r="Z258" t="s">
        <v>347</v>
      </c>
      <c r="AA258" t="s">
        <v>75</v>
      </c>
      <c r="AB258" t="s">
        <v>122</v>
      </c>
      <c r="AC258" t="s">
        <v>441</v>
      </c>
      <c r="AD258" t="s">
        <v>2210</v>
      </c>
      <c r="AE258" t="s">
        <v>190</v>
      </c>
      <c r="AF258" t="s">
        <v>2211</v>
      </c>
      <c r="AG258" s="88" t="s">
        <v>2212</v>
      </c>
      <c r="AH258" t="s">
        <v>83</v>
      </c>
      <c r="AI258" s="49" t="s">
        <v>448</v>
      </c>
      <c r="AJ258" s="49">
        <v>1</v>
      </c>
      <c r="AK258" t="s">
        <v>5471</v>
      </c>
      <c r="AL258" s="355">
        <v>-7</v>
      </c>
      <c r="AM258" s="49" t="s">
        <v>75</v>
      </c>
      <c r="AN258" s="49" t="s">
        <v>75</v>
      </c>
      <c r="AO258" s="397" t="s">
        <v>75</v>
      </c>
      <c r="AP258" s="397" t="s">
        <v>75</v>
      </c>
      <c r="AQ258" s="397" t="s">
        <v>75</v>
      </c>
      <c r="AR258" s="397" t="s">
        <v>75</v>
      </c>
    </row>
    <row r="259" spans="1:44" x14ac:dyDescent="0.25">
      <c r="A259" s="353">
        <v>45661</v>
      </c>
      <c r="B259" t="s">
        <v>85</v>
      </c>
      <c r="C259" t="s">
        <v>188</v>
      </c>
      <c r="D259" s="357" t="s">
        <v>189</v>
      </c>
      <c r="E259" t="s">
        <v>462</v>
      </c>
      <c r="F259" t="s">
        <v>120</v>
      </c>
      <c r="G259" t="s">
        <v>75</v>
      </c>
      <c r="H259" t="s">
        <v>120</v>
      </c>
      <c r="I259" s="88">
        <v>-1</v>
      </c>
      <c r="J259" t="s">
        <v>121</v>
      </c>
      <c r="K259" s="49" t="s">
        <v>446</v>
      </c>
      <c r="L259" s="397">
        <v>9</v>
      </c>
      <c r="M259" t="s">
        <v>75</v>
      </c>
      <c r="N259" t="s">
        <v>75</v>
      </c>
      <c r="O259" t="s">
        <v>347</v>
      </c>
      <c r="P259" t="s">
        <v>347</v>
      </c>
      <c r="Q259" s="353" t="s">
        <v>75</v>
      </c>
      <c r="R259" t="s">
        <v>403</v>
      </c>
      <c r="S259" t="s">
        <v>172</v>
      </c>
      <c r="T259" t="s">
        <v>401</v>
      </c>
      <c r="U259" t="s">
        <v>75</v>
      </c>
      <c r="V259" t="s">
        <v>431</v>
      </c>
      <c r="W259" t="s">
        <v>75</v>
      </c>
      <c r="X259" s="49">
        <v>5.3</v>
      </c>
      <c r="Y259" t="s">
        <v>75</v>
      </c>
      <c r="Z259" t="s">
        <v>347</v>
      </c>
      <c r="AA259" t="s">
        <v>75</v>
      </c>
      <c r="AB259" t="s">
        <v>120</v>
      </c>
      <c r="AC259" t="s">
        <v>564</v>
      </c>
      <c r="AD259" t="s">
        <v>2134</v>
      </c>
      <c r="AE259" t="s">
        <v>190</v>
      </c>
      <c r="AF259" t="s">
        <v>2135</v>
      </c>
      <c r="AG259" s="88" t="s">
        <v>2136</v>
      </c>
      <c r="AH259" t="s">
        <v>83</v>
      </c>
      <c r="AI259" s="49" t="s">
        <v>406</v>
      </c>
      <c r="AJ259" s="49">
        <v>1</v>
      </c>
      <c r="AK259" t="s">
        <v>5471</v>
      </c>
      <c r="AL259" s="355">
        <v>-9</v>
      </c>
      <c r="AM259" s="49" t="s">
        <v>75</v>
      </c>
      <c r="AN259" s="49" t="s">
        <v>75</v>
      </c>
      <c r="AO259" s="397" t="s">
        <v>75</v>
      </c>
      <c r="AP259" s="397" t="s">
        <v>75</v>
      </c>
      <c r="AQ259" s="397" t="s">
        <v>75</v>
      </c>
      <c r="AR259" s="397" t="s">
        <v>75</v>
      </c>
    </row>
    <row r="260" spans="1:44" x14ac:dyDescent="0.25">
      <c r="A260" s="353">
        <v>45661</v>
      </c>
      <c r="B260" t="s">
        <v>85</v>
      </c>
      <c r="C260" t="s">
        <v>188</v>
      </c>
      <c r="D260" s="357" t="s">
        <v>365</v>
      </c>
      <c r="E260" t="s">
        <v>885</v>
      </c>
      <c r="F260" t="s">
        <v>886</v>
      </c>
      <c r="G260" t="s">
        <v>75</v>
      </c>
      <c r="H260" t="s">
        <v>886</v>
      </c>
      <c r="I260" s="88">
        <v>-1</v>
      </c>
      <c r="J260" t="s">
        <v>103</v>
      </c>
      <c r="K260" s="49" t="s">
        <v>887</v>
      </c>
      <c r="L260" s="397">
        <v>8</v>
      </c>
      <c r="M260" t="s">
        <v>75</v>
      </c>
      <c r="N260" t="s">
        <v>75</v>
      </c>
      <c r="O260" t="s">
        <v>347</v>
      </c>
      <c r="P260" t="s">
        <v>347</v>
      </c>
      <c r="Q260" s="353" t="s">
        <v>75</v>
      </c>
      <c r="R260" t="s">
        <v>403</v>
      </c>
      <c r="S260" t="s">
        <v>172</v>
      </c>
      <c r="T260" t="s">
        <v>401</v>
      </c>
      <c r="U260" t="s">
        <v>75</v>
      </c>
      <c r="V260" t="s">
        <v>431</v>
      </c>
      <c r="W260" t="s">
        <v>75</v>
      </c>
      <c r="X260" s="49">
        <v>4.2</v>
      </c>
      <c r="Y260" t="s">
        <v>75</v>
      </c>
      <c r="Z260" t="s">
        <v>347</v>
      </c>
      <c r="AA260" t="s">
        <v>75</v>
      </c>
      <c r="AB260" t="s">
        <v>888</v>
      </c>
      <c r="AC260" t="s">
        <v>347</v>
      </c>
      <c r="AD260" t="s">
        <v>299</v>
      </c>
      <c r="AE260" t="s">
        <v>190</v>
      </c>
      <c r="AF260" t="s">
        <v>410</v>
      </c>
      <c r="AG260" s="88" t="s">
        <v>2205</v>
      </c>
      <c r="AH260" t="s">
        <v>83</v>
      </c>
      <c r="AI260" s="49" t="s">
        <v>433</v>
      </c>
      <c r="AJ260" s="49">
        <v>1</v>
      </c>
      <c r="AK260" t="s">
        <v>5471</v>
      </c>
      <c r="AL260" s="355">
        <v>-8</v>
      </c>
      <c r="AM260" s="49" t="s">
        <v>75</v>
      </c>
      <c r="AN260" s="49" t="s">
        <v>75</v>
      </c>
      <c r="AO260" s="397" t="s">
        <v>75</v>
      </c>
      <c r="AP260" s="397" t="s">
        <v>75</v>
      </c>
      <c r="AQ260" s="397" t="s">
        <v>75</v>
      </c>
      <c r="AR260" s="397" t="s">
        <v>75</v>
      </c>
    </row>
    <row r="261" spans="1:44" x14ac:dyDescent="0.25">
      <c r="A261" s="353">
        <v>45661</v>
      </c>
      <c r="B261" t="s">
        <v>85</v>
      </c>
      <c r="C261" t="s">
        <v>188</v>
      </c>
      <c r="D261" s="357" t="s">
        <v>189</v>
      </c>
      <c r="E261" t="s">
        <v>462</v>
      </c>
      <c r="F261" t="s">
        <v>316</v>
      </c>
      <c r="G261" t="s">
        <v>75</v>
      </c>
      <c r="H261" t="s">
        <v>316</v>
      </c>
      <c r="I261" s="88">
        <v>-1</v>
      </c>
      <c r="J261" t="s">
        <v>121</v>
      </c>
      <c r="K261" s="49" t="s">
        <v>456</v>
      </c>
      <c r="L261" s="397">
        <v>10</v>
      </c>
      <c r="M261" t="s">
        <v>75</v>
      </c>
      <c r="N261" t="s">
        <v>75</v>
      </c>
      <c r="O261" t="s">
        <v>347</v>
      </c>
      <c r="P261" t="s">
        <v>347</v>
      </c>
      <c r="Q261" s="353" t="s">
        <v>75</v>
      </c>
      <c r="R261" t="s">
        <v>403</v>
      </c>
      <c r="S261" t="s">
        <v>172</v>
      </c>
      <c r="T261" t="s">
        <v>401</v>
      </c>
      <c r="U261" t="s">
        <v>75</v>
      </c>
      <c r="V261" t="s">
        <v>431</v>
      </c>
      <c r="W261" t="s">
        <v>75</v>
      </c>
      <c r="X261" s="49">
        <v>4.3</v>
      </c>
      <c r="Y261" t="s">
        <v>75</v>
      </c>
      <c r="Z261" t="s">
        <v>347</v>
      </c>
      <c r="AA261" t="s">
        <v>75</v>
      </c>
      <c r="AB261" t="s">
        <v>316</v>
      </c>
      <c r="AC261" t="s">
        <v>438</v>
      </c>
      <c r="AD261" t="s">
        <v>80</v>
      </c>
      <c r="AE261" t="s">
        <v>190</v>
      </c>
      <c r="AF261" t="s">
        <v>409</v>
      </c>
      <c r="AG261" s="88" t="s">
        <v>256</v>
      </c>
      <c r="AH261" t="s">
        <v>83</v>
      </c>
      <c r="AI261" s="49" t="s">
        <v>406</v>
      </c>
      <c r="AJ261" s="49">
        <v>1</v>
      </c>
      <c r="AK261" t="s">
        <v>5471</v>
      </c>
      <c r="AL261" s="355">
        <v>-10</v>
      </c>
      <c r="AM261" s="49" t="s">
        <v>75</v>
      </c>
      <c r="AN261" s="49" t="s">
        <v>75</v>
      </c>
      <c r="AO261" s="397" t="s">
        <v>75</v>
      </c>
      <c r="AP261" s="397" t="s">
        <v>75</v>
      </c>
      <c r="AQ261" s="397" t="s">
        <v>75</v>
      </c>
      <c r="AR261" s="397" t="s">
        <v>75</v>
      </c>
    </row>
    <row r="262" spans="1:44" x14ac:dyDescent="0.25">
      <c r="A262" s="353">
        <v>45661</v>
      </c>
      <c r="B262" t="s">
        <v>85</v>
      </c>
      <c r="C262" t="s">
        <v>188</v>
      </c>
      <c r="D262" s="357" t="s">
        <v>363</v>
      </c>
      <c r="E262" t="s">
        <v>434</v>
      </c>
      <c r="F262" t="s">
        <v>435</v>
      </c>
      <c r="G262" t="s">
        <v>75</v>
      </c>
      <c r="H262" t="s">
        <v>210</v>
      </c>
      <c r="I262" s="88">
        <v>-1</v>
      </c>
      <c r="J262" t="s">
        <v>88</v>
      </c>
      <c r="K262" s="49" t="s">
        <v>439</v>
      </c>
      <c r="L262" s="397">
        <v>29</v>
      </c>
      <c r="M262" t="s">
        <v>75</v>
      </c>
      <c r="N262" t="s">
        <v>75</v>
      </c>
      <c r="O262" t="s">
        <v>347</v>
      </c>
      <c r="P262" t="s">
        <v>347</v>
      </c>
      <c r="Q262" s="353">
        <v>45931</v>
      </c>
      <c r="R262" t="s">
        <v>403</v>
      </c>
      <c r="S262" t="s">
        <v>172</v>
      </c>
      <c r="T262" t="s">
        <v>401</v>
      </c>
      <c r="U262" t="s">
        <v>75</v>
      </c>
      <c r="V262" t="s">
        <v>431</v>
      </c>
      <c r="W262" t="s">
        <v>75</v>
      </c>
      <c r="X262" s="49">
        <v>1.5</v>
      </c>
      <c r="Y262" t="s">
        <v>75</v>
      </c>
      <c r="Z262" t="s">
        <v>347</v>
      </c>
      <c r="AA262" t="s">
        <v>75</v>
      </c>
      <c r="AB262" t="s">
        <v>211</v>
      </c>
      <c r="AC262" t="s">
        <v>349</v>
      </c>
      <c r="AD262" t="s">
        <v>299</v>
      </c>
      <c r="AE262" t="s">
        <v>190</v>
      </c>
      <c r="AF262" t="s">
        <v>410</v>
      </c>
      <c r="AG262" s="88" t="s">
        <v>411</v>
      </c>
      <c r="AH262" t="s">
        <v>83</v>
      </c>
      <c r="AI262" s="49" t="s">
        <v>436</v>
      </c>
      <c r="AJ262" s="49">
        <v>1</v>
      </c>
      <c r="AK262" t="s">
        <v>5471</v>
      </c>
      <c r="AL262" s="355">
        <v>-29</v>
      </c>
      <c r="AM262" s="49" t="s">
        <v>75</v>
      </c>
      <c r="AN262" s="49" t="s">
        <v>75</v>
      </c>
      <c r="AO262" s="397" t="s">
        <v>75</v>
      </c>
      <c r="AP262" s="397" t="s">
        <v>75</v>
      </c>
      <c r="AQ262" s="397" t="s">
        <v>75</v>
      </c>
      <c r="AR262" s="397" t="s">
        <v>75</v>
      </c>
    </row>
    <row r="263" spans="1:44" x14ac:dyDescent="0.25">
      <c r="A263" s="353">
        <v>45661</v>
      </c>
      <c r="B263" t="s">
        <v>85</v>
      </c>
      <c r="C263" t="s">
        <v>177</v>
      </c>
      <c r="D263" s="357" t="s">
        <v>116</v>
      </c>
      <c r="E263" t="s">
        <v>474</v>
      </c>
      <c r="F263" t="s">
        <v>5386</v>
      </c>
      <c r="G263" t="s">
        <v>75</v>
      </c>
      <c r="H263" t="s">
        <v>5386</v>
      </c>
      <c r="I263" s="88">
        <v>-1</v>
      </c>
      <c r="J263" t="s">
        <v>105</v>
      </c>
      <c r="K263" s="49" t="s">
        <v>613</v>
      </c>
      <c r="L263" s="397">
        <v>60</v>
      </c>
      <c r="M263" t="s">
        <v>75</v>
      </c>
      <c r="N263" t="s">
        <v>75</v>
      </c>
      <c r="O263" t="s">
        <v>347</v>
      </c>
      <c r="P263" t="s">
        <v>347</v>
      </c>
      <c r="Q263" s="353" t="s">
        <v>75</v>
      </c>
      <c r="R263" t="s">
        <v>403</v>
      </c>
      <c r="S263" t="s">
        <v>172</v>
      </c>
      <c r="T263" t="s">
        <v>401</v>
      </c>
      <c r="U263" t="s">
        <v>75</v>
      </c>
      <c r="V263" t="s">
        <v>404</v>
      </c>
      <c r="W263" t="s">
        <v>75</v>
      </c>
      <c r="X263" s="49">
        <v>7.4</v>
      </c>
      <c r="Y263" t="s">
        <v>75</v>
      </c>
      <c r="Z263" t="s">
        <v>347</v>
      </c>
      <c r="AA263" t="s">
        <v>75</v>
      </c>
      <c r="AB263" t="s">
        <v>2654</v>
      </c>
      <c r="AC263" t="s">
        <v>475</v>
      </c>
      <c r="AD263" t="s">
        <v>277</v>
      </c>
      <c r="AE263" t="s">
        <v>190</v>
      </c>
      <c r="AF263" t="s">
        <v>560</v>
      </c>
      <c r="AG263" s="88" t="s">
        <v>278</v>
      </c>
      <c r="AH263" t="s">
        <v>104</v>
      </c>
      <c r="AI263" s="49" t="s">
        <v>416</v>
      </c>
      <c r="AJ263" s="49">
        <v>1</v>
      </c>
      <c r="AK263" t="s">
        <v>5471</v>
      </c>
      <c r="AL263" s="355">
        <v>-60</v>
      </c>
      <c r="AM263" s="49" t="s">
        <v>75</v>
      </c>
      <c r="AN263" s="49" t="s">
        <v>75</v>
      </c>
      <c r="AO263" s="397" t="s">
        <v>75</v>
      </c>
      <c r="AP263" s="397" t="s">
        <v>75</v>
      </c>
      <c r="AQ263" s="397" t="s">
        <v>75</v>
      </c>
      <c r="AR263" s="397" t="s">
        <v>75</v>
      </c>
    </row>
    <row r="264" spans="1:44" x14ac:dyDescent="0.25">
      <c r="A264" s="353">
        <v>45661</v>
      </c>
      <c r="B264" t="s">
        <v>85</v>
      </c>
      <c r="C264" t="s">
        <v>177</v>
      </c>
      <c r="D264" s="357" t="s">
        <v>116</v>
      </c>
      <c r="E264" t="s">
        <v>474</v>
      </c>
      <c r="F264" t="s">
        <v>1939</v>
      </c>
      <c r="G264" t="s">
        <v>75</v>
      </c>
      <c r="H264" t="s">
        <v>1939</v>
      </c>
      <c r="I264" s="88">
        <v>-1</v>
      </c>
      <c r="J264" t="s">
        <v>105</v>
      </c>
      <c r="K264" s="49" t="s">
        <v>1940</v>
      </c>
      <c r="L264" s="397">
        <v>60</v>
      </c>
      <c r="M264" t="s">
        <v>75</v>
      </c>
      <c r="N264" t="s">
        <v>75</v>
      </c>
      <c r="O264" t="s">
        <v>347</v>
      </c>
      <c r="P264" t="s">
        <v>347</v>
      </c>
      <c r="Q264" s="353" t="s">
        <v>75</v>
      </c>
      <c r="R264" t="s">
        <v>403</v>
      </c>
      <c r="S264" t="s">
        <v>172</v>
      </c>
      <c r="T264" t="s">
        <v>401</v>
      </c>
      <c r="U264" t="s">
        <v>75</v>
      </c>
      <c r="V264" t="s">
        <v>404</v>
      </c>
      <c r="W264" t="s">
        <v>75</v>
      </c>
      <c r="X264" s="49">
        <v>7.4</v>
      </c>
      <c r="Y264" t="s">
        <v>75</v>
      </c>
      <c r="Z264" t="s">
        <v>347</v>
      </c>
      <c r="AA264" t="s">
        <v>75</v>
      </c>
      <c r="AB264" t="s">
        <v>1941</v>
      </c>
      <c r="AC264" t="s">
        <v>475</v>
      </c>
      <c r="AD264" t="s">
        <v>277</v>
      </c>
      <c r="AE264" t="s">
        <v>190</v>
      </c>
      <c r="AF264" t="s">
        <v>560</v>
      </c>
      <c r="AG264" s="88" t="s">
        <v>278</v>
      </c>
      <c r="AH264" t="s">
        <v>104</v>
      </c>
      <c r="AI264" s="49" t="s">
        <v>416</v>
      </c>
      <c r="AJ264" s="49">
        <v>1</v>
      </c>
      <c r="AK264" t="s">
        <v>5471</v>
      </c>
      <c r="AL264" s="355">
        <v>-60</v>
      </c>
      <c r="AM264" s="49" t="s">
        <v>75</v>
      </c>
      <c r="AN264" s="49" t="s">
        <v>75</v>
      </c>
      <c r="AO264" s="397" t="s">
        <v>75</v>
      </c>
      <c r="AP264" s="397" t="s">
        <v>75</v>
      </c>
      <c r="AQ264" s="397" t="s">
        <v>75</v>
      </c>
      <c r="AR264" s="397" t="s">
        <v>75</v>
      </c>
    </row>
    <row r="265" spans="1:44" x14ac:dyDescent="0.25">
      <c r="A265" s="353">
        <v>45661</v>
      </c>
      <c r="B265" t="s">
        <v>85</v>
      </c>
      <c r="C265" t="s">
        <v>177</v>
      </c>
      <c r="D265" s="357" t="s">
        <v>89</v>
      </c>
      <c r="E265" t="s">
        <v>493</v>
      </c>
      <c r="F265" t="s">
        <v>1571</v>
      </c>
      <c r="G265" t="s">
        <v>75</v>
      </c>
      <c r="H265" t="s">
        <v>1571</v>
      </c>
      <c r="I265" s="88">
        <v>-1</v>
      </c>
      <c r="J265" t="s">
        <v>93</v>
      </c>
      <c r="K265" s="49" t="s">
        <v>1572</v>
      </c>
      <c r="L265" s="397">
        <v>25</v>
      </c>
      <c r="M265" t="s">
        <v>75</v>
      </c>
      <c r="N265" t="s">
        <v>75</v>
      </c>
      <c r="O265" t="s">
        <v>347</v>
      </c>
      <c r="P265" t="s">
        <v>347</v>
      </c>
      <c r="Q265" s="353" t="s">
        <v>75</v>
      </c>
      <c r="R265" t="s">
        <v>403</v>
      </c>
      <c r="S265" t="s">
        <v>172</v>
      </c>
      <c r="T265" t="s">
        <v>401</v>
      </c>
      <c r="U265" t="s">
        <v>75</v>
      </c>
      <c r="V265" t="s">
        <v>404</v>
      </c>
      <c r="W265" t="s">
        <v>75</v>
      </c>
      <c r="X265" s="49">
        <v>8.1999999999999993</v>
      </c>
      <c r="Y265" t="s">
        <v>75</v>
      </c>
      <c r="Z265" t="s">
        <v>347</v>
      </c>
      <c r="AA265" t="s">
        <v>75</v>
      </c>
      <c r="AB265" t="s">
        <v>1573</v>
      </c>
      <c r="AC265" t="s">
        <v>640</v>
      </c>
      <c r="AD265" t="s">
        <v>80</v>
      </c>
      <c r="AE265" t="s">
        <v>190</v>
      </c>
      <c r="AF265" t="s">
        <v>409</v>
      </c>
      <c r="AG265" s="88" t="s">
        <v>256</v>
      </c>
      <c r="AH265" t="s">
        <v>83</v>
      </c>
      <c r="AI265" s="49" t="s">
        <v>445</v>
      </c>
      <c r="AJ265" s="49">
        <v>1</v>
      </c>
      <c r="AK265" t="s">
        <v>5471</v>
      </c>
      <c r="AL265" s="355">
        <v>-25</v>
      </c>
      <c r="AM265" s="49" t="s">
        <v>75</v>
      </c>
      <c r="AN265" s="49" t="s">
        <v>75</v>
      </c>
      <c r="AO265" s="397" t="s">
        <v>75</v>
      </c>
      <c r="AP265" s="397" t="s">
        <v>75</v>
      </c>
      <c r="AQ265" s="397" t="s">
        <v>75</v>
      </c>
      <c r="AR265" s="397" t="s">
        <v>75</v>
      </c>
    </row>
    <row r="266" spans="1:44" x14ac:dyDescent="0.25">
      <c r="A266" s="353">
        <v>45661</v>
      </c>
      <c r="B266" t="s">
        <v>85</v>
      </c>
      <c r="C266" t="s">
        <v>177</v>
      </c>
      <c r="D266" s="357" t="s">
        <v>89</v>
      </c>
      <c r="E266" t="s">
        <v>493</v>
      </c>
      <c r="F266" t="s">
        <v>213</v>
      </c>
      <c r="G266" t="s">
        <v>75</v>
      </c>
      <c r="H266" t="s">
        <v>213</v>
      </c>
      <c r="I266" s="88">
        <v>-1</v>
      </c>
      <c r="J266" t="s">
        <v>88</v>
      </c>
      <c r="K266" s="49" t="s">
        <v>219</v>
      </c>
      <c r="L266" s="397">
        <v>127.5</v>
      </c>
      <c r="M266" t="s">
        <v>75</v>
      </c>
      <c r="N266" t="s">
        <v>75</v>
      </c>
      <c r="O266" t="s">
        <v>347</v>
      </c>
      <c r="P266" t="s">
        <v>347</v>
      </c>
      <c r="Q266" s="353">
        <v>47096</v>
      </c>
      <c r="R266" t="s">
        <v>403</v>
      </c>
      <c r="S266" t="s">
        <v>172</v>
      </c>
      <c r="T266" t="s">
        <v>401</v>
      </c>
      <c r="U266" t="s">
        <v>75</v>
      </c>
      <c r="V266" t="s">
        <v>404</v>
      </c>
      <c r="W266" t="s">
        <v>75</v>
      </c>
      <c r="X266" s="49">
        <v>8.1999999999999993</v>
      </c>
      <c r="Y266" t="s">
        <v>75</v>
      </c>
      <c r="Z266" t="s">
        <v>347</v>
      </c>
      <c r="AA266" t="s">
        <v>75</v>
      </c>
      <c r="AB266" t="s">
        <v>90</v>
      </c>
      <c r="AC266" t="s">
        <v>370</v>
      </c>
      <c r="AD266" t="s">
        <v>77</v>
      </c>
      <c r="AE266" t="s">
        <v>190</v>
      </c>
      <c r="AF266" t="s">
        <v>399</v>
      </c>
      <c r="AG266" s="88" t="s">
        <v>258</v>
      </c>
      <c r="AH266" t="s">
        <v>83</v>
      </c>
      <c r="AI266" s="49" t="s">
        <v>445</v>
      </c>
      <c r="AJ266" s="49">
        <v>1</v>
      </c>
      <c r="AK266" t="s">
        <v>5471</v>
      </c>
      <c r="AL266" s="355">
        <v>-127.5</v>
      </c>
      <c r="AM266" s="49" t="s">
        <v>75</v>
      </c>
      <c r="AN266" s="49" t="s">
        <v>75</v>
      </c>
      <c r="AO266" s="397" t="s">
        <v>75</v>
      </c>
      <c r="AP266" s="397" t="s">
        <v>75</v>
      </c>
      <c r="AQ266" s="397" t="s">
        <v>75</v>
      </c>
      <c r="AR266" s="397" t="s">
        <v>75</v>
      </c>
    </row>
    <row r="267" spans="1:44" x14ac:dyDescent="0.25">
      <c r="A267" s="353">
        <v>45661</v>
      </c>
      <c r="B267" t="s">
        <v>85</v>
      </c>
      <c r="C267" t="s">
        <v>177</v>
      </c>
      <c r="D267" s="357" t="s">
        <v>89</v>
      </c>
      <c r="E267" t="s">
        <v>493</v>
      </c>
      <c r="F267" t="s">
        <v>637</v>
      </c>
      <c r="G267" t="s">
        <v>75</v>
      </c>
      <c r="H267" t="s">
        <v>637</v>
      </c>
      <c r="I267" s="88">
        <v>-1</v>
      </c>
      <c r="J267" t="s">
        <v>93</v>
      </c>
      <c r="K267" s="49" t="s">
        <v>638</v>
      </c>
      <c r="L267" s="397">
        <v>35</v>
      </c>
      <c r="M267" t="s">
        <v>75</v>
      </c>
      <c r="N267" t="s">
        <v>75</v>
      </c>
      <c r="O267" t="s">
        <v>347</v>
      </c>
      <c r="P267" t="s">
        <v>347</v>
      </c>
      <c r="Q267" s="353" t="s">
        <v>75</v>
      </c>
      <c r="R267" t="s">
        <v>403</v>
      </c>
      <c r="S267" t="s">
        <v>172</v>
      </c>
      <c r="T267" t="s">
        <v>401</v>
      </c>
      <c r="U267" t="s">
        <v>75</v>
      </c>
      <c r="V267" t="s">
        <v>404</v>
      </c>
      <c r="W267" t="s">
        <v>75</v>
      </c>
      <c r="X267" s="49">
        <v>8.1999999999999993</v>
      </c>
      <c r="Y267" t="s">
        <v>75</v>
      </c>
      <c r="Z267" t="s">
        <v>347</v>
      </c>
      <c r="AA267" t="s">
        <v>75</v>
      </c>
      <c r="AB267" t="s">
        <v>639</v>
      </c>
      <c r="AC267" t="s">
        <v>640</v>
      </c>
      <c r="AD267" t="s">
        <v>1924</v>
      </c>
      <c r="AE267" t="s">
        <v>190</v>
      </c>
      <c r="AF267" t="s">
        <v>1925</v>
      </c>
      <c r="AG267" s="88">
        <v>97142667877</v>
      </c>
      <c r="AH267" t="s">
        <v>83</v>
      </c>
      <c r="AI267" s="49" t="s">
        <v>445</v>
      </c>
      <c r="AJ267" s="49">
        <v>1</v>
      </c>
      <c r="AK267" t="s">
        <v>5471</v>
      </c>
      <c r="AL267" s="355">
        <v>-35</v>
      </c>
      <c r="AM267" s="49" t="s">
        <v>75</v>
      </c>
      <c r="AN267" s="49" t="s">
        <v>75</v>
      </c>
      <c r="AO267" s="397" t="s">
        <v>75</v>
      </c>
      <c r="AP267" s="397" t="s">
        <v>75</v>
      </c>
      <c r="AQ267" s="397" t="s">
        <v>75</v>
      </c>
      <c r="AR267" s="397" t="s">
        <v>75</v>
      </c>
    </row>
    <row r="268" spans="1:44" x14ac:dyDescent="0.25">
      <c r="A268" s="353">
        <v>45661</v>
      </c>
      <c r="B268" t="s">
        <v>85</v>
      </c>
      <c r="C268" t="s">
        <v>177</v>
      </c>
      <c r="D268" s="357" t="s">
        <v>477</v>
      </c>
      <c r="E268" t="s">
        <v>415</v>
      </c>
      <c r="F268" t="s">
        <v>2820</v>
      </c>
      <c r="G268" t="s">
        <v>75</v>
      </c>
      <c r="H268" t="s">
        <v>2820</v>
      </c>
      <c r="I268" s="88">
        <v>-1</v>
      </c>
      <c r="J268" t="s">
        <v>97</v>
      </c>
      <c r="K268" s="49" t="s">
        <v>2821</v>
      </c>
      <c r="L268" s="397">
        <v>100</v>
      </c>
      <c r="M268" t="s">
        <v>75</v>
      </c>
      <c r="N268" t="s">
        <v>75</v>
      </c>
      <c r="O268" t="s">
        <v>347</v>
      </c>
      <c r="P268" t="s">
        <v>347</v>
      </c>
      <c r="Q268" s="353">
        <v>45717</v>
      </c>
      <c r="R268" t="s">
        <v>403</v>
      </c>
      <c r="S268" t="s">
        <v>172</v>
      </c>
      <c r="T268" t="s">
        <v>401</v>
      </c>
      <c r="U268" t="s">
        <v>75</v>
      </c>
      <c r="V268" t="s">
        <v>404</v>
      </c>
      <c r="W268" t="s">
        <v>75</v>
      </c>
      <c r="X268" s="49">
        <v>8.3000000000000007</v>
      </c>
      <c r="Y268" t="s">
        <v>75</v>
      </c>
      <c r="Z268" t="s">
        <v>347</v>
      </c>
      <c r="AA268" t="s">
        <v>75</v>
      </c>
      <c r="AB268" t="s">
        <v>2822</v>
      </c>
      <c r="AC268" t="s">
        <v>460</v>
      </c>
      <c r="AD268" t="s">
        <v>80</v>
      </c>
      <c r="AE268" t="s">
        <v>190</v>
      </c>
      <c r="AF268" t="s">
        <v>5361</v>
      </c>
      <c r="AG268" s="88" t="s">
        <v>256</v>
      </c>
      <c r="AH268" t="s">
        <v>83</v>
      </c>
      <c r="AI268" s="49" t="s">
        <v>445</v>
      </c>
      <c r="AJ268" s="49">
        <v>1</v>
      </c>
      <c r="AK268" t="s">
        <v>5471</v>
      </c>
      <c r="AL268" s="355">
        <v>-100</v>
      </c>
      <c r="AM268" s="49" t="s">
        <v>75</v>
      </c>
      <c r="AN268" s="49" t="s">
        <v>75</v>
      </c>
      <c r="AO268" s="397" t="s">
        <v>75</v>
      </c>
      <c r="AP268" s="397" t="s">
        <v>75</v>
      </c>
      <c r="AQ268" s="397" t="s">
        <v>75</v>
      </c>
      <c r="AR268" s="397" t="s">
        <v>75</v>
      </c>
    </row>
    <row r="269" spans="1:44" x14ac:dyDescent="0.25">
      <c r="A269" s="353">
        <v>45661</v>
      </c>
      <c r="B269" t="s">
        <v>85</v>
      </c>
      <c r="C269" t="s">
        <v>177</v>
      </c>
      <c r="D269" s="357" t="s">
        <v>477</v>
      </c>
      <c r="E269" t="s">
        <v>415</v>
      </c>
      <c r="F269" t="s">
        <v>2571</v>
      </c>
      <c r="G269" t="s">
        <v>75</v>
      </c>
      <c r="H269" t="s">
        <v>2571</v>
      </c>
      <c r="I269" s="88">
        <v>-1</v>
      </c>
      <c r="J269" t="s">
        <v>97</v>
      </c>
      <c r="K269" s="49" t="s">
        <v>2572</v>
      </c>
      <c r="L269" s="397">
        <v>100</v>
      </c>
      <c r="M269" t="s">
        <v>75</v>
      </c>
      <c r="N269" t="s">
        <v>75</v>
      </c>
      <c r="O269" t="s">
        <v>347</v>
      </c>
      <c r="P269" t="s">
        <v>347</v>
      </c>
      <c r="Q269" s="353">
        <v>45931</v>
      </c>
      <c r="R269" t="s">
        <v>403</v>
      </c>
      <c r="S269" t="s">
        <v>172</v>
      </c>
      <c r="T269" t="s">
        <v>401</v>
      </c>
      <c r="U269" t="s">
        <v>75</v>
      </c>
      <c r="V269" t="s">
        <v>404</v>
      </c>
      <c r="W269" t="s">
        <v>75</v>
      </c>
      <c r="X269" s="49">
        <v>8.3000000000000007</v>
      </c>
      <c r="Y269" t="s">
        <v>75</v>
      </c>
      <c r="Z269" t="s">
        <v>347</v>
      </c>
      <c r="AA269" t="s">
        <v>75</v>
      </c>
      <c r="AB269" t="s">
        <v>2573</v>
      </c>
      <c r="AC269" t="s">
        <v>460</v>
      </c>
      <c r="AD269" t="s">
        <v>80</v>
      </c>
      <c r="AE269" t="s">
        <v>190</v>
      </c>
      <c r="AF269" t="s">
        <v>5361</v>
      </c>
      <c r="AG269" s="88" t="s">
        <v>256</v>
      </c>
      <c r="AH269" t="s">
        <v>83</v>
      </c>
      <c r="AI269" s="49" t="s">
        <v>445</v>
      </c>
      <c r="AJ269" s="49">
        <v>1</v>
      </c>
      <c r="AK269" t="s">
        <v>5471</v>
      </c>
      <c r="AL269" s="355">
        <v>-100</v>
      </c>
      <c r="AM269" s="49" t="s">
        <v>75</v>
      </c>
      <c r="AN269" s="49" t="s">
        <v>75</v>
      </c>
      <c r="AO269" s="397" t="s">
        <v>75</v>
      </c>
      <c r="AP269" s="397" t="s">
        <v>75</v>
      </c>
      <c r="AQ269" s="397" t="s">
        <v>75</v>
      </c>
      <c r="AR269" s="397" t="s">
        <v>75</v>
      </c>
    </row>
    <row r="270" spans="1:44" x14ac:dyDescent="0.25">
      <c r="A270" s="353">
        <v>45661</v>
      </c>
      <c r="B270" t="s">
        <v>85</v>
      </c>
      <c r="C270" t="s">
        <v>177</v>
      </c>
      <c r="D270" s="357" t="s">
        <v>608</v>
      </c>
      <c r="E270" t="s">
        <v>478</v>
      </c>
      <c r="F270" t="s">
        <v>1842</v>
      </c>
      <c r="G270" t="s">
        <v>75</v>
      </c>
      <c r="H270" t="s">
        <v>1842</v>
      </c>
      <c r="I270" s="88">
        <v>-1</v>
      </c>
      <c r="J270" t="s">
        <v>93</v>
      </c>
      <c r="K270" s="49">
        <v>7126</v>
      </c>
      <c r="L270" s="397">
        <v>200</v>
      </c>
      <c r="M270" t="s">
        <v>75</v>
      </c>
      <c r="N270" t="s">
        <v>75</v>
      </c>
      <c r="O270" t="s">
        <v>347</v>
      </c>
      <c r="P270" t="s">
        <v>347</v>
      </c>
      <c r="Q270" s="353" t="s">
        <v>75</v>
      </c>
      <c r="R270" t="s">
        <v>403</v>
      </c>
      <c r="S270" t="s">
        <v>172</v>
      </c>
      <c r="T270" t="s">
        <v>401</v>
      </c>
      <c r="U270" t="s">
        <v>75</v>
      </c>
      <c r="V270" t="s">
        <v>404</v>
      </c>
      <c r="W270" t="s">
        <v>75</v>
      </c>
      <c r="X270" s="49">
        <v>7.4</v>
      </c>
      <c r="Y270" t="s">
        <v>75</v>
      </c>
      <c r="Z270" t="s">
        <v>347</v>
      </c>
      <c r="AA270" t="s">
        <v>75</v>
      </c>
      <c r="AB270" t="s">
        <v>1843</v>
      </c>
      <c r="AC270" t="s">
        <v>479</v>
      </c>
      <c r="AD270" t="s">
        <v>178</v>
      </c>
      <c r="AE270" t="s">
        <v>190</v>
      </c>
      <c r="AF270" t="s">
        <v>79</v>
      </c>
      <c r="AG270" s="88" t="s">
        <v>254</v>
      </c>
      <c r="AH270" t="s">
        <v>83</v>
      </c>
      <c r="AI270" s="49" t="s">
        <v>416</v>
      </c>
      <c r="AJ270" s="49">
        <v>1</v>
      </c>
      <c r="AK270" t="s">
        <v>5471</v>
      </c>
      <c r="AL270" s="355">
        <v>-200</v>
      </c>
      <c r="AM270" s="49" t="s">
        <v>75</v>
      </c>
      <c r="AN270" s="49" t="s">
        <v>75</v>
      </c>
      <c r="AO270" s="397" t="s">
        <v>75</v>
      </c>
      <c r="AP270" s="397" t="s">
        <v>75</v>
      </c>
      <c r="AQ270" s="397" t="s">
        <v>75</v>
      </c>
      <c r="AR270" s="397" t="s">
        <v>75</v>
      </c>
    </row>
    <row r="271" spans="1:44" x14ac:dyDescent="0.25">
      <c r="A271" s="353">
        <v>45661</v>
      </c>
      <c r="B271" t="s">
        <v>85</v>
      </c>
      <c r="C271" t="s">
        <v>177</v>
      </c>
      <c r="D271" s="357" t="s">
        <v>477</v>
      </c>
      <c r="E271" t="s">
        <v>415</v>
      </c>
      <c r="F271" t="s">
        <v>1565</v>
      </c>
      <c r="G271" t="s">
        <v>75</v>
      </c>
      <c r="H271" t="s">
        <v>1565</v>
      </c>
      <c r="I271" s="88">
        <v>-1</v>
      </c>
      <c r="J271" t="s">
        <v>103</v>
      </c>
      <c r="K271" s="49">
        <v>5906</v>
      </c>
      <c r="L271" s="397">
        <v>35</v>
      </c>
      <c r="M271" t="s">
        <v>75</v>
      </c>
      <c r="N271" t="s">
        <v>75</v>
      </c>
      <c r="O271" t="s">
        <v>347</v>
      </c>
      <c r="P271" t="s">
        <v>347</v>
      </c>
      <c r="Q271" s="353">
        <v>45870</v>
      </c>
      <c r="R271" t="s">
        <v>403</v>
      </c>
      <c r="S271" t="s">
        <v>172</v>
      </c>
      <c r="T271" t="s">
        <v>401</v>
      </c>
      <c r="U271" t="s">
        <v>75</v>
      </c>
      <c r="V271" t="s">
        <v>404</v>
      </c>
      <c r="W271" t="s">
        <v>75</v>
      </c>
      <c r="X271" s="49">
        <v>7.3</v>
      </c>
      <c r="Y271" t="s">
        <v>75</v>
      </c>
      <c r="Z271" t="s">
        <v>347</v>
      </c>
      <c r="AA271" t="s">
        <v>75</v>
      </c>
      <c r="AB271" t="s">
        <v>1566</v>
      </c>
      <c r="AC271" t="s">
        <v>447</v>
      </c>
      <c r="AD271" t="s">
        <v>80</v>
      </c>
      <c r="AE271" t="s">
        <v>190</v>
      </c>
      <c r="AF271" t="s">
        <v>409</v>
      </c>
      <c r="AG271" s="88" t="s">
        <v>256</v>
      </c>
      <c r="AH271" t="s">
        <v>83</v>
      </c>
      <c r="AI271" s="49" t="s">
        <v>416</v>
      </c>
      <c r="AJ271" s="49">
        <v>1</v>
      </c>
      <c r="AK271" t="s">
        <v>5471</v>
      </c>
      <c r="AL271" s="355">
        <v>-35</v>
      </c>
      <c r="AM271" s="49" t="s">
        <v>75</v>
      </c>
      <c r="AN271" s="49" t="s">
        <v>75</v>
      </c>
      <c r="AO271" s="397" t="s">
        <v>75</v>
      </c>
      <c r="AP271" s="397" t="s">
        <v>75</v>
      </c>
      <c r="AQ271" s="397" t="s">
        <v>75</v>
      </c>
      <c r="AR271" s="397" t="s">
        <v>75</v>
      </c>
    </row>
    <row r="272" spans="1:44" x14ac:dyDescent="0.25">
      <c r="A272" s="353">
        <v>45661</v>
      </c>
      <c r="B272" t="s">
        <v>85</v>
      </c>
      <c r="C272" t="s">
        <v>177</v>
      </c>
      <c r="D272" s="357" t="s">
        <v>477</v>
      </c>
      <c r="E272" t="s">
        <v>415</v>
      </c>
      <c r="F272" t="s">
        <v>1937</v>
      </c>
      <c r="G272" t="s">
        <v>75</v>
      </c>
      <c r="H272" t="s">
        <v>1937</v>
      </c>
      <c r="I272" s="88">
        <v>-1</v>
      </c>
      <c r="J272" t="s">
        <v>93</v>
      </c>
      <c r="K272" s="49">
        <v>3033</v>
      </c>
      <c r="L272" s="397">
        <v>95</v>
      </c>
      <c r="M272" t="s">
        <v>75</v>
      </c>
      <c r="N272" t="s">
        <v>75</v>
      </c>
      <c r="O272" t="s">
        <v>347</v>
      </c>
      <c r="P272" t="s">
        <v>347</v>
      </c>
      <c r="Q272" s="353">
        <v>45945</v>
      </c>
      <c r="R272" t="s">
        <v>403</v>
      </c>
      <c r="S272" t="s">
        <v>172</v>
      </c>
      <c r="T272" t="s">
        <v>401</v>
      </c>
      <c r="U272" t="s">
        <v>75</v>
      </c>
      <c r="V272" t="s">
        <v>404</v>
      </c>
      <c r="W272" t="s">
        <v>75</v>
      </c>
      <c r="X272" s="49">
        <v>7.3</v>
      </c>
      <c r="Y272" t="s">
        <v>75</v>
      </c>
      <c r="Z272" t="s">
        <v>347</v>
      </c>
      <c r="AA272" t="s">
        <v>75</v>
      </c>
      <c r="AB272" t="s">
        <v>1938</v>
      </c>
      <c r="AC272" t="s">
        <v>495</v>
      </c>
      <c r="AD272" t="s">
        <v>241</v>
      </c>
      <c r="AE272" t="s">
        <v>190</v>
      </c>
      <c r="AF272" t="s">
        <v>413</v>
      </c>
      <c r="AG272" s="88" t="s">
        <v>253</v>
      </c>
      <c r="AH272" t="s">
        <v>83</v>
      </c>
      <c r="AI272" s="49" t="s">
        <v>416</v>
      </c>
      <c r="AJ272" s="49">
        <v>1</v>
      </c>
      <c r="AK272" t="s">
        <v>5471</v>
      </c>
      <c r="AL272" s="355">
        <v>-95</v>
      </c>
      <c r="AM272" s="49" t="s">
        <v>75</v>
      </c>
      <c r="AN272" s="49" t="s">
        <v>75</v>
      </c>
      <c r="AO272" s="397" t="s">
        <v>75</v>
      </c>
      <c r="AP272" s="397" t="s">
        <v>75</v>
      </c>
      <c r="AQ272" s="397" t="s">
        <v>75</v>
      </c>
      <c r="AR272" s="397" t="s">
        <v>75</v>
      </c>
    </row>
    <row r="273" spans="1:44" x14ac:dyDescent="0.25">
      <c r="A273" s="353">
        <v>45661</v>
      </c>
      <c r="B273" t="s">
        <v>85</v>
      </c>
      <c r="C273" t="s">
        <v>177</v>
      </c>
      <c r="D273" s="357" t="s">
        <v>477</v>
      </c>
      <c r="E273" t="s">
        <v>1960</v>
      </c>
      <c r="F273" t="s">
        <v>1961</v>
      </c>
      <c r="G273" t="s">
        <v>75</v>
      </c>
      <c r="H273" t="s">
        <v>1961</v>
      </c>
      <c r="I273" s="88">
        <v>-1</v>
      </c>
      <c r="J273" t="s">
        <v>1962</v>
      </c>
      <c r="K273" s="49">
        <v>2181</v>
      </c>
      <c r="L273" s="397">
        <v>170</v>
      </c>
      <c r="M273" t="s">
        <v>75</v>
      </c>
      <c r="N273" t="s">
        <v>75</v>
      </c>
      <c r="O273" t="s">
        <v>347</v>
      </c>
      <c r="P273" t="s">
        <v>347</v>
      </c>
      <c r="Q273" s="353" t="s">
        <v>75</v>
      </c>
      <c r="R273" t="s">
        <v>403</v>
      </c>
      <c r="S273" t="s">
        <v>172</v>
      </c>
      <c r="T273" t="s">
        <v>401</v>
      </c>
      <c r="U273" t="s">
        <v>75</v>
      </c>
      <c r="V273" t="s">
        <v>404</v>
      </c>
      <c r="W273" t="s">
        <v>75</v>
      </c>
      <c r="X273" s="49">
        <v>7.3</v>
      </c>
      <c r="Y273" t="s">
        <v>75</v>
      </c>
      <c r="Z273" t="s">
        <v>347</v>
      </c>
      <c r="AA273" t="s">
        <v>75</v>
      </c>
      <c r="AB273" t="s">
        <v>1963</v>
      </c>
      <c r="AC273" t="s">
        <v>1570</v>
      </c>
      <c r="AD273" t="s">
        <v>80</v>
      </c>
      <c r="AE273" t="s">
        <v>190</v>
      </c>
      <c r="AF273" t="s">
        <v>409</v>
      </c>
      <c r="AG273" s="88" t="s">
        <v>256</v>
      </c>
      <c r="AH273" t="s">
        <v>83</v>
      </c>
      <c r="AI273" s="49" t="s">
        <v>416</v>
      </c>
      <c r="AJ273" s="49">
        <v>1</v>
      </c>
      <c r="AK273" t="s">
        <v>5471</v>
      </c>
      <c r="AL273" s="355">
        <v>-170</v>
      </c>
      <c r="AM273" s="49" t="s">
        <v>75</v>
      </c>
      <c r="AN273" s="49" t="s">
        <v>75</v>
      </c>
      <c r="AO273" s="397" t="s">
        <v>75</v>
      </c>
      <c r="AP273" s="397" t="s">
        <v>75</v>
      </c>
      <c r="AQ273" s="397" t="s">
        <v>75</v>
      </c>
      <c r="AR273" s="397" t="s">
        <v>75</v>
      </c>
    </row>
    <row r="274" spans="1:44" x14ac:dyDescent="0.25">
      <c r="A274" s="353">
        <v>45661</v>
      </c>
      <c r="B274" t="s">
        <v>85</v>
      </c>
      <c r="C274" t="s">
        <v>177</v>
      </c>
      <c r="D274" s="357" t="s">
        <v>477</v>
      </c>
      <c r="E274" t="s">
        <v>415</v>
      </c>
      <c r="F274" t="s">
        <v>286</v>
      </c>
      <c r="G274" t="s">
        <v>75</v>
      </c>
      <c r="H274" t="s">
        <v>286</v>
      </c>
      <c r="I274" s="88">
        <v>-1</v>
      </c>
      <c r="J274" t="s">
        <v>2159</v>
      </c>
      <c r="K274" s="49" t="s">
        <v>494</v>
      </c>
      <c r="L274" s="397">
        <v>45</v>
      </c>
      <c r="M274" t="s">
        <v>75</v>
      </c>
      <c r="N274" t="s">
        <v>75</v>
      </c>
      <c r="O274" t="s">
        <v>347</v>
      </c>
      <c r="P274" t="s">
        <v>347</v>
      </c>
      <c r="Q274" s="353">
        <v>47208</v>
      </c>
      <c r="R274" t="s">
        <v>403</v>
      </c>
      <c r="S274" t="s">
        <v>172</v>
      </c>
      <c r="T274" t="s">
        <v>401</v>
      </c>
      <c r="U274" t="s">
        <v>75</v>
      </c>
      <c r="V274" t="s">
        <v>404</v>
      </c>
      <c r="W274" t="s">
        <v>75</v>
      </c>
      <c r="X274" s="49">
        <v>7.3</v>
      </c>
      <c r="Y274" t="s">
        <v>75</v>
      </c>
      <c r="Z274" t="s">
        <v>347</v>
      </c>
      <c r="AA274" t="s">
        <v>75</v>
      </c>
      <c r="AB274" t="s">
        <v>2160</v>
      </c>
      <c r="AC274" t="s">
        <v>479</v>
      </c>
      <c r="AD274" t="s">
        <v>178</v>
      </c>
      <c r="AE274" t="s">
        <v>190</v>
      </c>
      <c r="AF274" t="s">
        <v>79</v>
      </c>
      <c r="AG274" s="88" t="s">
        <v>254</v>
      </c>
      <c r="AH274" t="s">
        <v>83</v>
      </c>
      <c r="AI274" s="49" t="s">
        <v>416</v>
      </c>
      <c r="AJ274" s="49">
        <v>1</v>
      </c>
      <c r="AK274" t="s">
        <v>5471</v>
      </c>
      <c r="AL274" s="355">
        <v>-45</v>
      </c>
      <c r="AM274" s="49" t="s">
        <v>75</v>
      </c>
      <c r="AN274" s="49" t="s">
        <v>75</v>
      </c>
      <c r="AO274" s="397" t="s">
        <v>75</v>
      </c>
      <c r="AP274" s="397" t="s">
        <v>75</v>
      </c>
      <c r="AQ274" s="397" t="s">
        <v>75</v>
      </c>
      <c r="AR274" s="397" t="s">
        <v>75</v>
      </c>
    </row>
    <row r="275" spans="1:44" x14ac:dyDescent="0.25">
      <c r="A275" s="353">
        <v>45661</v>
      </c>
      <c r="B275" t="s">
        <v>85</v>
      </c>
      <c r="C275" t="s">
        <v>177</v>
      </c>
      <c r="D275" s="357" t="s">
        <v>608</v>
      </c>
      <c r="E275" t="s">
        <v>485</v>
      </c>
      <c r="F275" t="s">
        <v>2705</v>
      </c>
      <c r="G275" t="s">
        <v>75</v>
      </c>
      <c r="H275" t="s">
        <v>2705</v>
      </c>
      <c r="I275" s="88">
        <v>-1</v>
      </c>
      <c r="J275" t="s">
        <v>105</v>
      </c>
      <c r="K275" s="49" t="s">
        <v>2706</v>
      </c>
      <c r="L275" s="397">
        <v>25</v>
      </c>
      <c r="M275" t="s">
        <v>75</v>
      </c>
      <c r="N275" t="s">
        <v>75</v>
      </c>
      <c r="O275" t="s">
        <v>347</v>
      </c>
      <c r="P275" t="s">
        <v>347</v>
      </c>
      <c r="Q275" s="353" t="s">
        <v>75</v>
      </c>
      <c r="R275" t="s">
        <v>403</v>
      </c>
      <c r="S275" t="s">
        <v>172</v>
      </c>
      <c r="T275" t="s">
        <v>401</v>
      </c>
      <c r="U275" t="s">
        <v>75</v>
      </c>
      <c r="V275" t="s">
        <v>404</v>
      </c>
      <c r="W275" t="s">
        <v>75</v>
      </c>
      <c r="X275" s="49">
        <v>8.4</v>
      </c>
      <c r="Y275" t="s">
        <v>75</v>
      </c>
      <c r="Z275" t="s">
        <v>347</v>
      </c>
      <c r="AA275" t="s">
        <v>75</v>
      </c>
      <c r="AB275" t="s">
        <v>2707</v>
      </c>
      <c r="AC275" t="s">
        <v>75</v>
      </c>
      <c r="AD275" t="s">
        <v>247</v>
      </c>
      <c r="AE275" t="s">
        <v>190</v>
      </c>
      <c r="AF275" t="s">
        <v>633</v>
      </c>
      <c r="AG275" s="88" t="s">
        <v>2708</v>
      </c>
      <c r="AH275" t="s">
        <v>83</v>
      </c>
      <c r="AI275" s="49" t="s">
        <v>448</v>
      </c>
      <c r="AJ275" s="49">
        <v>1</v>
      </c>
      <c r="AK275" t="s">
        <v>5471</v>
      </c>
      <c r="AL275" s="355">
        <v>-25</v>
      </c>
      <c r="AM275" s="49" t="s">
        <v>75</v>
      </c>
      <c r="AN275" s="49" t="s">
        <v>75</v>
      </c>
      <c r="AO275" s="397" t="s">
        <v>75</v>
      </c>
      <c r="AP275" s="397" t="s">
        <v>75</v>
      </c>
      <c r="AQ275" s="397" t="s">
        <v>75</v>
      </c>
      <c r="AR275" s="397" t="s">
        <v>75</v>
      </c>
    </row>
    <row r="276" spans="1:44" x14ac:dyDescent="0.25">
      <c r="A276" s="353">
        <v>45661</v>
      </c>
      <c r="B276" t="s">
        <v>85</v>
      </c>
      <c r="C276" t="s">
        <v>177</v>
      </c>
      <c r="D276" s="357" t="s">
        <v>608</v>
      </c>
      <c r="E276" t="s">
        <v>412</v>
      </c>
      <c r="F276" t="s">
        <v>519</v>
      </c>
      <c r="G276" t="s">
        <v>75</v>
      </c>
      <c r="H276" t="s">
        <v>1966</v>
      </c>
      <c r="I276" s="88">
        <v>-1</v>
      </c>
      <c r="J276" t="s">
        <v>105</v>
      </c>
      <c r="K276" s="49" t="s">
        <v>1967</v>
      </c>
      <c r="L276" s="397">
        <v>14</v>
      </c>
      <c r="M276" t="s">
        <v>75</v>
      </c>
      <c r="N276" t="s">
        <v>75</v>
      </c>
      <c r="O276" t="s">
        <v>347</v>
      </c>
      <c r="P276" t="s">
        <v>347</v>
      </c>
      <c r="Q276" s="353">
        <v>46508</v>
      </c>
      <c r="R276" t="s">
        <v>403</v>
      </c>
      <c r="S276" t="s">
        <v>172</v>
      </c>
      <c r="T276" t="s">
        <v>401</v>
      </c>
      <c r="U276" t="s">
        <v>75</v>
      </c>
      <c r="V276" t="s">
        <v>404</v>
      </c>
      <c r="W276" t="s">
        <v>75</v>
      </c>
      <c r="X276" s="49">
        <v>7.4</v>
      </c>
      <c r="Y276" t="s">
        <v>75</v>
      </c>
      <c r="Z276" t="s">
        <v>347</v>
      </c>
      <c r="AA276" t="s">
        <v>75</v>
      </c>
      <c r="AB276" t="s">
        <v>1968</v>
      </c>
      <c r="AC276" t="s">
        <v>509</v>
      </c>
      <c r="AD276" t="s">
        <v>80</v>
      </c>
      <c r="AE276" t="s">
        <v>190</v>
      </c>
      <c r="AF276" t="s">
        <v>409</v>
      </c>
      <c r="AG276" s="88" t="s">
        <v>256</v>
      </c>
      <c r="AH276" t="s">
        <v>83</v>
      </c>
      <c r="AI276" s="49" t="s">
        <v>416</v>
      </c>
      <c r="AJ276" s="49">
        <v>1</v>
      </c>
      <c r="AK276" t="s">
        <v>5471</v>
      </c>
      <c r="AL276" s="355">
        <v>-14</v>
      </c>
      <c r="AM276" s="49" t="s">
        <v>75</v>
      </c>
      <c r="AN276" s="49" t="s">
        <v>75</v>
      </c>
      <c r="AO276" s="397" t="s">
        <v>75</v>
      </c>
      <c r="AP276" s="397" t="s">
        <v>75</v>
      </c>
      <c r="AQ276" s="397" t="s">
        <v>75</v>
      </c>
      <c r="AR276" s="397" t="s">
        <v>75</v>
      </c>
    </row>
    <row r="277" spans="1:44" x14ac:dyDescent="0.25">
      <c r="A277" s="353">
        <v>45661</v>
      </c>
      <c r="B277" t="s">
        <v>85</v>
      </c>
      <c r="C277" t="s">
        <v>177</v>
      </c>
      <c r="D277" s="357" t="s">
        <v>608</v>
      </c>
      <c r="E277" t="s">
        <v>412</v>
      </c>
      <c r="F277" t="s">
        <v>508</v>
      </c>
      <c r="G277" t="s">
        <v>75</v>
      </c>
      <c r="H277" t="s">
        <v>1926</v>
      </c>
      <c r="I277" s="88">
        <v>-1</v>
      </c>
      <c r="J277" t="s">
        <v>105</v>
      </c>
      <c r="K277" s="49" t="s">
        <v>1927</v>
      </c>
      <c r="L277" s="397">
        <v>14</v>
      </c>
      <c r="M277" t="s">
        <v>75</v>
      </c>
      <c r="N277" t="s">
        <v>75</v>
      </c>
      <c r="O277" t="s">
        <v>347</v>
      </c>
      <c r="P277" t="s">
        <v>347</v>
      </c>
      <c r="Q277" s="353" t="s">
        <v>75</v>
      </c>
      <c r="R277" t="s">
        <v>403</v>
      </c>
      <c r="S277" t="s">
        <v>172</v>
      </c>
      <c r="T277" t="s">
        <v>401</v>
      </c>
      <c r="U277" t="s">
        <v>75</v>
      </c>
      <c r="V277" t="s">
        <v>404</v>
      </c>
      <c r="W277" t="s">
        <v>75</v>
      </c>
      <c r="X277" s="49">
        <v>7.4</v>
      </c>
      <c r="Y277" t="s">
        <v>75</v>
      </c>
      <c r="Z277" t="s">
        <v>347</v>
      </c>
      <c r="AA277" t="s">
        <v>75</v>
      </c>
      <c r="AB277" t="s">
        <v>1928</v>
      </c>
      <c r="AC277" t="s">
        <v>509</v>
      </c>
      <c r="AD277" t="s">
        <v>80</v>
      </c>
      <c r="AE277" t="s">
        <v>190</v>
      </c>
      <c r="AF277" t="s">
        <v>409</v>
      </c>
      <c r="AG277" s="88" t="s">
        <v>256</v>
      </c>
      <c r="AH277" t="s">
        <v>83</v>
      </c>
      <c r="AI277" s="49" t="s">
        <v>416</v>
      </c>
      <c r="AJ277" s="49">
        <v>1</v>
      </c>
      <c r="AK277" t="s">
        <v>5471</v>
      </c>
      <c r="AL277" s="355">
        <v>-14</v>
      </c>
      <c r="AM277" s="49" t="s">
        <v>75</v>
      </c>
      <c r="AN277" s="49" t="s">
        <v>75</v>
      </c>
      <c r="AO277" s="397" t="s">
        <v>75</v>
      </c>
      <c r="AP277" s="397" t="s">
        <v>75</v>
      </c>
      <c r="AQ277" s="397" t="s">
        <v>75</v>
      </c>
      <c r="AR277" s="397" t="s">
        <v>75</v>
      </c>
    </row>
    <row r="278" spans="1:44" x14ac:dyDescent="0.25">
      <c r="A278" s="353">
        <v>45661</v>
      </c>
      <c r="B278" t="s">
        <v>85</v>
      </c>
      <c r="C278" t="s">
        <v>177</v>
      </c>
      <c r="D278" s="357" t="s">
        <v>608</v>
      </c>
      <c r="E278" t="s">
        <v>412</v>
      </c>
      <c r="F278" t="s">
        <v>508</v>
      </c>
      <c r="G278" t="s">
        <v>75</v>
      </c>
      <c r="H278" t="s">
        <v>732</v>
      </c>
      <c r="I278" s="88">
        <v>-1</v>
      </c>
      <c r="J278" t="s">
        <v>105</v>
      </c>
      <c r="K278" s="49" t="s">
        <v>733</v>
      </c>
      <c r="L278" s="397">
        <v>14</v>
      </c>
      <c r="M278" t="s">
        <v>75</v>
      </c>
      <c r="N278" t="s">
        <v>75</v>
      </c>
      <c r="O278" t="s">
        <v>347</v>
      </c>
      <c r="P278" t="s">
        <v>347</v>
      </c>
      <c r="Q278" s="353">
        <v>46173</v>
      </c>
      <c r="R278" t="s">
        <v>403</v>
      </c>
      <c r="S278" t="s">
        <v>172</v>
      </c>
      <c r="T278" t="s">
        <v>401</v>
      </c>
      <c r="U278" t="s">
        <v>75</v>
      </c>
      <c r="V278" t="s">
        <v>404</v>
      </c>
      <c r="W278" t="s">
        <v>75</v>
      </c>
      <c r="X278" s="49">
        <v>7.4</v>
      </c>
      <c r="Y278" t="s">
        <v>75</v>
      </c>
      <c r="Z278" t="s">
        <v>347</v>
      </c>
      <c r="AA278" t="s">
        <v>75</v>
      </c>
      <c r="AB278" t="s">
        <v>734</v>
      </c>
      <c r="AC278" t="s">
        <v>509</v>
      </c>
      <c r="AD278" t="s">
        <v>80</v>
      </c>
      <c r="AE278" t="s">
        <v>190</v>
      </c>
      <c r="AF278" t="s">
        <v>409</v>
      </c>
      <c r="AG278" s="88" t="s">
        <v>256</v>
      </c>
      <c r="AH278" t="s">
        <v>83</v>
      </c>
      <c r="AI278" s="49" t="s">
        <v>416</v>
      </c>
      <c r="AJ278" s="49">
        <v>1</v>
      </c>
      <c r="AK278" t="s">
        <v>5471</v>
      </c>
      <c r="AL278" s="355">
        <v>-14</v>
      </c>
      <c r="AM278" s="49" t="s">
        <v>75</v>
      </c>
      <c r="AN278" s="49" t="s">
        <v>75</v>
      </c>
      <c r="AO278" s="397" t="s">
        <v>75</v>
      </c>
      <c r="AP278" s="397" t="s">
        <v>75</v>
      </c>
      <c r="AQ278" s="397" t="s">
        <v>75</v>
      </c>
      <c r="AR278" s="397" t="s">
        <v>75</v>
      </c>
    </row>
    <row r="279" spans="1:44" x14ac:dyDescent="0.25">
      <c r="A279" s="353">
        <v>45661</v>
      </c>
      <c r="B279" t="s">
        <v>85</v>
      </c>
      <c r="C279" t="s">
        <v>177</v>
      </c>
      <c r="D279" s="357" t="s">
        <v>608</v>
      </c>
      <c r="E279" t="s">
        <v>412</v>
      </c>
      <c r="F279" t="s">
        <v>519</v>
      </c>
      <c r="G279" t="s">
        <v>75</v>
      </c>
      <c r="H279" t="s">
        <v>127</v>
      </c>
      <c r="I279" s="88">
        <v>-1</v>
      </c>
      <c r="J279" t="s">
        <v>105</v>
      </c>
      <c r="K279" s="49" t="s">
        <v>520</v>
      </c>
      <c r="L279" s="397">
        <v>14</v>
      </c>
      <c r="M279" t="s">
        <v>75</v>
      </c>
      <c r="N279" t="s">
        <v>75</v>
      </c>
      <c r="O279" t="s">
        <v>347</v>
      </c>
      <c r="P279" t="s">
        <v>347</v>
      </c>
      <c r="Q279" s="353">
        <v>46508</v>
      </c>
      <c r="R279" t="s">
        <v>403</v>
      </c>
      <c r="S279" t="s">
        <v>172</v>
      </c>
      <c r="T279" t="s">
        <v>401</v>
      </c>
      <c r="U279" t="s">
        <v>75</v>
      </c>
      <c r="V279" t="s">
        <v>404</v>
      </c>
      <c r="W279" t="s">
        <v>75</v>
      </c>
      <c r="X279" s="49">
        <v>7.4</v>
      </c>
      <c r="Y279" t="s">
        <v>75</v>
      </c>
      <c r="Z279" t="s">
        <v>347</v>
      </c>
      <c r="AA279" t="s">
        <v>75</v>
      </c>
      <c r="AB279" t="s">
        <v>128</v>
      </c>
      <c r="AC279" t="s">
        <v>509</v>
      </c>
      <c r="AD279" t="s">
        <v>80</v>
      </c>
      <c r="AE279" t="s">
        <v>190</v>
      </c>
      <c r="AF279" t="s">
        <v>409</v>
      </c>
      <c r="AG279" s="88" t="s">
        <v>256</v>
      </c>
      <c r="AH279" t="s">
        <v>83</v>
      </c>
      <c r="AI279" s="49" t="s">
        <v>416</v>
      </c>
      <c r="AJ279" s="49">
        <v>1</v>
      </c>
      <c r="AK279" t="s">
        <v>5471</v>
      </c>
      <c r="AL279" s="355">
        <v>-14</v>
      </c>
      <c r="AM279" s="49" t="s">
        <v>75</v>
      </c>
      <c r="AN279" s="49" t="s">
        <v>75</v>
      </c>
      <c r="AO279" s="397" t="s">
        <v>75</v>
      </c>
      <c r="AP279" s="397" t="s">
        <v>75</v>
      </c>
      <c r="AQ279" s="397" t="s">
        <v>75</v>
      </c>
      <c r="AR279" s="397" t="s">
        <v>75</v>
      </c>
    </row>
    <row r="280" spans="1:44" x14ac:dyDescent="0.25">
      <c r="A280" s="353">
        <v>45661</v>
      </c>
      <c r="B280" t="s">
        <v>85</v>
      </c>
      <c r="C280" t="s">
        <v>177</v>
      </c>
      <c r="D280" s="357" t="s">
        <v>608</v>
      </c>
      <c r="E280" t="s">
        <v>412</v>
      </c>
      <c r="F280" t="s">
        <v>1848</v>
      </c>
      <c r="G280" t="s">
        <v>75</v>
      </c>
      <c r="H280" t="s">
        <v>1848</v>
      </c>
      <c r="I280" s="88">
        <v>-1</v>
      </c>
      <c r="J280" t="s">
        <v>105</v>
      </c>
      <c r="K280" s="49">
        <v>4101</v>
      </c>
      <c r="L280" s="397">
        <v>25</v>
      </c>
      <c r="M280" t="s">
        <v>75</v>
      </c>
      <c r="N280" t="s">
        <v>75</v>
      </c>
      <c r="O280" t="s">
        <v>347</v>
      </c>
      <c r="P280" t="s">
        <v>347</v>
      </c>
      <c r="Q280" s="353" t="s">
        <v>75</v>
      </c>
      <c r="R280" t="s">
        <v>403</v>
      </c>
      <c r="S280" t="s">
        <v>172</v>
      </c>
      <c r="T280" t="s">
        <v>401</v>
      </c>
      <c r="U280" t="s">
        <v>75</v>
      </c>
      <c r="V280" t="s">
        <v>404</v>
      </c>
      <c r="W280" t="s">
        <v>75</v>
      </c>
      <c r="X280" s="49">
        <v>8.4</v>
      </c>
      <c r="Y280" t="s">
        <v>75</v>
      </c>
      <c r="Z280" t="s">
        <v>347</v>
      </c>
      <c r="AA280" t="s">
        <v>75</v>
      </c>
      <c r="AB280" t="s">
        <v>1849</v>
      </c>
      <c r="AC280" t="s">
        <v>495</v>
      </c>
      <c r="AD280" t="s">
        <v>241</v>
      </c>
      <c r="AE280" t="s">
        <v>190</v>
      </c>
      <c r="AF280" t="s">
        <v>413</v>
      </c>
      <c r="AG280" s="88" t="s">
        <v>253</v>
      </c>
      <c r="AH280" t="s">
        <v>83</v>
      </c>
      <c r="AI280" s="49" t="s">
        <v>445</v>
      </c>
      <c r="AJ280" s="49">
        <v>1</v>
      </c>
      <c r="AK280" t="s">
        <v>5471</v>
      </c>
      <c r="AL280" s="355">
        <v>-25</v>
      </c>
      <c r="AM280" s="49" t="s">
        <v>75</v>
      </c>
      <c r="AN280" s="49" t="s">
        <v>75</v>
      </c>
      <c r="AO280" s="397" t="s">
        <v>75</v>
      </c>
      <c r="AP280" s="397" t="s">
        <v>75</v>
      </c>
      <c r="AQ280" s="397" t="s">
        <v>75</v>
      </c>
      <c r="AR280" s="397" t="s">
        <v>75</v>
      </c>
    </row>
    <row r="281" spans="1:44" x14ac:dyDescent="0.25">
      <c r="A281" s="353">
        <v>45661</v>
      </c>
      <c r="B281" t="s">
        <v>85</v>
      </c>
      <c r="C281" t="s">
        <v>177</v>
      </c>
      <c r="D281" s="357" t="s">
        <v>608</v>
      </c>
      <c r="E281" t="s">
        <v>485</v>
      </c>
      <c r="F281" t="s">
        <v>2692</v>
      </c>
      <c r="G281" t="s">
        <v>75</v>
      </c>
      <c r="H281" t="s">
        <v>2692</v>
      </c>
      <c r="I281" s="88">
        <v>-1</v>
      </c>
      <c r="J281" t="s">
        <v>88</v>
      </c>
      <c r="K281" s="49">
        <v>3127319</v>
      </c>
      <c r="L281" s="397">
        <v>40</v>
      </c>
      <c r="M281" t="s">
        <v>75</v>
      </c>
      <c r="N281" t="s">
        <v>75</v>
      </c>
      <c r="O281" t="s">
        <v>347</v>
      </c>
      <c r="P281" t="s">
        <v>347</v>
      </c>
      <c r="Q281" s="353">
        <v>46600</v>
      </c>
      <c r="R281" t="s">
        <v>403</v>
      </c>
      <c r="S281" t="s">
        <v>172</v>
      </c>
      <c r="T281" t="s">
        <v>401</v>
      </c>
      <c r="U281" t="s">
        <v>75</v>
      </c>
      <c r="V281" t="s">
        <v>404</v>
      </c>
      <c r="W281" t="s">
        <v>75</v>
      </c>
      <c r="X281" s="49">
        <v>8.4</v>
      </c>
      <c r="Y281" t="s">
        <v>75</v>
      </c>
      <c r="Z281" t="s">
        <v>347</v>
      </c>
      <c r="AA281" t="s">
        <v>75</v>
      </c>
      <c r="AB281" t="s">
        <v>2693</v>
      </c>
      <c r="AC281" t="s">
        <v>511</v>
      </c>
      <c r="AD281" t="s">
        <v>80</v>
      </c>
      <c r="AE281" t="s">
        <v>190</v>
      </c>
      <c r="AF281" t="s">
        <v>409</v>
      </c>
      <c r="AG281" s="88" t="s">
        <v>256</v>
      </c>
      <c r="AH281" t="s">
        <v>83</v>
      </c>
      <c r="AI281" s="49" t="s">
        <v>445</v>
      </c>
      <c r="AJ281" s="49">
        <v>1</v>
      </c>
      <c r="AK281" t="s">
        <v>5471</v>
      </c>
      <c r="AL281" s="355">
        <v>-40</v>
      </c>
      <c r="AM281" s="49" t="s">
        <v>75</v>
      </c>
      <c r="AN281" s="49" t="s">
        <v>75</v>
      </c>
      <c r="AO281" s="397" t="s">
        <v>75</v>
      </c>
      <c r="AP281" s="397" t="s">
        <v>75</v>
      </c>
      <c r="AQ281" s="397" t="s">
        <v>75</v>
      </c>
      <c r="AR281" s="397" t="s">
        <v>75</v>
      </c>
    </row>
    <row r="282" spans="1:44" x14ac:dyDescent="0.25">
      <c r="A282" s="353">
        <v>45661</v>
      </c>
      <c r="B282" t="s">
        <v>85</v>
      </c>
      <c r="C282" t="s">
        <v>177</v>
      </c>
      <c r="D282" s="357" t="s">
        <v>608</v>
      </c>
      <c r="E282" t="s">
        <v>485</v>
      </c>
      <c r="F282" t="s">
        <v>273</v>
      </c>
      <c r="G282" t="s">
        <v>75</v>
      </c>
      <c r="H282" t="s">
        <v>273</v>
      </c>
      <c r="I282" s="88">
        <v>-1</v>
      </c>
      <c r="J282" t="s">
        <v>561</v>
      </c>
      <c r="K282" s="49" t="s">
        <v>491</v>
      </c>
      <c r="L282" s="397">
        <v>125</v>
      </c>
      <c r="M282" t="s">
        <v>75</v>
      </c>
      <c r="N282" t="s">
        <v>75</v>
      </c>
      <c r="O282" t="s">
        <v>347</v>
      </c>
      <c r="P282" t="s">
        <v>347</v>
      </c>
      <c r="Q282" s="353" t="s">
        <v>75</v>
      </c>
      <c r="R282" t="s">
        <v>403</v>
      </c>
      <c r="S282" t="s">
        <v>172</v>
      </c>
      <c r="T282" t="s">
        <v>401</v>
      </c>
      <c r="U282" t="s">
        <v>75</v>
      </c>
      <c r="V282" t="s">
        <v>404</v>
      </c>
      <c r="W282" t="s">
        <v>75</v>
      </c>
      <c r="X282" s="49">
        <v>8.4</v>
      </c>
      <c r="Y282" t="s">
        <v>75</v>
      </c>
      <c r="Z282" t="s">
        <v>347</v>
      </c>
      <c r="AA282" t="s">
        <v>75</v>
      </c>
      <c r="AB282" t="s">
        <v>274</v>
      </c>
      <c r="AC282" t="s">
        <v>487</v>
      </c>
      <c r="AD282" t="s">
        <v>270</v>
      </c>
      <c r="AE282" t="s">
        <v>190</v>
      </c>
      <c r="AF282" t="s">
        <v>488</v>
      </c>
      <c r="AG282" s="88" t="s">
        <v>489</v>
      </c>
      <c r="AH282" t="s">
        <v>104</v>
      </c>
      <c r="AI282" s="49" t="s">
        <v>445</v>
      </c>
      <c r="AJ282" s="49">
        <v>1</v>
      </c>
      <c r="AK282" t="s">
        <v>5471</v>
      </c>
      <c r="AL282" s="355">
        <v>-125</v>
      </c>
      <c r="AM282" s="49" t="s">
        <v>75</v>
      </c>
      <c r="AN282" s="49" t="s">
        <v>75</v>
      </c>
      <c r="AO282" s="397" t="s">
        <v>75</v>
      </c>
      <c r="AP282" s="397" t="s">
        <v>75</v>
      </c>
      <c r="AQ282" s="397" t="s">
        <v>75</v>
      </c>
      <c r="AR282" s="397" t="s">
        <v>75</v>
      </c>
    </row>
    <row r="283" spans="1:44" x14ac:dyDescent="0.25">
      <c r="A283" s="353">
        <v>45661</v>
      </c>
      <c r="B283" t="s">
        <v>85</v>
      </c>
      <c r="C283" t="s">
        <v>177</v>
      </c>
      <c r="D283" s="357" t="s">
        <v>608</v>
      </c>
      <c r="E283" t="s">
        <v>485</v>
      </c>
      <c r="F283" t="s">
        <v>271</v>
      </c>
      <c r="G283" t="s">
        <v>75</v>
      </c>
      <c r="H283" t="s">
        <v>271</v>
      </c>
      <c r="I283" s="88">
        <v>-1</v>
      </c>
      <c r="J283" t="s">
        <v>561</v>
      </c>
      <c r="K283" s="49" t="s">
        <v>490</v>
      </c>
      <c r="L283" s="397">
        <v>125</v>
      </c>
      <c r="M283" t="s">
        <v>75</v>
      </c>
      <c r="N283" t="s">
        <v>75</v>
      </c>
      <c r="O283" t="s">
        <v>347</v>
      </c>
      <c r="P283" t="s">
        <v>347</v>
      </c>
      <c r="Q283" s="353" t="s">
        <v>75</v>
      </c>
      <c r="R283" t="s">
        <v>403</v>
      </c>
      <c r="S283" t="s">
        <v>172</v>
      </c>
      <c r="T283" t="s">
        <v>401</v>
      </c>
      <c r="U283" t="s">
        <v>75</v>
      </c>
      <c r="V283" t="s">
        <v>404</v>
      </c>
      <c r="W283" t="s">
        <v>75</v>
      </c>
      <c r="X283" s="49">
        <v>8.4</v>
      </c>
      <c r="Y283" t="s">
        <v>75</v>
      </c>
      <c r="Z283" t="s">
        <v>347</v>
      </c>
      <c r="AA283" t="s">
        <v>75</v>
      </c>
      <c r="AB283" t="s">
        <v>272</v>
      </c>
      <c r="AC283" t="s">
        <v>487</v>
      </c>
      <c r="AD283" t="s">
        <v>270</v>
      </c>
      <c r="AE283" t="s">
        <v>190</v>
      </c>
      <c r="AF283" t="s">
        <v>488</v>
      </c>
      <c r="AG283" s="88" t="s">
        <v>489</v>
      </c>
      <c r="AH283" t="s">
        <v>104</v>
      </c>
      <c r="AI283" s="49" t="s">
        <v>445</v>
      </c>
      <c r="AJ283" s="49">
        <v>1</v>
      </c>
      <c r="AK283" t="s">
        <v>5471</v>
      </c>
      <c r="AL283" s="355">
        <v>-125</v>
      </c>
      <c r="AM283" s="49" t="s">
        <v>75</v>
      </c>
      <c r="AN283" s="49" t="s">
        <v>75</v>
      </c>
      <c r="AO283" s="397" t="s">
        <v>75</v>
      </c>
      <c r="AP283" s="397" t="s">
        <v>75</v>
      </c>
      <c r="AQ283" s="397" t="s">
        <v>75</v>
      </c>
      <c r="AR283" s="397" t="s">
        <v>75</v>
      </c>
    </row>
    <row r="284" spans="1:44" x14ac:dyDescent="0.25">
      <c r="A284" s="353">
        <v>45661</v>
      </c>
      <c r="B284" t="s">
        <v>85</v>
      </c>
      <c r="C284" t="s">
        <v>177</v>
      </c>
      <c r="D284" s="357" t="s">
        <v>608</v>
      </c>
      <c r="E284" t="s">
        <v>412</v>
      </c>
      <c r="F284" t="s">
        <v>2161</v>
      </c>
      <c r="G284" t="s">
        <v>75</v>
      </c>
      <c r="H284" t="s">
        <v>2161</v>
      </c>
      <c r="I284" s="88">
        <v>-1</v>
      </c>
      <c r="J284" t="s">
        <v>2162</v>
      </c>
      <c r="K284" s="49" t="s">
        <v>2163</v>
      </c>
      <c r="L284" s="397">
        <v>240</v>
      </c>
      <c r="M284" t="s">
        <v>75</v>
      </c>
      <c r="N284" t="s">
        <v>75</v>
      </c>
      <c r="O284" t="s">
        <v>347</v>
      </c>
      <c r="P284" t="s">
        <v>347</v>
      </c>
      <c r="Q284" s="353" t="s">
        <v>75</v>
      </c>
      <c r="R284" t="s">
        <v>403</v>
      </c>
      <c r="S284" t="s">
        <v>172</v>
      </c>
      <c r="T284" t="s">
        <v>401</v>
      </c>
      <c r="U284" t="s">
        <v>75</v>
      </c>
      <c r="V284" t="s">
        <v>404</v>
      </c>
      <c r="W284" t="s">
        <v>75</v>
      </c>
      <c r="X284" s="49">
        <v>8.4</v>
      </c>
      <c r="Y284" t="s">
        <v>75</v>
      </c>
      <c r="Z284" t="s">
        <v>347</v>
      </c>
      <c r="AA284" t="s">
        <v>75</v>
      </c>
      <c r="AB284" t="s">
        <v>2164</v>
      </c>
      <c r="AC284" t="s">
        <v>2165</v>
      </c>
      <c r="AD284" t="s">
        <v>711</v>
      </c>
      <c r="AE284" t="s">
        <v>190</v>
      </c>
      <c r="AF284" t="s">
        <v>712</v>
      </c>
      <c r="AG284" s="88" t="s">
        <v>713</v>
      </c>
      <c r="AH284" t="s">
        <v>104</v>
      </c>
      <c r="AI284" s="49" t="s">
        <v>445</v>
      </c>
      <c r="AJ284" s="49">
        <v>1</v>
      </c>
      <c r="AK284" t="s">
        <v>5471</v>
      </c>
      <c r="AL284" s="355">
        <v>-240</v>
      </c>
      <c r="AM284" s="49" t="s">
        <v>75</v>
      </c>
      <c r="AN284" s="49" t="s">
        <v>75</v>
      </c>
      <c r="AO284" s="397" t="s">
        <v>75</v>
      </c>
      <c r="AP284" s="397" t="s">
        <v>75</v>
      </c>
      <c r="AQ284" s="397" t="s">
        <v>75</v>
      </c>
      <c r="AR284" s="397" t="s">
        <v>75</v>
      </c>
    </row>
    <row r="285" spans="1:44" x14ac:dyDescent="0.25">
      <c r="A285" s="353">
        <v>45661</v>
      </c>
      <c r="B285" t="s">
        <v>85</v>
      </c>
      <c r="C285" t="s">
        <v>177</v>
      </c>
      <c r="D285" s="357" t="s">
        <v>608</v>
      </c>
      <c r="E285" t="s">
        <v>412</v>
      </c>
      <c r="F285" t="s">
        <v>2836</v>
      </c>
      <c r="G285" t="s">
        <v>75</v>
      </c>
      <c r="H285" t="s">
        <v>2836</v>
      </c>
      <c r="I285" s="88">
        <v>-1</v>
      </c>
      <c r="J285" t="s">
        <v>93</v>
      </c>
      <c r="K285" s="49" t="s">
        <v>2837</v>
      </c>
      <c r="L285" s="397">
        <v>60</v>
      </c>
      <c r="M285" t="s">
        <v>75</v>
      </c>
      <c r="N285" t="s">
        <v>75</v>
      </c>
      <c r="O285" t="s">
        <v>347</v>
      </c>
      <c r="P285" t="s">
        <v>347</v>
      </c>
      <c r="Q285" s="353">
        <v>46021</v>
      </c>
      <c r="R285" t="s">
        <v>403</v>
      </c>
      <c r="S285" t="s">
        <v>172</v>
      </c>
      <c r="T285" t="s">
        <v>401</v>
      </c>
      <c r="U285" t="s">
        <v>75</v>
      </c>
      <c r="V285" t="s">
        <v>404</v>
      </c>
      <c r="W285" t="s">
        <v>75</v>
      </c>
      <c r="X285" s="49">
        <v>7.4</v>
      </c>
      <c r="Y285" t="s">
        <v>75</v>
      </c>
      <c r="Z285" t="s">
        <v>347</v>
      </c>
      <c r="AA285" t="s">
        <v>75</v>
      </c>
      <c r="AB285" t="s">
        <v>2838</v>
      </c>
      <c r="AC285" t="s">
        <v>2839</v>
      </c>
      <c r="AD285" t="s">
        <v>2134</v>
      </c>
      <c r="AE285" t="s">
        <v>190</v>
      </c>
      <c r="AF285" t="s">
        <v>2135</v>
      </c>
      <c r="AG285" s="88" t="s">
        <v>2136</v>
      </c>
      <c r="AH285" t="s">
        <v>83</v>
      </c>
      <c r="AI285" s="49" t="s">
        <v>416</v>
      </c>
      <c r="AJ285" s="49">
        <v>1</v>
      </c>
      <c r="AK285" t="s">
        <v>5471</v>
      </c>
      <c r="AL285" s="355">
        <v>-60</v>
      </c>
      <c r="AM285" s="49" t="s">
        <v>75</v>
      </c>
      <c r="AN285" s="49" t="s">
        <v>75</v>
      </c>
      <c r="AO285" s="397" t="s">
        <v>75</v>
      </c>
      <c r="AP285" s="397" t="s">
        <v>75</v>
      </c>
      <c r="AQ285" s="397" t="s">
        <v>75</v>
      </c>
      <c r="AR285" s="397" t="s">
        <v>75</v>
      </c>
    </row>
    <row r="286" spans="1:44" x14ac:dyDescent="0.25">
      <c r="A286" s="353">
        <v>45661</v>
      </c>
      <c r="B286" t="s">
        <v>85</v>
      </c>
      <c r="C286" t="s">
        <v>177</v>
      </c>
      <c r="D286" s="357" t="s">
        <v>84</v>
      </c>
      <c r="E286" t="s">
        <v>512</v>
      </c>
      <c r="F286" t="s">
        <v>86</v>
      </c>
      <c r="G286" t="s">
        <v>75</v>
      </c>
      <c r="H286" t="s">
        <v>5368</v>
      </c>
      <c r="I286" s="88">
        <v>-1</v>
      </c>
      <c r="J286" t="s">
        <v>88</v>
      </c>
      <c r="K286" s="49" t="s">
        <v>483</v>
      </c>
      <c r="L286" s="397">
        <v>2.75</v>
      </c>
      <c r="M286" t="s">
        <v>75</v>
      </c>
      <c r="N286" t="s">
        <v>75</v>
      </c>
      <c r="O286" t="s">
        <v>347</v>
      </c>
      <c r="P286" t="s">
        <v>347</v>
      </c>
      <c r="Q286" s="353">
        <v>46296</v>
      </c>
      <c r="R286" t="s">
        <v>403</v>
      </c>
      <c r="S286" t="s">
        <v>172</v>
      </c>
      <c r="T286" t="s">
        <v>401</v>
      </c>
      <c r="U286" t="s">
        <v>75</v>
      </c>
      <c r="V286" t="s">
        <v>404</v>
      </c>
      <c r="W286" t="s">
        <v>75</v>
      </c>
      <c r="X286" s="49">
        <v>8.6</v>
      </c>
      <c r="Y286" t="s">
        <v>75</v>
      </c>
      <c r="Z286" t="s">
        <v>347</v>
      </c>
      <c r="AA286" t="s">
        <v>75</v>
      </c>
      <c r="AB286" t="s">
        <v>87</v>
      </c>
      <c r="AC286" t="s">
        <v>484</v>
      </c>
      <c r="AD286" t="s">
        <v>80</v>
      </c>
      <c r="AE286" t="s">
        <v>190</v>
      </c>
      <c r="AF286" t="s">
        <v>409</v>
      </c>
      <c r="AG286" s="88" t="s">
        <v>256</v>
      </c>
      <c r="AH286" t="s">
        <v>83</v>
      </c>
      <c r="AI286" s="49">
        <v>8</v>
      </c>
      <c r="AJ286" s="49">
        <v>1</v>
      </c>
      <c r="AK286" t="s">
        <v>5471</v>
      </c>
      <c r="AL286" s="355">
        <v>-2.75</v>
      </c>
      <c r="AM286" s="49" t="s">
        <v>75</v>
      </c>
      <c r="AN286" s="49" t="s">
        <v>75</v>
      </c>
      <c r="AO286" s="397" t="s">
        <v>75</v>
      </c>
      <c r="AP286" s="397" t="s">
        <v>75</v>
      </c>
      <c r="AQ286" s="397" t="s">
        <v>75</v>
      </c>
      <c r="AR286" s="397" t="s">
        <v>75</v>
      </c>
    </row>
    <row r="287" spans="1:44" ht="21" x14ac:dyDescent="0.35">
      <c r="A287" s="353">
        <v>45661</v>
      </c>
      <c r="B287" t="s">
        <v>85</v>
      </c>
      <c r="C287" t="s">
        <v>362</v>
      </c>
      <c r="D287" s="357" t="s">
        <v>2574</v>
      </c>
      <c r="E287" t="s">
        <v>542</v>
      </c>
      <c r="F287" t="s">
        <v>1950</v>
      </c>
      <c r="G287" t="s">
        <v>75</v>
      </c>
      <c r="H287" t="s">
        <v>1950</v>
      </c>
      <c r="I287" s="88">
        <v>-1</v>
      </c>
      <c r="J287" t="s">
        <v>94</v>
      </c>
      <c r="K287" s="49" t="s">
        <v>1951</v>
      </c>
      <c r="L287" s="397">
        <v>2</v>
      </c>
      <c r="M287" t="s">
        <v>75</v>
      </c>
      <c r="N287" t="s">
        <v>75</v>
      </c>
      <c r="O287" t="s">
        <v>347</v>
      </c>
      <c r="P287" t="s">
        <v>347</v>
      </c>
      <c r="Q287" s="353" t="s">
        <v>75</v>
      </c>
      <c r="R287" t="s">
        <v>403</v>
      </c>
      <c r="S287" t="s">
        <v>172</v>
      </c>
      <c r="T287" t="s">
        <v>401</v>
      </c>
      <c r="U287" t="s">
        <v>75</v>
      </c>
      <c r="V287" t="s">
        <v>404</v>
      </c>
      <c r="W287" t="s">
        <v>75</v>
      </c>
      <c r="X287" s="49">
        <v>8.3000000000000007</v>
      </c>
      <c r="Y287" t="s">
        <v>75</v>
      </c>
      <c r="Z287" t="s">
        <v>347</v>
      </c>
      <c r="AA287" t="s">
        <v>75</v>
      </c>
      <c r="AB287" t="s">
        <v>1952</v>
      </c>
      <c r="AC287" t="s">
        <v>347</v>
      </c>
      <c r="AD287" t="s">
        <v>2686</v>
      </c>
      <c r="AE287" t="s">
        <v>190</v>
      </c>
      <c r="AF287" t="s">
        <v>1953</v>
      </c>
      <c r="AG287" s="88" t="s">
        <v>1954</v>
      </c>
      <c r="AH287" t="s">
        <v>83</v>
      </c>
      <c r="AI287" s="49" t="s">
        <v>445</v>
      </c>
      <c r="AJ287" s="49">
        <v>1</v>
      </c>
      <c r="AK287" t="s">
        <v>5471</v>
      </c>
      <c r="AL287" s="355">
        <v>-2</v>
      </c>
      <c r="AM287" s="49" t="s">
        <v>75</v>
      </c>
      <c r="AN287" s="49" t="s">
        <v>75</v>
      </c>
      <c r="AO287" s="397" t="s">
        <v>75</v>
      </c>
      <c r="AP287" s="397" t="s">
        <v>75</v>
      </c>
      <c r="AQ287" s="397" t="s">
        <v>75</v>
      </c>
      <c r="AR287" s="397" t="s">
        <v>75</v>
      </c>
    </row>
    <row r="288" spans="1:44" x14ac:dyDescent="0.25">
      <c r="A288" s="353">
        <v>45661</v>
      </c>
      <c r="B288" t="s">
        <v>85</v>
      </c>
      <c r="C288" t="s">
        <v>177</v>
      </c>
      <c r="D288" s="357" t="s">
        <v>98</v>
      </c>
      <c r="E288" t="s">
        <v>480</v>
      </c>
      <c r="F288" t="s">
        <v>2213</v>
      </c>
      <c r="G288" t="s">
        <v>75</v>
      </c>
      <c r="H288" t="s">
        <v>2213</v>
      </c>
      <c r="I288" s="88">
        <v>-1</v>
      </c>
      <c r="J288" t="s">
        <v>1962</v>
      </c>
      <c r="K288" s="49" t="s">
        <v>2214</v>
      </c>
      <c r="L288" s="397">
        <v>35</v>
      </c>
      <c r="M288" t="s">
        <v>75</v>
      </c>
      <c r="N288" t="s">
        <v>75</v>
      </c>
      <c r="O288" t="s">
        <v>347</v>
      </c>
      <c r="P288" t="s">
        <v>347</v>
      </c>
      <c r="Q288" s="353" t="s">
        <v>75</v>
      </c>
      <c r="R288" t="s">
        <v>403</v>
      </c>
      <c r="S288" t="s">
        <v>172</v>
      </c>
      <c r="T288" t="s">
        <v>401</v>
      </c>
      <c r="U288" t="s">
        <v>75</v>
      </c>
      <c r="V288" t="s">
        <v>404</v>
      </c>
      <c r="W288" t="s">
        <v>75</v>
      </c>
      <c r="X288" s="49">
        <v>8.5</v>
      </c>
      <c r="Y288" t="s">
        <v>75</v>
      </c>
      <c r="Z288" t="s">
        <v>347</v>
      </c>
      <c r="AA288" t="s">
        <v>75</v>
      </c>
      <c r="AB288" t="s">
        <v>2213</v>
      </c>
      <c r="AC288" t="s">
        <v>1844</v>
      </c>
      <c r="AD288" t="s">
        <v>80</v>
      </c>
      <c r="AE288" t="s">
        <v>190</v>
      </c>
      <c r="AF288" t="s">
        <v>409</v>
      </c>
      <c r="AG288" s="88" t="s">
        <v>256</v>
      </c>
      <c r="AH288" t="s">
        <v>83</v>
      </c>
      <c r="AI288" s="49" t="s">
        <v>445</v>
      </c>
      <c r="AJ288" s="49">
        <v>1</v>
      </c>
      <c r="AK288" t="s">
        <v>5471</v>
      </c>
      <c r="AL288" s="355">
        <v>-35</v>
      </c>
      <c r="AM288" s="49" t="s">
        <v>75</v>
      </c>
      <c r="AN288" s="49" t="s">
        <v>75</v>
      </c>
      <c r="AO288" s="397" t="s">
        <v>75</v>
      </c>
      <c r="AP288" s="397" t="s">
        <v>75</v>
      </c>
      <c r="AQ288" s="397" t="s">
        <v>75</v>
      </c>
      <c r="AR288" s="397" t="s">
        <v>75</v>
      </c>
    </row>
    <row r="289" spans="1:44" x14ac:dyDescent="0.25">
      <c r="A289" s="353">
        <v>45661</v>
      </c>
      <c r="B289" t="s">
        <v>85</v>
      </c>
      <c r="C289" t="s">
        <v>177</v>
      </c>
      <c r="D289" s="357" t="s">
        <v>608</v>
      </c>
      <c r="E289" t="s">
        <v>412</v>
      </c>
      <c r="F289" t="s">
        <v>508</v>
      </c>
      <c r="G289" t="s">
        <v>75</v>
      </c>
      <c r="H289" t="s">
        <v>776</v>
      </c>
      <c r="I289" s="88">
        <v>-1</v>
      </c>
      <c r="J289" t="s">
        <v>105</v>
      </c>
      <c r="K289" s="49" t="s">
        <v>777</v>
      </c>
      <c r="L289" s="397">
        <v>14</v>
      </c>
      <c r="M289" t="s">
        <v>75</v>
      </c>
      <c r="N289" t="s">
        <v>75</v>
      </c>
      <c r="O289" t="s">
        <v>347</v>
      </c>
      <c r="P289" t="s">
        <v>347</v>
      </c>
      <c r="Q289" s="353">
        <v>45748</v>
      </c>
      <c r="R289" t="s">
        <v>403</v>
      </c>
      <c r="S289" t="s">
        <v>172</v>
      </c>
      <c r="T289" t="s">
        <v>401</v>
      </c>
      <c r="U289" t="s">
        <v>75</v>
      </c>
      <c r="V289" t="s">
        <v>404</v>
      </c>
      <c r="W289" t="s">
        <v>75</v>
      </c>
      <c r="X289" s="49">
        <v>7.4</v>
      </c>
      <c r="Y289" t="s">
        <v>75</v>
      </c>
      <c r="Z289" t="s">
        <v>347</v>
      </c>
      <c r="AA289" t="s">
        <v>75</v>
      </c>
      <c r="AB289" t="s">
        <v>778</v>
      </c>
      <c r="AC289" t="s">
        <v>509</v>
      </c>
      <c r="AD289" t="s">
        <v>80</v>
      </c>
      <c r="AE289" t="s">
        <v>190</v>
      </c>
      <c r="AF289" t="s">
        <v>409</v>
      </c>
      <c r="AG289" s="88" t="s">
        <v>256</v>
      </c>
      <c r="AH289" t="s">
        <v>83</v>
      </c>
      <c r="AI289" s="49">
        <v>7</v>
      </c>
      <c r="AJ289" s="49">
        <v>1</v>
      </c>
      <c r="AK289" t="s">
        <v>5471</v>
      </c>
      <c r="AL289" s="355">
        <v>-14</v>
      </c>
      <c r="AM289" s="49" t="s">
        <v>75</v>
      </c>
      <c r="AN289" s="49" t="s">
        <v>75</v>
      </c>
      <c r="AO289" s="397" t="s">
        <v>75</v>
      </c>
      <c r="AP289" s="397" t="s">
        <v>75</v>
      </c>
      <c r="AQ289" s="397" t="s">
        <v>75</v>
      </c>
      <c r="AR289" s="397" t="s">
        <v>75</v>
      </c>
    </row>
    <row r="290" spans="1:44" x14ac:dyDescent="0.25">
      <c r="A290" s="353">
        <v>45661</v>
      </c>
      <c r="B290" s="354" t="s">
        <v>85</v>
      </c>
      <c r="C290" t="s">
        <v>177</v>
      </c>
      <c r="D290" s="357" t="s">
        <v>477</v>
      </c>
      <c r="E290" t="s">
        <v>415</v>
      </c>
      <c r="F290" t="s">
        <v>2823</v>
      </c>
      <c r="G290" t="s">
        <v>75</v>
      </c>
      <c r="H290" t="s">
        <v>2823</v>
      </c>
      <c r="I290" s="88">
        <v>-1</v>
      </c>
      <c r="J290" t="s">
        <v>97</v>
      </c>
      <c r="K290" s="49" t="s">
        <v>2824</v>
      </c>
      <c r="L290" s="397">
        <v>128</v>
      </c>
      <c r="M290" t="s">
        <v>75</v>
      </c>
      <c r="N290" t="s">
        <v>75</v>
      </c>
      <c r="O290" t="s">
        <v>347</v>
      </c>
      <c r="P290" t="s">
        <v>347</v>
      </c>
      <c r="Q290" s="353">
        <v>45992</v>
      </c>
      <c r="R290" t="s">
        <v>403</v>
      </c>
      <c r="S290" t="s">
        <v>172</v>
      </c>
      <c r="T290" t="s">
        <v>401</v>
      </c>
      <c r="U290" t="s">
        <v>75</v>
      </c>
      <c r="V290" t="s">
        <v>404</v>
      </c>
      <c r="W290" t="s">
        <v>75</v>
      </c>
      <c r="X290" s="49">
        <v>8.3000000000000007</v>
      </c>
      <c r="Y290" t="s">
        <v>75</v>
      </c>
      <c r="Z290" t="s">
        <v>347</v>
      </c>
      <c r="AA290" t="s">
        <v>75</v>
      </c>
      <c r="AB290" t="s">
        <v>2825</v>
      </c>
      <c r="AC290" t="s">
        <v>460</v>
      </c>
      <c r="AD290" t="s">
        <v>80</v>
      </c>
      <c r="AE290" t="s">
        <v>190</v>
      </c>
      <c r="AF290" t="s">
        <v>5361</v>
      </c>
      <c r="AG290" s="88" t="s">
        <v>256</v>
      </c>
      <c r="AH290" t="s">
        <v>83</v>
      </c>
      <c r="AI290" s="49" t="s">
        <v>445</v>
      </c>
      <c r="AJ290" s="49">
        <v>1</v>
      </c>
      <c r="AK290" t="s">
        <v>5471</v>
      </c>
      <c r="AL290" s="355">
        <v>-128</v>
      </c>
      <c r="AM290" s="49" t="s">
        <v>75</v>
      </c>
      <c r="AN290" s="49" t="s">
        <v>75</v>
      </c>
      <c r="AO290" s="397" t="s">
        <v>75</v>
      </c>
      <c r="AP290" s="397" t="s">
        <v>75</v>
      </c>
      <c r="AQ290" s="397" t="s">
        <v>75</v>
      </c>
      <c r="AR290" s="397" t="s">
        <v>75</v>
      </c>
    </row>
    <row r="291" spans="1:44" x14ac:dyDescent="0.25">
      <c r="A291" s="353">
        <v>45661</v>
      </c>
      <c r="B291" t="s">
        <v>85</v>
      </c>
      <c r="C291" t="s">
        <v>177</v>
      </c>
      <c r="D291" s="357" t="s">
        <v>98</v>
      </c>
      <c r="E291" t="s">
        <v>480</v>
      </c>
      <c r="F291" t="s">
        <v>2601</v>
      </c>
      <c r="G291" t="s">
        <v>75</v>
      </c>
      <c r="H291" t="s">
        <v>2601</v>
      </c>
      <c r="I291" s="88">
        <v>-1</v>
      </c>
      <c r="J291" t="s">
        <v>93</v>
      </c>
      <c r="K291" s="49" t="s">
        <v>2602</v>
      </c>
      <c r="L291" s="397">
        <v>135</v>
      </c>
      <c r="M291" t="s">
        <v>75</v>
      </c>
      <c r="N291" t="s">
        <v>75</v>
      </c>
      <c r="O291" t="s">
        <v>347</v>
      </c>
      <c r="P291" t="s">
        <v>347</v>
      </c>
      <c r="Q291" s="353">
        <v>45431</v>
      </c>
      <c r="R291" t="s">
        <v>403</v>
      </c>
      <c r="S291" t="s">
        <v>172</v>
      </c>
      <c r="T291" t="s">
        <v>401</v>
      </c>
      <c r="U291" t="s">
        <v>75</v>
      </c>
      <c r="V291" t="s">
        <v>404</v>
      </c>
      <c r="W291" t="s">
        <v>75</v>
      </c>
      <c r="X291" s="49">
        <v>7.5</v>
      </c>
      <c r="Y291" t="s">
        <v>75</v>
      </c>
      <c r="Z291" t="s">
        <v>347</v>
      </c>
      <c r="AA291" t="s">
        <v>75</v>
      </c>
      <c r="AB291" t="s">
        <v>2603</v>
      </c>
      <c r="AC291" t="s">
        <v>492</v>
      </c>
      <c r="AD291" t="s">
        <v>241</v>
      </c>
      <c r="AE291" t="s">
        <v>190</v>
      </c>
      <c r="AF291" t="s">
        <v>413</v>
      </c>
      <c r="AG291" s="88" t="s">
        <v>253</v>
      </c>
      <c r="AH291" t="s">
        <v>83</v>
      </c>
      <c r="AI291" s="49" t="s">
        <v>416</v>
      </c>
      <c r="AJ291" s="49">
        <v>1</v>
      </c>
      <c r="AK291" t="s">
        <v>5471</v>
      </c>
      <c r="AL291" s="355">
        <v>-135</v>
      </c>
      <c r="AM291" s="49" t="s">
        <v>75</v>
      </c>
      <c r="AN291" s="49" t="s">
        <v>75</v>
      </c>
      <c r="AO291" s="397" t="s">
        <v>75</v>
      </c>
      <c r="AP291" s="397" t="s">
        <v>75</v>
      </c>
      <c r="AQ291" s="397" t="s">
        <v>75</v>
      </c>
      <c r="AR291" s="397" t="s">
        <v>75</v>
      </c>
    </row>
    <row r="292" spans="1:44" x14ac:dyDescent="0.25">
      <c r="A292" s="353">
        <v>45661</v>
      </c>
      <c r="B292" t="s">
        <v>85</v>
      </c>
      <c r="C292" t="s">
        <v>188</v>
      </c>
      <c r="D292" s="357" t="s">
        <v>363</v>
      </c>
      <c r="E292" t="s">
        <v>434</v>
      </c>
      <c r="F292" t="s">
        <v>740</v>
      </c>
      <c r="G292" t="s">
        <v>75</v>
      </c>
      <c r="H292" t="s">
        <v>741</v>
      </c>
      <c r="I292" s="88">
        <v>-1</v>
      </c>
      <c r="J292" t="s">
        <v>742</v>
      </c>
      <c r="K292" s="49" t="s">
        <v>743</v>
      </c>
      <c r="L292" s="397">
        <v>17</v>
      </c>
      <c r="M292" t="s">
        <v>75</v>
      </c>
      <c r="N292" t="s">
        <v>75</v>
      </c>
      <c r="O292" t="s">
        <v>347</v>
      </c>
      <c r="P292" t="s">
        <v>347</v>
      </c>
      <c r="Q292" s="353">
        <v>46022</v>
      </c>
      <c r="R292" t="s">
        <v>403</v>
      </c>
      <c r="S292" t="s">
        <v>610</v>
      </c>
      <c r="T292" t="s">
        <v>611</v>
      </c>
      <c r="U292" t="s">
        <v>75</v>
      </c>
      <c r="V292" t="s">
        <v>431</v>
      </c>
      <c r="W292" t="s">
        <v>75</v>
      </c>
      <c r="X292" s="49">
        <v>4.4000000000000004</v>
      </c>
      <c r="Y292" t="s">
        <v>75</v>
      </c>
      <c r="Z292" t="s">
        <v>347</v>
      </c>
      <c r="AA292" t="s">
        <v>75</v>
      </c>
      <c r="AB292" t="s">
        <v>744</v>
      </c>
      <c r="AC292" t="s">
        <v>75</v>
      </c>
      <c r="AD292" t="s">
        <v>80</v>
      </c>
      <c r="AE292" t="s">
        <v>195</v>
      </c>
      <c r="AF292" t="s">
        <v>409</v>
      </c>
      <c r="AG292" s="88" t="s">
        <v>256</v>
      </c>
      <c r="AH292" t="s">
        <v>83</v>
      </c>
      <c r="AI292" s="49" t="s">
        <v>433</v>
      </c>
      <c r="AJ292" s="49">
        <v>1</v>
      </c>
      <c r="AK292" t="s">
        <v>5469</v>
      </c>
      <c r="AL292" s="355">
        <v>-17</v>
      </c>
      <c r="AM292" s="49" t="s">
        <v>75</v>
      </c>
      <c r="AN292" s="49" t="s">
        <v>75</v>
      </c>
      <c r="AO292" s="397" t="s">
        <v>75</v>
      </c>
      <c r="AP292" s="397" t="s">
        <v>75</v>
      </c>
      <c r="AQ292" s="397" t="s">
        <v>75</v>
      </c>
      <c r="AR292" s="397" t="s">
        <v>75</v>
      </c>
    </row>
    <row r="293" spans="1:44" x14ac:dyDescent="0.25">
      <c r="A293" s="353">
        <v>45661</v>
      </c>
      <c r="B293" t="s">
        <v>85</v>
      </c>
      <c r="C293" t="s">
        <v>605</v>
      </c>
      <c r="D293" s="357" t="s">
        <v>361</v>
      </c>
      <c r="E293" t="s">
        <v>424</v>
      </c>
      <c r="F293" t="s">
        <v>2694</v>
      </c>
      <c r="G293" t="s">
        <v>75</v>
      </c>
      <c r="H293" t="s">
        <v>2694</v>
      </c>
      <c r="I293" s="88">
        <v>-0.5</v>
      </c>
      <c r="J293" t="s">
        <v>102</v>
      </c>
      <c r="K293" s="49" t="s">
        <v>2695</v>
      </c>
      <c r="L293" s="397">
        <v>28</v>
      </c>
      <c r="M293" t="s">
        <v>75</v>
      </c>
      <c r="N293" t="s">
        <v>75</v>
      </c>
      <c r="O293" t="s">
        <v>347</v>
      </c>
      <c r="P293" t="s">
        <v>347</v>
      </c>
      <c r="Q293" s="353">
        <v>45972</v>
      </c>
      <c r="R293" t="s">
        <v>403</v>
      </c>
      <c r="S293" t="s">
        <v>172</v>
      </c>
      <c r="T293" t="s">
        <v>401</v>
      </c>
      <c r="U293" t="s">
        <v>75</v>
      </c>
      <c r="V293" t="s">
        <v>404</v>
      </c>
      <c r="W293" t="s">
        <v>75</v>
      </c>
      <c r="X293" s="49">
        <v>6.5</v>
      </c>
      <c r="Y293" t="s">
        <v>75</v>
      </c>
      <c r="Z293" t="s">
        <v>347</v>
      </c>
      <c r="AA293" t="s">
        <v>75</v>
      </c>
      <c r="AB293" t="s">
        <v>2696</v>
      </c>
      <c r="AC293" t="s">
        <v>2697</v>
      </c>
      <c r="AD293" t="s">
        <v>80</v>
      </c>
      <c r="AE293" t="s">
        <v>190</v>
      </c>
      <c r="AF293" t="s">
        <v>409</v>
      </c>
      <c r="AG293" s="88" t="s">
        <v>256</v>
      </c>
      <c r="AH293" t="s">
        <v>83</v>
      </c>
      <c r="AI293" s="49" t="s">
        <v>405</v>
      </c>
      <c r="AJ293" s="49">
        <v>1</v>
      </c>
      <c r="AK293" t="s">
        <v>5471</v>
      </c>
      <c r="AL293" s="355">
        <v>-14</v>
      </c>
      <c r="AM293" s="49" t="s">
        <v>75</v>
      </c>
      <c r="AN293" s="49" t="s">
        <v>75</v>
      </c>
      <c r="AO293" s="397" t="s">
        <v>75</v>
      </c>
      <c r="AP293" s="397" t="s">
        <v>75</v>
      </c>
      <c r="AQ293" s="397" t="s">
        <v>75</v>
      </c>
      <c r="AR293" s="397" t="s">
        <v>75</v>
      </c>
    </row>
    <row r="294" spans="1:44" x14ac:dyDescent="0.25">
      <c r="A294" s="353">
        <v>45661</v>
      </c>
      <c r="B294" t="s">
        <v>85</v>
      </c>
      <c r="C294" t="s">
        <v>177</v>
      </c>
      <c r="D294" s="357" t="s">
        <v>477</v>
      </c>
      <c r="E294" t="s">
        <v>415</v>
      </c>
      <c r="F294" t="s">
        <v>2595</v>
      </c>
      <c r="G294" t="s">
        <v>75</v>
      </c>
      <c r="H294" t="s">
        <v>2595</v>
      </c>
      <c r="I294" s="88">
        <v>-0.5</v>
      </c>
      <c r="J294" t="s">
        <v>93</v>
      </c>
      <c r="K294" s="49" t="s">
        <v>2596</v>
      </c>
      <c r="L294" s="397">
        <v>40</v>
      </c>
      <c r="M294" t="s">
        <v>75</v>
      </c>
      <c r="N294" t="s">
        <v>75</v>
      </c>
      <c r="O294" t="s">
        <v>347</v>
      </c>
      <c r="P294" t="s">
        <v>347</v>
      </c>
      <c r="Q294" s="353" t="s">
        <v>75</v>
      </c>
      <c r="R294" t="s">
        <v>403</v>
      </c>
      <c r="S294" t="s">
        <v>172</v>
      </c>
      <c r="T294" t="s">
        <v>401</v>
      </c>
      <c r="U294" t="s">
        <v>75</v>
      </c>
      <c r="V294" t="s">
        <v>404</v>
      </c>
      <c r="W294" t="s">
        <v>75</v>
      </c>
      <c r="X294" s="49">
        <v>7.3</v>
      </c>
      <c r="Y294" t="s">
        <v>75</v>
      </c>
      <c r="Z294" t="s">
        <v>347</v>
      </c>
      <c r="AA294" t="s">
        <v>75</v>
      </c>
      <c r="AB294" t="s">
        <v>2597</v>
      </c>
      <c r="AC294" t="s">
        <v>2598</v>
      </c>
      <c r="AD294" t="s">
        <v>80</v>
      </c>
      <c r="AE294" t="s">
        <v>190</v>
      </c>
      <c r="AF294" t="s">
        <v>409</v>
      </c>
      <c r="AG294" s="88" t="s">
        <v>256</v>
      </c>
      <c r="AH294" t="s">
        <v>83</v>
      </c>
      <c r="AI294" s="49" t="s">
        <v>416</v>
      </c>
      <c r="AJ294" s="49">
        <v>1</v>
      </c>
      <c r="AK294" t="s">
        <v>5471</v>
      </c>
      <c r="AL294" s="355">
        <v>-20</v>
      </c>
      <c r="AM294" s="49" t="s">
        <v>75</v>
      </c>
      <c r="AN294" s="49" t="s">
        <v>75</v>
      </c>
      <c r="AO294" s="397" t="s">
        <v>75</v>
      </c>
      <c r="AP294" s="397" t="s">
        <v>75</v>
      </c>
      <c r="AQ294" s="397" t="s">
        <v>75</v>
      </c>
      <c r="AR294" s="397" t="s">
        <v>75</v>
      </c>
    </row>
    <row r="295" spans="1:44" x14ac:dyDescent="0.25">
      <c r="A295" s="353">
        <v>45661</v>
      </c>
      <c r="B295" t="s">
        <v>85</v>
      </c>
      <c r="C295" t="s">
        <v>177</v>
      </c>
      <c r="D295" s="357" t="s">
        <v>98</v>
      </c>
      <c r="E295" t="s">
        <v>480</v>
      </c>
      <c r="F295" t="s">
        <v>132</v>
      </c>
      <c r="G295" t="s">
        <v>75</v>
      </c>
      <c r="H295" t="s">
        <v>132</v>
      </c>
      <c r="I295" s="88">
        <v>-0.5</v>
      </c>
      <c r="J295" t="s">
        <v>5371</v>
      </c>
      <c r="K295" s="49">
        <v>387507</v>
      </c>
      <c r="L295" s="397">
        <v>110</v>
      </c>
      <c r="M295" t="s">
        <v>75</v>
      </c>
      <c r="N295" t="s">
        <v>75</v>
      </c>
      <c r="O295" t="s">
        <v>347</v>
      </c>
      <c r="P295" t="s">
        <v>347</v>
      </c>
      <c r="Q295" s="353">
        <v>45716</v>
      </c>
      <c r="R295" t="s">
        <v>403</v>
      </c>
      <c r="S295" t="s">
        <v>172</v>
      </c>
      <c r="T295" t="s">
        <v>401</v>
      </c>
      <c r="U295" t="s">
        <v>75</v>
      </c>
      <c r="V295" t="s">
        <v>404</v>
      </c>
      <c r="W295" t="s">
        <v>75</v>
      </c>
      <c r="X295" s="49">
        <v>7.5</v>
      </c>
      <c r="Y295" t="s">
        <v>75</v>
      </c>
      <c r="Z295" t="s">
        <v>347</v>
      </c>
      <c r="AA295" t="s">
        <v>75</v>
      </c>
      <c r="AB295" t="s">
        <v>133</v>
      </c>
      <c r="AC295" t="s">
        <v>511</v>
      </c>
      <c r="AD295" t="s">
        <v>80</v>
      </c>
      <c r="AE295" t="s">
        <v>190</v>
      </c>
      <c r="AF295" t="s">
        <v>5361</v>
      </c>
      <c r="AG295" s="88" t="s">
        <v>256</v>
      </c>
      <c r="AH295" t="s">
        <v>83</v>
      </c>
      <c r="AI295" s="49" t="s">
        <v>416</v>
      </c>
      <c r="AJ295" s="49">
        <v>1</v>
      </c>
      <c r="AK295" t="s">
        <v>5471</v>
      </c>
      <c r="AL295" s="355">
        <v>-55</v>
      </c>
      <c r="AM295" s="49" t="s">
        <v>75</v>
      </c>
      <c r="AN295" s="49" t="s">
        <v>75</v>
      </c>
      <c r="AO295" s="397" t="s">
        <v>75</v>
      </c>
      <c r="AP295" s="397" t="s">
        <v>75</v>
      </c>
      <c r="AQ295" s="397" t="s">
        <v>75</v>
      </c>
      <c r="AR295" s="397" t="s">
        <v>75</v>
      </c>
    </row>
    <row r="296" spans="1:44" x14ac:dyDescent="0.25">
      <c r="A296" s="353">
        <v>45661</v>
      </c>
      <c r="B296" t="s">
        <v>85</v>
      </c>
      <c r="C296" t="s">
        <v>177</v>
      </c>
      <c r="D296" s="357" t="s">
        <v>98</v>
      </c>
      <c r="E296" t="s">
        <v>480</v>
      </c>
      <c r="F296" t="s">
        <v>2769</v>
      </c>
      <c r="G296" t="s">
        <v>75</v>
      </c>
      <c r="H296" t="s">
        <v>2769</v>
      </c>
      <c r="I296" s="88">
        <v>-0.5</v>
      </c>
      <c r="J296" t="s">
        <v>93</v>
      </c>
      <c r="K296" s="49" t="s">
        <v>2770</v>
      </c>
      <c r="L296" s="397">
        <v>25</v>
      </c>
      <c r="M296" t="s">
        <v>75</v>
      </c>
      <c r="N296" t="s">
        <v>75</v>
      </c>
      <c r="O296" t="s">
        <v>347</v>
      </c>
      <c r="P296" t="s">
        <v>347</v>
      </c>
      <c r="Q296" s="353" t="s">
        <v>75</v>
      </c>
      <c r="R296" t="s">
        <v>403</v>
      </c>
      <c r="S296" t="s">
        <v>172</v>
      </c>
      <c r="T296" t="s">
        <v>401</v>
      </c>
      <c r="U296" t="s">
        <v>75</v>
      </c>
      <c r="V296" t="s">
        <v>404</v>
      </c>
      <c r="W296" t="s">
        <v>75</v>
      </c>
      <c r="X296" s="49">
        <v>8.5</v>
      </c>
      <c r="Y296" t="s">
        <v>75</v>
      </c>
      <c r="Z296" t="s">
        <v>347</v>
      </c>
      <c r="AA296" t="s">
        <v>75</v>
      </c>
      <c r="AB296" t="s">
        <v>2769</v>
      </c>
      <c r="AC296" t="s">
        <v>1844</v>
      </c>
      <c r="AD296" t="s">
        <v>80</v>
      </c>
      <c r="AE296" t="s">
        <v>190</v>
      </c>
      <c r="AF296" t="s">
        <v>409</v>
      </c>
      <c r="AG296" s="88" t="s">
        <v>256</v>
      </c>
      <c r="AH296" t="s">
        <v>83</v>
      </c>
      <c r="AI296" s="49">
        <v>8</v>
      </c>
      <c r="AJ296" s="49">
        <v>1</v>
      </c>
      <c r="AK296" t="s">
        <v>5471</v>
      </c>
      <c r="AL296" s="355">
        <v>-12.5</v>
      </c>
      <c r="AM296" s="49" t="s">
        <v>75</v>
      </c>
      <c r="AN296" s="49" t="s">
        <v>75</v>
      </c>
      <c r="AO296" s="397" t="s">
        <v>75</v>
      </c>
      <c r="AP296" s="397" t="s">
        <v>75</v>
      </c>
      <c r="AQ296" s="397" t="s">
        <v>75</v>
      </c>
      <c r="AR296" s="397" t="s">
        <v>75</v>
      </c>
    </row>
    <row r="297" spans="1:44" x14ac:dyDescent="0.25">
      <c r="A297" s="353">
        <v>45661</v>
      </c>
      <c r="B297" t="s">
        <v>85</v>
      </c>
      <c r="C297" t="s">
        <v>177</v>
      </c>
      <c r="D297" s="357" t="s">
        <v>477</v>
      </c>
      <c r="E297" t="s">
        <v>518</v>
      </c>
      <c r="F297" t="s">
        <v>328</v>
      </c>
      <c r="G297" t="s">
        <v>75</v>
      </c>
      <c r="H297" t="s">
        <v>328</v>
      </c>
      <c r="I297" s="88">
        <v>-0.25</v>
      </c>
      <c r="J297" t="s">
        <v>142</v>
      </c>
      <c r="K297" s="49">
        <v>41279</v>
      </c>
      <c r="L297" s="397">
        <v>1030</v>
      </c>
      <c r="M297" t="s">
        <v>75</v>
      </c>
      <c r="N297" t="s">
        <v>75</v>
      </c>
      <c r="O297" t="s">
        <v>347</v>
      </c>
      <c r="P297" t="s">
        <v>347</v>
      </c>
      <c r="Q297" s="353">
        <v>45927</v>
      </c>
      <c r="R297" t="s">
        <v>403</v>
      </c>
      <c r="S297" t="s">
        <v>172</v>
      </c>
      <c r="T297" t="s">
        <v>401</v>
      </c>
      <c r="U297" t="s">
        <v>75</v>
      </c>
      <c r="V297" t="s">
        <v>404</v>
      </c>
      <c r="W297" t="s">
        <v>75</v>
      </c>
      <c r="X297" s="49">
        <v>7.3</v>
      </c>
      <c r="Y297" t="s">
        <v>75</v>
      </c>
      <c r="Z297" t="s">
        <v>347</v>
      </c>
      <c r="AA297" t="s">
        <v>75</v>
      </c>
      <c r="AB297" t="s">
        <v>329</v>
      </c>
      <c r="AC297" t="s">
        <v>460</v>
      </c>
      <c r="AD297" t="s">
        <v>707</v>
      </c>
      <c r="AE297" t="s">
        <v>190</v>
      </c>
      <c r="AF297" t="s">
        <v>708</v>
      </c>
      <c r="AG297" s="88" t="s">
        <v>709</v>
      </c>
      <c r="AH297" t="s">
        <v>83</v>
      </c>
      <c r="AI297" s="49" t="s">
        <v>416</v>
      </c>
      <c r="AJ297" s="49">
        <v>1</v>
      </c>
      <c r="AK297" t="s">
        <v>5471</v>
      </c>
      <c r="AL297" s="355">
        <v>-257.5</v>
      </c>
      <c r="AM297" s="49" t="s">
        <v>75</v>
      </c>
      <c r="AN297" s="49" t="s">
        <v>75</v>
      </c>
      <c r="AO297" s="397" t="s">
        <v>75</v>
      </c>
      <c r="AP297" s="397" t="s">
        <v>75</v>
      </c>
      <c r="AQ297" s="397" t="s">
        <v>75</v>
      </c>
      <c r="AR297" s="397" t="s">
        <v>75</v>
      </c>
    </row>
    <row r="298" spans="1:44" x14ac:dyDescent="0.25">
      <c r="A298" s="353">
        <v>45661</v>
      </c>
      <c r="B298" t="s">
        <v>85</v>
      </c>
      <c r="C298" t="s">
        <v>177</v>
      </c>
      <c r="D298" s="357" t="s">
        <v>89</v>
      </c>
      <c r="E298" t="s">
        <v>719</v>
      </c>
      <c r="F298" t="s">
        <v>725</v>
      </c>
      <c r="G298" t="s">
        <v>75</v>
      </c>
      <c r="H298" t="s">
        <v>725</v>
      </c>
      <c r="I298" s="88">
        <v>-0.24</v>
      </c>
      <c r="J298" t="s">
        <v>726</v>
      </c>
      <c r="K298" s="49">
        <v>56944</v>
      </c>
      <c r="L298" s="397">
        <v>350</v>
      </c>
      <c r="M298" t="s">
        <v>75</v>
      </c>
      <c r="N298" t="s">
        <v>75</v>
      </c>
      <c r="O298" t="s">
        <v>347</v>
      </c>
      <c r="P298" t="s">
        <v>347</v>
      </c>
      <c r="Q298" s="353">
        <v>45925</v>
      </c>
      <c r="R298" t="s">
        <v>403</v>
      </c>
      <c r="S298" t="s">
        <v>172</v>
      </c>
      <c r="T298" t="s">
        <v>401</v>
      </c>
      <c r="U298" t="s">
        <v>75</v>
      </c>
      <c r="V298" t="s">
        <v>404</v>
      </c>
      <c r="W298" t="s">
        <v>75</v>
      </c>
      <c r="X298" s="49">
        <v>7.2</v>
      </c>
      <c r="Y298" t="s">
        <v>75</v>
      </c>
      <c r="Z298" t="s">
        <v>347</v>
      </c>
      <c r="AA298" t="s">
        <v>75</v>
      </c>
      <c r="AB298" t="s">
        <v>727</v>
      </c>
      <c r="AC298" t="s">
        <v>460</v>
      </c>
      <c r="AD298" t="s">
        <v>2172</v>
      </c>
      <c r="AE298" t="s">
        <v>190</v>
      </c>
      <c r="AF298" t="s">
        <v>407</v>
      </c>
      <c r="AG298" s="88" t="s">
        <v>259</v>
      </c>
      <c r="AH298" t="s">
        <v>83</v>
      </c>
      <c r="AI298" s="49" t="s">
        <v>416</v>
      </c>
      <c r="AJ298" s="49">
        <v>1</v>
      </c>
      <c r="AK298" t="s">
        <v>5471</v>
      </c>
      <c r="AL298" s="355">
        <v>-84</v>
      </c>
      <c r="AM298" s="49" t="s">
        <v>75</v>
      </c>
      <c r="AN298" s="49" t="s">
        <v>75</v>
      </c>
      <c r="AO298" s="397" t="s">
        <v>75</v>
      </c>
      <c r="AP298" s="397" t="s">
        <v>75</v>
      </c>
      <c r="AQ298" s="397" t="s">
        <v>75</v>
      </c>
      <c r="AR298" s="397" t="s">
        <v>75</v>
      </c>
    </row>
    <row r="299" spans="1:44" x14ac:dyDescent="0.25">
      <c r="A299" s="353">
        <v>45661</v>
      </c>
      <c r="B299" t="s">
        <v>85</v>
      </c>
      <c r="C299" t="s">
        <v>605</v>
      </c>
      <c r="D299" s="357" t="s">
        <v>361</v>
      </c>
      <c r="E299" t="s">
        <v>424</v>
      </c>
      <c r="F299" t="s">
        <v>288</v>
      </c>
      <c r="G299" t="s">
        <v>75</v>
      </c>
      <c r="H299" t="s">
        <v>288</v>
      </c>
      <c r="I299" s="88">
        <v>-0.2</v>
      </c>
      <c r="J299" t="s">
        <v>198</v>
      </c>
      <c r="K299" s="49" t="s">
        <v>289</v>
      </c>
      <c r="L299" s="397">
        <v>549</v>
      </c>
      <c r="M299" t="s">
        <v>75</v>
      </c>
      <c r="N299" t="s">
        <v>75</v>
      </c>
      <c r="O299" t="s">
        <v>347</v>
      </c>
      <c r="P299" t="s">
        <v>347</v>
      </c>
      <c r="Q299" s="353">
        <v>46350</v>
      </c>
      <c r="R299" t="s">
        <v>403</v>
      </c>
      <c r="S299" t="s">
        <v>172</v>
      </c>
      <c r="T299" t="s">
        <v>401</v>
      </c>
      <c r="U299" t="s">
        <v>75</v>
      </c>
      <c r="V299" t="s">
        <v>404</v>
      </c>
      <c r="W299" t="s">
        <v>75</v>
      </c>
      <c r="X299" s="49">
        <v>5.6</v>
      </c>
      <c r="Y299" t="s">
        <v>75</v>
      </c>
      <c r="Z299" t="s">
        <v>347</v>
      </c>
      <c r="AA299" t="s">
        <v>75</v>
      </c>
      <c r="AB299" t="s">
        <v>290</v>
      </c>
      <c r="AC299" t="s">
        <v>425</v>
      </c>
      <c r="AD299" t="s">
        <v>164</v>
      </c>
      <c r="AE299" t="s">
        <v>190</v>
      </c>
      <c r="AF299" t="s">
        <v>418</v>
      </c>
      <c r="AG299" s="88" t="s">
        <v>261</v>
      </c>
      <c r="AH299" t="s">
        <v>83</v>
      </c>
      <c r="AI299" s="49" t="s">
        <v>406</v>
      </c>
      <c r="AJ299" s="49">
        <v>1</v>
      </c>
      <c r="AK299" t="s">
        <v>5471</v>
      </c>
      <c r="AL299" s="355">
        <v>-109.80000000000001</v>
      </c>
      <c r="AM299" s="49" t="s">
        <v>75</v>
      </c>
      <c r="AN299" s="49" t="s">
        <v>75</v>
      </c>
      <c r="AO299" s="397" t="s">
        <v>75</v>
      </c>
      <c r="AP299" s="397" t="s">
        <v>75</v>
      </c>
      <c r="AQ299" s="397" t="s">
        <v>75</v>
      </c>
      <c r="AR299" s="397" t="s">
        <v>75</v>
      </c>
    </row>
    <row r="300" spans="1:44" x14ac:dyDescent="0.25">
      <c r="A300" s="353">
        <v>45661</v>
      </c>
      <c r="B300" t="s">
        <v>85</v>
      </c>
      <c r="C300" t="s">
        <v>605</v>
      </c>
      <c r="D300" s="357" t="s">
        <v>361</v>
      </c>
      <c r="E300" t="s">
        <v>424</v>
      </c>
      <c r="F300" t="s">
        <v>305</v>
      </c>
      <c r="G300" t="s">
        <v>75</v>
      </c>
      <c r="H300" t="s">
        <v>305</v>
      </c>
      <c r="I300" s="88">
        <v>-0.2</v>
      </c>
      <c r="J300" t="s">
        <v>198</v>
      </c>
      <c r="K300" s="49" t="s">
        <v>306</v>
      </c>
      <c r="L300" s="397">
        <v>549</v>
      </c>
      <c r="M300" t="s">
        <v>75</v>
      </c>
      <c r="N300" t="s">
        <v>75</v>
      </c>
      <c r="O300" t="s">
        <v>347</v>
      </c>
      <c r="P300" t="s">
        <v>347</v>
      </c>
      <c r="Q300" s="353">
        <v>46715</v>
      </c>
      <c r="R300" t="s">
        <v>403</v>
      </c>
      <c r="S300" t="s">
        <v>172</v>
      </c>
      <c r="T300" t="s">
        <v>401</v>
      </c>
      <c r="U300" t="s">
        <v>75</v>
      </c>
      <c r="V300" t="s">
        <v>404</v>
      </c>
      <c r="W300" t="s">
        <v>75</v>
      </c>
      <c r="X300" s="49">
        <v>5.6</v>
      </c>
      <c r="Y300" t="s">
        <v>75</v>
      </c>
      <c r="Z300" t="s">
        <v>347</v>
      </c>
      <c r="AA300" t="s">
        <v>75</v>
      </c>
      <c r="AB300" t="s">
        <v>307</v>
      </c>
      <c r="AC300" t="s">
        <v>425</v>
      </c>
      <c r="AD300" t="s">
        <v>164</v>
      </c>
      <c r="AE300" t="s">
        <v>190</v>
      </c>
      <c r="AF300" t="s">
        <v>418</v>
      </c>
      <c r="AG300" s="88" t="s">
        <v>261</v>
      </c>
      <c r="AH300" t="s">
        <v>83</v>
      </c>
      <c r="AI300" s="49" t="s">
        <v>406</v>
      </c>
      <c r="AJ300" s="49">
        <v>1</v>
      </c>
      <c r="AK300" t="s">
        <v>5471</v>
      </c>
      <c r="AL300" s="355">
        <v>-109.80000000000001</v>
      </c>
      <c r="AM300" s="49" t="s">
        <v>75</v>
      </c>
      <c r="AN300" s="49" t="s">
        <v>75</v>
      </c>
      <c r="AO300" s="397" t="s">
        <v>75</v>
      </c>
      <c r="AP300" s="397" t="s">
        <v>75</v>
      </c>
      <c r="AQ300" s="397" t="s">
        <v>75</v>
      </c>
      <c r="AR300" s="397" t="s">
        <v>75</v>
      </c>
    </row>
    <row r="301" spans="1:44" x14ac:dyDescent="0.25">
      <c r="A301" s="353">
        <v>45661</v>
      </c>
      <c r="B301" t="s">
        <v>85</v>
      </c>
      <c r="C301" t="s">
        <v>177</v>
      </c>
      <c r="D301" s="357" t="s">
        <v>477</v>
      </c>
      <c r="E301" t="s">
        <v>415</v>
      </c>
      <c r="F301" t="s">
        <v>309</v>
      </c>
      <c r="G301" t="s">
        <v>75</v>
      </c>
      <c r="H301" t="s">
        <v>309</v>
      </c>
      <c r="I301" s="88">
        <v>-0.2</v>
      </c>
      <c r="J301" t="s">
        <v>2176</v>
      </c>
      <c r="K301" s="49" t="s">
        <v>310</v>
      </c>
      <c r="L301" s="397">
        <v>95</v>
      </c>
      <c r="M301" t="s">
        <v>75</v>
      </c>
      <c r="N301" t="s">
        <v>75</v>
      </c>
      <c r="O301" t="s">
        <v>347</v>
      </c>
      <c r="P301" t="s">
        <v>347</v>
      </c>
      <c r="Q301" s="353">
        <v>46082</v>
      </c>
      <c r="R301" t="s">
        <v>403</v>
      </c>
      <c r="S301" t="s">
        <v>172</v>
      </c>
      <c r="T301" t="s">
        <v>401</v>
      </c>
      <c r="U301" t="s">
        <v>75</v>
      </c>
      <c r="V301" t="s">
        <v>404</v>
      </c>
      <c r="W301" t="s">
        <v>75</v>
      </c>
      <c r="X301" s="49">
        <v>8.3000000000000007</v>
      </c>
      <c r="Y301" t="s">
        <v>75</v>
      </c>
      <c r="Z301" t="s">
        <v>347</v>
      </c>
      <c r="AA301" t="s">
        <v>75</v>
      </c>
      <c r="AB301" t="s">
        <v>311</v>
      </c>
      <c r="AC301" t="s">
        <v>492</v>
      </c>
      <c r="AD301" t="s">
        <v>80</v>
      </c>
      <c r="AE301" t="s">
        <v>190</v>
      </c>
      <c r="AF301" t="s">
        <v>409</v>
      </c>
      <c r="AG301" s="88" t="s">
        <v>256</v>
      </c>
      <c r="AH301" t="s">
        <v>83</v>
      </c>
      <c r="AI301" s="49" t="s">
        <v>445</v>
      </c>
      <c r="AJ301" s="49">
        <v>1</v>
      </c>
      <c r="AK301" t="s">
        <v>5471</v>
      </c>
      <c r="AL301" s="355">
        <v>-19</v>
      </c>
      <c r="AM301" s="49" t="s">
        <v>75</v>
      </c>
      <c r="AN301" s="49" t="s">
        <v>75</v>
      </c>
      <c r="AO301" s="397" t="s">
        <v>75</v>
      </c>
      <c r="AP301" s="397" t="s">
        <v>75</v>
      </c>
      <c r="AQ301" s="397" t="s">
        <v>75</v>
      </c>
      <c r="AR301" s="397" t="s">
        <v>75</v>
      </c>
    </row>
    <row r="302" spans="1:44" x14ac:dyDescent="0.25">
      <c r="A302" s="353">
        <v>45661</v>
      </c>
      <c r="B302" t="s">
        <v>85</v>
      </c>
      <c r="C302" t="s">
        <v>177</v>
      </c>
      <c r="D302" s="357" t="s">
        <v>84</v>
      </c>
      <c r="E302" t="s">
        <v>481</v>
      </c>
      <c r="F302" t="s">
        <v>2599</v>
      </c>
      <c r="G302" t="s">
        <v>75</v>
      </c>
      <c r="H302" t="s">
        <v>2599</v>
      </c>
      <c r="I302" s="88">
        <v>-0.19</v>
      </c>
      <c r="J302" t="s">
        <v>735</v>
      </c>
      <c r="K302" s="49" t="s">
        <v>2600</v>
      </c>
      <c r="L302" s="397">
        <v>6</v>
      </c>
      <c r="M302" t="s">
        <v>75</v>
      </c>
      <c r="N302" t="s">
        <v>75</v>
      </c>
      <c r="O302" t="s">
        <v>347</v>
      </c>
      <c r="P302" t="s">
        <v>347</v>
      </c>
      <c r="Q302" s="353">
        <v>46182</v>
      </c>
      <c r="R302" t="s">
        <v>403</v>
      </c>
      <c r="S302" t="s">
        <v>172</v>
      </c>
      <c r="T302" t="s">
        <v>401</v>
      </c>
      <c r="U302" t="s">
        <v>75</v>
      </c>
      <c r="V302" t="s">
        <v>404</v>
      </c>
      <c r="W302" t="s">
        <v>75</v>
      </c>
      <c r="X302" s="49">
        <v>7.6</v>
      </c>
      <c r="Y302" t="s">
        <v>75</v>
      </c>
      <c r="Z302" t="s">
        <v>347</v>
      </c>
      <c r="AA302" t="s">
        <v>75</v>
      </c>
      <c r="AB302" t="s">
        <v>2599</v>
      </c>
      <c r="AC302" t="s">
        <v>898</v>
      </c>
      <c r="AD302" t="s">
        <v>80</v>
      </c>
      <c r="AE302" t="s">
        <v>190</v>
      </c>
      <c r="AF302" t="s">
        <v>409</v>
      </c>
      <c r="AG302" s="88" t="s">
        <v>256</v>
      </c>
      <c r="AH302" t="s">
        <v>83</v>
      </c>
      <c r="AI302" s="49" t="s">
        <v>416</v>
      </c>
      <c r="AJ302" s="49">
        <v>1</v>
      </c>
      <c r="AK302" t="s">
        <v>5463</v>
      </c>
      <c r="AL302" s="355">
        <v>-1.1400000000000001</v>
      </c>
      <c r="AM302" s="49" t="s">
        <v>75</v>
      </c>
      <c r="AN302" s="49" t="s">
        <v>75</v>
      </c>
      <c r="AO302" s="397" t="s">
        <v>75</v>
      </c>
      <c r="AP302" s="397" t="s">
        <v>75</v>
      </c>
      <c r="AQ302" s="397" t="s">
        <v>75</v>
      </c>
      <c r="AR302" s="397" t="s">
        <v>75</v>
      </c>
    </row>
    <row r="303" spans="1:44" x14ac:dyDescent="0.25">
      <c r="A303" s="353">
        <v>45661</v>
      </c>
      <c r="B303" t="s">
        <v>85</v>
      </c>
      <c r="C303" t="s">
        <v>177</v>
      </c>
      <c r="D303" s="357" t="s">
        <v>89</v>
      </c>
      <c r="E303" t="s">
        <v>493</v>
      </c>
      <c r="F303" t="s">
        <v>684</v>
      </c>
      <c r="G303" t="s">
        <v>75</v>
      </c>
      <c r="H303" t="s">
        <v>684</v>
      </c>
      <c r="I303" s="88">
        <v>-0.15</v>
      </c>
      <c r="J303" t="s">
        <v>735</v>
      </c>
      <c r="K303" s="49" t="s">
        <v>685</v>
      </c>
      <c r="L303" s="397">
        <v>85</v>
      </c>
      <c r="M303" t="s">
        <v>75</v>
      </c>
      <c r="N303" t="s">
        <v>75</v>
      </c>
      <c r="O303" t="s">
        <v>347</v>
      </c>
      <c r="P303" t="s">
        <v>347</v>
      </c>
      <c r="Q303" s="353">
        <v>46477</v>
      </c>
      <c r="R303" t="s">
        <v>403</v>
      </c>
      <c r="S303" t="s">
        <v>172</v>
      </c>
      <c r="T303" t="s">
        <v>401</v>
      </c>
      <c r="U303" t="s">
        <v>75</v>
      </c>
      <c r="V303" t="s">
        <v>404</v>
      </c>
      <c r="W303" t="s">
        <v>75</v>
      </c>
      <c r="X303" s="49">
        <v>7.2</v>
      </c>
      <c r="Y303" t="s">
        <v>75</v>
      </c>
      <c r="Z303" t="s">
        <v>347</v>
      </c>
      <c r="AA303" t="s">
        <v>75</v>
      </c>
      <c r="AB303" t="s">
        <v>686</v>
      </c>
      <c r="AC303" t="s">
        <v>687</v>
      </c>
      <c r="AD303" t="s">
        <v>80</v>
      </c>
      <c r="AE303" t="s">
        <v>190</v>
      </c>
      <c r="AF303" t="s">
        <v>409</v>
      </c>
      <c r="AG303" s="88" t="s">
        <v>256</v>
      </c>
      <c r="AH303" t="s">
        <v>83</v>
      </c>
      <c r="AI303" s="49">
        <v>7</v>
      </c>
      <c r="AJ303" s="49">
        <v>1</v>
      </c>
      <c r="AK303" t="s">
        <v>5471</v>
      </c>
      <c r="AL303" s="355">
        <v>-12.75</v>
      </c>
      <c r="AM303" s="49" t="s">
        <v>75</v>
      </c>
      <c r="AN303" s="49" t="s">
        <v>75</v>
      </c>
      <c r="AO303" s="397" t="s">
        <v>75</v>
      </c>
      <c r="AP303" s="397" t="s">
        <v>75</v>
      </c>
      <c r="AQ303" s="397" t="s">
        <v>75</v>
      </c>
      <c r="AR303" s="397" t="s">
        <v>75</v>
      </c>
    </row>
    <row r="304" spans="1:44" x14ac:dyDescent="0.25">
      <c r="A304" s="353">
        <v>45661</v>
      </c>
      <c r="B304" t="s">
        <v>85</v>
      </c>
      <c r="C304" t="s">
        <v>177</v>
      </c>
      <c r="D304" s="357" t="s">
        <v>84</v>
      </c>
      <c r="E304" t="s">
        <v>512</v>
      </c>
      <c r="F304" t="s">
        <v>330</v>
      </c>
      <c r="G304" t="s">
        <v>75</v>
      </c>
      <c r="H304" t="s">
        <v>330</v>
      </c>
      <c r="I304" s="88">
        <v>-0.125</v>
      </c>
      <c r="J304" t="s">
        <v>558</v>
      </c>
      <c r="K304" s="49" t="s">
        <v>331</v>
      </c>
      <c r="L304" s="397">
        <v>32</v>
      </c>
      <c r="M304" t="s">
        <v>75</v>
      </c>
      <c r="N304" t="s">
        <v>75</v>
      </c>
      <c r="O304" t="s">
        <v>347</v>
      </c>
      <c r="P304" t="s">
        <v>347</v>
      </c>
      <c r="Q304" s="353" t="s">
        <v>75</v>
      </c>
      <c r="R304" t="s">
        <v>403</v>
      </c>
      <c r="S304" t="s">
        <v>172</v>
      </c>
      <c r="T304" t="s">
        <v>401</v>
      </c>
      <c r="U304" t="s">
        <v>75</v>
      </c>
      <c r="V304" t="s">
        <v>404</v>
      </c>
      <c r="W304" t="s">
        <v>75</v>
      </c>
      <c r="X304" s="49">
        <v>7.6</v>
      </c>
      <c r="Y304" t="s">
        <v>75</v>
      </c>
      <c r="Z304" t="s">
        <v>347</v>
      </c>
      <c r="AA304" t="s">
        <v>75</v>
      </c>
      <c r="AB304" t="s">
        <v>330</v>
      </c>
      <c r="AC304" t="s">
        <v>506</v>
      </c>
      <c r="AD304" t="s">
        <v>80</v>
      </c>
      <c r="AE304" t="s">
        <v>190</v>
      </c>
      <c r="AF304" t="s">
        <v>409</v>
      </c>
      <c r="AG304" s="88" t="s">
        <v>256</v>
      </c>
      <c r="AH304" t="s">
        <v>83</v>
      </c>
      <c r="AI304" s="49" t="s">
        <v>416</v>
      </c>
      <c r="AJ304" s="49">
        <v>1</v>
      </c>
      <c r="AK304" t="s">
        <v>5471</v>
      </c>
      <c r="AL304" s="355">
        <v>-4</v>
      </c>
      <c r="AM304" s="49" t="s">
        <v>75</v>
      </c>
      <c r="AN304" s="49" t="s">
        <v>75</v>
      </c>
      <c r="AO304" s="397" t="s">
        <v>75</v>
      </c>
      <c r="AP304" s="397" t="s">
        <v>75</v>
      </c>
      <c r="AQ304" s="397" t="s">
        <v>75</v>
      </c>
      <c r="AR304" s="397" t="s">
        <v>75</v>
      </c>
    </row>
    <row r="305" spans="1:44" x14ac:dyDescent="0.25">
      <c r="A305" s="353">
        <v>45661</v>
      </c>
      <c r="B305" t="s">
        <v>85</v>
      </c>
      <c r="C305" t="s">
        <v>177</v>
      </c>
      <c r="D305" s="357" t="s">
        <v>477</v>
      </c>
      <c r="E305" t="s">
        <v>415</v>
      </c>
      <c r="F305" t="s">
        <v>2222</v>
      </c>
      <c r="G305" t="s">
        <v>75</v>
      </c>
      <c r="H305" t="s">
        <v>2222</v>
      </c>
      <c r="I305" s="88">
        <v>-0.1</v>
      </c>
      <c r="J305" t="s">
        <v>2223</v>
      </c>
      <c r="K305" s="49" t="s">
        <v>2224</v>
      </c>
      <c r="L305" s="397">
        <v>115</v>
      </c>
      <c r="M305" t="s">
        <v>75</v>
      </c>
      <c r="N305" t="s">
        <v>75</v>
      </c>
      <c r="O305" t="s">
        <v>347</v>
      </c>
      <c r="P305" t="s">
        <v>347</v>
      </c>
      <c r="Q305" s="353" t="s">
        <v>75</v>
      </c>
      <c r="R305" t="s">
        <v>403</v>
      </c>
      <c r="S305" t="s">
        <v>172</v>
      </c>
      <c r="T305" t="s">
        <v>401</v>
      </c>
      <c r="U305" t="s">
        <v>75</v>
      </c>
      <c r="V305" t="s">
        <v>404</v>
      </c>
      <c r="W305" t="s">
        <v>75</v>
      </c>
      <c r="X305" s="49">
        <v>7.3</v>
      </c>
      <c r="Y305" t="s">
        <v>75</v>
      </c>
      <c r="Z305" t="s">
        <v>347</v>
      </c>
      <c r="AA305" t="s">
        <v>75</v>
      </c>
      <c r="AB305" t="s">
        <v>2225</v>
      </c>
      <c r="AC305" t="s">
        <v>75</v>
      </c>
      <c r="AD305" t="s">
        <v>80</v>
      </c>
      <c r="AE305" t="s">
        <v>190</v>
      </c>
      <c r="AF305" t="s">
        <v>409</v>
      </c>
      <c r="AG305" s="88" t="s">
        <v>256</v>
      </c>
      <c r="AH305" t="s">
        <v>83</v>
      </c>
      <c r="AI305" s="49" t="s">
        <v>416</v>
      </c>
      <c r="AJ305" s="49">
        <v>1</v>
      </c>
      <c r="AK305" t="s">
        <v>5471</v>
      </c>
      <c r="AL305" s="355">
        <v>-11.5</v>
      </c>
      <c r="AM305" s="49" t="s">
        <v>75</v>
      </c>
      <c r="AN305" s="49" t="s">
        <v>75</v>
      </c>
      <c r="AO305" s="397" t="s">
        <v>75</v>
      </c>
      <c r="AP305" s="397" t="s">
        <v>75</v>
      </c>
      <c r="AQ305" s="397" t="s">
        <v>75</v>
      </c>
      <c r="AR305" s="397" t="s">
        <v>75</v>
      </c>
    </row>
    <row r="306" spans="1:44" x14ac:dyDescent="0.25">
      <c r="A306" s="353">
        <v>45661</v>
      </c>
      <c r="B306" t="s">
        <v>85</v>
      </c>
      <c r="C306" t="s">
        <v>605</v>
      </c>
      <c r="D306" s="357" t="s">
        <v>361</v>
      </c>
      <c r="E306" t="s">
        <v>427</v>
      </c>
      <c r="F306" t="s">
        <v>194</v>
      </c>
      <c r="G306" t="s">
        <v>75</v>
      </c>
      <c r="H306" t="s">
        <v>194</v>
      </c>
      <c r="I306" s="88">
        <v>-0.1</v>
      </c>
      <c r="J306" t="s">
        <v>2133</v>
      </c>
      <c r="K306" s="49" t="s">
        <v>429</v>
      </c>
      <c r="L306" s="397">
        <v>10</v>
      </c>
      <c r="M306" t="s">
        <v>75</v>
      </c>
      <c r="N306" t="s">
        <v>75</v>
      </c>
      <c r="O306" t="s">
        <v>347</v>
      </c>
      <c r="P306" t="s">
        <v>347</v>
      </c>
      <c r="Q306" s="353" t="s">
        <v>75</v>
      </c>
      <c r="R306" t="s">
        <v>403</v>
      </c>
      <c r="S306" t="s">
        <v>172</v>
      </c>
      <c r="T306" t="s">
        <v>401</v>
      </c>
      <c r="U306" t="s">
        <v>75</v>
      </c>
      <c r="V306" t="s">
        <v>404</v>
      </c>
      <c r="W306" t="s">
        <v>75</v>
      </c>
      <c r="X306" s="49">
        <v>6.5</v>
      </c>
      <c r="Y306" t="s">
        <v>75</v>
      </c>
      <c r="Z306" t="s">
        <v>347</v>
      </c>
      <c r="AA306" t="s">
        <v>75</v>
      </c>
      <c r="AB306" t="s">
        <v>155</v>
      </c>
      <c r="AC306" t="s">
        <v>550</v>
      </c>
      <c r="AD306" t="s">
        <v>80</v>
      </c>
      <c r="AE306" t="s">
        <v>190</v>
      </c>
      <c r="AF306" t="s">
        <v>409</v>
      </c>
      <c r="AG306" s="88" t="s">
        <v>256</v>
      </c>
      <c r="AH306" t="s">
        <v>83</v>
      </c>
      <c r="AI306" s="49" t="s">
        <v>405</v>
      </c>
      <c r="AJ306" s="49">
        <v>1</v>
      </c>
      <c r="AK306" t="s">
        <v>5463</v>
      </c>
      <c r="AL306" s="355">
        <v>-1</v>
      </c>
      <c r="AM306" s="49" t="s">
        <v>75</v>
      </c>
      <c r="AN306" s="49" t="s">
        <v>75</v>
      </c>
      <c r="AO306" s="397" t="s">
        <v>75</v>
      </c>
      <c r="AP306" s="397" t="s">
        <v>75</v>
      </c>
      <c r="AQ306" s="397" t="s">
        <v>75</v>
      </c>
      <c r="AR306" s="397" t="s">
        <v>75</v>
      </c>
    </row>
    <row r="307" spans="1:44" x14ac:dyDescent="0.25">
      <c r="A307" s="353">
        <v>45661</v>
      </c>
      <c r="B307" t="s">
        <v>85</v>
      </c>
      <c r="C307" t="s">
        <v>605</v>
      </c>
      <c r="D307" s="357" t="s">
        <v>361</v>
      </c>
      <c r="E307" t="s">
        <v>427</v>
      </c>
      <c r="F307" t="s">
        <v>883</v>
      </c>
      <c r="G307" t="s">
        <v>75</v>
      </c>
      <c r="H307" t="s">
        <v>883</v>
      </c>
      <c r="I307" s="88">
        <v>-0.1</v>
      </c>
      <c r="J307" t="s">
        <v>2208</v>
      </c>
      <c r="K307" s="49" t="s">
        <v>884</v>
      </c>
      <c r="L307" s="397">
        <v>24</v>
      </c>
      <c r="M307" t="s">
        <v>75</v>
      </c>
      <c r="N307" t="s">
        <v>75</v>
      </c>
      <c r="O307" t="s">
        <v>347</v>
      </c>
      <c r="P307" t="s">
        <v>347</v>
      </c>
      <c r="Q307" s="353">
        <v>46837</v>
      </c>
      <c r="R307" t="s">
        <v>403</v>
      </c>
      <c r="S307" t="s">
        <v>172</v>
      </c>
      <c r="T307" t="s">
        <v>401</v>
      </c>
      <c r="V307" t="s">
        <v>404</v>
      </c>
      <c r="W307" t="s">
        <v>75</v>
      </c>
      <c r="X307" s="49">
        <v>6.5</v>
      </c>
      <c r="Y307" t="s">
        <v>75</v>
      </c>
      <c r="Z307" t="s">
        <v>347</v>
      </c>
      <c r="AA307" t="s">
        <v>75</v>
      </c>
      <c r="AB307" t="s">
        <v>883</v>
      </c>
      <c r="AC307" t="s">
        <v>75</v>
      </c>
      <c r="AD307" t="s">
        <v>80</v>
      </c>
      <c r="AE307" t="s">
        <v>190</v>
      </c>
      <c r="AF307" t="s">
        <v>409</v>
      </c>
      <c r="AG307" s="88" t="s">
        <v>256</v>
      </c>
      <c r="AH307" t="s">
        <v>83</v>
      </c>
      <c r="AI307" s="49" t="s">
        <v>405</v>
      </c>
      <c r="AJ307" s="49">
        <v>1</v>
      </c>
      <c r="AK307" t="s">
        <v>5463</v>
      </c>
      <c r="AL307" s="355">
        <v>-2.4000000000000004</v>
      </c>
      <c r="AM307" s="49" t="s">
        <v>75</v>
      </c>
      <c r="AN307" s="49" t="s">
        <v>75</v>
      </c>
      <c r="AO307" s="397" t="s">
        <v>75</v>
      </c>
      <c r="AP307" s="397" t="s">
        <v>75</v>
      </c>
      <c r="AQ307" s="397" t="s">
        <v>75</v>
      </c>
      <c r="AR307" s="397" t="s">
        <v>75</v>
      </c>
    </row>
    <row r="308" spans="1:44" x14ac:dyDescent="0.25">
      <c r="A308" s="353">
        <v>45661</v>
      </c>
      <c r="B308" t="s">
        <v>85</v>
      </c>
      <c r="C308" t="s">
        <v>605</v>
      </c>
      <c r="D308" s="357" t="s">
        <v>367</v>
      </c>
      <c r="E308" t="s">
        <v>2231</v>
      </c>
      <c r="F308" t="s">
        <v>2232</v>
      </c>
      <c r="G308" t="s">
        <v>75</v>
      </c>
      <c r="H308" t="s">
        <v>2233</v>
      </c>
      <c r="I308" s="88">
        <v>-8.3333333333333329E-2</v>
      </c>
      <c r="J308" t="s">
        <v>296</v>
      </c>
      <c r="K308" s="49" t="s">
        <v>75</v>
      </c>
      <c r="L308" s="397">
        <v>1.6667000000000001</v>
      </c>
      <c r="M308" t="s">
        <v>75</v>
      </c>
      <c r="N308" t="s">
        <v>75</v>
      </c>
      <c r="O308" t="s">
        <v>75</v>
      </c>
      <c r="P308" t="s">
        <v>347</v>
      </c>
      <c r="Q308" s="353" t="s">
        <v>347</v>
      </c>
      <c r="R308" t="s">
        <v>403</v>
      </c>
      <c r="S308" t="s">
        <v>172</v>
      </c>
      <c r="T308" t="s">
        <v>401</v>
      </c>
      <c r="U308" t="s">
        <v>75</v>
      </c>
      <c r="V308" t="s">
        <v>404</v>
      </c>
      <c r="W308" t="s">
        <v>75</v>
      </c>
      <c r="X308" s="49">
        <v>5.2</v>
      </c>
      <c r="Y308" t="s">
        <v>75</v>
      </c>
      <c r="Z308" t="s">
        <v>347</v>
      </c>
      <c r="AA308" t="s">
        <v>75</v>
      </c>
      <c r="AB308" t="s">
        <v>2234</v>
      </c>
      <c r="AC308" t="s">
        <v>2235</v>
      </c>
      <c r="AD308" t="s">
        <v>80</v>
      </c>
      <c r="AE308" t="s">
        <v>190</v>
      </c>
      <c r="AF308" t="s">
        <v>409</v>
      </c>
      <c r="AG308" s="88" t="s">
        <v>256</v>
      </c>
      <c r="AH308" t="s">
        <v>83</v>
      </c>
      <c r="AI308" s="49" t="s">
        <v>406</v>
      </c>
      <c r="AJ308" s="49">
        <v>1</v>
      </c>
      <c r="AK308" t="s">
        <v>5463</v>
      </c>
      <c r="AL308" s="355">
        <v>-0.13889166666666666</v>
      </c>
      <c r="AM308" s="49" t="s">
        <v>75</v>
      </c>
      <c r="AN308" s="49" t="s">
        <v>75</v>
      </c>
      <c r="AO308" s="397" t="s">
        <v>75</v>
      </c>
      <c r="AP308" s="397" t="s">
        <v>75</v>
      </c>
      <c r="AQ308" s="397" t="s">
        <v>75</v>
      </c>
      <c r="AR308" s="397" t="s">
        <v>75</v>
      </c>
    </row>
    <row r="309" spans="1:44" x14ac:dyDescent="0.25">
      <c r="A309" s="353">
        <v>45662</v>
      </c>
      <c r="B309" t="s">
        <v>85</v>
      </c>
      <c r="C309" t="s">
        <v>175</v>
      </c>
      <c r="D309" s="357" t="s">
        <v>360</v>
      </c>
      <c r="E309" t="s">
        <v>540</v>
      </c>
      <c r="F309" t="s">
        <v>720</v>
      </c>
      <c r="G309" t="s">
        <v>75</v>
      </c>
      <c r="H309" t="s">
        <v>1878</v>
      </c>
      <c r="I309" s="88">
        <v>-10</v>
      </c>
      <c r="J309" t="s">
        <v>103</v>
      </c>
      <c r="K309" s="49" t="s">
        <v>75</v>
      </c>
      <c r="L309" s="397">
        <v>40</v>
      </c>
      <c r="M309" t="s">
        <v>75</v>
      </c>
      <c r="N309" t="s">
        <v>75</v>
      </c>
      <c r="O309" t="s">
        <v>347</v>
      </c>
      <c r="P309" t="s">
        <v>347</v>
      </c>
      <c r="Q309" s="353" t="s">
        <v>75</v>
      </c>
      <c r="R309" t="s">
        <v>403</v>
      </c>
      <c r="S309" t="s">
        <v>1072</v>
      </c>
      <c r="T309" t="s">
        <v>2888</v>
      </c>
      <c r="U309" t="s">
        <v>75</v>
      </c>
      <c r="V309" t="s">
        <v>404</v>
      </c>
      <c r="W309" t="s">
        <v>75</v>
      </c>
      <c r="X309" s="49">
        <v>4.3</v>
      </c>
      <c r="Y309" t="s">
        <v>75</v>
      </c>
      <c r="Z309" t="s">
        <v>347</v>
      </c>
      <c r="AA309" t="s">
        <v>75</v>
      </c>
      <c r="AB309" t="s">
        <v>1879</v>
      </c>
      <c r="AC309" t="s">
        <v>419</v>
      </c>
      <c r="AD309" t="s">
        <v>1949</v>
      </c>
      <c r="AE309" t="s">
        <v>187</v>
      </c>
      <c r="AF309" t="s">
        <v>265</v>
      </c>
      <c r="AG309" s="88" t="s">
        <v>2139</v>
      </c>
      <c r="AH309" t="s">
        <v>83</v>
      </c>
      <c r="AI309" s="49" t="s">
        <v>433</v>
      </c>
      <c r="AJ309" s="49">
        <v>1</v>
      </c>
      <c r="AK309" t="s">
        <v>5476</v>
      </c>
      <c r="AL309" s="355">
        <v>-400</v>
      </c>
      <c r="AM309" s="49" t="s">
        <v>75</v>
      </c>
      <c r="AN309" s="49" t="s">
        <v>75</v>
      </c>
      <c r="AO309" s="397" t="s">
        <v>75</v>
      </c>
      <c r="AP309" s="397" t="s">
        <v>75</v>
      </c>
      <c r="AQ309" s="397" t="s">
        <v>75</v>
      </c>
      <c r="AR309" s="397" t="s">
        <v>75</v>
      </c>
    </row>
    <row r="310" spans="1:44" x14ac:dyDescent="0.25">
      <c r="A310" s="353">
        <v>45662</v>
      </c>
      <c r="B310" t="s">
        <v>85</v>
      </c>
      <c r="C310" t="s">
        <v>188</v>
      </c>
      <c r="D310" s="357" t="s">
        <v>189</v>
      </c>
      <c r="E310" t="s">
        <v>462</v>
      </c>
      <c r="F310" t="s">
        <v>231</v>
      </c>
      <c r="G310" t="s">
        <v>75</v>
      </c>
      <c r="H310" t="s">
        <v>231</v>
      </c>
      <c r="I310" s="88">
        <v>-1</v>
      </c>
      <c r="J310" t="s">
        <v>102</v>
      </c>
      <c r="K310" s="49" t="s">
        <v>700</v>
      </c>
      <c r="L310" s="397">
        <v>9</v>
      </c>
      <c r="M310" t="s">
        <v>75</v>
      </c>
      <c r="N310" t="s">
        <v>75</v>
      </c>
      <c r="O310" t="s">
        <v>347</v>
      </c>
      <c r="P310" t="s">
        <v>347</v>
      </c>
      <c r="Q310" s="353" t="s">
        <v>75</v>
      </c>
      <c r="R310" t="s">
        <v>403</v>
      </c>
      <c r="S310" t="s">
        <v>1072</v>
      </c>
      <c r="T310" t="s">
        <v>2888</v>
      </c>
      <c r="U310" t="s">
        <v>75</v>
      </c>
      <c r="V310" t="s">
        <v>431</v>
      </c>
      <c r="W310" t="s">
        <v>75</v>
      </c>
      <c r="X310" s="49">
        <v>1.3</v>
      </c>
      <c r="Y310" t="s">
        <v>75</v>
      </c>
      <c r="Z310" t="s">
        <v>347</v>
      </c>
      <c r="AA310" t="s">
        <v>75</v>
      </c>
      <c r="AB310" t="s">
        <v>231</v>
      </c>
      <c r="AC310" t="s">
        <v>559</v>
      </c>
      <c r="AD310" t="s">
        <v>80</v>
      </c>
      <c r="AE310" t="s">
        <v>187</v>
      </c>
      <c r="AF310" t="s">
        <v>409</v>
      </c>
      <c r="AG310" s="88" t="s">
        <v>256</v>
      </c>
      <c r="AH310" t="s">
        <v>83</v>
      </c>
      <c r="AI310" s="49" t="s">
        <v>436</v>
      </c>
      <c r="AJ310" s="49">
        <v>1</v>
      </c>
      <c r="AK310" t="s">
        <v>5477</v>
      </c>
      <c r="AL310" s="355">
        <v>-9</v>
      </c>
      <c r="AM310" s="49" t="s">
        <v>75</v>
      </c>
      <c r="AN310" s="49" t="s">
        <v>75</v>
      </c>
      <c r="AO310" s="397" t="s">
        <v>75</v>
      </c>
      <c r="AP310" s="397" t="s">
        <v>75</v>
      </c>
      <c r="AQ310" s="397" t="s">
        <v>75</v>
      </c>
      <c r="AR310" s="397" t="s">
        <v>75</v>
      </c>
    </row>
    <row r="311" spans="1:44" x14ac:dyDescent="0.25">
      <c r="A311" s="353">
        <v>45663</v>
      </c>
      <c r="B311" t="s">
        <v>85</v>
      </c>
      <c r="C311" t="s">
        <v>188</v>
      </c>
      <c r="D311" s="357" t="s">
        <v>189</v>
      </c>
      <c r="E311" t="s">
        <v>432</v>
      </c>
      <c r="F311" t="s">
        <v>81</v>
      </c>
      <c r="G311" t="s">
        <v>75</v>
      </c>
      <c r="H311" t="s">
        <v>81</v>
      </c>
      <c r="I311" s="88">
        <v>-2</v>
      </c>
      <c r="J311" t="s">
        <v>218</v>
      </c>
      <c r="K311" s="49" t="s">
        <v>465</v>
      </c>
      <c r="L311" s="397">
        <v>7.5</v>
      </c>
      <c r="M311" t="s">
        <v>75</v>
      </c>
      <c r="N311" t="s">
        <v>75</v>
      </c>
      <c r="O311" t="s">
        <v>347</v>
      </c>
      <c r="P311" t="s">
        <v>347</v>
      </c>
      <c r="Q311" s="353" t="s">
        <v>75</v>
      </c>
      <c r="R311" t="s">
        <v>403</v>
      </c>
      <c r="S311" t="s">
        <v>1920</v>
      </c>
      <c r="T311" t="s">
        <v>1921</v>
      </c>
      <c r="U311" t="s">
        <v>75</v>
      </c>
      <c r="V311" t="s">
        <v>431</v>
      </c>
      <c r="W311" t="s">
        <v>75</v>
      </c>
      <c r="X311" s="49">
        <v>4.0999999999999996</v>
      </c>
      <c r="Y311" t="s">
        <v>75</v>
      </c>
      <c r="Z311" t="s">
        <v>347</v>
      </c>
      <c r="AA311" t="s">
        <v>75</v>
      </c>
      <c r="AB311" t="s">
        <v>82</v>
      </c>
      <c r="AC311" t="s">
        <v>466</v>
      </c>
      <c r="AD311" t="s">
        <v>2210</v>
      </c>
      <c r="AE311" t="s">
        <v>897</v>
      </c>
      <c r="AF311" t="s">
        <v>2211</v>
      </c>
      <c r="AG311" s="88" t="s">
        <v>2212</v>
      </c>
      <c r="AH311" t="s">
        <v>83</v>
      </c>
      <c r="AI311" s="49" t="s">
        <v>433</v>
      </c>
      <c r="AJ311" s="49">
        <v>1</v>
      </c>
      <c r="AK311" t="s">
        <v>5478</v>
      </c>
      <c r="AL311" s="355">
        <v>-15</v>
      </c>
      <c r="AM311" s="49" t="s">
        <v>75</v>
      </c>
      <c r="AN311" s="49" t="s">
        <v>75</v>
      </c>
      <c r="AO311" s="397" t="s">
        <v>75</v>
      </c>
      <c r="AP311" s="397" t="s">
        <v>75</v>
      </c>
      <c r="AQ311" s="397" t="s">
        <v>75</v>
      </c>
      <c r="AR311" s="397" t="s">
        <v>75</v>
      </c>
    </row>
    <row r="312" spans="1:44" x14ac:dyDescent="0.25">
      <c r="A312" s="353">
        <v>45663</v>
      </c>
      <c r="B312" t="s">
        <v>85</v>
      </c>
      <c r="C312" t="s">
        <v>188</v>
      </c>
      <c r="D312" s="357" t="s">
        <v>365</v>
      </c>
      <c r="E312" t="s">
        <v>430</v>
      </c>
      <c r="F312" t="s">
        <v>124</v>
      </c>
      <c r="G312" t="s">
        <v>75</v>
      </c>
      <c r="H312" t="s">
        <v>124</v>
      </c>
      <c r="I312" s="88">
        <v>-2</v>
      </c>
      <c r="J312" t="s">
        <v>102</v>
      </c>
      <c r="K312" s="49" t="s">
        <v>100</v>
      </c>
      <c r="L312" s="397">
        <v>2.63</v>
      </c>
      <c r="M312" t="s">
        <v>75</v>
      </c>
      <c r="N312" t="s">
        <v>75</v>
      </c>
      <c r="O312" t="s">
        <v>347</v>
      </c>
      <c r="P312" t="s">
        <v>347</v>
      </c>
      <c r="Q312" s="353" t="s">
        <v>75</v>
      </c>
      <c r="R312" t="s">
        <v>403</v>
      </c>
      <c r="S312" t="s">
        <v>1920</v>
      </c>
      <c r="T312" t="s">
        <v>1921</v>
      </c>
      <c r="U312" t="s">
        <v>75</v>
      </c>
      <c r="V312" t="s">
        <v>431</v>
      </c>
      <c r="W312" t="s">
        <v>75</v>
      </c>
      <c r="X312" s="49">
        <v>2.4</v>
      </c>
      <c r="Y312" t="s">
        <v>75</v>
      </c>
      <c r="Z312" t="s">
        <v>347</v>
      </c>
      <c r="AA312" t="s">
        <v>75</v>
      </c>
      <c r="AB312" t="s">
        <v>125</v>
      </c>
      <c r="AC312" t="s">
        <v>356</v>
      </c>
      <c r="AD312" t="s">
        <v>2125</v>
      </c>
      <c r="AE312" t="s">
        <v>897</v>
      </c>
      <c r="AF312" t="s">
        <v>2126</v>
      </c>
      <c r="AG312" s="88" t="s">
        <v>256</v>
      </c>
      <c r="AH312" t="s">
        <v>83</v>
      </c>
      <c r="AI312" s="49" t="s">
        <v>406</v>
      </c>
      <c r="AJ312" s="49">
        <v>1</v>
      </c>
      <c r="AK312" t="s">
        <v>5478</v>
      </c>
      <c r="AL312" s="355">
        <v>-5.26</v>
      </c>
      <c r="AM312" s="49" t="s">
        <v>75</v>
      </c>
      <c r="AN312" s="49" t="s">
        <v>75</v>
      </c>
      <c r="AO312" s="397" t="s">
        <v>75</v>
      </c>
      <c r="AP312" s="397" t="s">
        <v>75</v>
      </c>
      <c r="AQ312" s="397" t="s">
        <v>75</v>
      </c>
      <c r="AR312" s="397" t="s">
        <v>75</v>
      </c>
    </row>
    <row r="313" spans="1:44" x14ac:dyDescent="0.25">
      <c r="A313" s="353">
        <v>45663</v>
      </c>
      <c r="B313" t="s">
        <v>85</v>
      </c>
      <c r="C313" t="s">
        <v>177</v>
      </c>
      <c r="D313" s="357" t="s">
        <v>608</v>
      </c>
      <c r="E313" t="s">
        <v>485</v>
      </c>
      <c r="F313" t="s">
        <v>273</v>
      </c>
      <c r="G313" t="s">
        <v>75</v>
      </c>
      <c r="H313" t="s">
        <v>273</v>
      </c>
      <c r="I313" s="88">
        <v>-2</v>
      </c>
      <c r="J313" t="s">
        <v>561</v>
      </c>
      <c r="K313" s="49" t="s">
        <v>491</v>
      </c>
      <c r="L313" s="397">
        <v>125</v>
      </c>
      <c r="M313" t="s">
        <v>75</v>
      </c>
      <c r="N313" t="s">
        <v>75</v>
      </c>
      <c r="O313" t="s">
        <v>347</v>
      </c>
      <c r="P313" t="s">
        <v>347</v>
      </c>
      <c r="Q313" s="353" t="s">
        <v>75</v>
      </c>
      <c r="R313" t="s">
        <v>403</v>
      </c>
      <c r="S313" t="s">
        <v>1920</v>
      </c>
      <c r="T313" t="s">
        <v>1921</v>
      </c>
      <c r="U313" t="s">
        <v>75</v>
      </c>
      <c r="V313" t="s">
        <v>404</v>
      </c>
      <c r="W313" t="s">
        <v>75</v>
      </c>
      <c r="X313" s="49">
        <v>8.4</v>
      </c>
      <c r="Y313" t="s">
        <v>75</v>
      </c>
      <c r="Z313" t="s">
        <v>347</v>
      </c>
      <c r="AA313" t="s">
        <v>75</v>
      </c>
      <c r="AB313" t="s">
        <v>274</v>
      </c>
      <c r="AC313" t="s">
        <v>487</v>
      </c>
      <c r="AD313" t="s">
        <v>270</v>
      </c>
      <c r="AE313" t="s">
        <v>897</v>
      </c>
      <c r="AF313" t="s">
        <v>488</v>
      </c>
      <c r="AG313" s="88" t="s">
        <v>489</v>
      </c>
      <c r="AH313" t="s">
        <v>104</v>
      </c>
      <c r="AI313" s="49" t="s">
        <v>445</v>
      </c>
      <c r="AJ313" s="49">
        <v>1</v>
      </c>
      <c r="AK313" t="s">
        <v>5478</v>
      </c>
      <c r="AL313" s="355">
        <v>-250</v>
      </c>
      <c r="AM313" s="49" t="s">
        <v>75</v>
      </c>
      <c r="AN313" s="49" t="s">
        <v>75</v>
      </c>
      <c r="AO313" s="397" t="s">
        <v>75</v>
      </c>
      <c r="AP313" s="397" t="s">
        <v>75</v>
      </c>
      <c r="AQ313" s="397" t="s">
        <v>75</v>
      </c>
      <c r="AR313" s="397" t="s">
        <v>75</v>
      </c>
    </row>
    <row r="314" spans="1:44" x14ac:dyDescent="0.25">
      <c r="A314" s="353">
        <v>45663</v>
      </c>
      <c r="B314" t="s">
        <v>85</v>
      </c>
      <c r="C314" t="s">
        <v>177</v>
      </c>
      <c r="D314" s="357" t="s">
        <v>608</v>
      </c>
      <c r="E314" t="s">
        <v>485</v>
      </c>
      <c r="F314" t="s">
        <v>271</v>
      </c>
      <c r="G314" t="s">
        <v>75</v>
      </c>
      <c r="H314" t="s">
        <v>271</v>
      </c>
      <c r="I314" s="88">
        <v>-2</v>
      </c>
      <c r="J314" t="s">
        <v>561</v>
      </c>
      <c r="K314" s="49" t="s">
        <v>490</v>
      </c>
      <c r="L314" s="397">
        <v>125</v>
      </c>
      <c r="M314" t="s">
        <v>75</v>
      </c>
      <c r="N314" t="s">
        <v>75</v>
      </c>
      <c r="O314" t="s">
        <v>347</v>
      </c>
      <c r="P314" t="s">
        <v>347</v>
      </c>
      <c r="Q314" s="353" t="s">
        <v>75</v>
      </c>
      <c r="R314" t="s">
        <v>403</v>
      </c>
      <c r="S314" t="s">
        <v>1920</v>
      </c>
      <c r="T314" t="s">
        <v>1921</v>
      </c>
      <c r="U314" t="s">
        <v>75</v>
      </c>
      <c r="V314" t="s">
        <v>404</v>
      </c>
      <c r="W314" t="s">
        <v>75</v>
      </c>
      <c r="X314" s="49">
        <v>8.4</v>
      </c>
      <c r="Y314" t="s">
        <v>75</v>
      </c>
      <c r="Z314" t="s">
        <v>347</v>
      </c>
      <c r="AA314" t="s">
        <v>75</v>
      </c>
      <c r="AB314" t="s">
        <v>272</v>
      </c>
      <c r="AC314" t="s">
        <v>487</v>
      </c>
      <c r="AD314" t="s">
        <v>270</v>
      </c>
      <c r="AE314" t="s">
        <v>897</v>
      </c>
      <c r="AF314" t="s">
        <v>488</v>
      </c>
      <c r="AG314" s="88" t="s">
        <v>489</v>
      </c>
      <c r="AH314" t="s">
        <v>104</v>
      </c>
      <c r="AI314" s="49" t="s">
        <v>445</v>
      </c>
      <c r="AJ314" s="49">
        <v>1</v>
      </c>
      <c r="AK314" t="s">
        <v>5478</v>
      </c>
      <c r="AL314" s="355">
        <v>-250</v>
      </c>
      <c r="AM314" s="49" t="s">
        <v>75</v>
      </c>
      <c r="AN314" s="49" t="s">
        <v>75</v>
      </c>
      <c r="AO314" s="397" t="s">
        <v>75</v>
      </c>
      <c r="AP314" s="397" t="s">
        <v>75</v>
      </c>
      <c r="AQ314" s="397" t="s">
        <v>75</v>
      </c>
      <c r="AR314" s="397" t="s">
        <v>75</v>
      </c>
    </row>
    <row r="315" spans="1:44" x14ac:dyDescent="0.25">
      <c r="A315" s="353">
        <v>45663</v>
      </c>
      <c r="B315" t="s">
        <v>85</v>
      </c>
      <c r="C315" t="s">
        <v>188</v>
      </c>
      <c r="D315" s="357" t="s">
        <v>189</v>
      </c>
      <c r="E315" t="s">
        <v>432</v>
      </c>
      <c r="F315" t="s">
        <v>81</v>
      </c>
      <c r="G315" t="s">
        <v>75</v>
      </c>
      <c r="H315" t="s">
        <v>81</v>
      </c>
      <c r="I315" s="88">
        <v>-2</v>
      </c>
      <c r="J315" t="s">
        <v>218</v>
      </c>
      <c r="K315" s="49" t="s">
        <v>465</v>
      </c>
      <c r="L315" s="397">
        <v>7.5</v>
      </c>
      <c r="M315" t="s">
        <v>75</v>
      </c>
      <c r="N315" t="s">
        <v>75</v>
      </c>
      <c r="O315" t="s">
        <v>347</v>
      </c>
      <c r="P315" t="s">
        <v>347</v>
      </c>
      <c r="Q315" s="353" t="s">
        <v>75</v>
      </c>
      <c r="R315" t="s">
        <v>403</v>
      </c>
      <c r="S315" t="s">
        <v>172</v>
      </c>
      <c r="T315" t="s">
        <v>401</v>
      </c>
      <c r="U315" t="s">
        <v>75</v>
      </c>
      <c r="V315" t="s">
        <v>431</v>
      </c>
      <c r="W315" t="s">
        <v>75</v>
      </c>
      <c r="X315" s="49">
        <v>4.0999999999999996</v>
      </c>
      <c r="Y315" t="s">
        <v>75</v>
      </c>
      <c r="Z315" t="s">
        <v>347</v>
      </c>
      <c r="AA315" t="s">
        <v>75</v>
      </c>
      <c r="AB315" t="s">
        <v>82</v>
      </c>
      <c r="AC315" t="s">
        <v>466</v>
      </c>
      <c r="AD315" t="s">
        <v>2210</v>
      </c>
      <c r="AE315" t="s">
        <v>190</v>
      </c>
      <c r="AF315" t="s">
        <v>2211</v>
      </c>
      <c r="AG315" s="88" t="s">
        <v>2212</v>
      </c>
      <c r="AH315" t="s">
        <v>83</v>
      </c>
      <c r="AI315" s="49" t="s">
        <v>433</v>
      </c>
      <c r="AJ315" s="49">
        <v>1</v>
      </c>
      <c r="AK315" t="s">
        <v>5471</v>
      </c>
      <c r="AL315" s="355">
        <v>-15</v>
      </c>
      <c r="AM315" s="49" t="s">
        <v>75</v>
      </c>
      <c r="AN315" s="49" t="s">
        <v>75</v>
      </c>
      <c r="AO315" s="397" t="s">
        <v>75</v>
      </c>
      <c r="AP315" s="397" t="s">
        <v>75</v>
      </c>
      <c r="AQ315" s="397" t="s">
        <v>75</v>
      </c>
      <c r="AR315" s="397" t="s">
        <v>75</v>
      </c>
    </row>
    <row r="316" spans="1:44" x14ac:dyDescent="0.25">
      <c r="A316" s="353">
        <v>45663</v>
      </c>
      <c r="B316" t="s">
        <v>85</v>
      </c>
      <c r="C316" t="s">
        <v>179</v>
      </c>
      <c r="D316" s="357" t="s">
        <v>182</v>
      </c>
      <c r="E316" t="s">
        <v>525</v>
      </c>
      <c r="F316" t="s">
        <v>526</v>
      </c>
      <c r="G316" t="s">
        <v>75</v>
      </c>
      <c r="H316" t="s">
        <v>325</v>
      </c>
      <c r="I316" s="88">
        <v>-1</v>
      </c>
      <c r="J316" t="s">
        <v>103</v>
      </c>
      <c r="K316" s="49" t="s">
        <v>691</v>
      </c>
      <c r="L316" s="397">
        <v>1250</v>
      </c>
      <c r="M316" t="s">
        <v>75</v>
      </c>
      <c r="N316" t="s">
        <v>75</v>
      </c>
      <c r="O316" t="s">
        <v>347</v>
      </c>
      <c r="P316" t="s">
        <v>347</v>
      </c>
      <c r="Q316" s="353">
        <v>46204</v>
      </c>
      <c r="R316" t="s">
        <v>403</v>
      </c>
      <c r="S316" t="s">
        <v>159</v>
      </c>
      <c r="T316" t="s">
        <v>400</v>
      </c>
      <c r="U316" t="s">
        <v>75</v>
      </c>
      <c r="V316" t="s">
        <v>404</v>
      </c>
      <c r="W316" t="s">
        <v>75</v>
      </c>
      <c r="X316" s="49">
        <v>1.3</v>
      </c>
      <c r="Y316" t="s">
        <v>75</v>
      </c>
      <c r="Z316" t="s">
        <v>347</v>
      </c>
      <c r="AA316" t="s">
        <v>75</v>
      </c>
      <c r="AB316" t="s">
        <v>326</v>
      </c>
      <c r="AC316" t="s">
        <v>522</v>
      </c>
      <c r="AD316" t="s">
        <v>164</v>
      </c>
      <c r="AE316" t="s">
        <v>304</v>
      </c>
      <c r="AF316" t="s">
        <v>345</v>
      </c>
      <c r="AG316" s="88" t="s">
        <v>262</v>
      </c>
      <c r="AH316" t="s">
        <v>83</v>
      </c>
      <c r="AI316" s="49" t="s">
        <v>436</v>
      </c>
      <c r="AJ316" s="49">
        <v>5</v>
      </c>
      <c r="AK316" t="s">
        <v>5479</v>
      </c>
      <c r="AL316" s="355">
        <v>-1250</v>
      </c>
      <c r="AM316" s="49" t="s">
        <v>75</v>
      </c>
      <c r="AN316" s="49" t="s">
        <v>5480</v>
      </c>
      <c r="AO316" s="397" t="s">
        <v>75</v>
      </c>
      <c r="AP316" s="397" t="s">
        <v>75</v>
      </c>
      <c r="AQ316" s="397" t="s">
        <v>75</v>
      </c>
      <c r="AR316" s="397" t="s">
        <v>75</v>
      </c>
    </row>
    <row r="317" spans="1:44" x14ac:dyDescent="0.25">
      <c r="A317" s="353">
        <v>45663</v>
      </c>
      <c r="B317" t="s">
        <v>85</v>
      </c>
      <c r="C317" t="s">
        <v>179</v>
      </c>
      <c r="D317" s="357" t="s">
        <v>182</v>
      </c>
      <c r="E317" t="s">
        <v>525</v>
      </c>
      <c r="F317" t="s">
        <v>526</v>
      </c>
      <c r="G317" t="s">
        <v>75</v>
      </c>
      <c r="H317" t="s">
        <v>669</v>
      </c>
      <c r="I317" s="88">
        <v>-1</v>
      </c>
      <c r="J317" t="s">
        <v>103</v>
      </c>
      <c r="K317" s="49" t="s">
        <v>670</v>
      </c>
      <c r="L317" s="397">
        <v>1250</v>
      </c>
      <c r="M317" t="s">
        <v>75</v>
      </c>
      <c r="N317" t="s">
        <v>75</v>
      </c>
      <c r="O317" t="s">
        <v>347</v>
      </c>
      <c r="P317" t="s">
        <v>347</v>
      </c>
      <c r="Q317" s="353">
        <v>46449</v>
      </c>
      <c r="R317" t="s">
        <v>403</v>
      </c>
      <c r="S317" t="s">
        <v>159</v>
      </c>
      <c r="T317" t="s">
        <v>400</v>
      </c>
      <c r="U317" t="s">
        <v>75</v>
      </c>
      <c r="V317" t="s">
        <v>404</v>
      </c>
      <c r="W317" t="s">
        <v>75</v>
      </c>
      <c r="X317" s="49">
        <v>1.3</v>
      </c>
      <c r="Y317" t="s">
        <v>75</v>
      </c>
      <c r="Z317" t="s">
        <v>347</v>
      </c>
      <c r="AA317" t="s">
        <v>75</v>
      </c>
      <c r="AB317" t="s">
        <v>671</v>
      </c>
      <c r="AC317" t="s">
        <v>522</v>
      </c>
      <c r="AD317" t="s">
        <v>164</v>
      </c>
      <c r="AE317" t="s">
        <v>304</v>
      </c>
      <c r="AF317" t="s">
        <v>345</v>
      </c>
      <c r="AG317" s="88" t="s">
        <v>262</v>
      </c>
      <c r="AH317" t="s">
        <v>83</v>
      </c>
      <c r="AI317" s="49" t="s">
        <v>436</v>
      </c>
      <c r="AJ317" s="49">
        <v>5</v>
      </c>
      <c r="AK317" t="s">
        <v>5479</v>
      </c>
      <c r="AL317" s="355">
        <v>-1250</v>
      </c>
      <c r="AM317" s="49" t="s">
        <v>75</v>
      </c>
      <c r="AN317" s="49" t="s">
        <v>5480</v>
      </c>
      <c r="AO317" s="397" t="s">
        <v>75</v>
      </c>
      <c r="AP317" s="397" t="s">
        <v>75</v>
      </c>
      <c r="AQ317" s="397" t="s">
        <v>75</v>
      </c>
      <c r="AR317" s="397" t="s">
        <v>75</v>
      </c>
    </row>
    <row r="318" spans="1:44" x14ac:dyDescent="0.25">
      <c r="A318" s="353">
        <v>45663</v>
      </c>
      <c r="B318" t="s">
        <v>85</v>
      </c>
      <c r="C318" t="s">
        <v>179</v>
      </c>
      <c r="D318" s="357" t="s">
        <v>282</v>
      </c>
      <c r="E318" t="s">
        <v>524</v>
      </c>
      <c r="F318" t="s">
        <v>1864</v>
      </c>
      <c r="G318" t="s">
        <v>75</v>
      </c>
      <c r="H318" t="s">
        <v>1864</v>
      </c>
      <c r="I318" s="88">
        <v>-1</v>
      </c>
      <c r="J318" t="s">
        <v>97</v>
      </c>
      <c r="K318" s="49" t="s">
        <v>285</v>
      </c>
      <c r="L318" s="397">
        <v>650</v>
      </c>
      <c r="M318" t="s">
        <v>75</v>
      </c>
      <c r="N318" t="s">
        <v>75</v>
      </c>
      <c r="O318" t="s">
        <v>347</v>
      </c>
      <c r="P318" t="s">
        <v>347</v>
      </c>
      <c r="Q318" s="353">
        <v>46174</v>
      </c>
      <c r="R318" t="s">
        <v>403</v>
      </c>
      <c r="S318" t="s">
        <v>159</v>
      </c>
      <c r="T318" t="s">
        <v>400</v>
      </c>
      <c r="U318" t="s">
        <v>75</v>
      </c>
      <c r="V318" t="s">
        <v>404</v>
      </c>
      <c r="W318" t="s">
        <v>75</v>
      </c>
      <c r="X318" s="49">
        <v>2.1</v>
      </c>
      <c r="Y318" t="s">
        <v>75</v>
      </c>
      <c r="Z318" t="s">
        <v>347</v>
      </c>
      <c r="AA318" t="s">
        <v>75</v>
      </c>
      <c r="AB318" t="s">
        <v>2142</v>
      </c>
      <c r="AC318" t="s">
        <v>527</v>
      </c>
      <c r="AD318" t="s">
        <v>283</v>
      </c>
      <c r="AE318" t="s">
        <v>304</v>
      </c>
      <c r="AF318" t="s">
        <v>528</v>
      </c>
      <c r="AG318" s="88" t="s">
        <v>284</v>
      </c>
      <c r="AH318" t="s">
        <v>83</v>
      </c>
      <c r="AI318" s="49" t="s">
        <v>414</v>
      </c>
      <c r="AJ318" s="49">
        <v>1</v>
      </c>
      <c r="AK318" t="s">
        <v>5479</v>
      </c>
      <c r="AL318" s="355">
        <v>-650</v>
      </c>
      <c r="AM318" s="49" t="s">
        <v>75</v>
      </c>
      <c r="AN318" s="49" t="s">
        <v>5480</v>
      </c>
      <c r="AO318" s="397" t="s">
        <v>75</v>
      </c>
      <c r="AP318" s="397" t="s">
        <v>75</v>
      </c>
      <c r="AQ318" s="397" t="s">
        <v>75</v>
      </c>
      <c r="AR318" s="397" t="s">
        <v>75</v>
      </c>
    </row>
    <row r="319" spans="1:44" x14ac:dyDescent="0.25">
      <c r="A319" s="353">
        <v>45663</v>
      </c>
      <c r="B319" t="s">
        <v>85</v>
      </c>
      <c r="C319" t="s">
        <v>188</v>
      </c>
      <c r="D319" s="357" t="s">
        <v>189</v>
      </c>
      <c r="E319" t="s">
        <v>462</v>
      </c>
      <c r="F319" t="s">
        <v>245</v>
      </c>
      <c r="G319" t="s">
        <v>75</v>
      </c>
      <c r="H319" t="s">
        <v>245</v>
      </c>
      <c r="I319" s="88">
        <v>-1</v>
      </c>
      <c r="J319" t="s">
        <v>371</v>
      </c>
      <c r="K319" s="49" t="s">
        <v>469</v>
      </c>
      <c r="L319" s="397">
        <v>38</v>
      </c>
      <c r="M319" t="s">
        <v>75</v>
      </c>
      <c r="N319" t="s">
        <v>75</v>
      </c>
      <c r="O319" t="s">
        <v>347</v>
      </c>
      <c r="P319" t="s">
        <v>347</v>
      </c>
      <c r="Q319" s="353" t="s">
        <v>75</v>
      </c>
      <c r="R319" t="s">
        <v>403</v>
      </c>
      <c r="S319" t="s">
        <v>1920</v>
      </c>
      <c r="T319" t="s">
        <v>1921</v>
      </c>
      <c r="U319" t="s">
        <v>75</v>
      </c>
      <c r="V319" t="s">
        <v>431</v>
      </c>
      <c r="W319" t="s">
        <v>75</v>
      </c>
      <c r="X319" s="49">
        <v>2.5</v>
      </c>
      <c r="Y319" t="s">
        <v>75</v>
      </c>
      <c r="Z319" t="s">
        <v>347</v>
      </c>
      <c r="AA319" t="s">
        <v>75</v>
      </c>
      <c r="AB319" t="s">
        <v>246</v>
      </c>
      <c r="AC319" t="s">
        <v>437</v>
      </c>
      <c r="AD319" t="s">
        <v>80</v>
      </c>
      <c r="AE319" t="s">
        <v>897</v>
      </c>
      <c r="AF319" t="s">
        <v>409</v>
      </c>
      <c r="AG319" s="88" t="s">
        <v>256</v>
      </c>
      <c r="AH319" t="s">
        <v>83</v>
      </c>
      <c r="AI319" s="49" t="s">
        <v>414</v>
      </c>
      <c r="AJ319" s="49">
        <v>1</v>
      </c>
      <c r="AK319" t="s">
        <v>5478</v>
      </c>
      <c r="AL319" s="355">
        <v>-38</v>
      </c>
      <c r="AM319" s="49" t="s">
        <v>75</v>
      </c>
      <c r="AN319" s="49" t="s">
        <v>75</v>
      </c>
      <c r="AO319" s="397" t="s">
        <v>75</v>
      </c>
      <c r="AP319" s="397" t="s">
        <v>75</v>
      </c>
      <c r="AQ319" s="397" t="s">
        <v>75</v>
      </c>
      <c r="AR319" s="397" t="s">
        <v>75</v>
      </c>
    </row>
    <row r="320" spans="1:44" x14ac:dyDescent="0.25">
      <c r="A320" s="353">
        <v>45663</v>
      </c>
      <c r="B320" t="s">
        <v>85</v>
      </c>
      <c r="C320" t="s">
        <v>177</v>
      </c>
      <c r="D320" s="357" t="s">
        <v>368</v>
      </c>
      <c r="E320" t="s">
        <v>476</v>
      </c>
      <c r="F320" t="s">
        <v>1574</v>
      </c>
      <c r="G320" t="s">
        <v>75</v>
      </c>
      <c r="H320" t="s">
        <v>269</v>
      </c>
      <c r="I320" s="88">
        <v>-1</v>
      </c>
      <c r="J320" t="s">
        <v>103</v>
      </c>
      <c r="K320" s="49" t="s">
        <v>1575</v>
      </c>
      <c r="L320" s="397">
        <v>12</v>
      </c>
      <c r="M320" t="s">
        <v>75</v>
      </c>
      <c r="N320" t="s">
        <v>75</v>
      </c>
      <c r="O320" t="s">
        <v>347</v>
      </c>
      <c r="P320" t="s">
        <v>347</v>
      </c>
      <c r="Q320" s="353" t="s">
        <v>75</v>
      </c>
      <c r="R320" t="s">
        <v>403</v>
      </c>
      <c r="S320" t="s">
        <v>1920</v>
      </c>
      <c r="T320" t="s">
        <v>1921</v>
      </c>
      <c r="U320" t="s">
        <v>75</v>
      </c>
      <c r="V320" t="s">
        <v>404</v>
      </c>
      <c r="W320" t="s">
        <v>75</v>
      </c>
      <c r="X320" s="49">
        <v>6.3</v>
      </c>
      <c r="Y320" t="s">
        <v>75</v>
      </c>
      <c r="Z320" t="s">
        <v>347</v>
      </c>
      <c r="AA320" t="s">
        <v>75</v>
      </c>
      <c r="AB320" t="s">
        <v>269</v>
      </c>
      <c r="AC320" t="s">
        <v>1576</v>
      </c>
      <c r="AD320" t="s">
        <v>80</v>
      </c>
      <c r="AE320" t="s">
        <v>897</v>
      </c>
      <c r="AF320" t="s">
        <v>409</v>
      </c>
      <c r="AG320" s="88" t="s">
        <v>256</v>
      </c>
      <c r="AH320" t="s">
        <v>83</v>
      </c>
      <c r="AI320" s="49" t="s">
        <v>405</v>
      </c>
      <c r="AJ320" s="49">
        <v>1</v>
      </c>
      <c r="AK320" t="s">
        <v>5478</v>
      </c>
      <c r="AL320" s="355">
        <v>-12</v>
      </c>
      <c r="AM320" s="49" t="s">
        <v>75</v>
      </c>
      <c r="AN320" s="49" t="s">
        <v>75</v>
      </c>
      <c r="AO320" s="397" t="s">
        <v>75</v>
      </c>
      <c r="AP320" s="397" t="s">
        <v>75</v>
      </c>
      <c r="AQ320" s="397" t="s">
        <v>75</v>
      </c>
      <c r="AR320" s="397" t="s">
        <v>75</v>
      </c>
    </row>
    <row r="321" spans="1:44" x14ac:dyDescent="0.25">
      <c r="A321" s="353">
        <v>45663</v>
      </c>
      <c r="B321" t="s">
        <v>85</v>
      </c>
      <c r="C321" t="s">
        <v>188</v>
      </c>
      <c r="D321" s="357" t="s">
        <v>189</v>
      </c>
      <c r="E321" t="s">
        <v>432</v>
      </c>
      <c r="F321" t="s">
        <v>205</v>
      </c>
      <c r="G321" t="s">
        <v>75</v>
      </c>
      <c r="H321" t="s">
        <v>205</v>
      </c>
      <c r="I321" s="88">
        <v>-1</v>
      </c>
      <c r="J321" t="s">
        <v>2137</v>
      </c>
      <c r="K321" s="49" t="s">
        <v>463</v>
      </c>
      <c r="L321" s="397">
        <v>13</v>
      </c>
      <c r="M321" t="s">
        <v>75</v>
      </c>
      <c r="N321" t="s">
        <v>75</v>
      </c>
      <c r="O321" t="s">
        <v>347</v>
      </c>
      <c r="P321" t="s">
        <v>347</v>
      </c>
      <c r="Q321" s="353" t="s">
        <v>75</v>
      </c>
      <c r="R321" t="s">
        <v>403</v>
      </c>
      <c r="S321" t="s">
        <v>1920</v>
      </c>
      <c r="T321" t="s">
        <v>1921</v>
      </c>
      <c r="U321" t="s">
        <v>75</v>
      </c>
      <c r="V321" t="s">
        <v>431</v>
      </c>
      <c r="W321" t="s">
        <v>75</v>
      </c>
      <c r="X321" s="49">
        <v>2.2999999999999998</v>
      </c>
      <c r="Y321" t="s">
        <v>75</v>
      </c>
      <c r="Z321" t="s">
        <v>347</v>
      </c>
      <c r="AA321" t="s">
        <v>75</v>
      </c>
      <c r="AB321" t="s">
        <v>464</v>
      </c>
      <c r="AC321" t="s">
        <v>437</v>
      </c>
      <c r="AD321" t="s">
        <v>80</v>
      </c>
      <c r="AE321" t="s">
        <v>897</v>
      </c>
      <c r="AF321" t="s">
        <v>409</v>
      </c>
      <c r="AG321" s="88" t="s">
        <v>256</v>
      </c>
      <c r="AH321" t="s">
        <v>83</v>
      </c>
      <c r="AI321" s="49" t="s">
        <v>405</v>
      </c>
      <c r="AJ321" s="49">
        <v>1</v>
      </c>
      <c r="AK321" t="s">
        <v>5478</v>
      </c>
      <c r="AL321" s="355">
        <v>-13</v>
      </c>
      <c r="AM321" s="49" t="s">
        <v>75</v>
      </c>
      <c r="AN321" s="49" t="s">
        <v>75</v>
      </c>
      <c r="AO321" s="397" t="s">
        <v>75</v>
      </c>
      <c r="AP321" s="397" t="s">
        <v>75</v>
      </c>
      <c r="AQ321" s="397" t="s">
        <v>75</v>
      </c>
      <c r="AR321" s="397" t="s">
        <v>75</v>
      </c>
    </row>
    <row r="322" spans="1:44" x14ac:dyDescent="0.25">
      <c r="A322" s="353">
        <v>45663</v>
      </c>
      <c r="B322" t="s">
        <v>85</v>
      </c>
      <c r="C322" t="s">
        <v>188</v>
      </c>
      <c r="D322" s="357" t="s">
        <v>189</v>
      </c>
      <c r="E322" t="s">
        <v>462</v>
      </c>
      <c r="F322" t="s">
        <v>123</v>
      </c>
      <c r="G322" t="s">
        <v>75</v>
      </c>
      <c r="H322" t="s">
        <v>123</v>
      </c>
      <c r="I322" s="88">
        <v>-1</v>
      </c>
      <c r="J322" t="s">
        <v>102</v>
      </c>
      <c r="K322" s="49" t="s">
        <v>232</v>
      </c>
      <c r="L322" s="397">
        <v>9</v>
      </c>
      <c r="M322" t="s">
        <v>75</v>
      </c>
      <c r="N322" t="s">
        <v>75</v>
      </c>
      <c r="O322" t="s">
        <v>347</v>
      </c>
      <c r="P322" t="s">
        <v>347</v>
      </c>
      <c r="Q322" s="353" t="s">
        <v>75</v>
      </c>
      <c r="R322" t="s">
        <v>403</v>
      </c>
      <c r="S322" t="s">
        <v>1920</v>
      </c>
      <c r="T322" t="s">
        <v>1921</v>
      </c>
      <c r="U322" t="s">
        <v>75</v>
      </c>
      <c r="V322" t="s">
        <v>431</v>
      </c>
      <c r="W322" t="s">
        <v>75</v>
      </c>
      <c r="X322" s="49">
        <v>2.2999999999999998</v>
      </c>
      <c r="Y322" t="s">
        <v>75</v>
      </c>
      <c r="Z322" t="s">
        <v>347</v>
      </c>
      <c r="AA322" t="s">
        <v>75</v>
      </c>
      <c r="AB322" t="s">
        <v>123</v>
      </c>
      <c r="AC322" t="s">
        <v>2143</v>
      </c>
      <c r="AD322" t="s">
        <v>2134</v>
      </c>
      <c r="AE322" t="s">
        <v>897</v>
      </c>
      <c r="AF322" t="s">
        <v>2135</v>
      </c>
      <c r="AG322" s="88" t="s">
        <v>2136</v>
      </c>
      <c r="AH322" t="s">
        <v>83</v>
      </c>
      <c r="AI322" s="49" t="s">
        <v>414</v>
      </c>
      <c r="AJ322" s="49">
        <v>1</v>
      </c>
      <c r="AK322" t="s">
        <v>5478</v>
      </c>
      <c r="AL322" s="355">
        <v>-9</v>
      </c>
      <c r="AM322" s="49" t="s">
        <v>75</v>
      </c>
      <c r="AN322" s="49" t="s">
        <v>75</v>
      </c>
      <c r="AO322" s="397" t="s">
        <v>75</v>
      </c>
      <c r="AP322" s="397" t="s">
        <v>75</v>
      </c>
      <c r="AQ322" s="397" t="s">
        <v>75</v>
      </c>
      <c r="AR322" s="397" t="s">
        <v>75</v>
      </c>
    </row>
    <row r="323" spans="1:44" x14ac:dyDescent="0.25">
      <c r="A323" s="353">
        <v>45663</v>
      </c>
      <c r="B323" t="s">
        <v>85</v>
      </c>
      <c r="C323" t="s">
        <v>188</v>
      </c>
      <c r="D323" s="357" t="s">
        <v>365</v>
      </c>
      <c r="E323" t="s">
        <v>885</v>
      </c>
      <c r="F323" t="s">
        <v>886</v>
      </c>
      <c r="G323" t="s">
        <v>75</v>
      </c>
      <c r="H323" t="s">
        <v>886</v>
      </c>
      <c r="I323" s="88">
        <v>-1</v>
      </c>
      <c r="J323" t="s">
        <v>103</v>
      </c>
      <c r="K323" s="49" t="s">
        <v>887</v>
      </c>
      <c r="L323" s="397">
        <v>8</v>
      </c>
      <c r="M323" t="s">
        <v>75</v>
      </c>
      <c r="N323" t="s">
        <v>75</v>
      </c>
      <c r="O323" t="s">
        <v>347</v>
      </c>
      <c r="P323" t="s">
        <v>347</v>
      </c>
      <c r="Q323" s="353" t="s">
        <v>75</v>
      </c>
      <c r="R323" t="s">
        <v>403</v>
      </c>
      <c r="S323" t="s">
        <v>1920</v>
      </c>
      <c r="T323" t="s">
        <v>1921</v>
      </c>
      <c r="U323" t="s">
        <v>75</v>
      </c>
      <c r="V323" t="s">
        <v>431</v>
      </c>
      <c r="W323" t="s">
        <v>75</v>
      </c>
      <c r="X323" s="49">
        <v>4.2</v>
      </c>
      <c r="Y323" t="s">
        <v>75</v>
      </c>
      <c r="Z323" t="s">
        <v>347</v>
      </c>
      <c r="AA323" t="s">
        <v>75</v>
      </c>
      <c r="AB323" t="s">
        <v>888</v>
      </c>
      <c r="AC323" t="s">
        <v>347</v>
      </c>
      <c r="AD323" t="s">
        <v>299</v>
      </c>
      <c r="AE323" t="s">
        <v>897</v>
      </c>
      <c r="AF323" t="s">
        <v>410</v>
      </c>
      <c r="AG323" s="88" t="s">
        <v>2205</v>
      </c>
      <c r="AH323" t="s">
        <v>83</v>
      </c>
      <c r="AI323" s="49" t="s">
        <v>433</v>
      </c>
      <c r="AJ323" s="49">
        <v>1</v>
      </c>
      <c r="AK323" t="s">
        <v>5478</v>
      </c>
      <c r="AL323" s="355">
        <v>-8</v>
      </c>
      <c r="AM323" s="49" t="s">
        <v>75</v>
      </c>
      <c r="AN323" s="49" t="s">
        <v>75</v>
      </c>
      <c r="AO323" s="397" t="s">
        <v>75</v>
      </c>
      <c r="AP323" s="397" t="s">
        <v>75</v>
      </c>
      <c r="AQ323" s="397" t="s">
        <v>75</v>
      </c>
      <c r="AR323" s="397" t="s">
        <v>75</v>
      </c>
    </row>
    <row r="324" spans="1:44" x14ac:dyDescent="0.25">
      <c r="A324" s="353">
        <v>45663</v>
      </c>
      <c r="B324" t="s">
        <v>85</v>
      </c>
      <c r="C324" t="s">
        <v>177</v>
      </c>
      <c r="D324" s="357" t="s">
        <v>608</v>
      </c>
      <c r="E324" t="s">
        <v>485</v>
      </c>
      <c r="F324" t="s">
        <v>2705</v>
      </c>
      <c r="G324" t="s">
        <v>75</v>
      </c>
      <c r="H324" t="s">
        <v>2705</v>
      </c>
      <c r="I324" s="88">
        <v>-1</v>
      </c>
      <c r="J324" t="s">
        <v>105</v>
      </c>
      <c r="K324" s="49" t="s">
        <v>2706</v>
      </c>
      <c r="L324" s="397">
        <v>25</v>
      </c>
      <c r="M324" t="s">
        <v>75</v>
      </c>
      <c r="N324" t="s">
        <v>75</v>
      </c>
      <c r="O324" t="s">
        <v>347</v>
      </c>
      <c r="P324" t="s">
        <v>347</v>
      </c>
      <c r="Q324" s="353" t="s">
        <v>75</v>
      </c>
      <c r="R324" t="s">
        <v>403</v>
      </c>
      <c r="S324" t="s">
        <v>1920</v>
      </c>
      <c r="T324" t="s">
        <v>1921</v>
      </c>
      <c r="U324" t="s">
        <v>75</v>
      </c>
      <c r="V324" t="s">
        <v>404</v>
      </c>
      <c r="W324" t="s">
        <v>75</v>
      </c>
      <c r="X324" s="49">
        <v>8.4</v>
      </c>
      <c r="Y324" t="s">
        <v>75</v>
      </c>
      <c r="Z324" t="s">
        <v>347</v>
      </c>
      <c r="AA324" t="s">
        <v>75</v>
      </c>
      <c r="AB324" t="s">
        <v>2707</v>
      </c>
      <c r="AC324" t="s">
        <v>75</v>
      </c>
      <c r="AD324" t="s">
        <v>247</v>
      </c>
      <c r="AE324" t="s">
        <v>897</v>
      </c>
      <c r="AF324" t="s">
        <v>633</v>
      </c>
      <c r="AG324" s="88" t="s">
        <v>2708</v>
      </c>
      <c r="AH324" t="s">
        <v>83</v>
      </c>
      <c r="AI324" s="49" t="s">
        <v>448</v>
      </c>
      <c r="AJ324" s="49">
        <v>1</v>
      </c>
      <c r="AK324" t="s">
        <v>5478</v>
      </c>
      <c r="AL324" s="355">
        <v>-25</v>
      </c>
      <c r="AM324" s="49" t="s">
        <v>75</v>
      </c>
      <c r="AN324" s="49" t="s">
        <v>75</v>
      </c>
      <c r="AO324" s="397" t="s">
        <v>75</v>
      </c>
      <c r="AP324" s="397" t="s">
        <v>75</v>
      </c>
      <c r="AQ324" s="397" t="s">
        <v>75</v>
      </c>
      <c r="AR324" s="397" t="s">
        <v>75</v>
      </c>
    </row>
    <row r="325" spans="1:44" x14ac:dyDescent="0.25">
      <c r="A325" s="353">
        <v>45663</v>
      </c>
      <c r="B325" t="s">
        <v>85</v>
      </c>
      <c r="C325" t="s">
        <v>177</v>
      </c>
      <c r="D325" s="357" t="s">
        <v>608</v>
      </c>
      <c r="E325" t="s">
        <v>412</v>
      </c>
      <c r="F325" t="s">
        <v>508</v>
      </c>
      <c r="G325" t="s">
        <v>75</v>
      </c>
      <c r="H325" t="s">
        <v>732</v>
      </c>
      <c r="I325" s="88">
        <v>-1</v>
      </c>
      <c r="J325" t="s">
        <v>105</v>
      </c>
      <c r="K325" s="49" t="s">
        <v>733</v>
      </c>
      <c r="L325" s="397">
        <v>14</v>
      </c>
      <c r="M325" t="s">
        <v>75</v>
      </c>
      <c r="N325" t="s">
        <v>75</v>
      </c>
      <c r="O325" t="s">
        <v>347</v>
      </c>
      <c r="P325" t="s">
        <v>347</v>
      </c>
      <c r="Q325" s="353">
        <v>46173</v>
      </c>
      <c r="R325" t="s">
        <v>403</v>
      </c>
      <c r="S325" t="s">
        <v>1920</v>
      </c>
      <c r="T325" t="s">
        <v>1921</v>
      </c>
      <c r="U325" t="s">
        <v>75</v>
      </c>
      <c r="V325" t="s">
        <v>404</v>
      </c>
      <c r="W325" t="s">
        <v>75</v>
      </c>
      <c r="X325" s="49">
        <v>7.4</v>
      </c>
      <c r="Y325" t="s">
        <v>75</v>
      </c>
      <c r="Z325" t="s">
        <v>347</v>
      </c>
      <c r="AA325" t="s">
        <v>75</v>
      </c>
      <c r="AB325" t="s">
        <v>734</v>
      </c>
      <c r="AC325" t="s">
        <v>509</v>
      </c>
      <c r="AD325" t="s">
        <v>80</v>
      </c>
      <c r="AE325" t="s">
        <v>897</v>
      </c>
      <c r="AF325" t="s">
        <v>409</v>
      </c>
      <c r="AG325" s="88" t="s">
        <v>256</v>
      </c>
      <c r="AH325" t="s">
        <v>83</v>
      </c>
      <c r="AI325" s="49" t="s">
        <v>416</v>
      </c>
      <c r="AJ325" s="49">
        <v>1</v>
      </c>
      <c r="AK325" t="s">
        <v>5478</v>
      </c>
      <c r="AL325" s="355">
        <v>-14</v>
      </c>
      <c r="AM325" s="49" t="s">
        <v>75</v>
      </c>
      <c r="AN325" s="49" t="s">
        <v>75</v>
      </c>
      <c r="AO325" s="397" t="s">
        <v>75</v>
      </c>
      <c r="AP325" s="397" t="s">
        <v>75</v>
      </c>
      <c r="AQ325" s="397" t="s">
        <v>75</v>
      </c>
      <c r="AR325" s="397" t="s">
        <v>75</v>
      </c>
    </row>
    <row r="326" spans="1:44" x14ac:dyDescent="0.25">
      <c r="A326" s="353">
        <v>45663</v>
      </c>
      <c r="B326" t="s">
        <v>85</v>
      </c>
      <c r="C326" t="s">
        <v>177</v>
      </c>
      <c r="D326" s="357" t="s">
        <v>98</v>
      </c>
      <c r="E326" t="s">
        <v>480</v>
      </c>
      <c r="F326" t="s">
        <v>2213</v>
      </c>
      <c r="G326" t="s">
        <v>75</v>
      </c>
      <c r="H326" t="s">
        <v>2213</v>
      </c>
      <c r="I326" s="88">
        <v>-1</v>
      </c>
      <c r="J326" t="s">
        <v>1962</v>
      </c>
      <c r="K326" s="49" t="s">
        <v>2214</v>
      </c>
      <c r="L326" s="397">
        <v>35</v>
      </c>
      <c r="M326" t="s">
        <v>75</v>
      </c>
      <c r="N326" t="s">
        <v>75</v>
      </c>
      <c r="O326" t="s">
        <v>347</v>
      </c>
      <c r="P326" t="s">
        <v>347</v>
      </c>
      <c r="Q326" s="353" t="s">
        <v>75</v>
      </c>
      <c r="R326" t="s">
        <v>403</v>
      </c>
      <c r="S326" t="s">
        <v>1920</v>
      </c>
      <c r="T326" t="s">
        <v>1921</v>
      </c>
      <c r="U326" t="s">
        <v>75</v>
      </c>
      <c r="V326" t="s">
        <v>404</v>
      </c>
      <c r="W326" t="s">
        <v>75</v>
      </c>
      <c r="X326" s="49">
        <v>8.5</v>
      </c>
      <c r="Y326" t="s">
        <v>75</v>
      </c>
      <c r="Z326" t="s">
        <v>347</v>
      </c>
      <c r="AA326" t="s">
        <v>75</v>
      </c>
      <c r="AB326" t="s">
        <v>2213</v>
      </c>
      <c r="AC326" t="s">
        <v>1844</v>
      </c>
      <c r="AD326" t="s">
        <v>80</v>
      </c>
      <c r="AE326" t="s">
        <v>897</v>
      </c>
      <c r="AF326" t="s">
        <v>409</v>
      </c>
      <c r="AG326" s="88" t="s">
        <v>256</v>
      </c>
      <c r="AH326" t="s">
        <v>83</v>
      </c>
      <c r="AI326" s="49" t="s">
        <v>445</v>
      </c>
      <c r="AJ326" s="49">
        <v>1</v>
      </c>
      <c r="AK326" t="s">
        <v>5478</v>
      </c>
      <c r="AL326" s="355">
        <v>-35</v>
      </c>
      <c r="AM326" s="49" t="s">
        <v>75</v>
      </c>
      <c r="AN326" s="49" t="s">
        <v>75</v>
      </c>
      <c r="AO326" s="397" t="s">
        <v>75</v>
      </c>
      <c r="AP326" s="397" t="s">
        <v>75</v>
      </c>
      <c r="AQ326" s="397" t="s">
        <v>75</v>
      </c>
      <c r="AR326" s="397" t="s">
        <v>75</v>
      </c>
    </row>
    <row r="327" spans="1:44" x14ac:dyDescent="0.25">
      <c r="A327" s="353">
        <v>45663</v>
      </c>
      <c r="B327" t="s">
        <v>85</v>
      </c>
      <c r="C327" t="s">
        <v>177</v>
      </c>
      <c r="D327" s="357" t="s">
        <v>477</v>
      </c>
      <c r="E327" t="s">
        <v>415</v>
      </c>
      <c r="F327" t="s">
        <v>286</v>
      </c>
      <c r="G327" t="s">
        <v>75</v>
      </c>
      <c r="H327" t="s">
        <v>286</v>
      </c>
      <c r="I327" s="88">
        <v>-1</v>
      </c>
      <c r="J327" t="s">
        <v>2159</v>
      </c>
      <c r="K327" s="49" t="s">
        <v>494</v>
      </c>
      <c r="L327" s="397">
        <v>45</v>
      </c>
      <c r="M327" t="s">
        <v>75</v>
      </c>
      <c r="N327" t="s">
        <v>75</v>
      </c>
      <c r="O327" t="s">
        <v>347</v>
      </c>
      <c r="P327" t="s">
        <v>347</v>
      </c>
      <c r="Q327" s="353">
        <v>47208</v>
      </c>
      <c r="R327" t="s">
        <v>403</v>
      </c>
      <c r="S327" t="s">
        <v>1920</v>
      </c>
      <c r="T327" t="s">
        <v>1921</v>
      </c>
      <c r="U327" t="s">
        <v>75</v>
      </c>
      <c r="V327" t="s">
        <v>404</v>
      </c>
      <c r="W327" t="s">
        <v>75</v>
      </c>
      <c r="X327" s="49">
        <v>7.3</v>
      </c>
      <c r="Y327" t="s">
        <v>75</v>
      </c>
      <c r="Z327" t="s">
        <v>347</v>
      </c>
      <c r="AA327" t="s">
        <v>75</v>
      </c>
      <c r="AB327" t="s">
        <v>2160</v>
      </c>
      <c r="AC327" t="s">
        <v>479</v>
      </c>
      <c r="AD327" t="s">
        <v>178</v>
      </c>
      <c r="AE327" t="s">
        <v>897</v>
      </c>
      <c r="AF327" t="s">
        <v>79</v>
      </c>
      <c r="AG327" s="88" t="s">
        <v>254</v>
      </c>
      <c r="AH327" t="s">
        <v>83</v>
      </c>
      <c r="AI327" s="49" t="s">
        <v>416</v>
      </c>
      <c r="AJ327" s="49">
        <v>1</v>
      </c>
      <c r="AK327" t="s">
        <v>5478</v>
      </c>
      <c r="AL327" s="355">
        <v>-45</v>
      </c>
      <c r="AM327" s="49" t="s">
        <v>75</v>
      </c>
      <c r="AN327" s="49" t="s">
        <v>75</v>
      </c>
      <c r="AO327" s="397" t="s">
        <v>75</v>
      </c>
      <c r="AP327" s="397" t="s">
        <v>75</v>
      </c>
      <c r="AQ327" s="397" t="s">
        <v>75</v>
      </c>
      <c r="AR327" s="397" t="s">
        <v>75</v>
      </c>
    </row>
    <row r="328" spans="1:44" x14ac:dyDescent="0.25">
      <c r="A328" s="353">
        <v>45663</v>
      </c>
      <c r="B328" t="s">
        <v>85</v>
      </c>
      <c r="C328" t="s">
        <v>177</v>
      </c>
      <c r="D328" s="357" t="s">
        <v>608</v>
      </c>
      <c r="E328" t="s">
        <v>412</v>
      </c>
      <c r="F328" t="s">
        <v>502</v>
      </c>
      <c r="G328" t="s">
        <v>75</v>
      </c>
      <c r="H328" t="s">
        <v>238</v>
      </c>
      <c r="I328" s="88">
        <v>-1</v>
      </c>
      <c r="J328" t="s">
        <v>105</v>
      </c>
      <c r="K328" s="49" t="s">
        <v>505</v>
      </c>
      <c r="L328" s="397">
        <v>7</v>
      </c>
      <c r="M328" t="s">
        <v>75</v>
      </c>
      <c r="N328" t="s">
        <v>75</v>
      </c>
      <c r="O328" t="s">
        <v>347</v>
      </c>
      <c r="P328" t="s">
        <v>347</v>
      </c>
      <c r="Q328" s="353" t="s">
        <v>75</v>
      </c>
      <c r="R328" t="s">
        <v>403</v>
      </c>
      <c r="S328" t="s">
        <v>1920</v>
      </c>
      <c r="T328" t="s">
        <v>1921</v>
      </c>
      <c r="U328" t="s">
        <v>75</v>
      </c>
      <c r="V328" t="s">
        <v>431</v>
      </c>
      <c r="W328" t="s">
        <v>75</v>
      </c>
      <c r="X328" s="49">
        <v>4.0999999999999996</v>
      </c>
      <c r="Y328" t="s">
        <v>75</v>
      </c>
      <c r="Z328" t="s">
        <v>347</v>
      </c>
      <c r="AA328" t="s">
        <v>75</v>
      </c>
      <c r="AB328" t="s">
        <v>239</v>
      </c>
      <c r="AC328" t="s">
        <v>497</v>
      </c>
      <c r="AD328" t="s">
        <v>2210</v>
      </c>
      <c r="AE328" t="s">
        <v>897</v>
      </c>
      <c r="AF328" t="s">
        <v>2211</v>
      </c>
      <c r="AG328" s="88" t="s">
        <v>2212</v>
      </c>
      <c r="AH328" t="s">
        <v>104</v>
      </c>
      <c r="AI328" s="49" t="s">
        <v>433</v>
      </c>
      <c r="AJ328" s="49">
        <v>1</v>
      </c>
      <c r="AK328" t="s">
        <v>5478</v>
      </c>
      <c r="AL328" s="355">
        <v>-7</v>
      </c>
      <c r="AM328" s="49" t="s">
        <v>75</v>
      </c>
      <c r="AN328" s="49" t="s">
        <v>75</v>
      </c>
      <c r="AO328" s="397" t="s">
        <v>75</v>
      </c>
      <c r="AP328" s="397" t="s">
        <v>75</v>
      </c>
      <c r="AQ328" s="397" t="s">
        <v>75</v>
      </c>
      <c r="AR328" s="397" t="s">
        <v>75</v>
      </c>
    </row>
    <row r="329" spans="1:44" x14ac:dyDescent="0.25">
      <c r="A329" s="353">
        <v>45663</v>
      </c>
      <c r="B329" t="s">
        <v>85</v>
      </c>
      <c r="C329" t="s">
        <v>177</v>
      </c>
      <c r="D329" s="357" t="s">
        <v>608</v>
      </c>
      <c r="E329" t="s">
        <v>412</v>
      </c>
      <c r="F329" t="s">
        <v>502</v>
      </c>
      <c r="G329" t="s">
        <v>75</v>
      </c>
      <c r="H329" t="s">
        <v>214</v>
      </c>
      <c r="I329" s="88">
        <v>-1</v>
      </c>
      <c r="J329" t="s">
        <v>105</v>
      </c>
      <c r="K329" s="49" t="s">
        <v>2184</v>
      </c>
      <c r="L329" s="397">
        <v>8</v>
      </c>
      <c r="M329" t="s">
        <v>75</v>
      </c>
      <c r="N329" t="s">
        <v>75</v>
      </c>
      <c r="O329" t="s">
        <v>347</v>
      </c>
      <c r="P329" t="s">
        <v>347</v>
      </c>
      <c r="Q329" s="353" t="s">
        <v>75</v>
      </c>
      <c r="R329" t="s">
        <v>403</v>
      </c>
      <c r="S329" t="s">
        <v>1920</v>
      </c>
      <c r="T329" t="s">
        <v>1921</v>
      </c>
      <c r="U329" t="s">
        <v>75</v>
      </c>
      <c r="V329" t="s">
        <v>404</v>
      </c>
      <c r="W329" t="s">
        <v>75</v>
      </c>
      <c r="X329" s="49">
        <v>8.4</v>
      </c>
      <c r="Y329" t="s">
        <v>75</v>
      </c>
      <c r="Z329" t="s">
        <v>347</v>
      </c>
      <c r="AA329" t="s">
        <v>75</v>
      </c>
      <c r="AB329" t="s">
        <v>215</v>
      </c>
      <c r="AC329" t="s">
        <v>497</v>
      </c>
      <c r="AD329" t="s">
        <v>2210</v>
      </c>
      <c r="AE329" t="s">
        <v>897</v>
      </c>
      <c r="AF329" t="s">
        <v>2211</v>
      </c>
      <c r="AG329" s="88" t="s">
        <v>2212</v>
      </c>
      <c r="AH329" t="s">
        <v>104</v>
      </c>
      <c r="AI329" s="49" t="s">
        <v>416</v>
      </c>
      <c r="AJ329" s="49">
        <v>1</v>
      </c>
      <c r="AK329" t="s">
        <v>5478</v>
      </c>
      <c r="AL329" s="355">
        <v>-8</v>
      </c>
      <c r="AM329" s="49" t="s">
        <v>75</v>
      </c>
      <c r="AN329" s="49" t="s">
        <v>75</v>
      </c>
      <c r="AO329" s="397" t="s">
        <v>75</v>
      </c>
      <c r="AP329" s="397" t="s">
        <v>75</v>
      </c>
      <c r="AQ329" s="397" t="s">
        <v>75</v>
      </c>
      <c r="AR329" s="397" t="s">
        <v>75</v>
      </c>
    </row>
    <row r="330" spans="1:44" x14ac:dyDescent="0.25">
      <c r="A330" s="353">
        <v>45663</v>
      </c>
      <c r="B330" t="s">
        <v>85</v>
      </c>
      <c r="C330" t="s">
        <v>177</v>
      </c>
      <c r="D330" s="357" t="s">
        <v>608</v>
      </c>
      <c r="E330" t="s">
        <v>412</v>
      </c>
      <c r="F330" t="s">
        <v>502</v>
      </c>
      <c r="G330" t="s">
        <v>75</v>
      </c>
      <c r="H330" t="s">
        <v>200</v>
      </c>
      <c r="I330" s="88">
        <v>-1</v>
      </c>
      <c r="J330" t="s">
        <v>105</v>
      </c>
      <c r="K330" s="49" t="s">
        <v>504</v>
      </c>
      <c r="L330" s="397">
        <v>7</v>
      </c>
      <c r="M330" t="s">
        <v>75</v>
      </c>
      <c r="N330" t="s">
        <v>75</v>
      </c>
      <c r="O330" t="s">
        <v>347</v>
      </c>
      <c r="P330" t="s">
        <v>347</v>
      </c>
      <c r="Q330" s="353" t="s">
        <v>75</v>
      </c>
      <c r="R330" t="s">
        <v>403</v>
      </c>
      <c r="S330" t="s">
        <v>1920</v>
      </c>
      <c r="T330" t="s">
        <v>1921</v>
      </c>
      <c r="U330" t="s">
        <v>75</v>
      </c>
      <c r="V330" t="s">
        <v>404</v>
      </c>
      <c r="W330" t="s">
        <v>75</v>
      </c>
      <c r="X330" s="49">
        <v>8.4</v>
      </c>
      <c r="Y330" t="s">
        <v>75</v>
      </c>
      <c r="Z330" t="s">
        <v>347</v>
      </c>
      <c r="AA330" t="s">
        <v>75</v>
      </c>
      <c r="AB330" t="s">
        <v>201</v>
      </c>
      <c r="AC330" t="s">
        <v>497</v>
      </c>
      <c r="AD330" t="s">
        <v>80</v>
      </c>
      <c r="AE330" t="s">
        <v>897</v>
      </c>
      <c r="AF330" t="s">
        <v>409</v>
      </c>
      <c r="AG330" s="88" t="s">
        <v>256</v>
      </c>
      <c r="AH330" t="s">
        <v>104</v>
      </c>
      <c r="AI330" s="49" t="s">
        <v>445</v>
      </c>
      <c r="AJ330" s="49">
        <v>1</v>
      </c>
      <c r="AK330" t="s">
        <v>5478</v>
      </c>
      <c r="AL330" s="355">
        <v>-7</v>
      </c>
      <c r="AM330" s="49" t="s">
        <v>75</v>
      </c>
      <c r="AN330" s="49" t="s">
        <v>75</v>
      </c>
      <c r="AO330" s="397" t="s">
        <v>75</v>
      </c>
      <c r="AP330" s="397" t="s">
        <v>75</v>
      </c>
      <c r="AQ330" s="397" t="s">
        <v>75</v>
      </c>
      <c r="AR330" s="397" t="s">
        <v>75</v>
      </c>
    </row>
    <row r="331" spans="1:44" x14ac:dyDescent="0.25">
      <c r="A331" s="353">
        <v>45663</v>
      </c>
      <c r="B331" t="s">
        <v>85</v>
      </c>
      <c r="C331" t="s">
        <v>177</v>
      </c>
      <c r="D331" s="357" t="s">
        <v>608</v>
      </c>
      <c r="E331" t="s">
        <v>412</v>
      </c>
      <c r="F331" t="s">
        <v>502</v>
      </c>
      <c r="G331" t="s">
        <v>75</v>
      </c>
      <c r="H331" t="s">
        <v>335</v>
      </c>
      <c r="I331" s="88">
        <v>-1</v>
      </c>
      <c r="J331" t="s">
        <v>105</v>
      </c>
      <c r="K331" s="49" t="s">
        <v>503</v>
      </c>
      <c r="L331" s="397">
        <v>7</v>
      </c>
      <c r="M331" t="s">
        <v>75</v>
      </c>
      <c r="N331" t="s">
        <v>75</v>
      </c>
      <c r="O331" t="s">
        <v>347</v>
      </c>
      <c r="P331" t="s">
        <v>347</v>
      </c>
      <c r="Q331" s="353" t="s">
        <v>75</v>
      </c>
      <c r="R331" t="s">
        <v>403</v>
      </c>
      <c r="S331" t="s">
        <v>1920</v>
      </c>
      <c r="T331" t="s">
        <v>1921</v>
      </c>
      <c r="U331" t="s">
        <v>75</v>
      </c>
      <c r="V331" t="s">
        <v>404</v>
      </c>
      <c r="W331" t="s">
        <v>75</v>
      </c>
      <c r="X331" s="49">
        <v>8.4</v>
      </c>
      <c r="Y331" t="s">
        <v>75</v>
      </c>
      <c r="Z331" t="s">
        <v>347</v>
      </c>
      <c r="AA331" t="s">
        <v>75</v>
      </c>
      <c r="AB331" t="s">
        <v>336</v>
      </c>
      <c r="AC331" t="s">
        <v>497</v>
      </c>
      <c r="AD331" t="s">
        <v>1924</v>
      </c>
      <c r="AE331" t="s">
        <v>897</v>
      </c>
      <c r="AF331" t="s">
        <v>1925</v>
      </c>
      <c r="AG331" s="88">
        <v>97142667877</v>
      </c>
      <c r="AH331" t="s">
        <v>104</v>
      </c>
      <c r="AI331" s="49" t="s">
        <v>445</v>
      </c>
      <c r="AJ331" s="49">
        <v>1</v>
      </c>
      <c r="AK331" t="s">
        <v>5478</v>
      </c>
      <c r="AL331" s="355">
        <v>-7</v>
      </c>
      <c r="AM331" s="49" t="s">
        <v>75</v>
      </c>
      <c r="AN331" s="49" t="s">
        <v>75</v>
      </c>
      <c r="AO331" s="397" t="s">
        <v>75</v>
      </c>
      <c r="AP331" s="397" t="s">
        <v>75</v>
      </c>
      <c r="AQ331" s="397" t="s">
        <v>75</v>
      </c>
      <c r="AR331" s="397" t="s">
        <v>75</v>
      </c>
    </row>
    <row r="332" spans="1:44" x14ac:dyDescent="0.25">
      <c r="A332" s="353">
        <v>45663</v>
      </c>
      <c r="B332" t="s">
        <v>85</v>
      </c>
      <c r="C332" t="s">
        <v>177</v>
      </c>
      <c r="D332" s="357" t="s">
        <v>608</v>
      </c>
      <c r="E332" t="s">
        <v>412</v>
      </c>
      <c r="F332" t="s">
        <v>502</v>
      </c>
      <c r="G332" t="s">
        <v>75</v>
      </c>
      <c r="H332" t="s">
        <v>2751</v>
      </c>
      <c r="I332" s="88">
        <v>-1</v>
      </c>
      <c r="J332" t="s">
        <v>105</v>
      </c>
      <c r="K332" s="49" t="s">
        <v>2752</v>
      </c>
      <c r="L332" s="397">
        <v>7</v>
      </c>
      <c r="M332" t="s">
        <v>75</v>
      </c>
      <c r="N332" t="s">
        <v>75</v>
      </c>
      <c r="O332" t="s">
        <v>347</v>
      </c>
      <c r="P332" t="s">
        <v>347</v>
      </c>
      <c r="Q332" s="353" t="s">
        <v>75</v>
      </c>
      <c r="R332" t="s">
        <v>403</v>
      </c>
      <c r="S332" t="s">
        <v>1920</v>
      </c>
      <c r="T332" t="s">
        <v>1921</v>
      </c>
      <c r="U332" t="s">
        <v>75</v>
      </c>
      <c r="V332" t="s">
        <v>404</v>
      </c>
      <c r="W332" t="s">
        <v>75</v>
      </c>
      <c r="X332" s="49">
        <v>8.4</v>
      </c>
      <c r="Y332" t="s">
        <v>75</v>
      </c>
      <c r="Z332" t="s">
        <v>347</v>
      </c>
      <c r="AA332" t="s">
        <v>75</v>
      </c>
      <c r="AB332" t="s">
        <v>2753</v>
      </c>
      <c r="AC332" t="s">
        <v>497</v>
      </c>
      <c r="AD332" t="s">
        <v>80</v>
      </c>
      <c r="AE332" t="s">
        <v>897</v>
      </c>
      <c r="AF332" t="s">
        <v>409</v>
      </c>
      <c r="AG332" s="88" t="s">
        <v>256</v>
      </c>
      <c r="AH332" t="s">
        <v>104</v>
      </c>
      <c r="AI332" s="49" t="s">
        <v>445</v>
      </c>
      <c r="AJ332" s="49">
        <v>1</v>
      </c>
      <c r="AK332" t="s">
        <v>5478</v>
      </c>
      <c r="AL332" s="355">
        <v>-7</v>
      </c>
      <c r="AM332" s="49" t="s">
        <v>75</v>
      </c>
      <c r="AN332" s="49" t="s">
        <v>75</v>
      </c>
      <c r="AO332" s="397" t="s">
        <v>75</v>
      </c>
      <c r="AP332" s="397" t="s">
        <v>75</v>
      </c>
      <c r="AQ332" s="397" t="s">
        <v>75</v>
      </c>
      <c r="AR332" s="397" t="s">
        <v>75</v>
      </c>
    </row>
    <row r="333" spans="1:44" x14ac:dyDescent="0.25">
      <c r="A333" s="353">
        <v>45663</v>
      </c>
      <c r="B333" t="s">
        <v>85</v>
      </c>
      <c r="C333" t="s">
        <v>177</v>
      </c>
      <c r="D333" s="357" t="s">
        <v>608</v>
      </c>
      <c r="E333" t="s">
        <v>412</v>
      </c>
      <c r="F333" t="s">
        <v>502</v>
      </c>
      <c r="G333" t="s">
        <v>75</v>
      </c>
      <c r="H333" t="s">
        <v>2748</v>
      </c>
      <c r="I333" s="88">
        <v>-1</v>
      </c>
      <c r="J333" t="s">
        <v>105</v>
      </c>
      <c r="K333" s="49" t="s">
        <v>2749</v>
      </c>
      <c r="L333" s="397">
        <v>7</v>
      </c>
      <c r="M333" t="s">
        <v>75</v>
      </c>
      <c r="N333" t="s">
        <v>75</v>
      </c>
      <c r="O333" t="s">
        <v>347</v>
      </c>
      <c r="P333" t="s">
        <v>347</v>
      </c>
      <c r="Q333" s="353" t="s">
        <v>75</v>
      </c>
      <c r="R333" t="s">
        <v>403</v>
      </c>
      <c r="S333" t="s">
        <v>1920</v>
      </c>
      <c r="T333" t="s">
        <v>1921</v>
      </c>
      <c r="U333" t="s">
        <v>75</v>
      </c>
      <c r="V333" t="s">
        <v>404</v>
      </c>
      <c r="W333" t="s">
        <v>75</v>
      </c>
      <c r="X333" s="49">
        <v>8.4</v>
      </c>
      <c r="Y333" t="s">
        <v>75</v>
      </c>
      <c r="Z333" t="s">
        <v>347</v>
      </c>
      <c r="AA333" t="s">
        <v>75</v>
      </c>
      <c r="AB333" t="s">
        <v>2750</v>
      </c>
      <c r="AC333" t="s">
        <v>497</v>
      </c>
      <c r="AD333" t="s">
        <v>80</v>
      </c>
      <c r="AE333" t="s">
        <v>897</v>
      </c>
      <c r="AF333" t="s">
        <v>409</v>
      </c>
      <c r="AG333" s="88" t="s">
        <v>256</v>
      </c>
      <c r="AH333" t="s">
        <v>104</v>
      </c>
      <c r="AI333" s="49" t="s">
        <v>445</v>
      </c>
      <c r="AJ333" s="49">
        <v>1</v>
      </c>
      <c r="AK333" t="s">
        <v>5478</v>
      </c>
      <c r="AL333" s="355">
        <v>-7</v>
      </c>
      <c r="AM333" s="49" t="s">
        <v>75</v>
      </c>
      <c r="AN333" s="49" t="s">
        <v>75</v>
      </c>
      <c r="AO333" s="397" t="s">
        <v>75</v>
      </c>
      <c r="AP333" s="397" t="s">
        <v>75</v>
      </c>
      <c r="AQ333" s="397" t="s">
        <v>75</v>
      </c>
      <c r="AR333" s="397" t="s">
        <v>75</v>
      </c>
    </row>
    <row r="334" spans="1:44" x14ac:dyDescent="0.25">
      <c r="A334" s="353">
        <v>45663</v>
      </c>
      <c r="B334" t="s">
        <v>85</v>
      </c>
      <c r="C334" t="s">
        <v>175</v>
      </c>
      <c r="D334" s="357" t="s">
        <v>369</v>
      </c>
      <c r="E334" t="s">
        <v>529</v>
      </c>
      <c r="F334" t="s">
        <v>2868</v>
      </c>
      <c r="G334" t="s">
        <v>75</v>
      </c>
      <c r="H334" t="s">
        <v>2868</v>
      </c>
      <c r="I334" s="88">
        <v>-1</v>
      </c>
      <c r="J334" t="s">
        <v>88</v>
      </c>
      <c r="K334" s="49" t="s">
        <v>2869</v>
      </c>
      <c r="L334" s="397">
        <v>325</v>
      </c>
      <c r="M334" t="s">
        <v>75</v>
      </c>
      <c r="N334" t="s">
        <v>75</v>
      </c>
      <c r="O334" t="s">
        <v>347</v>
      </c>
      <c r="P334" t="s">
        <v>347</v>
      </c>
      <c r="Q334" s="353">
        <v>45992</v>
      </c>
      <c r="R334" t="s">
        <v>403</v>
      </c>
      <c r="S334" t="s">
        <v>1072</v>
      </c>
      <c r="T334" t="s">
        <v>2888</v>
      </c>
      <c r="U334" t="s">
        <v>75</v>
      </c>
      <c r="V334" t="s">
        <v>404</v>
      </c>
      <c r="W334" t="s">
        <v>75</v>
      </c>
      <c r="X334" s="49">
        <v>4.5999999999999996</v>
      </c>
      <c r="Y334" t="s">
        <v>75</v>
      </c>
      <c r="Z334" t="s">
        <v>347</v>
      </c>
      <c r="AA334" t="s">
        <v>75</v>
      </c>
      <c r="AB334" t="s">
        <v>2870</v>
      </c>
      <c r="AC334" t="s">
        <v>2871</v>
      </c>
      <c r="AD334" t="s">
        <v>2872</v>
      </c>
      <c r="AE334" t="s">
        <v>187</v>
      </c>
      <c r="AF334" t="s">
        <v>265</v>
      </c>
      <c r="AG334" s="88" t="s">
        <v>2873</v>
      </c>
      <c r="AH334" t="s">
        <v>83</v>
      </c>
      <c r="AI334" s="49" t="s">
        <v>433</v>
      </c>
      <c r="AJ334" s="49">
        <v>1</v>
      </c>
      <c r="AK334" t="s">
        <v>5481</v>
      </c>
      <c r="AL334" s="355">
        <v>-325</v>
      </c>
      <c r="AM334" s="49" t="s">
        <v>75</v>
      </c>
      <c r="AN334" s="49" t="s">
        <v>75</v>
      </c>
      <c r="AO334" s="397" t="s">
        <v>75</v>
      </c>
      <c r="AP334" s="397" t="s">
        <v>75</v>
      </c>
      <c r="AQ334" s="397" t="s">
        <v>75</v>
      </c>
      <c r="AR334" s="397" t="s">
        <v>75</v>
      </c>
    </row>
    <row r="335" spans="1:44" x14ac:dyDescent="0.25">
      <c r="A335" s="353">
        <v>45663</v>
      </c>
      <c r="B335" t="s">
        <v>85</v>
      </c>
      <c r="C335" t="s">
        <v>179</v>
      </c>
      <c r="D335" s="357" t="s">
        <v>182</v>
      </c>
      <c r="E335" t="s">
        <v>525</v>
      </c>
      <c r="F335" t="s">
        <v>526</v>
      </c>
      <c r="G335" t="s">
        <v>75</v>
      </c>
      <c r="H335" t="s">
        <v>207</v>
      </c>
      <c r="I335" s="88">
        <v>-1</v>
      </c>
      <c r="J335" t="s">
        <v>103</v>
      </c>
      <c r="K335" s="49" t="s">
        <v>1964</v>
      </c>
      <c r="L335" s="397">
        <v>1250</v>
      </c>
      <c r="M335" t="s">
        <v>75</v>
      </c>
      <c r="N335" t="s">
        <v>75</v>
      </c>
      <c r="O335" t="s">
        <v>347</v>
      </c>
      <c r="P335" t="s">
        <v>347</v>
      </c>
      <c r="Q335" s="353">
        <v>45903</v>
      </c>
      <c r="R335" t="s">
        <v>403</v>
      </c>
      <c r="S335" t="s">
        <v>159</v>
      </c>
      <c r="T335" t="s">
        <v>400</v>
      </c>
      <c r="U335" t="s">
        <v>75</v>
      </c>
      <c r="V335" t="s">
        <v>404</v>
      </c>
      <c r="W335" t="s">
        <v>75</v>
      </c>
      <c r="X335" s="49">
        <v>1.3</v>
      </c>
      <c r="Y335" t="s">
        <v>75</v>
      </c>
      <c r="Z335" t="s">
        <v>347</v>
      </c>
      <c r="AA335" t="s">
        <v>75</v>
      </c>
      <c r="AB335" t="s">
        <v>141</v>
      </c>
      <c r="AC335" t="s">
        <v>522</v>
      </c>
      <c r="AD335" t="s">
        <v>164</v>
      </c>
      <c r="AE335" t="s">
        <v>304</v>
      </c>
      <c r="AF335" t="s">
        <v>345</v>
      </c>
      <c r="AG335" s="88" t="s">
        <v>262</v>
      </c>
      <c r="AH335" t="s">
        <v>83</v>
      </c>
      <c r="AI335" s="49" t="s">
        <v>436</v>
      </c>
      <c r="AJ335" s="49">
        <v>5</v>
      </c>
      <c r="AK335" t="s">
        <v>5479</v>
      </c>
      <c r="AL335" s="355">
        <v>-1250</v>
      </c>
      <c r="AM335" s="49" t="s">
        <v>75</v>
      </c>
      <c r="AN335" s="49" t="s">
        <v>5480</v>
      </c>
      <c r="AO335" s="397" t="s">
        <v>75</v>
      </c>
      <c r="AP335" s="397" t="s">
        <v>75</v>
      </c>
      <c r="AQ335" s="397" t="s">
        <v>75</v>
      </c>
      <c r="AR335" s="397" t="s">
        <v>75</v>
      </c>
    </row>
    <row r="336" spans="1:44" x14ac:dyDescent="0.25">
      <c r="A336" s="353">
        <v>45663</v>
      </c>
      <c r="B336" t="s">
        <v>85</v>
      </c>
      <c r="C336" t="s">
        <v>177</v>
      </c>
      <c r="D336" s="357" t="s">
        <v>98</v>
      </c>
      <c r="E336" t="s">
        <v>480</v>
      </c>
      <c r="F336" t="s">
        <v>132</v>
      </c>
      <c r="G336" t="s">
        <v>75</v>
      </c>
      <c r="H336" t="s">
        <v>132</v>
      </c>
      <c r="I336" s="88">
        <v>-0.5</v>
      </c>
      <c r="J336" t="s">
        <v>5371</v>
      </c>
      <c r="K336" s="49">
        <v>387507</v>
      </c>
      <c r="L336" s="397">
        <v>110</v>
      </c>
      <c r="M336" t="s">
        <v>75</v>
      </c>
      <c r="N336" t="s">
        <v>75</v>
      </c>
      <c r="O336" t="s">
        <v>347</v>
      </c>
      <c r="P336" t="s">
        <v>347</v>
      </c>
      <c r="Q336" s="353">
        <v>45716</v>
      </c>
      <c r="R336" t="s">
        <v>403</v>
      </c>
      <c r="S336" t="s">
        <v>1920</v>
      </c>
      <c r="T336" t="s">
        <v>1921</v>
      </c>
      <c r="U336" t="s">
        <v>75</v>
      </c>
      <c r="V336" t="s">
        <v>404</v>
      </c>
      <c r="W336" t="s">
        <v>75</v>
      </c>
      <c r="X336" s="49">
        <v>7.5</v>
      </c>
      <c r="Y336" t="s">
        <v>75</v>
      </c>
      <c r="Z336" t="s">
        <v>347</v>
      </c>
      <c r="AA336" t="s">
        <v>75</v>
      </c>
      <c r="AB336" t="s">
        <v>133</v>
      </c>
      <c r="AC336" t="s">
        <v>511</v>
      </c>
      <c r="AD336" t="s">
        <v>2134</v>
      </c>
      <c r="AE336" t="s">
        <v>897</v>
      </c>
      <c r="AF336" t="s">
        <v>2135</v>
      </c>
      <c r="AG336" s="88" t="s">
        <v>2136</v>
      </c>
      <c r="AH336" t="s">
        <v>83</v>
      </c>
      <c r="AI336" s="49" t="s">
        <v>416</v>
      </c>
      <c r="AJ336" s="49">
        <v>1</v>
      </c>
      <c r="AK336" t="s">
        <v>5478</v>
      </c>
      <c r="AL336" s="355">
        <v>-55</v>
      </c>
      <c r="AM336" s="49" t="s">
        <v>75</v>
      </c>
      <c r="AN336" s="49" t="s">
        <v>75</v>
      </c>
      <c r="AO336" s="397" t="s">
        <v>75</v>
      </c>
      <c r="AP336" s="397" t="s">
        <v>75</v>
      </c>
      <c r="AQ336" s="397" t="s">
        <v>75</v>
      </c>
      <c r="AR336" s="397" t="s">
        <v>75</v>
      </c>
    </row>
    <row r="337" spans="1:44" x14ac:dyDescent="0.25">
      <c r="A337" s="353">
        <v>45663</v>
      </c>
      <c r="B337" t="s">
        <v>85</v>
      </c>
      <c r="C337" t="s">
        <v>177</v>
      </c>
      <c r="D337" s="357" t="s">
        <v>98</v>
      </c>
      <c r="E337" t="s">
        <v>480</v>
      </c>
      <c r="F337" t="s">
        <v>191</v>
      </c>
      <c r="G337" t="s">
        <v>75</v>
      </c>
      <c r="H337" t="s">
        <v>191</v>
      </c>
      <c r="I337" s="88">
        <v>-0.5</v>
      </c>
      <c r="J337" t="s">
        <v>93</v>
      </c>
      <c r="K337" s="49" t="s">
        <v>192</v>
      </c>
      <c r="L337" s="397">
        <v>155</v>
      </c>
      <c r="M337" t="s">
        <v>75</v>
      </c>
      <c r="N337" t="s">
        <v>75</v>
      </c>
      <c r="O337" t="s">
        <v>347</v>
      </c>
      <c r="P337" t="s">
        <v>347</v>
      </c>
      <c r="Q337" s="353">
        <v>45992</v>
      </c>
      <c r="R337" t="s">
        <v>403</v>
      </c>
      <c r="S337" t="s">
        <v>1920</v>
      </c>
      <c r="T337" t="s">
        <v>1921</v>
      </c>
      <c r="U337" t="s">
        <v>75</v>
      </c>
      <c r="V337" t="s">
        <v>404</v>
      </c>
      <c r="W337" t="s">
        <v>75</v>
      </c>
      <c r="X337" s="49">
        <v>8.5</v>
      </c>
      <c r="Y337" t="s">
        <v>75</v>
      </c>
      <c r="Z337" t="s">
        <v>347</v>
      </c>
      <c r="AA337" t="s">
        <v>75</v>
      </c>
      <c r="AB337" t="s">
        <v>193</v>
      </c>
      <c r="AC337" t="s">
        <v>507</v>
      </c>
      <c r="AD337" t="s">
        <v>240</v>
      </c>
      <c r="AE337" t="s">
        <v>897</v>
      </c>
      <c r="AF337" t="s">
        <v>251</v>
      </c>
      <c r="AG337" s="88" t="s">
        <v>252</v>
      </c>
      <c r="AH337" t="s">
        <v>83</v>
      </c>
      <c r="AI337" s="49" t="s">
        <v>445</v>
      </c>
      <c r="AJ337" s="49">
        <v>1</v>
      </c>
      <c r="AK337" t="s">
        <v>5478</v>
      </c>
      <c r="AL337" s="355">
        <v>-77.5</v>
      </c>
      <c r="AM337" s="49" t="s">
        <v>75</v>
      </c>
      <c r="AN337" s="49" t="s">
        <v>75</v>
      </c>
      <c r="AO337" s="397" t="s">
        <v>75</v>
      </c>
      <c r="AP337" s="397" t="s">
        <v>75</v>
      </c>
      <c r="AQ337" s="397" t="s">
        <v>75</v>
      </c>
      <c r="AR337" s="397" t="s">
        <v>75</v>
      </c>
    </row>
    <row r="338" spans="1:44" x14ac:dyDescent="0.25">
      <c r="A338" s="353">
        <v>45663</v>
      </c>
      <c r="B338" t="s">
        <v>85</v>
      </c>
      <c r="C338" t="s">
        <v>605</v>
      </c>
      <c r="D338" s="357" t="s">
        <v>361</v>
      </c>
      <c r="E338" t="s">
        <v>424</v>
      </c>
      <c r="F338" t="s">
        <v>2694</v>
      </c>
      <c r="G338" t="s">
        <v>75</v>
      </c>
      <c r="H338" t="s">
        <v>2694</v>
      </c>
      <c r="I338" s="88">
        <v>-0.5</v>
      </c>
      <c r="J338" t="s">
        <v>102</v>
      </c>
      <c r="K338" s="49" t="s">
        <v>2695</v>
      </c>
      <c r="L338" s="397">
        <v>28</v>
      </c>
      <c r="M338" t="s">
        <v>75</v>
      </c>
      <c r="N338" t="s">
        <v>75</v>
      </c>
      <c r="O338" t="s">
        <v>347</v>
      </c>
      <c r="P338" t="s">
        <v>347</v>
      </c>
      <c r="Q338" s="353">
        <v>45972</v>
      </c>
      <c r="R338" t="s">
        <v>403</v>
      </c>
      <c r="S338" t="s">
        <v>1920</v>
      </c>
      <c r="T338" t="s">
        <v>1921</v>
      </c>
      <c r="U338" t="s">
        <v>75</v>
      </c>
      <c r="V338" t="s">
        <v>404</v>
      </c>
      <c r="W338" t="s">
        <v>75</v>
      </c>
      <c r="X338" s="49">
        <v>6.5</v>
      </c>
      <c r="Y338" t="s">
        <v>75</v>
      </c>
      <c r="Z338" t="s">
        <v>347</v>
      </c>
      <c r="AA338" t="s">
        <v>75</v>
      </c>
      <c r="AB338" t="s">
        <v>2696</v>
      </c>
      <c r="AC338" t="s">
        <v>2697</v>
      </c>
      <c r="AD338" t="s">
        <v>80</v>
      </c>
      <c r="AE338" t="s">
        <v>897</v>
      </c>
      <c r="AF338" t="s">
        <v>409</v>
      </c>
      <c r="AG338" s="88" t="s">
        <v>256</v>
      </c>
      <c r="AH338" t="s">
        <v>83</v>
      </c>
      <c r="AI338" s="49" t="s">
        <v>405</v>
      </c>
      <c r="AJ338" s="49">
        <v>1</v>
      </c>
      <c r="AK338" t="s">
        <v>5478</v>
      </c>
      <c r="AL338" s="355">
        <v>-14</v>
      </c>
      <c r="AM338" s="49" t="s">
        <v>75</v>
      </c>
      <c r="AN338" s="49" t="s">
        <v>75</v>
      </c>
      <c r="AO338" s="397" t="s">
        <v>75</v>
      </c>
      <c r="AP338" s="397" t="s">
        <v>75</v>
      </c>
      <c r="AQ338" s="397" t="s">
        <v>75</v>
      </c>
      <c r="AR338" s="397" t="s">
        <v>75</v>
      </c>
    </row>
    <row r="339" spans="1:44" x14ac:dyDescent="0.25">
      <c r="A339" s="353">
        <v>45663</v>
      </c>
      <c r="B339" t="s">
        <v>85</v>
      </c>
      <c r="C339" t="s">
        <v>177</v>
      </c>
      <c r="D339" s="357" t="s">
        <v>477</v>
      </c>
      <c r="E339" t="s">
        <v>415</v>
      </c>
      <c r="F339" t="s">
        <v>309</v>
      </c>
      <c r="G339" t="s">
        <v>75</v>
      </c>
      <c r="H339" t="s">
        <v>309</v>
      </c>
      <c r="I339" s="88">
        <v>-0.2</v>
      </c>
      <c r="J339" t="s">
        <v>2176</v>
      </c>
      <c r="K339" s="49" t="s">
        <v>310</v>
      </c>
      <c r="L339" s="397">
        <v>95</v>
      </c>
      <c r="M339" t="s">
        <v>75</v>
      </c>
      <c r="N339" t="s">
        <v>75</v>
      </c>
      <c r="O339" t="s">
        <v>347</v>
      </c>
      <c r="P339" t="s">
        <v>347</v>
      </c>
      <c r="Q339" s="353">
        <v>46082</v>
      </c>
      <c r="R339" t="s">
        <v>403</v>
      </c>
      <c r="S339" t="s">
        <v>1920</v>
      </c>
      <c r="T339" t="s">
        <v>1921</v>
      </c>
      <c r="U339" t="s">
        <v>75</v>
      </c>
      <c r="V339" t="s">
        <v>404</v>
      </c>
      <c r="W339" t="s">
        <v>75</v>
      </c>
      <c r="X339" s="49">
        <v>8.3000000000000007</v>
      </c>
      <c r="Y339" t="s">
        <v>75</v>
      </c>
      <c r="Z339" t="s">
        <v>347</v>
      </c>
      <c r="AA339" t="s">
        <v>75</v>
      </c>
      <c r="AB339" t="s">
        <v>311</v>
      </c>
      <c r="AC339" t="s">
        <v>492</v>
      </c>
      <c r="AD339" t="s">
        <v>80</v>
      </c>
      <c r="AE339" t="s">
        <v>897</v>
      </c>
      <c r="AF339" t="s">
        <v>409</v>
      </c>
      <c r="AG339" s="88" t="s">
        <v>256</v>
      </c>
      <c r="AH339" t="s">
        <v>83</v>
      </c>
      <c r="AI339" s="49" t="s">
        <v>445</v>
      </c>
      <c r="AJ339" s="49">
        <v>1</v>
      </c>
      <c r="AK339" t="s">
        <v>5478</v>
      </c>
      <c r="AL339" s="355">
        <v>-19</v>
      </c>
      <c r="AM339" s="49" t="s">
        <v>75</v>
      </c>
      <c r="AN339" s="49" t="s">
        <v>75</v>
      </c>
      <c r="AO339" s="397" t="s">
        <v>75</v>
      </c>
      <c r="AP339" s="397" t="s">
        <v>75</v>
      </c>
      <c r="AQ339" s="397" t="s">
        <v>75</v>
      </c>
      <c r="AR339" s="397" t="s">
        <v>75</v>
      </c>
    </row>
    <row r="340" spans="1:44" x14ac:dyDescent="0.25">
      <c r="A340" s="353">
        <v>45663</v>
      </c>
      <c r="B340" t="s">
        <v>85</v>
      </c>
      <c r="C340" t="s">
        <v>605</v>
      </c>
      <c r="D340" s="357" t="s">
        <v>361</v>
      </c>
      <c r="E340" t="s">
        <v>424</v>
      </c>
      <c r="F340" t="s">
        <v>288</v>
      </c>
      <c r="G340" t="s">
        <v>75</v>
      </c>
      <c r="H340" t="s">
        <v>288</v>
      </c>
      <c r="I340" s="88">
        <v>-0.2</v>
      </c>
      <c r="J340" t="s">
        <v>198</v>
      </c>
      <c r="K340" s="49" t="s">
        <v>289</v>
      </c>
      <c r="L340" s="397">
        <v>549</v>
      </c>
      <c r="M340" t="s">
        <v>75</v>
      </c>
      <c r="N340" t="s">
        <v>75</v>
      </c>
      <c r="O340" t="s">
        <v>347</v>
      </c>
      <c r="P340" t="s">
        <v>347</v>
      </c>
      <c r="Q340" s="353">
        <v>46350</v>
      </c>
      <c r="R340" t="s">
        <v>403</v>
      </c>
      <c r="S340" t="s">
        <v>1920</v>
      </c>
      <c r="T340" t="s">
        <v>1921</v>
      </c>
      <c r="U340" t="s">
        <v>75</v>
      </c>
      <c r="V340" t="s">
        <v>404</v>
      </c>
      <c r="W340" t="s">
        <v>75</v>
      </c>
      <c r="X340" s="49">
        <v>5.6</v>
      </c>
      <c r="Y340" t="s">
        <v>75</v>
      </c>
      <c r="Z340" t="s">
        <v>347</v>
      </c>
      <c r="AA340" t="s">
        <v>75</v>
      </c>
      <c r="AB340" t="s">
        <v>290</v>
      </c>
      <c r="AC340" t="s">
        <v>425</v>
      </c>
      <c r="AD340" t="s">
        <v>164</v>
      </c>
      <c r="AE340" t="s">
        <v>897</v>
      </c>
      <c r="AF340" t="s">
        <v>418</v>
      </c>
      <c r="AG340" s="88" t="s">
        <v>261</v>
      </c>
      <c r="AH340" t="s">
        <v>83</v>
      </c>
      <c r="AI340" s="49" t="s">
        <v>406</v>
      </c>
      <c r="AJ340" s="49">
        <v>1</v>
      </c>
      <c r="AK340" t="s">
        <v>5478</v>
      </c>
      <c r="AL340" s="355">
        <v>-109.80000000000001</v>
      </c>
      <c r="AM340" s="49" t="s">
        <v>75</v>
      </c>
      <c r="AN340" s="49" t="s">
        <v>75</v>
      </c>
      <c r="AO340" s="397" t="s">
        <v>75</v>
      </c>
      <c r="AP340" s="397" t="s">
        <v>75</v>
      </c>
      <c r="AQ340" s="397" t="s">
        <v>75</v>
      </c>
      <c r="AR340" s="397" t="s">
        <v>75</v>
      </c>
    </row>
    <row r="341" spans="1:44" x14ac:dyDescent="0.25">
      <c r="A341" s="353">
        <v>45663</v>
      </c>
      <c r="B341" t="s">
        <v>85</v>
      </c>
      <c r="C341" t="s">
        <v>605</v>
      </c>
      <c r="D341" s="357" t="s">
        <v>361</v>
      </c>
      <c r="E341" t="s">
        <v>424</v>
      </c>
      <c r="F341" t="s">
        <v>305</v>
      </c>
      <c r="G341" t="s">
        <v>75</v>
      </c>
      <c r="H341" t="s">
        <v>305</v>
      </c>
      <c r="I341" s="88">
        <v>-0.2</v>
      </c>
      <c r="J341" t="s">
        <v>198</v>
      </c>
      <c r="K341" s="49" t="s">
        <v>306</v>
      </c>
      <c r="L341" s="397">
        <v>549</v>
      </c>
      <c r="M341" t="s">
        <v>75</v>
      </c>
      <c r="N341" t="s">
        <v>75</v>
      </c>
      <c r="O341" t="s">
        <v>347</v>
      </c>
      <c r="P341" t="s">
        <v>347</v>
      </c>
      <c r="Q341" s="353">
        <v>46715</v>
      </c>
      <c r="R341" t="s">
        <v>403</v>
      </c>
      <c r="S341" t="s">
        <v>1920</v>
      </c>
      <c r="T341" t="s">
        <v>1921</v>
      </c>
      <c r="U341" t="s">
        <v>75</v>
      </c>
      <c r="V341" t="s">
        <v>404</v>
      </c>
      <c r="W341" t="s">
        <v>75</v>
      </c>
      <c r="X341" s="49">
        <v>5.6</v>
      </c>
      <c r="Y341" t="s">
        <v>75</v>
      </c>
      <c r="Z341" t="s">
        <v>347</v>
      </c>
      <c r="AA341" t="s">
        <v>75</v>
      </c>
      <c r="AB341" t="s">
        <v>307</v>
      </c>
      <c r="AC341" t="s">
        <v>425</v>
      </c>
      <c r="AD341" t="s">
        <v>164</v>
      </c>
      <c r="AE341" t="s">
        <v>897</v>
      </c>
      <c r="AF341" t="s">
        <v>418</v>
      </c>
      <c r="AG341" s="88" t="s">
        <v>261</v>
      </c>
      <c r="AH341" t="s">
        <v>83</v>
      </c>
      <c r="AI341" s="49" t="s">
        <v>406</v>
      </c>
      <c r="AJ341" s="49">
        <v>1</v>
      </c>
      <c r="AK341" t="s">
        <v>5478</v>
      </c>
      <c r="AL341" s="355">
        <v>-109.80000000000001</v>
      </c>
      <c r="AM341" s="49" t="s">
        <v>75</v>
      </c>
      <c r="AN341" s="49" t="s">
        <v>75</v>
      </c>
      <c r="AO341" s="397" t="s">
        <v>75</v>
      </c>
      <c r="AP341" s="397" t="s">
        <v>75</v>
      </c>
      <c r="AQ341" s="397" t="s">
        <v>75</v>
      </c>
      <c r="AR341" s="397" t="s">
        <v>75</v>
      </c>
    </row>
    <row r="342" spans="1:44" x14ac:dyDescent="0.25">
      <c r="A342" s="353">
        <v>45663</v>
      </c>
      <c r="B342" t="s">
        <v>85</v>
      </c>
      <c r="C342" t="s">
        <v>177</v>
      </c>
      <c r="D342" s="357" t="s">
        <v>477</v>
      </c>
      <c r="E342" t="s">
        <v>518</v>
      </c>
      <c r="F342" t="s">
        <v>328</v>
      </c>
      <c r="G342" t="s">
        <v>75</v>
      </c>
      <c r="H342" t="s">
        <v>328</v>
      </c>
      <c r="I342" s="88">
        <v>-0.15</v>
      </c>
      <c r="J342" t="s">
        <v>142</v>
      </c>
      <c r="K342" s="49">
        <v>41279</v>
      </c>
      <c r="L342" s="397">
        <v>1030</v>
      </c>
      <c r="M342" t="s">
        <v>75</v>
      </c>
      <c r="N342" t="s">
        <v>75</v>
      </c>
      <c r="O342" t="s">
        <v>347</v>
      </c>
      <c r="P342" t="s">
        <v>347</v>
      </c>
      <c r="Q342" s="353">
        <v>45927</v>
      </c>
      <c r="R342" t="s">
        <v>403</v>
      </c>
      <c r="S342" t="s">
        <v>1920</v>
      </c>
      <c r="T342" t="s">
        <v>1921</v>
      </c>
      <c r="U342" t="s">
        <v>75</v>
      </c>
      <c r="V342" t="s">
        <v>404</v>
      </c>
      <c r="W342" t="s">
        <v>75</v>
      </c>
      <c r="X342" s="49">
        <v>7.3</v>
      </c>
      <c r="Y342" t="s">
        <v>75</v>
      </c>
      <c r="Z342" t="s">
        <v>347</v>
      </c>
      <c r="AA342" t="s">
        <v>75</v>
      </c>
      <c r="AB342" t="s">
        <v>329</v>
      </c>
      <c r="AC342" t="s">
        <v>460</v>
      </c>
      <c r="AD342" t="s">
        <v>707</v>
      </c>
      <c r="AE342" t="s">
        <v>897</v>
      </c>
      <c r="AF342" t="s">
        <v>708</v>
      </c>
      <c r="AG342" s="88" t="s">
        <v>709</v>
      </c>
      <c r="AH342" t="s">
        <v>83</v>
      </c>
      <c r="AI342" s="49" t="s">
        <v>416</v>
      </c>
      <c r="AJ342" s="49">
        <v>1</v>
      </c>
      <c r="AK342" t="s">
        <v>5478</v>
      </c>
      <c r="AL342" s="355">
        <v>-154.5</v>
      </c>
      <c r="AM342" s="49" t="s">
        <v>75</v>
      </c>
      <c r="AN342" s="49" t="s">
        <v>75</v>
      </c>
      <c r="AO342" s="397" t="s">
        <v>75</v>
      </c>
      <c r="AP342" s="397" t="s">
        <v>75</v>
      </c>
      <c r="AQ342" s="397" t="s">
        <v>75</v>
      </c>
      <c r="AR342" s="397" t="s">
        <v>75</v>
      </c>
    </row>
    <row r="343" spans="1:44" x14ac:dyDescent="0.25">
      <c r="A343" s="353">
        <v>45664</v>
      </c>
      <c r="B343" t="s">
        <v>85</v>
      </c>
      <c r="C343" t="s">
        <v>362</v>
      </c>
      <c r="D343" s="357" t="s">
        <v>609</v>
      </c>
      <c r="E343" t="s">
        <v>542</v>
      </c>
      <c r="F343" t="s">
        <v>161</v>
      </c>
      <c r="G343" t="s">
        <v>75</v>
      </c>
      <c r="H343" t="s">
        <v>161</v>
      </c>
      <c r="I343" s="88">
        <v>-1</v>
      </c>
      <c r="J343" t="s">
        <v>93</v>
      </c>
      <c r="K343" s="49" t="s">
        <v>162</v>
      </c>
      <c r="L343" s="397">
        <v>90</v>
      </c>
      <c r="M343" t="s">
        <v>75</v>
      </c>
      <c r="N343" t="s">
        <v>75</v>
      </c>
      <c r="O343" t="s">
        <v>347</v>
      </c>
      <c r="P343" t="s">
        <v>347</v>
      </c>
      <c r="Q343" s="353">
        <v>45901</v>
      </c>
      <c r="R343" t="s">
        <v>403</v>
      </c>
      <c r="S343" t="s">
        <v>281</v>
      </c>
      <c r="T343" t="s">
        <v>548</v>
      </c>
      <c r="U343" t="s">
        <v>75</v>
      </c>
      <c r="V343" t="s">
        <v>431</v>
      </c>
      <c r="W343" t="s">
        <v>75</v>
      </c>
      <c r="X343" s="49">
        <v>8.1999999999999993</v>
      </c>
      <c r="Y343" t="s">
        <v>75</v>
      </c>
      <c r="Z343" t="s">
        <v>347</v>
      </c>
      <c r="AA343" t="s">
        <v>75</v>
      </c>
      <c r="AB343" t="s">
        <v>163</v>
      </c>
      <c r="AC343" t="s">
        <v>544</v>
      </c>
      <c r="AD343" t="s">
        <v>237</v>
      </c>
      <c r="AE343" t="s">
        <v>209</v>
      </c>
      <c r="AF343" t="s">
        <v>407</v>
      </c>
      <c r="AG343" s="88" t="s">
        <v>545</v>
      </c>
      <c r="AH343" t="s">
        <v>83</v>
      </c>
      <c r="AI343" s="49">
        <v>8</v>
      </c>
      <c r="AJ343" s="49">
        <v>1</v>
      </c>
      <c r="AK343" t="s">
        <v>5482</v>
      </c>
      <c r="AL343" s="355">
        <v>-90</v>
      </c>
      <c r="AM343" s="49" t="s">
        <v>75</v>
      </c>
      <c r="AN343" s="49" t="s">
        <v>75</v>
      </c>
      <c r="AO343" s="397" t="s">
        <v>75</v>
      </c>
      <c r="AP343" s="397" t="s">
        <v>75</v>
      </c>
      <c r="AQ343" s="397" t="s">
        <v>75</v>
      </c>
      <c r="AR343" s="397" t="s">
        <v>75</v>
      </c>
    </row>
    <row r="344" spans="1:44" x14ac:dyDescent="0.25">
      <c r="A344" s="353">
        <v>45664</v>
      </c>
      <c r="B344" t="s">
        <v>85</v>
      </c>
      <c r="C344" t="s">
        <v>362</v>
      </c>
      <c r="D344" s="357" t="s">
        <v>609</v>
      </c>
      <c r="E344" t="s">
        <v>542</v>
      </c>
      <c r="F344" t="s">
        <v>143</v>
      </c>
      <c r="G344" t="s">
        <v>75</v>
      </c>
      <c r="H344" t="s">
        <v>143</v>
      </c>
      <c r="I344" s="88">
        <v>-1</v>
      </c>
      <c r="J344" t="s">
        <v>146</v>
      </c>
      <c r="K344" s="49" t="s">
        <v>308</v>
      </c>
      <c r="L344" s="397">
        <v>60</v>
      </c>
      <c r="M344" t="s">
        <v>75</v>
      </c>
      <c r="N344" t="s">
        <v>75</v>
      </c>
      <c r="O344" t="s">
        <v>347</v>
      </c>
      <c r="P344" t="s">
        <v>347</v>
      </c>
      <c r="Q344" s="353">
        <v>45901</v>
      </c>
      <c r="R344" t="s">
        <v>403</v>
      </c>
      <c r="S344" t="s">
        <v>281</v>
      </c>
      <c r="T344" t="s">
        <v>548</v>
      </c>
      <c r="U344" t="s">
        <v>75</v>
      </c>
      <c r="V344" t="s">
        <v>431</v>
      </c>
      <c r="W344" t="s">
        <v>75</v>
      </c>
      <c r="X344" s="49">
        <v>8.1999999999999993</v>
      </c>
      <c r="Y344" t="s">
        <v>75</v>
      </c>
      <c r="Z344" t="s">
        <v>347</v>
      </c>
      <c r="AA344" t="s">
        <v>75</v>
      </c>
      <c r="AB344" t="s">
        <v>145</v>
      </c>
      <c r="AC344" t="s">
        <v>544</v>
      </c>
      <c r="AD344" t="s">
        <v>237</v>
      </c>
      <c r="AE344" t="s">
        <v>209</v>
      </c>
      <c r="AF344" t="s">
        <v>407</v>
      </c>
      <c r="AG344" s="88" t="s">
        <v>545</v>
      </c>
      <c r="AH344" t="s">
        <v>83</v>
      </c>
      <c r="AI344" s="49">
        <v>8</v>
      </c>
      <c r="AJ344" s="49">
        <v>1</v>
      </c>
      <c r="AK344" t="s">
        <v>5482</v>
      </c>
      <c r="AL344" s="355">
        <v>-60</v>
      </c>
      <c r="AM344" s="49" t="s">
        <v>75</v>
      </c>
      <c r="AN344" s="49" t="s">
        <v>75</v>
      </c>
      <c r="AO344" s="397" t="s">
        <v>75</v>
      </c>
      <c r="AP344" s="397" t="s">
        <v>75</v>
      </c>
      <c r="AQ344" s="397" t="s">
        <v>75</v>
      </c>
      <c r="AR344" s="397" t="s">
        <v>75</v>
      </c>
    </row>
    <row r="345" spans="1:44" x14ac:dyDescent="0.25">
      <c r="A345" s="353">
        <v>45664</v>
      </c>
      <c r="B345" t="s">
        <v>85</v>
      </c>
      <c r="C345" t="s">
        <v>362</v>
      </c>
      <c r="D345" s="357" t="s">
        <v>609</v>
      </c>
      <c r="E345" t="s">
        <v>542</v>
      </c>
      <c r="F345" t="s">
        <v>233</v>
      </c>
      <c r="G345" t="s">
        <v>75</v>
      </c>
      <c r="H345" t="s">
        <v>233</v>
      </c>
      <c r="I345" s="88">
        <v>-1</v>
      </c>
      <c r="J345" t="s">
        <v>94</v>
      </c>
      <c r="K345" s="49" t="s">
        <v>234</v>
      </c>
      <c r="L345" s="397">
        <v>18</v>
      </c>
      <c r="M345" t="s">
        <v>75</v>
      </c>
      <c r="N345" t="s">
        <v>75</v>
      </c>
      <c r="O345" t="s">
        <v>347</v>
      </c>
      <c r="P345" t="s">
        <v>347</v>
      </c>
      <c r="Q345" s="353" t="s">
        <v>75</v>
      </c>
      <c r="R345" t="s">
        <v>403</v>
      </c>
      <c r="S345" t="s">
        <v>281</v>
      </c>
      <c r="T345" t="s">
        <v>548</v>
      </c>
      <c r="U345" t="s">
        <v>75</v>
      </c>
      <c r="V345" t="s">
        <v>431</v>
      </c>
      <c r="W345" t="s">
        <v>75</v>
      </c>
      <c r="X345" s="49">
        <v>8.1999999999999993</v>
      </c>
      <c r="Y345" t="s">
        <v>75</v>
      </c>
      <c r="Z345" t="s">
        <v>347</v>
      </c>
      <c r="AA345" t="s">
        <v>75</v>
      </c>
      <c r="AB345" t="s">
        <v>235</v>
      </c>
      <c r="AC345" t="s">
        <v>544</v>
      </c>
      <c r="AD345" t="s">
        <v>237</v>
      </c>
      <c r="AE345" t="s">
        <v>209</v>
      </c>
      <c r="AF345" t="s">
        <v>407</v>
      </c>
      <c r="AG345" s="88" t="s">
        <v>545</v>
      </c>
      <c r="AH345" t="s">
        <v>83</v>
      </c>
      <c r="AI345" s="49">
        <v>8</v>
      </c>
      <c r="AJ345" s="49">
        <v>1</v>
      </c>
      <c r="AK345" t="s">
        <v>5482</v>
      </c>
      <c r="AL345" s="355">
        <v>-18</v>
      </c>
      <c r="AM345" s="49" t="s">
        <v>75</v>
      </c>
      <c r="AN345" s="49" t="s">
        <v>75</v>
      </c>
      <c r="AO345" s="397" t="s">
        <v>75</v>
      </c>
      <c r="AP345" s="397" t="s">
        <v>75</v>
      </c>
      <c r="AQ345" s="397" t="s">
        <v>75</v>
      </c>
      <c r="AR345" s="397" t="s">
        <v>75</v>
      </c>
    </row>
    <row r="346" spans="1:44" x14ac:dyDescent="0.25">
      <c r="A346" s="353">
        <v>45665</v>
      </c>
      <c r="B346" t="s">
        <v>85</v>
      </c>
      <c r="C346" t="s">
        <v>175</v>
      </c>
      <c r="D346" s="357" t="s">
        <v>360</v>
      </c>
      <c r="E346" t="s">
        <v>540</v>
      </c>
      <c r="F346" t="s">
        <v>720</v>
      </c>
      <c r="G346" t="s">
        <v>75</v>
      </c>
      <c r="H346" t="s">
        <v>1878</v>
      </c>
      <c r="I346" s="88">
        <v>-10</v>
      </c>
      <c r="J346" t="s">
        <v>103</v>
      </c>
      <c r="K346" s="49" t="s">
        <v>75</v>
      </c>
      <c r="L346" s="397">
        <v>40</v>
      </c>
      <c r="M346" t="s">
        <v>75</v>
      </c>
      <c r="N346" t="s">
        <v>75</v>
      </c>
      <c r="O346" t="s">
        <v>347</v>
      </c>
      <c r="P346" t="s">
        <v>347</v>
      </c>
      <c r="Q346" s="353" t="s">
        <v>75</v>
      </c>
      <c r="R346" t="s">
        <v>403</v>
      </c>
      <c r="S346" t="s">
        <v>1072</v>
      </c>
      <c r="T346" t="s">
        <v>2888</v>
      </c>
      <c r="U346" t="s">
        <v>75</v>
      </c>
      <c r="V346" t="s">
        <v>404</v>
      </c>
      <c r="W346" t="s">
        <v>75</v>
      </c>
      <c r="X346" s="49">
        <v>4.3</v>
      </c>
      <c r="Y346" t="s">
        <v>75</v>
      </c>
      <c r="Z346" t="s">
        <v>347</v>
      </c>
      <c r="AA346" t="s">
        <v>75</v>
      </c>
      <c r="AB346" t="s">
        <v>1879</v>
      </c>
      <c r="AC346" t="s">
        <v>419</v>
      </c>
      <c r="AD346" t="s">
        <v>1949</v>
      </c>
      <c r="AE346" t="s">
        <v>187</v>
      </c>
      <c r="AF346" t="s">
        <v>265</v>
      </c>
      <c r="AG346" s="88" t="s">
        <v>2139</v>
      </c>
      <c r="AH346" t="s">
        <v>83</v>
      </c>
      <c r="AI346" s="49" t="s">
        <v>433</v>
      </c>
      <c r="AJ346" s="49">
        <v>1</v>
      </c>
      <c r="AK346" t="s">
        <v>5483</v>
      </c>
      <c r="AL346" s="355">
        <v>-400</v>
      </c>
      <c r="AM346" s="49" t="s">
        <v>75</v>
      </c>
      <c r="AN346" s="49" t="s">
        <v>75</v>
      </c>
      <c r="AO346" s="397" t="s">
        <v>75</v>
      </c>
      <c r="AP346" s="397" t="s">
        <v>75</v>
      </c>
      <c r="AQ346" s="397" t="s">
        <v>75</v>
      </c>
      <c r="AR346" s="397" t="s">
        <v>75</v>
      </c>
    </row>
    <row r="347" spans="1:44" x14ac:dyDescent="0.25">
      <c r="A347" s="353">
        <v>45665</v>
      </c>
      <c r="B347" t="s">
        <v>85</v>
      </c>
      <c r="C347" t="s">
        <v>188</v>
      </c>
      <c r="D347" s="357" t="s">
        <v>365</v>
      </c>
      <c r="E347" t="s">
        <v>430</v>
      </c>
      <c r="F347" t="s">
        <v>124</v>
      </c>
      <c r="G347" t="s">
        <v>75</v>
      </c>
      <c r="H347" t="s">
        <v>124</v>
      </c>
      <c r="I347" s="88">
        <v>-2</v>
      </c>
      <c r="J347" t="s">
        <v>102</v>
      </c>
      <c r="K347" s="49" t="s">
        <v>100</v>
      </c>
      <c r="L347" s="397">
        <v>2.63</v>
      </c>
      <c r="M347" t="s">
        <v>75</v>
      </c>
      <c r="N347" t="s">
        <v>75</v>
      </c>
      <c r="O347" t="s">
        <v>347</v>
      </c>
      <c r="P347" t="s">
        <v>347</v>
      </c>
      <c r="Q347" s="353" t="s">
        <v>75</v>
      </c>
      <c r="R347" t="s">
        <v>403</v>
      </c>
      <c r="S347" t="s">
        <v>1072</v>
      </c>
      <c r="T347" t="s">
        <v>2888</v>
      </c>
      <c r="U347" t="s">
        <v>75</v>
      </c>
      <c r="V347" t="s">
        <v>431</v>
      </c>
      <c r="W347" t="s">
        <v>75</v>
      </c>
      <c r="X347" s="49">
        <v>2.4</v>
      </c>
      <c r="Y347" t="s">
        <v>75</v>
      </c>
      <c r="Z347" t="s">
        <v>347</v>
      </c>
      <c r="AA347" t="s">
        <v>75</v>
      </c>
      <c r="AB347" t="s">
        <v>125</v>
      </c>
      <c r="AC347" t="s">
        <v>356</v>
      </c>
      <c r="AD347" t="s">
        <v>2125</v>
      </c>
      <c r="AE347" t="s">
        <v>187</v>
      </c>
      <c r="AF347" t="s">
        <v>2126</v>
      </c>
      <c r="AG347" s="88" t="s">
        <v>256</v>
      </c>
      <c r="AH347" t="s">
        <v>83</v>
      </c>
      <c r="AI347" s="49" t="s">
        <v>406</v>
      </c>
      <c r="AJ347" s="49">
        <v>1</v>
      </c>
      <c r="AK347" t="s">
        <v>5484</v>
      </c>
      <c r="AL347" s="355">
        <v>-5.26</v>
      </c>
      <c r="AM347" s="49" t="s">
        <v>75</v>
      </c>
      <c r="AN347" s="49" t="s">
        <v>75</v>
      </c>
      <c r="AO347" s="397" t="s">
        <v>75</v>
      </c>
      <c r="AP347" s="397" t="s">
        <v>75</v>
      </c>
      <c r="AQ347" s="397" t="s">
        <v>75</v>
      </c>
      <c r="AR347" s="397" t="s">
        <v>75</v>
      </c>
    </row>
    <row r="348" spans="1:44" x14ac:dyDescent="0.25">
      <c r="A348" s="353">
        <v>45665</v>
      </c>
      <c r="B348" t="s">
        <v>85</v>
      </c>
      <c r="C348" t="s">
        <v>175</v>
      </c>
      <c r="D348" s="357" t="s">
        <v>530</v>
      </c>
      <c r="E348" t="s">
        <v>531</v>
      </c>
      <c r="F348" t="s">
        <v>2717</v>
      </c>
      <c r="G348" t="s">
        <v>75</v>
      </c>
      <c r="H348" t="s">
        <v>2717</v>
      </c>
      <c r="I348" s="88">
        <v>-2</v>
      </c>
      <c r="J348" t="s">
        <v>93</v>
      </c>
      <c r="K348" s="49" t="s">
        <v>75</v>
      </c>
      <c r="L348" s="397">
        <v>165</v>
      </c>
      <c r="M348" t="s">
        <v>75</v>
      </c>
      <c r="N348" t="s">
        <v>75</v>
      </c>
      <c r="O348" t="s">
        <v>347</v>
      </c>
      <c r="P348" t="s">
        <v>347</v>
      </c>
      <c r="Q348" s="353">
        <v>46357</v>
      </c>
      <c r="R348" t="s">
        <v>403</v>
      </c>
      <c r="S348" t="s">
        <v>1072</v>
      </c>
      <c r="T348" t="s">
        <v>2888</v>
      </c>
      <c r="U348" t="s">
        <v>75</v>
      </c>
      <c r="V348" t="s">
        <v>404</v>
      </c>
      <c r="W348" t="s">
        <v>75</v>
      </c>
      <c r="X348" s="49">
        <v>3.6</v>
      </c>
      <c r="Y348" t="s">
        <v>75</v>
      </c>
      <c r="Z348" t="s">
        <v>347</v>
      </c>
      <c r="AA348" t="s">
        <v>75</v>
      </c>
      <c r="AB348" t="s">
        <v>2718</v>
      </c>
      <c r="AC348" t="s">
        <v>75</v>
      </c>
      <c r="AD348" t="s">
        <v>711</v>
      </c>
      <c r="AE348" t="s">
        <v>187</v>
      </c>
      <c r="AF348" t="s">
        <v>712</v>
      </c>
      <c r="AG348" s="88" t="s">
        <v>713</v>
      </c>
      <c r="AH348" t="s">
        <v>83</v>
      </c>
      <c r="AI348" s="49" t="s">
        <v>448</v>
      </c>
      <c r="AJ348" s="49">
        <v>1</v>
      </c>
      <c r="AK348" t="s">
        <v>5485</v>
      </c>
      <c r="AL348" s="355">
        <v>-330</v>
      </c>
      <c r="AM348" s="49" t="s">
        <v>75</v>
      </c>
      <c r="AN348" s="49" t="s">
        <v>75</v>
      </c>
      <c r="AO348" s="397" t="s">
        <v>75</v>
      </c>
      <c r="AP348" s="397" t="s">
        <v>75</v>
      </c>
      <c r="AQ348" s="397" t="s">
        <v>75</v>
      </c>
      <c r="AR348" s="397" t="s">
        <v>75</v>
      </c>
    </row>
    <row r="349" spans="1:44" ht="21" x14ac:dyDescent="0.35">
      <c r="A349" s="353">
        <v>45665</v>
      </c>
      <c r="B349" t="s">
        <v>85</v>
      </c>
      <c r="C349" t="s">
        <v>362</v>
      </c>
      <c r="D349" s="357" t="s">
        <v>2574</v>
      </c>
      <c r="E349" t="s">
        <v>542</v>
      </c>
      <c r="F349" t="s">
        <v>1950</v>
      </c>
      <c r="G349" t="s">
        <v>75</v>
      </c>
      <c r="H349" t="s">
        <v>1950</v>
      </c>
      <c r="I349" s="88">
        <v>-2</v>
      </c>
      <c r="J349" t="s">
        <v>94</v>
      </c>
      <c r="K349" s="49" t="s">
        <v>1951</v>
      </c>
      <c r="L349" s="397">
        <v>2</v>
      </c>
      <c r="M349" t="s">
        <v>75</v>
      </c>
      <c r="N349" t="s">
        <v>75</v>
      </c>
      <c r="O349" t="s">
        <v>347</v>
      </c>
      <c r="P349" t="s">
        <v>347</v>
      </c>
      <c r="Q349" s="353" t="s">
        <v>75</v>
      </c>
      <c r="R349" t="s">
        <v>403</v>
      </c>
      <c r="S349" t="s">
        <v>2123</v>
      </c>
      <c r="T349" t="s">
        <v>2124</v>
      </c>
      <c r="U349" t="s">
        <v>75</v>
      </c>
      <c r="V349" t="s">
        <v>404</v>
      </c>
      <c r="W349" t="s">
        <v>75</v>
      </c>
      <c r="X349" s="49">
        <v>8.3000000000000007</v>
      </c>
      <c r="Y349" t="s">
        <v>75</v>
      </c>
      <c r="Z349" t="s">
        <v>347</v>
      </c>
      <c r="AA349" t="s">
        <v>75</v>
      </c>
      <c r="AB349" t="s">
        <v>1952</v>
      </c>
      <c r="AC349" t="s">
        <v>347</v>
      </c>
      <c r="AD349" t="s">
        <v>2686</v>
      </c>
      <c r="AE349" t="s">
        <v>199</v>
      </c>
      <c r="AF349" t="s">
        <v>1953</v>
      </c>
      <c r="AG349" s="88" t="s">
        <v>1954</v>
      </c>
      <c r="AH349" t="s">
        <v>83</v>
      </c>
      <c r="AI349" s="49" t="s">
        <v>445</v>
      </c>
      <c r="AJ349" s="49">
        <v>1</v>
      </c>
      <c r="AK349" t="s">
        <v>5486</v>
      </c>
      <c r="AL349" s="355">
        <v>-4</v>
      </c>
      <c r="AM349" s="49" t="s">
        <v>75</v>
      </c>
      <c r="AN349" s="49" t="s">
        <v>75</v>
      </c>
      <c r="AO349" s="397" t="s">
        <v>75</v>
      </c>
      <c r="AP349" s="397" t="s">
        <v>75</v>
      </c>
      <c r="AQ349" s="397" t="s">
        <v>75</v>
      </c>
      <c r="AR349" s="397" t="s">
        <v>75</v>
      </c>
    </row>
    <row r="350" spans="1:44" x14ac:dyDescent="0.25">
      <c r="A350" s="353">
        <v>45665</v>
      </c>
      <c r="B350" t="s">
        <v>85</v>
      </c>
      <c r="C350" t="s">
        <v>177</v>
      </c>
      <c r="D350" s="357" t="s">
        <v>368</v>
      </c>
      <c r="E350" t="s">
        <v>476</v>
      </c>
      <c r="F350" t="s">
        <v>1838</v>
      </c>
      <c r="G350" t="s">
        <v>75</v>
      </c>
      <c r="H350" t="s">
        <v>1838</v>
      </c>
      <c r="I350" s="88">
        <v>-2</v>
      </c>
      <c r="J350" t="s">
        <v>103</v>
      </c>
      <c r="K350" s="49" t="s">
        <v>1839</v>
      </c>
      <c r="L350" s="397">
        <v>2</v>
      </c>
      <c r="M350" t="s">
        <v>75</v>
      </c>
      <c r="N350" t="s">
        <v>75</v>
      </c>
      <c r="O350" t="s">
        <v>347</v>
      </c>
      <c r="P350" t="s">
        <v>347</v>
      </c>
      <c r="Q350" s="353" t="s">
        <v>75</v>
      </c>
      <c r="R350" t="s">
        <v>403</v>
      </c>
      <c r="S350" t="s">
        <v>2123</v>
      </c>
      <c r="T350" t="s">
        <v>2124</v>
      </c>
      <c r="U350" t="s">
        <v>75</v>
      </c>
      <c r="V350" t="s">
        <v>404</v>
      </c>
      <c r="W350" t="s">
        <v>75</v>
      </c>
      <c r="X350" s="49">
        <v>7.2</v>
      </c>
      <c r="Y350" t="s">
        <v>75</v>
      </c>
      <c r="Z350" t="s">
        <v>347</v>
      </c>
      <c r="AA350" t="s">
        <v>75</v>
      </c>
      <c r="AB350" t="s">
        <v>1840</v>
      </c>
      <c r="AC350" t="s">
        <v>1841</v>
      </c>
      <c r="AD350" t="s">
        <v>80</v>
      </c>
      <c r="AE350" t="s">
        <v>199</v>
      </c>
      <c r="AF350" t="s">
        <v>409</v>
      </c>
      <c r="AG350" s="88" t="s">
        <v>256</v>
      </c>
      <c r="AH350" t="s">
        <v>83</v>
      </c>
      <c r="AI350" s="49" t="s">
        <v>416</v>
      </c>
      <c r="AJ350" s="49">
        <v>1</v>
      </c>
      <c r="AK350" t="s">
        <v>5486</v>
      </c>
      <c r="AL350" s="355">
        <v>-4</v>
      </c>
      <c r="AM350" s="49" t="s">
        <v>75</v>
      </c>
      <c r="AN350" s="49" t="s">
        <v>75</v>
      </c>
      <c r="AO350" s="397" t="s">
        <v>75</v>
      </c>
      <c r="AP350" s="397" t="s">
        <v>75</v>
      </c>
      <c r="AQ350" s="397" t="s">
        <v>75</v>
      </c>
      <c r="AR350" s="397" t="s">
        <v>75</v>
      </c>
    </row>
    <row r="351" spans="1:44" x14ac:dyDescent="0.25">
      <c r="A351" s="353">
        <v>45665</v>
      </c>
      <c r="B351" t="s">
        <v>85</v>
      </c>
      <c r="C351" t="s">
        <v>177</v>
      </c>
      <c r="D351" s="357" t="s">
        <v>368</v>
      </c>
      <c r="E351" t="s">
        <v>476</v>
      </c>
      <c r="F351" t="s">
        <v>1838</v>
      </c>
      <c r="G351" t="s">
        <v>75</v>
      </c>
      <c r="H351" t="s">
        <v>1838</v>
      </c>
      <c r="I351" s="88">
        <v>-2</v>
      </c>
      <c r="J351" t="s">
        <v>103</v>
      </c>
      <c r="K351" s="49" t="s">
        <v>1839</v>
      </c>
      <c r="L351" s="397">
        <v>2</v>
      </c>
      <c r="M351" t="s">
        <v>75</v>
      </c>
      <c r="N351" t="s">
        <v>75</v>
      </c>
      <c r="O351" t="s">
        <v>347</v>
      </c>
      <c r="P351" t="s">
        <v>347</v>
      </c>
      <c r="Q351" s="353" t="s">
        <v>75</v>
      </c>
      <c r="R351" t="s">
        <v>403</v>
      </c>
      <c r="S351" t="s">
        <v>171</v>
      </c>
      <c r="T351" t="s">
        <v>402</v>
      </c>
      <c r="U351" t="s">
        <v>75</v>
      </c>
      <c r="V351" t="s">
        <v>404</v>
      </c>
      <c r="W351" t="s">
        <v>75</v>
      </c>
      <c r="X351" s="49">
        <v>7.2</v>
      </c>
      <c r="Y351" t="s">
        <v>75</v>
      </c>
      <c r="Z351" t="s">
        <v>347</v>
      </c>
      <c r="AA351" t="s">
        <v>75</v>
      </c>
      <c r="AB351" t="s">
        <v>1840</v>
      </c>
      <c r="AC351" t="s">
        <v>1841</v>
      </c>
      <c r="AD351" t="s">
        <v>80</v>
      </c>
      <c r="AE351" t="s">
        <v>180</v>
      </c>
      <c r="AF351" t="s">
        <v>409</v>
      </c>
      <c r="AG351" s="88" t="s">
        <v>256</v>
      </c>
      <c r="AH351" t="s">
        <v>83</v>
      </c>
      <c r="AI351" s="49" t="s">
        <v>416</v>
      </c>
      <c r="AJ351" s="49">
        <v>1</v>
      </c>
      <c r="AK351" t="s">
        <v>5487</v>
      </c>
      <c r="AL351" s="355">
        <v>-4</v>
      </c>
      <c r="AM351" s="49" t="s">
        <v>75</v>
      </c>
      <c r="AN351" s="49" t="s">
        <v>75</v>
      </c>
      <c r="AO351" s="397" t="s">
        <v>75</v>
      </c>
      <c r="AP351" s="397" t="s">
        <v>75</v>
      </c>
      <c r="AQ351" s="397" t="s">
        <v>75</v>
      </c>
      <c r="AR351" s="397" t="s">
        <v>75</v>
      </c>
    </row>
    <row r="352" spans="1:44" x14ac:dyDescent="0.25">
      <c r="A352" s="353">
        <v>45665</v>
      </c>
      <c r="B352" t="s">
        <v>85</v>
      </c>
      <c r="C352" t="s">
        <v>188</v>
      </c>
      <c r="D352" s="357" t="s">
        <v>189</v>
      </c>
      <c r="E352" t="s">
        <v>432</v>
      </c>
      <c r="F352" t="s">
        <v>205</v>
      </c>
      <c r="G352" t="s">
        <v>75</v>
      </c>
      <c r="H352" t="s">
        <v>205</v>
      </c>
      <c r="I352" s="88">
        <v>-2</v>
      </c>
      <c r="J352" t="s">
        <v>2137</v>
      </c>
      <c r="K352" s="49" t="s">
        <v>463</v>
      </c>
      <c r="L352" s="397">
        <v>13</v>
      </c>
      <c r="M352" t="s">
        <v>75</v>
      </c>
      <c r="N352" t="s">
        <v>75</v>
      </c>
      <c r="O352" t="s">
        <v>347</v>
      </c>
      <c r="P352" t="s">
        <v>347</v>
      </c>
      <c r="Q352" s="353" t="s">
        <v>75</v>
      </c>
      <c r="R352" t="s">
        <v>403</v>
      </c>
      <c r="S352" t="s">
        <v>171</v>
      </c>
      <c r="T352" t="s">
        <v>402</v>
      </c>
      <c r="U352" t="s">
        <v>75</v>
      </c>
      <c r="V352" t="s">
        <v>431</v>
      </c>
      <c r="W352" t="s">
        <v>75</v>
      </c>
      <c r="X352" s="49">
        <v>2.2999999999999998</v>
      </c>
      <c r="Y352" t="s">
        <v>75</v>
      </c>
      <c r="Z352" t="s">
        <v>347</v>
      </c>
      <c r="AA352" t="s">
        <v>75</v>
      </c>
      <c r="AB352" t="s">
        <v>464</v>
      </c>
      <c r="AC352" t="s">
        <v>437</v>
      </c>
      <c r="AD352" t="s">
        <v>80</v>
      </c>
      <c r="AE352" t="s">
        <v>180</v>
      </c>
      <c r="AF352" t="s">
        <v>409</v>
      </c>
      <c r="AG352" s="88" t="s">
        <v>256</v>
      </c>
      <c r="AH352" t="s">
        <v>83</v>
      </c>
      <c r="AI352" s="49" t="s">
        <v>405</v>
      </c>
      <c r="AJ352" s="49">
        <v>1</v>
      </c>
      <c r="AK352" t="s">
        <v>5488</v>
      </c>
      <c r="AL352" s="355">
        <v>-26</v>
      </c>
      <c r="AM352" s="49" t="s">
        <v>75</v>
      </c>
      <c r="AN352" s="49" t="s">
        <v>75</v>
      </c>
      <c r="AO352" s="397" t="s">
        <v>75</v>
      </c>
      <c r="AP352" s="397" t="s">
        <v>75</v>
      </c>
      <c r="AQ352" s="397" t="s">
        <v>75</v>
      </c>
      <c r="AR352" s="397" t="s">
        <v>75</v>
      </c>
    </row>
    <row r="353" spans="1:44" x14ac:dyDescent="0.25">
      <c r="A353" s="353">
        <v>45665</v>
      </c>
      <c r="B353" t="s">
        <v>85</v>
      </c>
      <c r="C353" t="s">
        <v>188</v>
      </c>
      <c r="D353" s="357" t="s">
        <v>189</v>
      </c>
      <c r="E353" t="s">
        <v>462</v>
      </c>
      <c r="F353" t="s">
        <v>123</v>
      </c>
      <c r="G353" t="s">
        <v>75</v>
      </c>
      <c r="H353" t="s">
        <v>123</v>
      </c>
      <c r="I353" s="88">
        <v>-2</v>
      </c>
      <c r="J353" t="s">
        <v>102</v>
      </c>
      <c r="K353" s="49" t="s">
        <v>232</v>
      </c>
      <c r="L353" s="397">
        <v>9</v>
      </c>
      <c r="M353" t="s">
        <v>75</v>
      </c>
      <c r="N353" t="s">
        <v>75</v>
      </c>
      <c r="O353" t="s">
        <v>347</v>
      </c>
      <c r="P353" t="s">
        <v>347</v>
      </c>
      <c r="Q353" s="353" t="s">
        <v>75</v>
      </c>
      <c r="R353" t="s">
        <v>403</v>
      </c>
      <c r="S353" t="s">
        <v>171</v>
      </c>
      <c r="T353" t="s">
        <v>402</v>
      </c>
      <c r="U353" t="s">
        <v>75</v>
      </c>
      <c r="V353" t="s">
        <v>431</v>
      </c>
      <c r="W353" t="s">
        <v>75</v>
      </c>
      <c r="X353" s="49">
        <v>2.2999999999999998</v>
      </c>
      <c r="Y353" t="s">
        <v>75</v>
      </c>
      <c r="Z353" t="s">
        <v>347</v>
      </c>
      <c r="AA353" t="s">
        <v>75</v>
      </c>
      <c r="AB353" t="s">
        <v>123</v>
      </c>
      <c r="AC353" t="s">
        <v>2143</v>
      </c>
      <c r="AD353" t="s">
        <v>2134</v>
      </c>
      <c r="AE353" t="s">
        <v>180</v>
      </c>
      <c r="AF353" t="s">
        <v>2135</v>
      </c>
      <c r="AG353" s="88" t="s">
        <v>2136</v>
      </c>
      <c r="AH353" t="s">
        <v>83</v>
      </c>
      <c r="AI353" s="49" t="s">
        <v>414</v>
      </c>
      <c r="AJ353" s="49">
        <v>1</v>
      </c>
      <c r="AK353" t="s">
        <v>5488</v>
      </c>
      <c r="AL353" s="355">
        <v>-18</v>
      </c>
      <c r="AM353" s="49" t="s">
        <v>75</v>
      </c>
      <c r="AN353" s="49" t="s">
        <v>75</v>
      </c>
      <c r="AO353" s="397" t="s">
        <v>75</v>
      </c>
      <c r="AP353" s="397" t="s">
        <v>75</v>
      </c>
      <c r="AQ353" s="397" t="s">
        <v>75</v>
      </c>
      <c r="AR353" s="397" t="s">
        <v>75</v>
      </c>
    </row>
    <row r="354" spans="1:44" x14ac:dyDescent="0.25">
      <c r="A354" s="353">
        <v>45665</v>
      </c>
      <c r="B354" t="s">
        <v>85</v>
      </c>
      <c r="C354" t="s">
        <v>188</v>
      </c>
      <c r="D354" s="357" t="s">
        <v>189</v>
      </c>
      <c r="E354" t="s">
        <v>462</v>
      </c>
      <c r="F354" t="s">
        <v>231</v>
      </c>
      <c r="G354" t="s">
        <v>75</v>
      </c>
      <c r="H354" t="s">
        <v>231</v>
      </c>
      <c r="I354" s="88">
        <v>-2</v>
      </c>
      <c r="J354" t="s">
        <v>102</v>
      </c>
      <c r="K354" s="49" t="s">
        <v>700</v>
      </c>
      <c r="L354" s="397">
        <v>9</v>
      </c>
      <c r="M354" t="s">
        <v>75</v>
      </c>
      <c r="N354" t="s">
        <v>75</v>
      </c>
      <c r="O354" t="s">
        <v>347</v>
      </c>
      <c r="P354" t="s">
        <v>347</v>
      </c>
      <c r="Q354" s="353" t="s">
        <v>75</v>
      </c>
      <c r="R354" t="s">
        <v>403</v>
      </c>
      <c r="S354" t="s">
        <v>171</v>
      </c>
      <c r="T354" t="s">
        <v>402</v>
      </c>
      <c r="U354" t="s">
        <v>75</v>
      </c>
      <c r="V354" t="s">
        <v>431</v>
      </c>
      <c r="W354" t="s">
        <v>75</v>
      </c>
      <c r="X354" s="49">
        <v>2.2999999999999998</v>
      </c>
      <c r="Y354" t="s">
        <v>75</v>
      </c>
      <c r="Z354" t="s">
        <v>347</v>
      </c>
      <c r="AA354" t="s">
        <v>75</v>
      </c>
      <c r="AB354" t="s">
        <v>231</v>
      </c>
      <c r="AC354" t="s">
        <v>559</v>
      </c>
      <c r="AD354" t="s">
        <v>80</v>
      </c>
      <c r="AE354" t="s">
        <v>180</v>
      </c>
      <c r="AF354" t="s">
        <v>409</v>
      </c>
      <c r="AG354" s="88" t="s">
        <v>256</v>
      </c>
      <c r="AH354" t="s">
        <v>83</v>
      </c>
      <c r="AI354" s="49" t="s">
        <v>436</v>
      </c>
      <c r="AJ354" s="49">
        <v>1</v>
      </c>
      <c r="AK354" t="s">
        <v>5488</v>
      </c>
      <c r="AL354" s="355">
        <v>-18</v>
      </c>
      <c r="AM354" s="49" t="s">
        <v>75</v>
      </c>
      <c r="AN354" s="49" t="s">
        <v>75</v>
      </c>
      <c r="AO354" s="397" t="s">
        <v>75</v>
      </c>
      <c r="AP354" s="397" t="s">
        <v>75</v>
      </c>
      <c r="AQ354" s="397" t="s">
        <v>75</v>
      </c>
      <c r="AR354" s="397" t="s">
        <v>75</v>
      </c>
    </row>
    <row r="355" spans="1:44" x14ac:dyDescent="0.25">
      <c r="A355" s="353">
        <v>45665</v>
      </c>
      <c r="B355" t="s">
        <v>85</v>
      </c>
      <c r="C355" t="s">
        <v>177</v>
      </c>
      <c r="D355" s="357" t="s">
        <v>608</v>
      </c>
      <c r="E355" t="s">
        <v>485</v>
      </c>
      <c r="F355" t="s">
        <v>271</v>
      </c>
      <c r="G355" t="s">
        <v>75</v>
      </c>
      <c r="H355" t="s">
        <v>271</v>
      </c>
      <c r="I355" s="88">
        <v>-2</v>
      </c>
      <c r="J355" t="s">
        <v>561</v>
      </c>
      <c r="K355" s="49" t="s">
        <v>490</v>
      </c>
      <c r="L355" s="397">
        <v>125</v>
      </c>
      <c r="M355" t="s">
        <v>75</v>
      </c>
      <c r="N355" t="s">
        <v>75</v>
      </c>
      <c r="O355" t="s">
        <v>347</v>
      </c>
      <c r="P355" t="s">
        <v>347</v>
      </c>
      <c r="Q355" s="353" t="s">
        <v>75</v>
      </c>
      <c r="R355" t="s">
        <v>403</v>
      </c>
      <c r="S355" t="s">
        <v>171</v>
      </c>
      <c r="T355" t="s">
        <v>402</v>
      </c>
      <c r="U355" t="s">
        <v>75</v>
      </c>
      <c r="V355" t="s">
        <v>404</v>
      </c>
      <c r="W355" t="s">
        <v>75</v>
      </c>
      <c r="X355" s="49">
        <v>8.4</v>
      </c>
      <c r="Y355" t="s">
        <v>75</v>
      </c>
      <c r="Z355" t="s">
        <v>347</v>
      </c>
      <c r="AA355" t="s">
        <v>75</v>
      </c>
      <c r="AB355" t="s">
        <v>272</v>
      </c>
      <c r="AC355" t="s">
        <v>487</v>
      </c>
      <c r="AD355" t="s">
        <v>270</v>
      </c>
      <c r="AE355" t="s">
        <v>180</v>
      </c>
      <c r="AF355" t="s">
        <v>488</v>
      </c>
      <c r="AG355" s="88" t="s">
        <v>489</v>
      </c>
      <c r="AH355" t="s">
        <v>104</v>
      </c>
      <c r="AI355" s="49" t="s">
        <v>445</v>
      </c>
      <c r="AJ355" s="49">
        <v>1</v>
      </c>
      <c r="AK355" t="s">
        <v>5488</v>
      </c>
      <c r="AL355" s="355">
        <v>-250</v>
      </c>
      <c r="AM355" s="49" t="s">
        <v>75</v>
      </c>
      <c r="AN355" s="49" t="s">
        <v>75</v>
      </c>
      <c r="AO355" s="397" t="s">
        <v>75</v>
      </c>
      <c r="AP355" s="397" t="s">
        <v>75</v>
      </c>
      <c r="AQ355" s="397" t="s">
        <v>75</v>
      </c>
      <c r="AR355" s="397" t="s">
        <v>75</v>
      </c>
    </row>
    <row r="356" spans="1:44" x14ac:dyDescent="0.25">
      <c r="A356" s="353">
        <v>45665</v>
      </c>
      <c r="B356" t="s">
        <v>85</v>
      </c>
      <c r="C356" t="s">
        <v>177</v>
      </c>
      <c r="D356" s="357" t="s">
        <v>477</v>
      </c>
      <c r="E356" t="s">
        <v>415</v>
      </c>
      <c r="F356" t="s">
        <v>499</v>
      </c>
      <c r="G356" t="s">
        <v>75</v>
      </c>
      <c r="H356" t="s">
        <v>499</v>
      </c>
      <c r="I356" s="88">
        <v>-2</v>
      </c>
      <c r="J356" t="s">
        <v>549</v>
      </c>
      <c r="K356" s="49" t="s">
        <v>500</v>
      </c>
      <c r="L356" s="397">
        <v>7.5</v>
      </c>
      <c r="M356" t="s">
        <v>75</v>
      </c>
      <c r="N356" t="s">
        <v>75</v>
      </c>
      <c r="O356" t="s">
        <v>347</v>
      </c>
      <c r="P356" t="s">
        <v>347</v>
      </c>
      <c r="Q356" s="353" t="s">
        <v>75</v>
      </c>
      <c r="R356" t="s">
        <v>403</v>
      </c>
      <c r="S356" t="s">
        <v>171</v>
      </c>
      <c r="T356" t="s">
        <v>402</v>
      </c>
      <c r="U356" t="s">
        <v>75</v>
      </c>
      <c r="V356" t="s">
        <v>404</v>
      </c>
      <c r="W356" t="s">
        <v>75</v>
      </c>
      <c r="X356" s="49">
        <v>7.3</v>
      </c>
      <c r="Y356" t="s">
        <v>75</v>
      </c>
      <c r="Z356" t="s">
        <v>347</v>
      </c>
      <c r="AA356" t="s">
        <v>75</v>
      </c>
      <c r="AB356" t="s">
        <v>126</v>
      </c>
      <c r="AC356" t="s">
        <v>501</v>
      </c>
      <c r="AD356" t="s">
        <v>2210</v>
      </c>
      <c r="AE356" t="s">
        <v>180</v>
      </c>
      <c r="AF356" t="s">
        <v>2211</v>
      </c>
      <c r="AG356" s="88" t="s">
        <v>2212</v>
      </c>
      <c r="AH356" t="s">
        <v>83</v>
      </c>
      <c r="AI356" s="49" t="s">
        <v>416</v>
      </c>
      <c r="AJ356" s="49">
        <v>1</v>
      </c>
      <c r="AK356" t="s">
        <v>5488</v>
      </c>
      <c r="AL356" s="355">
        <v>-15</v>
      </c>
      <c r="AM356" s="49" t="s">
        <v>75</v>
      </c>
      <c r="AN356" s="49" t="s">
        <v>75</v>
      </c>
      <c r="AO356" s="397" t="s">
        <v>75</v>
      </c>
      <c r="AP356" s="397" t="s">
        <v>75</v>
      </c>
      <c r="AQ356" s="397" t="s">
        <v>75</v>
      </c>
      <c r="AR356" s="397" t="s">
        <v>75</v>
      </c>
    </row>
    <row r="357" spans="1:44" ht="21" x14ac:dyDescent="0.35">
      <c r="A357" s="353">
        <v>45665</v>
      </c>
      <c r="B357" t="s">
        <v>85</v>
      </c>
      <c r="C357" t="s">
        <v>362</v>
      </c>
      <c r="D357" s="357" t="s">
        <v>2574</v>
      </c>
      <c r="E357" t="s">
        <v>542</v>
      </c>
      <c r="F357" t="s">
        <v>1950</v>
      </c>
      <c r="G357" t="s">
        <v>75</v>
      </c>
      <c r="H357" t="s">
        <v>1950</v>
      </c>
      <c r="I357" s="88">
        <v>-2</v>
      </c>
      <c r="J357" t="s">
        <v>94</v>
      </c>
      <c r="K357" s="49" t="s">
        <v>1951</v>
      </c>
      <c r="L357" s="397">
        <v>2</v>
      </c>
      <c r="M357" t="s">
        <v>75</v>
      </c>
      <c r="N357" t="s">
        <v>75</v>
      </c>
      <c r="O357" t="s">
        <v>347</v>
      </c>
      <c r="P357" t="s">
        <v>347</v>
      </c>
      <c r="Q357" s="353" t="s">
        <v>75</v>
      </c>
      <c r="R357" t="s">
        <v>403</v>
      </c>
      <c r="S357" t="s">
        <v>171</v>
      </c>
      <c r="T357" t="s">
        <v>402</v>
      </c>
      <c r="U357" t="s">
        <v>75</v>
      </c>
      <c r="V357" t="s">
        <v>404</v>
      </c>
      <c r="W357" t="s">
        <v>75</v>
      </c>
      <c r="X357" s="49">
        <v>8.3000000000000007</v>
      </c>
      <c r="Y357" t="s">
        <v>75</v>
      </c>
      <c r="Z357" t="s">
        <v>347</v>
      </c>
      <c r="AA357" t="s">
        <v>75</v>
      </c>
      <c r="AB357" t="s">
        <v>1952</v>
      </c>
      <c r="AC357" t="s">
        <v>347</v>
      </c>
      <c r="AD357" t="s">
        <v>2686</v>
      </c>
      <c r="AE357" t="s">
        <v>180</v>
      </c>
      <c r="AF357" t="s">
        <v>1953</v>
      </c>
      <c r="AG357" s="88" t="s">
        <v>1954</v>
      </c>
      <c r="AH357" t="s">
        <v>83</v>
      </c>
      <c r="AI357" s="49" t="s">
        <v>445</v>
      </c>
      <c r="AJ357" s="49">
        <v>1</v>
      </c>
      <c r="AK357" t="s">
        <v>5488</v>
      </c>
      <c r="AL357" s="355">
        <v>-4</v>
      </c>
      <c r="AM357" s="49" t="s">
        <v>75</v>
      </c>
      <c r="AN357" s="49" t="s">
        <v>75</v>
      </c>
      <c r="AO357" s="397" t="s">
        <v>75</v>
      </c>
      <c r="AP357" s="397" t="s">
        <v>75</v>
      </c>
      <c r="AQ357" s="397" t="s">
        <v>75</v>
      </c>
      <c r="AR357" s="397" t="s">
        <v>75</v>
      </c>
    </row>
    <row r="358" spans="1:44" x14ac:dyDescent="0.25">
      <c r="A358" s="353">
        <v>45665</v>
      </c>
      <c r="B358" t="s">
        <v>85</v>
      </c>
      <c r="C358" t="s">
        <v>175</v>
      </c>
      <c r="D358" s="357" t="s">
        <v>360</v>
      </c>
      <c r="E358" t="s">
        <v>540</v>
      </c>
      <c r="F358" t="s">
        <v>2612</v>
      </c>
      <c r="G358" t="s">
        <v>75</v>
      </c>
      <c r="H358" t="s">
        <v>5489</v>
      </c>
      <c r="I358" s="88">
        <v>-2</v>
      </c>
      <c r="J358" t="s">
        <v>103</v>
      </c>
      <c r="K358" s="49" t="s">
        <v>75</v>
      </c>
      <c r="L358" s="397">
        <v>70</v>
      </c>
      <c r="M358" t="s">
        <v>75</v>
      </c>
      <c r="N358" t="s">
        <v>75</v>
      </c>
      <c r="O358" t="s">
        <v>347</v>
      </c>
      <c r="P358" t="s">
        <v>347</v>
      </c>
      <c r="Q358" s="353" t="s">
        <v>75</v>
      </c>
      <c r="R358" t="s">
        <v>403</v>
      </c>
      <c r="S358" t="s">
        <v>1072</v>
      </c>
      <c r="T358" t="s">
        <v>2888</v>
      </c>
      <c r="U358" t="s">
        <v>75</v>
      </c>
      <c r="V358" t="s">
        <v>404</v>
      </c>
      <c r="W358" t="s">
        <v>75</v>
      </c>
      <c r="X358" s="49">
        <v>4.3</v>
      </c>
      <c r="Y358" t="s">
        <v>75</v>
      </c>
      <c r="Z358" t="s">
        <v>347</v>
      </c>
      <c r="AA358" t="s">
        <v>75</v>
      </c>
      <c r="AB358" t="s">
        <v>5490</v>
      </c>
      <c r="AC358" t="s">
        <v>5491</v>
      </c>
      <c r="AD358" t="s">
        <v>244</v>
      </c>
      <c r="AE358" t="s">
        <v>187</v>
      </c>
      <c r="AF358" t="s">
        <v>280</v>
      </c>
      <c r="AG358" s="88" t="s">
        <v>255</v>
      </c>
      <c r="AH358" t="s">
        <v>83</v>
      </c>
      <c r="AI358" s="49" t="s">
        <v>433</v>
      </c>
      <c r="AJ358" s="49">
        <v>1</v>
      </c>
      <c r="AK358" t="s">
        <v>5492</v>
      </c>
      <c r="AL358" s="355">
        <v>-140</v>
      </c>
      <c r="AM358" s="49" t="s">
        <v>75</v>
      </c>
      <c r="AN358" s="49" t="s">
        <v>75</v>
      </c>
      <c r="AO358" s="397" t="s">
        <v>75</v>
      </c>
      <c r="AP358" s="397" t="s">
        <v>75</v>
      </c>
      <c r="AQ358" s="397" t="s">
        <v>75</v>
      </c>
      <c r="AR358" s="397" t="s">
        <v>75</v>
      </c>
    </row>
    <row r="359" spans="1:44" x14ac:dyDescent="0.25">
      <c r="A359" s="353">
        <v>45665</v>
      </c>
      <c r="B359" t="s">
        <v>85</v>
      </c>
      <c r="C359" t="s">
        <v>175</v>
      </c>
      <c r="D359" s="357" t="s">
        <v>369</v>
      </c>
      <c r="E359" t="s">
        <v>529</v>
      </c>
      <c r="F359" t="s">
        <v>2868</v>
      </c>
      <c r="G359" t="s">
        <v>75</v>
      </c>
      <c r="H359" t="s">
        <v>2868</v>
      </c>
      <c r="I359" s="88">
        <v>-1</v>
      </c>
      <c r="J359" t="s">
        <v>88</v>
      </c>
      <c r="K359" s="49" t="s">
        <v>2869</v>
      </c>
      <c r="L359" s="397">
        <v>325</v>
      </c>
      <c r="M359" t="s">
        <v>75</v>
      </c>
      <c r="N359" t="s">
        <v>75</v>
      </c>
      <c r="O359" t="s">
        <v>347</v>
      </c>
      <c r="P359" t="s">
        <v>347</v>
      </c>
      <c r="Q359" s="353">
        <v>45992</v>
      </c>
      <c r="R359" t="s">
        <v>403</v>
      </c>
      <c r="S359" t="s">
        <v>1072</v>
      </c>
      <c r="T359" t="s">
        <v>2888</v>
      </c>
      <c r="U359" t="s">
        <v>75</v>
      </c>
      <c r="V359" t="s">
        <v>404</v>
      </c>
      <c r="W359" t="s">
        <v>75</v>
      </c>
      <c r="X359" s="49">
        <v>4.5999999999999996</v>
      </c>
      <c r="Y359" t="s">
        <v>75</v>
      </c>
      <c r="Z359" t="s">
        <v>347</v>
      </c>
      <c r="AA359" t="s">
        <v>75</v>
      </c>
      <c r="AB359" t="s">
        <v>2870</v>
      </c>
      <c r="AC359" t="s">
        <v>2871</v>
      </c>
      <c r="AD359" t="s">
        <v>2872</v>
      </c>
      <c r="AE359" t="s">
        <v>187</v>
      </c>
      <c r="AF359" t="s">
        <v>265</v>
      </c>
      <c r="AG359" s="88" t="s">
        <v>2873</v>
      </c>
      <c r="AH359" t="s">
        <v>83</v>
      </c>
      <c r="AI359" s="49" t="s">
        <v>433</v>
      </c>
      <c r="AJ359" s="49">
        <v>1</v>
      </c>
      <c r="AK359" t="s">
        <v>5483</v>
      </c>
      <c r="AL359" s="355">
        <v>-325</v>
      </c>
      <c r="AM359" s="49" t="s">
        <v>75</v>
      </c>
      <c r="AN359" s="49" t="s">
        <v>75</v>
      </c>
      <c r="AO359" s="397" t="s">
        <v>75</v>
      </c>
      <c r="AP359" s="397" t="s">
        <v>75</v>
      </c>
      <c r="AQ359" s="397" t="s">
        <v>75</v>
      </c>
      <c r="AR359" s="397" t="s">
        <v>75</v>
      </c>
    </row>
    <row r="360" spans="1:44" x14ac:dyDescent="0.25">
      <c r="A360" s="353">
        <v>45665</v>
      </c>
      <c r="B360" t="s">
        <v>85</v>
      </c>
      <c r="C360" t="s">
        <v>175</v>
      </c>
      <c r="D360" s="357" t="s">
        <v>714</v>
      </c>
      <c r="E360" t="s">
        <v>715</v>
      </c>
      <c r="F360" t="s">
        <v>1923</v>
      </c>
      <c r="G360" t="s">
        <v>75</v>
      </c>
      <c r="H360" t="s">
        <v>1923</v>
      </c>
      <c r="I360" s="88">
        <v>-1</v>
      </c>
      <c r="J360" t="s">
        <v>716</v>
      </c>
      <c r="K360" s="49">
        <v>5366115118</v>
      </c>
      <c r="L360" s="397">
        <v>525</v>
      </c>
      <c r="M360" t="s">
        <v>75</v>
      </c>
      <c r="N360" t="s">
        <v>75</v>
      </c>
      <c r="O360" t="s">
        <v>347</v>
      </c>
      <c r="P360" t="s">
        <v>347</v>
      </c>
      <c r="Q360" s="353">
        <v>46357</v>
      </c>
      <c r="R360" t="s">
        <v>403</v>
      </c>
      <c r="S360" t="s">
        <v>1072</v>
      </c>
      <c r="T360" t="s">
        <v>2888</v>
      </c>
      <c r="U360" t="s">
        <v>75</v>
      </c>
      <c r="V360" t="s">
        <v>404</v>
      </c>
      <c r="W360" t="s">
        <v>75</v>
      </c>
      <c r="X360" s="49">
        <v>3.4</v>
      </c>
      <c r="Y360" t="s">
        <v>75</v>
      </c>
      <c r="Z360" t="s">
        <v>347</v>
      </c>
      <c r="AA360" t="s">
        <v>75</v>
      </c>
      <c r="AB360" t="s">
        <v>1923</v>
      </c>
      <c r="AC360" t="s">
        <v>417</v>
      </c>
      <c r="AD360" t="s">
        <v>176</v>
      </c>
      <c r="AE360" t="s">
        <v>187</v>
      </c>
      <c r="AF360" t="s">
        <v>263</v>
      </c>
      <c r="AG360" s="88" t="s">
        <v>264</v>
      </c>
      <c r="AH360" t="s">
        <v>83</v>
      </c>
      <c r="AI360" s="49" t="s">
        <v>448</v>
      </c>
      <c r="AJ360" s="49">
        <v>1</v>
      </c>
      <c r="AK360" t="s">
        <v>5483</v>
      </c>
      <c r="AL360" s="355">
        <v>-525</v>
      </c>
      <c r="AM360" s="49" t="s">
        <v>75</v>
      </c>
      <c r="AN360" s="49" t="s">
        <v>75</v>
      </c>
      <c r="AO360" s="397" t="s">
        <v>75</v>
      </c>
      <c r="AP360" s="397" t="s">
        <v>75</v>
      </c>
      <c r="AQ360" s="397" t="s">
        <v>75</v>
      </c>
      <c r="AR360" s="397" t="s">
        <v>75</v>
      </c>
    </row>
    <row r="361" spans="1:44" x14ac:dyDescent="0.25">
      <c r="A361" s="353">
        <v>45665</v>
      </c>
      <c r="B361" t="s">
        <v>85</v>
      </c>
      <c r="C361" t="s">
        <v>175</v>
      </c>
      <c r="D361" s="357" t="s">
        <v>369</v>
      </c>
      <c r="E361" t="s">
        <v>529</v>
      </c>
      <c r="F361" t="s">
        <v>212</v>
      </c>
      <c r="G361" t="s">
        <v>75</v>
      </c>
      <c r="H361" t="s">
        <v>212</v>
      </c>
      <c r="I361" s="88">
        <v>-1</v>
      </c>
      <c r="J361" t="s">
        <v>88</v>
      </c>
      <c r="K361" s="49" t="s">
        <v>536</v>
      </c>
      <c r="L361" s="397">
        <v>700</v>
      </c>
      <c r="M361" t="s">
        <v>75</v>
      </c>
      <c r="N361" t="s">
        <v>75</v>
      </c>
      <c r="O361" t="s">
        <v>347</v>
      </c>
      <c r="P361" t="s">
        <v>347</v>
      </c>
      <c r="Q361" s="353">
        <v>45992</v>
      </c>
      <c r="R361" t="s">
        <v>403</v>
      </c>
      <c r="S361" t="s">
        <v>1072</v>
      </c>
      <c r="T361" t="s">
        <v>2888</v>
      </c>
      <c r="U361" t="s">
        <v>75</v>
      </c>
      <c r="V361" t="s">
        <v>404</v>
      </c>
      <c r="W361" t="s">
        <v>75</v>
      </c>
      <c r="X361" s="49">
        <v>4.5999999999999996</v>
      </c>
      <c r="Y361" t="s">
        <v>75</v>
      </c>
      <c r="Z361" t="s">
        <v>347</v>
      </c>
      <c r="AA361" t="s">
        <v>75</v>
      </c>
      <c r="AB361" t="s">
        <v>139</v>
      </c>
      <c r="AC361" t="s">
        <v>537</v>
      </c>
      <c r="AD361" t="s">
        <v>242</v>
      </c>
      <c r="AE361" t="s">
        <v>187</v>
      </c>
      <c r="AF361" t="s">
        <v>538</v>
      </c>
      <c r="AG361" s="88" t="s">
        <v>539</v>
      </c>
      <c r="AH361" t="s">
        <v>83</v>
      </c>
      <c r="AI361" s="49" t="s">
        <v>433</v>
      </c>
      <c r="AJ361" s="49">
        <v>1</v>
      </c>
      <c r="AK361" t="s">
        <v>5483</v>
      </c>
      <c r="AL361" s="355">
        <v>-700</v>
      </c>
      <c r="AM361" s="49" t="s">
        <v>75</v>
      </c>
      <c r="AN361" s="49" t="s">
        <v>75</v>
      </c>
      <c r="AO361" s="397" t="s">
        <v>75</v>
      </c>
      <c r="AP361" s="397" t="s">
        <v>75</v>
      </c>
      <c r="AQ361" s="397" t="s">
        <v>75</v>
      </c>
      <c r="AR361" s="397" t="s">
        <v>75</v>
      </c>
    </row>
    <row r="362" spans="1:44" x14ac:dyDescent="0.25">
      <c r="A362" s="353">
        <v>45665</v>
      </c>
      <c r="B362" t="s">
        <v>85</v>
      </c>
      <c r="C362" t="s">
        <v>175</v>
      </c>
      <c r="D362" s="357" t="s">
        <v>369</v>
      </c>
      <c r="E362" t="s">
        <v>529</v>
      </c>
      <c r="F362" t="s">
        <v>2874</v>
      </c>
      <c r="G362" t="s">
        <v>75</v>
      </c>
      <c r="H362" t="s">
        <v>2875</v>
      </c>
      <c r="I362" s="88">
        <v>-1</v>
      </c>
      <c r="J362" t="s">
        <v>88</v>
      </c>
      <c r="K362" s="49" t="s">
        <v>2876</v>
      </c>
      <c r="L362" s="397">
        <v>1000</v>
      </c>
      <c r="M362" t="s">
        <v>75</v>
      </c>
      <c r="N362" t="s">
        <v>75</v>
      </c>
      <c r="O362" t="s">
        <v>347</v>
      </c>
      <c r="P362" t="s">
        <v>347</v>
      </c>
      <c r="Q362" s="353" t="s">
        <v>75</v>
      </c>
      <c r="R362" t="s">
        <v>403</v>
      </c>
      <c r="S362" t="s">
        <v>1072</v>
      </c>
      <c r="T362" t="s">
        <v>2888</v>
      </c>
      <c r="U362" t="s">
        <v>75</v>
      </c>
      <c r="V362" t="s">
        <v>404</v>
      </c>
      <c r="W362" t="s">
        <v>75</v>
      </c>
      <c r="X362" s="49">
        <v>4.5999999999999996</v>
      </c>
      <c r="Y362" t="s">
        <v>75</v>
      </c>
      <c r="Z362" t="s">
        <v>347</v>
      </c>
      <c r="AA362" t="s">
        <v>75</v>
      </c>
      <c r="AB362" t="s">
        <v>2877</v>
      </c>
      <c r="AC362" t="s">
        <v>2871</v>
      </c>
      <c r="AD362" t="s">
        <v>2872</v>
      </c>
      <c r="AE362" t="s">
        <v>187</v>
      </c>
      <c r="AF362" t="s">
        <v>265</v>
      </c>
      <c r="AG362" s="88" t="s">
        <v>2873</v>
      </c>
      <c r="AH362" t="s">
        <v>83</v>
      </c>
      <c r="AI362" s="49" t="s">
        <v>433</v>
      </c>
      <c r="AJ362" s="49">
        <v>1</v>
      </c>
      <c r="AK362" t="s">
        <v>5483</v>
      </c>
      <c r="AL362" s="355">
        <v>-1000</v>
      </c>
      <c r="AM362" s="49" t="s">
        <v>75</v>
      </c>
      <c r="AN362" s="49" t="s">
        <v>75</v>
      </c>
      <c r="AO362" s="397" t="s">
        <v>75</v>
      </c>
      <c r="AP362" s="397" t="s">
        <v>75</v>
      </c>
      <c r="AQ362" s="397" t="s">
        <v>75</v>
      </c>
      <c r="AR362" s="397" t="s">
        <v>75</v>
      </c>
    </row>
    <row r="363" spans="1:44" x14ac:dyDescent="0.25">
      <c r="A363" s="353">
        <v>45665</v>
      </c>
      <c r="B363" t="s">
        <v>85</v>
      </c>
      <c r="C363" t="s">
        <v>175</v>
      </c>
      <c r="D363" s="357" t="s">
        <v>602</v>
      </c>
      <c r="E363" t="s">
        <v>517</v>
      </c>
      <c r="F363" t="s">
        <v>2681</v>
      </c>
      <c r="G363" t="s">
        <v>75</v>
      </c>
      <c r="H363" t="s">
        <v>2681</v>
      </c>
      <c r="I363" s="88">
        <v>-1</v>
      </c>
      <c r="J363" t="s">
        <v>103</v>
      </c>
      <c r="K363" s="49">
        <v>6542232</v>
      </c>
      <c r="L363" s="397">
        <v>183</v>
      </c>
      <c r="M363" t="s">
        <v>75</v>
      </c>
      <c r="N363" t="s">
        <v>75</v>
      </c>
      <c r="O363" t="s">
        <v>347</v>
      </c>
      <c r="P363" t="s">
        <v>347</v>
      </c>
      <c r="Q363" s="353" t="s">
        <v>347</v>
      </c>
      <c r="R363" t="s">
        <v>403</v>
      </c>
      <c r="S363" t="s">
        <v>1072</v>
      </c>
      <c r="T363" t="s">
        <v>2888</v>
      </c>
      <c r="U363" t="s">
        <v>75</v>
      </c>
      <c r="V363" t="s">
        <v>404</v>
      </c>
      <c r="W363" t="s">
        <v>75</v>
      </c>
      <c r="X363" s="49">
        <v>4.5</v>
      </c>
      <c r="Y363" t="s">
        <v>75</v>
      </c>
      <c r="Z363" t="s">
        <v>347</v>
      </c>
      <c r="AA363" t="s">
        <v>75</v>
      </c>
      <c r="AB363" t="s">
        <v>5493</v>
      </c>
      <c r="AC363" t="s">
        <v>417</v>
      </c>
      <c r="AD363" t="s">
        <v>176</v>
      </c>
      <c r="AE363" t="s">
        <v>187</v>
      </c>
      <c r="AF363" t="s">
        <v>263</v>
      </c>
      <c r="AG363" s="88" t="s">
        <v>264</v>
      </c>
      <c r="AH363" t="s">
        <v>83</v>
      </c>
      <c r="AI363" s="49" t="s">
        <v>433</v>
      </c>
      <c r="AJ363" s="49">
        <v>1</v>
      </c>
      <c r="AK363" t="s">
        <v>5494</v>
      </c>
      <c r="AL363" s="355">
        <v>-183</v>
      </c>
      <c r="AM363" s="49" t="s">
        <v>75</v>
      </c>
      <c r="AN363" s="49" t="s">
        <v>75</v>
      </c>
      <c r="AO363" s="397" t="s">
        <v>75</v>
      </c>
      <c r="AP363" s="397" t="s">
        <v>75</v>
      </c>
      <c r="AQ363" s="397" t="s">
        <v>75</v>
      </c>
      <c r="AR363" s="397" t="s">
        <v>75</v>
      </c>
    </row>
    <row r="364" spans="1:44" x14ac:dyDescent="0.25">
      <c r="A364" s="353">
        <v>45665</v>
      </c>
      <c r="B364" t="s">
        <v>85</v>
      </c>
      <c r="C364" t="s">
        <v>177</v>
      </c>
      <c r="D364" s="357" t="s">
        <v>116</v>
      </c>
      <c r="E364" t="s">
        <v>474</v>
      </c>
      <c r="F364" t="s">
        <v>2576</v>
      </c>
      <c r="G364" t="s">
        <v>75</v>
      </c>
      <c r="H364" t="s">
        <v>2576</v>
      </c>
      <c r="I364" s="88">
        <v>-1</v>
      </c>
      <c r="J364" t="s">
        <v>105</v>
      </c>
      <c r="K364" s="49" t="s">
        <v>2577</v>
      </c>
      <c r="L364" s="397">
        <v>60</v>
      </c>
      <c r="M364" t="s">
        <v>75</v>
      </c>
      <c r="N364" t="s">
        <v>75</v>
      </c>
      <c r="O364" t="s">
        <v>347</v>
      </c>
      <c r="P364" t="s">
        <v>347</v>
      </c>
      <c r="Q364" s="353" t="s">
        <v>75</v>
      </c>
      <c r="R364" t="s">
        <v>403</v>
      </c>
      <c r="S364" t="s">
        <v>1072</v>
      </c>
      <c r="T364" t="s">
        <v>2888</v>
      </c>
      <c r="U364" t="s">
        <v>75</v>
      </c>
      <c r="V364" t="s">
        <v>404</v>
      </c>
      <c r="W364" t="s">
        <v>75</v>
      </c>
      <c r="X364" s="49">
        <v>7.4</v>
      </c>
      <c r="Y364" t="s">
        <v>75</v>
      </c>
      <c r="Z364" t="s">
        <v>347</v>
      </c>
      <c r="AA364" t="s">
        <v>75</v>
      </c>
      <c r="AB364" t="s">
        <v>2578</v>
      </c>
      <c r="AC364" t="s">
        <v>475</v>
      </c>
      <c r="AD364" t="s">
        <v>277</v>
      </c>
      <c r="AE364" t="s">
        <v>187</v>
      </c>
      <c r="AF364" t="s">
        <v>560</v>
      </c>
      <c r="AG364" s="88" t="s">
        <v>278</v>
      </c>
      <c r="AH364" t="s">
        <v>104</v>
      </c>
      <c r="AI364" s="49" t="s">
        <v>416</v>
      </c>
      <c r="AJ364" s="49">
        <v>1</v>
      </c>
      <c r="AK364" t="s">
        <v>5484</v>
      </c>
      <c r="AL364" s="355">
        <v>-60</v>
      </c>
      <c r="AM364" s="49" t="s">
        <v>75</v>
      </c>
      <c r="AN364" s="49" t="s">
        <v>75</v>
      </c>
      <c r="AO364" s="397" t="s">
        <v>75</v>
      </c>
      <c r="AP364" s="397" t="s">
        <v>75</v>
      </c>
      <c r="AQ364" s="397" t="s">
        <v>75</v>
      </c>
      <c r="AR364" s="397" t="s">
        <v>75</v>
      </c>
    </row>
    <row r="365" spans="1:44" x14ac:dyDescent="0.25">
      <c r="A365" s="353">
        <v>45665</v>
      </c>
      <c r="B365" t="s">
        <v>85</v>
      </c>
      <c r="C365" t="s">
        <v>177</v>
      </c>
      <c r="D365" s="357" t="s">
        <v>116</v>
      </c>
      <c r="E365" t="s">
        <v>474</v>
      </c>
      <c r="F365" t="s">
        <v>1875</v>
      </c>
      <c r="G365" t="s">
        <v>75</v>
      </c>
      <c r="H365" t="s">
        <v>1875</v>
      </c>
      <c r="I365" s="88">
        <v>-1</v>
      </c>
      <c r="J365" t="s">
        <v>105</v>
      </c>
      <c r="K365" s="49" t="s">
        <v>1876</v>
      </c>
      <c r="L365" s="397">
        <v>60</v>
      </c>
      <c r="M365" t="s">
        <v>75</v>
      </c>
      <c r="N365" t="s">
        <v>75</v>
      </c>
      <c r="O365" t="s">
        <v>347</v>
      </c>
      <c r="P365" t="s">
        <v>347</v>
      </c>
      <c r="Q365" s="353" t="s">
        <v>75</v>
      </c>
      <c r="R365" t="s">
        <v>403</v>
      </c>
      <c r="S365" t="s">
        <v>1072</v>
      </c>
      <c r="T365" t="s">
        <v>2888</v>
      </c>
      <c r="U365" t="s">
        <v>75</v>
      </c>
      <c r="V365" t="s">
        <v>404</v>
      </c>
      <c r="W365" t="s">
        <v>75</v>
      </c>
      <c r="X365" s="49">
        <v>7.4</v>
      </c>
      <c r="Y365" t="s">
        <v>75</v>
      </c>
      <c r="Z365" t="s">
        <v>347</v>
      </c>
      <c r="AA365" t="s">
        <v>75</v>
      </c>
      <c r="AB365" t="s">
        <v>1877</v>
      </c>
      <c r="AC365" t="s">
        <v>475</v>
      </c>
      <c r="AD365" t="s">
        <v>277</v>
      </c>
      <c r="AE365" t="s">
        <v>187</v>
      </c>
      <c r="AF365" t="s">
        <v>560</v>
      </c>
      <c r="AG365" s="88" t="s">
        <v>278</v>
      </c>
      <c r="AH365" t="s">
        <v>104</v>
      </c>
      <c r="AI365" s="49" t="s">
        <v>416</v>
      </c>
      <c r="AJ365" s="49">
        <v>1</v>
      </c>
      <c r="AK365" t="s">
        <v>5484</v>
      </c>
      <c r="AL365" s="355">
        <v>-60</v>
      </c>
      <c r="AM365" s="49" t="s">
        <v>75</v>
      </c>
      <c r="AN365" s="49" t="s">
        <v>75</v>
      </c>
      <c r="AO365" s="397" t="s">
        <v>75</v>
      </c>
      <c r="AP365" s="397" t="s">
        <v>75</v>
      </c>
      <c r="AQ365" s="397" t="s">
        <v>75</v>
      </c>
      <c r="AR365" s="397" t="s">
        <v>75</v>
      </c>
    </row>
    <row r="366" spans="1:44" x14ac:dyDescent="0.25">
      <c r="A366" s="353">
        <v>45665</v>
      </c>
      <c r="B366" t="s">
        <v>85</v>
      </c>
      <c r="C366" t="s">
        <v>177</v>
      </c>
      <c r="D366" s="357" t="s">
        <v>116</v>
      </c>
      <c r="E366" t="s">
        <v>474</v>
      </c>
      <c r="F366" t="s">
        <v>2648</v>
      </c>
      <c r="G366" t="s">
        <v>75</v>
      </c>
      <c r="H366" t="s">
        <v>2648</v>
      </c>
      <c r="I366" s="88">
        <v>-1</v>
      </c>
      <c r="J366" t="s">
        <v>105</v>
      </c>
      <c r="K366" s="49" t="s">
        <v>2649</v>
      </c>
      <c r="L366" s="397">
        <v>50</v>
      </c>
      <c r="M366" t="s">
        <v>75</v>
      </c>
      <c r="N366" t="s">
        <v>75</v>
      </c>
      <c r="O366" t="s">
        <v>347</v>
      </c>
      <c r="P366" t="s">
        <v>347</v>
      </c>
      <c r="Q366" s="353" t="s">
        <v>75</v>
      </c>
      <c r="R366" t="s">
        <v>403</v>
      </c>
      <c r="S366" t="s">
        <v>1072</v>
      </c>
      <c r="T366" t="s">
        <v>2888</v>
      </c>
      <c r="U366" t="s">
        <v>75</v>
      </c>
      <c r="V366" t="s">
        <v>404</v>
      </c>
      <c r="W366" t="s">
        <v>75</v>
      </c>
      <c r="X366" s="49">
        <v>7.4</v>
      </c>
      <c r="Y366" t="s">
        <v>75</v>
      </c>
      <c r="Z366" t="s">
        <v>347</v>
      </c>
      <c r="AA366" t="s">
        <v>75</v>
      </c>
      <c r="AB366" t="s">
        <v>2650</v>
      </c>
      <c r="AC366" t="s">
        <v>475</v>
      </c>
      <c r="AD366" t="s">
        <v>277</v>
      </c>
      <c r="AE366" t="s">
        <v>187</v>
      </c>
      <c r="AF366" t="s">
        <v>560</v>
      </c>
      <c r="AG366" s="88" t="s">
        <v>278</v>
      </c>
      <c r="AH366" t="s">
        <v>104</v>
      </c>
      <c r="AI366" s="49" t="s">
        <v>416</v>
      </c>
      <c r="AJ366" s="49">
        <v>1</v>
      </c>
      <c r="AK366" t="s">
        <v>5484</v>
      </c>
      <c r="AL366" s="355">
        <v>-50</v>
      </c>
      <c r="AM366" s="49" t="s">
        <v>75</v>
      </c>
      <c r="AN366" s="49" t="s">
        <v>75</v>
      </c>
      <c r="AO366" s="397" t="s">
        <v>75</v>
      </c>
      <c r="AP366" s="397" t="s">
        <v>75</v>
      </c>
      <c r="AQ366" s="397" t="s">
        <v>75</v>
      </c>
      <c r="AR366" s="397" t="s">
        <v>75</v>
      </c>
    </row>
    <row r="367" spans="1:44" x14ac:dyDescent="0.25">
      <c r="A367" s="353">
        <v>45665</v>
      </c>
      <c r="B367" t="s">
        <v>85</v>
      </c>
      <c r="C367" t="s">
        <v>188</v>
      </c>
      <c r="D367" s="357" t="s">
        <v>189</v>
      </c>
      <c r="E367" t="s">
        <v>462</v>
      </c>
      <c r="F367" t="s">
        <v>2859</v>
      </c>
      <c r="G367" t="s">
        <v>75</v>
      </c>
      <c r="H367" t="s">
        <v>2859</v>
      </c>
      <c r="I367" s="88">
        <v>-1</v>
      </c>
      <c r="J367" t="s">
        <v>102</v>
      </c>
      <c r="K367" s="49" t="s">
        <v>2860</v>
      </c>
      <c r="L367" s="397">
        <v>45</v>
      </c>
      <c r="M367" t="s">
        <v>75</v>
      </c>
      <c r="N367" t="s">
        <v>75</v>
      </c>
      <c r="O367" t="s">
        <v>347</v>
      </c>
      <c r="P367" t="s">
        <v>347</v>
      </c>
      <c r="Q367" s="353" t="s">
        <v>347</v>
      </c>
      <c r="R367" t="s">
        <v>403</v>
      </c>
      <c r="S367" t="s">
        <v>1072</v>
      </c>
      <c r="T367" t="s">
        <v>2888</v>
      </c>
      <c r="U367" t="s">
        <v>75</v>
      </c>
      <c r="V367" t="s">
        <v>431</v>
      </c>
      <c r="W367" t="s">
        <v>75</v>
      </c>
      <c r="X367" s="49">
        <v>1.3</v>
      </c>
      <c r="Y367" t="s">
        <v>75</v>
      </c>
      <c r="Z367" t="s">
        <v>347</v>
      </c>
      <c r="AA367" t="s">
        <v>75</v>
      </c>
      <c r="AB367" t="s">
        <v>2861</v>
      </c>
      <c r="AC367" t="s">
        <v>75</v>
      </c>
      <c r="AD367" t="s">
        <v>77</v>
      </c>
      <c r="AE367" t="s">
        <v>187</v>
      </c>
      <c r="AF367" t="s">
        <v>399</v>
      </c>
      <c r="AG367" s="88" t="s">
        <v>258</v>
      </c>
      <c r="AH367" t="s">
        <v>83</v>
      </c>
      <c r="AI367" s="49" t="s">
        <v>436</v>
      </c>
      <c r="AJ367" s="49">
        <v>1</v>
      </c>
      <c r="AK367" t="s">
        <v>5484</v>
      </c>
      <c r="AL367" s="355">
        <v>-45</v>
      </c>
      <c r="AM367" s="49" t="s">
        <v>75</v>
      </c>
      <c r="AN367" s="49" t="s">
        <v>75</v>
      </c>
      <c r="AO367" s="397" t="s">
        <v>75</v>
      </c>
      <c r="AP367" s="397" t="s">
        <v>75</v>
      </c>
      <c r="AQ367" s="397" t="s">
        <v>75</v>
      </c>
      <c r="AR367" s="397" t="s">
        <v>75</v>
      </c>
    </row>
    <row r="368" spans="1:44" x14ac:dyDescent="0.25">
      <c r="A368" s="353">
        <v>45665</v>
      </c>
      <c r="B368" t="s">
        <v>85</v>
      </c>
      <c r="C368" t="s">
        <v>188</v>
      </c>
      <c r="D368" s="357" t="s">
        <v>189</v>
      </c>
      <c r="E368" t="s">
        <v>432</v>
      </c>
      <c r="F368" t="s">
        <v>81</v>
      </c>
      <c r="G368" t="s">
        <v>75</v>
      </c>
      <c r="H368" t="s">
        <v>81</v>
      </c>
      <c r="I368" s="88">
        <v>-1</v>
      </c>
      <c r="J368" t="s">
        <v>218</v>
      </c>
      <c r="K368" s="49" t="s">
        <v>465</v>
      </c>
      <c r="L368" s="397">
        <v>7.5</v>
      </c>
      <c r="M368" t="s">
        <v>75</v>
      </c>
      <c r="N368" t="s">
        <v>75</v>
      </c>
      <c r="O368" t="s">
        <v>347</v>
      </c>
      <c r="P368" t="s">
        <v>347</v>
      </c>
      <c r="Q368" s="353" t="s">
        <v>75</v>
      </c>
      <c r="R368" t="s">
        <v>403</v>
      </c>
      <c r="S368" t="s">
        <v>1072</v>
      </c>
      <c r="T368" t="s">
        <v>2888</v>
      </c>
      <c r="U368" t="s">
        <v>75</v>
      </c>
      <c r="V368" t="s">
        <v>431</v>
      </c>
      <c r="W368" t="s">
        <v>75</v>
      </c>
      <c r="X368" s="49">
        <v>4.0999999999999996</v>
      </c>
      <c r="Y368" t="s">
        <v>75</v>
      </c>
      <c r="Z368" t="s">
        <v>347</v>
      </c>
      <c r="AA368" t="s">
        <v>75</v>
      </c>
      <c r="AB368" t="s">
        <v>82</v>
      </c>
      <c r="AC368" t="s">
        <v>466</v>
      </c>
      <c r="AD368" t="s">
        <v>2210</v>
      </c>
      <c r="AE368" t="s">
        <v>187</v>
      </c>
      <c r="AF368" t="s">
        <v>2211</v>
      </c>
      <c r="AG368" s="88" t="s">
        <v>2212</v>
      </c>
      <c r="AH368" t="s">
        <v>83</v>
      </c>
      <c r="AI368" s="49" t="s">
        <v>433</v>
      </c>
      <c r="AJ368" s="49">
        <v>1</v>
      </c>
      <c r="AK368" t="s">
        <v>5484</v>
      </c>
      <c r="AL368" s="355">
        <v>-7.5</v>
      </c>
      <c r="AM368" s="49" t="s">
        <v>75</v>
      </c>
      <c r="AN368" s="49" t="s">
        <v>75</v>
      </c>
      <c r="AO368" s="397" t="s">
        <v>75</v>
      </c>
      <c r="AP368" s="397" t="s">
        <v>75</v>
      </c>
      <c r="AQ368" s="397" t="s">
        <v>75</v>
      </c>
      <c r="AR368" s="397" t="s">
        <v>75</v>
      </c>
    </row>
    <row r="369" spans="1:44" x14ac:dyDescent="0.25">
      <c r="A369" s="353">
        <v>45665</v>
      </c>
      <c r="B369" t="s">
        <v>85</v>
      </c>
      <c r="C369" t="s">
        <v>188</v>
      </c>
      <c r="D369" s="357" t="s">
        <v>189</v>
      </c>
      <c r="E369" t="s">
        <v>462</v>
      </c>
      <c r="F369" t="s">
        <v>231</v>
      </c>
      <c r="G369" t="s">
        <v>75</v>
      </c>
      <c r="H369" t="s">
        <v>231</v>
      </c>
      <c r="I369" s="88">
        <v>-1</v>
      </c>
      <c r="J369" t="s">
        <v>102</v>
      </c>
      <c r="K369" s="49" t="s">
        <v>700</v>
      </c>
      <c r="L369" s="397">
        <v>9</v>
      </c>
      <c r="M369" t="s">
        <v>75</v>
      </c>
      <c r="N369" t="s">
        <v>75</v>
      </c>
      <c r="O369" t="s">
        <v>347</v>
      </c>
      <c r="P369" t="s">
        <v>347</v>
      </c>
      <c r="Q369" s="353" t="s">
        <v>75</v>
      </c>
      <c r="R369" t="s">
        <v>403</v>
      </c>
      <c r="S369" t="s">
        <v>1072</v>
      </c>
      <c r="T369" t="s">
        <v>2888</v>
      </c>
      <c r="U369" t="s">
        <v>75</v>
      </c>
      <c r="V369" t="s">
        <v>431</v>
      </c>
      <c r="W369" t="s">
        <v>75</v>
      </c>
      <c r="X369" s="49">
        <v>1.3</v>
      </c>
      <c r="Y369" t="s">
        <v>75</v>
      </c>
      <c r="Z369" t="s">
        <v>347</v>
      </c>
      <c r="AA369" t="s">
        <v>75</v>
      </c>
      <c r="AB369" t="s">
        <v>231</v>
      </c>
      <c r="AC369" t="s">
        <v>559</v>
      </c>
      <c r="AD369" t="s">
        <v>80</v>
      </c>
      <c r="AE369" t="s">
        <v>187</v>
      </c>
      <c r="AF369" t="s">
        <v>409</v>
      </c>
      <c r="AG369" s="88" t="s">
        <v>256</v>
      </c>
      <c r="AH369" t="s">
        <v>83</v>
      </c>
      <c r="AI369" s="49" t="s">
        <v>436</v>
      </c>
      <c r="AJ369" s="49">
        <v>1</v>
      </c>
      <c r="AK369" t="s">
        <v>5484</v>
      </c>
      <c r="AL369" s="355">
        <v>-9</v>
      </c>
      <c r="AM369" s="49" t="s">
        <v>75</v>
      </c>
      <c r="AN369" s="49" t="s">
        <v>75</v>
      </c>
      <c r="AO369" s="397" t="s">
        <v>75</v>
      </c>
      <c r="AP369" s="397" t="s">
        <v>75</v>
      </c>
      <c r="AQ369" s="397" t="s">
        <v>75</v>
      </c>
      <c r="AR369" s="397" t="s">
        <v>75</v>
      </c>
    </row>
    <row r="370" spans="1:44" x14ac:dyDescent="0.25">
      <c r="A370" s="353">
        <v>45665</v>
      </c>
      <c r="B370" t="s">
        <v>85</v>
      </c>
      <c r="C370" t="s">
        <v>188</v>
      </c>
      <c r="D370" s="357" t="s">
        <v>189</v>
      </c>
      <c r="E370" t="s">
        <v>462</v>
      </c>
      <c r="F370" t="s">
        <v>316</v>
      </c>
      <c r="G370" t="s">
        <v>75</v>
      </c>
      <c r="H370" t="s">
        <v>316</v>
      </c>
      <c r="I370" s="88">
        <v>-1</v>
      </c>
      <c r="J370" t="s">
        <v>121</v>
      </c>
      <c r="K370" s="49" t="s">
        <v>456</v>
      </c>
      <c r="L370" s="397">
        <v>10</v>
      </c>
      <c r="M370" t="s">
        <v>75</v>
      </c>
      <c r="N370" t="s">
        <v>75</v>
      </c>
      <c r="O370" t="s">
        <v>347</v>
      </c>
      <c r="P370" t="s">
        <v>347</v>
      </c>
      <c r="Q370" s="353" t="s">
        <v>75</v>
      </c>
      <c r="R370" t="s">
        <v>403</v>
      </c>
      <c r="S370" t="s">
        <v>2123</v>
      </c>
      <c r="T370" t="s">
        <v>2124</v>
      </c>
      <c r="U370" t="s">
        <v>75</v>
      </c>
      <c r="V370" t="s">
        <v>431</v>
      </c>
      <c r="W370" t="s">
        <v>75</v>
      </c>
      <c r="X370" s="49">
        <v>4.3</v>
      </c>
      <c r="Y370" t="s">
        <v>75</v>
      </c>
      <c r="Z370" t="s">
        <v>347</v>
      </c>
      <c r="AA370" t="s">
        <v>75</v>
      </c>
      <c r="AB370" t="s">
        <v>316</v>
      </c>
      <c r="AC370" t="s">
        <v>438</v>
      </c>
      <c r="AD370" t="s">
        <v>80</v>
      </c>
      <c r="AE370" t="s">
        <v>199</v>
      </c>
      <c r="AF370" t="s">
        <v>409</v>
      </c>
      <c r="AG370" s="88" t="s">
        <v>256</v>
      </c>
      <c r="AH370" t="s">
        <v>83</v>
      </c>
      <c r="AI370" s="49" t="s">
        <v>406</v>
      </c>
      <c r="AJ370" s="49">
        <v>1</v>
      </c>
      <c r="AK370" t="s">
        <v>5486</v>
      </c>
      <c r="AL370" s="355">
        <v>-10</v>
      </c>
      <c r="AM370" s="49" t="s">
        <v>75</v>
      </c>
      <c r="AN370" s="49" t="s">
        <v>75</v>
      </c>
      <c r="AO370" s="397" t="s">
        <v>75</v>
      </c>
      <c r="AP370" s="397" t="s">
        <v>75</v>
      </c>
      <c r="AQ370" s="397" t="s">
        <v>75</v>
      </c>
      <c r="AR370" s="397" t="s">
        <v>75</v>
      </c>
    </row>
    <row r="371" spans="1:44" x14ac:dyDescent="0.25">
      <c r="A371" s="353">
        <v>45665</v>
      </c>
      <c r="B371" t="s">
        <v>85</v>
      </c>
      <c r="C371" t="s">
        <v>188</v>
      </c>
      <c r="D371" s="357" t="s">
        <v>189</v>
      </c>
      <c r="E371" t="s">
        <v>462</v>
      </c>
      <c r="F371" t="s">
        <v>245</v>
      </c>
      <c r="G371" t="s">
        <v>75</v>
      </c>
      <c r="H371" t="s">
        <v>245</v>
      </c>
      <c r="I371" s="88">
        <v>-1</v>
      </c>
      <c r="J371" t="s">
        <v>371</v>
      </c>
      <c r="K371" s="49" t="s">
        <v>469</v>
      </c>
      <c r="L371" s="397">
        <v>38</v>
      </c>
      <c r="M371" t="s">
        <v>75</v>
      </c>
      <c r="N371" t="s">
        <v>75</v>
      </c>
      <c r="O371" t="s">
        <v>347</v>
      </c>
      <c r="P371" t="s">
        <v>347</v>
      </c>
      <c r="Q371" s="353" t="s">
        <v>75</v>
      </c>
      <c r="R371" t="s">
        <v>403</v>
      </c>
      <c r="S371" t="s">
        <v>2123</v>
      </c>
      <c r="T371" t="s">
        <v>2124</v>
      </c>
      <c r="U371" t="s">
        <v>75</v>
      </c>
      <c r="V371" t="s">
        <v>431</v>
      </c>
      <c r="W371" t="s">
        <v>75</v>
      </c>
      <c r="X371" s="49">
        <v>2.5</v>
      </c>
      <c r="Y371" t="s">
        <v>75</v>
      </c>
      <c r="Z371" t="s">
        <v>347</v>
      </c>
      <c r="AA371" t="s">
        <v>75</v>
      </c>
      <c r="AB371" t="s">
        <v>246</v>
      </c>
      <c r="AC371" t="s">
        <v>437</v>
      </c>
      <c r="AD371" t="s">
        <v>80</v>
      </c>
      <c r="AE371" t="s">
        <v>199</v>
      </c>
      <c r="AF371" t="s">
        <v>409</v>
      </c>
      <c r="AG371" s="88" t="s">
        <v>256</v>
      </c>
      <c r="AH371" t="s">
        <v>83</v>
      </c>
      <c r="AI371" s="49" t="s">
        <v>414</v>
      </c>
      <c r="AJ371" s="49">
        <v>1</v>
      </c>
      <c r="AK371" t="s">
        <v>5486</v>
      </c>
      <c r="AL371" s="355">
        <v>-38</v>
      </c>
      <c r="AM371" s="49" t="s">
        <v>75</v>
      </c>
      <c r="AN371" s="49" t="s">
        <v>75</v>
      </c>
      <c r="AO371" s="397" t="s">
        <v>75</v>
      </c>
      <c r="AP371" s="397" t="s">
        <v>75</v>
      </c>
      <c r="AQ371" s="397" t="s">
        <v>75</v>
      </c>
      <c r="AR371" s="397" t="s">
        <v>75</v>
      </c>
    </row>
    <row r="372" spans="1:44" x14ac:dyDescent="0.25">
      <c r="A372" s="353">
        <v>45665</v>
      </c>
      <c r="B372" t="s">
        <v>85</v>
      </c>
      <c r="C372" t="s">
        <v>177</v>
      </c>
      <c r="D372" s="357" t="s">
        <v>84</v>
      </c>
      <c r="E372" t="s">
        <v>512</v>
      </c>
      <c r="F372" t="s">
        <v>86</v>
      </c>
      <c r="G372" t="s">
        <v>75</v>
      </c>
      <c r="H372" t="s">
        <v>5368</v>
      </c>
      <c r="I372" s="88">
        <v>-1</v>
      </c>
      <c r="J372" t="s">
        <v>88</v>
      </c>
      <c r="K372" s="49" t="s">
        <v>483</v>
      </c>
      <c r="L372" s="397">
        <v>2.75</v>
      </c>
      <c r="M372" t="s">
        <v>75</v>
      </c>
      <c r="N372" t="s">
        <v>75</v>
      </c>
      <c r="O372" t="s">
        <v>347</v>
      </c>
      <c r="P372" t="s">
        <v>347</v>
      </c>
      <c r="Q372" s="353">
        <v>46296</v>
      </c>
      <c r="R372" t="s">
        <v>403</v>
      </c>
      <c r="S372" t="s">
        <v>2123</v>
      </c>
      <c r="T372" t="s">
        <v>2124</v>
      </c>
      <c r="U372" t="s">
        <v>75</v>
      </c>
      <c r="V372" t="s">
        <v>404</v>
      </c>
      <c r="W372" t="s">
        <v>75</v>
      </c>
      <c r="X372" s="49">
        <v>8.6</v>
      </c>
      <c r="Y372" t="s">
        <v>75</v>
      </c>
      <c r="Z372" t="s">
        <v>347</v>
      </c>
      <c r="AA372" t="s">
        <v>75</v>
      </c>
      <c r="AB372" t="s">
        <v>87</v>
      </c>
      <c r="AC372" t="s">
        <v>484</v>
      </c>
      <c r="AD372" t="s">
        <v>80</v>
      </c>
      <c r="AE372" t="s">
        <v>199</v>
      </c>
      <c r="AF372" t="s">
        <v>409</v>
      </c>
      <c r="AG372" s="88" t="s">
        <v>256</v>
      </c>
      <c r="AH372" t="s">
        <v>83</v>
      </c>
      <c r="AI372" s="49">
        <v>8</v>
      </c>
      <c r="AJ372" s="49">
        <v>1</v>
      </c>
      <c r="AK372" t="s">
        <v>5486</v>
      </c>
      <c r="AL372" s="355">
        <v>-2.75</v>
      </c>
      <c r="AM372" s="49" t="s">
        <v>75</v>
      </c>
      <c r="AN372" s="49" t="s">
        <v>75</v>
      </c>
      <c r="AO372" s="397" t="s">
        <v>75</v>
      </c>
      <c r="AP372" s="397" t="s">
        <v>75</v>
      </c>
      <c r="AQ372" s="397" t="s">
        <v>75</v>
      </c>
      <c r="AR372" s="397" t="s">
        <v>75</v>
      </c>
    </row>
    <row r="373" spans="1:44" x14ac:dyDescent="0.25">
      <c r="A373" s="353">
        <v>45665</v>
      </c>
      <c r="B373" t="s">
        <v>85</v>
      </c>
      <c r="C373" t="s">
        <v>177</v>
      </c>
      <c r="D373" s="357" t="s">
        <v>608</v>
      </c>
      <c r="E373" t="s">
        <v>485</v>
      </c>
      <c r="F373" t="s">
        <v>721</v>
      </c>
      <c r="G373" t="s">
        <v>75</v>
      </c>
      <c r="H373" t="s">
        <v>721</v>
      </c>
      <c r="I373" s="88">
        <v>-1</v>
      </c>
      <c r="J373" t="s">
        <v>722</v>
      </c>
      <c r="K373" s="49" t="s">
        <v>723</v>
      </c>
      <c r="L373" s="397">
        <v>32</v>
      </c>
      <c r="M373" t="s">
        <v>75</v>
      </c>
      <c r="N373" t="s">
        <v>75</v>
      </c>
      <c r="O373" t="s">
        <v>347</v>
      </c>
      <c r="P373" t="s">
        <v>347</v>
      </c>
      <c r="Q373" s="353">
        <v>46572</v>
      </c>
      <c r="R373" t="s">
        <v>403</v>
      </c>
      <c r="S373" t="s">
        <v>2123</v>
      </c>
      <c r="T373" t="s">
        <v>2124</v>
      </c>
      <c r="U373" t="s">
        <v>75</v>
      </c>
      <c r="V373" t="s">
        <v>404</v>
      </c>
      <c r="W373" t="s">
        <v>75</v>
      </c>
      <c r="X373" s="49">
        <v>8.4</v>
      </c>
      <c r="Y373" t="s">
        <v>75</v>
      </c>
      <c r="Z373" t="s">
        <v>347</v>
      </c>
      <c r="AA373" t="s">
        <v>75</v>
      </c>
      <c r="AB373" t="s">
        <v>721</v>
      </c>
      <c r="AC373" t="s">
        <v>724</v>
      </c>
      <c r="AD373" t="s">
        <v>80</v>
      </c>
      <c r="AE373" t="s">
        <v>199</v>
      </c>
      <c r="AF373" t="s">
        <v>409</v>
      </c>
      <c r="AG373" s="88" t="s">
        <v>256</v>
      </c>
      <c r="AH373" t="s">
        <v>83</v>
      </c>
      <c r="AI373" s="49" t="s">
        <v>445</v>
      </c>
      <c r="AJ373" s="49">
        <v>1</v>
      </c>
      <c r="AK373" t="s">
        <v>5486</v>
      </c>
      <c r="AL373" s="355">
        <v>-32</v>
      </c>
      <c r="AM373" s="49" t="s">
        <v>75</v>
      </c>
      <c r="AN373" s="49" t="s">
        <v>75</v>
      </c>
      <c r="AO373" s="397" t="s">
        <v>75</v>
      </c>
      <c r="AP373" s="397" t="s">
        <v>75</v>
      </c>
      <c r="AQ373" s="397" t="s">
        <v>75</v>
      </c>
      <c r="AR373" s="397" t="s">
        <v>75</v>
      </c>
    </row>
    <row r="374" spans="1:44" x14ac:dyDescent="0.25">
      <c r="A374" s="353">
        <v>45665</v>
      </c>
      <c r="B374" t="s">
        <v>85</v>
      </c>
      <c r="C374" t="s">
        <v>177</v>
      </c>
      <c r="D374" s="357" t="s">
        <v>314</v>
      </c>
      <c r="E374" t="s">
        <v>472</v>
      </c>
      <c r="F374" t="s">
        <v>2773</v>
      </c>
      <c r="G374" t="s">
        <v>75</v>
      </c>
      <c r="H374" t="s">
        <v>2774</v>
      </c>
      <c r="I374" s="88">
        <v>-1</v>
      </c>
      <c r="J374" t="s">
        <v>93</v>
      </c>
      <c r="K374" s="49" t="s">
        <v>2775</v>
      </c>
      <c r="L374" s="397">
        <v>400</v>
      </c>
      <c r="M374" t="s">
        <v>75</v>
      </c>
      <c r="N374" t="s">
        <v>75</v>
      </c>
      <c r="O374" t="s">
        <v>347</v>
      </c>
      <c r="P374" t="s">
        <v>347</v>
      </c>
      <c r="Q374" s="353">
        <v>45931</v>
      </c>
      <c r="R374" t="s">
        <v>403</v>
      </c>
      <c r="S374" t="s">
        <v>2123</v>
      </c>
      <c r="T374" t="s">
        <v>2124</v>
      </c>
      <c r="U374" t="s">
        <v>75</v>
      </c>
      <c r="V374" t="s">
        <v>404</v>
      </c>
      <c r="W374" t="s">
        <v>75</v>
      </c>
      <c r="X374" s="49">
        <v>8.1</v>
      </c>
      <c r="Y374" t="s">
        <v>75</v>
      </c>
      <c r="Z374" t="s">
        <v>347</v>
      </c>
      <c r="AA374" t="s">
        <v>75</v>
      </c>
      <c r="AB374" t="s">
        <v>2776</v>
      </c>
      <c r="AC374" t="s">
        <v>2687</v>
      </c>
      <c r="AD374" t="s">
        <v>697</v>
      </c>
      <c r="AE374" t="s">
        <v>199</v>
      </c>
      <c r="AF374" t="s">
        <v>698</v>
      </c>
      <c r="AG374" s="88" t="s">
        <v>699</v>
      </c>
      <c r="AH374" t="s">
        <v>83</v>
      </c>
      <c r="AI374" s="49" t="s">
        <v>445</v>
      </c>
      <c r="AJ374" s="49">
        <v>1</v>
      </c>
      <c r="AK374" t="s">
        <v>5486</v>
      </c>
      <c r="AL374" s="355">
        <v>-400</v>
      </c>
      <c r="AM374" s="49" t="s">
        <v>75</v>
      </c>
      <c r="AN374" s="49" t="s">
        <v>75</v>
      </c>
      <c r="AO374" s="397" t="s">
        <v>75</v>
      </c>
      <c r="AP374" s="397" t="s">
        <v>75</v>
      </c>
      <c r="AQ374" s="397" t="s">
        <v>75</v>
      </c>
      <c r="AR374" s="397" t="s">
        <v>75</v>
      </c>
    </row>
    <row r="375" spans="1:44" x14ac:dyDescent="0.25">
      <c r="A375" s="353">
        <v>45665</v>
      </c>
      <c r="B375" t="s">
        <v>85</v>
      </c>
      <c r="C375" t="s">
        <v>177</v>
      </c>
      <c r="D375" s="357" t="s">
        <v>608</v>
      </c>
      <c r="E375" t="s">
        <v>412</v>
      </c>
      <c r="F375" t="s">
        <v>2795</v>
      </c>
      <c r="G375" t="s">
        <v>75</v>
      </c>
      <c r="H375" t="s">
        <v>2796</v>
      </c>
      <c r="I375" s="88">
        <v>-1</v>
      </c>
      <c r="J375" t="s">
        <v>105</v>
      </c>
      <c r="K375" s="49">
        <v>6028399</v>
      </c>
      <c r="L375" s="397">
        <v>40</v>
      </c>
      <c r="M375" t="s">
        <v>75</v>
      </c>
      <c r="N375" t="s">
        <v>75</v>
      </c>
      <c r="O375" t="s">
        <v>347</v>
      </c>
      <c r="P375" t="s">
        <v>347</v>
      </c>
      <c r="Q375" s="353" t="s">
        <v>75</v>
      </c>
      <c r="R375" t="s">
        <v>403</v>
      </c>
      <c r="S375" t="s">
        <v>2123</v>
      </c>
      <c r="T375" t="s">
        <v>2124</v>
      </c>
      <c r="U375" t="s">
        <v>75</v>
      </c>
      <c r="V375" t="s">
        <v>404</v>
      </c>
      <c r="W375" t="s">
        <v>75</v>
      </c>
      <c r="X375" s="49">
        <v>8.4</v>
      </c>
      <c r="Y375" t="s">
        <v>75</v>
      </c>
      <c r="Z375" t="s">
        <v>347</v>
      </c>
      <c r="AA375" t="s">
        <v>75</v>
      </c>
      <c r="AB375" t="s">
        <v>2797</v>
      </c>
      <c r="AC375" t="s">
        <v>2798</v>
      </c>
      <c r="AD375" t="s">
        <v>240</v>
      </c>
      <c r="AE375" t="s">
        <v>199</v>
      </c>
      <c r="AF375" t="s">
        <v>251</v>
      </c>
      <c r="AG375" s="88" t="s">
        <v>252</v>
      </c>
      <c r="AH375" t="s">
        <v>104</v>
      </c>
      <c r="AI375" s="49" t="s">
        <v>445</v>
      </c>
      <c r="AJ375" s="49">
        <v>1</v>
      </c>
      <c r="AK375" t="s">
        <v>5486</v>
      </c>
      <c r="AL375" s="355">
        <v>-40</v>
      </c>
      <c r="AM375" s="49" t="s">
        <v>75</v>
      </c>
      <c r="AN375" s="49" t="s">
        <v>75</v>
      </c>
      <c r="AO375" s="397" t="s">
        <v>75</v>
      </c>
      <c r="AP375" s="397" t="s">
        <v>75</v>
      </c>
      <c r="AQ375" s="397" t="s">
        <v>75</v>
      </c>
      <c r="AR375" s="397" t="s">
        <v>75</v>
      </c>
    </row>
    <row r="376" spans="1:44" x14ac:dyDescent="0.25">
      <c r="A376" s="353">
        <v>45665</v>
      </c>
      <c r="B376" t="s">
        <v>85</v>
      </c>
      <c r="C376" t="s">
        <v>605</v>
      </c>
      <c r="D376" s="357" t="s">
        <v>606</v>
      </c>
      <c r="E376" t="s">
        <v>426</v>
      </c>
      <c r="F376" t="s">
        <v>1860</v>
      </c>
      <c r="G376" t="s">
        <v>75</v>
      </c>
      <c r="H376" t="s">
        <v>1861</v>
      </c>
      <c r="I376" s="88">
        <v>-1</v>
      </c>
      <c r="J376" t="s">
        <v>105</v>
      </c>
      <c r="K376" s="49">
        <v>4859</v>
      </c>
      <c r="L376" s="397">
        <v>95</v>
      </c>
      <c r="M376" t="s">
        <v>75</v>
      </c>
      <c r="N376" t="s">
        <v>75</v>
      </c>
      <c r="O376" s="398" t="s">
        <v>428</v>
      </c>
      <c r="P376" t="s">
        <v>347</v>
      </c>
      <c r="Q376" s="353">
        <v>46069</v>
      </c>
      <c r="R376" t="s">
        <v>403</v>
      </c>
      <c r="S376" t="s">
        <v>2123</v>
      </c>
      <c r="T376" t="s">
        <v>2124</v>
      </c>
      <c r="U376" t="s">
        <v>75</v>
      </c>
      <c r="V376" t="s">
        <v>404</v>
      </c>
      <c r="W376" t="s">
        <v>75</v>
      </c>
      <c r="X376" s="49">
        <v>5.4</v>
      </c>
      <c r="Y376" t="s">
        <v>75</v>
      </c>
      <c r="Z376" t="s">
        <v>347</v>
      </c>
      <c r="AA376" t="s">
        <v>75</v>
      </c>
      <c r="AB376" t="s">
        <v>1862</v>
      </c>
      <c r="AC376" t="s">
        <v>1863</v>
      </c>
      <c r="AD376" t="s">
        <v>178</v>
      </c>
      <c r="AE376" t="s">
        <v>199</v>
      </c>
      <c r="AF376" t="s">
        <v>79</v>
      </c>
      <c r="AG376" s="88" t="s">
        <v>254</v>
      </c>
      <c r="AH376" t="s">
        <v>83</v>
      </c>
      <c r="AI376" s="49" t="s">
        <v>406</v>
      </c>
      <c r="AJ376" s="49">
        <v>1</v>
      </c>
      <c r="AK376" t="s">
        <v>5486</v>
      </c>
      <c r="AL376" s="355">
        <v>-95</v>
      </c>
      <c r="AM376" s="49" t="s">
        <v>75</v>
      </c>
      <c r="AN376" s="49" t="s">
        <v>75</v>
      </c>
      <c r="AO376" s="397" t="s">
        <v>75</v>
      </c>
      <c r="AP376" s="397" t="s">
        <v>75</v>
      </c>
      <c r="AQ376" s="397" t="s">
        <v>75</v>
      </c>
      <c r="AR376" s="397" t="s">
        <v>75</v>
      </c>
    </row>
    <row r="377" spans="1:44" x14ac:dyDescent="0.25">
      <c r="A377" s="353">
        <v>45665</v>
      </c>
      <c r="B377" t="s">
        <v>85</v>
      </c>
      <c r="C377" t="s">
        <v>605</v>
      </c>
      <c r="D377" s="357" t="s">
        <v>606</v>
      </c>
      <c r="E377" t="s">
        <v>426</v>
      </c>
      <c r="F377" t="s">
        <v>2567</v>
      </c>
      <c r="G377" t="s">
        <v>75</v>
      </c>
      <c r="H377" t="s">
        <v>2567</v>
      </c>
      <c r="I377" s="88">
        <v>-1</v>
      </c>
      <c r="J377" t="s">
        <v>103</v>
      </c>
      <c r="K377" s="49" t="s">
        <v>2568</v>
      </c>
      <c r="L377" s="397">
        <v>17</v>
      </c>
      <c r="M377" t="s">
        <v>75</v>
      </c>
      <c r="N377" t="s">
        <v>75</v>
      </c>
      <c r="O377" t="s">
        <v>75</v>
      </c>
      <c r="P377" t="s">
        <v>347</v>
      </c>
      <c r="Q377" s="353">
        <v>45901</v>
      </c>
      <c r="R377" t="s">
        <v>403</v>
      </c>
      <c r="S377" t="s">
        <v>2123</v>
      </c>
      <c r="T377" t="s">
        <v>2124</v>
      </c>
      <c r="U377" t="s">
        <v>75</v>
      </c>
      <c r="V377" t="s">
        <v>404</v>
      </c>
      <c r="W377" t="s">
        <v>75</v>
      </c>
      <c r="X377" s="49">
        <v>5.4</v>
      </c>
      <c r="Y377" t="s">
        <v>75</v>
      </c>
      <c r="Z377" t="s">
        <v>347</v>
      </c>
      <c r="AA377" t="s">
        <v>75</v>
      </c>
      <c r="AB377" t="s">
        <v>2569</v>
      </c>
      <c r="AC377" t="s">
        <v>2570</v>
      </c>
      <c r="AD377" t="s">
        <v>80</v>
      </c>
      <c r="AE377" t="s">
        <v>199</v>
      </c>
      <c r="AF377" t="s">
        <v>409</v>
      </c>
      <c r="AG377" s="88" t="s">
        <v>256</v>
      </c>
      <c r="AH377" t="s">
        <v>83</v>
      </c>
      <c r="AI377" s="49" t="s">
        <v>416</v>
      </c>
      <c r="AJ377" s="49">
        <v>1</v>
      </c>
      <c r="AK377" t="s">
        <v>5486</v>
      </c>
      <c r="AL377" s="355">
        <v>-17</v>
      </c>
      <c r="AM377" s="49" t="s">
        <v>75</v>
      </c>
      <c r="AN377" s="49" t="s">
        <v>75</v>
      </c>
      <c r="AO377" s="397" t="s">
        <v>75</v>
      </c>
      <c r="AP377" s="397" t="s">
        <v>75</v>
      </c>
      <c r="AQ377" s="397" t="s">
        <v>75</v>
      </c>
      <c r="AR377" s="397" t="s">
        <v>75</v>
      </c>
    </row>
    <row r="378" spans="1:44" x14ac:dyDescent="0.25">
      <c r="A378" s="353">
        <v>45665</v>
      </c>
      <c r="B378" t="s">
        <v>85</v>
      </c>
      <c r="C378" t="s">
        <v>177</v>
      </c>
      <c r="D378" s="357" t="s">
        <v>608</v>
      </c>
      <c r="E378" t="s">
        <v>412</v>
      </c>
      <c r="F378" t="s">
        <v>1848</v>
      </c>
      <c r="G378" t="s">
        <v>75</v>
      </c>
      <c r="H378" t="s">
        <v>1848</v>
      </c>
      <c r="I378" s="88">
        <v>-1</v>
      </c>
      <c r="J378" t="s">
        <v>105</v>
      </c>
      <c r="K378" s="49">
        <v>4101</v>
      </c>
      <c r="L378" s="397">
        <v>25</v>
      </c>
      <c r="M378" t="s">
        <v>75</v>
      </c>
      <c r="N378" t="s">
        <v>75</v>
      </c>
      <c r="O378" t="s">
        <v>347</v>
      </c>
      <c r="P378" t="s">
        <v>347</v>
      </c>
      <c r="Q378" s="353" t="s">
        <v>75</v>
      </c>
      <c r="R378" t="s">
        <v>403</v>
      </c>
      <c r="S378" t="s">
        <v>2123</v>
      </c>
      <c r="T378" t="s">
        <v>2124</v>
      </c>
      <c r="U378" t="s">
        <v>75</v>
      </c>
      <c r="V378" t="s">
        <v>404</v>
      </c>
      <c r="W378" t="s">
        <v>75</v>
      </c>
      <c r="X378" s="49">
        <v>8.4</v>
      </c>
      <c r="Y378" t="s">
        <v>75</v>
      </c>
      <c r="Z378" t="s">
        <v>347</v>
      </c>
      <c r="AA378" t="s">
        <v>75</v>
      </c>
      <c r="AB378" t="s">
        <v>1849</v>
      </c>
      <c r="AC378" t="s">
        <v>495</v>
      </c>
      <c r="AD378" t="s">
        <v>241</v>
      </c>
      <c r="AE378" t="s">
        <v>199</v>
      </c>
      <c r="AF378" t="s">
        <v>413</v>
      </c>
      <c r="AG378" s="88" t="s">
        <v>253</v>
      </c>
      <c r="AH378" t="s">
        <v>83</v>
      </c>
      <c r="AI378" s="49" t="s">
        <v>445</v>
      </c>
      <c r="AJ378" s="49">
        <v>1</v>
      </c>
      <c r="AK378" t="s">
        <v>5486</v>
      </c>
      <c r="AL378" s="355">
        <v>-25</v>
      </c>
      <c r="AM378" s="49" t="s">
        <v>75</v>
      </c>
      <c r="AN378" s="49" t="s">
        <v>75</v>
      </c>
      <c r="AO378" s="397" t="s">
        <v>75</v>
      </c>
      <c r="AP378" s="397" t="s">
        <v>75</v>
      </c>
      <c r="AQ378" s="397" t="s">
        <v>75</v>
      </c>
      <c r="AR378" s="397" t="s">
        <v>75</v>
      </c>
    </row>
    <row r="379" spans="1:44" x14ac:dyDescent="0.25">
      <c r="A379" s="353">
        <v>45665</v>
      </c>
      <c r="B379" t="s">
        <v>85</v>
      </c>
      <c r="C379" t="s">
        <v>177</v>
      </c>
      <c r="D379" s="357" t="s">
        <v>608</v>
      </c>
      <c r="E379" t="s">
        <v>412</v>
      </c>
      <c r="F379" t="s">
        <v>2719</v>
      </c>
      <c r="G379" t="s">
        <v>75</v>
      </c>
      <c r="H379" t="s">
        <v>2719</v>
      </c>
      <c r="I379" s="88">
        <v>-1</v>
      </c>
      <c r="J379" t="s">
        <v>105</v>
      </c>
      <c r="K379" s="49" t="s">
        <v>2720</v>
      </c>
      <c r="L379" s="397">
        <v>9</v>
      </c>
      <c r="M379" t="s">
        <v>75</v>
      </c>
      <c r="N379" t="s">
        <v>75</v>
      </c>
      <c r="O379" t="s">
        <v>347</v>
      </c>
      <c r="P379" t="s">
        <v>347</v>
      </c>
      <c r="Q379" s="353" t="s">
        <v>75</v>
      </c>
      <c r="R379" t="s">
        <v>403</v>
      </c>
      <c r="S379" t="s">
        <v>2123</v>
      </c>
      <c r="T379" t="s">
        <v>2124</v>
      </c>
      <c r="U379" t="s">
        <v>75</v>
      </c>
      <c r="V379" t="s">
        <v>404</v>
      </c>
      <c r="W379" t="s">
        <v>75</v>
      </c>
      <c r="X379" s="49">
        <v>8.4</v>
      </c>
      <c r="Y379" t="s">
        <v>75</v>
      </c>
      <c r="Z379" t="s">
        <v>347</v>
      </c>
      <c r="AA379" t="s">
        <v>75</v>
      </c>
      <c r="AB379" t="s">
        <v>2721</v>
      </c>
      <c r="AC379" t="s">
        <v>497</v>
      </c>
      <c r="AD379" t="s">
        <v>1932</v>
      </c>
      <c r="AE379" t="s">
        <v>199</v>
      </c>
      <c r="AF379" t="s">
        <v>1933</v>
      </c>
      <c r="AG379" s="88" t="s">
        <v>1934</v>
      </c>
      <c r="AH379" t="s">
        <v>104</v>
      </c>
      <c r="AI379" s="49" t="s">
        <v>445</v>
      </c>
      <c r="AJ379" s="49">
        <v>1</v>
      </c>
      <c r="AK379" t="s">
        <v>5486</v>
      </c>
      <c r="AL379" s="355">
        <v>-9</v>
      </c>
      <c r="AM379" s="49" t="s">
        <v>75</v>
      </c>
      <c r="AN379" s="49" t="s">
        <v>75</v>
      </c>
      <c r="AO379" s="397" t="s">
        <v>75</v>
      </c>
      <c r="AP379" s="397" t="s">
        <v>75</v>
      </c>
      <c r="AQ379" s="397" t="s">
        <v>75</v>
      </c>
      <c r="AR379" s="397" t="s">
        <v>75</v>
      </c>
    </row>
    <row r="380" spans="1:44" x14ac:dyDescent="0.25">
      <c r="A380" s="353">
        <v>45665</v>
      </c>
      <c r="B380" t="s">
        <v>85</v>
      </c>
      <c r="C380" t="s">
        <v>362</v>
      </c>
      <c r="D380" s="357" t="s">
        <v>140</v>
      </c>
      <c r="E380" t="s">
        <v>541</v>
      </c>
      <c r="F380" t="s">
        <v>565</v>
      </c>
      <c r="G380" t="s">
        <v>75</v>
      </c>
      <c r="H380" t="s">
        <v>2833</v>
      </c>
      <c r="I380" s="88">
        <v>-1</v>
      </c>
      <c r="J380" t="s">
        <v>296</v>
      </c>
      <c r="K380" s="49" t="s">
        <v>2832</v>
      </c>
      <c r="L380" s="397">
        <v>40</v>
      </c>
      <c r="M380" t="s">
        <v>75</v>
      </c>
      <c r="N380" t="s">
        <v>75</v>
      </c>
      <c r="O380" t="s">
        <v>347</v>
      </c>
      <c r="P380" t="s">
        <v>347</v>
      </c>
      <c r="Q380" s="353" t="s">
        <v>75</v>
      </c>
      <c r="R380" t="s">
        <v>403</v>
      </c>
      <c r="S380" t="s">
        <v>171</v>
      </c>
      <c r="T380" t="s">
        <v>402</v>
      </c>
      <c r="U380" t="s">
        <v>75</v>
      </c>
      <c r="V380" t="s">
        <v>431</v>
      </c>
      <c r="W380" t="s">
        <v>75</v>
      </c>
      <c r="X380" s="49">
        <v>8.1</v>
      </c>
      <c r="Y380" t="s">
        <v>75</v>
      </c>
      <c r="Z380" t="s">
        <v>347</v>
      </c>
      <c r="AA380" t="s">
        <v>75</v>
      </c>
      <c r="AB380" t="s">
        <v>2833</v>
      </c>
      <c r="AC380" t="s">
        <v>75</v>
      </c>
      <c r="AD380" t="s">
        <v>321</v>
      </c>
      <c r="AE380" t="s">
        <v>180</v>
      </c>
      <c r="AF380" t="s">
        <v>348</v>
      </c>
      <c r="AG380" s="88" t="s">
        <v>543</v>
      </c>
      <c r="AH380" t="s">
        <v>83</v>
      </c>
      <c r="AI380" s="49">
        <v>8</v>
      </c>
      <c r="AJ380" s="49">
        <v>1</v>
      </c>
      <c r="AK380" t="s">
        <v>5487</v>
      </c>
      <c r="AL380" s="355">
        <v>-40</v>
      </c>
      <c r="AM380" s="49" t="s">
        <v>75</v>
      </c>
      <c r="AN380" s="49" t="s">
        <v>75</v>
      </c>
      <c r="AO380" s="397" t="s">
        <v>75</v>
      </c>
      <c r="AP380" s="397" t="s">
        <v>75</v>
      </c>
      <c r="AQ380" s="397" t="s">
        <v>75</v>
      </c>
      <c r="AR380" s="397" t="s">
        <v>75</v>
      </c>
    </row>
    <row r="381" spans="1:44" x14ac:dyDescent="0.25">
      <c r="A381" s="353">
        <v>45665</v>
      </c>
      <c r="B381" t="s">
        <v>85</v>
      </c>
      <c r="C381" t="s">
        <v>605</v>
      </c>
      <c r="D381" s="357" t="s">
        <v>606</v>
      </c>
      <c r="E381" t="s">
        <v>426</v>
      </c>
      <c r="F381" t="s">
        <v>1860</v>
      </c>
      <c r="G381" t="s">
        <v>75</v>
      </c>
      <c r="H381" t="s">
        <v>1861</v>
      </c>
      <c r="I381" s="88">
        <v>-1</v>
      </c>
      <c r="J381" t="s">
        <v>105</v>
      </c>
      <c r="K381" s="49">
        <v>4859</v>
      </c>
      <c r="L381" s="397">
        <v>95</v>
      </c>
      <c r="M381" t="s">
        <v>75</v>
      </c>
      <c r="N381" t="s">
        <v>75</v>
      </c>
      <c r="O381" s="398" t="s">
        <v>428</v>
      </c>
      <c r="P381" t="s">
        <v>347</v>
      </c>
      <c r="Q381" s="353">
        <v>46069</v>
      </c>
      <c r="R381" t="s">
        <v>403</v>
      </c>
      <c r="S381" t="s">
        <v>171</v>
      </c>
      <c r="T381" t="s">
        <v>402</v>
      </c>
      <c r="U381" t="s">
        <v>75</v>
      </c>
      <c r="V381" t="s">
        <v>404</v>
      </c>
      <c r="W381" t="s">
        <v>75</v>
      </c>
      <c r="X381" s="49">
        <v>5.4</v>
      </c>
      <c r="Y381" t="s">
        <v>75</v>
      </c>
      <c r="Z381" t="s">
        <v>347</v>
      </c>
      <c r="AA381" t="s">
        <v>75</v>
      </c>
      <c r="AB381" t="s">
        <v>1862</v>
      </c>
      <c r="AC381" t="s">
        <v>1863</v>
      </c>
      <c r="AD381" t="s">
        <v>178</v>
      </c>
      <c r="AE381" t="s">
        <v>180</v>
      </c>
      <c r="AF381" t="s">
        <v>79</v>
      </c>
      <c r="AG381" s="88" t="s">
        <v>254</v>
      </c>
      <c r="AH381" t="s">
        <v>83</v>
      </c>
      <c r="AI381" s="49" t="s">
        <v>406</v>
      </c>
      <c r="AJ381" s="49">
        <v>1</v>
      </c>
      <c r="AK381" t="s">
        <v>5488</v>
      </c>
      <c r="AL381" s="355">
        <v>-95</v>
      </c>
      <c r="AM381" s="49" t="s">
        <v>75</v>
      </c>
      <c r="AN381" s="49" t="s">
        <v>75</v>
      </c>
      <c r="AO381" s="397" t="s">
        <v>75</v>
      </c>
      <c r="AP381" s="397" t="s">
        <v>75</v>
      </c>
      <c r="AQ381" s="397" t="s">
        <v>75</v>
      </c>
      <c r="AR381" s="397" t="s">
        <v>75</v>
      </c>
    </row>
    <row r="382" spans="1:44" x14ac:dyDescent="0.25">
      <c r="A382" s="353">
        <v>45665</v>
      </c>
      <c r="B382" t="s">
        <v>85</v>
      </c>
      <c r="C382" t="s">
        <v>188</v>
      </c>
      <c r="D382" s="357" t="s">
        <v>363</v>
      </c>
      <c r="E382" t="s">
        <v>434</v>
      </c>
      <c r="F382" t="s">
        <v>435</v>
      </c>
      <c r="G382" t="s">
        <v>75</v>
      </c>
      <c r="H382" t="s">
        <v>210</v>
      </c>
      <c r="I382" s="88">
        <v>-1</v>
      </c>
      <c r="J382" t="s">
        <v>88</v>
      </c>
      <c r="K382" s="49" t="s">
        <v>439</v>
      </c>
      <c r="L382" s="397">
        <v>29</v>
      </c>
      <c r="M382" t="s">
        <v>75</v>
      </c>
      <c r="N382" t="s">
        <v>75</v>
      </c>
      <c r="O382" t="s">
        <v>347</v>
      </c>
      <c r="P382" t="s">
        <v>347</v>
      </c>
      <c r="Q382" s="353">
        <v>45931</v>
      </c>
      <c r="R382" t="s">
        <v>403</v>
      </c>
      <c r="S382" t="s">
        <v>171</v>
      </c>
      <c r="T382" t="s">
        <v>402</v>
      </c>
      <c r="U382" t="s">
        <v>75</v>
      </c>
      <c r="V382" t="s">
        <v>431</v>
      </c>
      <c r="W382" t="s">
        <v>75</v>
      </c>
      <c r="X382" s="49">
        <v>1.5</v>
      </c>
      <c r="Y382" t="s">
        <v>75</v>
      </c>
      <c r="Z382" t="s">
        <v>347</v>
      </c>
      <c r="AA382" t="s">
        <v>75</v>
      </c>
      <c r="AB382" t="s">
        <v>211</v>
      </c>
      <c r="AC382" t="s">
        <v>349</v>
      </c>
      <c r="AD382" t="s">
        <v>299</v>
      </c>
      <c r="AE382" t="s">
        <v>180</v>
      </c>
      <c r="AF382" t="s">
        <v>410</v>
      </c>
      <c r="AG382" s="88" t="s">
        <v>411</v>
      </c>
      <c r="AH382" t="s">
        <v>83</v>
      </c>
      <c r="AI382" s="49" t="s">
        <v>436</v>
      </c>
      <c r="AJ382" s="49">
        <v>1</v>
      </c>
      <c r="AK382" t="s">
        <v>5488</v>
      </c>
      <c r="AL382" s="355">
        <v>-29</v>
      </c>
      <c r="AM382" s="49" t="s">
        <v>75</v>
      </c>
      <c r="AN382" s="49" t="s">
        <v>75</v>
      </c>
      <c r="AO382" s="397" t="s">
        <v>75</v>
      </c>
      <c r="AP382" s="397" t="s">
        <v>75</v>
      </c>
      <c r="AQ382" s="397" t="s">
        <v>75</v>
      </c>
      <c r="AR382" s="397" t="s">
        <v>75</v>
      </c>
    </row>
    <row r="383" spans="1:44" x14ac:dyDescent="0.25">
      <c r="A383" s="353">
        <v>45665</v>
      </c>
      <c r="B383" t="s">
        <v>85</v>
      </c>
      <c r="C383" t="s">
        <v>188</v>
      </c>
      <c r="D383" s="357" t="s">
        <v>365</v>
      </c>
      <c r="E383" t="s">
        <v>885</v>
      </c>
      <c r="F383" t="s">
        <v>886</v>
      </c>
      <c r="G383" t="s">
        <v>75</v>
      </c>
      <c r="H383" t="s">
        <v>886</v>
      </c>
      <c r="I383" s="88">
        <v>-1</v>
      </c>
      <c r="J383" t="s">
        <v>103</v>
      </c>
      <c r="K383" s="49" t="s">
        <v>887</v>
      </c>
      <c r="L383" s="397">
        <v>8</v>
      </c>
      <c r="M383" t="s">
        <v>75</v>
      </c>
      <c r="N383" t="s">
        <v>75</v>
      </c>
      <c r="O383" t="s">
        <v>347</v>
      </c>
      <c r="P383" t="s">
        <v>347</v>
      </c>
      <c r="Q383" s="353" t="s">
        <v>75</v>
      </c>
      <c r="R383" t="s">
        <v>403</v>
      </c>
      <c r="S383" t="s">
        <v>171</v>
      </c>
      <c r="T383" t="s">
        <v>402</v>
      </c>
      <c r="U383" t="s">
        <v>75</v>
      </c>
      <c r="V383" t="s">
        <v>431</v>
      </c>
      <c r="W383" t="s">
        <v>75</v>
      </c>
      <c r="X383" s="49">
        <v>4.2</v>
      </c>
      <c r="Y383" t="s">
        <v>75</v>
      </c>
      <c r="Z383" t="s">
        <v>347</v>
      </c>
      <c r="AA383" t="s">
        <v>75</v>
      </c>
      <c r="AB383" t="s">
        <v>888</v>
      </c>
      <c r="AC383" t="s">
        <v>347</v>
      </c>
      <c r="AD383" t="s">
        <v>299</v>
      </c>
      <c r="AE383" t="s">
        <v>180</v>
      </c>
      <c r="AF383" t="s">
        <v>410</v>
      </c>
      <c r="AG383" s="88" t="s">
        <v>2205</v>
      </c>
      <c r="AH383" t="s">
        <v>83</v>
      </c>
      <c r="AI383" s="49" t="s">
        <v>433</v>
      </c>
      <c r="AJ383" s="49">
        <v>1</v>
      </c>
      <c r="AK383" t="s">
        <v>5488</v>
      </c>
      <c r="AL383" s="355">
        <v>-8</v>
      </c>
      <c r="AM383" s="49" t="s">
        <v>75</v>
      </c>
      <c r="AN383" s="49" t="s">
        <v>75</v>
      </c>
      <c r="AO383" s="397" t="s">
        <v>75</v>
      </c>
      <c r="AP383" s="397" t="s">
        <v>75</v>
      </c>
      <c r="AQ383" s="397" t="s">
        <v>75</v>
      </c>
      <c r="AR383" s="397" t="s">
        <v>75</v>
      </c>
    </row>
    <row r="384" spans="1:44" x14ac:dyDescent="0.25">
      <c r="A384" s="353">
        <v>45665</v>
      </c>
      <c r="B384" t="s">
        <v>85</v>
      </c>
      <c r="C384" t="s">
        <v>188</v>
      </c>
      <c r="D384" s="357" t="s">
        <v>365</v>
      </c>
      <c r="E384" t="s">
        <v>430</v>
      </c>
      <c r="F384" t="s">
        <v>124</v>
      </c>
      <c r="G384" t="s">
        <v>75</v>
      </c>
      <c r="H384" t="s">
        <v>124</v>
      </c>
      <c r="I384" s="88">
        <v>-1</v>
      </c>
      <c r="J384" t="s">
        <v>102</v>
      </c>
      <c r="K384" s="49" t="s">
        <v>100</v>
      </c>
      <c r="L384" s="397">
        <v>2.63</v>
      </c>
      <c r="M384" t="s">
        <v>75</v>
      </c>
      <c r="N384" t="s">
        <v>75</v>
      </c>
      <c r="O384" t="s">
        <v>347</v>
      </c>
      <c r="P384" t="s">
        <v>347</v>
      </c>
      <c r="Q384" s="353" t="s">
        <v>75</v>
      </c>
      <c r="R384" t="s">
        <v>403</v>
      </c>
      <c r="S384" t="s">
        <v>171</v>
      </c>
      <c r="T384" t="s">
        <v>402</v>
      </c>
      <c r="U384" t="s">
        <v>75</v>
      </c>
      <c r="V384" t="s">
        <v>431</v>
      </c>
      <c r="W384" t="s">
        <v>75</v>
      </c>
      <c r="X384" s="49">
        <v>2.4</v>
      </c>
      <c r="Y384" t="s">
        <v>75</v>
      </c>
      <c r="Z384" t="s">
        <v>347</v>
      </c>
      <c r="AA384" t="s">
        <v>75</v>
      </c>
      <c r="AB384" t="s">
        <v>125</v>
      </c>
      <c r="AC384" t="s">
        <v>356</v>
      </c>
      <c r="AD384" t="s">
        <v>2125</v>
      </c>
      <c r="AE384" t="s">
        <v>180</v>
      </c>
      <c r="AF384" t="s">
        <v>2126</v>
      </c>
      <c r="AG384" s="88" t="s">
        <v>256</v>
      </c>
      <c r="AH384" t="s">
        <v>83</v>
      </c>
      <c r="AI384" s="49" t="s">
        <v>406</v>
      </c>
      <c r="AJ384" s="49">
        <v>1</v>
      </c>
      <c r="AK384" t="s">
        <v>5488</v>
      </c>
      <c r="AL384" s="355">
        <v>-2.63</v>
      </c>
      <c r="AM384" s="49" t="s">
        <v>75</v>
      </c>
      <c r="AN384" s="49" t="s">
        <v>75</v>
      </c>
      <c r="AO384" s="397" t="s">
        <v>75</v>
      </c>
      <c r="AP384" s="397" t="s">
        <v>75</v>
      </c>
      <c r="AQ384" s="397" t="s">
        <v>75</v>
      </c>
      <c r="AR384" s="397" t="s">
        <v>75</v>
      </c>
    </row>
    <row r="385" spans="1:44" x14ac:dyDescent="0.25">
      <c r="A385" s="353">
        <v>45665</v>
      </c>
      <c r="B385" t="s">
        <v>85</v>
      </c>
      <c r="C385" t="s">
        <v>188</v>
      </c>
      <c r="D385" s="357" t="s">
        <v>189</v>
      </c>
      <c r="E385" t="s">
        <v>432</v>
      </c>
      <c r="F385" t="s">
        <v>81</v>
      </c>
      <c r="G385" t="s">
        <v>75</v>
      </c>
      <c r="H385" t="s">
        <v>81</v>
      </c>
      <c r="I385" s="88">
        <v>-1</v>
      </c>
      <c r="J385" t="s">
        <v>218</v>
      </c>
      <c r="K385" s="49" t="s">
        <v>465</v>
      </c>
      <c r="L385" s="397">
        <v>7.5</v>
      </c>
      <c r="M385" t="s">
        <v>75</v>
      </c>
      <c r="N385" t="s">
        <v>75</v>
      </c>
      <c r="O385" t="s">
        <v>347</v>
      </c>
      <c r="P385" t="s">
        <v>347</v>
      </c>
      <c r="Q385" s="353" t="s">
        <v>75</v>
      </c>
      <c r="R385" t="s">
        <v>403</v>
      </c>
      <c r="S385" t="s">
        <v>171</v>
      </c>
      <c r="T385" t="s">
        <v>402</v>
      </c>
      <c r="U385" t="s">
        <v>75</v>
      </c>
      <c r="V385" t="s">
        <v>431</v>
      </c>
      <c r="W385" t="s">
        <v>75</v>
      </c>
      <c r="X385" s="49">
        <v>4.0999999999999996</v>
      </c>
      <c r="Y385" t="s">
        <v>75</v>
      </c>
      <c r="Z385" t="s">
        <v>347</v>
      </c>
      <c r="AA385" t="s">
        <v>75</v>
      </c>
      <c r="AB385" t="s">
        <v>82</v>
      </c>
      <c r="AC385" t="s">
        <v>466</v>
      </c>
      <c r="AD385" t="s">
        <v>2210</v>
      </c>
      <c r="AE385" t="s">
        <v>180</v>
      </c>
      <c r="AF385" t="s">
        <v>2211</v>
      </c>
      <c r="AG385" s="88" t="s">
        <v>2212</v>
      </c>
      <c r="AH385" t="s">
        <v>83</v>
      </c>
      <c r="AI385" s="49" t="s">
        <v>433</v>
      </c>
      <c r="AJ385" s="49">
        <v>1</v>
      </c>
      <c r="AK385" t="s">
        <v>5488</v>
      </c>
      <c r="AL385" s="355">
        <v>-7.5</v>
      </c>
      <c r="AM385" s="49" t="s">
        <v>75</v>
      </c>
      <c r="AN385" s="49" t="s">
        <v>75</v>
      </c>
      <c r="AO385" s="397" t="s">
        <v>75</v>
      </c>
      <c r="AP385" s="397" t="s">
        <v>75</v>
      </c>
      <c r="AQ385" s="397" t="s">
        <v>75</v>
      </c>
      <c r="AR385" s="397" t="s">
        <v>75</v>
      </c>
    </row>
    <row r="386" spans="1:44" x14ac:dyDescent="0.25">
      <c r="A386" s="353">
        <v>45665</v>
      </c>
      <c r="B386" t="s">
        <v>85</v>
      </c>
      <c r="C386" t="s">
        <v>177</v>
      </c>
      <c r="D386" s="357" t="s">
        <v>116</v>
      </c>
      <c r="E386" t="s">
        <v>474</v>
      </c>
      <c r="F386" t="s">
        <v>2658</v>
      </c>
      <c r="G386" t="s">
        <v>75</v>
      </c>
      <c r="H386" t="s">
        <v>2658</v>
      </c>
      <c r="I386" s="88">
        <v>-1</v>
      </c>
      <c r="J386" t="s">
        <v>105</v>
      </c>
      <c r="K386" s="49" t="s">
        <v>2659</v>
      </c>
      <c r="L386" s="397">
        <v>50</v>
      </c>
      <c r="M386" t="s">
        <v>75</v>
      </c>
      <c r="N386" t="s">
        <v>75</v>
      </c>
      <c r="O386" t="s">
        <v>347</v>
      </c>
      <c r="P386" t="s">
        <v>347</v>
      </c>
      <c r="Q386" s="353" t="s">
        <v>75</v>
      </c>
      <c r="R386" t="s">
        <v>403</v>
      </c>
      <c r="S386" t="s">
        <v>171</v>
      </c>
      <c r="T386" t="s">
        <v>402</v>
      </c>
      <c r="U386" t="s">
        <v>75</v>
      </c>
      <c r="V386" t="s">
        <v>404</v>
      </c>
      <c r="W386" t="s">
        <v>75</v>
      </c>
      <c r="X386" s="49">
        <v>7.4</v>
      </c>
      <c r="Y386" t="s">
        <v>75</v>
      </c>
      <c r="Z386" t="s">
        <v>347</v>
      </c>
      <c r="AA386" t="s">
        <v>75</v>
      </c>
      <c r="AB386" t="s">
        <v>2660</v>
      </c>
      <c r="AC386" t="s">
        <v>475</v>
      </c>
      <c r="AD386" t="s">
        <v>277</v>
      </c>
      <c r="AE386" t="s">
        <v>180</v>
      </c>
      <c r="AF386" t="s">
        <v>560</v>
      </c>
      <c r="AG386" s="88" t="s">
        <v>278</v>
      </c>
      <c r="AH386" t="s">
        <v>104</v>
      </c>
      <c r="AI386" s="49" t="s">
        <v>416</v>
      </c>
      <c r="AJ386" s="49">
        <v>1</v>
      </c>
      <c r="AK386" t="s">
        <v>5488</v>
      </c>
      <c r="AL386" s="355">
        <v>-50</v>
      </c>
      <c r="AM386" s="49" t="s">
        <v>75</v>
      </c>
      <c r="AN386" s="49" t="s">
        <v>75</v>
      </c>
      <c r="AO386" s="397" t="s">
        <v>75</v>
      </c>
      <c r="AP386" s="397" t="s">
        <v>75</v>
      </c>
      <c r="AQ386" s="397" t="s">
        <v>75</v>
      </c>
      <c r="AR386" s="397" t="s">
        <v>75</v>
      </c>
    </row>
    <row r="387" spans="1:44" x14ac:dyDescent="0.25">
      <c r="A387" s="353">
        <v>45665</v>
      </c>
      <c r="B387" t="s">
        <v>85</v>
      </c>
      <c r="C387" t="s">
        <v>177</v>
      </c>
      <c r="D387" s="357" t="s">
        <v>116</v>
      </c>
      <c r="E387" t="s">
        <v>474</v>
      </c>
      <c r="F387" t="s">
        <v>136</v>
      </c>
      <c r="G387" t="s">
        <v>75</v>
      </c>
      <c r="H387" t="s">
        <v>136</v>
      </c>
      <c r="I387" s="88">
        <v>-1</v>
      </c>
      <c r="J387" t="s">
        <v>105</v>
      </c>
      <c r="K387" s="49" t="s">
        <v>279</v>
      </c>
      <c r="L387" s="397">
        <v>50</v>
      </c>
      <c r="M387" t="s">
        <v>75</v>
      </c>
      <c r="N387" t="s">
        <v>75</v>
      </c>
      <c r="O387" t="s">
        <v>347</v>
      </c>
      <c r="P387" t="s">
        <v>347</v>
      </c>
      <c r="Q387" s="353" t="s">
        <v>75</v>
      </c>
      <c r="R387" t="s">
        <v>403</v>
      </c>
      <c r="S387" t="s">
        <v>171</v>
      </c>
      <c r="T387" t="s">
        <v>402</v>
      </c>
      <c r="U387" t="s">
        <v>75</v>
      </c>
      <c r="V387" t="s">
        <v>404</v>
      </c>
      <c r="W387" t="s">
        <v>75</v>
      </c>
      <c r="X387" s="49">
        <v>7.4</v>
      </c>
      <c r="Y387" t="s">
        <v>75</v>
      </c>
      <c r="Z387" t="s">
        <v>347</v>
      </c>
      <c r="AA387" t="s">
        <v>75</v>
      </c>
      <c r="AB387" t="s">
        <v>1880</v>
      </c>
      <c r="AC387" t="s">
        <v>475</v>
      </c>
      <c r="AD387" t="s">
        <v>277</v>
      </c>
      <c r="AE387" t="s">
        <v>180</v>
      </c>
      <c r="AF387" t="s">
        <v>560</v>
      </c>
      <c r="AG387" s="88" t="s">
        <v>278</v>
      </c>
      <c r="AH387" t="s">
        <v>104</v>
      </c>
      <c r="AI387" s="49" t="s">
        <v>416</v>
      </c>
      <c r="AJ387" s="49">
        <v>1</v>
      </c>
      <c r="AK387" t="s">
        <v>5488</v>
      </c>
      <c r="AL387" s="355">
        <v>-50</v>
      </c>
      <c r="AM387" s="49" t="s">
        <v>75</v>
      </c>
      <c r="AN387" s="49" t="s">
        <v>75</v>
      </c>
      <c r="AO387" s="397" t="s">
        <v>75</v>
      </c>
      <c r="AP387" s="397" t="s">
        <v>75</v>
      </c>
      <c r="AQ387" s="397" t="s">
        <v>75</v>
      </c>
      <c r="AR387" s="397" t="s">
        <v>75</v>
      </c>
    </row>
    <row r="388" spans="1:44" x14ac:dyDescent="0.25">
      <c r="A388" s="353">
        <v>45665</v>
      </c>
      <c r="B388" t="s">
        <v>85</v>
      </c>
      <c r="C388" t="s">
        <v>177</v>
      </c>
      <c r="D388" s="357" t="s">
        <v>477</v>
      </c>
      <c r="E388" t="s">
        <v>415</v>
      </c>
      <c r="F388" t="s">
        <v>286</v>
      </c>
      <c r="G388" t="s">
        <v>75</v>
      </c>
      <c r="H388" t="s">
        <v>286</v>
      </c>
      <c r="I388" s="88">
        <v>-1</v>
      </c>
      <c r="J388" t="s">
        <v>2159</v>
      </c>
      <c r="K388" s="49" t="s">
        <v>494</v>
      </c>
      <c r="L388" s="397">
        <v>45</v>
      </c>
      <c r="M388" t="s">
        <v>75</v>
      </c>
      <c r="N388" t="s">
        <v>75</v>
      </c>
      <c r="O388" t="s">
        <v>347</v>
      </c>
      <c r="P388" t="s">
        <v>347</v>
      </c>
      <c r="Q388" s="353">
        <v>47208</v>
      </c>
      <c r="R388" t="s">
        <v>403</v>
      </c>
      <c r="S388" t="s">
        <v>171</v>
      </c>
      <c r="T388" t="s">
        <v>402</v>
      </c>
      <c r="U388" t="s">
        <v>75</v>
      </c>
      <c r="V388" t="s">
        <v>404</v>
      </c>
      <c r="W388" t="s">
        <v>75</v>
      </c>
      <c r="X388" s="49">
        <v>7.3</v>
      </c>
      <c r="Y388" t="s">
        <v>75</v>
      </c>
      <c r="Z388" t="s">
        <v>347</v>
      </c>
      <c r="AA388" t="s">
        <v>75</v>
      </c>
      <c r="AB388" t="s">
        <v>2160</v>
      </c>
      <c r="AC388" t="s">
        <v>479</v>
      </c>
      <c r="AD388" t="s">
        <v>178</v>
      </c>
      <c r="AE388" t="s">
        <v>180</v>
      </c>
      <c r="AF388" t="s">
        <v>79</v>
      </c>
      <c r="AG388" s="88" t="s">
        <v>254</v>
      </c>
      <c r="AH388" t="s">
        <v>83</v>
      </c>
      <c r="AI388" s="49" t="s">
        <v>416</v>
      </c>
      <c r="AJ388" s="49">
        <v>1</v>
      </c>
      <c r="AK388" t="s">
        <v>5488</v>
      </c>
      <c r="AL388" s="355">
        <v>-45</v>
      </c>
      <c r="AM388" s="49" t="s">
        <v>75</v>
      </c>
      <c r="AN388" s="49" t="s">
        <v>75</v>
      </c>
      <c r="AO388" s="397" t="s">
        <v>75</v>
      </c>
      <c r="AP388" s="397" t="s">
        <v>75</v>
      </c>
      <c r="AQ388" s="397" t="s">
        <v>75</v>
      </c>
      <c r="AR388" s="397" t="s">
        <v>75</v>
      </c>
    </row>
    <row r="389" spans="1:44" x14ac:dyDescent="0.25">
      <c r="A389" s="353">
        <v>45665</v>
      </c>
      <c r="B389" t="s">
        <v>85</v>
      </c>
      <c r="C389" t="s">
        <v>177</v>
      </c>
      <c r="D389" s="357" t="s">
        <v>608</v>
      </c>
      <c r="E389" t="s">
        <v>412</v>
      </c>
      <c r="F389" t="s">
        <v>519</v>
      </c>
      <c r="G389" t="s">
        <v>75</v>
      </c>
      <c r="H389" t="s">
        <v>127</v>
      </c>
      <c r="I389" s="88">
        <v>-1</v>
      </c>
      <c r="J389" t="s">
        <v>105</v>
      </c>
      <c r="K389" s="49" t="s">
        <v>520</v>
      </c>
      <c r="L389" s="397">
        <v>14</v>
      </c>
      <c r="M389" t="s">
        <v>75</v>
      </c>
      <c r="N389" t="s">
        <v>75</v>
      </c>
      <c r="O389" t="s">
        <v>347</v>
      </c>
      <c r="P389" t="s">
        <v>347</v>
      </c>
      <c r="Q389" s="353">
        <v>46508</v>
      </c>
      <c r="R389" t="s">
        <v>403</v>
      </c>
      <c r="S389" t="s">
        <v>171</v>
      </c>
      <c r="T389" t="s">
        <v>402</v>
      </c>
      <c r="U389" t="s">
        <v>75</v>
      </c>
      <c r="V389" t="s">
        <v>404</v>
      </c>
      <c r="W389" t="s">
        <v>75</v>
      </c>
      <c r="X389" s="49">
        <v>7.4</v>
      </c>
      <c r="Y389" t="s">
        <v>75</v>
      </c>
      <c r="Z389" t="s">
        <v>347</v>
      </c>
      <c r="AA389" t="s">
        <v>75</v>
      </c>
      <c r="AB389" t="s">
        <v>128</v>
      </c>
      <c r="AC389" t="s">
        <v>509</v>
      </c>
      <c r="AD389" t="s">
        <v>80</v>
      </c>
      <c r="AE389" t="s">
        <v>180</v>
      </c>
      <c r="AF389" t="s">
        <v>409</v>
      </c>
      <c r="AG389" s="88" t="s">
        <v>256</v>
      </c>
      <c r="AH389" t="s">
        <v>83</v>
      </c>
      <c r="AI389" s="49" t="s">
        <v>416</v>
      </c>
      <c r="AJ389" s="49">
        <v>1</v>
      </c>
      <c r="AK389" t="s">
        <v>5488</v>
      </c>
      <c r="AL389" s="355">
        <v>-14</v>
      </c>
      <c r="AM389" s="49" t="s">
        <v>75</v>
      </c>
      <c r="AN389" s="49" t="s">
        <v>75</v>
      </c>
      <c r="AO389" s="397" t="s">
        <v>75</v>
      </c>
      <c r="AP389" s="397" t="s">
        <v>75</v>
      </c>
      <c r="AQ389" s="397" t="s">
        <v>75</v>
      </c>
      <c r="AR389" s="397" t="s">
        <v>75</v>
      </c>
    </row>
    <row r="390" spans="1:44" x14ac:dyDescent="0.25">
      <c r="A390" s="353">
        <v>45665</v>
      </c>
      <c r="B390" t="s">
        <v>85</v>
      </c>
      <c r="C390" t="s">
        <v>177</v>
      </c>
      <c r="D390" s="357" t="s">
        <v>608</v>
      </c>
      <c r="E390" t="s">
        <v>412</v>
      </c>
      <c r="F390" t="s">
        <v>95</v>
      </c>
      <c r="G390" t="s">
        <v>75</v>
      </c>
      <c r="H390" t="s">
        <v>95</v>
      </c>
      <c r="I390" s="88">
        <v>-1</v>
      </c>
      <c r="J390" t="s">
        <v>97</v>
      </c>
      <c r="K390" s="49" t="s">
        <v>514</v>
      </c>
      <c r="L390" s="397">
        <v>295</v>
      </c>
      <c r="M390" t="s">
        <v>75</v>
      </c>
      <c r="N390" t="s">
        <v>75</v>
      </c>
      <c r="O390" t="s">
        <v>347</v>
      </c>
      <c r="P390" t="s">
        <v>347</v>
      </c>
      <c r="Q390" s="353">
        <v>45809</v>
      </c>
      <c r="R390" t="s">
        <v>403</v>
      </c>
      <c r="S390" t="s">
        <v>171</v>
      </c>
      <c r="T390" t="s">
        <v>402</v>
      </c>
      <c r="U390" t="s">
        <v>75</v>
      </c>
      <c r="V390" t="s">
        <v>404</v>
      </c>
      <c r="W390" t="s">
        <v>75</v>
      </c>
      <c r="X390" s="49">
        <v>8.1999999999999993</v>
      </c>
      <c r="Y390" t="s">
        <v>75</v>
      </c>
      <c r="Z390" t="s">
        <v>347</v>
      </c>
      <c r="AA390" t="s">
        <v>75</v>
      </c>
      <c r="AB390" t="s">
        <v>96</v>
      </c>
      <c r="AC390" t="s">
        <v>509</v>
      </c>
      <c r="AD390" t="s">
        <v>77</v>
      </c>
      <c r="AE390" t="s">
        <v>180</v>
      </c>
      <c r="AF390" t="s">
        <v>399</v>
      </c>
      <c r="AG390" s="88" t="s">
        <v>258</v>
      </c>
      <c r="AH390" t="s">
        <v>83</v>
      </c>
      <c r="AI390" s="49" t="s">
        <v>445</v>
      </c>
      <c r="AJ390" s="49">
        <v>1</v>
      </c>
      <c r="AK390" t="s">
        <v>5488</v>
      </c>
      <c r="AL390" s="355">
        <v>-295</v>
      </c>
      <c r="AM390" s="49" t="s">
        <v>75</v>
      </c>
      <c r="AN390" s="49" t="s">
        <v>75</v>
      </c>
      <c r="AO390" s="397" t="s">
        <v>75</v>
      </c>
      <c r="AP390" s="397" t="s">
        <v>75</v>
      </c>
      <c r="AQ390" s="397" t="s">
        <v>75</v>
      </c>
      <c r="AR390" s="397" t="s">
        <v>75</v>
      </c>
    </row>
    <row r="391" spans="1:44" x14ac:dyDescent="0.25">
      <c r="A391" s="353">
        <v>45665</v>
      </c>
      <c r="B391" t="s">
        <v>85</v>
      </c>
      <c r="C391" t="s">
        <v>177</v>
      </c>
      <c r="D391" s="357" t="s">
        <v>116</v>
      </c>
      <c r="E391" t="s">
        <v>474</v>
      </c>
      <c r="F391" t="s">
        <v>2630</v>
      </c>
      <c r="G391" t="s">
        <v>75</v>
      </c>
      <c r="H391" t="s">
        <v>2630</v>
      </c>
      <c r="I391" s="88">
        <v>-1</v>
      </c>
      <c r="J391" t="s">
        <v>105</v>
      </c>
      <c r="K391" s="49" t="s">
        <v>2631</v>
      </c>
      <c r="L391" s="397">
        <v>60</v>
      </c>
      <c r="M391" t="s">
        <v>75</v>
      </c>
      <c r="N391" t="s">
        <v>75</v>
      </c>
      <c r="O391" t="s">
        <v>347</v>
      </c>
      <c r="P391" t="s">
        <v>347</v>
      </c>
      <c r="Q391" s="353" t="s">
        <v>75</v>
      </c>
      <c r="R391" t="s">
        <v>403</v>
      </c>
      <c r="S391" t="s">
        <v>171</v>
      </c>
      <c r="T391" t="s">
        <v>402</v>
      </c>
      <c r="U391" t="s">
        <v>75</v>
      </c>
      <c r="V391" t="s">
        <v>404</v>
      </c>
      <c r="W391" t="s">
        <v>75</v>
      </c>
      <c r="X391" s="49">
        <v>7.4</v>
      </c>
      <c r="Y391" t="s">
        <v>75</v>
      </c>
      <c r="Z391" t="s">
        <v>347</v>
      </c>
      <c r="AA391" t="s">
        <v>75</v>
      </c>
      <c r="AB391" t="s">
        <v>2632</v>
      </c>
      <c r="AC391" t="s">
        <v>475</v>
      </c>
      <c r="AD391" t="s">
        <v>277</v>
      </c>
      <c r="AE391" t="s">
        <v>180</v>
      </c>
      <c r="AF391" t="s">
        <v>560</v>
      </c>
      <c r="AG391" s="88" t="s">
        <v>278</v>
      </c>
      <c r="AH391" t="s">
        <v>104</v>
      </c>
      <c r="AI391" s="49" t="s">
        <v>416</v>
      </c>
      <c r="AJ391" s="49">
        <v>1</v>
      </c>
      <c r="AK391" t="s">
        <v>5488</v>
      </c>
      <c r="AL391" s="355">
        <v>-60</v>
      </c>
      <c r="AM391" s="49" t="s">
        <v>75</v>
      </c>
      <c r="AN391" s="49" t="s">
        <v>75</v>
      </c>
      <c r="AO391" s="397" t="s">
        <v>75</v>
      </c>
      <c r="AP391" s="397" t="s">
        <v>75</v>
      </c>
      <c r="AQ391" s="397" t="s">
        <v>75</v>
      </c>
      <c r="AR391" s="397" t="s">
        <v>75</v>
      </c>
    </row>
    <row r="392" spans="1:44" x14ac:dyDescent="0.25">
      <c r="A392" s="353">
        <v>45665</v>
      </c>
      <c r="B392" t="s">
        <v>85</v>
      </c>
      <c r="C392" t="s">
        <v>177</v>
      </c>
      <c r="D392" s="357" t="s">
        <v>116</v>
      </c>
      <c r="E392" t="s">
        <v>474</v>
      </c>
      <c r="F392" t="s">
        <v>1939</v>
      </c>
      <c r="G392" t="s">
        <v>75</v>
      </c>
      <c r="H392" t="s">
        <v>1939</v>
      </c>
      <c r="I392" s="88">
        <v>-1</v>
      </c>
      <c r="J392" t="s">
        <v>105</v>
      </c>
      <c r="K392" s="49" t="s">
        <v>1940</v>
      </c>
      <c r="L392" s="397">
        <v>60</v>
      </c>
      <c r="M392" t="s">
        <v>75</v>
      </c>
      <c r="N392" t="s">
        <v>75</v>
      </c>
      <c r="O392" t="s">
        <v>347</v>
      </c>
      <c r="P392" t="s">
        <v>347</v>
      </c>
      <c r="Q392" s="353" t="s">
        <v>75</v>
      </c>
      <c r="R392" t="s">
        <v>403</v>
      </c>
      <c r="S392" t="s">
        <v>171</v>
      </c>
      <c r="T392" t="s">
        <v>402</v>
      </c>
      <c r="U392" t="s">
        <v>75</v>
      </c>
      <c r="V392" t="s">
        <v>404</v>
      </c>
      <c r="W392" t="s">
        <v>75</v>
      </c>
      <c r="X392" s="49">
        <v>7.4</v>
      </c>
      <c r="Y392" t="s">
        <v>75</v>
      </c>
      <c r="Z392" t="s">
        <v>347</v>
      </c>
      <c r="AA392" t="s">
        <v>75</v>
      </c>
      <c r="AB392" t="s">
        <v>1941</v>
      </c>
      <c r="AC392" t="s">
        <v>475</v>
      </c>
      <c r="AD392" t="s">
        <v>277</v>
      </c>
      <c r="AE392" t="s">
        <v>180</v>
      </c>
      <c r="AF392" t="s">
        <v>560</v>
      </c>
      <c r="AG392" s="88" t="s">
        <v>278</v>
      </c>
      <c r="AH392" t="s">
        <v>104</v>
      </c>
      <c r="AI392" s="49" t="s">
        <v>416</v>
      </c>
      <c r="AJ392" s="49">
        <v>1</v>
      </c>
      <c r="AK392" t="s">
        <v>5488</v>
      </c>
      <c r="AL392" s="355">
        <v>-60</v>
      </c>
      <c r="AM392" s="49" t="s">
        <v>75</v>
      </c>
      <c r="AN392" s="49" t="s">
        <v>75</v>
      </c>
      <c r="AO392" s="397" t="s">
        <v>75</v>
      </c>
      <c r="AP392" s="397" t="s">
        <v>75</v>
      </c>
      <c r="AQ392" s="397" t="s">
        <v>75</v>
      </c>
      <c r="AR392" s="397" t="s">
        <v>75</v>
      </c>
    </row>
    <row r="393" spans="1:44" x14ac:dyDescent="0.25">
      <c r="A393" s="353">
        <v>45665</v>
      </c>
      <c r="B393" t="s">
        <v>85</v>
      </c>
      <c r="C393" t="s">
        <v>177</v>
      </c>
      <c r="D393" s="357" t="s">
        <v>608</v>
      </c>
      <c r="E393" t="s">
        <v>485</v>
      </c>
      <c r="F393" t="s">
        <v>273</v>
      </c>
      <c r="G393" t="s">
        <v>75</v>
      </c>
      <c r="H393" t="s">
        <v>273</v>
      </c>
      <c r="I393" s="88">
        <v>-1</v>
      </c>
      <c r="J393" t="s">
        <v>561</v>
      </c>
      <c r="K393" s="49" t="s">
        <v>491</v>
      </c>
      <c r="L393" s="397">
        <v>125</v>
      </c>
      <c r="M393" t="s">
        <v>75</v>
      </c>
      <c r="N393" t="s">
        <v>75</v>
      </c>
      <c r="O393" t="s">
        <v>347</v>
      </c>
      <c r="P393" t="s">
        <v>347</v>
      </c>
      <c r="Q393" s="353" t="s">
        <v>75</v>
      </c>
      <c r="R393" t="s">
        <v>403</v>
      </c>
      <c r="S393" t="s">
        <v>171</v>
      </c>
      <c r="T393" t="s">
        <v>402</v>
      </c>
      <c r="U393" t="s">
        <v>75</v>
      </c>
      <c r="V393" t="s">
        <v>404</v>
      </c>
      <c r="W393" t="s">
        <v>75</v>
      </c>
      <c r="X393" s="49">
        <v>8.4</v>
      </c>
      <c r="Y393" t="s">
        <v>75</v>
      </c>
      <c r="Z393" t="s">
        <v>347</v>
      </c>
      <c r="AA393" t="s">
        <v>75</v>
      </c>
      <c r="AB393" t="s">
        <v>274</v>
      </c>
      <c r="AC393" t="s">
        <v>487</v>
      </c>
      <c r="AD393" t="s">
        <v>270</v>
      </c>
      <c r="AE393" t="s">
        <v>180</v>
      </c>
      <c r="AF393" t="s">
        <v>488</v>
      </c>
      <c r="AG393" s="88" t="s">
        <v>489</v>
      </c>
      <c r="AH393" t="s">
        <v>104</v>
      </c>
      <c r="AI393" s="49" t="s">
        <v>445</v>
      </c>
      <c r="AJ393" s="49">
        <v>1</v>
      </c>
      <c r="AK393" t="s">
        <v>5488</v>
      </c>
      <c r="AL393" s="355">
        <v>-125</v>
      </c>
      <c r="AM393" s="49" t="s">
        <v>75</v>
      </c>
      <c r="AN393" s="49" t="s">
        <v>75</v>
      </c>
      <c r="AO393" s="397" t="s">
        <v>75</v>
      </c>
      <c r="AP393" s="397" t="s">
        <v>75</v>
      </c>
      <c r="AQ393" s="397" t="s">
        <v>75</v>
      </c>
      <c r="AR393" s="397" t="s">
        <v>75</v>
      </c>
    </row>
    <row r="394" spans="1:44" x14ac:dyDescent="0.25">
      <c r="A394" s="353">
        <v>45665</v>
      </c>
      <c r="B394" t="s">
        <v>85</v>
      </c>
      <c r="C394" t="s">
        <v>175</v>
      </c>
      <c r="D394" s="357" t="s">
        <v>602</v>
      </c>
      <c r="E394" t="s">
        <v>517</v>
      </c>
      <c r="F394" t="s">
        <v>2710</v>
      </c>
      <c r="G394" t="s">
        <v>75</v>
      </c>
      <c r="H394" t="s">
        <v>2710</v>
      </c>
      <c r="I394" s="88">
        <v>-1</v>
      </c>
      <c r="J394" t="s">
        <v>103</v>
      </c>
      <c r="K394" s="49" t="s">
        <v>2711</v>
      </c>
      <c r="L394" s="397">
        <v>380</v>
      </c>
      <c r="M394" t="s">
        <v>75</v>
      </c>
      <c r="N394" t="s">
        <v>75</v>
      </c>
      <c r="O394" t="s">
        <v>347</v>
      </c>
      <c r="P394" t="s">
        <v>347</v>
      </c>
      <c r="Q394" s="353" t="s">
        <v>75</v>
      </c>
      <c r="R394" t="s">
        <v>403</v>
      </c>
      <c r="S394" t="s">
        <v>1072</v>
      </c>
      <c r="T394" t="s">
        <v>2888</v>
      </c>
      <c r="U394" t="s">
        <v>75</v>
      </c>
      <c r="V394" t="s">
        <v>404</v>
      </c>
      <c r="W394" t="s">
        <v>75</v>
      </c>
      <c r="X394" s="49">
        <v>4.5</v>
      </c>
      <c r="Y394" t="s">
        <v>75</v>
      </c>
      <c r="Z394" t="s">
        <v>347</v>
      </c>
      <c r="AA394" t="s">
        <v>75</v>
      </c>
      <c r="AB394" t="s">
        <v>2712</v>
      </c>
      <c r="AC394" t="s">
        <v>2709</v>
      </c>
      <c r="AD394" t="s">
        <v>240</v>
      </c>
      <c r="AE394" t="s">
        <v>187</v>
      </c>
      <c r="AF394" t="s">
        <v>251</v>
      </c>
      <c r="AG394" s="88" t="s">
        <v>252</v>
      </c>
      <c r="AH394" t="s">
        <v>104</v>
      </c>
      <c r="AI394" s="49" t="s">
        <v>433</v>
      </c>
      <c r="AJ394" s="49">
        <v>1</v>
      </c>
      <c r="AK394" t="s">
        <v>5483</v>
      </c>
      <c r="AL394" s="355">
        <v>-380</v>
      </c>
      <c r="AM394" s="49" t="s">
        <v>75</v>
      </c>
      <c r="AN394" s="49" t="s">
        <v>75</v>
      </c>
      <c r="AO394" s="397" t="s">
        <v>75</v>
      </c>
      <c r="AP394" s="397" t="s">
        <v>75</v>
      </c>
      <c r="AQ394" s="397" t="s">
        <v>75</v>
      </c>
      <c r="AR394" s="397" t="s">
        <v>75</v>
      </c>
    </row>
    <row r="395" spans="1:44" x14ac:dyDescent="0.25">
      <c r="A395" s="353">
        <v>45665</v>
      </c>
      <c r="B395" t="s">
        <v>85</v>
      </c>
      <c r="C395" t="s">
        <v>175</v>
      </c>
      <c r="D395" s="357" t="s">
        <v>602</v>
      </c>
      <c r="E395" t="s">
        <v>517</v>
      </c>
      <c r="F395" t="s">
        <v>1858</v>
      </c>
      <c r="G395" t="s">
        <v>75</v>
      </c>
      <c r="H395" t="s">
        <v>1858</v>
      </c>
      <c r="I395" s="88">
        <v>-1</v>
      </c>
      <c r="J395" t="s">
        <v>103</v>
      </c>
      <c r="K395" s="49">
        <v>6478007</v>
      </c>
      <c r="L395" s="397">
        <v>161</v>
      </c>
      <c r="M395" t="s">
        <v>75</v>
      </c>
      <c r="N395" t="s">
        <v>75</v>
      </c>
      <c r="O395" t="s">
        <v>347</v>
      </c>
      <c r="P395" t="s">
        <v>347</v>
      </c>
      <c r="Q395" s="353" t="s">
        <v>347</v>
      </c>
      <c r="R395" t="s">
        <v>403</v>
      </c>
      <c r="S395" t="s">
        <v>1072</v>
      </c>
      <c r="T395" t="s">
        <v>2888</v>
      </c>
      <c r="U395" t="s">
        <v>75</v>
      </c>
      <c r="V395" t="s">
        <v>404</v>
      </c>
      <c r="W395" t="s">
        <v>75</v>
      </c>
      <c r="X395" s="49">
        <v>4.5</v>
      </c>
      <c r="Y395" t="s">
        <v>75</v>
      </c>
      <c r="Z395" t="s">
        <v>347</v>
      </c>
      <c r="AA395" t="s">
        <v>75</v>
      </c>
      <c r="AB395" t="s">
        <v>1859</v>
      </c>
      <c r="AC395" t="s">
        <v>417</v>
      </c>
      <c r="AD395" t="s">
        <v>176</v>
      </c>
      <c r="AE395" t="s">
        <v>187</v>
      </c>
      <c r="AF395" t="s">
        <v>263</v>
      </c>
      <c r="AG395" s="88" t="s">
        <v>264</v>
      </c>
      <c r="AH395" t="s">
        <v>83</v>
      </c>
      <c r="AI395" s="49" t="s">
        <v>433</v>
      </c>
      <c r="AJ395" s="49">
        <v>1</v>
      </c>
      <c r="AK395" t="s">
        <v>5483</v>
      </c>
      <c r="AL395" s="355">
        <v>-161</v>
      </c>
      <c r="AM395" s="49" t="s">
        <v>75</v>
      </c>
      <c r="AN395" s="49" t="s">
        <v>75</v>
      </c>
      <c r="AO395" s="397" t="s">
        <v>75</v>
      </c>
      <c r="AP395" s="397" t="s">
        <v>75</v>
      </c>
      <c r="AQ395" s="397" t="s">
        <v>75</v>
      </c>
      <c r="AR395" s="397" t="s">
        <v>75</v>
      </c>
    </row>
    <row r="396" spans="1:44" x14ac:dyDescent="0.25">
      <c r="A396" s="353">
        <v>45665</v>
      </c>
      <c r="B396" t="s">
        <v>85</v>
      </c>
      <c r="C396" t="s">
        <v>175</v>
      </c>
      <c r="D396" s="357" t="s">
        <v>602</v>
      </c>
      <c r="E396" t="s">
        <v>517</v>
      </c>
      <c r="F396" t="s">
        <v>1955</v>
      </c>
      <c r="G396" t="s">
        <v>75</v>
      </c>
      <c r="H396" t="s">
        <v>1955</v>
      </c>
      <c r="I396" s="88">
        <v>-1</v>
      </c>
      <c r="J396" t="s">
        <v>102</v>
      </c>
      <c r="K396" s="49" t="s">
        <v>75</v>
      </c>
      <c r="L396" s="397">
        <v>250</v>
      </c>
      <c r="M396" t="s">
        <v>75</v>
      </c>
      <c r="N396" t="s">
        <v>75</v>
      </c>
      <c r="O396" t="s">
        <v>347</v>
      </c>
      <c r="P396" t="s">
        <v>347</v>
      </c>
      <c r="Q396" s="353" t="s">
        <v>75</v>
      </c>
      <c r="R396" t="s">
        <v>403</v>
      </c>
      <c r="S396" t="s">
        <v>1072</v>
      </c>
      <c r="T396" t="s">
        <v>2888</v>
      </c>
      <c r="U396" t="s">
        <v>75</v>
      </c>
      <c r="V396" t="s">
        <v>404</v>
      </c>
      <c r="W396" t="s">
        <v>75</v>
      </c>
      <c r="X396" s="49">
        <v>4.5</v>
      </c>
      <c r="Y396" t="s">
        <v>75</v>
      </c>
      <c r="Z396" t="s">
        <v>347</v>
      </c>
      <c r="AA396" t="s">
        <v>75</v>
      </c>
      <c r="AB396" t="s">
        <v>1956</v>
      </c>
      <c r="AC396" t="s">
        <v>75</v>
      </c>
      <c r="AD396" t="s">
        <v>337</v>
      </c>
      <c r="AE396" t="s">
        <v>187</v>
      </c>
      <c r="AF396" t="s">
        <v>566</v>
      </c>
      <c r="AG396" s="88" t="s">
        <v>567</v>
      </c>
      <c r="AH396" t="s">
        <v>104</v>
      </c>
      <c r="AI396" s="49" t="s">
        <v>433</v>
      </c>
      <c r="AJ396" s="49">
        <v>1</v>
      </c>
      <c r="AK396" t="s">
        <v>5483</v>
      </c>
      <c r="AL396" s="355">
        <v>-250</v>
      </c>
      <c r="AM396" s="49" t="s">
        <v>75</v>
      </c>
      <c r="AN396" s="49" t="s">
        <v>75</v>
      </c>
      <c r="AO396" s="397" t="s">
        <v>75</v>
      </c>
      <c r="AP396" s="397" t="s">
        <v>75</v>
      </c>
      <c r="AQ396" s="397" t="s">
        <v>75</v>
      </c>
      <c r="AR396" s="397" t="s">
        <v>75</v>
      </c>
    </row>
    <row r="397" spans="1:44" x14ac:dyDescent="0.25">
      <c r="A397" s="353">
        <v>45665</v>
      </c>
      <c r="B397" t="s">
        <v>85</v>
      </c>
      <c r="C397" t="s">
        <v>398</v>
      </c>
      <c r="D397" s="357" t="s">
        <v>710</v>
      </c>
      <c r="E397" t="s">
        <v>408</v>
      </c>
      <c r="F397" t="s">
        <v>2127</v>
      </c>
      <c r="G397" t="s">
        <v>75</v>
      </c>
      <c r="H397" t="s">
        <v>2127</v>
      </c>
      <c r="I397" s="88">
        <v>-0.83333333333333337</v>
      </c>
      <c r="J397" t="s">
        <v>2128</v>
      </c>
      <c r="K397" s="49">
        <v>5462</v>
      </c>
      <c r="L397" s="397">
        <v>28</v>
      </c>
      <c r="M397" t="s">
        <v>75</v>
      </c>
      <c r="N397" t="s">
        <v>75</v>
      </c>
      <c r="O397" t="s">
        <v>347</v>
      </c>
      <c r="P397" t="s">
        <v>75</v>
      </c>
      <c r="Q397" s="353" t="s">
        <v>75</v>
      </c>
      <c r="R397" t="s">
        <v>403</v>
      </c>
      <c r="S397" t="s">
        <v>2123</v>
      </c>
      <c r="T397" t="s">
        <v>2124</v>
      </c>
      <c r="U397" t="s">
        <v>75</v>
      </c>
      <c r="V397" t="s">
        <v>404</v>
      </c>
      <c r="W397" t="s">
        <v>75</v>
      </c>
      <c r="X397" s="49">
        <v>5.3</v>
      </c>
      <c r="Y397" t="s">
        <v>75</v>
      </c>
      <c r="Z397" t="s">
        <v>347</v>
      </c>
      <c r="AA397" t="s">
        <v>75</v>
      </c>
      <c r="AB397" t="s">
        <v>2127</v>
      </c>
      <c r="AC397" t="s">
        <v>75</v>
      </c>
      <c r="AD397" t="s">
        <v>80</v>
      </c>
      <c r="AE397" t="s">
        <v>199</v>
      </c>
      <c r="AF397" t="s">
        <v>5361</v>
      </c>
      <c r="AG397" s="88" t="s">
        <v>256</v>
      </c>
      <c r="AH397" t="s">
        <v>104</v>
      </c>
      <c r="AI397" s="49" t="s">
        <v>406</v>
      </c>
      <c r="AJ397" s="49">
        <v>1</v>
      </c>
      <c r="AK397" t="s">
        <v>5486</v>
      </c>
      <c r="AL397" s="355">
        <v>-23.333333333333336</v>
      </c>
      <c r="AM397" s="49" t="s">
        <v>75</v>
      </c>
      <c r="AN397" s="49" t="s">
        <v>75</v>
      </c>
      <c r="AO397" s="397" t="s">
        <v>75</v>
      </c>
      <c r="AP397" s="397" t="s">
        <v>75</v>
      </c>
      <c r="AQ397" s="397" t="s">
        <v>75</v>
      </c>
      <c r="AR397" s="397" t="s">
        <v>75</v>
      </c>
    </row>
    <row r="398" spans="1:44" x14ac:dyDescent="0.25">
      <c r="A398" s="353">
        <v>45665</v>
      </c>
      <c r="B398" t="s">
        <v>85</v>
      </c>
      <c r="C398" t="s">
        <v>177</v>
      </c>
      <c r="D398" s="357" t="s">
        <v>477</v>
      </c>
      <c r="E398" t="s">
        <v>415</v>
      </c>
      <c r="F398" t="s">
        <v>737</v>
      </c>
      <c r="G398" t="s">
        <v>75</v>
      </c>
      <c r="H398" t="s">
        <v>737</v>
      </c>
      <c r="I398" s="88">
        <v>-0.5</v>
      </c>
      <c r="J398" t="s">
        <v>728</v>
      </c>
      <c r="K398" s="49" t="s">
        <v>738</v>
      </c>
      <c r="L398" s="397">
        <v>170</v>
      </c>
      <c r="M398" t="s">
        <v>75</v>
      </c>
      <c r="N398" t="s">
        <v>75</v>
      </c>
      <c r="O398" t="s">
        <v>347</v>
      </c>
      <c r="P398" t="s">
        <v>347</v>
      </c>
      <c r="Q398" s="353">
        <v>45748</v>
      </c>
      <c r="R398" t="s">
        <v>403</v>
      </c>
      <c r="S398" t="s">
        <v>171</v>
      </c>
      <c r="T398" t="s">
        <v>402</v>
      </c>
      <c r="U398" t="s">
        <v>75</v>
      </c>
      <c r="V398" t="s">
        <v>404</v>
      </c>
      <c r="W398" t="s">
        <v>75</v>
      </c>
      <c r="X398" s="49">
        <v>8.3000000000000007</v>
      </c>
      <c r="Y398" t="s">
        <v>75</v>
      </c>
      <c r="Z398" t="s">
        <v>347</v>
      </c>
      <c r="AA398" t="s">
        <v>75</v>
      </c>
      <c r="AB398" t="s">
        <v>739</v>
      </c>
      <c r="AC398" t="s">
        <v>460</v>
      </c>
      <c r="AD398" t="s">
        <v>707</v>
      </c>
      <c r="AE398" t="s">
        <v>180</v>
      </c>
      <c r="AF398" t="s">
        <v>708</v>
      </c>
      <c r="AG398" s="88" t="s">
        <v>259</v>
      </c>
      <c r="AH398" t="s">
        <v>83</v>
      </c>
      <c r="AI398" s="49" t="s">
        <v>445</v>
      </c>
      <c r="AJ398" s="49">
        <v>1</v>
      </c>
      <c r="AK398" t="s">
        <v>5488</v>
      </c>
      <c r="AL398" s="355">
        <v>-85</v>
      </c>
      <c r="AM398" s="49" t="s">
        <v>75</v>
      </c>
      <c r="AN398" s="49" t="s">
        <v>75</v>
      </c>
      <c r="AO398" s="397" t="s">
        <v>75</v>
      </c>
      <c r="AP398" s="397" t="s">
        <v>75</v>
      </c>
      <c r="AQ398" s="397" t="s">
        <v>75</v>
      </c>
      <c r="AR398" s="397" t="s">
        <v>75</v>
      </c>
    </row>
    <row r="399" spans="1:44" x14ac:dyDescent="0.25">
      <c r="A399" s="353">
        <v>45665</v>
      </c>
      <c r="B399" t="s">
        <v>85</v>
      </c>
      <c r="C399" t="s">
        <v>177</v>
      </c>
      <c r="D399" s="357" t="s">
        <v>477</v>
      </c>
      <c r="E399" t="s">
        <v>415</v>
      </c>
      <c r="F399" t="s">
        <v>1869</v>
      </c>
      <c r="G399" t="s">
        <v>75</v>
      </c>
      <c r="H399" t="s">
        <v>1560</v>
      </c>
      <c r="I399" s="88">
        <v>-0.5</v>
      </c>
      <c r="J399" t="s">
        <v>728</v>
      </c>
      <c r="K399" s="49" t="s">
        <v>1561</v>
      </c>
      <c r="L399" s="397">
        <v>170</v>
      </c>
      <c r="M399" t="s">
        <v>75</v>
      </c>
      <c r="N399" t="s">
        <v>75</v>
      </c>
      <c r="O399" t="s">
        <v>347</v>
      </c>
      <c r="P399" t="s">
        <v>347</v>
      </c>
      <c r="Q399" s="353">
        <v>45925</v>
      </c>
      <c r="R399" t="s">
        <v>403</v>
      </c>
      <c r="S399" t="s">
        <v>171</v>
      </c>
      <c r="T399" t="s">
        <v>402</v>
      </c>
      <c r="U399" t="s">
        <v>75</v>
      </c>
      <c r="V399" t="s">
        <v>404</v>
      </c>
      <c r="W399" t="s">
        <v>75</v>
      </c>
      <c r="X399" s="49">
        <v>8.3000000000000007</v>
      </c>
      <c r="Y399" t="s">
        <v>75</v>
      </c>
      <c r="Z399" t="s">
        <v>347</v>
      </c>
      <c r="AA399" t="s">
        <v>75</v>
      </c>
      <c r="AB399" t="s">
        <v>1562</v>
      </c>
      <c r="AC399" t="s">
        <v>460</v>
      </c>
      <c r="AD399" t="s">
        <v>707</v>
      </c>
      <c r="AE399" t="s">
        <v>180</v>
      </c>
      <c r="AF399" t="s">
        <v>708</v>
      </c>
      <c r="AG399" s="88" t="s">
        <v>259</v>
      </c>
      <c r="AH399" t="s">
        <v>83</v>
      </c>
      <c r="AI399" s="49" t="s">
        <v>445</v>
      </c>
      <c r="AJ399" s="49">
        <v>1</v>
      </c>
      <c r="AK399" t="s">
        <v>5488</v>
      </c>
      <c r="AL399" s="355">
        <v>-85</v>
      </c>
      <c r="AM399" s="49" t="s">
        <v>75</v>
      </c>
      <c r="AN399" s="49" t="s">
        <v>75</v>
      </c>
      <c r="AO399" s="397" t="s">
        <v>75</v>
      </c>
      <c r="AP399" s="397" t="s">
        <v>75</v>
      </c>
      <c r="AQ399" s="397" t="s">
        <v>75</v>
      </c>
      <c r="AR399" s="397" t="s">
        <v>75</v>
      </c>
    </row>
    <row r="400" spans="1:44" x14ac:dyDescent="0.25">
      <c r="A400" s="353">
        <v>45665</v>
      </c>
      <c r="B400" t="s">
        <v>85</v>
      </c>
      <c r="C400" t="s">
        <v>177</v>
      </c>
      <c r="D400" s="357" t="s">
        <v>477</v>
      </c>
      <c r="E400" t="s">
        <v>415</v>
      </c>
      <c r="F400" t="s">
        <v>292</v>
      </c>
      <c r="G400" t="s">
        <v>75</v>
      </c>
      <c r="H400" t="s">
        <v>292</v>
      </c>
      <c r="I400" s="88">
        <v>-0.33333333333333331</v>
      </c>
      <c r="J400" t="s">
        <v>562</v>
      </c>
      <c r="K400" s="49" t="s">
        <v>315</v>
      </c>
      <c r="L400" s="397">
        <v>650</v>
      </c>
      <c r="M400" t="s">
        <v>75</v>
      </c>
      <c r="N400" t="s">
        <v>75</v>
      </c>
      <c r="O400" t="s">
        <v>347</v>
      </c>
      <c r="P400" t="s">
        <v>347</v>
      </c>
      <c r="Q400" s="353">
        <v>46327</v>
      </c>
      <c r="R400" t="s">
        <v>403</v>
      </c>
      <c r="S400" t="s">
        <v>171</v>
      </c>
      <c r="T400" t="s">
        <v>402</v>
      </c>
      <c r="U400" t="s">
        <v>75</v>
      </c>
      <c r="V400" t="s">
        <v>404</v>
      </c>
      <c r="W400" t="s">
        <v>75</v>
      </c>
      <c r="X400" s="49">
        <v>8.3000000000000007</v>
      </c>
      <c r="Y400" t="s">
        <v>75</v>
      </c>
      <c r="Z400" t="s">
        <v>347</v>
      </c>
      <c r="AA400" t="s">
        <v>75</v>
      </c>
      <c r="AB400" t="s">
        <v>293</v>
      </c>
      <c r="AC400" t="s">
        <v>496</v>
      </c>
      <c r="AD400" t="s">
        <v>77</v>
      </c>
      <c r="AE400" t="s">
        <v>180</v>
      </c>
      <c r="AF400" t="s">
        <v>399</v>
      </c>
      <c r="AG400" s="88" t="s">
        <v>258</v>
      </c>
      <c r="AH400" t="s">
        <v>83</v>
      </c>
      <c r="AI400" s="49" t="s">
        <v>445</v>
      </c>
      <c r="AJ400" s="49">
        <v>1</v>
      </c>
      <c r="AK400" t="s">
        <v>5488</v>
      </c>
      <c r="AL400" s="355">
        <v>-216.66666666666666</v>
      </c>
      <c r="AM400" s="49" t="s">
        <v>75</v>
      </c>
      <c r="AN400" s="49" t="s">
        <v>75</v>
      </c>
      <c r="AO400" s="397" t="s">
        <v>75</v>
      </c>
      <c r="AP400" s="397" t="s">
        <v>75</v>
      </c>
      <c r="AQ400" s="397" t="s">
        <v>75</v>
      </c>
      <c r="AR400" s="397" t="s">
        <v>75</v>
      </c>
    </row>
    <row r="401" spans="1:44" x14ac:dyDescent="0.25">
      <c r="A401" s="353">
        <v>45665</v>
      </c>
      <c r="B401" t="s">
        <v>85</v>
      </c>
      <c r="C401" t="s">
        <v>605</v>
      </c>
      <c r="D401" s="357" t="s">
        <v>361</v>
      </c>
      <c r="E401" t="s">
        <v>424</v>
      </c>
      <c r="F401" t="s">
        <v>288</v>
      </c>
      <c r="G401" t="s">
        <v>75</v>
      </c>
      <c r="H401" t="s">
        <v>288</v>
      </c>
      <c r="I401" s="88">
        <v>-0.3</v>
      </c>
      <c r="J401" t="s">
        <v>198</v>
      </c>
      <c r="K401" s="49" t="s">
        <v>289</v>
      </c>
      <c r="L401" s="397">
        <v>549</v>
      </c>
      <c r="M401" t="s">
        <v>75</v>
      </c>
      <c r="N401" t="s">
        <v>75</v>
      </c>
      <c r="O401" t="s">
        <v>347</v>
      </c>
      <c r="P401" t="s">
        <v>347</v>
      </c>
      <c r="Q401" s="353">
        <v>46350</v>
      </c>
      <c r="R401" t="s">
        <v>403</v>
      </c>
      <c r="S401" t="s">
        <v>2123</v>
      </c>
      <c r="T401" t="s">
        <v>2124</v>
      </c>
      <c r="U401" t="s">
        <v>75</v>
      </c>
      <c r="V401" t="s">
        <v>404</v>
      </c>
      <c r="W401" t="s">
        <v>75</v>
      </c>
      <c r="X401" s="49">
        <v>5.6</v>
      </c>
      <c r="Y401" t="s">
        <v>75</v>
      </c>
      <c r="Z401" t="s">
        <v>347</v>
      </c>
      <c r="AA401" t="s">
        <v>75</v>
      </c>
      <c r="AB401" t="s">
        <v>290</v>
      </c>
      <c r="AC401" t="s">
        <v>425</v>
      </c>
      <c r="AD401" t="s">
        <v>164</v>
      </c>
      <c r="AE401" t="s">
        <v>199</v>
      </c>
      <c r="AF401" t="s">
        <v>418</v>
      </c>
      <c r="AG401" s="88" t="s">
        <v>261</v>
      </c>
      <c r="AH401" t="s">
        <v>83</v>
      </c>
      <c r="AI401" s="49" t="s">
        <v>406</v>
      </c>
      <c r="AJ401" s="49">
        <v>1</v>
      </c>
      <c r="AK401" t="s">
        <v>5486</v>
      </c>
      <c r="AL401" s="355">
        <v>-164.7</v>
      </c>
      <c r="AM401" s="49" t="s">
        <v>75</v>
      </c>
      <c r="AN401" s="49" t="s">
        <v>75</v>
      </c>
      <c r="AO401" s="397" t="s">
        <v>75</v>
      </c>
      <c r="AP401" s="397" t="s">
        <v>75</v>
      </c>
      <c r="AQ401" s="397" t="s">
        <v>75</v>
      </c>
      <c r="AR401" s="397" t="s">
        <v>75</v>
      </c>
    </row>
    <row r="402" spans="1:44" x14ac:dyDescent="0.25">
      <c r="A402" s="353">
        <v>45665</v>
      </c>
      <c r="B402" t="s">
        <v>85</v>
      </c>
      <c r="C402" t="s">
        <v>177</v>
      </c>
      <c r="D402" s="357" t="s">
        <v>477</v>
      </c>
      <c r="E402" t="s">
        <v>518</v>
      </c>
      <c r="F402" t="s">
        <v>328</v>
      </c>
      <c r="G402" t="s">
        <v>75</v>
      </c>
      <c r="H402" t="s">
        <v>328</v>
      </c>
      <c r="I402" s="88">
        <v>-0.2</v>
      </c>
      <c r="J402" t="s">
        <v>142</v>
      </c>
      <c r="K402" s="49">
        <v>41279</v>
      </c>
      <c r="L402" s="397">
        <v>1030</v>
      </c>
      <c r="M402" t="s">
        <v>75</v>
      </c>
      <c r="N402" t="s">
        <v>75</v>
      </c>
      <c r="O402" t="s">
        <v>347</v>
      </c>
      <c r="P402" t="s">
        <v>347</v>
      </c>
      <c r="Q402" s="353">
        <v>45927</v>
      </c>
      <c r="R402" t="s">
        <v>403</v>
      </c>
      <c r="S402" t="s">
        <v>2123</v>
      </c>
      <c r="T402" t="s">
        <v>2124</v>
      </c>
      <c r="U402" t="s">
        <v>75</v>
      </c>
      <c r="V402" t="s">
        <v>404</v>
      </c>
      <c r="W402" t="s">
        <v>75</v>
      </c>
      <c r="X402" s="49">
        <v>7.3</v>
      </c>
      <c r="Y402" t="s">
        <v>75</v>
      </c>
      <c r="Z402" t="s">
        <v>347</v>
      </c>
      <c r="AA402" t="s">
        <v>75</v>
      </c>
      <c r="AB402" t="s">
        <v>329</v>
      </c>
      <c r="AC402" t="s">
        <v>460</v>
      </c>
      <c r="AD402" t="s">
        <v>707</v>
      </c>
      <c r="AE402" t="s">
        <v>199</v>
      </c>
      <c r="AF402" t="s">
        <v>708</v>
      </c>
      <c r="AG402" s="88" t="s">
        <v>709</v>
      </c>
      <c r="AH402" t="s">
        <v>83</v>
      </c>
      <c r="AI402" s="49" t="s">
        <v>416</v>
      </c>
      <c r="AJ402" s="49">
        <v>1</v>
      </c>
      <c r="AK402" t="s">
        <v>5486</v>
      </c>
      <c r="AL402" s="355">
        <v>-206</v>
      </c>
      <c r="AM402" s="49" t="s">
        <v>75</v>
      </c>
      <c r="AN402" s="49" t="s">
        <v>75</v>
      </c>
      <c r="AO402" s="397" t="s">
        <v>75</v>
      </c>
      <c r="AP402" s="397" t="s">
        <v>75</v>
      </c>
      <c r="AQ402" s="397" t="s">
        <v>75</v>
      </c>
      <c r="AR402" s="397" t="s">
        <v>75</v>
      </c>
    </row>
    <row r="403" spans="1:44" x14ac:dyDescent="0.25">
      <c r="A403" s="353">
        <v>45665</v>
      </c>
      <c r="B403" t="s">
        <v>85</v>
      </c>
      <c r="C403" t="s">
        <v>177</v>
      </c>
      <c r="D403" s="357" t="s">
        <v>477</v>
      </c>
      <c r="E403" t="s">
        <v>518</v>
      </c>
      <c r="F403" t="s">
        <v>328</v>
      </c>
      <c r="G403" t="s">
        <v>75</v>
      </c>
      <c r="H403" t="s">
        <v>328</v>
      </c>
      <c r="I403" s="88">
        <v>-0.2</v>
      </c>
      <c r="J403" t="s">
        <v>142</v>
      </c>
      <c r="K403" s="49">
        <v>41279</v>
      </c>
      <c r="L403" s="397">
        <v>1030</v>
      </c>
      <c r="M403" t="s">
        <v>75</v>
      </c>
      <c r="N403" t="s">
        <v>75</v>
      </c>
      <c r="O403" t="s">
        <v>347</v>
      </c>
      <c r="P403" t="s">
        <v>347</v>
      </c>
      <c r="Q403" s="353">
        <v>45927</v>
      </c>
      <c r="R403" t="s">
        <v>403</v>
      </c>
      <c r="S403" t="s">
        <v>171</v>
      </c>
      <c r="T403" t="s">
        <v>402</v>
      </c>
      <c r="U403" t="s">
        <v>75</v>
      </c>
      <c r="V403" t="s">
        <v>404</v>
      </c>
      <c r="W403" t="s">
        <v>75</v>
      </c>
      <c r="X403" s="49">
        <v>7.3</v>
      </c>
      <c r="Y403" t="s">
        <v>75</v>
      </c>
      <c r="Z403" t="s">
        <v>347</v>
      </c>
      <c r="AA403" t="s">
        <v>75</v>
      </c>
      <c r="AB403" t="s">
        <v>329</v>
      </c>
      <c r="AC403" t="s">
        <v>460</v>
      </c>
      <c r="AD403" t="s">
        <v>707</v>
      </c>
      <c r="AE403" t="s">
        <v>180</v>
      </c>
      <c r="AF403" t="s">
        <v>708</v>
      </c>
      <c r="AG403" s="88" t="s">
        <v>709</v>
      </c>
      <c r="AH403" t="s">
        <v>83</v>
      </c>
      <c r="AI403" s="49" t="s">
        <v>416</v>
      </c>
      <c r="AJ403" s="49">
        <v>1</v>
      </c>
      <c r="AK403" t="s">
        <v>5488</v>
      </c>
      <c r="AL403" s="355">
        <v>-206</v>
      </c>
      <c r="AM403" s="49" t="s">
        <v>75</v>
      </c>
      <c r="AN403" s="49" t="s">
        <v>75</v>
      </c>
      <c r="AO403" s="397" t="s">
        <v>75</v>
      </c>
      <c r="AP403" s="397" t="s">
        <v>75</v>
      </c>
      <c r="AQ403" s="397" t="s">
        <v>75</v>
      </c>
      <c r="AR403" s="397" t="s">
        <v>75</v>
      </c>
    </row>
    <row r="404" spans="1:44" x14ac:dyDescent="0.25">
      <c r="A404" s="353">
        <v>45665</v>
      </c>
      <c r="B404" t="s">
        <v>85</v>
      </c>
      <c r="C404" t="s">
        <v>177</v>
      </c>
      <c r="D404" s="357" t="s">
        <v>84</v>
      </c>
      <c r="E404" t="s">
        <v>512</v>
      </c>
      <c r="F404" t="s">
        <v>330</v>
      </c>
      <c r="G404" t="s">
        <v>75</v>
      </c>
      <c r="H404" t="s">
        <v>330</v>
      </c>
      <c r="I404" s="88">
        <v>-0.17499999999999999</v>
      </c>
      <c r="J404" t="s">
        <v>558</v>
      </c>
      <c r="K404" s="49" t="s">
        <v>331</v>
      </c>
      <c r="L404" s="397">
        <v>32</v>
      </c>
      <c r="M404" t="s">
        <v>75</v>
      </c>
      <c r="N404" t="s">
        <v>75</v>
      </c>
      <c r="O404" t="s">
        <v>347</v>
      </c>
      <c r="P404" t="s">
        <v>347</v>
      </c>
      <c r="Q404" s="353" t="s">
        <v>75</v>
      </c>
      <c r="R404" t="s">
        <v>403</v>
      </c>
      <c r="S404" t="s">
        <v>2123</v>
      </c>
      <c r="T404" t="s">
        <v>2124</v>
      </c>
      <c r="U404" t="s">
        <v>75</v>
      </c>
      <c r="V404" t="s">
        <v>404</v>
      </c>
      <c r="W404" t="s">
        <v>75</v>
      </c>
      <c r="X404" s="49">
        <v>7.6</v>
      </c>
      <c r="Y404" t="s">
        <v>75</v>
      </c>
      <c r="Z404" t="s">
        <v>347</v>
      </c>
      <c r="AA404" t="s">
        <v>75</v>
      </c>
      <c r="AB404" t="s">
        <v>330</v>
      </c>
      <c r="AC404" t="s">
        <v>506</v>
      </c>
      <c r="AD404" t="s">
        <v>80</v>
      </c>
      <c r="AE404" t="s">
        <v>199</v>
      </c>
      <c r="AF404" t="s">
        <v>409</v>
      </c>
      <c r="AG404" s="88" t="s">
        <v>256</v>
      </c>
      <c r="AH404" t="s">
        <v>83</v>
      </c>
      <c r="AI404" s="49" t="s">
        <v>416</v>
      </c>
      <c r="AJ404" s="49">
        <v>1</v>
      </c>
      <c r="AK404" t="s">
        <v>5486</v>
      </c>
      <c r="AL404" s="355">
        <v>-5.6</v>
      </c>
      <c r="AM404" s="49" t="s">
        <v>75</v>
      </c>
      <c r="AN404" s="49" t="s">
        <v>75</v>
      </c>
      <c r="AO404" s="397" t="s">
        <v>75</v>
      </c>
      <c r="AP404" s="397" t="s">
        <v>75</v>
      </c>
      <c r="AQ404" s="397" t="s">
        <v>75</v>
      </c>
      <c r="AR404" s="397" t="s">
        <v>75</v>
      </c>
    </row>
    <row r="405" spans="1:44" x14ac:dyDescent="0.25">
      <c r="A405" s="353">
        <v>45665</v>
      </c>
      <c r="B405" t="s">
        <v>85</v>
      </c>
      <c r="C405" t="s">
        <v>177</v>
      </c>
      <c r="D405" s="357" t="s">
        <v>89</v>
      </c>
      <c r="E405" t="s">
        <v>719</v>
      </c>
      <c r="F405" t="s">
        <v>725</v>
      </c>
      <c r="G405" t="s">
        <v>75</v>
      </c>
      <c r="H405" t="s">
        <v>725</v>
      </c>
      <c r="I405" s="88">
        <v>-0.16</v>
      </c>
      <c r="J405" t="s">
        <v>726</v>
      </c>
      <c r="K405" s="49">
        <v>56944</v>
      </c>
      <c r="L405" s="397">
        <v>350</v>
      </c>
      <c r="M405" t="s">
        <v>75</v>
      </c>
      <c r="N405" t="s">
        <v>75</v>
      </c>
      <c r="O405" t="s">
        <v>347</v>
      </c>
      <c r="P405" t="s">
        <v>347</v>
      </c>
      <c r="Q405" s="353">
        <v>45925</v>
      </c>
      <c r="R405" t="s">
        <v>403</v>
      </c>
      <c r="S405" t="s">
        <v>2123</v>
      </c>
      <c r="T405" t="s">
        <v>2124</v>
      </c>
      <c r="U405" t="s">
        <v>75</v>
      </c>
      <c r="V405" t="s">
        <v>404</v>
      </c>
      <c r="W405" t="s">
        <v>75</v>
      </c>
      <c r="X405" s="49">
        <v>7.2</v>
      </c>
      <c r="Y405" t="s">
        <v>75</v>
      </c>
      <c r="Z405" t="s">
        <v>347</v>
      </c>
      <c r="AA405" t="s">
        <v>75</v>
      </c>
      <c r="AB405" t="s">
        <v>727</v>
      </c>
      <c r="AC405" t="s">
        <v>460</v>
      </c>
      <c r="AD405" t="s">
        <v>2172</v>
      </c>
      <c r="AE405" t="s">
        <v>199</v>
      </c>
      <c r="AF405" t="s">
        <v>407</v>
      </c>
      <c r="AG405" s="88" t="s">
        <v>259</v>
      </c>
      <c r="AH405" t="s">
        <v>83</v>
      </c>
      <c r="AI405" s="49" t="s">
        <v>416</v>
      </c>
      <c r="AJ405" s="49">
        <v>1</v>
      </c>
      <c r="AK405" t="s">
        <v>5486</v>
      </c>
      <c r="AL405" s="355">
        <v>-56</v>
      </c>
      <c r="AM405" s="49" t="s">
        <v>75</v>
      </c>
      <c r="AN405" s="49" t="s">
        <v>75</v>
      </c>
      <c r="AO405" s="397" t="s">
        <v>75</v>
      </c>
      <c r="AP405" s="397" t="s">
        <v>75</v>
      </c>
      <c r="AQ405" s="397" t="s">
        <v>75</v>
      </c>
      <c r="AR405" s="397" t="s">
        <v>75</v>
      </c>
    </row>
    <row r="406" spans="1:44" x14ac:dyDescent="0.25">
      <c r="A406" s="353">
        <v>45665</v>
      </c>
      <c r="B406" t="s">
        <v>85</v>
      </c>
      <c r="C406" t="s">
        <v>605</v>
      </c>
      <c r="D406" s="357" t="s">
        <v>361</v>
      </c>
      <c r="E406" t="s">
        <v>424</v>
      </c>
      <c r="F406" t="s">
        <v>305</v>
      </c>
      <c r="G406" t="s">
        <v>75</v>
      </c>
      <c r="H406" t="s">
        <v>305</v>
      </c>
      <c r="I406" s="88">
        <v>-0.1</v>
      </c>
      <c r="J406" t="s">
        <v>198</v>
      </c>
      <c r="K406" s="49" t="s">
        <v>306</v>
      </c>
      <c r="L406" s="397">
        <v>549</v>
      </c>
      <c r="M406" t="s">
        <v>75</v>
      </c>
      <c r="N406" t="s">
        <v>75</v>
      </c>
      <c r="O406" t="s">
        <v>347</v>
      </c>
      <c r="P406" t="s">
        <v>347</v>
      </c>
      <c r="Q406" s="353">
        <v>46715</v>
      </c>
      <c r="R406" t="s">
        <v>403</v>
      </c>
      <c r="S406" t="s">
        <v>2123</v>
      </c>
      <c r="T406" t="s">
        <v>2124</v>
      </c>
      <c r="U406" t="s">
        <v>75</v>
      </c>
      <c r="V406" t="s">
        <v>404</v>
      </c>
      <c r="W406" t="s">
        <v>75</v>
      </c>
      <c r="X406" s="49">
        <v>5.6</v>
      </c>
      <c r="Y406" t="s">
        <v>75</v>
      </c>
      <c r="Z406" t="s">
        <v>347</v>
      </c>
      <c r="AA406" t="s">
        <v>75</v>
      </c>
      <c r="AB406" t="s">
        <v>307</v>
      </c>
      <c r="AC406" t="s">
        <v>425</v>
      </c>
      <c r="AD406" t="s">
        <v>164</v>
      </c>
      <c r="AE406" t="s">
        <v>199</v>
      </c>
      <c r="AF406" t="s">
        <v>418</v>
      </c>
      <c r="AG406" s="88" t="s">
        <v>261</v>
      </c>
      <c r="AH406" t="s">
        <v>83</v>
      </c>
      <c r="AI406" s="49" t="s">
        <v>406</v>
      </c>
      <c r="AJ406" s="49">
        <v>1</v>
      </c>
      <c r="AK406" t="s">
        <v>5486</v>
      </c>
      <c r="AL406" s="355">
        <v>-54.900000000000006</v>
      </c>
      <c r="AM406" s="49" t="s">
        <v>75</v>
      </c>
      <c r="AN406" s="49" t="s">
        <v>75</v>
      </c>
      <c r="AO406" s="397" t="s">
        <v>75</v>
      </c>
      <c r="AP406" s="397" t="s">
        <v>75</v>
      </c>
      <c r="AQ406" s="397" t="s">
        <v>75</v>
      </c>
      <c r="AR406" s="397" t="s">
        <v>75</v>
      </c>
    </row>
    <row r="407" spans="1:44" x14ac:dyDescent="0.25">
      <c r="A407" s="353">
        <v>45665</v>
      </c>
      <c r="B407" t="s">
        <v>85</v>
      </c>
      <c r="C407" t="s">
        <v>605</v>
      </c>
      <c r="D407" s="357" t="s">
        <v>361</v>
      </c>
      <c r="E407" t="s">
        <v>424</v>
      </c>
      <c r="F407" t="s">
        <v>305</v>
      </c>
      <c r="G407" t="s">
        <v>75</v>
      </c>
      <c r="H407" t="s">
        <v>305</v>
      </c>
      <c r="I407" s="88">
        <v>-0.1</v>
      </c>
      <c r="J407" t="s">
        <v>198</v>
      </c>
      <c r="K407" s="49" t="s">
        <v>306</v>
      </c>
      <c r="L407" s="397">
        <v>549</v>
      </c>
      <c r="M407" t="s">
        <v>75</v>
      </c>
      <c r="N407" t="s">
        <v>75</v>
      </c>
      <c r="O407" t="s">
        <v>347</v>
      </c>
      <c r="P407" t="s">
        <v>347</v>
      </c>
      <c r="Q407" s="353">
        <v>46715</v>
      </c>
      <c r="R407" t="s">
        <v>403</v>
      </c>
      <c r="S407" t="s">
        <v>171</v>
      </c>
      <c r="T407" t="s">
        <v>402</v>
      </c>
      <c r="U407" t="s">
        <v>75</v>
      </c>
      <c r="V407" t="s">
        <v>404</v>
      </c>
      <c r="W407" t="s">
        <v>75</v>
      </c>
      <c r="X407" s="49">
        <v>5.6</v>
      </c>
      <c r="Y407" t="s">
        <v>75</v>
      </c>
      <c r="Z407" t="s">
        <v>347</v>
      </c>
      <c r="AA407" t="s">
        <v>75</v>
      </c>
      <c r="AB407" t="s">
        <v>307</v>
      </c>
      <c r="AC407" t="s">
        <v>425</v>
      </c>
      <c r="AD407" t="s">
        <v>164</v>
      </c>
      <c r="AE407" t="s">
        <v>180</v>
      </c>
      <c r="AF407" t="s">
        <v>418</v>
      </c>
      <c r="AG407" s="88" t="s">
        <v>261</v>
      </c>
      <c r="AH407" t="s">
        <v>83</v>
      </c>
      <c r="AI407" s="49" t="s">
        <v>406</v>
      </c>
      <c r="AJ407" s="49">
        <v>1</v>
      </c>
      <c r="AK407" t="s">
        <v>5488</v>
      </c>
      <c r="AL407" s="355">
        <v>-54.900000000000006</v>
      </c>
      <c r="AM407" s="49" t="s">
        <v>75</v>
      </c>
      <c r="AN407" s="49" t="s">
        <v>75</v>
      </c>
      <c r="AO407" s="397" t="s">
        <v>75</v>
      </c>
      <c r="AP407" s="397" t="s">
        <v>75</v>
      </c>
      <c r="AQ407" s="397" t="s">
        <v>75</v>
      </c>
      <c r="AR407" s="397" t="s">
        <v>75</v>
      </c>
    </row>
    <row r="408" spans="1:44" x14ac:dyDescent="0.25">
      <c r="A408" s="353">
        <v>45666</v>
      </c>
      <c r="B408" t="s">
        <v>85</v>
      </c>
      <c r="C408" t="s">
        <v>177</v>
      </c>
      <c r="D408" s="357" t="s">
        <v>84</v>
      </c>
      <c r="E408" t="s">
        <v>512</v>
      </c>
      <c r="F408" t="s">
        <v>86</v>
      </c>
      <c r="G408" t="s">
        <v>75</v>
      </c>
      <c r="H408" t="s">
        <v>5368</v>
      </c>
      <c r="I408" s="88">
        <v>-6</v>
      </c>
      <c r="J408" t="s">
        <v>88</v>
      </c>
      <c r="K408" s="49" t="s">
        <v>483</v>
      </c>
      <c r="L408" s="397">
        <v>2.75</v>
      </c>
      <c r="M408" t="s">
        <v>75</v>
      </c>
      <c r="N408" t="s">
        <v>75</v>
      </c>
      <c r="O408" t="s">
        <v>347</v>
      </c>
      <c r="P408" t="s">
        <v>347</v>
      </c>
      <c r="Q408" s="353">
        <v>46296</v>
      </c>
      <c r="R408" t="s">
        <v>403</v>
      </c>
      <c r="S408" t="s">
        <v>159</v>
      </c>
      <c r="T408" t="s">
        <v>400</v>
      </c>
      <c r="U408" t="s">
        <v>75</v>
      </c>
      <c r="V408" t="s">
        <v>404</v>
      </c>
      <c r="W408" t="s">
        <v>75</v>
      </c>
      <c r="X408" s="49">
        <v>8.6</v>
      </c>
      <c r="Y408" t="s">
        <v>75</v>
      </c>
      <c r="Z408" t="s">
        <v>347</v>
      </c>
      <c r="AA408" t="s">
        <v>75</v>
      </c>
      <c r="AB408" t="s">
        <v>87</v>
      </c>
      <c r="AC408" t="s">
        <v>484</v>
      </c>
      <c r="AD408" t="s">
        <v>80</v>
      </c>
      <c r="AE408" t="s">
        <v>313</v>
      </c>
      <c r="AF408" t="s">
        <v>409</v>
      </c>
      <c r="AG408" s="88" t="s">
        <v>256</v>
      </c>
      <c r="AH408" t="s">
        <v>83</v>
      </c>
      <c r="AI408" s="49">
        <v>8</v>
      </c>
      <c r="AJ408" s="49">
        <v>1</v>
      </c>
      <c r="AK408" t="s">
        <v>5495</v>
      </c>
      <c r="AL408" s="355">
        <v>-16.5</v>
      </c>
      <c r="AM408" s="49" t="s">
        <v>75</v>
      </c>
      <c r="AN408" s="49" t="s">
        <v>75</v>
      </c>
      <c r="AO408" s="397" t="s">
        <v>75</v>
      </c>
      <c r="AP408" s="397" t="s">
        <v>75</v>
      </c>
      <c r="AQ408" s="397" t="s">
        <v>75</v>
      </c>
      <c r="AR408" s="397" t="s">
        <v>75</v>
      </c>
    </row>
    <row r="409" spans="1:44" x14ac:dyDescent="0.25">
      <c r="A409" s="353">
        <v>45666</v>
      </c>
      <c r="B409" t="s">
        <v>85</v>
      </c>
      <c r="C409" t="s">
        <v>179</v>
      </c>
      <c r="D409" s="357" t="s">
        <v>295</v>
      </c>
      <c r="E409" t="s">
        <v>521</v>
      </c>
      <c r="F409" t="s">
        <v>2784</v>
      </c>
      <c r="G409" t="s">
        <v>75</v>
      </c>
      <c r="H409" t="s">
        <v>2784</v>
      </c>
      <c r="I409" s="88">
        <v>-3</v>
      </c>
      <c r="J409" t="s">
        <v>103</v>
      </c>
      <c r="K409" s="49" t="s">
        <v>75</v>
      </c>
      <c r="L409" s="397">
        <v>80</v>
      </c>
      <c r="M409" t="s">
        <v>75</v>
      </c>
      <c r="N409" t="s">
        <v>75</v>
      </c>
      <c r="O409" t="s">
        <v>347</v>
      </c>
      <c r="P409" t="s">
        <v>347</v>
      </c>
      <c r="Q409" s="353" t="s">
        <v>75</v>
      </c>
      <c r="R409" t="s">
        <v>403</v>
      </c>
      <c r="S409" t="s">
        <v>159</v>
      </c>
      <c r="T409" t="s">
        <v>400</v>
      </c>
      <c r="U409" t="s">
        <v>75</v>
      </c>
      <c r="V409" t="s">
        <v>404</v>
      </c>
      <c r="W409" t="s">
        <v>75</v>
      </c>
      <c r="X409" s="49">
        <v>1.3</v>
      </c>
      <c r="Y409" t="s">
        <v>75</v>
      </c>
      <c r="Z409" t="s">
        <v>347</v>
      </c>
      <c r="AA409" t="s">
        <v>75</v>
      </c>
      <c r="AB409" t="s">
        <v>2784</v>
      </c>
      <c r="AC409" t="s">
        <v>2119</v>
      </c>
      <c r="AD409" t="s">
        <v>2120</v>
      </c>
      <c r="AE409" t="s">
        <v>313</v>
      </c>
      <c r="AF409" t="s">
        <v>2121</v>
      </c>
      <c r="AG409" s="88" t="s">
        <v>2122</v>
      </c>
      <c r="AH409" t="s">
        <v>104</v>
      </c>
      <c r="AI409" s="49" t="s">
        <v>436</v>
      </c>
      <c r="AJ409" s="49">
        <v>1</v>
      </c>
      <c r="AK409" t="s">
        <v>5495</v>
      </c>
      <c r="AL409" s="355">
        <v>-240</v>
      </c>
      <c r="AM409" s="49" t="s">
        <v>75</v>
      </c>
      <c r="AN409" s="49" t="s">
        <v>75</v>
      </c>
      <c r="AO409" s="397" t="s">
        <v>75</v>
      </c>
      <c r="AP409" s="397" t="s">
        <v>75</v>
      </c>
      <c r="AQ409" s="397" t="s">
        <v>75</v>
      </c>
      <c r="AR409" s="397" t="s">
        <v>75</v>
      </c>
    </row>
    <row r="410" spans="1:44" x14ac:dyDescent="0.25">
      <c r="A410" s="353">
        <v>45666</v>
      </c>
      <c r="B410" t="s">
        <v>85</v>
      </c>
      <c r="C410" t="s">
        <v>179</v>
      </c>
      <c r="D410" s="357" t="s">
        <v>110</v>
      </c>
      <c r="E410" t="s">
        <v>523</v>
      </c>
      <c r="F410" t="s">
        <v>206</v>
      </c>
      <c r="G410" t="s">
        <v>75</v>
      </c>
      <c r="H410" t="s">
        <v>206</v>
      </c>
      <c r="I410" s="88">
        <v>-3</v>
      </c>
      <c r="J410" t="s">
        <v>103</v>
      </c>
      <c r="K410" s="49" t="s">
        <v>111</v>
      </c>
      <c r="L410" s="397">
        <v>350</v>
      </c>
      <c r="M410" t="s">
        <v>75</v>
      </c>
      <c r="N410" t="s">
        <v>75</v>
      </c>
      <c r="O410" t="s">
        <v>347</v>
      </c>
      <c r="P410" t="s">
        <v>347</v>
      </c>
      <c r="Q410" s="353" t="s">
        <v>75</v>
      </c>
      <c r="R410" t="s">
        <v>403</v>
      </c>
      <c r="S410" t="s">
        <v>159</v>
      </c>
      <c r="T410" t="s">
        <v>400</v>
      </c>
      <c r="U410" t="s">
        <v>75</v>
      </c>
      <c r="V410" t="s">
        <v>404</v>
      </c>
      <c r="W410" t="s">
        <v>75</v>
      </c>
      <c r="X410" s="49">
        <v>1.4</v>
      </c>
      <c r="Y410" t="s">
        <v>75</v>
      </c>
      <c r="Z410" t="s">
        <v>347</v>
      </c>
      <c r="AA410" t="s">
        <v>75</v>
      </c>
      <c r="AB410" t="s">
        <v>626</v>
      </c>
      <c r="AC410" t="s">
        <v>522</v>
      </c>
      <c r="AD410" t="s">
        <v>164</v>
      </c>
      <c r="AE410" t="s">
        <v>313</v>
      </c>
      <c r="AF410" t="s">
        <v>345</v>
      </c>
      <c r="AG410" s="88" t="s">
        <v>262</v>
      </c>
      <c r="AH410" t="s">
        <v>83</v>
      </c>
      <c r="AI410" s="49" t="s">
        <v>436</v>
      </c>
      <c r="AJ410" s="49">
        <v>1</v>
      </c>
      <c r="AK410" t="s">
        <v>2891</v>
      </c>
      <c r="AL410" s="355">
        <v>-1050</v>
      </c>
      <c r="AM410" s="49" t="s">
        <v>75</v>
      </c>
      <c r="AN410" s="49" t="s">
        <v>2893</v>
      </c>
      <c r="AO410" s="397" t="s">
        <v>75</v>
      </c>
      <c r="AP410" s="397" t="s">
        <v>75</v>
      </c>
      <c r="AQ410" s="397" t="s">
        <v>75</v>
      </c>
      <c r="AR410" s="397" t="s">
        <v>75</v>
      </c>
    </row>
    <row r="411" spans="1:44" x14ac:dyDescent="0.25">
      <c r="A411" s="353">
        <v>45666</v>
      </c>
      <c r="B411" t="s">
        <v>85</v>
      </c>
      <c r="C411" t="s">
        <v>188</v>
      </c>
      <c r="D411" s="357" t="s">
        <v>365</v>
      </c>
      <c r="E411" t="s">
        <v>430</v>
      </c>
      <c r="F411" t="s">
        <v>99</v>
      </c>
      <c r="G411" t="s">
        <v>75</v>
      </c>
      <c r="H411" t="s">
        <v>99</v>
      </c>
      <c r="I411" s="88">
        <v>-3</v>
      </c>
      <c r="J411" t="s">
        <v>218</v>
      </c>
      <c r="K411" s="49" t="s">
        <v>100</v>
      </c>
      <c r="L411" s="397">
        <v>1.6</v>
      </c>
      <c r="M411" t="s">
        <v>75</v>
      </c>
      <c r="N411" t="s">
        <v>75</v>
      </c>
      <c r="O411" t="s">
        <v>347</v>
      </c>
      <c r="P411" t="s">
        <v>347</v>
      </c>
      <c r="Q411" s="353" t="s">
        <v>347</v>
      </c>
      <c r="R411" t="s">
        <v>403</v>
      </c>
      <c r="S411" t="s">
        <v>159</v>
      </c>
      <c r="T411" t="s">
        <v>400</v>
      </c>
      <c r="U411" t="s">
        <v>75</v>
      </c>
      <c r="V411" t="s">
        <v>431</v>
      </c>
      <c r="W411" t="s">
        <v>75</v>
      </c>
      <c r="X411" s="49">
        <v>5.2</v>
      </c>
      <c r="Y411" t="s">
        <v>75</v>
      </c>
      <c r="Z411" t="s">
        <v>347</v>
      </c>
      <c r="AA411" t="s">
        <v>75</v>
      </c>
      <c r="AB411" t="s">
        <v>101</v>
      </c>
      <c r="AC411" t="s">
        <v>75</v>
      </c>
      <c r="AD411" t="s">
        <v>5332</v>
      </c>
      <c r="AE411" t="s">
        <v>313</v>
      </c>
      <c r="AF411" t="s">
        <v>5333</v>
      </c>
      <c r="AG411" s="88" t="s">
        <v>5334</v>
      </c>
      <c r="AH411" t="s">
        <v>83</v>
      </c>
      <c r="AI411" s="49" t="s">
        <v>406</v>
      </c>
      <c r="AJ411" s="49">
        <v>1</v>
      </c>
      <c r="AK411" t="s">
        <v>5495</v>
      </c>
      <c r="AL411" s="355">
        <v>-4.8000000000000007</v>
      </c>
      <c r="AM411" s="49" t="s">
        <v>75</v>
      </c>
      <c r="AN411" s="49" t="s">
        <v>75</v>
      </c>
      <c r="AO411" s="397" t="s">
        <v>75</v>
      </c>
      <c r="AP411" s="397" t="s">
        <v>75</v>
      </c>
      <c r="AQ411" s="397" t="s">
        <v>75</v>
      </c>
      <c r="AR411" s="397" t="s">
        <v>75</v>
      </c>
    </row>
    <row r="412" spans="1:44" x14ac:dyDescent="0.25">
      <c r="A412" s="353">
        <v>45666</v>
      </c>
      <c r="B412" t="s">
        <v>85</v>
      </c>
      <c r="C412" t="s">
        <v>188</v>
      </c>
      <c r="D412" s="357" t="s">
        <v>365</v>
      </c>
      <c r="E412" t="s">
        <v>430</v>
      </c>
      <c r="F412" t="s">
        <v>99</v>
      </c>
      <c r="G412" t="s">
        <v>75</v>
      </c>
      <c r="H412" t="s">
        <v>99</v>
      </c>
      <c r="I412" s="88">
        <v>-2</v>
      </c>
      <c r="J412" t="s">
        <v>218</v>
      </c>
      <c r="K412" s="49" t="s">
        <v>100</v>
      </c>
      <c r="L412" s="397">
        <v>1.6</v>
      </c>
      <c r="M412" t="s">
        <v>75</v>
      </c>
      <c r="N412" t="s">
        <v>75</v>
      </c>
      <c r="O412" t="s">
        <v>347</v>
      </c>
      <c r="P412" t="s">
        <v>347</v>
      </c>
      <c r="Q412" s="353" t="s">
        <v>347</v>
      </c>
      <c r="R412" t="s">
        <v>403</v>
      </c>
      <c r="S412" t="s">
        <v>1072</v>
      </c>
      <c r="T412" t="s">
        <v>2888</v>
      </c>
      <c r="U412" t="s">
        <v>75</v>
      </c>
      <c r="V412" t="s">
        <v>431</v>
      </c>
      <c r="W412" t="s">
        <v>75</v>
      </c>
      <c r="X412" s="49">
        <v>5.2</v>
      </c>
      <c r="Y412" t="s">
        <v>75</v>
      </c>
      <c r="Z412" t="s">
        <v>347</v>
      </c>
      <c r="AA412" t="s">
        <v>75</v>
      </c>
      <c r="AB412" t="s">
        <v>101</v>
      </c>
      <c r="AC412" t="s">
        <v>75</v>
      </c>
      <c r="AD412" t="s">
        <v>5332</v>
      </c>
      <c r="AE412" t="s">
        <v>187</v>
      </c>
      <c r="AF412" t="s">
        <v>5333</v>
      </c>
      <c r="AG412" s="88" t="s">
        <v>5334</v>
      </c>
      <c r="AH412" t="s">
        <v>83</v>
      </c>
      <c r="AI412" s="49" t="s">
        <v>406</v>
      </c>
      <c r="AJ412" s="49">
        <v>1</v>
      </c>
      <c r="AK412" t="s">
        <v>5496</v>
      </c>
      <c r="AL412" s="355">
        <v>-3.2</v>
      </c>
      <c r="AM412" s="49" t="s">
        <v>75</v>
      </c>
      <c r="AN412" s="49" t="s">
        <v>75</v>
      </c>
      <c r="AO412" s="397" t="s">
        <v>75</v>
      </c>
      <c r="AP412" s="397" t="s">
        <v>75</v>
      </c>
      <c r="AQ412" s="397" t="s">
        <v>75</v>
      </c>
      <c r="AR412" s="397" t="s">
        <v>75</v>
      </c>
    </row>
    <row r="413" spans="1:44" x14ac:dyDescent="0.25">
      <c r="A413" s="353">
        <v>45666</v>
      </c>
      <c r="B413" t="s">
        <v>85</v>
      </c>
      <c r="C413" t="s">
        <v>179</v>
      </c>
      <c r="D413" s="357" t="s">
        <v>110</v>
      </c>
      <c r="E413" t="s">
        <v>523</v>
      </c>
      <c r="F413" t="s">
        <v>181</v>
      </c>
      <c r="G413" t="s">
        <v>75</v>
      </c>
      <c r="H413" t="s">
        <v>181</v>
      </c>
      <c r="I413" s="88">
        <v>-1</v>
      </c>
      <c r="J413" t="s">
        <v>103</v>
      </c>
      <c r="K413" s="49" t="s">
        <v>119</v>
      </c>
      <c r="L413" s="397">
        <v>350</v>
      </c>
      <c r="M413" t="s">
        <v>75</v>
      </c>
      <c r="N413" t="s">
        <v>75</v>
      </c>
      <c r="O413" t="s">
        <v>347</v>
      </c>
      <c r="P413" t="s">
        <v>347</v>
      </c>
      <c r="Q413" s="353" t="s">
        <v>75</v>
      </c>
      <c r="R413" t="s">
        <v>403</v>
      </c>
      <c r="S413" t="s">
        <v>159</v>
      </c>
      <c r="T413" t="s">
        <v>400</v>
      </c>
      <c r="U413" t="s">
        <v>75</v>
      </c>
      <c r="V413" t="s">
        <v>404</v>
      </c>
      <c r="W413" t="s">
        <v>75</v>
      </c>
      <c r="X413" s="49">
        <v>1.4</v>
      </c>
      <c r="Y413" t="s">
        <v>75</v>
      </c>
      <c r="Z413" t="s">
        <v>347</v>
      </c>
      <c r="AA413" t="s">
        <v>75</v>
      </c>
      <c r="AB413" t="s">
        <v>604</v>
      </c>
      <c r="AC413" t="s">
        <v>522</v>
      </c>
      <c r="AD413" t="s">
        <v>164</v>
      </c>
      <c r="AE413" t="s">
        <v>313</v>
      </c>
      <c r="AF413" t="s">
        <v>345</v>
      </c>
      <c r="AG413" s="88" t="s">
        <v>262</v>
      </c>
      <c r="AH413" t="s">
        <v>83</v>
      </c>
      <c r="AI413" s="49" t="s">
        <v>436</v>
      </c>
      <c r="AJ413" s="49">
        <v>1</v>
      </c>
      <c r="AK413" t="s">
        <v>2891</v>
      </c>
      <c r="AL413" s="355">
        <v>-350</v>
      </c>
      <c r="AM413" s="49" t="s">
        <v>75</v>
      </c>
      <c r="AN413" s="49" t="s">
        <v>2892</v>
      </c>
      <c r="AO413" s="397" t="s">
        <v>75</v>
      </c>
      <c r="AP413" s="397" t="s">
        <v>75</v>
      </c>
      <c r="AQ413" s="397" t="s">
        <v>75</v>
      </c>
      <c r="AR413" s="397" t="s">
        <v>75</v>
      </c>
    </row>
    <row r="414" spans="1:44" x14ac:dyDescent="0.25">
      <c r="A414" s="353">
        <v>45666</v>
      </c>
      <c r="B414" t="s">
        <v>85</v>
      </c>
      <c r="C414" t="s">
        <v>177</v>
      </c>
      <c r="D414" s="357" t="s">
        <v>151</v>
      </c>
      <c r="E414" t="s">
        <v>420</v>
      </c>
      <c r="F414" t="s">
        <v>76</v>
      </c>
      <c r="G414" t="s">
        <v>75</v>
      </c>
      <c r="H414" t="s">
        <v>76</v>
      </c>
      <c r="I414" s="88">
        <v>-1</v>
      </c>
      <c r="J414" t="s">
        <v>152</v>
      </c>
      <c r="K414" s="49" t="s">
        <v>498</v>
      </c>
      <c r="L414" s="397">
        <v>30</v>
      </c>
      <c r="M414" t="s">
        <v>75</v>
      </c>
      <c r="N414" t="s">
        <v>75</v>
      </c>
      <c r="O414" t="s">
        <v>347</v>
      </c>
      <c r="P414" t="s">
        <v>347</v>
      </c>
      <c r="Q414" s="353" t="s">
        <v>75</v>
      </c>
      <c r="R414" t="s">
        <v>403</v>
      </c>
      <c r="S414" t="s">
        <v>159</v>
      </c>
      <c r="T414" t="s">
        <v>400</v>
      </c>
      <c r="U414" t="s">
        <v>75</v>
      </c>
      <c r="V414" t="s">
        <v>404</v>
      </c>
      <c r="W414" t="s">
        <v>75</v>
      </c>
      <c r="X414" s="49">
        <v>2.5</v>
      </c>
      <c r="Y414" t="s">
        <v>75</v>
      </c>
      <c r="Z414" t="s">
        <v>347</v>
      </c>
      <c r="AA414" t="s">
        <v>75</v>
      </c>
      <c r="AB414" t="s">
        <v>76</v>
      </c>
      <c r="AC414" t="s">
        <v>75</v>
      </c>
      <c r="AD414" t="s">
        <v>167</v>
      </c>
      <c r="AE414" t="s">
        <v>313</v>
      </c>
      <c r="AF414" t="s">
        <v>421</v>
      </c>
      <c r="AG414" s="88" t="s">
        <v>422</v>
      </c>
      <c r="AH414" t="s">
        <v>83</v>
      </c>
      <c r="AI414" s="49" t="s">
        <v>414</v>
      </c>
      <c r="AJ414" s="49">
        <v>1</v>
      </c>
      <c r="AK414" t="s">
        <v>5495</v>
      </c>
      <c r="AL414" s="355">
        <v>-30</v>
      </c>
      <c r="AM414" s="49" t="s">
        <v>75</v>
      </c>
      <c r="AN414" s="49" t="s">
        <v>75</v>
      </c>
      <c r="AO414" s="397" t="s">
        <v>75</v>
      </c>
      <c r="AP414" s="397" t="s">
        <v>75</v>
      </c>
      <c r="AQ414" s="397" t="s">
        <v>75</v>
      </c>
      <c r="AR414" s="397" t="s">
        <v>75</v>
      </c>
    </row>
    <row r="415" spans="1:44" x14ac:dyDescent="0.25">
      <c r="A415" s="353">
        <v>45666</v>
      </c>
      <c r="B415" t="s">
        <v>85</v>
      </c>
      <c r="C415" t="s">
        <v>177</v>
      </c>
      <c r="D415" s="357" t="s">
        <v>151</v>
      </c>
      <c r="E415" t="s">
        <v>423</v>
      </c>
      <c r="F415" t="s">
        <v>338</v>
      </c>
      <c r="G415" t="s">
        <v>75</v>
      </c>
      <c r="H415" t="s">
        <v>338</v>
      </c>
      <c r="I415" s="88">
        <v>-1</v>
      </c>
      <c r="J415" t="s">
        <v>152</v>
      </c>
      <c r="K415" s="49" t="s">
        <v>2177</v>
      </c>
      <c r="L415" s="397">
        <v>150</v>
      </c>
      <c r="M415" t="s">
        <v>75</v>
      </c>
      <c r="N415" t="s">
        <v>75</v>
      </c>
      <c r="O415" t="s">
        <v>347</v>
      </c>
      <c r="P415" t="s">
        <v>347</v>
      </c>
      <c r="Q415" s="353" t="s">
        <v>75</v>
      </c>
      <c r="R415" t="s">
        <v>403</v>
      </c>
      <c r="S415" t="s">
        <v>159</v>
      </c>
      <c r="T415" t="s">
        <v>400</v>
      </c>
      <c r="U415" t="s">
        <v>75</v>
      </c>
      <c r="V415" t="s">
        <v>404</v>
      </c>
      <c r="W415" t="s">
        <v>75</v>
      </c>
      <c r="X415" s="49">
        <v>2.5</v>
      </c>
      <c r="Y415" t="s">
        <v>75</v>
      </c>
      <c r="Z415" t="s">
        <v>347</v>
      </c>
      <c r="AA415" t="s">
        <v>75</v>
      </c>
      <c r="AB415" t="s">
        <v>338</v>
      </c>
      <c r="AC415" t="s">
        <v>75</v>
      </c>
      <c r="AD415" t="s">
        <v>167</v>
      </c>
      <c r="AE415" t="s">
        <v>313</v>
      </c>
      <c r="AF415" t="s">
        <v>421</v>
      </c>
      <c r="AG415" s="88" t="s">
        <v>422</v>
      </c>
      <c r="AH415" t="s">
        <v>83</v>
      </c>
      <c r="AI415" s="49" t="s">
        <v>414</v>
      </c>
      <c r="AJ415" s="49">
        <v>1</v>
      </c>
      <c r="AK415" t="s">
        <v>5495</v>
      </c>
      <c r="AL415" s="355">
        <v>-150</v>
      </c>
      <c r="AM415" s="49" t="s">
        <v>75</v>
      </c>
      <c r="AN415" s="49" t="s">
        <v>75</v>
      </c>
      <c r="AO415" s="397" t="s">
        <v>75</v>
      </c>
      <c r="AP415" s="397" t="s">
        <v>75</v>
      </c>
      <c r="AQ415" s="397" t="s">
        <v>75</v>
      </c>
      <c r="AR415" s="397" t="s">
        <v>75</v>
      </c>
    </row>
    <row r="416" spans="1:44" x14ac:dyDescent="0.25">
      <c r="A416" s="353">
        <v>45666</v>
      </c>
      <c r="B416" t="s">
        <v>85</v>
      </c>
      <c r="C416" t="s">
        <v>177</v>
      </c>
      <c r="D416" s="357" t="s">
        <v>89</v>
      </c>
      <c r="E416" t="s">
        <v>493</v>
      </c>
      <c r="F416" t="s">
        <v>1571</v>
      </c>
      <c r="G416" t="s">
        <v>75</v>
      </c>
      <c r="H416" t="s">
        <v>1571</v>
      </c>
      <c r="I416" s="88">
        <v>-1</v>
      </c>
      <c r="J416" t="s">
        <v>93</v>
      </c>
      <c r="K416" s="49" t="s">
        <v>1572</v>
      </c>
      <c r="L416" s="397">
        <v>25</v>
      </c>
      <c r="M416" t="s">
        <v>75</v>
      </c>
      <c r="N416" t="s">
        <v>75</v>
      </c>
      <c r="O416" t="s">
        <v>347</v>
      </c>
      <c r="P416" t="s">
        <v>347</v>
      </c>
      <c r="Q416" s="353" t="s">
        <v>75</v>
      </c>
      <c r="R416" t="s">
        <v>403</v>
      </c>
      <c r="S416" t="s">
        <v>159</v>
      </c>
      <c r="T416" t="s">
        <v>400</v>
      </c>
      <c r="U416" t="s">
        <v>75</v>
      </c>
      <c r="V416" t="s">
        <v>404</v>
      </c>
      <c r="W416" t="s">
        <v>75</v>
      </c>
      <c r="X416" s="49">
        <v>8.1999999999999993</v>
      </c>
      <c r="Y416" t="s">
        <v>75</v>
      </c>
      <c r="Z416" t="s">
        <v>347</v>
      </c>
      <c r="AA416" t="s">
        <v>75</v>
      </c>
      <c r="AB416" t="s">
        <v>1573</v>
      </c>
      <c r="AC416" t="s">
        <v>640</v>
      </c>
      <c r="AD416" t="s">
        <v>80</v>
      </c>
      <c r="AE416" t="s">
        <v>313</v>
      </c>
      <c r="AF416" t="s">
        <v>409</v>
      </c>
      <c r="AG416" s="88" t="s">
        <v>256</v>
      </c>
      <c r="AH416" t="s">
        <v>83</v>
      </c>
      <c r="AI416" s="49" t="s">
        <v>445</v>
      </c>
      <c r="AJ416" s="49">
        <v>1</v>
      </c>
      <c r="AK416" t="s">
        <v>5495</v>
      </c>
      <c r="AL416" s="355">
        <v>-25</v>
      </c>
      <c r="AM416" s="49" t="s">
        <v>75</v>
      </c>
      <c r="AN416" s="49" t="s">
        <v>75</v>
      </c>
      <c r="AO416" s="397" t="s">
        <v>75</v>
      </c>
      <c r="AP416" s="397" t="s">
        <v>75</v>
      </c>
      <c r="AQ416" s="397" t="s">
        <v>75</v>
      </c>
      <c r="AR416" s="397" t="s">
        <v>75</v>
      </c>
    </row>
    <row r="417" spans="1:44" x14ac:dyDescent="0.25">
      <c r="A417" s="353">
        <v>45666</v>
      </c>
      <c r="B417" t="s">
        <v>85</v>
      </c>
      <c r="C417" t="s">
        <v>177</v>
      </c>
      <c r="D417" s="357" t="s">
        <v>84</v>
      </c>
      <c r="E417" t="s">
        <v>512</v>
      </c>
      <c r="F417" t="s">
        <v>236</v>
      </c>
      <c r="G417" t="s">
        <v>75</v>
      </c>
      <c r="H417" t="s">
        <v>236</v>
      </c>
      <c r="I417" s="88">
        <v>-1</v>
      </c>
      <c r="J417" t="s">
        <v>93</v>
      </c>
      <c r="K417" s="49">
        <v>63609</v>
      </c>
      <c r="L417" s="397">
        <v>65</v>
      </c>
      <c r="M417" t="s">
        <v>75</v>
      </c>
      <c r="N417" t="s">
        <v>75</v>
      </c>
      <c r="O417" t="s">
        <v>347</v>
      </c>
      <c r="P417" t="s">
        <v>347</v>
      </c>
      <c r="Q417" s="353">
        <v>46266</v>
      </c>
      <c r="R417" t="s">
        <v>403</v>
      </c>
      <c r="S417" t="s">
        <v>159</v>
      </c>
      <c r="T417" t="s">
        <v>400</v>
      </c>
      <c r="U417" t="s">
        <v>75</v>
      </c>
      <c r="V417" t="s">
        <v>404</v>
      </c>
      <c r="W417" t="s">
        <v>75</v>
      </c>
      <c r="X417" s="49">
        <v>7.6</v>
      </c>
      <c r="Y417" t="s">
        <v>75</v>
      </c>
      <c r="Z417" t="s">
        <v>347</v>
      </c>
      <c r="AA417" t="s">
        <v>75</v>
      </c>
      <c r="AB417" t="s">
        <v>236</v>
      </c>
      <c r="AC417" t="s">
        <v>513</v>
      </c>
      <c r="AD417" t="s">
        <v>241</v>
      </c>
      <c r="AE417" t="s">
        <v>313</v>
      </c>
      <c r="AF417" t="s">
        <v>413</v>
      </c>
      <c r="AG417" s="88" t="s">
        <v>253</v>
      </c>
      <c r="AH417" t="s">
        <v>83</v>
      </c>
      <c r="AI417" s="49" t="s">
        <v>416</v>
      </c>
      <c r="AJ417" s="49">
        <v>1</v>
      </c>
      <c r="AK417" t="s">
        <v>5495</v>
      </c>
      <c r="AL417" s="355">
        <v>-65</v>
      </c>
      <c r="AM417" s="49" t="s">
        <v>75</v>
      </c>
      <c r="AN417" s="49" t="s">
        <v>75</v>
      </c>
      <c r="AO417" s="397" t="s">
        <v>75</v>
      </c>
      <c r="AP417" s="397" t="s">
        <v>75</v>
      </c>
      <c r="AQ417" s="397" t="s">
        <v>75</v>
      </c>
      <c r="AR417" s="397" t="s">
        <v>75</v>
      </c>
    </row>
    <row r="418" spans="1:44" x14ac:dyDescent="0.25">
      <c r="A418" s="353">
        <v>45666</v>
      </c>
      <c r="B418" t="s">
        <v>85</v>
      </c>
      <c r="C418" t="s">
        <v>177</v>
      </c>
      <c r="D418" s="357" t="s">
        <v>84</v>
      </c>
      <c r="E418" t="s">
        <v>481</v>
      </c>
      <c r="F418" t="s">
        <v>1835</v>
      </c>
      <c r="G418" t="s">
        <v>75</v>
      </c>
      <c r="H418" t="s">
        <v>1835</v>
      </c>
      <c r="I418" s="88">
        <v>-1</v>
      </c>
      <c r="J418" t="s">
        <v>93</v>
      </c>
      <c r="K418" s="49" t="s">
        <v>1836</v>
      </c>
      <c r="L418" s="397">
        <v>12</v>
      </c>
      <c r="M418" t="s">
        <v>75</v>
      </c>
      <c r="N418" t="s">
        <v>75</v>
      </c>
      <c r="O418" t="s">
        <v>347</v>
      </c>
      <c r="P418" t="s">
        <v>347</v>
      </c>
      <c r="Q418" s="353">
        <v>46290</v>
      </c>
      <c r="R418" t="s">
        <v>403</v>
      </c>
      <c r="S418" t="s">
        <v>159</v>
      </c>
      <c r="T418" t="s">
        <v>400</v>
      </c>
      <c r="U418" t="s">
        <v>75</v>
      </c>
      <c r="V418" t="s">
        <v>404</v>
      </c>
      <c r="W418" t="s">
        <v>75</v>
      </c>
      <c r="X418" s="49">
        <v>8.6</v>
      </c>
      <c r="Y418" t="s">
        <v>75</v>
      </c>
      <c r="Z418" t="s">
        <v>347</v>
      </c>
      <c r="AA418" t="s">
        <v>75</v>
      </c>
      <c r="AB418" t="s">
        <v>1837</v>
      </c>
      <c r="AC418" t="s">
        <v>482</v>
      </c>
      <c r="AD418" t="s">
        <v>80</v>
      </c>
      <c r="AE418" t="s">
        <v>313</v>
      </c>
      <c r="AF418" t="s">
        <v>409</v>
      </c>
      <c r="AG418" s="88" t="s">
        <v>256</v>
      </c>
      <c r="AH418" t="s">
        <v>83</v>
      </c>
      <c r="AI418" s="49">
        <v>8</v>
      </c>
      <c r="AJ418" s="49">
        <v>1</v>
      </c>
      <c r="AK418" t="s">
        <v>5495</v>
      </c>
      <c r="AL418" s="355">
        <v>-12</v>
      </c>
      <c r="AM418" s="49" t="s">
        <v>75</v>
      </c>
      <c r="AN418" s="49" t="s">
        <v>75</v>
      </c>
      <c r="AO418" s="397" t="s">
        <v>75</v>
      </c>
      <c r="AP418" s="397" t="s">
        <v>75</v>
      </c>
      <c r="AQ418" s="397" t="s">
        <v>75</v>
      </c>
      <c r="AR418" s="397" t="s">
        <v>75</v>
      </c>
    </row>
    <row r="419" spans="1:44" x14ac:dyDescent="0.25">
      <c r="A419" s="353">
        <v>45666</v>
      </c>
      <c r="B419" t="s">
        <v>85</v>
      </c>
      <c r="C419" t="s">
        <v>175</v>
      </c>
      <c r="D419" s="357" t="s">
        <v>602</v>
      </c>
      <c r="E419" t="s">
        <v>517</v>
      </c>
      <c r="F419" t="s">
        <v>1858</v>
      </c>
      <c r="G419" t="s">
        <v>75</v>
      </c>
      <c r="H419" t="s">
        <v>1858</v>
      </c>
      <c r="I419" s="88">
        <v>-1</v>
      </c>
      <c r="J419" t="s">
        <v>103</v>
      </c>
      <c r="K419" s="49">
        <v>6478007</v>
      </c>
      <c r="L419" s="397">
        <v>161</v>
      </c>
      <c r="M419" t="s">
        <v>75</v>
      </c>
      <c r="N419" t="s">
        <v>75</v>
      </c>
      <c r="O419" t="s">
        <v>347</v>
      </c>
      <c r="P419" t="s">
        <v>347</v>
      </c>
      <c r="Q419" s="353" t="s">
        <v>347</v>
      </c>
      <c r="R419" t="s">
        <v>403</v>
      </c>
      <c r="S419" t="s">
        <v>1072</v>
      </c>
      <c r="T419" t="s">
        <v>2888</v>
      </c>
      <c r="U419" t="s">
        <v>75</v>
      </c>
      <c r="V419" t="s">
        <v>404</v>
      </c>
      <c r="W419" t="s">
        <v>75</v>
      </c>
      <c r="X419" s="49">
        <v>4.5</v>
      </c>
      <c r="Y419" t="s">
        <v>75</v>
      </c>
      <c r="Z419" t="s">
        <v>347</v>
      </c>
      <c r="AA419" t="s">
        <v>75</v>
      </c>
      <c r="AB419" t="s">
        <v>1859</v>
      </c>
      <c r="AC419" t="s">
        <v>417</v>
      </c>
      <c r="AD419" t="s">
        <v>176</v>
      </c>
      <c r="AE419" t="s">
        <v>187</v>
      </c>
      <c r="AF419" t="s">
        <v>263</v>
      </c>
      <c r="AG419" s="88" t="s">
        <v>264</v>
      </c>
      <c r="AH419" t="s">
        <v>83</v>
      </c>
      <c r="AI419" s="49" t="s">
        <v>433</v>
      </c>
      <c r="AJ419" s="49">
        <v>1</v>
      </c>
      <c r="AK419" t="s">
        <v>5492</v>
      </c>
      <c r="AL419" s="355">
        <v>-161</v>
      </c>
      <c r="AM419" s="49" t="s">
        <v>75</v>
      </c>
      <c r="AN419" s="49" t="s">
        <v>75</v>
      </c>
      <c r="AO419" s="397" t="s">
        <v>75</v>
      </c>
      <c r="AP419" s="397" t="s">
        <v>75</v>
      </c>
      <c r="AQ419" s="397" t="s">
        <v>75</v>
      </c>
      <c r="AR419" s="397" t="s">
        <v>75</v>
      </c>
    </row>
    <row r="420" spans="1:44" x14ac:dyDescent="0.25">
      <c r="A420" s="353">
        <v>45666</v>
      </c>
      <c r="B420" t="s">
        <v>85</v>
      </c>
      <c r="C420" t="s">
        <v>188</v>
      </c>
      <c r="D420" s="357" t="s">
        <v>365</v>
      </c>
      <c r="E420" t="s">
        <v>430</v>
      </c>
      <c r="F420" t="s">
        <v>124</v>
      </c>
      <c r="G420" t="s">
        <v>75</v>
      </c>
      <c r="H420" t="s">
        <v>124</v>
      </c>
      <c r="I420" s="88">
        <v>-1</v>
      </c>
      <c r="J420" t="s">
        <v>102</v>
      </c>
      <c r="K420" s="49" t="s">
        <v>100</v>
      </c>
      <c r="L420" s="397">
        <v>2.63</v>
      </c>
      <c r="M420" t="s">
        <v>75</v>
      </c>
      <c r="N420" t="s">
        <v>75</v>
      </c>
      <c r="O420" t="s">
        <v>347</v>
      </c>
      <c r="P420" t="s">
        <v>347</v>
      </c>
      <c r="Q420" s="353" t="s">
        <v>75</v>
      </c>
      <c r="R420" t="s">
        <v>403</v>
      </c>
      <c r="S420" t="s">
        <v>1072</v>
      </c>
      <c r="T420" t="s">
        <v>2888</v>
      </c>
      <c r="U420" t="s">
        <v>75</v>
      </c>
      <c r="V420" t="s">
        <v>431</v>
      </c>
      <c r="W420" t="s">
        <v>75</v>
      </c>
      <c r="X420" s="49">
        <v>2.4</v>
      </c>
      <c r="Y420" t="s">
        <v>75</v>
      </c>
      <c r="Z420" t="s">
        <v>347</v>
      </c>
      <c r="AA420" t="s">
        <v>75</v>
      </c>
      <c r="AB420" t="s">
        <v>125</v>
      </c>
      <c r="AC420" t="s">
        <v>356</v>
      </c>
      <c r="AD420" t="s">
        <v>2125</v>
      </c>
      <c r="AE420" t="s">
        <v>187</v>
      </c>
      <c r="AF420" t="s">
        <v>2126</v>
      </c>
      <c r="AG420" s="88" t="s">
        <v>256</v>
      </c>
      <c r="AH420" t="s">
        <v>83</v>
      </c>
      <c r="AI420" s="49" t="s">
        <v>406</v>
      </c>
      <c r="AJ420" s="49">
        <v>1</v>
      </c>
      <c r="AK420" t="s">
        <v>5496</v>
      </c>
      <c r="AL420" s="355">
        <v>-2.63</v>
      </c>
      <c r="AM420" s="49" t="s">
        <v>75</v>
      </c>
      <c r="AN420" s="49" t="s">
        <v>75</v>
      </c>
      <c r="AO420" s="397" t="s">
        <v>75</v>
      </c>
      <c r="AP420" s="397" t="s">
        <v>75</v>
      </c>
      <c r="AQ420" s="397" t="s">
        <v>75</v>
      </c>
      <c r="AR420" s="397" t="s">
        <v>75</v>
      </c>
    </row>
    <row r="421" spans="1:44" x14ac:dyDescent="0.25">
      <c r="A421" s="353">
        <v>45668</v>
      </c>
      <c r="B421" t="s">
        <v>85</v>
      </c>
      <c r="C421" t="s">
        <v>188</v>
      </c>
      <c r="D421" s="357" t="s">
        <v>365</v>
      </c>
      <c r="E421" t="s">
        <v>430</v>
      </c>
      <c r="F421" t="s">
        <v>99</v>
      </c>
      <c r="G421" t="s">
        <v>75</v>
      </c>
      <c r="H421" t="s">
        <v>99</v>
      </c>
      <c r="I421" s="88">
        <v>-20</v>
      </c>
      <c r="J421" t="s">
        <v>218</v>
      </c>
      <c r="K421" s="49" t="s">
        <v>100</v>
      </c>
      <c r="L421" s="397">
        <v>1.6</v>
      </c>
      <c r="M421" t="s">
        <v>75</v>
      </c>
      <c r="N421" t="s">
        <v>75</v>
      </c>
      <c r="O421" t="s">
        <v>347</v>
      </c>
      <c r="P421" t="s">
        <v>347</v>
      </c>
      <c r="Q421" s="353" t="s">
        <v>347</v>
      </c>
      <c r="R421" t="s">
        <v>403</v>
      </c>
      <c r="S421" t="s">
        <v>610</v>
      </c>
      <c r="T421" t="s">
        <v>611</v>
      </c>
      <c r="U421" t="s">
        <v>75</v>
      </c>
      <c r="V421" t="s">
        <v>431</v>
      </c>
      <c r="W421" t="s">
        <v>75</v>
      </c>
      <c r="X421" s="49">
        <v>5.2</v>
      </c>
      <c r="Y421" t="s">
        <v>75</v>
      </c>
      <c r="Z421" t="s">
        <v>347</v>
      </c>
      <c r="AA421" t="s">
        <v>75</v>
      </c>
      <c r="AB421" t="s">
        <v>101</v>
      </c>
      <c r="AC421" t="s">
        <v>75</v>
      </c>
      <c r="AD421" t="s">
        <v>5332</v>
      </c>
      <c r="AE421" t="s">
        <v>195</v>
      </c>
      <c r="AF421" t="s">
        <v>5333</v>
      </c>
      <c r="AG421" s="88" t="s">
        <v>5334</v>
      </c>
      <c r="AH421" t="s">
        <v>83</v>
      </c>
      <c r="AI421" s="49" t="s">
        <v>406</v>
      </c>
      <c r="AJ421" s="49">
        <v>1</v>
      </c>
      <c r="AK421" t="s">
        <v>5497</v>
      </c>
      <c r="AL421" s="355">
        <v>-32</v>
      </c>
      <c r="AM421" s="49" t="s">
        <v>75</v>
      </c>
      <c r="AN421" s="49" t="s">
        <v>75</v>
      </c>
      <c r="AO421" s="397" t="s">
        <v>75</v>
      </c>
      <c r="AP421" s="397" t="s">
        <v>75</v>
      </c>
      <c r="AQ421" s="397" t="s">
        <v>75</v>
      </c>
      <c r="AR421" s="397" t="s">
        <v>75</v>
      </c>
    </row>
    <row r="422" spans="1:44" ht="23.25" x14ac:dyDescent="0.35">
      <c r="A422" s="353">
        <v>45668</v>
      </c>
      <c r="B422" t="s">
        <v>85</v>
      </c>
      <c r="C422" t="s">
        <v>188</v>
      </c>
      <c r="D422" s="357" t="s">
        <v>2566</v>
      </c>
      <c r="E422" t="s">
        <v>444</v>
      </c>
      <c r="F422" t="s">
        <v>137</v>
      </c>
      <c r="G422" t="s">
        <v>75</v>
      </c>
      <c r="H422" t="s">
        <v>137</v>
      </c>
      <c r="I422" s="88">
        <v>-12</v>
      </c>
      <c r="J422" t="s">
        <v>93</v>
      </c>
      <c r="K422" s="49" t="s">
        <v>467</v>
      </c>
      <c r="L422" s="397">
        <v>5.25</v>
      </c>
      <c r="M422" t="s">
        <v>75</v>
      </c>
      <c r="N422" t="s">
        <v>75</v>
      </c>
      <c r="O422" t="s">
        <v>347</v>
      </c>
      <c r="P422" t="s">
        <v>347</v>
      </c>
      <c r="Q422" s="353">
        <v>46235</v>
      </c>
      <c r="R422" t="s">
        <v>403</v>
      </c>
      <c r="S422" t="s">
        <v>610</v>
      </c>
      <c r="T422" t="s">
        <v>611</v>
      </c>
      <c r="U422" t="s">
        <v>75</v>
      </c>
      <c r="V422" t="s">
        <v>431</v>
      </c>
      <c r="W422" t="s">
        <v>75</v>
      </c>
      <c r="X422" s="49">
        <v>2.4</v>
      </c>
      <c r="Y422" t="s">
        <v>75</v>
      </c>
      <c r="Z422" t="s">
        <v>347</v>
      </c>
      <c r="AA422" t="s">
        <v>75</v>
      </c>
      <c r="AB422" t="s">
        <v>138</v>
      </c>
      <c r="AC422" t="s">
        <v>468</v>
      </c>
      <c r="AD422" t="s">
        <v>80</v>
      </c>
      <c r="AE422" t="s">
        <v>195</v>
      </c>
      <c r="AF422" t="s">
        <v>409</v>
      </c>
      <c r="AG422" s="88" t="s">
        <v>256</v>
      </c>
      <c r="AH422" t="s">
        <v>83</v>
      </c>
      <c r="AI422" s="49" t="s">
        <v>414</v>
      </c>
      <c r="AJ422" s="49">
        <v>1</v>
      </c>
      <c r="AK422" t="s">
        <v>5497</v>
      </c>
      <c r="AL422" s="355">
        <v>-63</v>
      </c>
      <c r="AM422" s="49" t="s">
        <v>75</v>
      </c>
      <c r="AN422" s="49" t="s">
        <v>75</v>
      </c>
      <c r="AO422" s="397" t="s">
        <v>75</v>
      </c>
      <c r="AP422" s="397" t="s">
        <v>75</v>
      </c>
      <c r="AQ422" s="397" t="s">
        <v>75</v>
      </c>
      <c r="AR422" s="397" t="s">
        <v>75</v>
      </c>
    </row>
    <row r="423" spans="1:44" x14ac:dyDescent="0.25">
      <c r="A423" s="353">
        <v>45668</v>
      </c>
      <c r="B423" t="s">
        <v>85</v>
      </c>
      <c r="C423" t="s">
        <v>188</v>
      </c>
      <c r="D423" s="357" t="s">
        <v>365</v>
      </c>
      <c r="E423" t="s">
        <v>430</v>
      </c>
      <c r="F423" t="s">
        <v>124</v>
      </c>
      <c r="G423" t="s">
        <v>75</v>
      </c>
      <c r="H423" t="s">
        <v>124</v>
      </c>
      <c r="I423" s="88">
        <v>-10</v>
      </c>
      <c r="J423" t="s">
        <v>102</v>
      </c>
      <c r="K423" s="49" t="s">
        <v>100</v>
      </c>
      <c r="L423" s="397">
        <v>2.63</v>
      </c>
      <c r="M423" t="s">
        <v>75</v>
      </c>
      <c r="N423" t="s">
        <v>75</v>
      </c>
      <c r="O423" t="s">
        <v>347</v>
      </c>
      <c r="P423" t="s">
        <v>347</v>
      </c>
      <c r="Q423" s="353" t="s">
        <v>75</v>
      </c>
      <c r="R423" t="s">
        <v>403</v>
      </c>
      <c r="S423" t="s">
        <v>610</v>
      </c>
      <c r="T423" t="s">
        <v>611</v>
      </c>
      <c r="U423" t="s">
        <v>75</v>
      </c>
      <c r="V423" t="s">
        <v>431</v>
      </c>
      <c r="W423" t="s">
        <v>75</v>
      </c>
      <c r="X423" s="49">
        <v>2.4</v>
      </c>
      <c r="Y423" t="s">
        <v>75</v>
      </c>
      <c r="Z423" t="s">
        <v>347</v>
      </c>
      <c r="AA423" t="s">
        <v>75</v>
      </c>
      <c r="AB423" t="s">
        <v>125</v>
      </c>
      <c r="AC423" t="s">
        <v>356</v>
      </c>
      <c r="AD423" t="s">
        <v>2125</v>
      </c>
      <c r="AE423" t="s">
        <v>546</v>
      </c>
      <c r="AF423" t="s">
        <v>2126</v>
      </c>
      <c r="AG423" s="88" t="s">
        <v>256</v>
      </c>
      <c r="AH423" t="s">
        <v>83</v>
      </c>
      <c r="AI423" s="49" t="s">
        <v>406</v>
      </c>
      <c r="AJ423" s="49">
        <v>1</v>
      </c>
      <c r="AK423" t="s">
        <v>5498</v>
      </c>
      <c r="AL423" s="355">
        <v>-26.299999999999997</v>
      </c>
      <c r="AM423" s="49" t="s">
        <v>75</v>
      </c>
      <c r="AN423" s="49" t="s">
        <v>75</v>
      </c>
      <c r="AO423" s="397" t="s">
        <v>75</v>
      </c>
      <c r="AP423" s="397" t="s">
        <v>75</v>
      </c>
      <c r="AQ423" s="397" t="s">
        <v>75</v>
      </c>
      <c r="AR423" s="397" t="s">
        <v>75</v>
      </c>
    </row>
    <row r="424" spans="1:44" x14ac:dyDescent="0.25">
      <c r="A424" s="353">
        <v>45668</v>
      </c>
      <c r="B424" t="s">
        <v>85</v>
      </c>
      <c r="C424" t="s">
        <v>188</v>
      </c>
      <c r="D424" s="357" t="s">
        <v>189</v>
      </c>
      <c r="E424" t="s">
        <v>462</v>
      </c>
      <c r="F424" t="s">
        <v>123</v>
      </c>
      <c r="G424" t="s">
        <v>75</v>
      </c>
      <c r="H424" t="s">
        <v>123</v>
      </c>
      <c r="I424" s="88">
        <v>-4</v>
      </c>
      <c r="J424" t="s">
        <v>102</v>
      </c>
      <c r="K424" s="49" t="s">
        <v>232</v>
      </c>
      <c r="L424" s="397">
        <v>9</v>
      </c>
      <c r="M424" t="s">
        <v>75</v>
      </c>
      <c r="N424" t="s">
        <v>75</v>
      </c>
      <c r="O424" t="s">
        <v>347</v>
      </c>
      <c r="P424" t="s">
        <v>347</v>
      </c>
      <c r="Q424" s="353" t="s">
        <v>75</v>
      </c>
      <c r="R424" t="s">
        <v>403</v>
      </c>
      <c r="S424" t="s">
        <v>610</v>
      </c>
      <c r="T424" t="s">
        <v>611</v>
      </c>
      <c r="U424" t="s">
        <v>75</v>
      </c>
      <c r="V424" t="s">
        <v>431</v>
      </c>
      <c r="W424" t="s">
        <v>75</v>
      </c>
      <c r="X424" s="49">
        <v>2.2999999999999998</v>
      </c>
      <c r="Y424" t="s">
        <v>75</v>
      </c>
      <c r="Z424" t="s">
        <v>347</v>
      </c>
      <c r="AA424" t="s">
        <v>75</v>
      </c>
      <c r="AB424" t="s">
        <v>123</v>
      </c>
      <c r="AC424" t="s">
        <v>2143</v>
      </c>
      <c r="AD424" t="s">
        <v>2134</v>
      </c>
      <c r="AE424" t="s">
        <v>195</v>
      </c>
      <c r="AF424" t="s">
        <v>2135</v>
      </c>
      <c r="AG424" s="88" t="s">
        <v>2136</v>
      </c>
      <c r="AH424" t="s">
        <v>83</v>
      </c>
      <c r="AI424" s="49" t="s">
        <v>414</v>
      </c>
      <c r="AJ424" s="49">
        <v>1</v>
      </c>
      <c r="AK424" t="s">
        <v>5497</v>
      </c>
      <c r="AL424" s="355">
        <v>-36</v>
      </c>
      <c r="AM424" s="49" t="s">
        <v>75</v>
      </c>
      <c r="AN424" s="49" t="s">
        <v>75</v>
      </c>
      <c r="AO424" s="397" t="s">
        <v>75</v>
      </c>
      <c r="AP424" s="397" t="s">
        <v>75</v>
      </c>
      <c r="AQ424" s="397" t="s">
        <v>75</v>
      </c>
      <c r="AR424" s="397" t="s">
        <v>75</v>
      </c>
    </row>
    <row r="425" spans="1:44" x14ac:dyDescent="0.25">
      <c r="A425" s="353">
        <v>45668</v>
      </c>
      <c r="B425" t="s">
        <v>85</v>
      </c>
      <c r="C425" t="s">
        <v>188</v>
      </c>
      <c r="D425" s="357" t="s">
        <v>363</v>
      </c>
      <c r="E425" t="s">
        <v>434</v>
      </c>
      <c r="F425" t="s">
        <v>740</v>
      </c>
      <c r="G425" t="s">
        <v>75</v>
      </c>
      <c r="H425" t="s">
        <v>741</v>
      </c>
      <c r="I425" s="88">
        <v>-2</v>
      </c>
      <c r="J425" t="s">
        <v>742</v>
      </c>
      <c r="K425" s="49" t="s">
        <v>743</v>
      </c>
      <c r="L425" s="397">
        <v>17</v>
      </c>
      <c r="M425" t="s">
        <v>75</v>
      </c>
      <c r="N425" t="s">
        <v>75</v>
      </c>
      <c r="O425" t="s">
        <v>347</v>
      </c>
      <c r="P425" t="s">
        <v>347</v>
      </c>
      <c r="Q425" s="353">
        <v>46022</v>
      </c>
      <c r="R425" t="s">
        <v>403</v>
      </c>
      <c r="S425" t="s">
        <v>610</v>
      </c>
      <c r="T425" t="s">
        <v>611</v>
      </c>
      <c r="U425" t="s">
        <v>75</v>
      </c>
      <c r="V425" t="s">
        <v>431</v>
      </c>
      <c r="W425" t="s">
        <v>75</v>
      </c>
      <c r="X425" s="49">
        <v>4.4000000000000004</v>
      </c>
      <c r="Y425" t="s">
        <v>75</v>
      </c>
      <c r="Z425" t="s">
        <v>347</v>
      </c>
      <c r="AA425" t="s">
        <v>75</v>
      </c>
      <c r="AB425" t="s">
        <v>744</v>
      </c>
      <c r="AC425" t="s">
        <v>75</v>
      </c>
      <c r="AD425" t="s">
        <v>2134</v>
      </c>
      <c r="AE425" t="s">
        <v>195</v>
      </c>
      <c r="AF425" t="s">
        <v>2135</v>
      </c>
      <c r="AG425" s="88" t="s">
        <v>2136</v>
      </c>
      <c r="AH425" t="s">
        <v>83</v>
      </c>
      <c r="AI425" s="49" t="s">
        <v>433</v>
      </c>
      <c r="AJ425" s="49">
        <v>1</v>
      </c>
      <c r="AK425" t="s">
        <v>5497</v>
      </c>
      <c r="AL425" s="355">
        <v>-34</v>
      </c>
      <c r="AM425" s="49" t="s">
        <v>75</v>
      </c>
      <c r="AN425" s="49" t="s">
        <v>75</v>
      </c>
      <c r="AO425" s="397" t="s">
        <v>75</v>
      </c>
      <c r="AP425" s="397" t="s">
        <v>75</v>
      </c>
      <c r="AQ425" s="397" t="s">
        <v>75</v>
      </c>
      <c r="AR425" s="397" t="s">
        <v>75</v>
      </c>
    </row>
    <row r="426" spans="1:44" x14ac:dyDescent="0.25">
      <c r="A426" s="353">
        <v>45668</v>
      </c>
      <c r="B426" t="s">
        <v>85</v>
      </c>
      <c r="C426" t="s">
        <v>188</v>
      </c>
      <c r="D426" s="357" t="s">
        <v>189</v>
      </c>
      <c r="E426" t="s">
        <v>462</v>
      </c>
      <c r="F426" t="s">
        <v>231</v>
      </c>
      <c r="G426" t="s">
        <v>75</v>
      </c>
      <c r="H426" t="s">
        <v>231</v>
      </c>
      <c r="I426" s="88">
        <v>-2</v>
      </c>
      <c r="J426" t="s">
        <v>102</v>
      </c>
      <c r="K426" s="49" t="s">
        <v>700</v>
      </c>
      <c r="L426" s="397">
        <v>9</v>
      </c>
      <c r="M426" t="s">
        <v>75</v>
      </c>
      <c r="N426" t="s">
        <v>75</v>
      </c>
      <c r="O426" t="s">
        <v>347</v>
      </c>
      <c r="P426" t="s">
        <v>347</v>
      </c>
      <c r="Q426" s="353" t="s">
        <v>75</v>
      </c>
      <c r="R426" t="s">
        <v>403</v>
      </c>
      <c r="S426" t="s">
        <v>610</v>
      </c>
      <c r="T426" t="s">
        <v>611</v>
      </c>
      <c r="U426" t="s">
        <v>75</v>
      </c>
      <c r="V426" t="s">
        <v>431</v>
      </c>
      <c r="W426" t="s">
        <v>75</v>
      </c>
      <c r="X426" s="49">
        <v>2.2999999999999998</v>
      </c>
      <c r="Y426" t="s">
        <v>75</v>
      </c>
      <c r="Z426" t="s">
        <v>347</v>
      </c>
      <c r="AA426" t="s">
        <v>75</v>
      </c>
      <c r="AB426" t="s">
        <v>231</v>
      </c>
      <c r="AC426" t="s">
        <v>559</v>
      </c>
      <c r="AD426" t="s">
        <v>80</v>
      </c>
      <c r="AE426" t="s">
        <v>546</v>
      </c>
      <c r="AF426" t="s">
        <v>409</v>
      </c>
      <c r="AG426" s="88" t="s">
        <v>256</v>
      </c>
      <c r="AH426" t="s">
        <v>83</v>
      </c>
      <c r="AI426" s="49" t="s">
        <v>436</v>
      </c>
      <c r="AJ426" s="49">
        <v>1</v>
      </c>
      <c r="AK426" t="s">
        <v>5498</v>
      </c>
      <c r="AL426" s="355">
        <v>-18</v>
      </c>
      <c r="AM426" s="49" t="s">
        <v>75</v>
      </c>
      <c r="AN426" s="49" t="s">
        <v>75</v>
      </c>
      <c r="AO426" s="397" t="s">
        <v>75</v>
      </c>
      <c r="AP426" s="397" t="s">
        <v>75</v>
      </c>
      <c r="AQ426" s="397" t="s">
        <v>75</v>
      </c>
      <c r="AR426" s="397" t="s">
        <v>75</v>
      </c>
    </row>
    <row r="427" spans="1:44" x14ac:dyDescent="0.25">
      <c r="A427" s="353">
        <v>45668</v>
      </c>
      <c r="B427" t="s">
        <v>85</v>
      </c>
      <c r="C427" t="s">
        <v>362</v>
      </c>
      <c r="D427" s="357" t="s">
        <v>609</v>
      </c>
      <c r="E427" t="s">
        <v>542</v>
      </c>
      <c r="F427" t="s">
        <v>233</v>
      </c>
      <c r="G427" t="s">
        <v>75</v>
      </c>
      <c r="H427" t="s">
        <v>233</v>
      </c>
      <c r="I427" s="88">
        <v>-1</v>
      </c>
      <c r="J427" t="s">
        <v>94</v>
      </c>
      <c r="K427" s="49" t="s">
        <v>234</v>
      </c>
      <c r="L427" s="397">
        <v>18</v>
      </c>
      <c r="M427" t="s">
        <v>75</v>
      </c>
      <c r="N427" t="s">
        <v>75</v>
      </c>
      <c r="O427" t="s">
        <v>347</v>
      </c>
      <c r="P427" t="s">
        <v>347</v>
      </c>
      <c r="Q427" s="353" t="s">
        <v>75</v>
      </c>
      <c r="R427" t="s">
        <v>403</v>
      </c>
      <c r="S427" t="s">
        <v>281</v>
      </c>
      <c r="T427" t="s">
        <v>548</v>
      </c>
      <c r="U427" t="s">
        <v>75</v>
      </c>
      <c r="V427" t="s">
        <v>431</v>
      </c>
      <c r="W427" t="s">
        <v>75</v>
      </c>
      <c r="X427" s="49">
        <v>8.1999999999999993</v>
      </c>
      <c r="Y427" t="s">
        <v>75</v>
      </c>
      <c r="Z427" t="s">
        <v>347</v>
      </c>
      <c r="AA427" t="s">
        <v>75</v>
      </c>
      <c r="AB427" t="s">
        <v>235</v>
      </c>
      <c r="AC427" t="s">
        <v>544</v>
      </c>
      <c r="AD427" t="s">
        <v>237</v>
      </c>
      <c r="AE427" t="s">
        <v>209</v>
      </c>
      <c r="AF427" t="s">
        <v>407</v>
      </c>
      <c r="AG427" s="88" t="s">
        <v>545</v>
      </c>
      <c r="AH427" t="s">
        <v>83</v>
      </c>
      <c r="AI427" s="49">
        <v>8</v>
      </c>
      <c r="AJ427" s="49">
        <v>1</v>
      </c>
      <c r="AK427" t="s">
        <v>5499</v>
      </c>
      <c r="AL427" s="355">
        <v>-18</v>
      </c>
      <c r="AM427" s="49" t="s">
        <v>75</v>
      </c>
      <c r="AN427" s="49" t="s">
        <v>75</v>
      </c>
      <c r="AO427" s="397" t="s">
        <v>75</v>
      </c>
      <c r="AP427" s="397" t="s">
        <v>75</v>
      </c>
      <c r="AQ427" s="397" t="s">
        <v>75</v>
      </c>
      <c r="AR427" s="397" t="s">
        <v>75</v>
      </c>
    </row>
    <row r="428" spans="1:44" x14ac:dyDescent="0.25">
      <c r="A428" s="353">
        <v>45668</v>
      </c>
      <c r="B428" t="s">
        <v>85</v>
      </c>
      <c r="C428" t="s">
        <v>362</v>
      </c>
      <c r="D428" s="357" t="s">
        <v>609</v>
      </c>
      <c r="E428" t="s">
        <v>542</v>
      </c>
      <c r="F428" t="s">
        <v>216</v>
      </c>
      <c r="G428" t="s">
        <v>75</v>
      </c>
      <c r="H428" t="s">
        <v>216</v>
      </c>
      <c r="I428" s="88">
        <v>-1</v>
      </c>
      <c r="J428" t="s">
        <v>218</v>
      </c>
      <c r="K428" s="49" t="s">
        <v>144</v>
      </c>
      <c r="L428" s="397">
        <v>8</v>
      </c>
      <c r="M428" t="s">
        <v>75</v>
      </c>
      <c r="N428" t="s">
        <v>75</v>
      </c>
      <c r="O428" t="s">
        <v>347</v>
      </c>
      <c r="P428" t="s">
        <v>347</v>
      </c>
      <c r="Q428" s="353" t="s">
        <v>75</v>
      </c>
      <c r="R428" t="s">
        <v>403</v>
      </c>
      <c r="S428" t="s">
        <v>281</v>
      </c>
      <c r="T428" t="s">
        <v>548</v>
      </c>
      <c r="U428" t="s">
        <v>75</v>
      </c>
      <c r="V428" t="s">
        <v>431</v>
      </c>
      <c r="W428" t="s">
        <v>75</v>
      </c>
      <c r="X428" s="49">
        <v>8.3000000000000007</v>
      </c>
      <c r="Y428" t="s">
        <v>75</v>
      </c>
      <c r="Z428" t="s">
        <v>347</v>
      </c>
      <c r="AA428" t="s">
        <v>75</v>
      </c>
      <c r="AB428" t="s">
        <v>217</v>
      </c>
      <c r="AC428" t="s">
        <v>544</v>
      </c>
      <c r="AD428" t="s">
        <v>237</v>
      </c>
      <c r="AE428" t="s">
        <v>209</v>
      </c>
      <c r="AF428" t="s">
        <v>407</v>
      </c>
      <c r="AG428" s="88" t="s">
        <v>545</v>
      </c>
      <c r="AH428" t="s">
        <v>83</v>
      </c>
      <c r="AI428" s="49">
        <v>8</v>
      </c>
      <c r="AJ428" s="49">
        <v>1</v>
      </c>
      <c r="AK428" t="s">
        <v>5499</v>
      </c>
      <c r="AL428" s="355">
        <v>-8</v>
      </c>
      <c r="AM428" s="49" t="s">
        <v>75</v>
      </c>
      <c r="AN428" s="49" t="s">
        <v>75</v>
      </c>
      <c r="AO428" s="397" t="s">
        <v>75</v>
      </c>
      <c r="AP428" s="397" t="s">
        <v>75</v>
      </c>
      <c r="AQ428" s="397" t="s">
        <v>75</v>
      </c>
      <c r="AR428" s="397" t="s">
        <v>75</v>
      </c>
    </row>
    <row r="429" spans="1:44" x14ac:dyDescent="0.25">
      <c r="A429" s="353">
        <v>45668</v>
      </c>
      <c r="B429" t="s">
        <v>85</v>
      </c>
      <c r="C429" t="s">
        <v>179</v>
      </c>
      <c r="D429" s="357" t="s">
        <v>110</v>
      </c>
      <c r="E429" t="s">
        <v>523</v>
      </c>
      <c r="F429" t="s">
        <v>2195</v>
      </c>
      <c r="G429" t="s">
        <v>75</v>
      </c>
      <c r="H429" t="s">
        <v>2195</v>
      </c>
      <c r="I429" s="88">
        <v>-1</v>
      </c>
      <c r="J429" t="s">
        <v>103</v>
      </c>
      <c r="K429" s="49" t="s">
        <v>2196</v>
      </c>
      <c r="L429" s="397">
        <v>350</v>
      </c>
      <c r="M429" t="s">
        <v>75</v>
      </c>
      <c r="N429" t="s">
        <v>75</v>
      </c>
      <c r="O429" t="s">
        <v>347</v>
      </c>
      <c r="P429" t="s">
        <v>347</v>
      </c>
      <c r="Q429" s="353" t="s">
        <v>75</v>
      </c>
      <c r="R429" t="s">
        <v>403</v>
      </c>
      <c r="S429" t="s">
        <v>159</v>
      </c>
      <c r="T429" t="s">
        <v>400</v>
      </c>
      <c r="U429" t="s">
        <v>75</v>
      </c>
      <c r="V429" t="s">
        <v>404</v>
      </c>
      <c r="W429" t="s">
        <v>75</v>
      </c>
      <c r="X429" s="49">
        <v>2.4</v>
      </c>
      <c r="Y429" t="s">
        <v>75</v>
      </c>
      <c r="Z429" t="s">
        <v>347</v>
      </c>
      <c r="AA429" t="s">
        <v>75</v>
      </c>
      <c r="AB429" t="s">
        <v>2197</v>
      </c>
      <c r="AC429" t="s">
        <v>522</v>
      </c>
      <c r="AD429" t="s">
        <v>164</v>
      </c>
      <c r="AE429" t="s">
        <v>313</v>
      </c>
      <c r="AF429" t="s">
        <v>345</v>
      </c>
      <c r="AG429" s="88" t="s">
        <v>262</v>
      </c>
      <c r="AH429" t="s">
        <v>83</v>
      </c>
      <c r="AI429" s="49" t="s">
        <v>414</v>
      </c>
      <c r="AJ429" s="49">
        <v>1</v>
      </c>
      <c r="AK429" t="s">
        <v>5500</v>
      </c>
      <c r="AL429" s="355">
        <v>-350</v>
      </c>
      <c r="AM429" s="49" t="s">
        <v>75</v>
      </c>
      <c r="AN429" s="49" t="s">
        <v>5501</v>
      </c>
      <c r="AO429" s="397" t="s">
        <v>75</v>
      </c>
      <c r="AP429" s="397" t="s">
        <v>75</v>
      </c>
      <c r="AQ429" s="397" t="s">
        <v>75</v>
      </c>
      <c r="AR429" s="397" t="s">
        <v>75</v>
      </c>
    </row>
    <row r="430" spans="1:44" x14ac:dyDescent="0.25">
      <c r="A430" s="353">
        <v>45668</v>
      </c>
      <c r="B430" t="s">
        <v>85</v>
      </c>
      <c r="C430" t="s">
        <v>179</v>
      </c>
      <c r="D430" s="357" t="s">
        <v>110</v>
      </c>
      <c r="E430" t="s">
        <v>523</v>
      </c>
      <c r="F430" t="s">
        <v>202</v>
      </c>
      <c r="G430" t="s">
        <v>75</v>
      </c>
      <c r="H430" t="s">
        <v>202</v>
      </c>
      <c r="I430" s="88">
        <v>-1</v>
      </c>
      <c r="J430" t="s">
        <v>103</v>
      </c>
      <c r="K430" s="49" t="s">
        <v>118</v>
      </c>
      <c r="L430" s="397">
        <v>350</v>
      </c>
      <c r="M430" t="s">
        <v>75</v>
      </c>
      <c r="N430" t="s">
        <v>75</v>
      </c>
      <c r="O430" t="s">
        <v>347</v>
      </c>
      <c r="P430" t="s">
        <v>347</v>
      </c>
      <c r="Q430" s="353">
        <v>46054</v>
      </c>
      <c r="R430" t="s">
        <v>403</v>
      </c>
      <c r="S430" t="s">
        <v>159</v>
      </c>
      <c r="T430" t="s">
        <v>400</v>
      </c>
      <c r="U430" t="s">
        <v>75</v>
      </c>
      <c r="V430" t="s">
        <v>404</v>
      </c>
      <c r="W430" t="s">
        <v>75</v>
      </c>
      <c r="X430" s="49">
        <v>1.3</v>
      </c>
      <c r="Y430" t="s">
        <v>75</v>
      </c>
      <c r="Z430" t="s">
        <v>347</v>
      </c>
      <c r="AA430" t="s">
        <v>75</v>
      </c>
      <c r="AB430" t="s">
        <v>625</v>
      </c>
      <c r="AC430" t="s">
        <v>522</v>
      </c>
      <c r="AD430" t="s">
        <v>164</v>
      </c>
      <c r="AE430" t="s">
        <v>313</v>
      </c>
      <c r="AF430" t="s">
        <v>345</v>
      </c>
      <c r="AG430" s="88" t="s">
        <v>262</v>
      </c>
      <c r="AH430" t="s">
        <v>83</v>
      </c>
      <c r="AI430" s="49" t="s">
        <v>436</v>
      </c>
      <c r="AJ430" s="49">
        <v>1</v>
      </c>
      <c r="AK430" t="s">
        <v>5500</v>
      </c>
      <c r="AL430" s="355">
        <v>-350</v>
      </c>
      <c r="AM430" s="49" t="s">
        <v>75</v>
      </c>
      <c r="AN430" s="49" t="s">
        <v>5501</v>
      </c>
      <c r="AO430" s="397" t="s">
        <v>75</v>
      </c>
      <c r="AP430" s="397" t="s">
        <v>75</v>
      </c>
      <c r="AQ430" s="397" t="s">
        <v>75</v>
      </c>
      <c r="AR430" s="397" t="s">
        <v>75</v>
      </c>
    </row>
    <row r="431" spans="1:44" x14ac:dyDescent="0.25">
      <c r="A431" s="353">
        <v>45668</v>
      </c>
      <c r="B431" t="s">
        <v>85</v>
      </c>
      <c r="C431" t="s">
        <v>179</v>
      </c>
      <c r="D431" s="357" t="s">
        <v>110</v>
      </c>
      <c r="E431" t="s">
        <v>523</v>
      </c>
      <c r="F431" t="s">
        <v>202</v>
      </c>
      <c r="G431" t="s">
        <v>75</v>
      </c>
      <c r="H431" t="s">
        <v>202</v>
      </c>
      <c r="I431" s="88">
        <v>-1</v>
      </c>
      <c r="J431" t="s">
        <v>103</v>
      </c>
      <c r="K431" s="49" t="s">
        <v>118</v>
      </c>
      <c r="L431" s="397">
        <v>350</v>
      </c>
      <c r="M431" t="s">
        <v>75</v>
      </c>
      <c r="N431" t="s">
        <v>75</v>
      </c>
      <c r="O431" t="s">
        <v>347</v>
      </c>
      <c r="P431" t="s">
        <v>347</v>
      </c>
      <c r="Q431" s="353">
        <v>46054</v>
      </c>
      <c r="R431" t="s">
        <v>403</v>
      </c>
      <c r="S431" t="s">
        <v>159</v>
      </c>
      <c r="T431" t="s">
        <v>400</v>
      </c>
      <c r="U431" t="s">
        <v>75</v>
      </c>
      <c r="V431" t="s">
        <v>404</v>
      </c>
      <c r="W431" t="s">
        <v>75</v>
      </c>
      <c r="X431" s="49">
        <v>1.3</v>
      </c>
      <c r="Y431" t="s">
        <v>75</v>
      </c>
      <c r="Z431" t="s">
        <v>347</v>
      </c>
      <c r="AA431" t="s">
        <v>75</v>
      </c>
      <c r="AB431" t="s">
        <v>625</v>
      </c>
      <c r="AC431" t="s">
        <v>522</v>
      </c>
      <c r="AD431" t="s">
        <v>164</v>
      </c>
      <c r="AE431" t="s">
        <v>313</v>
      </c>
      <c r="AF431" t="s">
        <v>345</v>
      </c>
      <c r="AG431" s="88" t="s">
        <v>262</v>
      </c>
      <c r="AH431" t="s">
        <v>83</v>
      </c>
      <c r="AI431" s="49" t="s">
        <v>436</v>
      </c>
      <c r="AJ431" s="49">
        <v>1</v>
      </c>
      <c r="AK431" t="s">
        <v>5502</v>
      </c>
      <c r="AL431" s="355">
        <v>-350</v>
      </c>
      <c r="AM431" s="49" t="s">
        <v>75</v>
      </c>
      <c r="AN431" s="49" t="s">
        <v>5503</v>
      </c>
      <c r="AO431" s="397" t="s">
        <v>75</v>
      </c>
      <c r="AP431" s="397" t="s">
        <v>75</v>
      </c>
      <c r="AQ431" s="397" t="s">
        <v>75</v>
      </c>
      <c r="AR431" s="397" t="s">
        <v>75</v>
      </c>
    </row>
    <row r="432" spans="1:44" x14ac:dyDescent="0.25">
      <c r="A432" s="353">
        <v>45668</v>
      </c>
      <c r="B432" t="s">
        <v>85</v>
      </c>
      <c r="C432" t="s">
        <v>188</v>
      </c>
      <c r="D432" s="357" t="s">
        <v>189</v>
      </c>
      <c r="E432" t="s">
        <v>462</v>
      </c>
      <c r="F432" t="s">
        <v>165</v>
      </c>
      <c r="G432" t="s">
        <v>75</v>
      </c>
      <c r="H432" t="s">
        <v>165</v>
      </c>
      <c r="I432" s="88">
        <v>-1</v>
      </c>
      <c r="J432" t="s">
        <v>121</v>
      </c>
      <c r="K432" s="49" t="s">
        <v>470</v>
      </c>
      <c r="L432" s="397">
        <v>14</v>
      </c>
      <c r="M432" t="s">
        <v>75</v>
      </c>
      <c r="N432" t="s">
        <v>75</v>
      </c>
      <c r="O432" t="s">
        <v>347</v>
      </c>
      <c r="P432" t="s">
        <v>347</v>
      </c>
      <c r="Q432" s="353" t="s">
        <v>75</v>
      </c>
      <c r="R432" t="s">
        <v>403</v>
      </c>
      <c r="S432" t="s">
        <v>610</v>
      </c>
      <c r="T432" t="s">
        <v>611</v>
      </c>
      <c r="U432" t="s">
        <v>75</v>
      </c>
      <c r="V432" t="s">
        <v>431</v>
      </c>
      <c r="W432" t="s">
        <v>75</v>
      </c>
      <c r="X432" s="49">
        <v>3.1</v>
      </c>
      <c r="Y432" t="s">
        <v>75</v>
      </c>
      <c r="Z432" t="s">
        <v>347</v>
      </c>
      <c r="AA432" t="s">
        <v>75</v>
      </c>
      <c r="AB432" t="s">
        <v>166</v>
      </c>
      <c r="AC432" t="s">
        <v>471</v>
      </c>
      <c r="AD432" t="s">
        <v>2134</v>
      </c>
      <c r="AE432" t="s">
        <v>195</v>
      </c>
      <c r="AF432" t="s">
        <v>2135</v>
      </c>
      <c r="AG432" s="88" t="s">
        <v>2136</v>
      </c>
      <c r="AH432" t="s">
        <v>83</v>
      </c>
      <c r="AI432" s="49" t="s">
        <v>414</v>
      </c>
      <c r="AJ432" s="49">
        <v>1</v>
      </c>
      <c r="AK432" t="s">
        <v>5497</v>
      </c>
      <c r="AL432" s="355">
        <v>-14</v>
      </c>
      <c r="AM432" s="49" t="s">
        <v>75</v>
      </c>
      <c r="AN432" s="49" t="s">
        <v>75</v>
      </c>
      <c r="AO432" s="397" t="s">
        <v>75</v>
      </c>
      <c r="AP432" s="397" t="s">
        <v>75</v>
      </c>
      <c r="AQ432" s="397" t="s">
        <v>75</v>
      </c>
      <c r="AR432" s="397" t="s">
        <v>75</v>
      </c>
    </row>
    <row r="433" spans="1:44" x14ac:dyDescent="0.25">
      <c r="A433" s="353">
        <v>45668</v>
      </c>
      <c r="B433" t="s">
        <v>85</v>
      </c>
      <c r="C433" t="s">
        <v>188</v>
      </c>
      <c r="D433" s="357" t="s">
        <v>189</v>
      </c>
      <c r="E433" t="s">
        <v>462</v>
      </c>
      <c r="F433" t="s">
        <v>122</v>
      </c>
      <c r="G433" t="s">
        <v>75</v>
      </c>
      <c r="H433" t="s">
        <v>122</v>
      </c>
      <c r="I433" s="88">
        <v>-1</v>
      </c>
      <c r="J433" t="s">
        <v>346</v>
      </c>
      <c r="K433" s="49" t="s">
        <v>449</v>
      </c>
      <c r="L433" s="397">
        <v>7</v>
      </c>
      <c r="M433" t="s">
        <v>75</v>
      </c>
      <c r="N433" t="s">
        <v>75</v>
      </c>
      <c r="O433" t="s">
        <v>347</v>
      </c>
      <c r="P433" t="s">
        <v>347</v>
      </c>
      <c r="Q433" s="353">
        <v>46600</v>
      </c>
      <c r="R433" t="s">
        <v>403</v>
      </c>
      <c r="S433" t="s">
        <v>610</v>
      </c>
      <c r="T433" t="s">
        <v>611</v>
      </c>
      <c r="U433" t="s">
        <v>75</v>
      </c>
      <c r="V433" t="s">
        <v>431</v>
      </c>
      <c r="W433" t="s">
        <v>75</v>
      </c>
      <c r="X433" s="49">
        <v>8.4</v>
      </c>
      <c r="Y433" t="s">
        <v>75</v>
      </c>
      <c r="Z433" t="s">
        <v>347</v>
      </c>
      <c r="AA433" t="s">
        <v>75</v>
      </c>
      <c r="AB433" t="s">
        <v>122</v>
      </c>
      <c r="AC433" t="s">
        <v>441</v>
      </c>
      <c r="AD433" t="s">
        <v>2210</v>
      </c>
      <c r="AE433" t="s">
        <v>195</v>
      </c>
      <c r="AF433" t="s">
        <v>2211</v>
      </c>
      <c r="AG433" s="88" t="s">
        <v>2212</v>
      </c>
      <c r="AH433" t="s">
        <v>83</v>
      </c>
      <c r="AI433" s="49" t="s">
        <v>448</v>
      </c>
      <c r="AJ433" s="49">
        <v>1</v>
      </c>
      <c r="AK433" t="s">
        <v>5497</v>
      </c>
      <c r="AL433" s="355">
        <v>-7</v>
      </c>
      <c r="AM433" s="49" t="s">
        <v>75</v>
      </c>
      <c r="AN433" s="49" t="s">
        <v>75</v>
      </c>
      <c r="AO433" s="397" t="s">
        <v>75</v>
      </c>
      <c r="AP433" s="397" t="s">
        <v>75</v>
      </c>
      <c r="AQ433" s="397" t="s">
        <v>75</v>
      </c>
      <c r="AR433" s="397" t="s">
        <v>75</v>
      </c>
    </row>
    <row r="434" spans="1:44" x14ac:dyDescent="0.25">
      <c r="A434" s="353">
        <v>45668</v>
      </c>
      <c r="B434" t="s">
        <v>85</v>
      </c>
      <c r="C434" t="s">
        <v>188</v>
      </c>
      <c r="D434" s="357" t="s">
        <v>189</v>
      </c>
      <c r="E434" t="s">
        <v>462</v>
      </c>
      <c r="F434" t="s">
        <v>196</v>
      </c>
      <c r="G434" t="s">
        <v>75</v>
      </c>
      <c r="H434" t="s">
        <v>196</v>
      </c>
      <c r="I434" s="88">
        <v>-1</v>
      </c>
      <c r="J434" t="s">
        <v>198</v>
      </c>
      <c r="K434" s="49" t="s">
        <v>75</v>
      </c>
      <c r="L434" s="397">
        <v>4</v>
      </c>
      <c r="M434" t="s">
        <v>75</v>
      </c>
      <c r="N434" t="s">
        <v>75</v>
      </c>
      <c r="O434" t="s">
        <v>347</v>
      </c>
      <c r="P434" t="s">
        <v>347</v>
      </c>
      <c r="Q434" s="353">
        <v>46227</v>
      </c>
      <c r="R434" t="s">
        <v>403</v>
      </c>
      <c r="S434" t="s">
        <v>610</v>
      </c>
      <c r="T434" t="s">
        <v>611</v>
      </c>
      <c r="U434" t="s">
        <v>75</v>
      </c>
      <c r="V434" t="s">
        <v>431</v>
      </c>
      <c r="W434" t="s">
        <v>75</v>
      </c>
      <c r="X434" s="49">
        <v>7.6</v>
      </c>
      <c r="Y434" t="s">
        <v>75</v>
      </c>
      <c r="Z434" t="s">
        <v>347</v>
      </c>
      <c r="AA434" t="s">
        <v>75</v>
      </c>
      <c r="AB434" t="s">
        <v>197</v>
      </c>
      <c r="AC434" t="s">
        <v>559</v>
      </c>
      <c r="AD434" t="s">
        <v>2210</v>
      </c>
      <c r="AE434" t="s">
        <v>195</v>
      </c>
      <c r="AF434" t="s">
        <v>2211</v>
      </c>
      <c r="AG434" s="88" t="s">
        <v>2212</v>
      </c>
      <c r="AH434" t="s">
        <v>83</v>
      </c>
      <c r="AI434" s="49" t="s">
        <v>416</v>
      </c>
      <c r="AJ434" s="49">
        <v>1</v>
      </c>
      <c r="AK434" t="s">
        <v>5497</v>
      </c>
      <c r="AL434" s="355">
        <v>-4</v>
      </c>
      <c r="AM434" s="49" t="s">
        <v>75</v>
      </c>
      <c r="AN434" s="49" t="s">
        <v>75</v>
      </c>
      <c r="AO434" s="397" t="s">
        <v>75</v>
      </c>
      <c r="AP434" s="397" t="s">
        <v>75</v>
      </c>
      <c r="AQ434" s="397" t="s">
        <v>75</v>
      </c>
      <c r="AR434" s="397" t="s">
        <v>75</v>
      </c>
    </row>
    <row r="435" spans="1:44" x14ac:dyDescent="0.25">
      <c r="A435" s="353">
        <v>45668</v>
      </c>
      <c r="B435" t="s">
        <v>85</v>
      </c>
      <c r="C435" t="s">
        <v>188</v>
      </c>
      <c r="D435" s="357" t="s">
        <v>363</v>
      </c>
      <c r="E435" t="s">
        <v>434</v>
      </c>
      <c r="F435" t="s">
        <v>353</v>
      </c>
      <c r="G435" t="s">
        <v>75</v>
      </c>
      <c r="H435" t="s">
        <v>353</v>
      </c>
      <c r="I435" s="88">
        <v>-1</v>
      </c>
      <c r="J435" t="s">
        <v>352</v>
      </c>
      <c r="K435" s="49" t="s">
        <v>354</v>
      </c>
      <c r="L435" s="397">
        <v>140</v>
      </c>
      <c r="M435" t="s">
        <v>75</v>
      </c>
      <c r="N435" t="s">
        <v>75</v>
      </c>
      <c r="O435" t="s">
        <v>347</v>
      </c>
      <c r="P435" t="s">
        <v>347</v>
      </c>
      <c r="Q435" s="353" t="s">
        <v>75</v>
      </c>
      <c r="R435" t="s">
        <v>403</v>
      </c>
      <c r="S435" t="s">
        <v>610</v>
      </c>
      <c r="T435" t="s">
        <v>611</v>
      </c>
      <c r="U435" t="s">
        <v>75</v>
      </c>
      <c r="V435" t="s">
        <v>431</v>
      </c>
      <c r="W435" t="s">
        <v>75</v>
      </c>
      <c r="X435" s="49">
        <v>5.4</v>
      </c>
      <c r="Y435" t="s">
        <v>75</v>
      </c>
      <c r="Z435" t="s">
        <v>347</v>
      </c>
      <c r="AA435" t="s">
        <v>75</v>
      </c>
      <c r="AB435" t="s">
        <v>355</v>
      </c>
      <c r="AC435" t="s">
        <v>349</v>
      </c>
      <c r="AD435" t="s">
        <v>299</v>
      </c>
      <c r="AE435" t="s">
        <v>195</v>
      </c>
      <c r="AF435" t="s">
        <v>410</v>
      </c>
      <c r="AG435" s="88" t="s">
        <v>411</v>
      </c>
      <c r="AH435" t="s">
        <v>83</v>
      </c>
      <c r="AI435" s="49" t="s">
        <v>406</v>
      </c>
      <c r="AJ435" s="49">
        <v>1</v>
      </c>
      <c r="AK435" t="s">
        <v>5497</v>
      </c>
      <c r="AL435" s="355">
        <v>-140</v>
      </c>
      <c r="AM435" s="49" t="s">
        <v>75</v>
      </c>
      <c r="AN435" s="49" t="s">
        <v>75</v>
      </c>
      <c r="AO435" s="397" t="s">
        <v>75</v>
      </c>
      <c r="AP435" s="397" t="s">
        <v>75</v>
      </c>
      <c r="AQ435" s="397" t="s">
        <v>75</v>
      </c>
      <c r="AR435" s="397" t="s">
        <v>75</v>
      </c>
    </row>
    <row r="436" spans="1:44" x14ac:dyDescent="0.25">
      <c r="A436" s="353">
        <v>45668</v>
      </c>
      <c r="B436" t="s">
        <v>85</v>
      </c>
      <c r="C436" t="s">
        <v>188</v>
      </c>
      <c r="D436" s="357" t="s">
        <v>607</v>
      </c>
      <c r="E436" t="s">
        <v>444</v>
      </c>
      <c r="F436" t="s">
        <v>115</v>
      </c>
      <c r="G436" t="s">
        <v>75</v>
      </c>
      <c r="H436" t="s">
        <v>115</v>
      </c>
      <c r="I436" s="88">
        <v>-1</v>
      </c>
      <c r="J436" t="s">
        <v>93</v>
      </c>
      <c r="K436" s="49" t="s">
        <v>465</v>
      </c>
      <c r="L436" s="397">
        <v>30</v>
      </c>
      <c r="M436" t="s">
        <v>75</v>
      </c>
      <c r="N436" t="s">
        <v>75</v>
      </c>
      <c r="O436" t="s">
        <v>347</v>
      </c>
      <c r="P436" t="s">
        <v>347</v>
      </c>
      <c r="Q436" s="353">
        <v>47088</v>
      </c>
      <c r="R436" t="s">
        <v>403</v>
      </c>
      <c r="S436" t="s">
        <v>610</v>
      </c>
      <c r="T436" t="s">
        <v>611</v>
      </c>
      <c r="U436" t="s">
        <v>75</v>
      </c>
      <c r="V436" t="s">
        <v>431</v>
      </c>
      <c r="W436" t="s">
        <v>75</v>
      </c>
      <c r="X436" s="49">
        <v>2.4</v>
      </c>
      <c r="Y436" t="s">
        <v>75</v>
      </c>
      <c r="Z436" t="s">
        <v>347</v>
      </c>
      <c r="AA436" t="s">
        <v>75</v>
      </c>
      <c r="AB436" t="s">
        <v>115</v>
      </c>
      <c r="AC436" t="s">
        <v>550</v>
      </c>
      <c r="AD436" t="s">
        <v>80</v>
      </c>
      <c r="AE436" t="s">
        <v>195</v>
      </c>
      <c r="AF436" t="s">
        <v>409</v>
      </c>
      <c r="AG436" s="88" t="s">
        <v>256</v>
      </c>
      <c r="AH436" t="s">
        <v>83</v>
      </c>
      <c r="AI436" s="49" t="s">
        <v>414</v>
      </c>
      <c r="AJ436" s="49">
        <v>1</v>
      </c>
      <c r="AK436" t="s">
        <v>5497</v>
      </c>
      <c r="AL436" s="355">
        <v>-30</v>
      </c>
      <c r="AM436" s="49" t="s">
        <v>75</v>
      </c>
      <c r="AN436" s="49" t="s">
        <v>75</v>
      </c>
      <c r="AO436" s="397" t="s">
        <v>75</v>
      </c>
      <c r="AP436" s="397" t="s">
        <v>75</v>
      </c>
      <c r="AQ436" s="397" t="s">
        <v>75</v>
      </c>
      <c r="AR436" s="397" t="s">
        <v>75</v>
      </c>
    </row>
    <row r="437" spans="1:44" x14ac:dyDescent="0.25">
      <c r="A437" s="353">
        <v>45668</v>
      </c>
      <c r="B437" t="s">
        <v>85</v>
      </c>
      <c r="C437" t="s">
        <v>188</v>
      </c>
      <c r="D437" s="357" t="s">
        <v>363</v>
      </c>
      <c r="E437" t="s">
        <v>457</v>
      </c>
      <c r="F437" t="s">
        <v>153</v>
      </c>
      <c r="G437" t="s">
        <v>75</v>
      </c>
      <c r="H437" t="s">
        <v>153</v>
      </c>
      <c r="I437" s="88">
        <v>-1</v>
      </c>
      <c r="J437" t="s">
        <v>154</v>
      </c>
      <c r="K437" s="49" t="s">
        <v>729</v>
      </c>
      <c r="L437" s="397">
        <v>70</v>
      </c>
      <c r="M437" t="s">
        <v>75</v>
      </c>
      <c r="N437" t="s">
        <v>75</v>
      </c>
      <c r="O437" t="s">
        <v>347</v>
      </c>
      <c r="P437" t="s">
        <v>347</v>
      </c>
      <c r="Q437" s="353">
        <v>46022</v>
      </c>
      <c r="R437" t="s">
        <v>403</v>
      </c>
      <c r="S437" t="s">
        <v>610</v>
      </c>
      <c r="T437" t="s">
        <v>611</v>
      </c>
      <c r="U437" t="s">
        <v>75</v>
      </c>
      <c r="V437" t="s">
        <v>431</v>
      </c>
      <c r="W437" t="s">
        <v>75</v>
      </c>
      <c r="X437" s="49">
        <v>5.5</v>
      </c>
      <c r="Y437" t="s">
        <v>75</v>
      </c>
      <c r="Z437" t="s">
        <v>347</v>
      </c>
      <c r="AA437" t="s">
        <v>75</v>
      </c>
      <c r="AB437" t="s">
        <v>730</v>
      </c>
      <c r="AC437" t="s">
        <v>370</v>
      </c>
      <c r="AD437" t="s">
        <v>77</v>
      </c>
      <c r="AE437" t="s">
        <v>195</v>
      </c>
      <c r="AF437" t="s">
        <v>399</v>
      </c>
      <c r="AG437" s="88" t="s">
        <v>258</v>
      </c>
      <c r="AH437" t="s">
        <v>83</v>
      </c>
      <c r="AI437" s="49" t="s">
        <v>406</v>
      </c>
      <c r="AJ437" s="49">
        <v>1</v>
      </c>
      <c r="AK437" t="s">
        <v>5497</v>
      </c>
      <c r="AL437" s="355">
        <v>-70</v>
      </c>
      <c r="AM437" s="49" t="s">
        <v>75</v>
      </c>
      <c r="AN437" s="49" t="s">
        <v>75</v>
      </c>
      <c r="AO437" s="397" t="s">
        <v>75</v>
      </c>
      <c r="AP437" s="397" t="s">
        <v>75</v>
      </c>
      <c r="AQ437" s="397" t="s">
        <v>75</v>
      </c>
      <c r="AR437" s="397" t="s">
        <v>75</v>
      </c>
    </row>
    <row r="438" spans="1:44" x14ac:dyDescent="0.25">
      <c r="A438" s="353">
        <v>45668</v>
      </c>
      <c r="B438" t="s">
        <v>85</v>
      </c>
      <c r="C438" t="s">
        <v>188</v>
      </c>
      <c r="D438" s="357" t="s">
        <v>189</v>
      </c>
      <c r="E438" t="s">
        <v>432</v>
      </c>
      <c r="F438" t="s">
        <v>205</v>
      </c>
      <c r="G438" t="s">
        <v>75</v>
      </c>
      <c r="H438" t="s">
        <v>205</v>
      </c>
      <c r="I438" s="88">
        <v>-1</v>
      </c>
      <c r="J438" t="s">
        <v>2137</v>
      </c>
      <c r="K438" s="49" t="s">
        <v>463</v>
      </c>
      <c r="L438" s="397">
        <v>13</v>
      </c>
      <c r="M438" t="s">
        <v>75</v>
      </c>
      <c r="N438" t="s">
        <v>75</v>
      </c>
      <c r="O438" t="s">
        <v>347</v>
      </c>
      <c r="P438" t="s">
        <v>347</v>
      </c>
      <c r="Q438" s="353" t="s">
        <v>75</v>
      </c>
      <c r="R438" t="s">
        <v>403</v>
      </c>
      <c r="S438" t="s">
        <v>610</v>
      </c>
      <c r="T438" t="s">
        <v>611</v>
      </c>
      <c r="U438" t="s">
        <v>75</v>
      </c>
      <c r="V438" t="s">
        <v>431</v>
      </c>
      <c r="W438" t="s">
        <v>75</v>
      </c>
      <c r="X438" s="49">
        <v>2.2999999999999998</v>
      </c>
      <c r="Y438" t="s">
        <v>75</v>
      </c>
      <c r="Z438" t="s">
        <v>347</v>
      </c>
      <c r="AA438" t="s">
        <v>75</v>
      </c>
      <c r="AB438" t="s">
        <v>464</v>
      </c>
      <c r="AC438" t="s">
        <v>437</v>
      </c>
      <c r="AD438" t="s">
        <v>80</v>
      </c>
      <c r="AE438" t="s">
        <v>195</v>
      </c>
      <c r="AF438" t="s">
        <v>409</v>
      </c>
      <c r="AG438" s="88" t="s">
        <v>256</v>
      </c>
      <c r="AH438" t="s">
        <v>83</v>
      </c>
      <c r="AI438" s="49" t="s">
        <v>405</v>
      </c>
      <c r="AJ438" s="49">
        <v>1</v>
      </c>
      <c r="AK438" t="s">
        <v>5497</v>
      </c>
      <c r="AL438" s="355">
        <v>-13</v>
      </c>
      <c r="AM438" s="49" t="s">
        <v>75</v>
      </c>
      <c r="AN438" s="49" t="s">
        <v>75</v>
      </c>
      <c r="AO438" s="397" t="s">
        <v>75</v>
      </c>
      <c r="AP438" s="397" t="s">
        <v>75</v>
      </c>
      <c r="AQ438" s="397" t="s">
        <v>75</v>
      </c>
      <c r="AR438" s="397" t="s">
        <v>75</v>
      </c>
    </row>
    <row r="439" spans="1:44" x14ac:dyDescent="0.25">
      <c r="A439" s="353">
        <v>45668</v>
      </c>
      <c r="B439" t="s">
        <v>85</v>
      </c>
      <c r="C439" t="s">
        <v>362</v>
      </c>
      <c r="D439" s="357" t="s">
        <v>140</v>
      </c>
      <c r="E439" t="s">
        <v>541</v>
      </c>
      <c r="F439" t="s">
        <v>565</v>
      </c>
      <c r="G439" t="s">
        <v>75</v>
      </c>
      <c r="H439" t="s">
        <v>2828</v>
      </c>
      <c r="I439" s="88">
        <v>-1</v>
      </c>
      <c r="J439" t="s">
        <v>296</v>
      </c>
      <c r="K439" s="49" t="s">
        <v>2829</v>
      </c>
      <c r="L439" s="397">
        <v>40</v>
      </c>
      <c r="M439" t="s">
        <v>75</v>
      </c>
      <c r="N439" t="s">
        <v>75</v>
      </c>
      <c r="O439" t="s">
        <v>347</v>
      </c>
      <c r="P439" t="s">
        <v>347</v>
      </c>
      <c r="Q439" s="353" t="s">
        <v>75</v>
      </c>
      <c r="R439" t="s">
        <v>403</v>
      </c>
      <c r="S439" t="s">
        <v>610</v>
      </c>
      <c r="T439" t="s">
        <v>611</v>
      </c>
      <c r="U439" t="s">
        <v>75</v>
      </c>
      <c r="V439" t="s">
        <v>431</v>
      </c>
      <c r="W439" t="s">
        <v>75</v>
      </c>
      <c r="X439" s="49">
        <v>8.1</v>
      </c>
      <c r="Y439" t="s">
        <v>75</v>
      </c>
      <c r="Z439" t="s">
        <v>347</v>
      </c>
      <c r="AA439" t="s">
        <v>75</v>
      </c>
      <c r="AB439" t="s">
        <v>2828</v>
      </c>
      <c r="AC439" t="s">
        <v>75</v>
      </c>
      <c r="AD439" t="s">
        <v>321</v>
      </c>
      <c r="AE439" t="s">
        <v>195</v>
      </c>
      <c r="AF439" t="s">
        <v>348</v>
      </c>
      <c r="AG439" s="88" t="s">
        <v>543</v>
      </c>
      <c r="AH439" t="s">
        <v>83</v>
      </c>
      <c r="AI439" s="49">
        <v>2</v>
      </c>
      <c r="AJ439" s="49">
        <v>1</v>
      </c>
      <c r="AK439" t="s">
        <v>5497</v>
      </c>
      <c r="AL439" s="355">
        <v>-40</v>
      </c>
      <c r="AM439" s="49" t="s">
        <v>75</v>
      </c>
      <c r="AN439" s="49" t="s">
        <v>75</v>
      </c>
      <c r="AO439" s="397" t="s">
        <v>75</v>
      </c>
      <c r="AP439" s="397" t="s">
        <v>75</v>
      </c>
      <c r="AQ439" s="397" t="s">
        <v>75</v>
      </c>
      <c r="AR439" s="397" t="s">
        <v>75</v>
      </c>
    </row>
    <row r="440" spans="1:44" x14ac:dyDescent="0.25">
      <c r="A440" s="353">
        <v>45668</v>
      </c>
      <c r="B440" t="s">
        <v>85</v>
      </c>
      <c r="C440" t="s">
        <v>188</v>
      </c>
      <c r="D440" s="357" t="s">
        <v>607</v>
      </c>
      <c r="E440" t="s">
        <v>444</v>
      </c>
      <c r="F440" t="s">
        <v>2140</v>
      </c>
      <c r="G440" t="s">
        <v>75</v>
      </c>
      <c r="H440" t="s">
        <v>2140</v>
      </c>
      <c r="I440" s="88">
        <v>-1</v>
      </c>
      <c r="J440" t="s">
        <v>2141</v>
      </c>
      <c r="K440" s="49">
        <v>101039001</v>
      </c>
      <c r="L440" s="397">
        <v>55</v>
      </c>
      <c r="M440" t="s">
        <v>75</v>
      </c>
      <c r="N440" t="s">
        <v>75</v>
      </c>
      <c r="O440" t="s">
        <v>347</v>
      </c>
      <c r="P440" t="s">
        <v>347</v>
      </c>
      <c r="Q440" s="353">
        <v>45870</v>
      </c>
      <c r="R440" t="s">
        <v>403</v>
      </c>
      <c r="S440" t="s">
        <v>610</v>
      </c>
      <c r="T440" t="s">
        <v>611</v>
      </c>
      <c r="U440" t="s">
        <v>75</v>
      </c>
      <c r="V440" t="s">
        <v>431</v>
      </c>
      <c r="W440" t="s">
        <v>75</v>
      </c>
      <c r="X440" s="49">
        <v>2.4</v>
      </c>
      <c r="Y440" t="s">
        <v>75</v>
      </c>
      <c r="Z440" t="s">
        <v>347</v>
      </c>
      <c r="AA440" t="s">
        <v>75</v>
      </c>
      <c r="AB440" t="s">
        <v>2140</v>
      </c>
      <c r="AC440" t="s">
        <v>550</v>
      </c>
      <c r="AD440" t="s">
        <v>80</v>
      </c>
      <c r="AE440" t="s">
        <v>195</v>
      </c>
      <c r="AF440" t="s">
        <v>409</v>
      </c>
      <c r="AG440" s="88" t="s">
        <v>256</v>
      </c>
      <c r="AH440" t="s">
        <v>83</v>
      </c>
      <c r="AI440" s="49">
        <v>2</v>
      </c>
      <c r="AJ440" s="49">
        <v>1</v>
      </c>
      <c r="AK440" t="s">
        <v>5497</v>
      </c>
      <c r="AL440" s="355">
        <v>-55</v>
      </c>
      <c r="AM440" s="49" t="s">
        <v>75</v>
      </c>
      <c r="AN440" s="49" t="s">
        <v>75</v>
      </c>
      <c r="AO440" s="397" t="s">
        <v>75</v>
      </c>
      <c r="AP440" s="397" t="s">
        <v>75</v>
      </c>
      <c r="AQ440" s="397" t="s">
        <v>75</v>
      </c>
      <c r="AR440" s="397" t="s">
        <v>75</v>
      </c>
    </row>
    <row r="441" spans="1:44" x14ac:dyDescent="0.25">
      <c r="A441" s="353">
        <v>45668</v>
      </c>
      <c r="B441" t="s">
        <v>85</v>
      </c>
      <c r="C441" t="s">
        <v>188</v>
      </c>
      <c r="D441" s="357" t="s">
        <v>365</v>
      </c>
      <c r="E441" t="s">
        <v>450</v>
      </c>
      <c r="F441" t="s">
        <v>451</v>
      </c>
      <c r="G441" t="s">
        <v>75</v>
      </c>
      <c r="H441" t="s">
        <v>312</v>
      </c>
      <c r="I441" s="88">
        <v>-1</v>
      </c>
      <c r="J441" t="s">
        <v>563</v>
      </c>
      <c r="K441" s="49" t="s">
        <v>452</v>
      </c>
      <c r="L441" s="397">
        <v>17.989999999999998</v>
      </c>
      <c r="M441" t="s">
        <v>75</v>
      </c>
      <c r="N441" t="s">
        <v>75</v>
      </c>
      <c r="O441" t="s">
        <v>347</v>
      </c>
      <c r="P441" t="s">
        <v>347</v>
      </c>
      <c r="Q441" s="353" t="s">
        <v>75</v>
      </c>
      <c r="R441" t="s">
        <v>403</v>
      </c>
      <c r="S441" t="s">
        <v>610</v>
      </c>
      <c r="T441" t="s">
        <v>611</v>
      </c>
      <c r="U441" t="s">
        <v>75</v>
      </c>
      <c r="V441" t="s">
        <v>431</v>
      </c>
      <c r="W441" t="s">
        <v>75</v>
      </c>
      <c r="X441" s="49">
        <v>4.5</v>
      </c>
      <c r="Y441" t="s">
        <v>75</v>
      </c>
      <c r="Z441" t="s">
        <v>347</v>
      </c>
      <c r="AA441" t="s">
        <v>75</v>
      </c>
      <c r="AB441" t="s">
        <v>312</v>
      </c>
      <c r="AC441" t="s">
        <v>453</v>
      </c>
      <c r="AD441" t="s">
        <v>300</v>
      </c>
      <c r="AE441" t="s">
        <v>195</v>
      </c>
      <c r="AF441" t="s">
        <v>407</v>
      </c>
      <c r="AG441" s="88" t="s">
        <v>2168</v>
      </c>
      <c r="AH441" t="s">
        <v>83</v>
      </c>
      <c r="AI441" s="49" t="s">
        <v>433</v>
      </c>
      <c r="AJ441" s="49">
        <v>1</v>
      </c>
      <c r="AK441" t="s">
        <v>5497</v>
      </c>
      <c r="AL441" s="355">
        <v>-17.989999999999998</v>
      </c>
      <c r="AM441" s="49" t="s">
        <v>75</v>
      </c>
      <c r="AN441" s="49" t="s">
        <v>75</v>
      </c>
      <c r="AO441" s="397" t="s">
        <v>75</v>
      </c>
      <c r="AP441" s="397" t="s">
        <v>75</v>
      </c>
      <c r="AQ441" s="397" t="s">
        <v>75</v>
      </c>
      <c r="AR441" s="397" t="s">
        <v>75</v>
      </c>
    </row>
    <row r="442" spans="1:44" x14ac:dyDescent="0.25">
      <c r="A442" s="353">
        <v>45668</v>
      </c>
      <c r="B442" t="s">
        <v>85</v>
      </c>
      <c r="C442" t="s">
        <v>188</v>
      </c>
      <c r="D442" s="357" t="s">
        <v>364</v>
      </c>
      <c r="E442" t="s">
        <v>547</v>
      </c>
      <c r="F442" t="s">
        <v>112</v>
      </c>
      <c r="G442" t="s">
        <v>75</v>
      </c>
      <c r="H442" t="s">
        <v>112</v>
      </c>
      <c r="I442" s="88">
        <v>-1</v>
      </c>
      <c r="J442" t="s">
        <v>114</v>
      </c>
      <c r="K442" s="49" t="s">
        <v>612</v>
      </c>
      <c r="L442" s="397">
        <v>32</v>
      </c>
      <c r="M442" t="s">
        <v>75</v>
      </c>
      <c r="N442" t="s">
        <v>75</v>
      </c>
      <c r="O442" t="s">
        <v>347</v>
      </c>
      <c r="P442" t="s">
        <v>347</v>
      </c>
      <c r="Q442" s="353" t="s">
        <v>75</v>
      </c>
      <c r="R442" t="s">
        <v>403</v>
      </c>
      <c r="S442" t="s">
        <v>610</v>
      </c>
      <c r="T442" t="s">
        <v>611</v>
      </c>
      <c r="U442" t="s">
        <v>75</v>
      </c>
      <c r="V442" t="s">
        <v>431</v>
      </c>
      <c r="W442" t="s">
        <v>75</v>
      </c>
      <c r="X442" s="49">
        <v>1.4</v>
      </c>
      <c r="Y442" t="s">
        <v>75</v>
      </c>
      <c r="Z442" t="s">
        <v>347</v>
      </c>
      <c r="AA442" t="s">
        <v>75</v>
      </c>
      <c r="AB442" t="s">
        <v>113</v>
      </c>
      <c r="AC442" t="s">
        <v>442</v>
      </c>
      <c r="AD442" t="s">
        <v>80</v>
      </c>
      <c r="AE442" t="s">
        <v>195</v>
      </c>
      <c r="AF442" t="s">
        <v>409</v>
      </c>
      <c r="AG442" s="88" t="s">
        <v>256</v>
      </c>
      <c r="AH442" t="s">
        <v>83</v>
      </c>
      <c r="AI442" s="49" t="s">
        <v>436</v>
      </c>
      <c r="AJ442" s="49">
        <v>1</v>
      </c>
      <c r="AK442" t="s">
        <v>5497</v>
      </c>
      <c r="AL442" s="355">
        <v>-32</v>
      </c>
      <c r="AM442" s="49" t="s">
        <v>75</v>
      </c>
      <c r="AN442" s="49" t="s">
        <v>75</v>
      </c>
      <c r="AO442" s="397" t="s">
        <v>75</v>
      </c>
      <c r="AP442" s="397" t="s">
        <v>75</v>
      </c>
      <c r="AQ442" s="397" t="s">
        <v>75</v>
      </c>
      <c r="AR442" s="397" t="s">
        <v>75</v>
      </c>
    </row>
    <row r="443" spans="1:44" x14ac:dyDescent="0.25">
      <c r="A443" s="353">
        <v>45668</v>
      </c>
      <c r="B443" t="s">
        <v>85</v>
      </c>
      <c r="C443" t="s">
        <v>177</v>
      </c>
      <c r="D443" s="357" t="s">
        <v>84</v>
      </c>
      <c r="E443" t="s">
        <v>512</v>
      </c>
      <c r="F443" t="s">
        <v>86</v>
      </c>
      <c r="G443" t="s">
        <v>75</v>
      </c>
      <c r="H443" t="s">
        <v>5368</v>
      </c>
      <c r="I443" s="88">
        <v>-1</v>
      </c>
      <c r="J443" t="s">
        <v>88</v>
      </c>
      <c r="K443" s="49" t="s">
        <v>483</v>
      </c>
      <c r="L443" s="397">
        <v>2.75</v>
      </c>
      <c r="M443" t="s">
        <v>75</v>
      </c>
      <c r="N443" t="s">
        <v>75</v>
      </c>
      <c r="O443" t="s">
        <v>347</v>
      </c>
      <c r="P443" t="s">
        <v>347</v>
      </c>
      <c r="Q443" s="353">
        <v>46296</v>
      </c>
      <c r="R443" t="s">
        <v>403</v>
      </c>
      <c r="S443" t="s">
        <v>171</v>
      </c>
      <c r="T443" t="s">
        <v>402</v>
      </c>
      <c r="U443" t="s">
        <v>75</v>
      </c>
      <c r="V443" t="s">
        <v>404</v>
      </c>
      <c r="W443" t="s">
        <v>75</v>
      </c>
      <c r="X443" s="49">
        <v>8.6</v>
      </c>
      <c r="Y443" t="s">
        <v>75</v>
      </c>
      <c r="Z443" t="s">
        <v>347</v>
      </c>
      <c r="AA443" t="s">
        <v>75</v>
      </c>
      <c r="AB443" t="s">
        <v>87</v>
      </c>
      <c r="AC443" t="s">
        <v>484</v>
      </c>
      <c r="AD443" t="s">
        <v>80</v>
      </c>
      <c r="AE443" t="s">
        <v>180</v>
      </c>
      <c r="AF443" t="s">
        <v>409</v>
      </c>
      <c r="AG443" s="88" t="s">
        <v>256</v>
      </c>
      <c r="AH443" t="s">
        <v>83</v>
      </c>
      <c r="AI443" s="49">
        <v>8</v>
      </c>
      <c r="AJ443" s="49">
        <v>1</v>
      </c>
      <c r="AK443" t="s">
        <v>5504</v>
      </c>
      <c r="AL443" s="355">
        <v>-2.75</v>
      </c>
      <c r="AM443" s="49" t="s">
        <v>75</v>
      </c>
      <c r="AN443" s="49" t="s">
        <v>75</v>
      </c>
      <c r="AO443" s="397" t="s">
        <v>75</v>
      </c>
      <c r="AP443" s="397" t="s">
        <v>75</v>
      </c>
      <c r="AQ443" s="397" t="s">
        <v>75</v>
      </c>
      <c r="AR443" s="397" t="s">
        <v>75</v>
      </c>
    </row>
    <row r="444" spans="1:44" x14ac:dyDescent="0.25">
      <c r="A444" s="353">
        <v>45668</v>
      </c>
      <c r="B444" t="s">
        <v>85</v>
      </c>
      <c r="C444" t="s">
        <v>605</v>
      </c>
      <c r="D444" s="357" t="s">
        <v>367</v>
      </c>
      <c r="E444" t="s">
        <v>2145</v>
      </c>
      <c r="F444" t="s">
        <v>2146</v>
      </c>
      <c r="G444" t="s">
        <v>75</v>
      </c>
      <c r="H444" t="s">
        <v>2146</v>
      </c>
      <c r="I444" s="88">
        <v>-1</v>
      </c>
      <c r="J444" t="s">
        <v>2147</v>
      </c>
      <c r="K444" s="49" t="s">
        <v>2148</v>
      </c>
      <c r="L444" s="397">
        <v>84</v>
      </c>
      <c r="M444" t="s">
        <v>75</v>
      </c>
      <c r="N444" t="s">
        <v>75</v>
      </c>
      <c r="O444" t="s">
        <v>75</v>
      </c>
      <c r="P444" t="s">
        <v>75</v>
      </c>
      <c r="Q444" s="353">
        <v>45952</v>
      </c>
      <c r="R444" t="s">
        <v>403</v>
      </c>
      <c r="S444" t="s">
        <v>610</v>
      </c>
      <c r="T444" t="s">
        <v>611</v>
      </c>
      <c r="U444" t="s">
        <v>75</v>
      </c>
      <c r="V444" t="s">
        <v>404</v>
      </c>
      <c r="W444" t="s">
        <v>75</v>
      </c>
      <c r="X444" s="49">
        <v>6.4</v>
      </c>
      <c r="Y444" t="s">
        <v>75</v>
      </c>
      <c r="Z444" t="s">
        <v>347</v>
      </c>
      <c r="AA444" t="s">
        <v>75</v>
      </c>
      <c r="AB444" t="s">
        <v>2149</v>
      </c>
      <c r="AC444" t="s">
        <v>2150</v>
      </c>
      <c r="AD444" t="s">
        <v>1049</v>
      </c>
      <c r="AE444" t="s">
        <v>546</v>
      </c>
      <c r="AF444" t="s">
        <v>407</v>
      </c>
      <c r="AG444" s="88" t="s">
        <v>2151</v>
      </c>
      <c r="AH444" t="s">
        <v>83</v>
      </c>
      <c r="AI444" s="49" t="s">
        <v>405</v>
      </c>
      <c r="AJ444" s="49">
        <v>1</v>
      </c>
      <c r="AK444" t="s">
        <v>5498</v>
      </c>
      <c r="AL444" s="355">
        <v>-84</v>
      </c>
      <c r="AM444" s="49" t="s">
        <v>75</v>
      </c>
      <c r="AN444" s="49" t="s">
        <v>75</v>
      </c>
      <c r="AO444" s="397" t="s">
        <v>75</v>
      </c>
      <c r="AP444" s="397" t="s">
        <v>75</v>
      </c>
      <c r="AQ444" s="397" t="s">
        <v>75</v>
      </c>
      <c r="AR444" s="397" t="s">
        <v>75</v>
      </c>
    </row>
    <row r="445" spans="1:44" x14ac:dyDescent="0.25">
      <c r="A445" s="353">
        <v>45668</v>
      </c>
      <c r="B445" t="s">
        <v>85</v>
      </c>
      <c r="C445" t="s">
        <v>177</v>
      </c>
      <c r="D445" s="357" t="s">
        <v>84</v>
      </c>
      <c r="E445" t="s">
        <v>512</v>
      </c>
      <c r="F445" t="s">
        <v>330</v>
      </c>
      <c r="G445" t="s">
        <v>75</v>
      </c>
      <c r="H445" t="s">
        <v>330</v>
      </c>
      <c r="I445" s="88">
        <v>-0.25</v>
      </c>
      <c r="J445" t="s">
        <v>558</v>
      </c>
      <c r="K445" s="49" t="s">
        <v>331</v>
      </c>
      <c r="L445" s="397">
        <v>32</v>
      </c>
      <c r="M445" t="s">
        <v>75</v>
      </c>
      <c r="N445" t="s">
        <v>75</v>
      </c>
      <c r="O445" t="s">
        <v>347</v>
      </c>
      <c r="P445" t="s">
        <v>347</v>
      </c>
      <c r="Q445" s="353" t="s">
        <v>75</v>
      </c>
      <c r="R445" t="s">
        <v>403</v>
      </c>
      <c r="S445" t="s">
        <v>171</v>
      </c>
      <c r="T445" t="s">
        <v>402</v>
      </c>
      <c r="U445" t="s">
        <v>75</v>
      </c>
      <c r="V445" t="s">
        <v>404</v>
      </c>
      <c r="W445" t="s">
        <v>75</v>
      </c>
      <c r="X445" s="49">
        <v>7.6</v>
      </c>
      <c r="Y445" t="s">
        <v>75</v>
      </c>
      <c r="Z445" t="s">
        <v>347</v>
      </c>
      <c r="AA445" t="s">
        <v>75</v>
      </c>
      <c r="AB445" t="s">
        <v>330</v>
      </c>
      <c r="AC445" t="s">
        <v>506</v>
      </c>
      <c r="AD445" t="s">
        <v>80</v>
      </c>
      <c r="AE445" t="s">
        <v>180</v>
      </c>
      <c r="AF445" t="s">
        <v>409</v>
      </c>
      <c r="AG445" s="88" t="s">
        <v>256</v>
      </c>
      <c r="AH445" t="s">
        <v>83</v>
      </c>
      <c r="AI445" s="49" t="s">
        <v>416</v>
      </c>
      <c r="AJ445" s="49">
        <v>1</v>
      </c>
      <c r="AK445" t="s">
        <v>5504</v>
      </c>
      <c r="AL445" s="355">
        <v>-8</v>
      </c>
      <c r="AM445" s="49" t="s">
        <v>75</v>
      </c>
      <c r="AN445" s="49" t="s">
        <v>75</v>
      </c>
      <c r="AO445" s="397" t="s">
        <v>75</v>
      </c>
      <c r="AP445" s="397" t="s">
        <v>75</v>
      </c>
      <c r="AQ445" s="397" t="s">
        <v>75</v>
      </c>
      <c r="AR445" s="397" t="s">
        <v>75</v>
      </c>
    </row>
    <row r="446" spans="1:44" x14ac:dyDescent="0.25">
      <c r="A446" s="353">
        <v>45668</v>
      </c>
      <c r="B446" t="s">
        <v>85</v>
      </c>
      <c r="C446" t="s">
        <v>605</v>
      </c>
      <c r="D446" s="357" t="s">
        <v>361</v>
      </c>
      <c r="E446" t="s">
        <v>424</v>
      </c>
      <c r="F446" t="s">
        <v>305</v>
      </c>
      <c r="G446" t="s">
        <v>75</v>
      </c>
      <c r="H446" t="s">
        <v>305</v>
      </c>
      <c r="I446" s="88">
        <v>-0.16</v>
      </c>
      <c r="J446" t="s">
        <v>198</v>
      </c>
      <c r="K446" s="49" t="s">
        <v>306</v>
      </c>
      <c r="L446" s="397">
        <v>549</v>
      </c>
      <c r="M446" t="s">
        <v>75</v>
      </c>
      <c r="N446" t="s">
        <v>75</v>
      </c>
      <c r="O446" t="s">
        <v>347</v>
      </c>
      <c r="P446" t="s">
        <v>347</v>
      </c>
      <c r="Q446" s="353">
        <v>46715</v>
      </c>
      <c r="R446" t="s">
        <v>403</v>
      </c>
      <c r="S446" t="s">
        <v>171</v>
      </c>
      <c r="T446" t="s">
        <v>402</v>
      </c>
      <c r="U446" t="s">
        <v>75</v>
      </c>
      <c r="V446" t="s">
        <v>404</v>
      </c>
      <c r="W446" t="s">
        <v>75</v>
      </c>
      <c r="X446" s="49">
        <v>5.6</v>
      </c>
      <c r="Y446" t="s">
        <v>75</v>
      </c>
      <c r="Z446" t="s">
        <v>347</v>
      </c>
      <c r="AA446" t="s">
        <v>75</v>
      </c>
      <c r="AB446" t="s">
        <v>307</v>
      </c>
      <c r="AC446" t="s">
        <v>425</v>
      </c>
      <c r="AD446" t="s">
        <v>164</v>
      </c>
      <c r="AE446" t="s">
        <v>180</v>
      </c>
      <c r="AF446" t="s">
        <v>418</v>
      </c>
      <c r="AG446" s="88" t="s">
        <v>261</v>
      </c>
      <c r="AH446" t="s">
        <v>83</v>
      </c>
      <c r="AI446" s="49" t="s">
        <v>406</v>
      </c>
      <c r="AJ446" s="49">
        <v>1</v>
      </c>
      <c r="AK446" t="s">
        <v>5504</v>
      </c>
      <c r="AL446" s="355">
        <v>-87.84</v>
      </c>
      <c r="AM446" s="49" t="s">
        <v>75</v>
      </c>
      <c r="AN446" s="49" t="s">
        <v>75</v>
      </c>
      <c r="AO446" s="397" t="s">
        <v>75</v>
      </c>
      <c r="AP446" s="397" t="s">
        <v>75</v>
      </c>
      <c r="AQ446" s="397" t="s">
        <v>75</v>
      </c>
      <c r="AR446" s="397" t="s">
        <v>75</v>
      </c>
    </row>
    <row r="447" spans="1:44" x14ac:dyDescent="0.25">
      <c r="A447" s="353">
        <v>45668</v>
      </c>
      <c r="B447" t="s">
        <v>85</v>
      </c>
      <c r="C447" t="s">
        <v>177</v>
      </c>
      <c r="D447" s="357" t="s">
        <v>477</v>
      </c>
      <c r="E447" t="s">
        <v>518</v>
      </c>
      <c r="F447" t="s">
        <v>328</v>
      </c>
      <c r="G447" t="s">
        <v>75</v>
      </c>
      <c r="H447" t="s">
        <v>328</v>
      </c>
      <c r="I447" s="88">
        <v>-0.1</v>
      </c>
      <c r="J447" t="s">
        <v>142</v>
      </c>
      <c r="K447" s="49">
        <v>41279</v>
      </c>
      <c r="L447" s="397">
        <v>1030</v>
      </c>
      <c r="M447" t="s">
        <v>75</v>
      </c>
      <c r="N447" t="s">
        <v>75</v>
      </c>
      <c r="O447" t="s">
        <v>347</v>
      </c>
      <c r="P447" t="s">
        <v>347</v>
      </c>
      <c r="Q447" s="353">
        <v>45927</v>
      </c>
      <c r="R447" t="s">
        <v>403</v>
      </c>
      <c r="S447" t="s">
        <v>171</v>
      </c>
      <c r="T447" t="s">
        <v>402</v>
      </c>
      <c r="U447" t="s">
        <v>75</v>
      </c>
      <c r="V447" t="s">
        <v>404</v>
      </c>
      <c r="W447" t="s">
        <v>75</v>
      </c>
      <c r="X447" s="49">
        <v>7.3</v>
      </c>
      <c r="Y447" t="s">
        <v>75</v>
      </c>
      <c r="Z447" t="s">
        <v>347</v>
      </c>
      <c r="AA447" t="s">
        <v>75</v>
      </c>
      <c r="AB447" t="s">
        <v>329</v>
      </c>
      <c r="AC447" t="s">
        <v>460</v>
      </c>
      <c r="AD447" t="s">
        <v>707</v>
      </c>
      <c r="AE447" t="s">
        <v>180</v>
      </c>
      <c r="AF447" t="s">
        <v>708</v>
      </c>
      <c r="AG447" s="88" t="s">
        <v>709</v>
      </c>
      <c r="AH447" t="s">
        <v>83</v>
      </c>
      <c r="AI447" s="49" t="s">
        <v>416</v>
      </c>
      <c r="AJ447" s="49">
        <v>1</v>
      </c>
      <c r="AK447" t="s">
        <v>5504</v>
      </c>
      <c r="AL447" s="355">
        <v>-103</v>
      </c>
      <c r="AM447" s="49" t="s">
        <v>75</v>
      </c>
      <c r="AN447" s="49" t="s">
        <v>75</v>
      </c>
      <c r="AO447" s="397" t="s">
        <v>75</v>
      </c>
      <c r="AP447" s="397" t="s">
        <v>75</v>
      </c>
      <c r="AQ447" s="397" t="s">
        <v>75</v>
      </c>
      <c r="AR447" s="397" t="s">
        <v>75</v>
      </c>
    </row>
    <row r="448" spans="1:44" x14ac:dyDescent="0.25">
      <c r="A448" s="353">
        <v>45669</v>
      </c>
      <c r="B448" t="s">
        <v>85</v>
      </c>
      <c r="C448" t="s">
        <v>188</v>
      </c>
      <c r="D448" s="357" t="s">
        <v>189</v>
      </c>
      <c r="E448" t="s">
        <v>432</v>
      </c>
      <c r="F448" t="s">
        <v>5505</v>
      </c>
      <c r="G448" t="s">
        <v>75</v>
      </c>
      <c r="H448" t="s">
        <v>5505</v>
      </c>
      <c r="I448" s="88">
        <v>-20</v>
      </c>
      <c r="J448" t="s">
        <v>102</v>
      </c>
      <c r="K448" s="49" t="s">
        <v>232</v>
      </c>
      <c r="L448" s="397">
        <v>9</v>
      </c>
      <c r="M448" t="s">
        <v>75</v>
      </c>
      <c r="N448" t="s">
        <v>75</v>
      </c>
      <c r="O448" t="s">
        <v>347</v>
      </c>
      <c r="P448" t="s">
        <v>347</v>
      </c>
      <c r="Q448" s="353">
        <v>45717</v>
      </c>
      <c r="R448" t="s">
        <v>403</v>
      </c>
      <c r="S448" t="s">
        <v>610</v>
      </c>
      <c r="T448" t="s">
        <v>611</v>
      </c>
      <c r="U448" t="s">
        <v>75</v>
      </c>
      <c r="V448" t="s">
        <v>431</v>
      </c>
      <c r="W448" t="s">
        <v>75</v>
      </c>
      <c r="X448" s="49">
        <v>1.2</v>
      </c>
      <c r="Y448" t="s">
        <v>75</v>
      </c>
      <c r="Z448" t="s">
        <v>347</v>
      </c>
      <c r="AA448" t="s">
        <v>75</v>
      </c>
      <c r="AB448" t="s">
        <v>5506</v>
      </c>
      <c r="AC448" t="s">
        <v>2181</v>
      </c>
      <c r="AD448" t="s">
        <v>77</v>
      </c>
      <c r="AE448" t="s">
        <v>195</v>
      </c>
      <c r="AF448" t="s">
        <v>399</v>
      </c>
      <c r="AG448" s="88" t="s">
        <v>258</v>
      </c>
      <c r="AH448" t="s">
        <v>83</v>
      </c>
      <c r="AI448" s="49" t="s">
        <v>436</v>
      </c>
      <c r="AJ448" s="49">
        <v>1</v>
      </c>
      <c r="AK448" t="s">
        <v>5507</v>
      </c>
      <c r="AL448" s="355">
        <v>-180</v>
      </c>
      <c r="AM448" s="49" t="s">
        <v>75</v>
      </c>
      <c r="AN448" s="49" t="s">
        <v>75</v>
      </c>
      <c r="AO448" s="397" t="s">
        <v>75</v>
      </c>
      <c r="AP448" s="397" t="s">
        <v>75</v>
      </c>
      <c r="AQ448" s="397" t="s">
        <v>75</v>
      </c>
      <c r="AR448" s="397" t="s">
        <v>75</v>
      </c>
    </row>
    <row r="449" spans="1:44" x14ac:dyDescent="0.25">
      <c r="A449" s="353">
        <v>45669</v>
      </c>
      <c r="B449" t="s">
        <v>85</v>
      </c>
      <c r="C449" t="s">
        <v>177</v>
      </c>
      <c r="D449" s="357" t="s">
        <v>314</v>
      </c>
      <c r="E449" t="s">
        <v>472</v>
      </c>
      <c r="F449" t="s">
        <v>665</v>
      </c>
      <c r="G449" t="s">
        <v>75</v>
      </c>
      <c r="H449" t="s">
        <v>666</v>
      </c>
      <c r="I449" s="88">
        <v>-1</v>
      </c>
      <c r="J449" t="s">
        <v>103</v>
      </c>
      <c r="K449" s="49" t="s">
        <v>667</v>
      </c>
      <c r="L449" s="397">
        <v>200</v>
      </c>
      <c r="M449" t="s">
        <v>75</v>
      </c>
      <c r="N449" t="s">
        <v>75</v>
      </c>
      <c r="O449" t="s">
        <v>347</v>
      </c>
      <c r="P449" t="s">
        <v>347</v>
      </c>
      <c r="Q449" s="353">
        <v>46021</v>
      </c>
      <c r="R449" t="s">
        <v>403</v>
      </c>
      <c r="S449" t="s">
        <v>172</v>
      </c>
      <c r="T449" t="s">
        <v>401</v>
      </c>
      <c r="U449" t="s">
        <v>75</v>
      </c>
      <c r="V449" t="s">
        <v>404</v>
      </c>
      <c r="W449" t="s">
        <v>75</v>
      </c>
      <c r="X449" s="49">
        <v>7.1</v>
      </c>
      <c r="Y449" t="s">
        <v>75</v>
      </c>
      <c r="Z449" t="s">
        <v>347</v>
      </c>
      <c r="AA449" t="s">
        <v>75</v>
      </c>
      <c r="AB449" t="s">
        <v>668</v>
      </c>
      <c r="AC449" t="s">
        <v>473</v>
      </c>
      <c r="AD449" t="s">
        <v>164</v>
      </c>
      <c r="AE449" t="s">
        <v>190</v>
      </c>
      <c r="AF449" t="s">
        <v>418</v>
      </c>
      <c r="AG449" s="88" t="s">
        <v>261</v>
      </c>
      <c r="AH449" t="s">
        <v>83</v>
      </c>
      <c r="AI449" s="49" t="s">
        <v>416</v>
      </c>
      <c r="AJ449" s="49">
        <v>1</v>
      </c>
      <c r="AK449" t="s">
        <v>5508</v>
      </c>
      <c r="AL449" s="355">
        <v>-200</v>
      </c>
      <c r="AM449" s="49" t="s">
        <v>75</v>
      </c>
      <c r="AN449" s="49" t="s">
        <v>75</v>
      </c>
      <c r="AO449" s="397" t="s">
        <v>75</v>
      </c>
      <c r="AP449" s="397" t="s">
        <v>75</v>
      </c>
      <c r="AQ449" s="397" t="s">
        <v>75</v>
      </c>
      <c r="AR449" s="397" t="s">
        <v>75</v>
      </c>
    </row>
    <row r="450" spans="1:44" x14ac:dyDescent="0.25">
      <c r="A450" s="353">
        <v>45669</v>
      </c>
      <c r="B450" t="s">
        <v>85</v>
      </c>
      <c r="C450" t="s">
        <v>177</v>
      </c>
      <c r="D450" s="357" t="s">
        <v>89</v>
      </c>
      <c r="E450" t="s">
        <v>719</v>
      </c>
      <c r="F450" t="s">
        <v>725</v>
      </c>
      <c r="G450" t="s">
        <v>75</v>
      </c>
      <c r="H450" t="s">
        <v>725</v>
      </c>
      <c r="I450" s="88">
        <v>-0.2</v>
      </c>
      <c r="J450" t="s">
        <v>726</v>
      </c>
      <c r="K450" s="49">
        <v>56944</v>
      </c>
      <c r="L450" s="397">
        <v>350</v>
      </c>
      <c r="M450" t="s">
        <v>75</v>
      </c>
      <c r="N450" t="s">
        <v>75</v>
      </c>
      <c r="O450" t="s">
        <v>347</v>
      </c>
      <c r="P450" t="s">
        <v>347</v>
      </c>
      <c r="Q450" s="353">
        <v>45925</v>
      </c>
      <c r="R450" t="s">
        <v>403</v>
      </c>
      <c r="S450" t="s">
        <v>171</v>
      </c>
      <c r="T450" t="s">
        <v>402</v>
      </c>
      <c r="U450" t="s">
        <v>75</v>
      </c>
      <c r="V450" t="s">
        <v>404</v>
      </c>
      <c r="W450" t="s">
        <v>75</v>
      </c>
      <c r="X450" s="49">
        <v>7.2</v>
      </c>
      <c r="Y450" t="s">
        <v>75</v>
      </c>
      <c r="Z450" t="s">
        <v>347</v>
      </c>
      <c r="AA450" t="s">
        <v>75</v>
      </c>
      <c r="AB450" t="s">
        <v>727</v>
      </c>
      <c r="AC450" t="s">
        <v>460</v>
      </c>
      <c r="AD450" t="s">
        <v>2172</v>
      </c>
      <c r="AE450" t="s">
        <v>180</v>
      </c>
      <c r="AF450" t="s">
        <v>407</v>
      </c>
      <c r="AG450" s="88" t="s">
        <v>259</v>
      </c>
      <c r="AH450" t="s">
        <v>83</v>
      </c>
      <c r="AI450" s="49" t="s">
        <v>416</v>
      </c>
      <c r="AJ450" s="49">
        <v>1</v>
      </c>
      <c r="AK450" t="s">
        <v>5509</v>
      </c>
      <c r="AL450" s="355">
        <v>-70</v>
      </c>
      <c r="AM450" s="49" t="s">
        <v>75</v>
      </c>
      <c r="AN450" s="49" t="s">
        <v>75</v>
      </c>
      <c r="AO450" s="397" t="s">
        <v>75</v>
      </c>
      <c r="AP450" s="397" t="s">
        <v>75</v>
      </c>
      <c r="AQ450" s="397" t="s">
        <v>75</v>
      </c>
      <c r="AR450" s="397" t="s">
        <v>75</v>
      </c>
    </row>
    <row r="451" spans="1:44" x14ac:dyDescent="0.25">
      <c r="A451" s="353">
        <v>45671</v>
      </c>
      <c r="B451" t="s">
        <v>85</v>
      </c>
      <c r="C451" t="s">
        <v>179</v>
      </c>
      <c r="D451" s="357" t="s">
        <v>295</v>
      </c>
      <c r="E451" t="s">
        <v>521</v>
      </c>
      <c r="F451" t="s">
        <v>2201</v>
      </c>
      <c r="G451" t="s">
        <v>75</v>
      </c>
      <c r="H451" t="s">
        <v>2201</v>
      </c>
      <c r="I451" s="88">
        <v>-5</v>
      </c>
      <c r="J451" t="s">
        <v>103</v>
      </c>
      <c r="K451" s="49" t="s">
        <v>75</v>
      </c>
      <c r="L451" s="397">
        <v>80</v>
      </c>
      <c r="M451" t="s">
        <v>75</v>
      </c>
      <c r="N451" t="s">
        <v>75</v>
      </c>
      <c r="O451" t="s">
        <v>347</v>
      </c>
      <c r="P451" t="s">
        <v>347</v>
      </c>
      <c r="Q451" s="353" t="s">
        <v>75</v>
      </c>
      <c r="R451" t="s">
        <v>403</v>
      </c>
      <c r="S451" t="s">
        <v>159</v>
      </c>
      <c r="T451" t="s">
        <v>400</v>
      </c>
      <c r="U451" t="s">
        <v>75</v>
      </c>
      <c r="V451" t="s">
        <v>404</v>
      </c>
      <c r="W451" t="s">
        <v>75</v>
      </c>
      <c r="X451" s="49">
        <v>1.3</v>
      </c>
      <c r="Y451" t="s">
        <v>75</v>
      </c>
      <c r="Z451" t="s">
        <v>347</v>
      </c>
      <c r="AA451" t="s">
        <v>75</v>
      </c>
      <c r="AB451" t="s">
        <v>2201</v>
      </c>
      <c r="AC451" t="s">
        <v>2119</v>
      </c>
      <c r="AD451" t="s">
        <v>2120</v>
      </c>
      <c r="AE451" t="s">
        <v>313</v>
      </c>
      <c r="AF451" t="s">
        <v>2121</v>
      </c>
      <c r="AG451" s="88" t="s">
        <v>2122</v>
      </c>
      <c r="AH451" t="s">
        <v>104</v>
      </c>
      <c r="AI451" s="49" t="s">
        <v>436</v>
      </c>
      <c r="AJ451" s="49">
        <v>1</v>
      </c>
      <c r="AK451" t="s">
        <v>5510</v>
      </c>
      <c r="AL451" s="355">
        <v>-400</v>
      </c>
      <c r="AM451" s="49" t="s">
        <v>75</v>
      </c>
      <c r="AN451" s="49" t="s">
        <v>75</v>
      </c>
      <c r="AO451" s="397" t="s">
        <v>75</v>
      </c>
      <c r="AP451" s="397" t="s">
        <v>75</v>
      </c>
      <c r="AQ451" s="397" t="s">
        <v>75</v>
      </c>
      <c r="AR451" s="397" t="s">
        <v>75</v>
      </c>
    </row>
    <row r="452" spans="1:44" x14ac:dyDescent="0.25">
      <c r="A452" s="353">
        <v>45671</v>
      </c>
      <c r="B452" t="s">
        <v>85</v>
      </c>
      <c r="C452" t="s">
        <v>605</v>
      </c>
      <c r="D452" s="357" t="s">
        <v>367</v>
      </c>
      <c r="E452" t="s">
        <v>512</v>
      </c>
      <c r="F452" t="s">
        <v>663</v>
      </c>
      <c r="G452" t="s">
        <v>75</v>
      </c>
      <c r="H452" t="s">
        <v>663</v>
      </c>
      <c r="I452" s="88">
        <v>-5</v>
      </c>
      <c r="J452" t="s">
        <v>103</v>
      </c>
      <c r="K452" s="49" t="s">
        <v>664</v>
      </c>
      <c r="L452" s="397">
        <v>2.5</v>
      </c>
      <c r="M452" t="s">
        <v>75</v>
      </c>
      <c r="N452" t="s">
        <v>75</v>
      </c>
      <c r="O452" t="s">
        <v>347</v>
      </c>
      <c r="P452" t="s">
        <v>347</v>
      </c>
      <c r="Q452" s="353">
        <v>46296</v>
      </c>
      <c r="R452" t="s">
        <v>403</v>
      </c>
      <c r="S452" t="s">
        <v>159</v>
      </c>
      <c r="T452" t="s">
        <v>400</v>
      </c>
      <c r="U452" t="s">
        <v>75</v>
      </c>
      <c r="V452" t="s">
        <v>404</v>
      </c>
      <c r="W452" t="s">
        <v>75</v>
      </c>
      <c r="X452" s="49">
        <v>5.5</v>
      </c>
      <c r="Y452" t="s">
        <v>75</v>
      </c>
      <c r="Z452" t="s">
        <v>347</v>
      </c>
      <c r="AA452" t="s">
        <v>75</v>
      </c>
      <c r="AB452" t="s">
        <v>663</v>
      </c>
      <c r="AC452" t="s">
        <v>484</v>
      </c>
      <c r="AD452" t="s">
        <v>80</v>
      </c>
      <c r="AE452" t="s">
        <v>313</v>
      </c>
      <c r="AF452" t="s">
        <v>409</v>
      </c>
      <c r="AG452" s="88" t="s">
        <v>256</v>
      </c>
      <c r="AH452" t="s">
        <v>83</v>
      </c>
      <c r="AI452" s="49" t="s">
        <v>406</v>
      </c>
      <c r="AJ452" s="49">
        <v>1</v>
      </c>
      <c r="AK452" t="s">
        <v>5510</v>
      </c>
      <c r="AL452" s="355">
        <v>-12.5</v>
      </c>
      <c r="AM452" s="49" t="s">
        <v>75</v>
      </c>
      <c r="AN452" s="49" t="s">
        <v>75</v>
      </c>
      <c r="AO452" s="397" t="s">
        <v>75</v>
      </c>
      <c r="AP452" s="397" t="s">
        <v>75</v>
      </c>
      <c r="AQ452" s="397" t="s">
        <v>75</v>
      </c>
      <c r="AR452" s="397" t="s">
        <v>75</v>
      </c>
    </row>
    <row r="453" spans="1:44" x14ac:dyDescent="0.25">
      <c r="A453" s="353">
        <v>45671</v>
      </c>
      <c r="B453" t="s">
        <v>85</v>
      </c>
      <c r="C453" t="s">
        <v>177</v>
      </c>
      <c r="D453" s="357" t="s">
        <v>84</v>
      </c>
      <c r="E453" t="s">
        <v>512</v>
      </c>
      <c r="F453" t="s">
        <v>86</v>
      </c>
      <c r="G453" t="s">
        <v>75</v>
      </c>
      <c r="H453" t="s">
        <v>5368</v>
      </c>
      <c r="I453" s="88">
        <v>-4</v>
      </c>
      <c r="J453" t="s">
        <v>88</v>
      </c>
      <c r="K453" s="49" t="s">
        <v>483</v>
      </c>
      <c r="L453" s="397">
        <v>2.75</v>
      </c>
      <c r="M453" t="s">
        <v>75</v>
      </c>
      <c r="N453" t="s">
        <v>75</v>
      </c>
      <c r="O453" t="s">
        <v>347</v>
      </c>
      <c r="P453" t="s">
        <v>347</v>
      </c>
      <c r="Q453" s="353">
        <v>46296</v>
      </c>
      <c r="R453" t="s">
        <v>403</v>
      </c>
      <c r="S453" t="s">
        <v>159</v>
      </c>
      <c r="T453" t="s">
        <v>400</v>
      </c>
      <c r="U453" t="s">
        <v>75</v>
      </c>
      <c r="V453" t="s">
        <v>404</v>
      </c>
      <c r="W453" t="s">
        <v>75</v>
      </c>
      <c r="X453" s="49">
        <v>8.6</v>
      </c>
      <c r="Y453" t="s">
        <v>75</v>
      </c>
      <c r="Z453" t="s">
        <v>347</v>
      </c>
      <c r="AA453" t="s">
        <v>75</v>
      </c>
      <c r="AB453" t="s">
        <v>87</v>
      </c>
      <c r="AC453" t="s">
        <v>484</v>
      </c>
      <c r="AD453" t="s">
        <v>80</v>
      </c>
      <c r="AE453" t="s">
        <v>313</v>
      </c>
      <c r="AF453" t="s">
        <v>409</v>
      </c>
      <c r="AG453" s="88" t="s">
        <v>256</v>
      </c>
      <c r="AH453" t="s">
        <v>83</v>
      </c>
      <c r="AI453" s="49">
        <v>8</v>
      </c>
      <c r="AJ453" s="49">
        <v>1</v>
      </c>
      <c r="AK453" t="s">
        <v>5510</v>
      </c>
      <c r="AL453" s="355">
        <v>-11</v>
      </c>
      <c r="AM453" s="49" t="s">
        <v>75</v>
      </c>
      <c r="AN453" s="49" t="s">
        <v>75</v>
      </c>
      <c r="AO453" s="397" t="s">
        <v>75</v>
      </c>
      <c r="AP453" s="397" t="s">
        <v>75</v>
      </c>
      <c r="AQ453" s="397" t="s">
        <v>75</v>
      </c>
      <c r="AR453" s="397" t="s">
        <v>75</v>
      </c>
    </row>
    <row r="454" spans="1:44" x14ac:dyDescent="0.25">
      <c r="A454" s="353">
        <v>45671</v>
      </c>
      <c r="B454" t="s">
        <v>85</v>
      </c>
      <c r="C454" t="s">
        <v>177</v>
      </c>
      <c r="D454" s="357" t="s">
        <v>151</v>
      </c>
      <c r="E454" t="s">
        <v>423</v>
      </c>
      <c r="F454" t="s">
        <v>76</v>
      </c>
      <c r="G454" t="s">
        <v>75</v>
      </c>
      <c r="H454" t="s">
        <v>76</v>
      </c>
      <c r="I454" s="88">
        <v>-3</v>
      </c>
      <c r="J454" t="s">
        <v>152</v>
      </c>
      <c r="K454" s="49" t="s">
        <v>498</v>
      </c>
      <c r="L454" s="397">
        <v>30</v>
      </c>
      <c r="M454" t="s">
        <v>75</v>
      </c>
      <c r="N454" t="s">
        <v>75</v>
      </c>
      <c r="O454" t="s">
        <v>347</v>
      </c>
      <c r="P454" t="s">
        <v>347</v>
      </c>
      <c r="Q454" s="353" t="s">
        <v>75</v>
      </c>
      <c r="R454" t="s">
        <v>403</v>
      </c>
      <c r="S454" t="s">
        <v>159</v>
      </c>
      <c r="T454" t="s">
        <v>400</v>
      </c>
      <c r="U454" t="s">
        <v>75</v>
      </c>
      <c r="V454" t="s">
        <v>404</v>
      </c>
      <c r="W454" t="s">
        <v>75</v>
      </c>
      <c r="X454" s="49">
        <v>2.5</v>
      </c>
      <c r="Y454" t="s">
        <v>75</v>
      </c>
      <c r="Z454" t="s">
        <v>347</v>
      </c>
      <c r="AA454" t="s">
        <v>75</v>
      </c>
      <c r="AB454" t="s">
        <v>76</v>
      </c>
      <c r="AC454" t="s">
        <v>75</v>
      </c>
      <c r="AD454" t="s">
        <v>167</v>
      </c>
      <c r="AE454" t="s">
        <v>313</v>
      </c>
      <c r="AF454" t="s">
        <v>421</v>
      </c>
      <c r="AG454" s="88" t="s">
        <v>422</v>
      </c>
      <c r="AH454" t="s">
        <v>83</v>
      </c>
      <c r="AI454" s="49" t="s">
        <v>414</v>
      </c>
      <c r="AJ454" s="49">
        <v>1</v>
      </c>
      <c r="AK454" t="s">
        <v>5510</v>
      </c>
      <c r="AL454" s="355">
        <v>-90</v>
      </c>
      <c r="AM454" s="49" t="s">
        <v>75</v>
      </c>
      <c r="AN454" s="49" t="s">
        <v>75</v>
      </c>
      <c r="AO454" s="397" t="s">
        <v>75</v>
      </c>
      <c r="AP454" s="397" t="s">
        <v>75</v>
      </c>
      <c r="AQ454" s="397" t="s">
        <v>75</v>
      </c>
      <c r="AR454" s="397" t="s">
        <v>75</v>
      </c>
    </row>
    <row r="455" spans="1:44" x14ac:dyDescent="0.25">
      <c r="A455" s="353">
        <v>45671</v>
      </c>
      <c r="B455" t="s">
        <v>85</v>
      </c>
      <c r="C455" t="s">
        <v>188</v>
      </c>
      <c r="D455" s="357" t="s">
        <v>365</v>
      </c>
      <c r="E455" t="s">
        <v>430</v>
      </c>
      <c r="F455" t="s">
        <v>99</v>
      </c>
      <c r="G455" t="s">
        <v>75</v>
      </c>
      <c r="H455" t="s">
        <v>99</v>
      </c>
      <c r="I455" s="88">
        <v>-3</v>
      </c>
      <c r="J455" t="s">
        <v>218</v>
      </c>
      <c r="K455" s="49" t="s">
        <v>100</v>
      </c>
      <c r="L455" s="397">
        <v>1.6</v>
      </c>
      <c r="M455" t="s">
        <v>75</v>
      </c>
      <c r="N455" t="s">
        <v>75</v>
      </c>
      <c r="O455" t="s">
        <v>347</v>
      </c>
      <c r="P455" t="s">
        <v>347</v>
      </c>
      <c r="Q455" s="353" t="s">
        <v>347</v>
      </c>
      <c r="R455" t="s">
        <v>403</v>
      </c>
      <c r="S455" t="s">
        <v>159</v>
      </c>
      <c r="T455" t="s">
        <v>400</v>
      </c>
      <c r="U455" t="s">
        <v>75</v>
      </c>
      <c r="V455" t="s">
        <v>431</v>
      </c>
      <c r="W455" t="s">
        <v>75</v>
      </c>
      <c r="X455" s="49">
        <v>5.2</v>
      </c>
      <c r="Y455" t="s">
        <v>75</v>
      </c>
      <c r="Z455" t="s">
        <v>347</v>
      </c>
      <c r="AA455" t="s">
        <v>75</v>
      </c>
      <c r="AB455" t="s">
        <v>101</v>
      </c>
      <c r="AC455" t="s">
        <v>75</v>
      </c>
      <c r="AD455" t="s">
        <v>5332</v>
      </c>
      <c r="AE455" t="s">
        <v>313</v>
      </c>
      <c r="AF455" t="s">
        <v>5333</v>
      </c>
      <c r="AG455" s="88" t="s">
        <v>5334</v>
      </c>
      <c r="AH455" t="s">
        <v>83</v>
      </c>
      <c r="AI455" s="49" t="s">
        <v>406</v>
      </c>
      <c r="AJ455" s="49">
        <v>1</v>
      </c>
      <c r="AK455" t="s">
        <v>5510</v>
      </c>
      <c r="AL455" s="355">
        <v>-4.8000000000000007</v>
      </c>
      <c r="AM455" s="49" t="s">
        <v>75</v>
      </c>
      <c r="AN455" s="49" t="s">
        <v>75</v>
      </c>
      <c r="AO455" s="397" t="s">
        <v>75</v>
      </c>
      <c r="AP455" s="397" t="s">
        <v>75</v>
      </c>
      <c r="AQ455" s="397" t="s">
        <v>75</v>
      </c>
      <c r="AR455" s="397" t="s">
        <v>75</v>
      </c>
    </row>
    <row r="456" spans="1:44" x14ac:dyDescent="0.25">
      <c r="A456" s="353">
        <v>45671</v>
      </c>
      <c r="B456" t="s">
        <v>85</v>
      </c>
      <c r="C456" t="s">
        <v>188</v>
      </c>
      <c r="D456" s="357" t="s">
        <v>189</v>
      </c>
      <c r="E456" t="s">
        <v>462</v>
      </c>
      <c r="F456" t="s">
        <v>317</v>
      </c>
      <c r="G456" t="s">
        <v>75</v>
      </c>
      <c r="H456" t="s">
        <v>317</v>
      </c>
      <c r="I456" s="88">
        <v>-3</v>
      </c>
      <c r="J456" t="s">
        <v>102</v>
      </c>
      <c r="K456" s="49" t="s">
        <v>458</v>
      </c>
      <c r="L456" s="397">
        <v>9</v>
      </c>
      <c r="M456" t="s">
        <v>75</v>
      </c>
      <c r="N456" t="s">
        <v>75</v>
      </c>
      <c r="O456" t="s">
        <v>347</v>
      </c>
      <c r="P456" t="s">
        <v>347</v>
      </c>
      <c r="Q456" s="353">
        <v>46234</v>
      </c>
      <c r="R456" t="s">
        <v>403</v>
      </c>
      <c r="S456" t="s">
        <v>159</v>
      </c>
      <c r="T456" t="s">
        <v>400</v>
      </c>
      <c r="U456" t="s">
        <v>75</v>
      </c>
      <c r="V456" t="s">
        <v>431</v>
      </c>
      <c r="W456" t="s">
        <v>75</v>
      </c>
      <c r="X456" s="49">
        <v>2.2000000000000002</v>
      </c>
      <c r="Y456" t="s">
        <v>75</v>
      </c>
      <c r="Z456" t="s">
        <v>347</v>
      </c>
      <c r="AA456" t="s">
        <v>75</v>
      </c>
      <c r="AB456" t="s">
        <v>317</v>
      </c>
      <c r="AC456" t="s">
        <v>459</v>
      </c>
      <c r="AD456" t="s">
        <v>80</v>
      </c>
      <c r="AE456" t="s">
        <v>313</v>
      </c>
      <c r="AF456" t="s">
        <v>409</v>
      </c>
      <c r="AG456" s="88" t="s">
        <v>256</v>
      </c>
      <c r="AH456" t="s">
        <v>83</v>
      </c>
      <c r="AI456" s="49" t="s">
        <v>414</v>
      </c>
      <c r="AJ456" s="49">
        <v>1</v>
      </c>
      <c r="AK456" t="s">
        <v>5510</v>
      </c>
      <c r="AL456" s="355">
        <v>-27</v>
      </c>
      <c r="AM456" s="49" t="s">
        <v>75</v>
      </c>
      <c r="AN456" s="49" t="s">
        <v>75</v>
      </c>
      <c r="AO456" s="397" t="s">
        <v>75</v>
      </c>
      <c r="AP456" s="397" t="s">
        <v>75</v>
      </c>
      <c r="AQ456" s="397" t="s">
        <v>75</v>
      </c>
      <c r="AR456" s="397" t="s">
        <v>75</v>
      </c>
    </row>
    <row r="457" spans="1:44" x14ac:dyDescent="0.25">
      <c r="A457" s="353">
        <v>45671</v>
      </c>
      <c r="B457" t="s">
        <v>85</v>
      </c>
      <c r="C457" t="s">
        <v>179</v>
      </c>
      <c r="D457" s="357" t="s">
        <v>282</v>
      </c>
      <c r="E457" t="s">
        <v>524</v>
      </c>
      <c r="F457" t="s">
        <v>731</v>
      </c>
      <c r="G457" t="s">
        <v>75</v>
      </c>
      <c r="H457" t="s">
        <v>731</v>
      </c>
      <c r="I457" s="88">
        <v>-3</v>
      </c>
      <c r="J457" t="s">
        <v>97</v>
      </c>
      <c r="K457" s="49" t="s">
        <v>285</v>
      </c>
      <c r="L457" s="397">
        <v>550</v>
      </c>
      <c r="M457" t="s">
        <v>75</v>
      </c>
      <c r="N457" t="s">
        <v>75</v>
      </c>
      <c r="O457" t="s">
        <v>347</v>
      </c>
      <c r="P457" t="s">
        <v>347</v>
      </c>
      <c r="Q457" s="353">
        <v>46478</v>
      </c>
      <c r="R457" t="s">
        <v>403</v>
      </c>
      <c r="S457" t="s">
        <v>159</v>
      </c>
      <c r="T457" t="s">
        <v>400</v>
      </c>
      <c r="U457" t="s">
        <v>75</v>
      </c>
      <c r="V457" t="s">
        <v>404</v>
      </c>
      <c r="W457" t="s">
        <v>75</v>
      </c>
      <c r="X457" s="49">
        <v>2.1</v>
      </c>
      <c r="Y457" t="s">
        <v>75</v>
      </c>
      <c r="Z457" t="s">
        <v>347</v>
      </c>
      <c r="AA457" t="s">
        <v>75</v>
      </c>
      <c r="AB457" t="s">
        <v>2144</v>
      </c>
      <c r="AC457" t="s">
        <v>527</v>
      </c>
      <c r="AD457" t="s">
        <v>283</v>
      </c>
      <c r="AE457" t="s">
        <v>313</v>
      </c>
      <c r="AF457" t="s">
        <v>528</v>
      </c>
      <c r="AG457" s="88" t="s">
        <v>284</v>
      </c>
      <c r="AH457" t="s">
        <v>83</v>
      </c>
      <c r="AI457" s="49" t="s">
        <v>414</v>
      </c>
      <c r="AJ457" s="49">
        <v>1</v>
      </c>
      <c r="AK457" t="s">
        <v>5511</v>
      </c>
      <c r="AL457" s="355">
        <v>-1650</v>
      </c>
      <c r="AM457" s="49" t="s">
        <v>75</v>
      </c>
      <c r="AN457" s="49" t="s">
        <v>75</v>
      </c>
      <c r="AO457" s="397" t="s">
        <v>75</v>
      </c>
      <c r="AP457" s="397" t="s">
        <v>75</v>
      </c>
      <c r="AQ457" s="397" t="s">
        <v>75</v>
      </c>
      <c r="AR457" s="397" t="s">
        <v>75</v>
      </c>
    </row>
    <row r="458" spans="1:44" x14ac:dyDescent="0.25">
      <c r="A458" s="353">
        <v>45671</v>
      </c>
      <c r="B458" t="s">
        <v>85</v>
      </c>
      <c r="C458" t="s">
        <v>179</v>
      </c>
      <c r="D458" s="357" t="s">
        <v>282</v>
      </c>
      <c r="E458" t="s">
        <v>524</v>
      </c>
      <c r="F458" t="s">
        <v>1864</v>
      </c>
      <c r="G458" t="s">
        <v>75</v>
      </c>
      <c r="H458" t="s">
        <v>1864</v>
      </c>
      <c r="I458" s="88">
        <v>-3</v>
      </c>
      <c r="J458" t="s">
        <v>97</v>
      </c>
      <c r="K458" s="49" t="s">
        <v>285</v>
      </c>
      <c r="L458" s="397">
        <v>650</v>
      </c>
      <c r="M458" t="s">
        <v>75</v>
      </c>
      <c r="N458" t="s">
        <v>75</v>
      </c>
      <c r="O458" t="s">
        <v>347</v>
      </c>
      <c r="P458" t="s">
        <v>347</v>
      </c>
      <c r="Q458" s="353">
        <v>46174</v>
      </c>
      <c r="R458" t="s">
        <v>403</v>
      </c>
      <c r="S458" t="s">
        <v>159</v>
      </c>
      <c r="T458" t="s">
        <v>400</v>
      </c>
      <c r="U458" t="s">
        <v>75</v>
      </c>
      <c r="V458" t="s">
        <v>404</v>
      </c>
      <c r="W458" t="s">
        <v>75</v>
      </c>
      <c r="X458" s="49">
        <v>2.1</v>
      </c>
      <c r="Y458" t="s">
        <v>75</v>
      </c>
      <c r="Z458" t="s">
        <v>347</v>
      </c>
      <c r="AA458" t="s">
        <v>75</v>
      </c>
      <c r="AB458" t="s">
        <v>2142</v>
      </c>
      <c r="AC458" t="s">
        <v>527</v>
      </c>
      <c r="AD458" t="s">
        <v>283</v>
      </c>
      <c r="AE458" t="s">
        <v>313</v>
      </c>
      <c r="AF458" t="s">
        <v>528</v>
      </c>
      <c r="AG458" s="88" t="s">
        <v>284</v>
      </c>
      <c r="AH458" t="s">
        <v>83</v>
      </c>
      <c r="AI458" s="49" t="s">
        <v>414</v>
      </c>
      <c r="AJ458" s="49">
        <v>1</v>
      </c>
      <c r="AK458" t="s">
        <v>5511</v>
      </c>
      <c r="AL458" s="355">
        <v>-1950</v>
      </c>
      <c r="AM458" s="49" t="s">
        <v>75</v>
      </c>
      <c r="AN458" s="49" t="s">
        <v>75</v>
      </c>
      <c r="AO458" s="397" t="s">
        <v>75</v>
      </c>
      <c r="AP458" s="397" t="s">
        <v>75</v>
      </c>
      <c r="AQ458" s="397" t="s">
        <v>75</v>
      </c>
      <c r="AR458" s="397" t="s">
        <v>75</v>
      </c>
    </row>
    <row r="459" spans="1:44" x14ac:dyDescent="0.25">
      <c r="A459" s="353">
        <v>45671</v>
      </c>
      <c r="B459" t="s">
        <v>85</v>
      </c>
      <c r="C459" t="s">
        <v>188</v>
      </c>
      <c r="D459" s="357" t="s">
        <v>189</v>
      </c>
      <c r="E459" t="s">
        <v>462</v>
      </c>
      <c r="F459" t="s">
        <v>231</v>
      </c>
      <c r="G459" t="s">
        <v>75</v>
      </c>
      <c r="H459" t="s">
        <v>231</v>
      </c>
      <c r="I459" s="88">
        <v>-2</v>
      </c>
      <c r="J459" t="s">
        <v>102</v>
      </c>
      <c r="K459" s="49" t="s">
        <v>700</v>
      </c>
      <c r="L459" s="397">
        <v>9</v>
      </c>
      <c r="M459" t="s">
        <v>75</v>
      </c>
      <c r="N459" t="s">
        <v>75</v>
      </c>
      <c r="O459" t="s">
        <v>347</v>
      </c>
      <c r="P459" t="s">
        <v>347</v>
      </c>
      <c r="Q459" s="353" t="s">
        <v>75</v>
      </c>
      <c r="R459" t="s">
        <v>403</v>
      </c>
      <c r="S459" t="s">
        <v>159</v>
      </c>
      <c r="T459" t="s">
        <v>400</v>
      </c>
      <c r="U459" t="s">
        <v>75</v>
      </c>
      <c r="V459" t="s">
        <v>431</v>
      </c>
      <c r="W459" t="s">
        <v>75</v>
      </c>
      <c r="X459" s="49">
        <v>2.2999999999999998</v>
      </c>
      <c r="Y459" t="s">
        <v>75</v>
      </c>
      <c r="Z459" t="s">
        <v>347</v>
      </c>
      <c r="AA459" t="s">
        <v>75</v>
      </c>
      <c r="AB459" t="s">
        <v>231</v>
      </c>
      <c r="AC459" t="s">
        <v>559</v>
      </c>
      <c r="AD459" t="s">
        <v>80</v>
      </c>
      <c r="AE459" t="s">
        <v>313</v>
      </c>
      <c r="AF459" t="s">
        <v>409</v>
      </c>
      <c r="AG459" s="88" t="s">
        <v>256</v>
      </c>
      <c r="AH459" t="s">
        <v>83</v>
      </c>
      <c r="AI459" s="49" t="s">
        <v>436</v>
      </c>
      <c r="AJ459" s="49">
        <v>1</v>
      </c>
      <c r="AK459" t="s">
        <v>5510</v>
      </c>
      <c r="AL459" s="355">
        <v>-18</v>
      </c>
      <c r="AM459" s="49" t="s">
        <v>75</v>
      </c>
      <c r="AN459" s="49" t="s">
        <v>75</v>
      </c>
      <c r="AO459" s="397" t="s">
        <v>75</v>
      </c>
      <c r="AP459" s="397" t="s">
        <v>75</v>
      </c>
      <c r="AQ459" s="397" t="s">
        <v>75</v>
      </c>
      <c r="AR459" s="397" t="s">
        <v>75</v>
      </c>
    </row>
    <row r="460" spans="1:44" x14ac:dyDescent="0.25">
      <c r="A460" s="353">
        <v>45671</v>
      </c>
      <c r="B460" t="s">
        <v>85</v>
      </c>
      <c r="C460" t="s">
        <v>188</v>
      </c>
      <c r="D460" s="357" t="s">
        <v>189</v>
      </c>
      <c r="E460" t="s">
        <v>432</v>
      </c>
      <c r="F460" t="s">
        <v>81</v>
      </c>
      <c r="G460" t="s">
        <v>75</v>
      </c>
      <c r="H460" t="s">
        <v>81</v>
      </c>
      <c r="I460" s="88">
        <v>-2</v>
      </c>
      <c r="J460" t="s">
        <v>218</v>
      </c>
      <c r="K460" s="49" t="s">
        <v>465</v>
      </c>
      <c r="L460" s="397">
        <v>7.5</v>
      </c>
      <c r="M460" t="s">
        <v>75</v>
      </c>
      <c r="N460" t="s">
        <v>75</v>
      </c>
      <c r="O460" t="s">
        <v>347</v>
      </c>
      <c r="P460" t="s">
        <v>347</v>
      </c>
      <c r="Q460" s="353" t="s">
        <v>75</v>
      </c>
      <c r="R460" t="s">
        <v>403</v>
      </c>
      <c r="S460" t="s">
        <v>159</v>
      </c>
      <c r="T460" t="s">
        <v>400</v>
      </c>
      <c r="U460" t="s">
        <v>75</v>
      </c>
      <c r="V460" t="s">
        <v>431</v>
      </c>
      <c r="W460" t="s">
        <v>75</v>
      </c>
      <c r="X460" s="49">
        <v>4.0999999999999996</v>
      </c>
      <c r="Y460" t="s">
        <v>75</v>
      </c>
      <c r="Z460" t="s">
        <v>347</v>
      </c>
      <c r="AA460" t="s">
        <v>75</v>
      </c>
      <c r="AB460" t="s">
        <v>82</v>
      </c>
      <c r="AC460" t="s">
        <v>466</v>
      </c>
      <c r="AD460" t="s">
        <v>2210</v>
      </c>
      <c r="AE460" t="s">
        <v>313</v>
      </c>
      <c r="AF460" t="s">
        <v>2211</v>
      </c>
      <c r="AG460" s="88" t="s">
        <v>2212</v>
      </c>
      <c r="AH460" t="s">
        <v>83</v>
      </c>
      <c r="AI460" s="49" t="s">
        <v>433</v>
      </c>
      <c r="AJ460" s="49">
        <v>1</v>
      </c>
      <c r="AK460" t="s">
        <v>5510</v>
      </c>
      <c r="AL460" s="355">
        <v>-15</v>
      </c>
      <c r="AM460" s="49" t="s">
        <v>75</v>
      </c>
      <c r="AN460" s="49" t="s">
        <v>75</v>
      </c>
      <c r="AO460" s="397" t="s">
        <v>75</v>
      </c>
      <c r="AP460" s="397" t="s">
        <v>75</v>
      </c>
      <c r="AQ460" s="397" t="s">
        <v>75</v>
      </c>
      <c r="AR460" s="397" t="s">
        <v>75</v>
      </c>
    </row>
    <row r="461" spans="1:44" x14ac:dyDescent="0.25">
      <c r="A461" s="353">
        <v>45671</v>
      </c>
      <c r="B461" t="s">
        <v>85</v>
      </c>
      <c r="C461" t="s">
        <v>188</v>
      </c>
      <c r="D461" s="357" t="s">
        <v>189</v>
      </c>
      <c r="E461" t="s">
        <v>462</v>
      </c>
      <c r="F461" t="s">
        <v>123</v>
      </c>
      <c r="G461" t="s">
        <v>75</v>
      </c>
      <c r="H461" t="s">
        <v>123</v>
      </c>
      <c r="I461" s="88">
        <v>-2</v>
      </c>
      <c r="J461" t="s">
        <v>102</v>
      </c>
      <c r="K461" s="49" t="s">
        <v>232</v>
      </c>
      <c r="L461" s="397">
        <v>9</v>
      </c>
      <c r="M461" t="s">
        <v>75</v>
      </c>
      <c r="N461" t="s">
        <v>75</v>
      </c>
      <c r="O461" t="s">
        <v>347</v>
      </c>
      <c r="P461" t="s">
        <v>347</v>
      </c>
      <c r="Q461" s="353" t="s">
        <v>75</v>
      </c>
      <c r="R461" t="s">
        <v>403</v>
      </c>
      <c r="S461" t="s">
        <v>172</v>
      </c>
      <c r="T461" t="s">
        <v>401</v>
      </c>
      <c r="U461" t="s">
        <v>75</v>
      </c>
      <c r="V461" t="s">
        <v>431</v>
      </c>
      <c r="W461" t="s">
        <v>75</v>
      </c>
      <c r="X461" s="49">
        <v>2.2999999999999998</v>
      </c>
      <c r="Y461" t="s">
        <v>75</v>
      </c>
      <c r="Z461" t="s">
        <v>347</v>
      </c>
      <c r="AA461" t="s">
        <v>75</v>
      </c>
      <c r="AB461" t="s">
        <v>123</v>
      </c>
      <c r="AC461" t="s">
        <v>2143</v>
      </c>
      <c r="AD461" t="s">
        <v>2134</v>
      </c>
      <c r="AE461" t="s">
        <v>190</v>
      </c>
      <c r="AF461" t="s">
        <v>2135</v>
      </c>
      <c r="AG461" s="88" t="s">
        <v>2136</v>
      </c>
      <c r="AH461" t="s">
        <v>83</v>
      </c>
      <c r="AI461" s="49" t="s">
        <v>414</v>
      </c>
      <c r="AJ461" s="49">
        <v>1</v>
      </c>
      <c r="AK461" t="s">
        <v>5512</v>
      </c>
      <c r="AL461" s="355">
        <v>-18</v>
      </c>
      <c r="AM461" s="49" t="s">
        <v>75</v>
      </c>
      <c r="AN461" s="49" t="s">
        <v>75</v>
      </c>
      <c r="AO461" s="397" t="s">
        <v>75</v>
      </c>
      <c r="AP461" s="397" t="s">
        <v>75</v>
      </c>
      <c r="AQ461" s="397" t="s">
        <v>75</v>
      </c>
      <c r="AR461" s="397" t="s">
        <v>75</v>
      </c>
    </row>
    <row r="462" spans="1:44" x14ac:dyDescent="0.25">
      <c r="A462" s="353">
        <v>45671</v>
      </c>
      <c r="B462" t="s">
        <v>85</v>
      </c>
      <c r="C462" t="s">
        <v>188</v>
      </c>
      <c r="D462" s="357" t="s">
        <v>189</v>
      </c>
      <c r="E462" t="s">
        <v>462</v>
      </c>
      <c r="F462" t="s">
        <v>317</v>
      </c>
      <c r="G462" t="s">
        <v>75</v>
      </c>
      <c r="H462" t="s">
        <v>317</v>
      </c>
      <c r="I462" s="88">
        <v>-2</v>
      </c>
      <c r="J462" t="s">
        <v>102</v>
      </c>
      <c r="K462" s="49" t="s">
        <v>458</v>
      </c>
      <c r="L462" s="397">
        <v>9</v>
      </c>
      <c r="M462" t="s">
        <v>75</v>
      </c>
      <c r="N462" t="s">
        <v>75</v>
      </c>
      <c r="O462" t="s">
        <v>347</v>
      </c>
      <c r="P462" t="s">
        <v>347</v>
      </c>
      <c r="Q462" s="353">
        <v>46234</v>
      </c>
      <c r="R462" t="s">
        <v>403</v>
      </c>
      <c r="S462" t="s">
        <v>172</v>
      </c>
      <c r="T462" t="s">
        <v>401</v>
      </c>
      <c r="U462" t="s">
        <v>75</v>
      </c>
      <c r="V462" t="s">
        <v>431</v>
      </c>
      <c r="W462" t="s">
        <v>75</v>
      </c>
      <c r="X462" s="49">
        <v>2.2000000000000002</v>
      </c>
      <c r="Y462" t="s">
        <v>75</v>
      </c>
      <c r="Z462" t="s">
        <v>347</v>
      </c>
      <c r="AA462" t="s">
        <v>75</v>
      </c>
      <c r="AB462" t="s">
        <v>317</v>
      </c>
      <c r="AC462" t="s">
        <v>459</v>
      </c>
      <c r="AD462" t="s">
        <v>80</v>
      </c>
      <c r="AE462" t="s">
        <v>190</v>
      </c>
      <c r="AF462" t="s">
        <v>409</v>
      </c>
      <c r="AG462" s="88" t="s">
        <v>256</v>
      </c>
      <c r="AH462" t="s">
        <v>83</v>
      </c>
      <c r="AI462" s="49" t="s">
        <v>414</v>
      </c>
      <c r="AJ462" s="49">
        <v>1</v>
      </c>
      <c r="AK462" t="s">
        <v>5512</v>
      </c>
      <c r="AL462" s="355">
        <v>-18</v>
      </c>
      <c r="AM462" s="49" t="s">
        <v>75</v>
      </c>
      <c r="AN462" s="49" t="s">
        <v>75</v>
      </c>
      <c r="AO462" s="397" t="s">
        <v>75</v>
      </c>
      <c r="AP462" s="397" t="s">
        <v>75</v>
      </c>
      <c r="AQ462" s="397" t="s">
        <v>75</v>
      </c>
      <c r="AR462" s="397" t="s">
        <v>75</v>
      </c>
    </row>
    <row r="463" spans="1:44" x14ac:dyDescent="0.25">
      <c r="A463" s="353">
        <v>45671</v>
      </c>
      <c r="B463" t="s">
        <v>85</v>
      </c>
      <c r="C463" t="s">
        <v>177</v>
      </c>
      <c r="D463" s="357" t="s">
        <v>608</v>
      </c>
      <c r="E463" t="s">
        <v>485</v>
      </c>
      <c r="F463" t="s">
        <v>271</v>
      </c>
      <c r="G463" t="s">
        <v>75</v>
      </c>
      <c r="H463" t="s">
        <v>271</v>
      </c>
      <c r="I463" s="88">
        <v>-2</v>
      </c>
      <c r="J463" t="s">
        <v>561</v>
      </c>
      <c r="K463" s="49" t="s">
        <v>490</v>
      </c>
      <c r="L463" s="397">
        <v>125</v>
      </c>
      <c r="M463" t="s">
        <v>75</v>
      </c>
      <c r="N463" t="s">
        <v>75</v>
      </c>
      <c r="O463" t="s">
        <v>347</v>
      </c>
      <c r="P463" t="s">
        <v>347</v>
      </c>
      <c r="Q463" s="353" t="s">
        <v>75</v>
      </c>
      <c r="R463" t="s">
        <v>403</v>
      </c>
      <c r="S463" t="s">
        <v>172</v>
      </c>
      <c r="T463" t="s">
        <v>401</v>
      </c>
      <c r="U463" t="s">
        <v>75</v>
      </c>
      <c r="V463" t="s">
        <v>404</v>
      </c>
      <c r="W463" t="s">
        <v>75</v>
      </c>
      <c r="X463" s="49">
        <v>8.4</v>
      </c>
      <c r="Y463" t="s">
        <v>75</v>
      </c>
      <c r="Z463" t="s">
        <v>347</v>
      </c>
      <c r="AA463" t="s">
        <v>75</v>
      </c>
      <c r="AB463" t="s">
        <v>272</v>
      </c>
      <c r="AC463" t="s">
        <v>487</v>
      </c>
      <c r="AD463" t="s">
        <v>270</v>
      </c>
      <c r="AE463" t="s">
        <v>190</v>
      </c>
      <c r="AF463" t="s">
        <v>488</v>
      </c>
      <c r="AG463" s="88" t="s">
        <v>489</v>
      </c>
      <c r="AH463" t="s">
        <v>104</v>
      </c>
      <c r="AI463" s="49" t="s">
        <v>445</v>
      </c>
      <c r="AJ463" s="49">
        <v>1</v>
      </c>
      <c r="AK463" t="s">
        <v>5512</v>
      </c>
      <c r="AL463" s="355">
        <v>-250</v>
      </c>
      <c r="AM463" s="49" t="s">
        <v>75</v>
      </c>
      <c r="AN463" s="49" t="s">
        <v>75</v>
      </c>
      <c r="AO463" s="397" t="s">
        <v>75</v>
      </c>
      <c r="AP463" s="397" t="s">
        <v>75</v>
      </c>
      <c r="AQ463" s="397" t="s">
        <v>75</v>
      </c>
      <c r="AR463" s="397" t="s">
        <v>75</v>
      </c>
    </row>
    <row r="464" spans="1:44" x14ac:dyDescent="0.25">
      <c r="A464" s="353">
        <v>45671</v>
      </c>
      <c r="B464" t="s">
        <v>85</v>
      </c>
      <c r="C464" t="s">
        <v>188</v>
      </c>
      <c r="D464" s="357" t="s">
        <v>365</v>
      </c>
      <c r="E464" t="s">
        <v>430</v>
      </c>
      <c r="F464" t="s">
        <v>124</v>
      </c>
      <c r="G464" t="s">
        <v>75</v>
      </c>
      <c r="H464" t="s">
        <v>124</v>
      </c>
      <c r="I464" s="88">
        <v>-2</v>
      </c>
      <c r="J464" t="s">
        <v>102</v>
      </c>
      <c r="K464" s="49" t="s">
        <v>100</v>
      </c>
      <c r="L464" s="397">
        <v>2.63</v>
      </c>
      <c r="M464" t="s">
        <v>75</v>
      </c>
      <c r="N464" t="s">
        <v>75</v>
      </c>
      <c r="O464" t="s">
        <v>347</v>
      </c>
      <c r="P464" t="s">
        <v>347</v>
      </c>
      <c r="Q464" s="353" t="s">
        <v>75</v>
      </c>
      <c r="R464" t="s">
        <v>403</v>
      </c>
      <c r="S464" t="s">
        <v>172</v>
      </c>
      <c r="T464" t="s">
        <v>401</v>
      </c>
      <c r="U464" t="s">
        <v>75</v>
      </c>
      <c r="V464" t="s">
        <v>431</v>
      </c>
      <c r="W464" t="s">
        <v>75</v>
      </c>
      <c r="X464" s="49">
        <v>2.4</v>
      </c>
      <c r="Y464" t="s">
        <v>75</v>
      </c>
      <c r="Z464" t="s">
        <v>347</v>
      </c>
      <c r="AA464" t="s">
        <v>75</v>
      </c>
      <c r="AB464" t="s">
        <v>125</v>
      </c>
      <c r="AC464" t="s">
        <v>356</v>
      </c>
      <c r="AD464" t="s">
        <v>2125</v>
      </c>
      <c r="AE464" t="s">
        <v>190</v>
      </c>
      <c r="AF464" t="s">
        <v>2126</v>
      </c>
      <c r="AG464" s="88" t="s">
        <v>256</v>
      </c>
      <c r="AH464" t="s">
        <v>83</v>
      </c>
      <c r="AI464" s="49" t="s">
        <v>406</v>
      </c>
      <c r="AJ464" s="49">
        <v>1</v>
      </c>
      <c r="AK464" t="s">
        <v>5512</v>
      </c>
      <c r="AL464" s="355">
        <v>-5.26</v>
      </c>
      <c r="AM464" s="49" t="s">
        <v>75</v>
      </c>
      <c r="AN464" s="49" t="s">
        <v>75</v>
      </c>
      <c r="AO464" s="397" t="s">
        <v>75</v>
      </c>
      <c r="AP464" s="397" t="s">
        <v>75</v>
      </c>
      <c r="AQ464" s="397" t="s">
        <v>75</v>
      </c>
      <c r="AR464" s="397" t="s">
        <v>75</v>
      </c>
    </row>
    <row r="465" spans="1:44" ht="21" x14ac:dyDescent="0.35">
      <c r="A465" s="353">
        <v>45671</v>
      </c>
      <c r="B465" t="s">
        <v>85</v>
      </c>
      <c r="C465" t="s">
        <v>362</v>
      </c>
      <c r="D465" s="357" t="s">
        <v>2574</v>
      </c>
      <c r="E465" t="s">
        <v>542</v>
      </c>
      <c r="F465" t="s">
        <v>1950</v>
      </c>
      <c r="G465" t="s">
        <v>75</v>
      </c>
      <c r="H465" t="s">
        <v>1950</v>
      </c>
      <c r="I465" s="88">
        <v>-2</v>
      </c>
      <c r="J465" t="s">
        <v>94</v>
      </c>
      <c r="K465" s="49" t="s">
        <v>1951</v>
      </c>
      <c r="L465" s="397">
        <v>2</v>
      </c>
      <c r="M465" t="s">
        <v>75</v>
      </c>
      <c r="N465" t="s">
        <v>75</v>
      </c>
      <c r="O465" t="s">
        <v>347</v>
      </c>
      <c r="P465" t="s">
        <v>347</v>
      </c>
      <c r="Q465" s="353" t="s">
        <v>75</v>
      </c>
      <c r="R465" t="s">
        <v>403</v>
      </c>
      <c r="S465" t="s">
        <v>172</v>
      </c>
      <c r="T465" t="s">
        <v>401</v>
      </c>
      <c r="U465" t="s">
        <v>75</v>
      </c>
      <c r="V465" t="s">
        <v>404</v>
      </c>
      <c r="W465" t="s">
        <v>75</v>
      </c>
      <c r="X465" s="49">
        <v>8.3000000000000007</v>
      </c>
      <c r="Y465" t="s">
        <v>75</v>
      </c>
      <c r="Z465" t="s">
        <v>347</v>
      </c>
      <c r="AA465" t="s">
        <v>75</v>
      </c>
      <c r="AB465" t="s">
        <v>1952</v>
      </c>
      <c r="AC465" t="s">
        <v>347</v>
      </c>
      <c r="AD465" t="s">
        <v>2686</v>
      </c>
      <c r="AE465" t="s">
        <v>190</v>
      </c>
      <c r="AF465" t="s">
        <v>1953</v>
      </c>
      <c r="AG465" s="88" t="s">
        <v>1954</v>
      </c>
      <c r="AH465" t="s">
        <v>83</v>
      </c>
      <c r="AI465" s="49" t="s">
        <v>445</v>
      </c>
      <c r="AJ465" s="49">
        <v>1</v>
      </c>
      <c r="AK465" t="s">
        <v>5512</v>
      </c>
      <c r="AL465" s="355">
        <v>-4</v>
      </c>
      <c r="AM465" s="49" t="s">
        <v>75</v>
      </c>
      <c r="AN465" s="49" t="s">
        <v>75</v>
      </c>
      <c r="AO465" s="397" t="s">
        <v>75</v>
      </c>
      <c r="AP465" s="397" t="s">
        <v>75</v>
      </c>
      <c r="AQ465" s="397" t="s">
        <v>75</v>
      </c>
      <c r="AR465" s="397" t="s">
        <v>75</v>
      </c>
    </row>
    <row r="466" spans="1:44" x14ac:dyDescent="0.25">
      <c r="A466" s="353">
        <v>45671</v>
      </c>
      <c r="B466" t="s">
        <v>85</v>
      </c>
      <c r="C466" t="s">
        <v>177</v>
      </c>
      <c r="D466" s="357" t="s">
        <v>608</v>
      </c>
      <c r="E466" t="s">
        <v>485</v>
      </c>
      <c r="F466" t="s">
        <v>273</v>
      </c>
      <c r="G466" t="s">
        <v>75</v>
      </c>
      <c r="H466" t="s">
        <v>273</v>
      </c>
      <c r="I466" s="88">
        <v>-2</v>
      </c>
      <c r="J466" t="s">
        <v>561</v>
      </c>
      <c r="K466" s="49" t="s">
        <v>491</v>
      </c>
      <c r="L466" s="397">
        <v>125</v>
      </c>
      <c r="M466" t="s">
        <v>75</v>
      </c>
      <c r="N466" t="s">
        <v>75</v>
      </c>
      <c r="O466" t="s">
        <v>347</v>
      </c>
      <c r="P466" t="s">
        <v>347</v>
      </c>
      <c r="Q466" s="353" t="s">
        <v>75</v>
      </c>
      <c r="R466" t="s">
        <v>403</v>
      </c>
      <c r="S466" t="s">
        <v>172</v>
      </c>
      <c r="T466" t="s">
        <v>401</v>
      </c>
      <c r="U466" t="s">
        <v>75</v>
      </c>
      <c r="V466" t="s">
        <v>404</v>
      </c>
      <c r="W466" t="s">
        <v>75</v>
      </c>
      <c r="X466" s="49">
        <v>8.4</v>
      </c>
      <c r="Y466" t="s">
        <v>75</v>
      </c>
      <c r="Z466" t="s">
        <v>347</v>
      </c>
      <c r="AA466" t="s">
        <v>75</v>
      </c>
      <c r="AB466" t="s">
        <v>274</v>
      </c>
      <c r="AC466" t="s">
        <v>487</v>
      </c>
      <c r="AD466" t="s">
        <v>270</v>
      </c>
      <c r="AE466" t="s">
        <v>190</v>
      </c>
      <c r="AF466" t="s">
        <v>488</v>
      </c>
      <c r="AG466" s="88" t="s">
        <v>489</v>
      </c>
      <c r="AH466" t="s">
        <v>104</v>
      </c>
      <c r="AI466" s="49" t="s">
        <v>445</v>
      </c>
      <c r="AJ466" s="49">
        <v>1</v>
      </c>
      <c r="AK466" t="s">
        <v>5512</v>
      </c>
      <c r="AL466" s="355">
        <v>-250</v>
      </c>
      <c r="AM466" s="49" t="s">
        <v>75</v>
      </c>
      <c r="AN466" s="49" t="s">
        <v>75</v>
      </c>
      <c r="AO466" s="397" t="s">
        <v>75</v>
      </c>
      <c r="AP466" s="397" t="s">
        <v>75</v>
      </c>
      <c r="AQ466" s="397" t="s">
        <v>75</v>
      </c>
      <c r="AR466" s="397" t="s">
        <v>75</v>
      </c>
    </row>
    <row r="467" spans="1:44" x14ac:dyDescent="0.25">
      <c r="A467" s="353">
        <v>45671</v>
      </c>
      <c r="B467" t="s">
        <v>85</v>
      </c>
      <c r="C467" t="s">
        <v>179</v>
      </c>
      <c r="D467" s="357" t="s">
        <v>182</v>
      </c>
      <c r="E467" t="s">
        <v>525</v>
      </c>
      <c r="F467" t="s">
        <v>526</v>
      </c>
      <c r="G467" t="s">
        <v>75</v>
      </c>
      <c r="H467" t="s">
        <v>185</v>
      </c>
      <c r="I467" s="88">
        <v>-1</v>
      </c>
      <c r="J467" t="s">
        <v>103</v>
      </c>
      <c r="K467" s="49" t="s">
        <v>327</v>
      </c>
      <c r="L467" s="397">
        <v>1250</v>
      </c>
      <c r="M467" t="s">
        <v>75</v>
      </c>
      <c r="N467" t="s">
        <v>75</v>
      </c>
      <c r="O467" t="s">
        <v>347</v>
      </c>
      <c r="P467" t="s">
        <v>347</v>
      </c>
      <c r="Q467" s="353">
        <v>47072</v>
      </c>
      <c r="R467" t="s">
        <v>403</v>
      </c>
      <c r="S467" t="s">
        <v>159</v>
      </c>
      <c r="T467" t="s">
        <v>400</v>
      </c>
      <c r="U467" t="s">
        <v>75</v>
      </c>
      <c r="V467" t="s">
        <v>404</v>
      </c>
      <c r="W467" t="s">
        <v>75</v>
      </c>
      <c r="X467" s="49">
        <v>1.3</v>
      </c>
      <c r="Y467" t="s">
        <v>75</v>
      </c>
      <c r="Z467" t="s">
        <v>347</v>
      </c>
      <c r="AA467" t="s">
        <v>75</v>
      </c>
      <c r="AB467" t="s">
        <v>106</v>
      </c>
      <c r="AC467" t="s">
        <v>522</v>
      </c>
      <c r="AD467" t="s">
        <v>164</v>
      </c>
      <c r="AE467" t="s">
        <v>313</v>
      </c>
      <c r="AF467" t="s">
        <v>345</v>
      </c>
      <c r="AG467" s="88" t="s">
        <v>262</v>
      </c>
      <c r="AH467" t="s">
        <v>83</v>
      </c>
      <c r="AI467" s="49" t="s">
        <v>436</v>
      </c>
      <c r="AJ467" s="49">
        <v>5</v>
      </c>
      <c r="AK467" t="s">
        <v>5511</v>
      </c>
      <c r="AL467" s="355">
        <v>-1250</v>
      </c>
      <c r="AM467" s="49" t="s">
        <v>75</v>
      </c>
      <c r="AN467" s="49" t="s">
        <v>5513</v>
      </c>
      <c r="AO467" s="397" t="s">
        <v>75</v>
      </c>
      <c r="AP467" s="397" t="s">
        <v>75</v>
      </c>
      <c r="AQ467" s="397" t="s">
        <v>75</v>
      </c>
      <c r="AR467" s="397" t="s">
        <v>75</v>
      </c>
    </row>
    <row r="468" spans="1:44" x14ac:dyDescent="0.25">
      <c r="A468" s="353">
        <v>45671</v>
      </c>
      <c r="B468" t="s">
        <v>85</v>
      </c>
      <c r="C468" t="s">
        <v>177</v>
      </c>
      <c r="D468" s="357" t="s">
        <v>84</v>
      </c>
      <c r="E468" t="s">
        <v>481</v>
      </c>
      <c r="F468" t="s">
        <v>2599</v>
      </c>
      <c r="G468" t="s">
        <v>75</v>
      </c>
      <c r="H468" t="s">
        <v>2599</v>
      </c>
      <c r="I468" s="88">
        <v>-1</v>
      </c>
      <c r="J468" t="s">
        <v>735</v>
      </c>
      <c r="K468" s="49" t="s">
        <v>2600</v>
      </c>
      <c r="L468" s="397">
        <v>6</v>
      </c>
      <c r="M468" t="s">
        <v>75</v>
      </c>
      <c r="N468" t="s">
        <v>75</v>
      </c>
      <c r="O468" t="s">
        <v>347</v>
      </c>
      <c r="P468" t="s">
        <v>347</v>
      </c>
      <c r="Q468" s="353">
        <v>46182</v>
      </c>
      <c r="R468" t="s">
        <v>403</v>
      </c>
      <c r="S468" t="s">
        <v>159</v>
      </c>
      <c r="T468" t="s">
        <v>400</v>
      </c>
      <c r="U468" t="s">
        <v>75</v>
      </c>
      <c r="V468" t="s">
        <v>404</v>
      </c>
      <c r="W468" t="s">
        <v>75</v>
      </c>
      <c r="X468" s="49">
        <v>7.6</v>
      </c>
      <c r="Y468" t="s">
        <v>75</v>
      </c>
      <c r="Z468" t="s">
        <v>347</v>
      </c>
      <c r="AA468" t="s">
        <v>75</v>
      </c>
      <c r="AB468" t="s">
        <v>2599</v>
      </c>
      <c r="AC468" t="s">
        <v>898</v>
      </c>
      <c r="AD468" t="s">
        <v>80</v>
      </c>
      <c r="AE468" t="s">
        <v>313</v>
      </c>
      <c r="AF468" t="s">
        <v>409</v>
      </c>
      <c r="AG468" s="88" t="s">
        <v>256</v>
      </c>
      <c r="AH468" t="s">
        <v>83</v>
      </c>
      <c r="AI468" s="49" t="s">
        <v>416</v>
      </c>
      <c r="AJ468" s="49">
        <v>1</v>
      </c>
      <c r="AK468" t="s">
        <v>5510</v>
      </c>
      <c r="AL468" s="355">
        <v>-6</v>
      </c>
      <c r="AM468" s="49" t="s">
        <v>75</v>
      </c>
      <c r="AN468" s="49" t="s">
        <v>75</v>
      </c>
      <c r="AO468" s="397" t="s">
        <v>75</v>
      </c>
      <c r="AP468" s="397" t="s">
        <v>75</v>
      </c>
      <c r="AQ468" s="397" t="s">
        <v>75</v>
      </c>
      <c r="AR468" s="397" t="s">
        <v>75</v>
      </c>
    </row>
    <row r="469" spans="1:44" x14ac:dyDescent="0.25">
      <c r="A469" s="353">
        <v>45671</v>
      </c>
      <c r="B469" t="s">
        <v>85</v>
      </c>
      <c r="C469" t="s">
        <v>188</v>
      </c>
      <c r="D469" s="357" t="s">
        <v>189</v>
      </c>
      <c r="E469" t="s">
        <v>462</v>
      </c>
      <c r="F469" t="s">
        <v>332</v>
      </c>
      <c r="G469" t="s">
        <v>75</v>
      </c>
      <c r="H469" t="s">
        <v>332</v>
      </c>
      <c r="I469" s="88">
        <v>-1</v>
      </c>
      <c r="J469" t="s">
        <v>198</v>
      </c>
      <c r="K469" s="49" t="s">
        <v>75</v>
      </c>
      <c r="L469" s="397">
        <v>25</v>
      </c>
      <c r="M469" t="s">
        <v>75</v>
      </c>
      <c r="N469" t="s">
        <v>75</v>
      </c>
      <c r="O469" t="s">
        <v>347</v>
      </c>
      <c r="P469" t="s">
        <v>347</v>
      </c>
      <c r="Q469" s="353">
        <v>45992</v>
      </c>
      <c r="R469" t="s">
        <v>403</v>
      </c>
      <c r="S469" t="s">
        <v>159</v>
      </c>
      <c r="T469" t="s">
        <v>400</v>
      </c>
      <c r="U469" t="s">
        <v>75</v>
      </c>
      <c r="V469" t="s">
        <v>431</v>
      </c>
      <c r="W469" t="s">
        <v>75</v>
      </c>
      <c r="X469" s="49">
        <v>1.1000000000000001</v>
      </c>
      <c r="Y469" t="s">
        <v>75</v>
      </c>
      <c r="Z469" t="s">
        <v>347</v>
      </c>
      <c r="AA469" t="s">
        <v>75</v>
      </c>
      <c r="AB469" t="s">
        <v>333</v>
      </c>
      <c r="AC469" t="s">
        <v>75</v>
      </c>
      <c r="AD469" t="s">
        <v>77</v>
      </c>
      <c r="AE469" t="s">
        <v>313</v>
      </c>
      <c r="AF469" t="s">
        <v>399</v>
      </c>
      <c r="AG469" s="88" t="s">
        <v>258</v>
      </c>
      <c r="AH469" t="s">
        <v>83</v>
      </c>
      <c r="AI469" s="49" t="s">
        <v>436</v>
      </c>
      <c r="AJ469" s="49">
        <v>1</v>
      </c>
      <c r="AK469" t="s">
        <v>5510</v>
      </c>
      <c r="AL469" s="355">
        <v>-25</v>
      </c>
      <c r="AM469" s="49" t="s">
        <v>75</v>
      </c>
      <c r="AN469" s="49" t="s">
        <v>75</v>
      </c>
      <c r="AO469" s="397" t="s">
        <v>75</v>
      </c>
      <c r="AP469" s="397" t="s">
        <v>75</v>
      </c>
      <c r="AQ469" s="397" t="s">
        <v>75</v>
      </c>
      <c r="AR469" s="397" t="s">
        <v>75</v>
      </c>
    </row>
    <row r="470" spans="1:44" x14ac:dyDescent="0.25">
      <c r="A470" s="353">
        <v>45671</v>
      </c>
      <c r="B470" t="s">
        <v>85</v>
      </c>
      <c r="C470" t="s">
        <v>188</v>
      </c>
      <c r="D470" s="357" t="s">
        <v>189</v>
      </c>
      <c r="E470" t="s">
        <v>462</v>
      </c>
      <c r="F470" t="s">
        <v>165</v>
      </c>
      <c r="G470" t="s">
        <v>75</v>
      </c>
      <c r="H470" t="s">
        <v>165</v>
      </c>
      <c r="I470" s="88">
        <v>-1</v>
      </c>
      <c r="J470" t="s">
        <v>121</v>
      </c>
      <c r="K470" s="49" t="s">
        <v>470</v>
      </c>
      <c r="L470" s="397">
        <v>14</v>
      </c>
      <c r="M470" t="s">
        <v>75</v>
      </c>
      <c r="N470" t="s">
        <v>75</v>
      </c>
      <c r="O470" t="s">
        <v>347</v>
      </c>
      <c r="P470" t="s">
        <v>347</v>
      </c>
      <c r="Q470" s="353" t="s">
        <v>75</v>
      </c>
      <c r="R470" t="s">
        <v>403</v>
      </c>
      <c r="S470" t="s">
        <v>159</v>
      </c>
      <c r="T470" t="s">
        <v>400</v>
      </c>
      <c r="U470" t="s">
        <v>75</v>
      </c>
      <c r="V470" t="s">
        <v>431</v>
      </c>
      <c r="W470" t="s">
        <v>75</v>
      </c>
      <c r="X470" s="49">
        <v>3.1</v>
      </c>
      <c r="Y470" t="s">
        <v>75</v>
      </c>
      <c r="Z470" t="s">
        <v>347</v>
      </c>
      <c r="AA470" t="s">
        <v>75</v>
      </c>
      <c r="AB470" t="s">
        <v>166</v>
      </c>
      <c r="AC470" t="s">
        <v>471</v>
      </c>
      <c r="AD470" t="s">
        <v>2134</v>
      </c>
      <c r="AE470" t="s">
        <v>313</v>
      </c>
      <c r="AF470" t="s">
        <v>2135</v>
      </c>
      <c r="AG470" s="88" t="s">
        <v>2136</v>
      </c>
      <c r="AH470" t="s">
        <v>83</v>
      </c>
      <c r="AI470" s="49" t="s">
        <v>414</v>
      </c>
      <c r="AJ470" s="49">
        <v>1</v>
      </c>
      <c r="AK470" t="s">
        <v>5510</v>
      </c>
      <c r="AL470" s="355">
        <v>-14</v>
      </c>
      <c r="AM470" s="49" t="s">
        <v>75</v>
      </c>
      <c r="AN470" s="49" t="s">
        <v>75</v>
      </c>
      <c r="AO470" s="397" t="s">
        <v>75</v>
      </c>
      <c r="AP470" s="397" t="s">
        <v>75</v>
      </c>
      <c r="AQ470" s="397" t="s">
        <v>75</v>
      </c>
      <c r="AR470" s="397" t="s">
        <v>75</v>
      </c>
    </row>
    <row r="471" spans="1:44" x14ac:dyDescent="0.25">
      <c r="A471" s="353">
        <v>45671</v>
      </c>
      <c r="B471" t="s">
        <v>85</v>
      </c>
      <c r="C471" t="s">
        <v>188</v>
      </c>
      <c r="D471" s="357" t="s">
        <v>189</v>
      </c>
      <c r="E471" t="s">
        <v>462</v>
      </c>
      <c r="F471" t="s">
        <v>122</v>
      </c>
      <c r="G471" t="s">
        <v>75</v>
      </c>
      <c r="H471" t="s">
        <v>122</v>
      </c>
      <c r="I471" s="88">
        <v>-1</v>
      </c>
      <c r="J471" t="s">
        <v>346</v>
      </c>
      <c r="K471" s="49" t="s">
        <v>449</v>
      </c>
      <c r="L471" s="397">
        <v>7</v>
      </c>
      <c r="M471" t="s">
        <v>75</v>
      </c>
      <c r="N471" t="s">
        <v>75</v>
      </c>
      <c r="O471" t="s">
        <v>347</v>
      </c>
      <c r="P471" t="s">
        <v>347</v>
      </c>
      <c r="Q471" s="353">
        <v>46600</v>
      </c>
      <c r="R471" t="s">
        <v>403</v>
      </c>
      <c r="S471" t="s">
        <v>159</v>
      </c>
      <c r="T471" t="s">
        <v>400</v>
      </c>
      <c r="U471" t="s">
        <v>75</v>
      </c>
      <c r="V471" t="s">
        <v>431</v>
      </c>
      <c r="W471" t="s">
        <v>75</v>
      </c>
      <c r="X471" s="49">
        <v>8.4</v>
      </c>
      <c r="Y471" t="s">
        <v>75</v>
      </c>
      <c r="Z471" t="s">
        <v>347</v>
      </c>
      <c r="AA471" t="s">
        <v>75</v>
      </c>
      <c r="AB471" t="s">
        <v>122</v>
      </c>
      <c r="AC471" t="s">
        <v>441</v>
      </c>
      <c r="AD471" t="s">
        <v>2210</v>
      </c>
      <c r="AE471" t="s">
        <v>313</v>
      </c>
      <c r="AF471" t="s">
        <v>2211</v>
      </c>
      <c r="AG471" s="88" t="s">
        <v>2212</v>
      </c>
      <c r="AH471" t="s">
        <v>83</v>
      </c>
      <c r="AI471" s="49" t="s">
        <v>448</v>
      </c>
      <c r="AJ471" s="49">
        <v>1</v>
      </c>
      <c r="AK471" t="s">
        <v>5510</v>
      </c>
      <c r="AL471" s="355">
        <v>-7</v>
      </c>
      <c r="AM471" s="49" t="s">
        <v>75</v>
      </c>
      <c r="AN471" s="49" t="s">
        <v>75</v>
      </c>
      <c r="AO471" s="397" t="s">
        <v>75</v>
      </c>
      <c r="AP471" s="397" t="s">
        <v>75</v>
      </c>
      <c r="AQ471" s="397" t="s">
        <v>75</v>
      </c>
      <c r="AR471" s="397" t="s">
        <v>75</v>
      </c>
    </row>
    <row r="472" spans="1:44" x14ac:dyDescent="0.25">
      <c r="A472" s="353">
        <v>45671</v>
      </c>
      <c r="B472" t="s">
        <v>85</v>
      </c>
      <c r="C472" t="s">
        <v>188</v>
      </c>
      <c r="D472" s="357" t="s">
        <v>189</v>
      </c>
      <c r="E472" t="s">
        <v>462</v>
      </c>
      <c r="F472" t="s">
        <v>2794</v>
      </c>
      <c r="G472" t="s">
        <v>75</v>
      </c>
      <c r="H472" t="s">
        <v>2794</v>
      </c>
      <c r="I472" s="88">
        <v>-1</v>
      </c>
      <c r="J472" t="s">
        <v>102</v>
      </c>
      <c r="K472" s="49">
        <v>670101</v>
      </c>
      <c r="L472" s="397">
        <v>140</v>
      </c>
      <c r="M472" t="s">
        <v>75</v>
      </c>
      <c r="N472" t="s">
        <v>75</v>
      </c>
      <c r="O472" t="s">
        <v>347</v>
      </c>
      <c r="P472" t="s">
        <v>347</v>
      </c>
      <c r="Q472" s="353">
        <v>46508</v>
      </c>
      <c r="R472" t="s">
        <v>403</v>
      </c>
      <c r="S472" t="s">
        <v>159</v>
      </c>
      <c r="T472" t="s">
        <v>400</v>
      </c>
      <c r="U472" t="s">
        <v>75</v>
      </c>
      <c r="V472" t="s">
        <v>431</v>
      </c>
      <c r="W472" t="s">
        <v>75</v>
      </c>
      <c r="X472" s="49">
        <v>2.4</v>
      </c>
      <c r="Y472" t="s">
        <v>75</v>
      </c>
      <c r="Z472" t="s">
        <v>347</v>
      </c>
      <c r="AA472" t="s">
        <v>75</v>
      </c>
      <c r="AB472" t="s">
        <v>2794</v>
      </c>
      <c r="AC472" t="s">
        <v>447</v>
      </c>
      <c r="AD472" t="s">
        <v>77</v>
      </c>
      <c r="AE472" t="s">
        <v>313</v>
      </c>
      <c r="AF472" t="s">
        <v>399</v>
      </c>
      <c r="AG472" s="88" t="s">
        <v>258</v>
      </c>
      <c r="AH472" t="s">
        <v>83</v>
      </c>
      <c r="AI472" s="49" t="s">
        <v>414</v>
      </c>
      <c r="AJ472" s="49">
        <v>1</v>
      </c>
      <c r="AK472" t="s">
        <v>5510</v>
      </c>
      <c r="AL472" s="355">
        <v>-140</v>
      </c>
      <c r="AM472" s="49" t="s">
        <v>75</v>
      </c>
      <c r="AN472" s="49" t="s">
        <v>75</v>
      </c>
      <c r="AO472" s="397" t="s">
        <v>75</v>
      </c>
      <c r="AP472" s="397" t="s">
        <v>75</v>
      </c>
      <c r="AQ472" s="397" t="s">
        <v>75</v>
      </c>
      <c r="AR472" s="397" t="s">
        <v>75</v>
      </c>
    </row>
    <row r="473" spans="1:44" x14ac:dyDescent="0.25">
      <c r="A473" s="353">
        <v>45671</v>
      </c>
      <c r="B473" t="s">
        <v>85</v>
      </c>
      <c r="C473" t="s">
        <v>188</v>
      </c>
      <c r="D473" s="357" t="s">
        <v>189</v>
      </c>
      <c r="E473" t="s">
        <v>432</v>
      </c>
      <c r="F473" t="s">
        <v>205</v>
      </c>
      <c r="G473" t="s">
        <v>75</v>
      </c>
      <c r="H473" t="s">
        <v>205</v>
      </c>
      <c r="I473" s="88">
        <v>-1</v>
      </c>
      <c r="J473" t="s">
        <v>2137</v>
      </c>
      <c r="K473" s="49" t="s">
        <v>463</v>
      </c>
      <c r="L473" s="397">
        <v>13</v>
      </c>
      <c r="M473" t="s">
        <v>75</v>
      </c>
      <c r="N473" t="s">
        <v>75</v>
      </c>
      <c r="O473" t="s">
        <v>347</v>
      </c>
      <c r="P473" t="s">
        <v>347</v>
      </c>
      <c r="Q473" s="353" t="s">
        <v>75</v>
      </c>
      <c r="R473" t="s">
        <v>403</v>
      </c>
      <c r="S473" t="s">
        <v>159</v>
      </c>
      <c r="T473" t="s">
        <v>400</v>
      </c>
      <c r="U473" t="s">
        <v>75</v>
      </c>
      <c r="V473" t="s">
        <v>431</v>
      </c>
      <c r="W473" t="s">
        <v>75</v>
      </c>
      <c r="X473" s="49">
        <v>2.2999999999999998</v>
      </c>
      <c r="Y473" t="s">
        <v>75</v>
      </c>
      <c r="Z473" t="s">
        <v>347</v>
      </c>
      <c r="AA473" t="s">
        <v>75</v>
      </c>
      <c r="AB473" t="s">
        <v>464</v>
      </c>
      <c r="AC473" t="s">
        <v>437</v>
      </c>
      <c r="AD473" t="s">
        <v>80</v>
      </c>
      <c r="AE473" t="s">
        <v>313</v>
      </c>
      <c r="AF473" t="s">
        <v>409</v>
      </c>
      <c r="AG473" s="88" t="s">
        <v>256</v>
      </c>
      <c r="AH473" t="s">
        <v>83</v>
      </c>
      <c r="AI473" s="49" t="s">
        <v>405</v>
      </c>
      <c r="AJ473" s="49">
        <v>1</v>
      </c>
      <c r="AK473" t="s">
        <v>5510</v>
      </c>
      <c r="AL473" s="355">
        <v>-13</v>
      </c>
      <c r="AM473" s="49" t="s">
        <v>75</v>
      </c>
      <c r="AN473" s="49" t="s">
        <v>75</v>
      </c>
      <c r="AO473" s="397" t="s">
        <v>75</v>
      </c>
      <c r="AP473" s="397" t="s">
        <v>75</v>
      </c>
      <c r="AQ473" s="397" t="s">
        <v>75</v>
      </c>
      <c r="AR473" s="397" t="s">
        <v>75</v>
      </c>
    </row>
    <row r="474" spans="1:44" x14ac:dyDescent="0.25">
      <c r="A474" s="353">
        <v>45671</v>
      </c>
      <c r="B474" t="s">
        <v>85</v>
      </c>
      <c r="C474" t="s">
        <v>188</v>
      </c>
      <c r="D474" s="357" t="s">
        <v>189</v>
      </c>
      <c r="E474" t="s">
        <v>462</v>
      </c>
      <c r="F474" t="s">
        <v>245</v>
      </c>
      <c r="G474" t="s">
        <v>75</v>
      </c>
      <c r="H474" t="s">
        <v>245</v>
      </c>
      <c r="I474" s="88">
        <v>-1</v>
      </c>
      <c r="J474" t="s">
        <v>371</v>
      </c>
      <c r="K474" s="49" t="s">
        <v>469</v>
      </c>
      <c r="L474" s="397">
        <v>38</v>
      </c>
      <c r="M474" t="s">
        <v>75</v>
      </c>
      <c r="N474" t="s">
        <v>75</v>
      </c>
      <c r="O474" t="s">
        <v>347</v>
      </c>
      <c r="P474" t="s">
        <v>347</v>
      </c>
      <c r="Q474" s="353" t="s">
        <v>75</v>
      </c>
      <c r="R474" t="s">
        <v>403</v>
      </c>
      <c r="S474" t="s">
        <v>172</v>
      </c>
      <c r="T474" t="s">
        <v>401</v>
      </c>
      <c r="U474" t="s">
        <v>75</v>
      </c>
      <c r="V474" t="s">
        <v>431</v>
      </c>
      <c r="W474" t="s">
        <v>75</v>
      </c>
      <c r="X474" s="49">
        <v>2.5</v>
      </c>
      <c r="Y474" t="s">
        <v>75</v>
      </c>
      <c r="Z474" t="s">
        <v>347</v>
      </c>
      <c r="AA474" t="s">
        <v>75</v>
      </c>
      <c r="AB474" t="s">
        <v>246</v>
      </c>
      <c r="AC474" t="s">
        <v>437</v>
      </c>
      <c r="AD474" t="s">
        <v>80</v>
      </c>
      <c r="AE474" t="s">
        <v>190</v>
      </c>
      <c r="AF474" t="s">
        <v>409</v>
      </c>
      <c r="AG474" s="88" t="s">
        <v>256</v>
      </c>
      <c r="AH474" t="s">
        <v>83</v>
      </c>
      <c r="AI474" s="49" t="s">
        <v>414</v>
      </c>
      <c r="AJ474" s="49">
        <v>1</v>
      </c>
      <c r="AK474" t="s">
        <v>5512</v>
      </c>
      <c r="AL474" s="355">
        <v>-38</v>
      </c>
      <c r="AM474" s="49" t="s">
        <v>75</v>
      </c>
      <c r="AN474" s="49" t="s">
        <v>75</v>
      </c>
      <c r="AO474" s="397" t="s">
        <v>75</v>
      </c>
      <c r="AP474" s="397" t="s">
        <v>75</v>
      </c>
      <c r="AQ474" s="397" t="s">
        <v>75</v>
      </c>
      <c r="AR474" s="397" t="s">
        <v>75</v>
      </c>
    </row>
    <row r="475" spans="1:44" x14ac:dyDescent="0.25">
      <c r="A475" s="353">
        <v>45671</v>
      </c>
      <c r="B475" t="s">
        <v>85</v>
      </c>
      <c r="C475" t="s">
        <v>188</v>
      </c>
      <c r="D475" s="357" t="s">
        <v>189</v>
      </c>
      <c r="E475" t="s">
        <v>432</v>
      </c>
      <c r="F475" t="s">
        <v>81</v>
      </c>
      <c r="G475" t="s">
        <v>75</v>
      </c>
      <c r="H475" t="s">
        <v>81</v>
      </c>
      <c r="I475" s="88">
        <v>-1</v>
      </c>
      <c r="J475" t="s">
        <v>218</v>
      </c>
      <c r="K475" s="49" t="s">
        <v>465</v>
      </c>
      <c r="L475" s="397">
        <v>7.5</v>
      </c>
      <c r="M475" t="s">
        <v>75</v>
      </c>
      <c r="N475" t="s">
        <v>75</v>
      </c>
      <c r="O475" t="s">
        <v>347</v>
      </c>
      <c r="P475" t="s">
        <v>347</v>
      </c>
      <c r="Q475" s="353" t="s">
        <v>75</v>
      </c>
      <c r="R475" t="s">
        <v>403</v>
      </c>
      <c r="S475" t="s">
        <v>172</v>
      </c>
      <c r="T475" t="s">
        <v>401</v>
      </c>
      <c r="U475" t="s">
        <v>75</v>
      </c>
      <c r="V475" t="s">
        <v>431</v>
      </c>
      <c r="W475" t="s">
        <v>75</v>
      </c>
      <c r="X475" s="49">
        <v>4.0999999999999996</v>
      </c>
      <c r="Y475" t="s">
        <v>75</v>
      </c>
      <c r="Z475" t="s">
        <v>347</v>
      </c>
      <c r="AA475" t="s">
        <v>75</v>
      </c>
      <c r="AB475" t="s">
        <v>82</v>
      </c>
      <c r="AC475" t="s">
        <v>466</v>
      </c>
      <c r="AD475" t="s">
        <v>2210</v>
      </c>
      <c r="AE475" t="s">
        <v>190</v>
      </c>
      <c r="AF475" t="s">
        <v>2211</v>
      </c>
      <c r="AG475" s="88" t="s">
        <v>2212</v>
      </c>
      <c r="AH475" t="s">
        <v>83</v>
      </c>
      <c r="AI475" s="49" t="s">
        <v>433</v>
      </c>
      <c r="AJ475" s="49">
        <v>1</v>
      </c>
      <c r="AK475" t="s">
        <v>5512</v>
      </c>
      <c r="AL475" s="355">
        <v>-7.5</v>
      </c>
      <c r="AM475" s="49" t="s">
        <v>75</v>
      </c>
      <c r="AN475" s="49" t="s">
        <v>75</v>
      </c>
      <c r="AO475" s="397" t="s">
        <v>75</v>
      </c>
      <c r="AP475" s="397" t="s">
        <v>75</v>
      </c>
      <c r="AQ475" s="397" t="s">
        <v>75</v>
      </c>
      <c r="AR475" s="397" t="s">
        <v>75</v>
      </c>
    </row>
    <row r="476" spans="1:44" x14ac:dyDescent="0.25">
      <c r="A476" s="353">
        <v>45671</v>
      </c>
      <c r="B476" t="s">
        <v>85</v>
      </c>
      <c r="C476" t="s">
        <v>188</v>
      </c>
      <c r="D476" s="357" t="s">
        <v>189</v>
      </c>
      <c r="E476" t="s">
        <v>462</v>
      </c>
      <c r="F476" t="s">
        <v>120</v>
      </c>
      <c r="G476" t="s">
        <v>75</v>
      </c>
      <c r="H476" t="s">
        <v>120</v>
      </c>
      <c r="I476" s="88">
        <v>-1</v>
      </c>
      <c r="J476" t="s">
        <v>121</v>
      </c>
      <c r="K476" s="49" t="s">
        <v>446</v>
      </c>
      <c r="L476" s="397">
        <v>9</v>
      </c>
      <c r="M476" t="s">
        <v>75</v>
      </c>
      <c r="N476" t="s">
        <v>75</v>
      </c>
      <c r="O476" t="s">
        <v>347</v>
      </c>
      <c r="P476" t="s">
        <v>347</v>
      </c>
      <c r="Q476" s="353" t="s">
        <v>75</v>
      </c>
      <c r="R476" t="s">
        <v>403</v>
      </c>
      <c r="S476" t="s">
        <v>172</v>
      </c>
      <c r="T476" t="s">
        <v>401</v>
      </c>
      <c r="U476" t="s">
        <v>75</v>
      </c>
      <c r="V476" t="s">
        <v>431</v>
      </c>
      <c r="W476" t="s">
        <v>75</v>
      </c>
      <c r="X476" s="49">
        <v>5.3</v>
      </c>
      <c r="Y476" t="s">
        <v>75</v>
      </c>
      <c r="Z476" t="s">
        <v>347</v>
      </c>
      <c r="AA476" t="s">
        <v>75</v>
      </c>
      <c r="AB476" t="s">
        <v>120</v>
      </c>
      <c r="AC476" t="s">
        <v>564</v>
      </c>
      <c r="AD476" t="s">
        <v>2134</v>
      </c>
      <c r="AE476" t="s">
        <v>190</v>
      </c>
      <c r="AF476" t="s">
        <v>2135</v>
      </c>
      <c r="AG476" s="88" t="s">
        <v>2136</v>
      </c>
      <c r="AH476" t="s">
        <v>83</v>
      </c>
      <c r="AI476" s="49" t="s">
        <v>406</v>
      </c>
      <c r="AJ476" s="49">
        <v>1</v>
      </c>
      <c r="AK476" t="s">
        <v>5512</v>
      </c>
      <c r="AL476" s="355">
        <v>-9</v>
      </c>
      <c r="AM476" s="49" t="s">
        <v>75</v>
      </c>
      <c r="AN476" s="49" t="s">
        <v>75</v>
      </c>
      <c r="AO476" s="397" t="s">
        <v>75</v>
      </c>
      <c r="AP476" s="397" t="s">
        <v>75</v>
      </c>
      <c r="AQ476" s="397" t="s">
        <v>75</v>
      </c>
      <c r="AR476" s="397" t="s">
        <v>75</v>
      </c>
    </row>
    <row r="477" spans="1:44" x14ac:dyDescent="0.25">
      <c r="A477" s="353">
        <v>45671</v>
      </c>
      <c r="B477" t="s">
        <v>85</v>
      </c>
      <c r="C477" t="s">
        <v>188</v>
      </c>
      <c r="D477" s="357" t="s">
        <v>189</v>
      </c>
      <c r="E477" t="s">
        <v>462</v>
      </c>
      <c r="F477" t="s">
        <v>122</v>
      </c>
      <c r="G477" t="s">
        <v>75</v>
      </c>
      <c r="H477" t="s">
        <v>122</v>
      </c>
      <c r="I477" s="88">
        <v>-1</v>
      </c>
      <c r="J477" t="s">
        <v>346</v>
      </c>
      <c r="K477" s="49" t="s">
        <v>449</v>
      </c>
      <c r="L477" s="397">
        <v>7</v>
      </c>
      <c r="M477" t="s">
        <v>75</v>
      </c>
      <c r="N477" t="s">
        <v>75</v>
      </c>
      <c r="O477" t="s">
        <v>347</v>
      </c>
      <c r="P477" t="s">
        <v>347</v>
      </c>
      <c r="Q477" s="353">
        <v>46600</v>
      </c>
      <c r="R477" t="s">
        <v>403</v>
      </c>
      <c r="S477" t="s">
        <v>172</v>
      </c>
      <c r="T477" t="s">
        <v>401</v>
      </c>
      <c r="U477" t="s">
        <v>75</v>
      </c>
      <c r="V477" t="s">
        <v>431</v>
      </c>
      <c r="W477" t="s">
        <v>75</v>
      </c>
      <c r="X477" s="49">
        <v>8.4</v>
      </c>
      <c r="Y477" t="s">
        <v>75</v>
      </c>
      <c r="Z477" t="s">
        <v>347</v>
      </c>
      <c r="AA477" t="s">
        <v>75</v>
      </c>
      <c r="AB477" t="s">
        <v>122</v>
      </c>
      <c r="AC477" t="s">
        <v>441</v>
      </c>
      <c r="AD477" t="s">
        <v>2210</v>
      </c>
      <c r="AE477" t="s">
        <v>190</v>
      </c>
      <c r="AF477" t="s">
        <v>2211</v>
      </c>
      <c r="AG477" s="88" t="s">
        <v>2212</v>
      </c>
      <c r="AH477" t="s">
        <v>83</v>
      </c>
      <c r="AI477" s="49" t="s">
        <v>448</v>
      </c>
      <c r="AJ477" s="49">
        <v>1</v>
      </c>
      <c r="AK477" t="s">
        <v>5512</v>
      </c>
      <c r="AL477" s="355">
        <v>-7</v>
      </c>
      <c r="AM477" s="49" t="s">
        <v>75</v>
      </c>
      <c r="AN477" s="49" t="s">
        <v>75</v>
      </c>
      <c r="AO477" s="397" t="s">
        <v>75</v>
      </c>
      <c r="AP477" s="397" t="s">
        <v>75</v>
      </c>
      <c r="AQ477" s="397" t="s">
        <v>75</v>
      </c>
      <c r="AR477" s="397" t="s">
        <v>75</v>
      </c>
    </row>
    <row r="478" spans="1:44" x14ac:dyDescent="0.25">
      <c r="A478" s="353">
        <v>45671</v>
      </c>
      <c r="B478" t="s">
        <v>85</v>
      </c>
      <c r="C478" t="s">
        <v>177</v>
      </c>
      <c r="D478" s="357" t="s">
        <v>116</v>
      </c>
      <c r="E478" t="s">
        <v>474</v>
      </c>
      <c r="F478" t="s">
        <v>2636</v>
      </c>
      <c r="G478" t="s">
        <v>75</v>
      </c>
      <c r="H478" t="s">
        <v>2636</v>
      </c>
      <c r="I478" s="88">
        <v>-1</v>
      </c>
      <c r="J478" t="s">
        <v>105</v>
      </c>
      <c r="K478" s="49" t="s">
        <v>2637</v>
      </c>
      <c r="L478" s="397">
        <v>50</v>
      </c>
      <c r="M478" t="s">
        <v>75</v>
      </c>
      <c r="N478" t="s">
        <v>75</v>
      </c>
      <c r="O478" t="s">
        <v>347</v>
      </c>
      <c r="P478" t="s">
        <v>347</v>
      </c>
      <c r="Q478" s="353" t="s">
        <v>75</v>
      </c>
      <c r="R478" t="s">
        <v>403</v>
      </c>
      <c r="S478" t="s">
        <v>172</v>
      </c>
      <c r="T478" t="s">
        <v>401</v>
      </c>
      <c r="U478" t="s">
        <v>75</v>
      </c>
      <c r="V478" t="s">
        <v>404</v>
      </c>
      <c r="W478" t="s">
        <v>75</v>
      </c>
      <c r="X478" s="49">
        <v>7.4</v>
      </c>
      <c r="Y478" t="s">
        <v>75</v>
      </c>
      <c r="Z478" t="s">
        <v>347</v>
      </c>
      <c r="AA478" t="s">
        <v>75</v>
      </c>
      <c r="AB478" t="s">
        <v>2638</v>
      </c>
      <c r="AC478" t="s">
        <v>475</v>
      </c>
      <c r="AD478" t="s">
        <v>277</v>
      </c>
      <c r="AE478" t="s">
        <v>190</v>
      </c>
      <c r="AF478" t="s">
        <v>560</v>
      </c>
      <c r="AG478" s="88" t="s">
        <v>278</v>
      </c>
      <c r="AH478" t="s">
        <v>104</v>
      </c>
      <c r="AI478" s="49" t="s">
        <v>416</v>
      </c>
      <c r="AJ478" s="49">
        <v>1</v>
      </c>
      <c r="AK478" t="s">
        <v>5512</v>
      </c>
      <c r="AL478" s="355">
        <v>-50</v>
      </c>
      <c r="AM478" s="49" t="s">
        <v>75</v>
      </c>
      <c r="AN478" s="49" t="s">
        <v>75</v>
      </c>
      <c r="AO478" s="397" t="s">
        <v>75</v>
      </c>
      <c r="AP478" s="397" t="s">
        <v>75</v>
      </c>
      <c r="AQ478" s="397" t="s">
        <v>75</v>
      </c>
      <c r="AR478" s="397" t="s">
        <v>75</v>
      </c>
    </row>
    <row r="479" spans="1:44" x14ac:dyDescent="0.25">
      <c r="A479" s="353">
        <v>45671</v>
      </c>
      <c r="B479" t="s">
        <v>85</v>
      </c>
      <c r="C479" t="s">
        <v>605</v>
      </c>
      <c r="D479" s="357" t="s">
        <v>606</v>
      </c>
      <c r="E479" t="s">
        <v>426</v>
      </c>
      <c r="F479" t="s">
        <v>1860</v>
      </c>
      <c r="G479" t="s">
        <v>75</v>
      </c>
      <c r="H479" t="s">
        <v>1861</v>
      </c>
      <c r="I479" s="88">
        <v>-1</v>
      </c>
      <c r="J479" t="s">
        <v>105</v>
      </c>
      <c r="K479" s="49">
        <v>4859</v>
      </c>
      <c r="L479" s="397">
        <v>95</v>
      </c>
      <c r="M479" t="s">
        <v>75</v>
      </c>
      <c r="N479" t="s">
        <v>75</v>
      </c>
      <c r="O479" s="398" t="s">
        <v>428</v>
      </c>
      <c r="P479" t="s">
        <v>347</v>
      </c>
      <c r="Q479" s="353">
        <v>46069</v>
      </c>
      <c r="R479" t="s">
        <v>403</v>
      </c>
      <c r="S479" t="s">
        <v>172</v>
      </c>
      <c r="T479" t="s">
        <v>401</v>
      </c>
      <c r="U479" t="s">
        <v>75</v>
      </c>
      <c r="V479" t="s">
        <v>404</v>
      </c>
      <c r="W479" t="s">
        <v>75</v>
      </c>
      <c r="X479" s="49">
        <v>5.4</v>
      </c>
      <c r="Y479" t="s">
        <v>75</v>
      </c>
      <c r="Z479" t="s">
        <v>347</v>
      </c>
      <c r="AA479" t="s">
        <v>75</v>
      </c>
      <c r="AB479" t="s">
        <v>1862</v>
      </c>
      <c r="AC479" t="s">
        <v>1863</v>
      </c>
      <c r="AD479" t="s">
        <v>178</v>
      </c>
      <c r="AE479" t="s">
        <v>190</v>
      </c>
      <c r="AF479" t="s">
        <v>79</v>
      </c>
      <c r="AG479" s="88" t="s">
        <v>254</v>
      </c>
      <c r="AH479" t="s">
        <v>83</v>
      </c>
      <c r="AI479" s="49" t="s">
        <v>406</v>
      </c>
      <c r="AJ479" s="49">
        <v>1</v>
      </c>
      <c r="AK479" t="s">
        <v>5512</v>
      </c>
      <c r="AL479" s="355">
        <v>-95</v>
      </c>
      <c r="AM479" s="49" t="s">
        <v>75</v>
      </c>
      <c r="AN479" s="49" t="s">
        <v>75</v>
      </c>
      <c r="AO479" s="397" t="s">
        <v>75</v>
      </c>
      <c r="AP479" s="397" t="s">
        <v>75</v>
      </c>
      <c r="AQ479" s="397" t="s">
        <v>75</v>
      </c>
      <c r="AR479" s="397" t="s">
        <v>75</v>
      </c>
    </row>
    <row r="480" spans="1:44" x14ac:dyDescent="0.25">
      <c r="A480" s="353">
        <v>45671</v>
      </c>
      <c r="B480" t="s">
        <v>85</v>
      </c>
      <c r="C480" t="s">
        <v>177</v>
      </c>
      <c r="D480" s="357" t="s">
        <v>477</v>
      </c>
      <c r="E480" t="s">
        <v>415</v>
      </c>
      <c r="F480" t="s">
        <v>286</v>
      </c>
      <c r="G480" t="s">
        <v>75</v>
      </c>
      <c r="H480" t="s">
        <v>286</v>
      </c>
      <c r="I480" s="88">
        <v>-1</v>
      </c>
      <c r="J480" t="s">
        <v>2159</v>
      </c>
      <c r="K480" s="49" t="s">
        <v>494</v>
      </c>
      <c r="L480" s="397">
        <v>45</v>
      </c>
      <c r="M480" t="s">
        <v>75</v>
      </c>
      <c r="N480" t="s">
        <v>75</v>
      </c>
      <c r="O480" t="s">
        <v>347</v>
      </c>
      <c r="P480" t="s">
        <v>347</v>
      </c>
      <c r="Q480" s="353">
        <v>47208</v>
      </c>
      <c r="R480" t="s">
        <v>403</v>
      </c>
      <c r="S480" t="s">
        <v>172</v>
      </c>
      <c r="T480" t="s">
        <v>401</v>
      </c>
      <c r="U480" t="s">
        <v>75</v>
      </c>
      <c r="V480" t="s">
        <v>404</v>
      </c>
      <c r="W480" t="s">
        <v>75</v>
      </c>
      <c r="X480" s="49">
        <v>7.3</v>
      </c>
      <c r="Y480" t="s">
        <v>75</v>
      </c>
      <c r="Z480" t="s">
        <v>347</v>
      </c>
      <c r="AA480" t="s">
        <v>75</v>
      </c>
      <c r="AB480" t="s">
        <v>2160</v>
      </c>
      <c r="AC480" t="s">
        <v>479</v>
      </c>
      <c r="AD480" t="s">
        <v>178</v>
      </c>
      <c r="AE480" t="s">
        <v>190</v>
      </c>
      <c r="AF480" t="s">
        <v>79</v>
      </c>
      <c r="AG480" s="88" t="s">
        <v>254</v>
      </c>
      <c r="AH480" t="s">
        <v>83</v>
      </c>
      <c r="AI480" s="49" t="s">
        <v>416</v>
      </c>
      <c r="AJ480" s="49">
        <v>1</v>
      </c>
      <c r="AK480" t="s">
        <v>5512</v>
      </c>
      <c r="AL480" s="355">
        <v>-45</v>
      </c>
      <c r="AM480" s="49" t="s">
        <v>75</v>
      </c>
      <c r="AN480" s="49" t="s">
        <v>75</v>
      </c>
      <c r="AO480" s="397" t="s">
        <v>75</v>
      </c>
      <c r="AP480" s="397" t="s">
        <v>75</v>
      </c>
      <c r="AQ480" s="397" t="s">
        <v>75</v>
      </c>
      <c r="AR480" s="397" t="s">
        <v>75</v>
      </c>
    </row>
    <row r="481" spans="1:44" x14ac:dyDescent="0.25">
      <c r="A481" s="353">
        <v>45671</v>
      </c>
      <c r="B481" t="s">
        <v>85</v>
      </c>
      <c r="C481" t="s">
        <v>177</v>
      </c>
      <c r="D481" s="357" t="s">
        <v>608</v>
      </c>
      <c r="E481" t="s">
        <v>478</v>
      </c>
      <c r="F481" t="s">
        <v>297</v>
      </c>
      <c r="G481" t="s">
        <v>75</v>
      </c>
      <c r="H481" t="s">
        <v>297</v>
      </c>
      <c r="I481" s="88">
        <v>-1</v>
      </c>
      <c r="J481" t="s">
        <v>93</v>
      </c>
      <c r="K481" s="49">
        <v>7125</v>
      </c>
      <c r="L481" s="397">
        <v>200</v>
      </c>
      <c r="M481" t="s">
        <v>75</v>
      </c>
      <c r="N481" t="s">
        <v>75</v>
      </c>
      <c r="O481" t="s">
        <v>347</v>
      </c>
      <c r="P481" t="s">
        <v>347</v>
      </c>
      <c r="Q481" s="353" t="s">
        <v>75</v>
      </c>
      <c r="R481" t="s">
        <v>403</v>
      </c>
      <c r="S481" t="s">
        <v>172</v>
      </c>
      <c r="T481" t="s">
        <v>401</v>
      </c>
      <c r="U481" t="s">
        <v>75</v>
      </c>
      <c r="V481" t="s">
        <v>404</v>
      </c>
      <c r="W481" t="s">
        <v>75</v>
      </c>
      <c r="X481" s="49">
        <v>7.4</v>
      </c>
      <c r="Y481" t="s">
        <v>75</v>
      </c>
      <c r="Z481" t="s">
        <v>347</v>
      </c>
      <c r="AA481" t="s">
        <v>75</v>
      </c>
      <c r="AB481" t="s">
        <v>298</v>
      </c>
      <c r="AC481" t="s">
        <v>479</v>
      </c>
      <c r="AD481" t="s">
        <v>178</v>
      </c>
      <c r="AE481" t="s">
        <v>190</v>
      </c>
      <c r="AF481" t="s">
        <v>79</v>
      </c>
      <c r="AG481" s="88" t="s">
        <v>254</v>
      </c>
      <c r="AH481" t="s">
        <v>83</v>
      </c>
      <c r="AI481" s="49" t="s">
        <v>416</v>
      </c>
      <c r="AJ481" s="49">
        <v>1</v>
      </c>
      <c r="AK481" t="s">
        <v>5512</v>
      </c>
      <c r="AL481" s="355">
        <v>-200</v>
      </c>
      <c r="AM481" s="49" t="s">
        <v>75</v>
      </c>
      <c r="AN481" s="49" t="s">
        <v>75</v>
      </c>
      <c r="AO481" s="397" t="s">
        <v>75</v>
      </c>
      <c r="AP481" s="397" t="s">
        <v>75</v>
      </c>
      <c r="AQ481" s="397" t="s">
        <v>75</v>
      </c>
      <c r="AR481" s="397" t="s">
        <v>75</v>
      </c>
    </row>
    <row r="482" spans="1:44" x14ac:dyDescent="0.25">
      <c r="A482" s="353">
        <v>45671</v>
      </c>
      <c r="B482" t="s">
        <v>85</v>
      </c>
      <c r="C482" t="s">
        <v>177</v>
      </c>
      <c r="D482" s="357" t="s">
        <v>477</v>
      </c>
      <c r="E482" t="s">
        <v>481</v>
      </c>
      <c r="F482" t="s">
        <v>2729</v>
      </c>
      <c r="G482" t="s">
        <v>75</v>
      </c>
      <c r="H482" t="s">
        <v>2729</v>
      </c>
      <c r="I482" s="88">
        <v>-1</v>
      </c>
      <c r="J482" t="s">
        <v>103</v>
      </c>
      <c r="K482" s="49" t="s">
        <v>2730</v>
      </c>
      <c r="L482" s="397">
        <v>65</v>
      </c>
      <c r="M482" t="s">
        <v>75</v>
      </c>
      <c r="N482" t="s">
        <v>75</v>
      </c>
      <c r="O482" t="s">
        <v>347</v>
      </c>
      <c r="P482" t="s">
        <v>347</v>
      </c>
      <c r="Q482" s="353">
        <v>45809</v>
      </c>
      <c r="R482" t="s">
        <v>403</v>
      </c>
      <c r="S482" t="s">
        <v>172</v>
      </c>
      <c r="T482" t="s">
        <v>401</v>
      </c>
      <c r="U482" t="s">
        <v>75</v>
      </c>
      <c r="V482" t="s">
        <v>404</v>
      </c>
      <c r="W482" t="s">
        <v>75</v>
      </c>
      <c r="X482" s="49">
        <v>7.3</v>
      </c>
      <c r="Y482" t="s">
        <v>75</v>
      </c>
      <c r="Z482" t="s">
        <v>347</v>
      </c>
      <c r="AA482" t="s">
        <v>75</v>
      </c>
      <c r="AB482" t="s">
        <v>2731</v>
      </c>
      <c r="AC482" t="s">
        <v>2732</v>
      </c>
      <c r="AD482" t="s">
        <v>80</v>
      </c>
      <c r="AE482" t="s">
        <v>190</v>
      </c>
      <c r="AF482" t="s">
        <v>409</v>
      </c>
      <c r="AG482" s="88" t="s">
        <v>256</v>
      </c>
      <c r="AH482" t="s">
        <v>83</v>
      </c>
      <c r="AI482" s="49" t="s">
        <v>416</v>
      </c>
      <c r="AJ482" s="49">
        <v>1</v>
      </c>
      <c r="AK482" t="s">
        <v>5512</v>
      </c>
      <c r="AL482" s="355">
        <v>-65</v>
      </c>
      <c r="AM482" s="49" t="s">
        <v>75</v>
      </c>
      <c r="AN482" s="49" t="s">
        <v>75</v>
      </c>
      <c r="AO482" s="397" t="s">
        <v>75</v>
      </c>
      <c r="AP482" s="397" t="s">
        <v>75</v>
      </c>
      <c r="AQ482" s="397" t="s">
        <v>75</v>
      </c>
      <c r="AR482" s="397" t="s">
        <v>75</v>
      </c>
    </row>
    <row r="483" spans="1:44" x14ac:dyDescent="0.25">
      <c r="A483" s="353">
        <v>45671</v>
      </c>
      <c r="B483" t="s">
        <v>85</v>
      </c>
      <c r="C483" t="s">
        <v>177</v>
      </c>
      <c r="D483" s="357" t="s">
        <v>608</v>
      </c>
      <c r="E483" t="s">
        <v>412</v>
      </c>
      <c r="F483" t="s">
        <v>519</v>
      </c>
      <c r="G483" t="s">
        <v>75</v>
      </c>
      <c r="H483" t="s">
        <v>1966</v>
      </c>
      <c r="I483" s="88">
        <v>-1</v>
      </c>
      <c r="J483" t="s">
        <v>105</v>
      </c>
      <c r="K483" s="49" t="s">
        <v>1967</v>
      </c>
      <c r="L483" s="397">
        <v>14</v>
      </c>
      <c r="M483" t="s">
        <v>75</v>
      </c>
      <c r="N483" t="s">
        <v>75</v>
      </c>
      <c r="O483" t="s">
        <v>347</v>
      </c>
      <c r="P483" t="s">
        <v>347</v>
      </c>
      <c r="Q483" s="353">
        <v>46508</v>
      </c>
      <c r="R483" t="s">
        <v>403</v>
      </c>
      <c r="S483" t="s">
        <v>172</v>
      </c>
      <c r="T483" t="s">
        <v>401</v>
      </c>
      <c r="U483" t="s">
        <v>75</v>
      </c>
      <c r="V483" t="s">
        <v>404</v>
      </c>
      <c r="W483" t="s">
        <v>75</v>
      </c>
      <c r="X483" s="49">
        <v>7.4</v>
      </c>
      <c r="Y483" t="s">
        <v>75</v>
      </c>
      <c r="Z483" t="s">
        <v>347</v>
      </c>
      <c r="AA483" t="s">
        <v>75</v>
      </c>
      <c r="AB483" t="s">
        <v>1968</v>
      </c>
      <c r="AC483" t="s">
        <v>509</v>
      </c>
      <c r="AD483" t="s">
        <v>80</v>
      </c>
      <c r="AE483" t="s">
        <v>190</v>
      </c>
      <c r="AF483" t="s">
        <v>409</v>
      </c>
      <c r="AG483" s="88" t="s">
        <v>256</v>
      </c>
      <c r="AH483" t="s">
        <v>83</v>
      </c>
      <c r="AI483" s="49" t="s">
        <v>416</v>
      </c>
      <c r="AJ483" s="49">
        <v>1</v>
      </c>
      <c r="AK483" t="s">
        <v>5512</v>
      </c>
      <c r="AL483" s="355">
        <v>-14</v>
      </c>
      <c r="AM483" s="49" t="s">
        <v>75</v>
      </c>
      <c r="AN483" s="49" t="s">
        <v>75</v>
      </c>
      <c r="AO483" s="397" t="s">
        <v>75</v>
      </c>
      <c r="AP483" s="397" t="s">
        <v>75</v>
      </c>
      <c r="AQ483" s="397" t="s">
        <v>75</v>
      </c>
      <c r="AR483" s="397" t="s">
        <v>75</v>
      </c>
    </row>
    <row r="484" spans="1:44" x14ac:dyDescent="0.25">
      <c r="A484" s="353">
        <v>45671</v>
      </c>
      <c r="B484" t="s">
        <v>85</v>
      </c>
      <c r="C484" t="s">
        <v>177</v>
      </c>
      <c r="D484" s="357" t="s">
        <v>98</v>
      </c>
      <c r="E484" t="s">
        <v>480</v>
      </c>
      <c r="F484" t="s">
        <v>736</v>
      </c>
      <c r="G484" t="s">
        <v>75</v>
      </c>
      <c r="H484" t="s">
        <v>5390</v>
      </c>
      <c r="I484" s="88">
        <v>-1</v>
      </c>
      <c r="J484" t="s">
        <v>93</v>
      </c>
      <c r="K484" s="49" t="s">
        <v>2166</v>
      </c>
      <c r="L484" s="397">
        <v>33</v>
      </c>
      <c r="M484" t="s">
        <v>75</v>
      </c>
      <c r="N484" t="s">
        <v>75</v>
      </c>
      <c r="O484" t="s">
        <v>347</v>
      </c>
      <c r="P484" t="s">
        <v>347</v>
      </c>
      <c r="Q484" s="353">
        <v>47117</v>
      </c>
      <c r="R484" t="s">
        <v>403</v>
      </c>
      <c r="S484" t="s">
        <v>172</v>
      </c>
      <c r="T484" t="s">
        <v>401</v>
      </c>
      <c r="U484" t="s">
        <v>75</v>
      </c>
      <c r="V484" t="s">
        <v>404</v>
      </c>
      <c r="W484" t="s">
        <v>75</v>
      </c>
      <c r="X484" s="49">
        <v>8.5</v>
      </c>
      <c r="Y484" t="s">
        <v>75</v>
      </c>
      <c r="Z484" t="s">
        <v>347</v>
      </c>
      <c r="AA484" t="s">
        <v>75</v>
      </c>
      <c r="AB484" t="s">
        <v>2167</v>
      </c>
      <c r="AC484" t="s">
        <v>1965</v>
      </c>
      <c r="AD484" t="s">
        <v>80</v>
      </c>
      <c r="AE484" t="s">
        <v>190</v>
      </c>
      <c r="AF484" t="s">
        <v>5361</v>
      </c>
      <c r="AG484" s="88" t="s">
        <v>256</v>
      </c>
      <c r="AH484" t="s">
        <v>83</v>
      </c>
      <c r="AI484" s="49" t="s">
        <v>445</v>
      </c>
      <c r="AJ484" s="49">
        <v>2</v>
      </c>
      <c r="AK484" t="s">
        <v>5512</v>
      </c>
      <c r="AL484" s="355">
        <v>-33</v>
      </c>
      <c r="AM484" s="49" t="s">
        <v>75</v>
      </c>
      <c r="AN484" s="49" t="s">
        <v>75</v>
      </c>
      <c r="AO484" s="397" t="s">
        <v>75</v>
      </c>
      <c r="AP484" s="397" t="s">
        <v>75</v>
      </c>
      <c r="AQ484" s="397" t="s">
        <v>75</v>
      </c>
      <c r="AR484" s="397" t="s">
        <v>75</v>
      </c>
    </row>
    <row r="485" spans="1:44" x14ac:dyDescent="0.25">
      <c r="A485" s="353">
        <v>45671</v>
      </c>
      <c r="B485" t="s">
        <v>85</v>
      </c>
      <c r="C485" t="s">
        <v>188</v>
      </c>
      <c r="D485" s="357" t="s">
        <v>363</v>
      </c>
      <c r="E485" t="s">
        <v>434</v>
      </c>
      <c r="F485" t="s">
        <v>435</v>
      </c>
      <c r="G485" t="s">
        <v>75</v>
      </c>
      <c r="H485" t="s">
        <v>210</v>
      </c>
      <c r="I485" s="88">
        <v>-1</v>
      </c>
      <c r="J485" t="s">
        <v>88</v>
      </c>
      <c r="K485" s="49" t="s">
        <v>439</v>
      </c>
      <c r="L485" s="397">
        <v>29</v>
      </c>
      <c r="M485" t="s">
        <v>75</v>
      </c>
      <c r="N485" t="s">
        <v>75</v>
      </c>
      <c r="O485" t="s">
        <v>347</v>
      </c>
      <c r="P485" t="s">
        <v>347</v>
      </c>
      <c r="Q485" s="353">
        <v>45931</v>
      </c>
      <c r="R485" t="s">
        <v>403</v>
      </c>
      <c r="S485" t="s">
        <v>610</v>
      </c>
      <c r="T485" t="s">
        <v>611</v>
      </c>
      <c r="U485" t="s">
        <v>75</v>
      </c>
      <c r="V485" t="s">
        <v>431</v>
      </c>
      <c r="W485" t="s">
        <v>75</v>
      </c>
      <c r="X485" s="49">
        <v>1.5</v>
      </c>
      <c r="Y485" t="s">
        <v>75</v>
      </c>
      <c r="Z485" t="s">
        <v>347</v>
      </c>
      <c r="AA485" t="s">
        <v>75</v>
      </c>
      <c r="AB485" t="s">
        <v>211</v>
      </c>
      <c r="AC485" t="s">
        <v>349</v>
      </c>
      <c r="AD485" t="s">
        <v>299</v>
      </c>
      <c r="AE485" t="s">
        <v>546</v>
      </c>
      <c r="AF485" t="s">
        <v>410</v>
      </c>
      <c r="AG485" s="88" t="s">
        <v>411</v>
      </c>
      <c r="AH485" t="s">
        <v>83</v>
      </c>
      <c r="AI485" s="49" t="s">
        <v>436</v>
      </c>
      <c r="AJ485" s="49">
        <v>1</v>
      </c>
      <c r="AK485" t="s">
        <v>5498</v>
      </c>
      <c r="AL485" s="355">
        <v>-29</v>
      </c>
      <c r="AM485" s="49" t="s">
        <v>75</v>
      </c>
      <c r="AN485" s="49" t="s">
        <v>75</v>
      </c>
      <c r="AO485" s="397" t="s">
        <v>75</v>
      </c>
      <c r="AP485" s="397" t="s">
        <v>75</v>
      </c>
      <c r="AQ485" s="397" t="s">
        <v>75</v>
      </c>
      <c r="AR485" s="397" t="s">
        <v>75</v>
      </c>
    </row>
    <row r="486" spans="1:44" x14ac:dyDescent="0.25">
      <c r="A486" s="353">
        <v>45671</v>
      </c>
      <c r="B486" t="s">
        <v>85</v>
      </c>
      <c r="C486" t="s">
        <v>179</v>
      </c>
      <c r="D486" s="357" t="s">
        <v>182</v>
      </c>
      <c r="E486" t="s">
        <v>525</v>
      </c>
      <c r="F486" t="s">
        <v>526</v>
      </c>
      <c r="G486" t="s">
        <v>75</v>
      </c>
      <c r="H486" t="s">
        <v>184</v>
      </c>
      <c r="I486" s="88">
        <v>-1</v>
      </c>
      <c r="J486" t="s">
        <v>103</v>
      </c>
      <c r="K486" s="49" t="s">
        <v>156</v>
      </c>
      <c r="L486" s="397">
        <v>1250</v>
      </c>
      <c r="M486" t="s">
        <v>75</v>
      </c>
      <c r="N486" t="s">
        <v>75</v>
      </c>
      <c r="O486" t="s">
        <v>347</v>
      </c>
      <c r="P486" t="s">
        <v>347</v>
      </c>
      <c r="Q486" s="353">
        <v>46340</v>
      </c>
      <c r="R486" t="s">
        <v>403</v>
      </c>
      <c r="S486" t="s">
        <v>159</v>
      </c>
      <c r="T486" t="s">
        <v>400</v>
      </c>
      <c r="U486" t="s">
        <v>75</v>
      </c>
      <c r="V486" t="s">
        <v>404</v>
      </c>
      <c r="W486" t="s">
        <v>75</v>
      </c>
      <c r="X486" s="49">
        <v>1.3</v>
      </c>
      <c r="Y486" t="s">
        <v>75</v>
      </c>
      <c r="Z486" t="s">
        <v>347</v>
      </c>
      <c r="AA486" t="s">
        <v>75</v>
      </c>
      <c r="AB486" t="s">
        <v>157</v>
      </c>
      <c r="AC486" t="s">
        <v>522</v>
      </c>
      <c r="AD486" t="s">
        <v>164</v>
      </c>
      <c r="AE486" t="s">
        <v>313</v>
      </c>
      <c r="AF486" t="s">
        <v>345</v>
      </c>
      <c r="AG486" s="88" t="s">
        <v>262</v>
      </c>
      <c r="AH486" t="s">
        <v>83</v>
      </c>
      <c r="AI486" s="49" t="s">
        <v>436</v>
      </c>
      <c r="AJ486" s="49">
        <v>5</v>
      </c>
      <c r="AK486" t="s">
        <v>5511</v>
      </c>
      <c r="AL486" s="355">
        <v>-1250</v>
      </c>
      <c r="AM486" s="49" t="s">
        <v>75</v>
      </c>
      <c r="AN486" s="49" t="s">
        <v>5513</v>
      </c>
      <c r="AO486" s="397" t="s">
        <v>75</v>
      </c>
      <c r="AP486" s="397" t="s">
        <v>75</v>
      </c>
      <c r="AQ486" s="397" t="s">
        <v>75</v>
      </c>
      <c r="AR486" s="397" t="s">
        <v>75</v>
      </c>
    </row>
    <row r="487" spans="1:44" x14ac:dyDescent="0.25">
      <c r="A487" s="353">
        <v>45671</v>
      </c>
      <c r="B487" t="s">
        <v>85</v>
      </c>
      <c r="C487" t="s">
        <v>179</v>
      </c>
      <c r="D487" s="357" t="s">
        <v>282</v>
      </c>
      <c r="E487" t="s">
        <v>524</v>
      </c>
      <c r="F487" t="s">
        <v>1567</v>
      </c>
      <c r="G487" t="s">
        <v>75</v>
      </c>
      <c r="H487" t="s">
        <v>1567</v>
      </c>
      <c r="I487" s="88">
        <v>-1</v>
      </c>
      <c r="J487" t="s">
        <v>93</v>
      </c>
      <c r="K487" s="49" t="s">
        <v>1568</v>
      </c>
      <c r="L487" s="397">
        <v>425</v>
      </c>
      <c r="M487" t="s">
        <v>75</v>
      </c>
      <c r="N487" t="s">
        <v>75</v>
      </c>
      <c r="O487" t="s">
        <v>347</v>
      </c>
      <c r="P487" t="s">
        <v>347</v>
      </c>
      <c r="Q487" s="353" t="s">
        <v>75</v>
      </c>
      <c r="R487" t="s">
        <v>403</v>
      </c>
      <c r="S487" t="s">
        <v>159</v>
      </c>
      <c r="T487" t="s">
        <v>400</v>
      </c>
      <c r="U487" t="s">
        <v>75</v>
      </c>
      <c r="V487" t="s">
        <v>404</v>
      </c>
      <c r="W487" t="s">
        <v>75</v>
      </c>
      <c r="X487" s="49">
        <v>1.1000000000000001</v>
      </c>
      <c r="Y487" t="s">
        <v>75</v>
      </c>
      <c r="Z487" t="s">
        <v>347</v>
      </c>
      <c r="AA487" t="s">
        <v>75</v>
      </c>
      <c r="AB487" t="s">
        <v>1567</v>
      </c>
      <c r="AC487" t="s">
        <v>1569</v>
      </c>
      <c r="AD487" t="s">
        <v>77</v>
      </c>
      <c r="AE487" t="s">
        <v>313</v>
      </c>
      <c r="AF487" t="s">
        <v>399</v>
      </c>
      <c r="AG487" s="88" t="s">
        <v>258</v>
      </c>
      <c r="AH487" t="s">
        <v>83</v>
      </c>
      <c r="AI487" s="49" t="s">
        <v>436</v>
      </c>
      <c r="AJ487" s="49">
        <v>1</v>
      </c>
      <c r="AK487" t="s">
        <v>5511</v>
      </c>
      <c r="AL487" s="355">
        <v>-425</v>
      </c>
      <c r="AM487" s="49" t="s">
        <v>75</v>
      </c>
      <c r="AN487" s="49" t="s">
        <v>75</v>
      </c>
      <c r="AO487" s="397" t="s">
        <v>75</v>
      </c>
      <c r="AP487" s="397" t="s">
        <v>75</v>
      </c>
      <c r="AQ487" s="397" t="s">
        <v>75</v>
      </c>
      <c r="AR487" s="397" t="s">
        <v>75</v>
      </c>
    </row>
    <row r="488" spans="1:44" x14ac:dyDescent="0.25">
      <c r="A488" s="353">
        <v>45671</v>
      </c>
      <c r="B488" t="s">
        <v>85</v>
      </c>
      <c r="C488" t="s">
        <v>177</v>
      </c>
      <c r="D488" s="357" t="s">
        <v>98</v>
      </c>
      <c r="E488" t="s">
        <v>480</v>
      </c>
      <c r="F488" t="s">
        <v>132</v>
      </c>
      <c r="G488" t="s">
        <v>75</v>
      </c>
      <c r="H488" t="s">
        <v>132</v>
      </c>
      <c r="I488" s="88">
        <v>-0.5</v>
      </c>
      <c r="J488" t="s">
        <v>5371</v>
      </c>
      <c r="K488" s="49">
        <v>387507</v>
      </c>
      <c r="L488" s="397">
        <v>110</v>
      </c>
      <c r="M488" t="s">
        <v>75</v>
      </c>
      <c r="N488" t="s">
        <v>75</v>
      </c>
      <c r="O488" t="s">
        <v>347</v>
      </c>
      <c r="P488" t="s">
        <v>347</v>
      </c>
      <c r="Q488" s="353">
        <v>45716</v>
      </c>
      <c r="R488" t="s">
        <v>403</v>
      </c>
      <c r="S488" t="s">
        <v>172</v>
      </c>
      <c r="T488" t="s">
        <v>401</v>
      </c>
      <c r="U488" t="s">
        <v>75</v>
      </c>
      <c r="V488" t="s">
        <v>404</v>
      </c>
      <c r="W488" t="s">
        <v>75</v>
      </c>
      <c r="X488" s="49">
        <v>7.5</v>
      </c>
      <c r="Y488" t="s">
        <v>75</v>
      </c>
      <c r="Z488" t="s">
        <v>347</v>
      </c>
      <c r="AA488" t="s">
        <v>75</v>
      </c>
      <c r="AB488" t="s">
        <v>133</v>
      </c>
      <c r="AC488" t="s">
        <v>511</v>
      </c>
      <c r="AD488" t="s">
        <v>80</v>
      </c>
      <c r="AE488" t="s">
        <v>190</v>
      </c>
      <c r="AF488" t="s">
        <v>5361</v>
      </c>
      <c r="AG488" s="88" t="s">
        <v>256</v>
      </c>
      <c r="AH488" t="s">
        <v>83</v>
      </c>
      <c r="AI488" s="49" t="s">
        <v>416</v>
      </c>
      <c r="AJ488" s="49">
        <v>1</v>
      </c>
      <c r="AK488" t="s">
        <v>5512</v>
      </c>
      <c r="AL488" s="355">
        <v>-55</v>
      </c>
      <c r="AM488" s="49" t="s">
        <v>75</v>
      </c>
      <c r="AN488" s="49" t="s">
        <v>75</v>
      </c>
      <c r="AO488" s="397" t="s">
        <v>75</v>
      </c>
      <c r="AP488" s="397" t="s">
        <v>75</v>
      </c>
      <c r="AQ488" s="397" t="s">
        <v>75</v>
      </c>
      <c r="AR488" s="397" t="s">
        <v>75</v>
      </c>
    </row>
    <row r="489" spans="1:44" x14ac:dyDescent="0.25">
      <c r="A489" s="353">
        <v>45671</v>
      </c>
      <c r="B489" t="s">
        <v>85</v>
      </c>
      <c r="C489" t="s">
        <v>177</v>
      </c>
      <c r="D489" s="357" t="s">
        <v>477</v>
      </c>
      <c r="E489" t="s">
        <v>415</v>
      </c>
      <c r="F489" t="s">
        <v>688</v>
      </c>
      <c r="G489" t="s">
        <v>75</v>
      </c>
      <c r="H489" t="s">
        <v>688</v>
      </c>
      <c r="I489" s="88">
        <v>-0.33333333333333331</v>
      </c>
      <c r="J489" t="s">
        <v>5514</v>
      </c>
      <c r="K489" s="49" t="s">
        <v>689</v>
      </c>
      <c r="L489" s="397">
        <v>25</v>
      </c>
      <c r="M489" t="s">
        <v>75</v>
      </c>
      <c r="N489" t="s">
        <v>75</v>
      </c>
      <c r="O489" t="s">
        <v>347</v>
      </c>
      <c r="P489" t="s">
        <v>347</v>
      </c>
      <c r="Q489" s="353">
        <v>45870</v>
      </c>
      <c r="R489" t="s">
        <v>403</v>
      </c>
      <c r="S489" t="s">
        <v>172</v>
      </c>
      <c r="T489" t="s">
        <v>401</v>
      </c>
      <c r="U489" t="s">
        <v>75</v>
      </c>
      <c r="V489" t="s">
        <v>404</v>
      </c>
      <c r="W489" t="s">
        <v>75</v>
      </c>
      <c r="X489" s="49">
        <v>8.3000000000000007</v>
      </c>
      <c r="Y489" t="s">
        <v>75</v>
      </c>
      <c r="Z489" t="s">
        <v>347</v>
      </c>
      <c r="AA489" t="s">
        <v>75</v>
      </c>
      <c r="AB489" t="s">
        <v>690</v>
      </c>
      <c r="AC489" t="s">
        <v>5515</v>
      </c>
      <c r="AD489" t="s">
        <v>80</v>
      </c>
      <c r="AE489" t="s">
        <v>190</v>
      </c>
      <c r="AF489" t="s">
        <v>409</v>
      </c>
      <c r="AG489" s="88" t="s">
        <v>256</v>
      </c>
      <c r="AH489" t="s">
        <v>83</v>
      </c>
      <c r="AI489" s="49" t="s">
        <v>445</v>
      </c>
      <c r="AJ489" s="49">
        <v>1</v>
      </c>
      <c r="AK489" t="s">
        <v>5512</v>
      </c>
      <c r="AL489" s="355">
        <v>-8.3333333333333321</v>
      </c>
      <c r="AM489" s="49" t="s">
        <v>75</v>
      </c>
      <c r="AN489" s="49" t="s">
        <v>75</v>
      </c>
      <c r="AO489" s="397" t="s">
        <v>75</v>
      </c>
      <c r="AP489" s="397" t="s">
        <v>75</v>
      </c>
      <c r="AQ489" s="397" t="s">
        <v>75</v>
      </c>
      <c r="AR489" s="397" t="s">
        <v>75</v>
      </c>
    </row>
    <row r="490" spans="1:44" x14ac:dyDescent="0.25">
      <c r="A490" s="353">
        <v>45671</v>
      </c>
      <c r="B490" t="s">
        <v>85</v>
      </c>
      <c r="C490" t="s">
        <v>177</v>
      </c>
      <c r="D490" s="357" t="s">
        <v>477</v>
      </c>
      <c r="E490" t="s">
        <v>415</v>
      </c>
      <c r="F490" t="s">
        <v>292</v>
      </c>
      <c r="G490" t="s">
        <v>75</v>
      </c>
      <c r="H490" t="s">
        <v>292</v>
      </c>
      <c r="I490" s="88">
        <v>-0.33333333333333331</v>
      </c>
      <c r="J490" t="s">
        <v>562</v>
      </c>
      <c r="K490" s="49" t="s">
        <v>315</v>
      </c>
      <c r="L490" s="397">
        <v>650</v>
      </c>
      <c r="M490" t="s">
        <v>75</v>
      </c>
      <c r="N490" t="s">
        <v>75</v>
      </c>
      <c r="O490" t="s">
        <v>347</v>
      </c>
      <c r="P490" t="s">
        <v>347</v>
      </c>
      <c r="Q490" s="353">
        <v>46327</v>
      </c>
      <c r="R490" t="s">
        <v>403</v>
      </c>
      <c r="S490" t="s">
        <v>172</v>
      </c>
      <c r="T490" t="s">
        <v>401</v>
      </c>
      <c r="U490" t="s">
        <v>75</v>
      </c>
      <c r="V490" t="s">
        <v>404</v>
      </c>
      <c r="W490" t="s">
        <v>75</v>
      </c>
      <c r="X490" s="49">
        <v>8.3000000000000007</v>
      </c>
      <c r="Y490" t="s">
        <v>75</v>
      </c>
      <c r="Z490" t="s">
        <v>347</v>
      </c>
      <c r="AA490" t="s">
        <v>75</v>
      </c>
      <c r="AB490" t="s">
        <v>293</v>
      </c>
      <c r="AC490" t="s">
        <v>496</v>
      </c>
      <c r="AD490" t="s">
        <v>77</v>
      </c>
      <c r="AE490" t="s">
        <v>190</v>
      </c>
      <c r="AF490" t="s">
        <v>399</v>
      </c>
      <c r="AG490" s="88" t="s">
        <v>258</v>
      </c>
      <c r="AH490" t="s">
        <v>83</v>
      </c>
      <c r="AI490" s="49" t="s">
        <v>445</v>
      </c>
      <c r="AJ490" s="49">
        <v>1</v>
      </c>
      <c r="AK490" t="s">
        <v>5512</v>
      </c>
      <c r="AL490" s="355">
        <v>-216.66666666666666</v>
      </c>
      <c r="AM490" s="49" t="s">
        <v>75</v>
      </c>
      <c r="AN490" s="49" t="s">
        <v>75</v>
      </c>
      <c r="AO490" s="397" t="s">
        <v>75</v>
      </c>
      <c r="AP490" s="397" t="s">
        <v>75</v>
      </c>
      <c r="AQ490" s="397" t="s">
        <v>75</v>
      </c>
      <c r="AR490" s="397" t="s">
        <v>75</v>
      </c>
    </row>
    <row r="491" spans="1:44" x14ac:dyDescent="0.25">
      <c r="A491" s="353">
        <v>45671</v>
      </c>
      <c r="B491" t="s">
        <v>85</v>
      </c>
      <c r="C491" t="s">
        <v>177</v>
      </c>
      <c r="D491" s="357" t="s">
        <v>608</v>
      </c>
      <c r="E491" t="s">
        <v>485</v>
      </c>
      <c r="F491" t="s">
        <v>905</v>
      </c>
      <c r="G491" t="s">
        <v>75</v>
      </c>
      <c r="H491" t="s">
        <v>905</v>
      </c>
      <c r="I491" s="88">
        <v>-0.33333333333333331</v>
      </c>
      <c r="J491" t="s">
        <v>2786</v>
      </c>
      <c r="K491" s="49">
        <v>6320002</v>
      </c>
      <c r="L491" s="397">
        <v>50</v>
      </c>
      <c r="M491" t="s">
        <v>75</v>
      </c>
      <c r="N491" t="s">
        <v>75</v>
      </c>
      <c r="O491" t="s">
        <v>347</v>
      </c>
      <c r="P491" t="s">
        <v>347</v>
      </c>
      <c r="Q491" s="353">
        <v>45413</v>
      </c>
      <c r="R491" t="s">
        <v>403</v>
      </c>
      <c r="S491" t="s">
        <v>172</v>
      </c>
      <c r="T491" t="s">
        <v>401</v>
      </c>
      <c r="U491" t="s">
        <v>75</v>
      </c>
      <c r="V491" t="s">
        <v>404</v>
      </c>
      <c r="W491" t="s">
        <v>75</v>
      </c>
      <c r="X491" s="49">
        <v>8.4</v>
      </c>
      <c r="Y491" t="s">
        <v>75</v>
      </c>
      <c r="Z491" t="s">
        <v>347</v>
      </c>
      <c r="AA491" t="s">
        <v>75</v>
      </c>
      <c r="AB491" t="s">
        <v>906</v>
      </c>
      <c r="AC491" t="s">
        <v>492</v>
      </c>
      <c r="AD491" t="s">
        <v>80</v>
      </c>
      <c r="AE491" t="s">
        <v>190</v>
      </c>
      <c r="AF491" t="s">
        <v>409</v>
      </c>
      <c r="AG491" s="88" t="s">
        <v>256</v>
      </c>
      <c r="AH491" t="s">
        <v>83</v>
      </c>
      <c r="AI491" s="49" t="s">
        <v>445</v>
      </c>
      <c r="AJ491" s="49">
        <v>1</v>
      </c>
      <c r="AK491" t="s">
        <v>5512</v>
      </c>
      <c r="AL491" s="355">
        <v>-16.666666666666664</v>
      </c>
      <c r="AM491" s="49" t="s">
        <v>75</v>
      </c>
      <c r="AN491" s="49" t="s">
        <v>75</v>
      </c>
      <c r="AO491" s="397" t="s">
        <v>75</v>
      </c>
      <c r="AP491" s="397" t="s">
        <v>75</v>
      </c>
      <c r="AQ491" s="397" t="s">
        <v>75</v>
      </c>
      <c r="AR491" s="397" t="s">
        <v>75</v>
      </c>
    </row>
    <row r="492" spans="1:44" x14ac:dyDescent="0.25">
      <c r="A492" s="353">
        <v>45671</v>
      </c>
      <c r="B492" t="s">
        <v>85</v>
      </c>
      <c r="C492" t="s">
        <v>605</v>
      </c>
      <c r="D492" s="357" t="s">
        <v>361</v>
      </c>
      <c r="E492" t="s">
        <v>424</v>
      </c>
      <c r="F492" t="s">
        <v>288</v>
      </c>
      <c r="G492" t="s">
        <v>75</v>
      </c>
      <c r="H492" t="s">
        <v>288</v>
      </c>
      <c r="I492" s="88">
        <v>-0.2</v>
      </c>
      <c r="J492" t="s">
        <v>198</v>
      </c>
      <c r="K492" s="49" t="s">
        <v>289</v>
      </c>
      <c r="L492" s="397">
        <v>549</v>
      </c>
      <c r="M492" t="s">
        <v>75</v>
      </c>
      <c r="N492" t="s">
        <v>75</v>
      </c>
      <c r="O492" t="s">
        <v>347</v>
      </c>
      <c r="P492" t="s">
        <v>347</v>
      </c>
      <c r="Q492" s="353">
        <v>46350</v>
      </c>
      <c r="R492" t="s">
        <v>403</v>
      </c>
      <c r="S492" t="s">
        <v>159</v>
      </c>
      <c r="T492" t="s">
        <v>400</v>
      </c>
      <c r="U492" t="s">
        <v>75</v>
      </c>
      <c r="V492" t="s">
        <v>404</v>
      </c>
      <c r="W492" t="s">
        <v>75</v>
      </c>
      <c r="X492" s="49">
        <v>5.6</v>
      </c>
      <c r="Y492" t="s">
        <v>75</v>
      </c>
      <c r="Z492" t="s">
        <v>347</v>
      </c>
      <c r="AA492" t="s">
        <v>75</v>
      </c>
      <c r="AB492" t="s">
        <v>290</v>
      </c>
      <c r="AC492" t="s">
        <v>425</v>
      </c>
      <c r="AD492" t="s">
        <v>164</v>
      </c>
      <c r="AE492" t="s">
        <v>313</v>
      </c>
      <c r="AF492" t="s">
        <v>418</v>
      </c>
      <c r="AG492" s="88" t="s">
        <v>261</v>
      </c>
      <c r="AH492" t="s">
        <v>83</v>
      </c>
      <c r="AI492" s="49" t="s">
        <v>406</v>
      </c>
      <c r="AJ492" s="49">
        <v>1</v>
      </c>
      <c r="AK492" t="s">
        <v>5510</v>
      </c>
      <c r="AL492" s="355">
        <v>-109.80000000000001</v>
      </c>
      <c r="AM492" s="49" t="s">
        <v>75</v>
      </c>
      <c r="AN492" s="49" t="s">
        <v>75</v>
      </c>
      <c r="AO492" s="397" t="s">
        <v>75</v>
      </c>
      <c r="AP492" s="397" t="s">
        <v>75</v>
      </c>
      <c r="AQ492" s="397" t="s">
        <v>75</v>
      </c>
      <c r="AR492" s="397" t="s">
        <v>75</v>
      </c>
    </row>
    <row r="493" spans="1:44" x14ac:dyDescent="0.25">
      <c r="A493" s="353">
        <v>45671</v>
      </c>
      <c r="B493" t="s">
        <v>85</v>
      </c>
      <c r="C493" t="s">
        <v>177</v>
      </c>
      <c r="D493" s="357" t="s">
        <v>477</v>
      </c>
      <c r="E493" t="s">
        <v>415</v>
      </c>
      <c r="F493" t="s">
        <v>309</v>
      </c>
      <c r="G493" t="s">
        <v>75</v>
      </c>
      <c r="H493" t="s">
        <v>309</v>
      </c>
      <c r="I493" s="88">
        <v>-0.2</v>
      </c>
      <c r="J493" t="s">
        <v>2176</v>
      </c>
      <c r="K493" s="49" t="s">
        <v>310</v>
      </c>
      <c r="L493" s="397">
        <v>95</v>
      </c>
      <c r="M493" t="s">
        <v>75</v>
      </c>
      <c r="N493" t="s">
        <v>75</v>
      </c>
      <c r="O493" t="s">
        <v>347</v>
      </c>
      <c r="P493" t="s">
        <v>347</v>
      </c>
      <c r="Q493" s="353">
        <v>46082</v>
      </c>
      <c r="R493" t="s">
        <v>403</v>
      </c>
      <c r="S493" t="s">
        <v>172</v>
      </c>
      <c r="T493" t="s">
        <v>401</v>
      </c>
      <c r="U493" t="s">
        <v>75</v>
      </c>
      <c r="V493" t="s">
        <v>404</v>
      </c>
      <c r="W493" t="s">
        <v>75</v>
      </c>
      <c r="X493" s="49">
        <v>8.3000000000000007</v>
      </c>
      <c r="Y493" t="s">
        <v>75</v>
      </c>
      <c r="Z493" t="s">
        <v>347</v>
      </c>
      <c r="AA493" t="s">
        <v>75</v>
      </c>
      <c r="AB493" t="s">
        <v>311</v>
      </c>
      <c r="AC493" t="s">
        <v>492</v>
      </c>
      <c r="AD493" t="s">
        <v>80</v>
      </c>
      <c r="AE493" t="s">
        <v>190</v>
      </c>
      <c r="AF493" t="s">
        <v>409</v>
      </c>
      <c r="AG493" s="88" t="s">
        <v>256</v>
      </c>
      <c r="AH493" t="s">
        <v>83</v>
      </c>
      <c r="AI493" s="49" t="s">
        <v>445</v>
      </c>
      <c r="AJ493" s="49">
        <v>1</v>
      </c>
      <c r="AK493" t="s">
        <v>5512</v>
      </c>
      <c r="AL493" s="355">
        <v>-19</v>
      </c>
      <c r="AM493" s="49" t="s">
        <v>75</v>
      </c>
      <c r="AN493" s="49" t="s">
        <v>75</v>
      </c>
      <c r="AO493" s="397" t="s">
        <v>75</v>
      </c>
      <c r="AP493" s="397" t="s">
        <v>75</v>
      </c>
      <c r="AQ493" s="397" t="s">
        <v>75</v>
      </c>
      <c r="AR493" s="397" t="s">
        <v>75</v>
      </c>
    </row>
    <row r="494" spans="1:44" x14ac:dyDescent="0.25">
      <c r="A494" s="353">
        <v>45672</v>
      </c>
      <c r="B494" t="s">
        <v>85</v>
      </c>
      <c r="C494" t="s">
        <v>179</v>
      </c>
      <c r="D494" s="357" t="s">
        <v>110</v>
      </c>
      <c r="E494" t="s">
        <v>523</v>
      </c>
      <c r="F494" t="s">
        <v>5516</v>
      </c>
      <c r="G494" t="s">
        <v>75</v>
      </c>
      <c r="H494" t="s">
        <v>5517</v>
      </c>
      <c r="I494" s="88">
        <v>-1</v>
      </c>
      <c r="J494" t="s">
        <v>103</v>
      </c>
      <c r="K494" s="49" t="s">
        <v>5518</v>
      </c>
      <c r="L494" s="397">
        <v>350</v>
      </c>
      <c r="M494" t="s">
        <v>75</v>
      </c>
      <c r="N494" t="s">
        <v>75</v>
      </c>
      <c r="O494" t="s">
        <v>347</v>
      </c>
      <c r="P494" t="s">
        <v>347</v>
      </c>
      <c r="Q494" s="353" t="s">
        <v>75</v>
      </c>
      <c r="R494" t="s">
        <v>403</v>
      </c>
      <c r="S494" t="s">
        <v>159</v>
      </c>
      <c r="T494" t="s">
        <v>400</v>
      </c>
      <c r="U494" t="s">
        <v>75</v>
      </c>
      <c r="V494" t="s">
        <v>404</v>
      </c>
      <c r="W494" t="s">
        <v>75</v>
      </c>
      <c r="X494" s="49">
        <v>1.4</v>
      </c>
      <c r="Y494" t="s">
        <v>75</v>
      </c>
      <c r="Z494" t="s">
        <v>347</v>
      </c>
      <c r="AA494" t="s">
        <v>75</v>
      </c>
      <c r="AB494" t="s">
        <v>5519</v>
      </c>
      <c r="AC494" t="s">
        <v>522</v>
      </c>
      <c r="AD494" t="s">
        <v>164</v>
      </c>
      <c r="AE494" t="s">
        <v>313</v>
      </c>
      <c r="AF494" t="s">
        <v>345</v>
      </c>
      <c r="AG494" s="88" t="s">
        <v>262</v>
      </c>
      <c r="AH494" t="s">
        <v>83</v>
      </c>
      <c r="AI494" s="49" t="s">
        <v>436</v>
      </c>
      <c r="AJ494" s="49">
        <v>1</v>
      </c>
      <c r="AK494" t="s">
        <v>5520</v>
      </c>
      <c r="AL494" s="355">
        <v>-350</v>
      </c>
      <c r="AM494" s="49" t="s">
        <v>75</v>
      </c>
      <c r="AN494" s="49" t="s">
        <v>5521</v>
      </c>
      <c r="AO494" s="397" t="s">
        <v>75</v>
      </c>
      <c r="AP494" s="397" t="s">
        <v>75</v>
      </c>
      <c r="AQ494" s="397" t="s">
        <v>75</v>
      </c>
      <c r="AR494" s="397" t="s">
        <v>75</v>
      </c>
    </row>
    <row r="495" spans="1:44" x14ac:dyDescent="0.25">
      <c r="A495" s="353">
        <v>45672</v>
      </c>
      <c r="B495" t="s">
        <v>85</v>
      </c>
      <c r="C495" t="s">
        <v>177</v>
      </c>
      <c r="D495" s="357" t="s">
        <v>608</v>
      </c>
      <c r="E495" t="s">
        <v>412</v>
      </c>
      <c r="F495" t="s">
        <v>2846</v>
      </c>
      <c r="G495" t="s">
        <v>75</v>
      </c>
      <c r="H495" t="s">
        <v>2846</v>
      </c>
      <c r="I495" s="88">
        <v>-1</v>
      </c>
      <c r="J495" t="s">
        <v>121</v>
      </c>
      <c r="K495" s="49" t="s">
        <v>2847</v>
      </c>
      <c r="L495" s="397">
        <v>15</v>
      </c>
      <c r="M495" t="s">
        <v>75</v>
      </c>
      <c r="N495" t="s">
        <v>75</v>
      </c>
      <c r="O495" t="s">
        <v>347</v>
      </c>
      <c r="P495" t="s">
        <v>347</v>
      </c>
      <c r="Q495" s="353" t="s">
        <v>75</v>
      </c>
      <c r="R495" t="s">
        <v>403</v>
      </c>
      <c r="S495" t="s">
        <v>171</v>
      </c>
      <c r="T495" t="s">
        <v>402</v>
      </c>
      <c r="U495" t="s">
        <v>75</v>
      </c>
      <c r="V495" t="s">
        <v>404</v>
      </c>
      <c r="W495" t="s">
        <v>75</v>
      </c>
      <c r="X495" s="49">
        <v>7.4</v>
      </c>
      <c r="Y495" t="s">
        <v>75</v>
      </c>
      <c r="Z495" t="s">
        <v>347</v>
      </c>
      <c r="AA495" t="s">
        <v>75</v>
      </c>
      <c r="AB495" t="s">
        <v>2846</v>
      </c>
      <c r="AC495" t="s">
        <v>2848</v>
      </c>
      <c r="AD495" t="s">
        <v>241</v>
      </c>
      <c r="AE495" t="s">
        <v>180</v>
      </c>
      <c r="AF495" t="s">
        <v>413</v>
      </c>
      <c r="AG495" s="88" t="s">
        <v>253</v>
      </c>
      <c r="AH495" t="s">
        <v>83</v>
      </c>
      <c r="AI495" s="49" t="s">
        <v>416</v>
      </c>
      <c r="AJ495" s="49">
        <v>1</v>
      </c>
      <c r="AK495" t="s">
        <v>5522</v>
      </c>
      <c r="AL495" s="355">
        <v>-15</v>
      </c>
      <c r="AM495" s="49" t="s">
        <v>75</v>
      </c>
      <c r="AN495" s="49" t="s">
        <v>75</v>
      </c>
      <c r="AO495" s="397" t="s">
        <v>75</v>
      </c>
      <c r="AP495" s="397" t="s">
        <v>75</v>
      </c>
      <c r="AQ495" s="397" t="s">
        <v>75</v>
      </c>
      <c r="AR495" s="397" t="s">
        <v>75</v>
      </c>
    </row>
    <row r="496" spans="1:44" x14ac:dyDescent="0.25">
      <c r="A496" s="353">
        <v>45672</v>
      </c>
      <c r="B496" t="s">
        <v>85</v>
      </c>
      <c r="C496" t="s">
        <v>179</v>
      </c>
      <c r="D496" s="357" t="s">
        <v>110</v>
      </c>
      <c r="E496" t="s">
        <v>523</v>
      </c>
      <c r="F496" t="s">
        <v>2817</v>
      </c>
      <c r="G496" t="s">
        <v>75</v>
      </c>
      <c r="H496" t="s">
        <v>5354</v>
      </c>
      <c r="I496" s="88">
        <v>-1</v>
      </c>
      <c r="J496" t="s">
        <v>296</v>
      </c>
      <c r="K496" s="49" t="s">
        <v>75</v>
      </c>
      <c r="L496" s="397">
        <v>176</v>
      </c>
      <c r="M496" t="s">
        <v>75</v>
      </c>
      <c r="N496" t="s">
        <v>75</v>
      </c>
      <c r="O496" t="s">
        <v>347</v>
      </c>
      <c r="P496" t="s">
        <v>347</v>
      </c>
      <c r="Q496" s="353" t="s">
        <v>75</v>
      </c>
      <c r="R496" t="s">
        <v>403</v>
      </c>
      <c r="S496" t="s">
        <v>159</v>
      </c>
      <c r="T496" t="s">
        <v>400</v>
      </c>
      <c r="U496" t="s">
        <v>75</v>
      </c>
      <c r="V496" t="s">
        <v>431</v>
      </c>
      <c r="W496" t="s">
        <v>75</v>
      </c>
      <c r="X496" s="49">
        <v>2.4</v>
      </c>
      <c r="Y496" t="s">
        <v>75</v>
      </c>
      <c r="Z496" t="s">
        <v>347</v>
      </c>
      <c r="AA496" t="s">
        <v>75</v>
      </c>
      <c r="AB496" t="s">
        <v>5354</v>
      </c>
      <c r="AC496" t="s">
        <v>347</v>
      </c>
      <c r="AD496" t="s">
        <v>2202</v>
      </c>
      <c r="AE496" t="s">
        <v>313</v>
      </c>
      <c r="AF496" t="s">
        <v>2203</v>
      </c>
      <c r="AG496" s="88" t="s">
        <v>2204</v>
      </c>
      <c r="AH496" t="s">
        <v>83</v>
      </c>
      <c r="AI496" s="49" t="s">
        <v>414</v>
      </c>
      <c r="AJ496" s="49">
        <v>4</v>
      </c>
      <c r="AK496" t="s">
        <v>5523</v>
      </c>
      <c r="AL496" s="355">
        <v>-176</v>
      </c>
      <c r="AM496" s="49" t="s">
        <v>75</v>
      </c>
      <c r="AN496" s="49" t="s">
        <v>5524</v>
      </c>
      <c r="AO496" s="397" t="s">
        <v>75</v>
      </c>
      <c r="AP496" s="397" t="s">
        <v>75</v>
      </c>
      <c r="AQ496" s="397" t="s">
        <v>75</v>
      </c>
      <c r="AR496" s="397" t="s">
        <v>75</v>
      </c>
    </row>
    <row r="497" spans="1:44" x14ac:dyDescent="0.25">
      <c r="A497" s="353">
        <v>45672</v>
      </c>
      <c r="B497" t="s">
        <v>85</v>
      </c>
      <c r="C497" t="s">
        <v>177</v>
      </c>
      <c r="D497" s="357" t="s">
        <v>314</v>
      </c>
      <c r="E497" t="s">
        <v>472</v>
      </c>
      <c r="F497" t="s">
        <v>2773</v>
      </c>
      <c r="G497" t="s">
        <v>75</v>
      </c>
      <c r="H497" t="s">
        <v>2774</v>
      </c>
      <c r="I497" s="88">
        <v>-1</v>
      </c>
      <c r="J497" t="s">
        <v>93</v>
      </c>
      <c r="K497" s="49" t="s">
        <v>2775</v>
      </c>
      <c r="L497" s="397">
        <v>400</v>
      </c>
      <c r="M497" t="s">
        <v>75</v>
      </c>
      <c r="N497" t="s">
        <v>75</v>
      </c>
      <c r="O497" t="s">
        <v>347</v>
      </c>
      <c r="P497" t="s">
        <v>347</v>
      </c>
      <c r="Q497" s="353">
        <v>45931</v>
      </c>
      <c r="R497" t="s">
        <v>403</v>
      </c>
      <c r="S497" t="s">
        <v>172</v>
      </c>
      <c r="T497" t="s">
        <v>401</v>
      </c>
      <c r="U497" t="s">
        <v>75</v>
      </c>
      <c r="V497" t="s">
        <v>404</v>
      </c>
      <c r="W497" t="s">
        <v>75</v>
      </c>
      <c r="X497" s="49">
        <v>8.1</v>
      </c>
      <c r="Y497" t="s">
        <v>75</v>
      </c>
      <c r="Z497" t="s">
        <v>347</v>
      </c>
      <c r="AA497" t="s">
        <v>75</v>
      </c>
      <c r="AB497" t="s">
        <v>2776</v>
      </c>
      <c r="AC497" t="s">
        <v>2687</v>
      </c>
      <c r="AD497" t="s">
        <v>697</v>
      </c>
      <c r="AE497" t="s">
        <v>190</v>
      </c>
      <c r="AF497" t="s">
        <v>698</v>
      </c>
      <c r="AG497" s="88" t="s">
        <v>699</v>
      </c>
      <c r="AH497" t="s">
        <v>83</v>
      </c>
      <c r="AI497" s="49" t="s">
        <v>445</v>
      </c>
      <c r="AJ497" s="49">
        <v>1</v>
      </c>
      <c r="AK497" t="s">
        <v>5525</v>
      </c>
      <c r="AL497" s="355">
        <v>-400</v>
      </c>
      <c r="AM497" s="49" t="s">
        <v>75</v>
      </c>
      <c r="AN497" s="49" t="s">
        <v>75</v>
      </c>
      <c r="AO497" s="397" t="s">
        <v>75</v>
      </c>
      <c r="AP497" s="397" t="s">
        <v>75</v>
      </c>
      <c r="AQ497" s="397" t="s">
        <v>75</v>
      </c>
      <c r="AR497" s="397" t="s">
        <v>75</v>
      </c>
    </row>
    <row r="498" spans="1:44" x14ac:dyDescent="0.25">
      <c r="A498" s="353">
        <v>45672</v>
      </c>
      <c r="B498" t="s">
        <v>85</v>
      </c>
      <c r="C498" t="s">
        <v>177</v>
      </c>
      <c r="D498" s="357" t="s">
        <v>89</v>
      </c>
      <c r="E498" t="s">
        <v>719</v>
      </c>
      <c r="F498" t="s">
        <v>725</v>
      </c>
      <c r="G498" t="s">
        <v>75</v>
      </c>
      <c r="H498" t="s">
        <v>725</v>
      </c>
      <c r="I498" s="88">
        <v>-0.2</v>
      </c>
      <c r="J498" t="s">
        <v>726</v>
      </c>
      <c r="K498" s="49">
        <v>56944</v>
      </c>
      <c r="L498" s="397">
        <v>350</v>
      </c>
      <c r="M498" t="s">
        <v>75</v>
      </c>
      <c r="N498" t="s">
        <v>75</v>
      </c>
      <c r="O498" t="s">
        <v>347</v>
      </c>
      <c r="P498" t="s">
        <v>347</v>
      </c>
      <c r="Q498" s="353">
        <v>45925</v>
      </c>
      <c r="R498" t="s">
        <v>403</v>
      </c>
      <c r="S498" t="s">
        <v>171</v>
      </c>
      <c r="T498" t="s">
        <v>402</v>
      </c>
      <c r="U498" t="s">
        <v>75</v>
      </c>
      <c r="V498" t="s">
        <v>404</v>
      </c>
      <c r="W498" t="s">
        <v>75</v>
      </c>
      <c r="X498" s="49">
        <v>7.2</v>
      </c>
      <c r="Y498" t="s">
        <v>75</v>
      </c>
      <c r="Z498" t="s">
        <v>347</v>
      </c>
      <c r="AA498" t="s">
        <v>75</v>
      </c>
      <c r="AB498" t="s">
        <v>727</v>
      </c>
      <c r="AC498" t="s">
        <v>460</v>
      </c>
      <c r="AD498" t="s">
        <v>2172</v>
      </c>
      <c r="AE498" t="s">
        <v>180</v>
      </c>
      <c r="AF498" t="s">
        <v>407</v>
      </c>
      <c r="AG498" s="88" t="s">
        <v>259</v>
      </c>
      <c r="AH498" t="s">
        <v>83</v>
      </c>
      <c r="AI498" s="49" t="s">
        <v>416</v>
      </c>
      <c r="AJ498" s="49">
        <v>1</v>
      </c>
      <c r="AK498" t="s">
        <v>5526</v>
      </c>
      <c r="AL498" s="355">
        <v>-70</v>
      </c>
      <c r="AM498" s="49" t="s">
        <v>75</v>
      </c>
      <c r="AN498" s="49" t="s">
        <v>75</v>
      </c>
      <c r="AO498" s="397" t="s">
        <v>75</v>
      </c>
      <c r="AP498" s="397" t="s">
        <v>75</v>
      </c>
      <c r="AQ498" s="397" t="s">
        <v>75</v>
      </c>
      <c r="AR498" s="397" t="s">
        <v>75</v>
      </c>
    </row>
    <row r="499" spans="1:44" x14ac:dyDescent="0.25">
      <c r="A499" s="353">
        <v>45673</v>
      </c>
      <c r="B499" t="s">
        <v>85</v>
      </c>
      <c r="C499" t="s">
        <v>188</v>
      </c>
      <c r="D499" s="357" t="s">
        <v>189</v>
      </c>
      <c r="E499" t="s">
        <v>462</v>
      </c>
      <c r="F499" t="s">
        <v>2178</v>
      </c>
      <c r="G499" t="s">
        <v>75</v>
      </c>
      <c r="H499" t="s">
        <v>2178</v>
      </c>
      <c r="I499" s="88">
        <v>-8</v>
      </c>
      <c r="J499" t="s">
        <v>102</v>
      </c>
      <c r="K499" s="49" t="s">
        <v>2179</v>
      </c>
      <c r="L499" s="397">
        <v>7.5</v>
      </c>
      <c r="M499" t="s">
        <v>75</v>
      </c>
      <c r="N499" t="s">
        <v>75</v>
      </c>
      <c r="O499" t="s">
        <v>347</v>
      </c>
      <c r="P499" t="s">
        <v>347</v>
      </c>
      <c r="Q499" s="353" t="s">
        <v>347</v>
      </c>
      <c r="R499" t="s">
        <v>403</v>
      </c>
      <c r="S499" t="s">
        <v>1072</v>
      </c>
      <c r="T499" t="s">
        <v>2888</v>
      </c>
      <c r="U499" t="s">
        <v>75</v>
      </c>
      <c r="V499" t="s">
        <v>431</v>
      </c>
      <c r="W499" t="s">
        <v>75</v>
      </c>
      <c r="X499" s="49">
        <v>1.3</v>
      </c>
      <c r="Y499" t="s">
        <v>75</v>
      </c>
      <c r="Z499" t="s">
        <v>347</v>
      </c>
      <c r="AA499" t="s">
        <v>75</v>
      </c>
      <c r="AB499" t="s">
        <v>2180</v>
      </c>
      <c r="AC499" t="s">
        <v>2181</v>
      </c>
      <c r="AD499" t="s">
        <v>299</v>
      </c>
      <c r="AE499" t="s">
        <v>187</v>
      </c>
      <c r="AF499" t="s">
        <v>410</v>
      </c>
      <c r="AG499" s="88" t="s">
        <v>411</v>
      </c>
      <c r="AH499" t="s">
        <v>83</v>
      </c>
      <c r="AI499" s="49" t="s">
        <v>436</v>
      </c>
      <c r="AJ499" s="49">
        <v>1</v>
      </c>
      <c r="AK499" t="s">
        <v>5527</v>
      </c>
      <c r="AL499" s="355">
        <v>-60</v>
      </c>
      <c r="AM499" s="49" t="s">
        <v>75</v>
      </c>
      <c r="AN499" s="49" t="s">
        <v>75</v>
      </c>
      <c r="AO499" s="397" t="s">
        <v>75</v>
      </c>
      <c r="AP499" s="397" t="s">
        <v>75</v>
      </c>
      <c r="AQ499" s="397" t="s">
        <v>75</v>
      </c>
      <c r="AR499" s="397" t="s">
        <v>75</v>
      </c>
    </row>
    <row r="500" spans="1:44" x14ac:dyDescent="0.25">
      <c r="A500" s="353">
        <v>45673</v>
      </c>
      <c r="B500" t="s">
        <v>85</v>
      </c>
      <c r="C500" t="s">
        <v>175</v>
      </c>
      <c r="D500" s="357" t="s">
        <v>360</v>
      </c>
      <c r="E500" t="s">
        <v>540</v>
      </c>
      <c r="F500" t="s">
        <v>720</v>
      </c>
      <c r="G500" t="s">
        <v>75</v>
      </c>
      <c r="H500" t="s">
        <v>1878</v>
      </c>
      <c r="I500" s="88">
        <v>-5</v>
      </c>
      <c r="J500" t="s">
        <v>103</v>
      </c>
      <c r="K500" s="49" t="s">
        <v>75</v>
      </c>
      <c r="L500" s="397">
        <v>40</v>
      </c>
      <c r="M500" t="s">
        <v>75</v>
      </c>
      <c r="N500" t="s">
        <v>75</v>
      </c>
      <c r="O500" t="s">
        <v>347</v>
      </c>
      <c r="P500" t="s">
        <v>75</v>
      </c>
      <c r="Q500" s="353" t="s">
        <v>75</v>
      </c>
      <c r="R500" t="s">
        <v>403</v>
      </c>
      <c r="S500" t="s">
        <v>1072</v>
      </c>
      <c r="T500" t="s">
        <v>2888</v>
      </c>
      <c r="U500" t="s">
        <v>75</v>
      </c>
      <c r="V500" t="s">
        <v>404</v>
      </c>
      <c r="W500" t="s">
        <v>75</v>
      </c>
      <c r="X500" s="49">
        <v>5.2</v>
      </c>
      <c r="Y500" t="s">
        <v>75</v>
      </c>
      <c r="Z500" t="s">
        <v>347</v>
      </c>
      <c r="AA500" t="s">
        <v>75</v>
      </c>
      <c r="AB500" t="s">
        <v>1879</v>
      </c>
      <c r="AC500" t="s">
        <v>2138</v>
      </c>
      <c r="AD500" t="s">
        <v>1949</v>
      </c>
      <c r="AE500" t="s">
        <v>187</v>
      </c>
      <c r="AF500" t="s">
        <v>265</v>
      </c>
      <c r="AG500" s="88" t="s">
        <v>2139</v>
      </c>
      <c r="AH500" t="s">
        <v>83</v>
      </c>
      <c r="AI500" s="49" t="s">
        <v>433</v>
      </c>
      <c r="AJ500" s="49">
        <v>1</v>
      </c>
      <c r="AK500" t="s">
        <v>5527</v>
      </c>
      <c r="AL500" s="355">
        <v>-200</v>
      </c>
      <c r="AM500" s="49" t="s">
        <v>347</v>
      </c>
      <c r="AN500" s="49" t="s">
        <v>347</v>
      </c>
      <c r="AO500" s="397" t="s">
        <v>347</v>
      </c>
      <c r="AP500" s="397" t="s">
        <v>347</v>
      </c>
      <c r="AQ500" s="397" t="s">
        <v>347</v>
      </c>
      <c r="AR500" s="397" t="s">
        <v>347</v>
      </c>
    </row>
    <row r="501" spans="1:44" x14ac:dyDescent="0.25">
      <c r="A501" s="353">
        <v>45673</v>
      </c>
      <c r="B501" t="s">
        <v>85</v>
      </c>
      <c r="C501" t="s">
        <v>175</v>
      </c>
      <c r="D501" s="357" t="s">
        <v>366</v>
      </c>
      <c r="E501" t="s">
        <v>532</v>
      </c>
      <c r="F501" t="s">
        <v>169</v>
      </c>
      <c r="G501" t="s">
        <v>75</v>
      </c>
      <c r="H501" t="s">
        <v>169</v>
      </c>
      <c r="I501" s="88">
        <v>-4</v>
      </c>
      <c r="J501" t="s">
        <v>296</v>
      </c>
      <c r="K501" s="49" t="s">
        <v>533</v>
      </c>
      <c r="L501" s="397">
        <v>3.16</v>
      </c>
      <c r="M501" t="s">
        <v>75</v>
      </c>
      <c r="N501" t="s">
        <v>75</v>
      </c>
      <c r="O501" t="s">
        <v>347</v>
      </c>
      <c r="P501" t="s">
        <v>347</v>
      </c>
      <c r="Q501" s="353" t="s">
        <v>75</v>
      </c>
      <c r="R501" t="s">
        <v>403</v>
      </c>
      <c r="S501" t="s">
        <v>1072</v>
      </c>
      <c r="T501" t="s">
        <v>2888</v>
      </c>
      <c r="U501" t="s">
        <v>75</v>
      </c>
      <c r="V501" t="s">
        <v>404</v>
      </c>
      <c r="W501" t="s">
        <v>75</v>
      </c>
      <c r="X501" s="49">
        <v>4.2</v>
      </c>
      <c r="Y501" t="s">
        <v>75</v>
      </c>
      <c r="Z501" t="s">
        <v>347</v>
      </c>
      <c r="AA501" t="s">
        <v>75</v>
      </c>
      <c r="AB501" t="s">
        <v>170</v>
      </c>
      <c r="AC501" t="s">
        <v>75</v>
      </c>
      <c r="AD501" t="s">
        <v>176</v>
      </c>
      <c r="AE501" t="s">
        <v>187</v>
      </c>
      <c r="AF501" t="s">
        <v>263</v>
      </c>
      <c r="AG501" s="88" t="s">
        <v>264</v>
      </c>
      <c r="AH501" t="s">
        <v>83</v>
      </c>
      <c r="AI501" s="49" t="s">
        <v>433</v>
      </c>
      <c r="AJ501" s="49">
        <v>1</v>
      </c>
      <c r="AK501" t="s">
        <v>5527</v>
      </c>
      <c r="AL501" s="355">
        <v>-12.64</v>
      </c>
      <c r="AM501" s="49" t="s">
        <v>75</v>
      </c>
      <c r="AN501" s="49" t="s">
        <v>75</v>
      </c>
      <c r="AO501" s="397" t="s">
        <v>75</v>
      </c>
      <c r="AP501" s="397" t="s">
        <v>75</v>
      </c>
      <c r="AQ501" s="397" t="s">
        <v>75</v>
      </c>
      <c r="AR501" s="397" t="s">
        <v>75</v>
      </c>
    </row>
    <row r="502" spans="1:44" x14ac:dyDescent="0.25">
      <c r="A502" s="353">
        <v>45673</v>
      </c>
      <c r="B502" t="s">
        <v>85</v>
      </c>
      <c r="C502" t="s">
        <v>175</v>
      </c>
      <c r="D502" s="357" t="s">
        <v>360</v>
      </c>
      <c r="E502" t="s">
        <v>540</v>
      </c>
      <c r="F502" t="s">
        <v>2612</v>
      </c>
      <c r="G502" t="s">
        <v>75</v>
      </c>
      <c r="H502" t="s">
        <v>5489</v>
      </c>
      <c r="I502" s="88">
        <v>-3</v>
      </c>
      <c r="J502" t="s">
        <v>103</v>
      </c>
      <c r="K502" s="49" t="s">
        <v>75</v>
      </c>
      <c r="L502" s="397">
        <v>70</v>
      </c>
      <c r="M502" t="s">
        <v>75</v>
      </c>
      <c r="N502" t="s">
        <v>75</v>
      </c>
      <c r="O502" t="s">
        <v>347</v>
      </c>
      <c r="P502" t="s">
        <v>347</v>
      </c>
      <c r="Q502" s="353" t="s">
        <v>75</v>
      </c>
      <c r="R502" t="s">
        <v>403</v>
      </c>
      <c r="S502" t="s">
        <v>1072</v>
      </c>
      <c r="T502" t="s">
        <v>2888</v>
      </c>
      <c r="U502" t="s">
        <v>75</v>
      </c>
      <c r="V502" t="s">
        <v>404</v>
      </c>
      <c r="W502" t="s">
        <v>75</v>
      </c>
      <c r="X502" s="49">
        <v>4.3</v>
      </c>
      <c r="Y502" t="s">
        <v>75</v>
      </c>
      <c r="Z502" t="s">
        <v>347</v>
      </c>
      <c r="AA502" t="s">
        <v>75</v>
      </c>
      <c r="AB502" t="s">
        <v>5490</v>
      </c>
      <c r="AC502" t="s">
        <v>5491</v>
      </c>
      <c r="AD502" t="s">
        <v>244</v>
      </c>
      <c r="AE502" t="s">
        <v>187</v>
      </c>
      <c r="AF502" t="s">
        <v>280</v>
      </c>
      <c r="AG502" s="88" t="s">
        <v>255</v>
      </c>
      <c r="AH502" t="s">
        <v>83</v>
      </c>
      <c r="AI502" s="49" t="s">
        <v>433</v>
      </c>
      <c r="AJ502" s="49">
        <v>1</v>
      </c>
      <c r="AK502" t="s">
        <v>5528</v>
      </c>
      <c r="AL502" s="355">
        <v>-210</v>
      </c>
      <c r="AM502" s="49" t="s">
        <v>75</v>
      </c>
      <c r="AN502" s="49" t="s">
        <v>75</v>
      </c>
      <c r="AO502" s="397" t="s">
        <v>75</v>
      </c>
      <c r="AP502" s="397" t="s">
        <v>75</v>
      </c>
      <c r="AQ502" s="397" t="s">
        <v>75</v>
      </c>
      <c r="AR502" s="397" t="s">
        <v>75</v>
      </c>
    </row>
    <row r="503" spans="1:44" x14ac:dyDescent="0.25">
      <c r="A503" s="353">
        <v>45673</v>
      </c>
      <c r="B503" t="s">
        <v>85</v>
      </c>
      <c r="C503" t="s">
        <v>188</v>
      </c>
      <c r="D503" s="357" t="s">
        <v>189</v>
      </c>
      <c r="E503" t="s">
        <v>462</v>
      </c>
      <c r="F503" t="s">
        <v>123</v>
      </c>
      <c r="G503" t="s">
        <v>75</v>
      </c>
      <c r="H503" t="s">
        <v>123</v>
      </c>
      <c r="I503" s="88">
        <v>-2</v>
      </c>
      <c r="J503" t="s">
        <v>102</v>
      </c>
      <c r="K503" s="49" t="s">
        <v>232</v>
      </c>
      <c r="L503" s="397">
        <v>9</v>
      </c>
      <c r="M503" t="s">
        <v>75</v>
      </c>
      <c r="N503" t="s">
        <v>75</v>
      </c>
      <c r="O503" t="s">
        <v>347</v>
      </c>
      <c r="P503" t="s">
        <v>347</v>
      </c>
      <c r="Q503" s="353" t="s">
        <v>75</v>
      </c>
      <c r="R503" t="s">
        <v>403</v>
      </c>
      <c r="S503" t="s">
        <v>171</v>
      </c>
      <c r="T503" t="s">
        <v>402</v>
      </c>
      <c r="U503" t="s">
        <v>75</v>
      </c>
      <c r="V503" t="s">
        <v>431</v>
      </c>
      <c r="W503" t="s">
        <v>75</v>
      </c>
      <c r="X503" s="49">
        <v>2.2999999999999998</v>
      </c>
      <c r="Y503" t="s">
        <v>75</v>
      </c>
      <c r="Z503" t="s">
        <v>347</v>
      </c>
      <c r="AA503" t="s">
        <v>75</v>
      </c>
      <c r="AB503" t="s">
        <v>123</v>
      </c>
      <c r="AC503" t="s">
        <v>2143</v>
      </c>
      <c r="AD503" t="s">
        <v>2134</v>
      </c>
      <c r="AE503" t="s">
        <v>180</v>
      </c>
      <c r="AF503" t="s">
        <v>2135</v>
      </c>
      <c r="AG503" s="88" t="s">
        <v>2136</v>
      </c>
      <c r="AH503" t="s">
        <v>83</v>
      </c>
      <c r="AI503" s="49" t="s">
        <v>414</v>
      </c>
      <c r="AJ503" s="49">
        <v>1</v>
      </c>
      <c r="AK503" t="s">
        <v>5529</v>
      </c>
      <c r="AL503" s="355">
        <v>-18</v>
      </c>
      <c r="AM503" s="49" t="s">
        <v>75</v>
      </c>
      <c r="AN503" s="49" t="s">
        <v>75</v>
      </c>
      <c r="AO503" s="397" t="s">
        <v>75</v>
      </c>
      <c r="AP503" s="397" t="s">
        <v>75</v>
      </c>
      <c r="AQ503" s="397" t="s">
        <v>75</v>
      </c>
      <c r="AR503" s="397" t="s">
        <v>75</v>
      </c>
    </row>
    <row r="504" spans="1:44" x14ac:dyDescent="0.25">
      <c r="A504" s="353">
        <v>45673</v>
      </c>
      <c r="B504" t="s">
        <v>85</v>
      </c>
      <c r="C504" t="s">
        <v>188</v>
      </c>
      <c r="D504" s="357" t="s">
        <v>189</v>
      </c>
      <c r="E504" t="s">
        <v>462</v>
      </c>
      <c r="F504" t="s">
        <v>231</v>
      </c>
      <c r="G504" t="s">
        <v>75</v>
      </c>
      <c r="H504" t="s">
        <v>231</v>
      </c>
      <c r="I504" s="88">
        <v>-2</v>
      </c>
      <c r="J504" t="s">
        <v>102</v>
      </c>
      <c r="K504" s="49" t="s">
        <v>700</v>
      </c>
      <c r="L504" s="397">
        <v>9</v>
      </c>
      <c r="M504" t="s">
        <v>75</v>
      </c>
      <c r="N504" t="s">
        <v>75</v>
      </c>
      <c r="O504" t="s">
        <v>347</v>
      </c>
      <c r="P504" t="s">
        <v>347</v>
      </c>
      <c r="Q504" s="353" t="s">
        <v>75</v>
      </c>
      <c r="R504" t="s">
        <v>403</v>
      </c>
      <c r="S504" t="s">
        <v>171</v>
      </c>
      <c r="T504" t="s">
        <v>402</v>
      </c>
      <c r="U504" t="s">
        <v>75</v>
      </c>
      <c r="V504" t="s">
        <v>431</v>
      </c>
      <c r="W504" t="s">
        <v>75</v>
      </c>
      <c r="X504" s="49">
        <v>2.2999999999999998</v>
      </c>
      <c r="Y504" t="s">
        <v>75</v>
      </c>
      <c r="Z504" t="s">
        <v>347</v>
      </c>
      <c r="AA504" t="s">
        <v>75</v>
      </c>
      <c r="AB504" t="s">
        <v>231</v>
      </c>
      <c r="AC504" t="s">
        <v>559</v>
      </c>
      <c r="AD504" t="s">
        <v>80</v>
      </c>
      <c r="AE504" t="s">
        <v>180</v>
      </c>
      <c r="AF504" t="s">
        <v>409</v>
      </c>
      <c r="AG504" s="88" t="s">
        <v>256</v>
      </c>
      <c r="AH504" t="s">
        <v>83</v>
      </c>
      <c r="AI504" s="49" t="s">
        <v>436</v>
      </c>
      <c r="AJ504" s="49">
        <v>1</v>
      </c>
      <c r="AK504" t="s">
        <v>5529</v>
      </c>
      <c r="AL504" s="355">
        <v>-18</v>
      </c>
      <c r="AM504" s="49" t="s">
        <v>75</v>
      </c>
      <c r="AN504" s="49" t="s">
        <v>75</v>
      </c>
      <c r="AO504" s="397" t="s">
        <v>75</v>
      </c>
      <c r="AP504" s="397" t="s">
        <v>75</v>
      </c>
      <c r="AQ504" s="397" t="s">
        <v>75</v>
      </c>
      <c r="AR504" s="397" t="s">
        <v>75</v>
      </c>
    </row>
    <row r="505" spans="1:44" x14ac:dyDescent="0.25">
      <c r="A505" s="353">
        <v>45673</v>
      </c>
      <c r="B505" t="s">
        <v>85</v>
      </c>
      <c r="C505" t="s">
        <v>177</v>
      </c>
      <c r="D505" s="357" t="s">
        <v>477</v>
      </c>
      <c r="E505" t="s">
        <v>415</v>
      </c>
      <c r="F505" t="s">
        <v>286</v>
      </c>
      <c r="G505" t="s">
        <v>75</v>
      </c>
      <c r="H505" t="s">
        <v>286</v>
      </c>
      <c r="I505" s="88">
        <v>-2</v>
      </c>
      <c r="J505" t="s">
        <v>2159</v>
      </c>
      <c r="K505" s="49" t="s">
        <v>494</v>
      </c>
      <c r="L505" s="397">
        <v>45</v>
      </c>
      <c r="M505" t="s">
        <v>75</v>
      </c>
      <c r="N505" t="s">
        <v>75</v>
      </c>
      <c r="O505" t="s">
        <v>347</v>
      </c>
      <c r="P505" t="s">
        <v>347</v>
      </c>
      <c r="Q505" s="353">
        <v>47208</v>
      </c>
      <c r="R505" t="s">
        <v>403</v>
      </c>
      <c r="S505" t="s">
        <v>171</v>
      </c>
      <c r="T505" t="s">
        <v>402</v>
      </c>
      <c r="U505" t="s">
        <v>75</v>
      </c>
      <c r="V505" t="s">
        <v>404</v>
      </c>
      <c r="W505" t="s">
        <v>75</v>
      </c>
      <c r="X505" s="49">
        <v>7.3</v>
      </c>
      <c r="Y505" t="s">
        <v>75</v>
      </c>
      <c r="Z505" t="s">
        <v>347</v>
      </c>
      <c r="AA505" t="s">
        <v>75</v>
      </c>
      <c r="AB505" t="s">
        <v>2160</v>
      </c>
      <c r="AC505" t="s">
        <v>479</v>
      </c>
      <c r="AD505" t="s">
        <v>178</v>
      </c>
      <c r="AE505" t="s">
        <v>180</v>
      </c>
      <c r="AF505" t="s">
        <v>79</v>
      </c>
      <c r="AG505" s="88" t="s">
        <v>254</v>
      </c>
      <c r="AH505" t="s">
        <v>83</v>
      </c>
      <c r="AI505" s="49" t="s">
        <v>416</v>
      </c>
      <c r="AJ505" s="49">
        <v>1</v>
      </c>
      <c r="AK505" t="s">
        <v>5529</v>
      </c>
      <c r="AL505" s="355">
        <v>-90</v>
      </c>
      <c r="AM505" s="49" t="s">
        <v>75</v>
      </c>
      <c r="AN505" s="49" t="s">
        <v>75</v>
      </c>
      <c r="AO505" s="397" t="s">
        <v>75</v>
      </c>
      <c r="AP505" s="397" t="s">
        <v>75</v>
      </c>
      <c r="AQ505" s="397" t="s">
        <v>75</v>
      </c>
      <c r="AR505" s="397" t="s">
        <v>75</v>
      </c>
    </row>
    <row r="506" spans="1:44" x14ac:dyDescent="0.25">
      <c r="A506" s="353">
        <v>45673</v>
      </c>
      <c r="B506" t="s">
        <v>85</v>
      </c>
      <c r="C506" t="s">
        <v>188</v>
      </c>
      <c r="D506" s="357" t="s">
        <v>365</v>
      </c>
      <c r="E506" t="s">
        <v>430</v>
      </c>
      <c r="F506" t="s">
        <v>124</v>
      </c>
      <c r="G506" t="s">
        <v>75</v>
      </c>
      <c r="H506" t="s">
        <v>124</v>
      </c>
      <c r="I506" s="88">
        <v>-2</v>
      </c>
      <c r="J506" t="s">
        <v>102</v>
      </c>
      <c r="K506" s="49" t="s">
        <v>100</v>
      </c>
      <c r="L506" s="397">
        <v>2.63</v>
      </c>
      <c r="M506" t="s">
        <v>75</v>
      </c>
      <c r="N506" t="s">
        <v>75</v>
      </c>
      <c r="O506" t="s">
        <v>347</v>
      </c>
      <c r="P506" t="s">
        <v>347</v>
      </c>
      <c r="Q506" s="353" t="s">
        <v>75</v>
      </c>
      <c r="R506" t="s">
        <v>403</v>
      </c>
      <c r="S506" t="s">
        <v>171</v>
      </c>
      <c r="T506" t="s">
        <v>402</v>
      </c>
      <c r="U506" t="s">
        <v>75</v>
      </c>
      <c r="V506" t="s">
        <v>431</v>
      </c>
      <c r="W506" t="s">
        <v>75</v>
      </c>
      <c r="X506" s="49">
        <v>2.4</v>
      </c>
      <c r="Y506" t="s">
        <v>75</v>
      </c>
      <c r="Z506" t="s">
        <v>347</v>
      </c>
      <c r="AA506" t="s">
        <v>75</v>
      </c>
      <c r="AB506" t="s">
        <v>125</v>
      </c>
      <c r="AC506" t="s">
        <v>356</v>
      </c>
      <c r="AD506" t="s">
        <v>2125</v>
      </c>
      <c r="AE506" t="s">
        <v>180</v>
      </c>
      <c r="AF506" t="s">
        <v>2126</v>
      </c>
      <c r="AG506" s="88" t="s">
        <v>256</v>
      </c>
      <c r="AH506" t="s">
        <v>83</v>
      </c>
      <c r="AI506" s="49" t="s">
        <v>406</v>
      </c>
      <c r="AJ506" s="49">
        <v>1</v>
      </c>
      <c r="AK506" t="s">
        <v>5529</v>
      </c>
      <c r="AL506" s="355">
        <v>-5.26</v>
      </c>
      <c r="AM506" s="49" t="s">
        <v>75</v>
      </c>
      <c r="AN506" s="49" t="s">
        <v>75</v>
      </c>
      <c r="AO506" s="397" t="s">
        <v>75</v>
      </c>
      <c r="AP506" s="397" t="s">
        <v>75</v>
      </c>
      <c r="AQ506" s="397" t="s">
        <v>75</v>
      </c>
      <c r="AR506" s="397" t="s">
        <v>75</v>
      </c>
    </row>
    <row r="507" spans="1:44" x14ac:dyDescent="0.25">
      <c r="A507" s="353">
        <v>45673</v>
      </c>
      <c r="B507" t="s">
        <v>85</v>
      </c>
      <c r="C507" t="s">
        <v>188</v>
      </c>
      <c r="D507" s="357" t="s">
        <v>365</v>
      </c>
      <c r="E507" t="s">
        <v>430</v>
      </c>
      <c r="F507" t="s">
        <v>99</v>
      </c>
      <c r="G507" t="s">
        <v>75</v>
      </c>
      <c r="H507" t="s">
        <v>99</v>
      </c>
      <c r="I507" s="88">
        <v>-2</v>
      </c>
      <c r="J507" t="s">
        <v>218</v>
      </c>
      <c r="K507" s="49" t="s">
        <v>100</v>
      </c>
      <c r="L507" s="397">
        <v>1.6</v>
      </c>
      <c r="M507" t="s">
        <v>75</v>
      </c>
      <c r="N507" t="s">
        <v>75</v>
      </c>
      <c r="O507" t="s">
        <v>347</v>
      </c>
      <c r="P507" t="s">
        <v>347</v>
      </c>
      <c r="Q507" s="353" t="s">
        <v>347</v>
      </c>
      <c r="R507" t="s">
        <v>403</v>
      </c>
      <c r="S507" t="s">
        <v>171</v>
      </c>
      <c r="T507" t="s">
        <v>402</v>
      </c>
      <c r="U507" t="s">
        <v>75</v>
      </c>
      <c r="V507" t="s">
        <v>431</v>
      </c>
      <c r="W507" t="s">
        <v>75</v>
      </c>
      <c r="X507" s="49">
        <v>5.2</v>
      </c>
      <c r="Y507" t="s">
        <v>75</v>
      </c>
      <c r="Z507" t="s">
        <v>347</v>
      </c>
      <c r="AA507" t="s">
        <v>75</v>
      </c>
      <c r="AB507" t="s">
        <v>101</v>
      </c>
      <c r="AC507" t="s">
        <v>75</v>
      </c>
      <c r="AD507" t="s">
        <v>5332</v>
      </c>
      <c r="AE507" t="s">
        <v>180</v>
      </c>
      <c r="AF507" t="s">
        <v>5333</v>
      </c>
      <c r="AG507" s="88" t="s">
        <v>5334</v>
      </c>
      <c r="AH507" t="s">
        <v>83</v>
      </c>
      <c r="AI507" s="49" t="s">
        <v>406</v>
      </c>
      <c r="AJ507" s="49">
        <v>1</v>
      </c>
      <c r="AK507" t="s">
        <v>5529</v>
      </c>
      <c r="AL507" s="355">
        <v>-3.2</v>
      </c>
      <c r="AM507" s="49" t="s">
        <v>75</v>
      </c>
      <c r="AN507" s="49" t="s">
        <v>75</v>
      </c>
      <c r="AO507" s="397" t="s">
        <v>75</v>
      </c>
      <c r="AP507" s="397" t="s">
        <v>75</v>
      </c>
      <c r="AQ507" s="397" t="s">
        <v>75</v>
      </c>
      <c r="AR507" s="397" t="s">
        <v>75</v>
      </c>
    </row>
    <row r="508" spans="1:44" x14ac:dyDescent="0.25">
      <c r="A508" s="353">
        <v>45673</v>
      </c>
      <c r="B508" t="s">
        <v>85</v>
      </c>
      <c r="C508" t="s">
        <v>175</v>
      </c>
      <c r="D508" s="357" t="s">
        <v>2206</v>
      </c>
      <c r="E508" t="s">
        <v>2226</v>
      </c>
      <c r="F508" t="s">
        <v>2227</v>
      </c>
      <c r="G508" t="s">
        <v>75</v>
      </c>
      <c r="H508" t="s">
        <v>2228</v>
      </c>
      <c r="I508" s="88">
        <v>-2</v>
      </c>
      <c r="J508" t="s">
        <v>88</v>
      </c>
      <c r="K508" s="49">
        <v>19352000</v>
      </c>
      <c r="L508" s="397">
        <v>65</v>
      </c>
      <c r="M508" t="s">
        <v>75</v>
      </c>
      <c r="N508" t="s">
        <v>75</v>
      </c>
      <c r="O508" t="s">
        <v>75</v>
      </c>
      <c r="P508" t="s">
        <v>75</v>
      </c>
      <c r="Q508" s="353" t="s">
        <v>75</v>
      </c>
      <c r="R508" t="s">
        <v>403</v>
      </c>
      <c r="S508" t="s">
        <v>1072</v>
      </c>
      <c r="T508" t="s">
        <v>2888</v>
      </c>
      <c r="U508" t="s">
        <v>75</v>
      </c>
      <c r="V508" t="s">
        <v>404</v>
      </c>
      <c r="W508" t="s">
        <v>75</v>
      </c>
      <c r="X508" s="49">
        <v>5.0999999999999996</v>
      </c>
      <c r="Y508" t="s">
        <v>75</v>
      </c>
      <c r="Z508" t="s">
        <v>347</v>
      </c>
      <c r="AA508" t="s">
        <v>75</v>
      </c>
      <c r="AB508" t="s">
        <v>2228</v>
      </c>
      <c r="AC508" t="s">
        <v>2229</v>
      </c>
      <c r="AD508" t="s">
        <v>2230</v>
      </c>
      <c r="AE508" t="s">
        <v>187</v>
      </c>
      <c r="AF508" t="s">
        <v>5530</v>
      </c>
      <c r="AG508" s="88" t="s">
        <v>5531</v>
      </c>
      <c r="AH508" t="s">
        <v>83</v>
      </c>
      <c r="AI508" s="49" t="s">
        <v>406</v>
      </c>
      <c r="AJ508" s="49">
        <v>1</v>
      </c>
      <c r="AK508" t="s">
        <v>5527</v>
      </c>
      <c r="AL508" s="355">
        <v>-130</v>
      </c>
      <c r="AM508" s="49" t="s">
        <v>75</v>
      </c>
      <c r="AN508" s="49" t="s">
        <v>75</v>
      </c>
      <c r="AO508" s="397" t="s">
        <v>75</v>
      </c>
      <c r="AP508" s="397" t="s">
        <v>75</v>
      </c>
      <c r="AQ508" s="397" t="s">
        <v>75</v>
      </c>
      <c r="AR508" s="397" t="s">
        <v>75</v>
      </c>
    </row>
    <row r="509" spans="1:44" x14ac:dyDescent="0.25">
      <c r="A509" s="353">
        <v>45673</v>
      </c>
      <c r="B509" t="s">
        <v>85</v>
      </c>
      <c r="C509" t="s">
        <v>188</v>
      </c>
      <c r="D509" s="357" t="s">
        <v>363</v>
      </c>
      <c r="E509" t="s">
        <v>434</v>
      </c>
      <c r="F509" t="s">
        <v>257</v>
      </c>
      <c r="G509" t="s">
        <v>75</v>
      </c>
      <c r="H509" t="s">
        <v>257</v>
      </c>
      <c r="I509" s="88">
        <v>-1</v>
      </c>
      <c r="J509" t="s">
        <v>352</v>
      </c>
      <c r="K509" s="49" t="s">
        <v>454</v>
      </c>
      <c r="L509" s="397">
        <v>130</v>
      </c>
      <c r="M509" t="s">
        <v>75</v>
      </c>
      <c r="N509" t="s">
        <v>75</v>
      </c>
      <c r="O509" t="s">
        <v>347</v>
      </c>
      <c r="P509" t="s">
        <v>347</v>
      </c>
      <c r="Q509" s="353">
        <v>45900</v>
      </c>
      <c r="R509" t="s">
        <v>403</v>
      </c>
      <c r="S509" t="s">
        <v>610</v>
      </c>
      <c r="T509" t="s">
        <v>611</v>
      </c>
      <c r="U509" t="s">
        <v>75</v>
      </c>
      <c r="V509" t="s">
        <v>431</v>
      </c>
      <c r="W509" t="s">
        <v>75</v>
      </c>
      <c r="X509" s="49">
        <v>4.4000000000000004</v>
      </c>
      <c r="Y509" t="s">
        <v>75</v>
      </c>
      <c r="Z509" t="s">
        <v>347</v>
      </c>
      <c r="AA509" t="s">
        <v>75</v>
      </c>
      <c r="AB509" t="s">
        <v>455</v>
      </c>
      <c r="AC509" t="s">
        <v>5367</v>
      </c>
      <c r="AD509" t="s">
        <v>80</v>
      </c>
      <c r="AE509" t="s">
        <v>195</v>
      </c>
      <c r="AF509" t="s">
        <v>409</v>
      </c>
      <c r="AG509" s="88" t="s">
        <v>256</v>
      </c>
      <c r="AH509" t="s">
        <v>83</v>
      </c>
      <c r="AI509" s="49" t="s">
        <v>433</v>
      </c>
      <c r="AJ509" s="49">
        <v>1</v>
      </c>
      <c r="AK509" t="s">
        <v>2207</v>
      </c>
      <c r="AL509" s="355">
        <v>-130</v>
      </c>
      <c r="AM509" s="49" t="s">
        <v>75</v>
      </c>
      <c r="AN509" s="49" t="s">
        <v>75</v>
      </c>
      <c r="AO509" s="397" t="s">
        <v>75</v>
      </c>
      <c r="AP509" s="397" t="s">
        <v>75</v>
      </c>
      <c r="AQ509" s="397" t="s">
        <v>75</v>
      </c>
      <c r="AR509" s="397" t="s">
        <v>75</v>
      </c>
    </row>
    <row r="510" spans="1:44" x14ac:dyDescent="0.25">
      <c r="A510" s="353">
        <v>45673</v>
      </c>
      <c r="B510" t="s">
        <v>85</v>
      </c>
      <c r="C510" t="s">
        <v>175</v>
      </c>
      <c r="D510" s="357" t="s">
        <v>602</v>
      </c>
      <c r="E510" t="s">
        <v>517</v>
      </c>
      <c r="F510" t="s">
        <v>2778</v>
      </c>
      <c r="G510" t="s">
        <v>75</v>
      </c>
      <c r="H510" t="s">
        <v>2778</v>
      </c>
      <c r="I510" s="88">
        <v>-1</v>
      </c>
      <c r="J510" t="s">
        <v>296</v>
      </c>
      <c r="K510" s="49" t="s">
        <v>2779</v>
      </c>
      <c r="L510" s="397">
        <v>50</v>
      </c>
      <c r="M510" t="s">
        <v>75</v>
      </c>
      <c r="N510" t="s">
        <v>75</v>
      </c>
      <c r="O510" t="s">
        <v>347</v>
      </c>
      <c r="P510" t="s">
        <v>347</v>
      </c>
      <c r="Q510" s="353" t="s">
        <v>75</v>
      </c>
      <c r="R510" t="s">
        <v>403</v>
      </c>
      <c r="S510" t="s">
        <v>1072</v>
      </c>
      <c r="T510" t="s">
        <v>2888</v>
      </c>
      <c r="U510" t="s">
        <v>75</v>
      </c>
      <c r="V510" t="s">
        <v>404</v>
      </c>
      <c r="W510" t="s">
        <v>75</v>
      </c>
      <c r="X510" s="49">
        <v>4.5</v>
      </c>
      <c r="Y510" t="s">
        <v>75</v>
      </c>
      <c r="Z510" t="s">
        <v>347</v>
      </c>
      <c r="AA510" t="s">
        <v>75</v>
      </c>
      <c r="AB510" t="s">
        <v>2778</v>
      </c>
      <c r="AC510" t="s">
        <v>75</v>
      </c>
      <c r="AD510" t="s">
        <v>337</v>
      </c>
      <c r="AE510" t="s">
        <v>187</v>
      </c>
      <c r="AF510" t="s">
        <v>566</v>
      </c>
      <c r="AG510" s="88" t="s">
        <v>567</v>
      </c>
      <c r="AH510" t="s">
        <v>104</v>
      </c>
      <c r="AI510" s="49" t="s">
        <v>433</v>
      </c>
      <c r="AJ510" s="49">
        <v>1</v>
      </c>
      <c r="AK510" t="s">
        <v>5527</v>
      </c>
      <c r="AL510" s="355">
        <v>-50</v>
      </c>
      <c r="AM510" s="49" t="s">
        <v>75</v>
      </c>
      <c r="AN510" s="49" t="s">
        <v>75</v>
      </c>
      <c r="AO510" s="397" t="s">
        <v>75</v>
      </c>
      <c r="AP510" s="397" t="s">
        <v>75</v>
      </c>
      <c r="AQ510" s="397" t="s">
        <v>75</v>
      </c>
      <c r="AR510" s="397" t="s">
        <v>75</v>
      </c>
    </row>
    <row r="511" spans="1:44" x14ac:dyDescent="0.25">
      <c r="A511" s="353">
        <v>45673</v>
      </c>
      <c r="B511" t="s">
        <v>85</v>
      </c>
      <c r="C511" t="s">
        <v>362</v>
      </c>
      <c r="D511" s="357" t="s">
        <v>609</v>
      </c>
      <c r="E511" t="s">
        <v>542</v>
      </c>
      <c r="F511" t="s">
        <v>147</v>
      </c>
      <c r="G511" t="s">
        <v>75</v>
      </c>
      <c r="H511" t="s">
        <v>147</v>
      </c>
      <c r="I511" s="88">
        <v>-1</v>
      </c>
      <c r="J511" t="s">
        <v>146</v>
      </c>
      <c r="K511" s="49" t="s">
        <v>148</v>
      </c>
      <c r="L511" s="397">
        <v>50</v>
      </c>
      <c r="M511" t="s">
        <v>75</v>
      </c>
      <c r="N511" t="s">
        <v>75</v>
      </c>
      <c r="O511" t="s">
        <v>347</v>
      </c>
      <c r="P511" t="s">
        <v>347</v>
      </c>
      <c r="Q511" s="353">
        <v>45901</v>
      </c>
      <c r="R511" t="s">
        <v>403</v>
      </c>
      <c r="S511" t="s">
        <v>281</v>
      </c>
      <c r="T511" t="s">
        <v>548</v>
      </c>
      <c r="U511" t="s">
        <v>75</v>
      </c>
      <c r="V511" t="s">
        <v>431</v>
      </c>
      <c r="W511" t="s">
        <v>75</v>
      </c>
      <c r="X511" s="49">
        <v>8.1999999999999993</v>
      </c>
      <c r="Y511" t="s">
        <v>75</v>
      </c>
      <c r="Z511" t="s">
        <v>347</v>
      </c>
      <c r="AA511" t="s">
        <v>75</v>
      </c>
      <c r="AB511" t="s">
        <v>149</v>
      </c>
      <c r="AC511" t="s">
        <v>544</v>
      </c>
      <c r="AD511" t="s">
        <v>237</v>
      </c>
      <c r="AE511" t="s">
        <v>209</v>
      </c>
      <c r="AF511" t="s">
        <v>407</v>
      </c>
      <c r="AG511" s="88" t="s">
        <v>545</v>
      </c>
      <c r="AH511" t="s">
        <v>83</v>
      </c>
      <c r="AI511" s="49">
        <v>8</v>
      </c>
      <c r="AJ511" s="49">
        <v>1</v>
      </c>
      <c r="AK511" t="s">
        <v>5532</v>
      </c>
      <c r="AL511" s="355">
        <v>-50</v>
      </c>
      <c r="AM511" s="49" t="s">
        <v>75</v>
      </c>
      <c r="AN511" s="49" t="s">
        <v>75</v>
      </c>
      <c r="AO511" s="397" t="s">
        <v>75</v>
      </c>
      <c r="AP511" s="397" t="s">
        <v>75</v>
      </c>
      <c r="AQ511" s="397" t="s">
        <v>75</v>
      </c>
      <c r="AR511" s="397" t="s">
        <v>75</v>
      </c>
    </row>
    <row r="512" spans="1:44" x14ac:dyDescent="0.25">
      <c r="A512" s="353">
        <v>45673</v>
      </c>
      <c r="B512" t="s">
        <v>85</v>
      </c>
      <c r="C512" t="s">
        <v>362</v>
      </c>
      <c r="D512" s="357" t="s">
        <v>609</v>
      </c>
      <c r="E512" t="s">
        <v>542</v>
      </c>
      <c r="F512" t="s">
        <v>161</v>
      </c>
      <c r="G512" t="s">
        <v>75</v>
      </c>
      <c r="H512" t="s">
        <v>161</v>
      </c>
      <c r="I512" s="88">
        <v>-1</v>
      </c>
      <c r="J512" t="s">
        <v>93</v>
      </c>
      <c r="K512" s="49" t="s">
        <v>162</v>
      </c>
      <c r="L512" s="397">
        <v>90</v>
      </c>
      <c r="M512" t="s">
        <v>75</v>
      </c>
      <c r="N512" t="s">
        <v>75</v>
      </c>
      <c r="O512" t="s">
        <v>347</v>
      </c>
      <c r="P512" t="s">
        <v>347</v>
      </c>
      <c r="Q512" s="353">
        <v>45901</v>
      </c>
      <c r="R512" t="s">
        <v>403</v>
      </c>
      <c r="S512" t="s">
        <v>281</v>
      </c>
      <c r="T512" t="s">
        <v>548</v>
      </c>
      <c r="U512" t="s">
        <v>75</v>
      </c>
      <c r="V512" t="s">
        <v>431</v>
      </c>
      <c r="W512" t="s">
        <v>75</v>
      </c>
      <c r="X512" s="49">
        <v>8.1999999999999993</v>
      </c>
      <c r="Y512" t="s">
        <v>75</v>
      </c>
      <c r="Z512" t="s">
        <v>347</v>
      </c>
      <c r="AA512" t="s">
        <v>75</v>
      </c>
      <c r="AB512" t="s">
        <v>163</v>
      </c>
      <c r="AC512" t="s">
        <v>544</v>
      </c>
      <c r="AD512" t="s">
        <v>237</v>
      </c>
      <c r="AE512" t="s">
        <v>209</v>
      </c>
      <c r="AF512" t="s">
        <v>407</v>
      </c>
      <c r="AG512" s="88" t="s">
        <v>545</v>
      </c>
      <c r="AH512" t="s">
        <v>83</v>
      </c>
      <c r="AI512" s="49">
        <v>8</v>
      </c>
      <c r="AJ512" s="49">
        <v>1</v>
      </c>
      <c r="AK512" t="s">
        <v>5532</v>
      </c>
      <c r="AL512" s="355">
        <v>-90</v>
      </c>
      <c r="AM512" s="49" t="s">
        <v>75</v>
      </c>
      <c r="AN512" s="49" t="s">
        <v>75</v>
      </c>
      <c r="AO512" s="397" t="s">
        <v>75</v>
      </c>
      <c r="AP512" s="397" t="s">
        <v>75</v>
      </c>
      <c r="AQ512" s="397" t="s">
        <v>75</v>
      </c>
      <c r="AR512" s="397" t="s">
        <v>75</v>
      </c>
    </row>
    <row r="513" spans="1:44" x14ac:dyDescent="0.25">
      <c r="A513" s="353">
        <v>45673</v>
      </c>
      <c r="B513" t="s">
        <v>85</v>
      </c>
      <c r="C513" t="s">
        <v>362</v>
      </c>
      <c r="D513" s="357" t="s">
        <v>609</v>
      </c>
      <c r="E513" t="s">
        <v>542</v>
      </c>
      <c r="F513" t="s">
        <v>143</v>
      </c>
      <c r="G513" t="s">
        <v>75</v>
      </c>
      <c r="H513" t="s">
        <v>143</v>
      </c>
      <c r="I513" s="88">
        <v>-1</v>
      </c>
      <c r="J513" t="s">
        <v>146</v>
      </c>
      <c r="K513" s="49" t="s">
        <v>308</v>
      </c>
      <c r="L513" s="397">
        <v>60</v>
      </c>
      <c r="M513" t="s">
        <v>75</v>
      </c>
      <c r="N513" t="s">
        <v>75</v>
      </c>
      <c r="O513" t="s">
        <v>347</v>
      </c>
      <c r="P513" t="s">
        <v>347</v>
      </c>
      <c r="Q513" s="353">
        <v>45901</v>
      </c>
      <c r="R513" t="s">
        <v>403</v>
      </c>
      <c r="S513" t="s">
        <v>281</v>
      </c>
      <c r="T513" t="s">
        <v>548</v>
      </c>
      <c r="U513" t="s">
        <v>75</v>
      </c>
      <c r="V513" t="s">
        <v>431</v>
      </c>
      <c r="W513" t="s">
        <v>75</v>
      </c>
      <c r="X513" s="49">
        <v>8.1999999999999993</v>
      </c>
      <c r="Y513" t="s">
        <v>75</v>
      </c>
      <c r="Z513" t="s">
        <v>347</v>
      </c>
      <c r="AA513" t="s">
        <v>75</v>
      </c>
      <c r="AB513" t="s">
        <v>145</v>
      </c>
      <c r="AC513" t="s">
        <v>544</v>
      </c>
      <c r="AD513" t="s">
        <v>237</v>
      </c>
      <c r="AE513" t="s">
        <v>209</v>
      </c>
      <c r="AF513" t="s">
        <v>407</v>
      </c>
      <c r="AG513" s="88" t="s">
        <v>545</v>
      </c>
      <c r="AH513" t="s">
        <v>83</v>
      </c>
      <c r="AI513" s="49">
        <v>8</v>
      </c>
      <c r="AJ513" s="49">
        <v>1</v>
      </c>
      <c r="AK513" t="s">
        <v>5532</v>
      </c>
      <c r="AL513" s="355">
        <v>-60</v>
      </c>
      <c r="AM513" s="49" t="s">
        <v>75</v>
      </c>
      <c r="AN513" s="49" t="s">
        <v>75</v>
      </c>
      <c r="AO513" s="397" t="s">
        <v>75</v>
      </c>
      <c r="AP513" s="397" t="s">
        <v>75</v>
      </c>
      <c r="AQ513" s="397" t="s">
        <v>75</v>
      </c>
      <c r="AR513" s="397" t="s">
        <v>75</v>
      </c>
    </row>
    <row r="514" spans="1:44" x14ac:dyDescent="0.25">
      <c r="A514" s="353">
        <v>45673</v>
      </c>
      <c r="B514" t="s">
        <v>85</v>
      </c>
      <c r="C514" t="s">
        <v>362</v>
      </c>
      <c r="D514" s="357" t="s">
        <v>609</v>
      </c>
      <c r="E514" t="s">
        <v>542</v>
      </c>
      <c r="F514" t="s">
        <v>233</v>
      </c>
      <c r="G514" t="s">
        <v>75</v>
      </c>
      <c r="H514" t="s">
        <v>233</v>
      </c>
      <c r="I514" s="88">
        <v>-1</v>
      </c>
      <c r="J514" t="s">
        <v>94</v>
      </c>
      <c r="K514" s="49" t="s">
        <v>234</v>
      </c>
      <c r="L514" s="397">
        <v>18</v>
      </c>
      <c r="M514" t="s">
        <v>75</v>
      </c>
      <c r="N514" t="s">
        <v>75</v>
      </c>
      <c r="O514" t="s">
        <v>347</v>
      </c>
      <c r="P514" t="s">
        <v>347</v>
      </c>
      <c r="Q514" s="353" t="s">
        <v>75</v>
      </c>
      <c r="R514" t="s">
        <v>403</v>
      </c>
      <c r="S514" t="s">
        <v>281</v>
      </c>
      <c r="T514" t="s">
        <v>548</v>
      </c>
      <c r="U514" t="s">
        <v>75</v>
      </c>
      <c r="V514" t="s">
        <v>431</v>
      </c>
      <c r="W514" t="s">
        <v>75</v>
      </c>
      <c r="X514" s="49">
        <v>8.1999999999999993</v>
      </c>
      <c r="Y514" t="s">
        <v>75</v>
      </c>
      <c r="Z514" t="s">
        <v>347</v>
      </c>
      <c r="AA514" t="s">
        <v>75</v>
      </c>
      <c r="AB514" t="s">
        <v>235</v>
      </c>
      <c r="AC514" t="s">
        <v>544</v>
      </c>
      <c r="AD514" t="s">
        <v>237</v>
      </c>
      <c r="AE514" t="s">
        <v>209</v>
      </c>
      <c r="AF514" t="s">
        <v>407</v>
      </c>
      <c r="AG514" s="88" t="s">
        <v>545</v>
      </c>
      <c r="AH514" t="s">
        <v>83</v>
      </c>
      <c r="AI514" s="49">
        <v>8</v>
      </c>
      <c r="AJ514" s="49">
        <v>1</v>
      </c>
      <c r="AK514" t="s">
        <v>5532</v>
      </c>
      <c r="AL514" s="355">
        <v>-18</v>
      </c>
      <c r="AM514" s="49" t="s">
        <v>75</v>
      </c>
      <c r="AN514" s="49" t="s">
        <v>75</v>
      </c>
      <c r="AO514" s="397" t="s">
        <v>75</v>
      </c>
      <c r="AP514" s="397" t="s">
        <v>75</v>
      </c>
      <c r="AQ514" s="397" t="s">
        <v>75</v>
      </c>
      <c r="AR514" s="397" t="s">
        <v>75</v>
      </c>
    </row>
    <row r="515" spans="1:44" x14ac:dyDescent="0.25">
      <c r="A515" s="353">
        <v>45673</v>
      </c>
      <c r="B515" t="s">
        <v>85</v>
      </c>
      <c r="C515" t="s">
        <v>188</v>
      </c>
      <c r="D515" s="357" t="s">
        <v>189</v>
      </c>
      <c r="E515" t="s">
        <v>432</v>
      </c>
      <c r="F515" t="s">
        <v>205</v>
      </c>
      <c r="G515" t="s">
        <v>75</v>
      </c>
      <c r="H515" t="s">
        <v>205</v>
      </c>
      <c r="I515" s="88">
        <v>-1</v>
      </c>
      <c r="J515" t="s">
        <v>2137</v>
      </c>
      <c r="K515" s="49" t="s">
        <v>463</v>
      </c>
      <c r="L515" s="397">
        <v>13</v>
      </c>
      <c r="M515" t="s">
        <v>75</v>
      </c>
      <c r="N515" t="s">
        <v>75</v>
      </c>
      <c r="O515" t="s">
        <v>347</v>
      </c>
      <c r="P515" t="s">
        <v>347</v>
      </c>
      <c r="Q515" s="353" t="s">
        <v>75</v>
      </c>
      <c r="R515" t="s">
        <v>403</v>
      </c>
      <c r="S515" t="s">
        <v>171</v>
      </c>
      <c r="T515" t="s">
        <v>402</v>
      </c>
      <c r="U515" t="s">
        <v>75</v>
      </c>
      <c r="V515" t="s">
        <v>431</v>
      </c>
      <c r="W515" t="s">
        <v>75</v>
      </c>
      <c r="X515" s="49">
        <v>2.2999999999999998</v>
      </c>
      <c r="Y515" t="s">
        <v>75</v>
      </c>
      <c r="Z515" t="s">
        <v>347</v>
      </c>
      <c r="AA515" t="s">
        <v>75</v>
      </c>
      <c r="AB515" t="s">
        <v>464</v>
      </c>
      <c r="AC515" t="s">
        <v>437</v>
      </c>
      <c r="AD515" t="s">
        <v>80</v>
      </c>
      <c r="AE515" t="s">
        <v>180</v>
      </c>
      <c r="AF515" t="s">
        <v>409</v>
      </c>
      <c r="AG515" s="88" t="s">
        <v>256</v>
      </c>
      <c r="AH515" t="s">
        <v>83</v>
      </c>
      <c r="AI515" s="49" t="s">
        <v>405</v>
      </c>
      <c r="AJ515" s="49">
        <v>1</v>
      </c>
      <c r="AK515" t="s">
        <v>5529</v>
      </c>
      <c r="AL515" s="355">
        <v>-13</v>
      </c>
      <c r="AM515" s="49" t="s">
        <v>75</v>
      </c>
      <c r="AN515" s="49" t="s">
        <v>75</v>
      </c>
      <c r="AO515" s="397" t="s">
        <v>75</v>
      </c>
      <c r="AP515" s="397" t="s">
        <v>75</v>
      </c>
      <c r="AQ515" s="397" t="s">
        <v>75</v>
      </c>
      <c r="AR515" s="397" t="s">
        <v>75</v>
      </c>
    </row>
    <row r="516" spans="1:44" x14ac:dyDescent="0.25">
      <c r="A516" s="353">
        <v>45673</v>
      </c>
      <c r="B516" t="s">
        <v>85</v>
      </c>
      <c r="C516" t="s">
        <v>188</v>
      </c>
      <c r="D516" s="357" t="s">
        <v>189</v>
      </c>
      <c r="E516" t="s">
        <v>462</v>
      </c>
      <c r="F516" t="s">
        <v>196</v>
      </c>
      <c r="G516" t="s">
        <v>75</v>
      </c>
      <c r="H516" t="s">
        <v>196</v>
      </c>
      <c r="I516" s="88">
        <v>-1</v>
      </c>
      <c r="J516" t="s">
        <v>198</v>
      </c>
      <c r="K516" s="49" t="s">
        <v>75</v>
      </c>
      <c r="L516" s="397">
        <v>4</v>
      </c>
      <c r="M516" t="s">
        <v>75</v>
      </c>
      <c r="N516" t="s">
        <v>75</v>
      </c>
      <c r="O516" t="s">
        <v>347</v>
      </c>
      <c r="P516" t="s">
        <v>347</v>
      </c>
      <c r="Q516" s="353">
        <v>46227</v>
      </c>
      <c r="R516" t="s">
        <v>403</v>
      </c>
      <c r="S516" t="s">
        <v>171</v>
      </c>
      <c r="T516" t="s">
        <v>402</v>
      </c>
      <c r="U516" t="s">
        <v>75</v>
      </c>
      <c r="V516" t="s">
        <v>431</v>
      </c>
      <c r="W516" t="s">
        <v>75</v>
      </c>
      <c r="X516" s="49">
        <v>7.6</v>
      </c>
      <c r="Y516" t="s">
        <v>75</v>
      </c>
      <c r="Z516" t="s">
        <v>347</v>
      </c>
      <c r="AA516" t="s">
        <v>75</v>
      </c>
      <c r="AB516" t="s">
        <v>197</v>
      </c>
      <c r="AC516" t="s">
        <v>559</v>
      </c>
      <c r="AD516" t="s">
        <v>80</v>
      </c>
      <c r="AE516" t="s">
        <v>180</v>
      </c>
      <c r="AF516" t="s">
        <v>409</v>
      </c>
      <c r="AG516" s="88" t="s">
        <v>256</v>
      </c>
      <c r="AH516" t="s">
        <v>83</v>
      </c>
      <c r="AI516" s="49" t="s">
        <v>416</v>
      </c>
      <c r="AJ516" s="49">
        <v>1</v>
      </c>
      <c r="AK516" t="s">
        <v>5529</v>
      </c>
      <c r="AL516" s="355">
        <v>-4</v>
      </c>
      <c r="AM516" s="49" t="s">
        <v>75</v>
      </c>
      <c r="AN516" s="49" t="s">
        <v>75</v>
      </c>
      <c r="AO516" s="397" t="s">
        <v>75</v>
      </c>
      <c r="AP516" s="397" t="s">
        <v>75</v>
      </c>
      <c r="AQ516" s="397" t="s">
        <v>75</v>
      </c>
      <c r="AR516" s="397" t="s">
        <v>75</v>
      </c>
    </row>
    <row r="517" spans="1:44" x14ac:dyDescent="0.25">
      <c r="A517" s="353">
        <v>45673</v>
      </c>
      <c r="B517" t="s">
        <v>85</v>
      </c>
      <c r="C517" t="s">
        <v>605</v>
      </c>
      <c r="D517" s="357" t="s">
        <v>606</v>
      </c>
      <c r="E517" t="s">
        <v>426</v>
      </c>
      <c r="F517" t="s">
        <v>1860</v>
      </c>
      <c r="G517" t="s">
        <v>75</v>
      </c>
      <c r="H517" t="s">
        <v>1861</v>
      </c>
      <c r="I517" s="88">
        <v>-1</v>
      </c>
      <c r="J517" t="s">
        <v>105</v>
      </c>
      <c r="K517" s="49">
        <v>4859</v>
      </c>
      <c r="L517" s="397">
        <v>95</v>
      </c>
      <c r="M517" t="s">
        <v>75</v>
      </c>
      <c r="N517" t="s">
        <v>75</v>
      </c>
      <c r="O517" s="398" t="s">
        <v>428</v>
      </c>
      <c r="P517" t="s">
        <v>347</v>
      </c>
      <c r="Q517" s="353">
        <v>46069</v>
      </c>
      <c r="R517" t="s">
        <v>403</v>
      </c>
      <c r="S517" t="s">
        <v>171</v>
      </c>
      <c r="T517" t="s">
        <v>402</v>
      </c>
      <c r="U517" t="s">
        <v>75</v>
      </c>
      <c r="V517" t="s">
        <v>404</v>
      </c>
      <c r="W517" t="s">
        <v>75</v>
      </c>
      <c r="X517" s="49">
        <v>5.4</v>
      </c>
      <c r="Y517" t="s">
        <v>75</v>
      </c>
      <c r="Z517" t="s">
        <v>347</v>
      </c>
      <c r="AA517" t="s">
        <v>75</v>
      </c>
      <c r="AB517" t="s">
        <v>1862</v>
      </c>
      <c r="AC517" t="s">
        <v>1863</v>
      </c>
      <c r="AD517" t="s">
        <v>178</v>
      </c>
      <c r="AE517" t="s">
        <v>180</v>
      </c>
      <c r="AF517" t="s">
        <v>79</v>
      </c>
      <c r="AG517" s="88" t="s">
        <v>254</v>
      </c>
      <c r="AH517" t="s">
        <v>83</v>
      </c>
      <c r="AI517" s="49" t="s">
        <v>406</v>
      </c>
      <c r="AJ517" s="49">
        <v>1</v>
      </c>
      <c r="AK517" t="s">
        <v>5529</v>
      </c>
      <c r="AL517" s="355">
        <v>-95</v>
      </c>
      <c r="AM517" s="49" t="s">
        <v>75</v>
      </c>
      <c r="AN517" s="49" t="s">
        <v>75</v>
      </c>
      <c r="AO517" s="397" t="s">
        <v>75</v>
      </c>
      <c r="AP517" s="397" t="s">
        <v>75</v>
      </c>
      <c r="AQ517" s="397" t="s">
        <v>75</v>
      </c>
      <c r="AR517" s="397" t="s">
        <v>75</v>
      </c>
    </row>
    <row r="518" spans="1:44" x14ac:dyDescent="0.25">
      <c r="A518" s="353">
        <v>45673</v>
      </c>
      <c r="B518" t="s">
        <v>85</v>
      </c>
      <c r="C518" t="s">
        <v>177</v>
      </c>
      <c r="D518" s="357" t="s">
        <v>608</v>
      </c>
      <c r="E518" t="s">
        <v>412</v>
      </c>
      <c r="F518" t="s">
        <v>95</v>
      </c>
      <c r="G518" t="s">
        <v>75</v>
      </c>
      <c r="H518" t="s">
        <v>95</v>
      </c>
      <c r="I518" s="88">
        <v>-1</v>
      </c>
      <c r="J518" t="s">
        <v>97</v>
      </c>
      <c r="K518" s="49" t="s">
        <v>514</v>
      </c>
      <c r="L518" s="397">
        <v>295</v>
      </c>
      <c r="M518" t="s">
        <v>75</v>
      </c>
      <c r="N518" t="s">
        <v>75</v>
      </c>
      <c r="O518" t="s">
        <v>347</v>
      </c>
      <c r="P518" t="s">
        <v>347</v>
      </c>
      <c r="Q518" s="353">
        <v>45809</v>
      </c>
      <c r="R518" t="s">
        <v>403</v>
      </c>
      <c r="S518" t="s">
        <v>171</v>
      </c>
      <c r="T518" t="s">
        <v>402</v>
      </c>
      <c r="U518" t="s">
        <v>75</v>
      </c>
      <c r="V518" t="s">
        <v>404</v>
      </c>
      <c r="W518" t="s">
        <v>75</v>
      </c>
      <c r="X518" s="49">
        <v>8.1999999999999993</v>
      </c>
      <c r="Y518" t="s">
        <v>75</v>
      </c>
      <c r="Z518" t="s">
        <v>347</v>
      </c>
      <c r="AA518" t="s">
        <v>75</v>
      </c>
      <c r="AB518" t="s">
        <v>96</v>
      </c>
      <c r="AC518" t="s">
        <v>509</v>
      </c>
      <c r="AD518" t="s">
        <v>77</v>
      </c>
      <c r="AE518" t="s">
        <v>180</v>
      </c>
      <c r="AF518" t="s">
        <v>399</v>
      </c>
      <c r="AG518" s="88" t="s">
        <v>258</v>
      </c>
      <c r="AH518" t="s">
        <v>83</v>
      </c>
      <c r="AI518" s="49" t="s">
        <v>445</v>
      </c>
      <c r="AJ518" s="49">
        <v>1</v>
      </c>
      <c r="AK518" t="s">
        <v>5529</v>
      </c>
      <c r="AL518" s="355">
        <v>-295</v>
      </c>
      <c r="AM518" s="49" t="s">
        <v>75</v>
      </c>
      <c r="AN518" s="49" t="s">
        <v>75</v>
      </c>
      <c r="AO518" s="397" t="s">
        <v>75</v>
      </c>
      <c r="AP518" s="397" t="s">
        <v>75</v>
      </c>
      <c r="AQ518" s="397" t="s">
        <v>75</v>
      </c>
      <c r="AR518" s="397" t="s">
        <v>75</v>
      </c>
    </row>
    <row r="519" spans="1:44" x14ac:dyDescent="0.25">
      <c r="A519" s="353">
        <v>45673</v>
      </c>
      <c r="B519" t="s">
        <v>85</v>
      </c>
      <c r="C519" t="s">
        <v>177</v>
      </c>
      <c r="D519" s="357" t="s">
        <v>477</v>
      </c>
      <c r="E519" t="s">
        <v>415</v>
      </c>
      <c r="F519" t="s">
        <v>2885</v>
      </c>
      <c r="G519" t="s">
        <v>75</v>
      </c>
      <c r="H519" t="s">
        <v>2885</v>
      </c>
      <c r="I519" s="88">
        <v>-1</v>
      </c>
      <c r="J519" t="s">
        <v>2703</v>
      </c>
      <c r="K519" s="49" t="s">
        <v>5533</v>
      </c>
      <c r="L519" s="397">
        <v>9</v>
      </c>
      <c r="M519" t="s">
        <v>75</v>
      </c>
      <c r="N519" t="s">
        <v>75</v>
      </c>
      <c r="O519" t="s">
        <v>347</v>
      </c>
      <c r="P519" t="s">
        <v>347</v>
      </c>
      <c r="Q519" s="353" t="s">
        <v>75</v>
      </c>
      <c r="R519" t="s">
        <v>403</v>
      </c>
      <c r="S519" t="s">
        <v>171</v>
      </c>
      <c r="T519" t="s">
        <v>402</v>
      </c>
      <c r="U519" t="s">
        <v>75</v>
      </c>
      <c r="V519" t="s">
        <v>404</v>
      </c>
      <c r="W519" t="s">
        <v>75</v>
      </c>
      <c r="X519" s="49">
        <v>7.3</v>
      </c>
      <c r="Y519" t="s">
        <v>75</v>
      </c>
      <c r="Z519" t="s">
        <v>347</v>
      </c>
      <c r="AA519" t="s">
        <v>75</v>
      </c>
      <c r="AB519" t="s">
        <v>2886</v>
      </c>
      <c r="AC519" t="s">
        <v>501</v>
      </c>
      <c r="AD519" t="s">
        <v>80</v>
      </c>
      <c r="AE519" t="s">
        <v>180</v>
      </c>
      <c r="AF519" t="s">
        <v>409</v>
      </c>
      <c r="AG519" s="88" t="s">
        <v>256</v>
      </c>
      <c r="AH519" t="s">
        <v>83</v>
      </c>
      <c r="AI519" s="49" t="s">
        <v>416</v>
      </c>
      <c r="AJ519" s="49">
        <v>1</v>
      </c>
      <c r="AK519" t="s">
        <v>5529</v>
      </c>
      <c r="AL519" s="355">
        <v>-9</v>
      </c>
      <c r="AM519" s="49" t="s">
        <v>75</v>
      </c>
      <c r="AN519" s="49" t="s">
        <v>75</v>
      </c>
      <c r="AO519" s="397" t="s">
        <v>75</v>
      </c>
      <c r="AP519" s="397" t="s">
        <v>75</v>
      </c>
      <c r="AQ519" s="397" t="s">
        <v>75</v>
      </c>
      <c r="AR519" s="397" t="s">
        <v>75</v>
      </c>
    </row>
    <row r="520" spans="1:44" x14ac:dyDescent="0.25">
      <c r="A520" s="353">
        <v>45673</v>
      </c>
      <c r="B520" t="s">
        <v>85</v>
      </c>
      <c r="C520" t="s">
        <v>188</v>
      </c>
      <c r="D520" s="357" t="s">
        <v>365</v>
      </c>
      <c r="E520" t="s">
        <v>430</v>
      </c>
      <c r="F520" t="s">
        <v>99</v>
      </c>
      <c r="G520" t="s">
        <v>75</v>
      </c>
      <c r="H520" t="s">
        <v>99</v>
      </c>
      <c r="I520" s="88">
        <v>-1</v>
      </c>
      <c r="J520" t="s">
        <v>218</v>
      </c>
      <c r="K520" s="49" t="s">
        <v>100</v>
      </c>
      <c r="L520" s="397">
        <v>1.6</v>
      </c>
      <c r="M520" t="s">
        <v>75</v>
      </c>
      <c r="N520" t="s">
        <v>75</v>
      </c>
      <c r="O520" t="s">
        <v>347</v>
      </c>
      <c r="P520" t="s">
        <v>347</v>
      </c>
      <c r="Q520" s="353" t="s">
        <v>347</v>
      </c>
      <c r="R520" t="s">
        <v>403</v>
      </c>
      <c r="S520" t="s">
        <v>1072</v>
      </c>
      <c r="T520" t="s">
        <v>2888</v>
      </c>
      <c r="U520" t="s">
        <v>75</v>
      </c>
      <c r="V520" t="s">
        <v>431</v>
      </c>
      <c r="W520" t="s">
        <v>75</v>
      </c>
      <c r="X520" s="49">
        <v>5.2</v>
      </c>
      <c r="Y520" t="s">
        <v>75</v>
      </c>
      <c r="Z520" t="s">
        <v>347</v>
      </c>
      <c r="AA520" t="s">
        <v>75</v>
      </c>
      <c r="AB520" t="s">
        <v>101</v>
      </c>
      <c r="AC520" t="s">
        <v>75</v>
      </c>
      <c r="AD520" t="s">
        <v>5332</v>
      </c>
      <c r="AE520" t="s">
        <v>187</v>
      </c>
      <c r="AF520" t="s">
        <v>5333</v>
      </c>
      <c r="AG520" s="88" t="s">
        <v>5334</v>
      </c>
      <c r="AH520" t="s">
        <v>83</v>
      </c>
      <c r="AI520" s="49" t="s">
        <v>406</v>
      </c>
      <c r="AJ520" s="49">
        <v>1</v>
      </c>
      <c r="AK520" t="s">
        <v>5527</v>
      </c>
      <c r="AL520" s="355">
        <v>-1.6</v>
      </c>
      <c r="AM520" s="49" t="s">
        <v>75</v>
      </c>
      <c r="AN520" s="49" t="s">
        <v>75</v>
      </c>
      <c r="AO520" s="397" t="s">
        <v>75</v>
      </c>
      <c r="AP520" s="397" t="s">
        <v>75</v>
      </c>
      <c r="AQ520" s="397" t="s">
        <v>75</v>
      </c>
      <c r="AR520" s="397" t="s">
        <v>75</v>
      </c>
    </row>
    <row r="521" spans="1:44" x14ac:dyDescent="0.25">
      <c r="A521" s="353">
        <v>45673</v>
      </c>
      <c r="B521" t="s">
        <v>85</v>
      </c>
      <c r="C521" t="s">
        <v>175</v>
      </c>
      <c r="D521" s="357" t="s">
        <v>530</v>
      </c>
      <c r="E521" t="s">
        <v>531</v>
      </c>
      <c r="F521" t="s">
        <v>779</v>
      </c>
      <c r="G521" t="s">
        <v>75</v>
      </c>
      <c r="H521" t="s">
        <v>779</v>
      </c>
      <c r="I521" s="88">
        <v>-1</v>
      </c>
      <c r="J521" t="s">
        <v>88</v>
      </c>
      <c r="K521" s="49">
        <v>21001047</v>
      </c>
      <c r="L521" s="397">
        <v>85</v>
      </c>
      <c r="M521" t="s">
        <v>75</v>
      </c>
      <c r="N521" t="s">
        <v>75</v>
      </c>
      <c r="O521" t="s">
        <v>347</v>
      </c>
      <c r="P521" t="s">
        <v>347</v>
      </c>
      <c r="Q521" s="353">
        <v>45671</v>
      </c>
      <c r="R521" t="s">
        <v>403</v>
      </c>
      <c r="S521" t="s">
        <v>1072</v>
      </c>
      <c r="T521" t="s">
        <v>2888</v>
      </c>
      <c r="U521" t="s">
        <v>75</v>
      </c>
      <c r="V521" t="s">
        <v>404</v>
      </c>
      <c r="W521" t="s">
        <v>75</v>
      </c>
      <c r="X521" s="49">
        <v>3.6</v>
      </c>
      <c r="Y521" t="s">
        <v>75</v>
      </c>
      <c r="Z521" t="s">
        <v>347</v>
      </c>
      <c r="AA521" t="s">
        <v>75</v>
      </c>
      <c r="AB521" t="s">
        <v>780</v>
      </c>
      <c r="AC521" t="s">
        <v>417</v>
      </c>
      <c r="AD521" t="s">
        <v>176</v>
      </c>
      <c r="AE521" t="s">
        <v>187</v>
      </c>
      <c r="AF521" t="s">
        <v>263</v>
      </c>
      <c r="AG521" s="88" t="s">
        <v>264</v>
      </c>
      <c r="AH521" t="s">
        <v>83</v>
      </c>
      <c r="AI521" s="49" t="s">
        <v>448</v>
      </c>
      <c r="AJ521" s="49">
        <v>1</v>
      </c>
      <c r="AK521" t="s">
        <v>5527</v>
      </c>
      <c r="AL521" s="355">
        <v>-85</v>
      </c>
      <c r="AM521" s="49" t="s">
        <v>75</v>
      </c>
      <c r="AN521" s="49" t="s">
        <v>75</v>
      </c>
      <c r="AO521" s="397" t="s">
        <v>75</v>
      </c>
      <c r="AP521" s="397" t="s">
        <v>75</v>
      </c>
      <c r="AQ521" s="397" t="s">
        <v>75</v>
      </c>
      <c r="AR521" s="397" t="s">
        <v>75</v>
      </c>
    </row>
    <row r="522" spans="1:44" x14ac:dyDescent="0.25">
      <c r="A522" s="353">
        <v>45673</v>
      </c>
      <c r="B522" t="s">
        <v>85</v>
      </c>
      <c r="C522" t="s">
        <v>188</v>
      </c>
      <c r="D522" s="357" t="s">
        <v>189</v>
      </c>
      <c r="E522" t="s">
        <v>462</v>
      </c>
      <c r="F522" t="s">
        <v>196</v>
      </c>
      <c r="G522" t="s">
        <v>75</v>
      </c>
      <c r="H522" t="s">
        <v>196</v>
      </c>
      <c r="I522" s="88">
        <v>-1</v>
      </c>
      <c r="J522" t="s">
        <v>198</v>
      </c>
      <c r="K522" s="49" t="s">
        <v>75</v>
      </c>
      <c r="L522" s="397">
        <v>4</v>
      </c>
      <c r="M522" t="s">
        <v>75</v>
      </c>
      <c r="N522" t="s">
        <v>75</v>
      </c>
      <c r="O522" t="s">
        <v>347</v>
      </c>
      <c r="P522" t="s">
        <v>347</v>
      </c>
      <c r="Q522" s="353">
        <v>46227</v>
      </c>
      <c r="R522" t="s">
        <v>403</v>
      </c>
      <c r="S522" t="s">
        <v>1072</v>
      </c>
      <c r="T522" t="s">
        <v>2888</v>
      </c>
      <c r="U522" t="s">
        <v>75</v>
      </c>
      <c r="V522" t="s">
        <v>431</v>
      </c>
      <c r="W522" t="s">
        <v>75</v>
      </c>
      <c r="X522" s="49">
        <v>7.6</v>
      </c>
      <c r="Y522" t="s">
        <v>75</v>
      </c>
      <c r="Z522" t="s">
        <v>347</v>
      </c>
      <c r="AA522" t="s">
        <v>75</v>
      </c>
      <c r="AB522" t="s">
        <v>197</v>
      </c>
      <c r="AC522" t="s">
        <v>559</v>
      </c>
      <c r="AD522" t="s">
        <v>80</v>
      </c>
      <c r="AE522" t="s">
        <v>187</v>
      </c>
      <c r="AF522" t="s">
        <v>409</v>
      </c>
      <c r="AG522" s="88" t="s">
        <v>256</v>
      </c>
      <c r="AH522" t="s">
        <v>83</v>
      </c>
      <c r="AI522" s="49" t="s">
        <v>416</v>
      </c>
      <c r="AJ522" s="49">
        <v>1</v>
      </c>
      <c r="AK522" t="s">
        <v>5527</v>
      </c>
      <c r="AL522" s="355">
        <v>-4</v>
      </c>
      <c r="AM522" s="49" t="s">
        <v>75</v>
      </c>
      <c r="AN522" s="49" t="s">
        <v>75</v>
      </c>
      <c r="AO522" s="397" t="s">
        <v>75</v>
      </c>
      <c r="AP522" s="397" t="s">
        <v>75</v>
      </c>
      <c r="AQ522" s="397" t="s">
        <v>75</v>
      </c>
      <c r="AR522" s="397" t="s">
        <v>75</v>
      </c>
    </row>
    <row r="523" spans="1:44" x14ac:dyDescent="0.25">
      <c r="A523" s="353">
        <v>45673</v>
      </c>
      <c r="B523" t="s">
        <v>85</v>
      </c>
      <c r="C523" t="s">
        <v>179</v>
      </c>
      <c r="D523" s="357" t="s">
        <v>110</v>
      </c>
      <c r="E523" t="s">
        <v>523</v>
      </c>
      <c r="F523" t="s">
        <v>2817</v>
      </c>
      <c r="G523" t="s">
        <v>75</v>
      </c>
      <c r="H523" t="s">
        <v>5354</v>
      </c>
      <c r="I523" s="88">
        <v>-1</v>
      </c>
      <c r="J523" t="s">
        <v>296</v>
      </c>
      <c r="K523" s="49" t="s">
        <v>75</v>
      </c>
      <c r="L523" s="397">
        <v>176</v>
      </c>
      <c r="M523" t="s">
        <v>75</v>
      </c>
      <c r="N523" t="s">
        <v>75</v>
      </c>
      <c r="O523" t="s">
        <v>347</v>
      </c>
      <c r="P523" t="s">
        <v>347</v>
      </c>
      <c r="Q523" s="353" t="s">
        <v>75</v>
      </c>
      <c r="R523" t="s">
        <v>403</v>
      </c>
      <c r="S523" t="s">
        <v>159</v>
      </c>
      <c r="T523" t="s">
        <v>400</v>
      </c>
      <c r="U523" t="s">
        <v>75</v>
      </c>
      <c r="V523" t="s">
        <v>431</v>
      </c>
      <c r="W523" t="s">
        <v>75</v>
      </c>
      <c r="X523" s="49">
        <v>2.4</v>
      </c>
      <c r="Y523" t="s">
        <v>75</v>
      </c>
      <c r="Z523" t="s">
        <v>347</v>
      </c>
      <c r="AA523" t="s">
        <v>75</v>
      </c>
      <c r="AB523" t="s">
        <v>5354</v>
      </c>
      <c r="AC523" t="s">
        <v>347</v>
      </c>
      <c r="AD523" t="s">
        <v>2202</v>
      </c>
      <c r="AE523" t="s">
        <v>313</v>
      </c>
      <c r="AF523" t="s">
        <v>2203</v>
      </c>
      <c r="AG523" s="88" t="s">
        <v>2204</v>
      </c>
      <c r="AH523" t="s">
        <v>83</v>
      </c>
      <c r="AI523" s="49" t="s">
        <v>414</v>
      </c>
      <c r="AJ523" s="49">
        <v>4</v>
      </c>
      <c r="AK523" t="s">
        <v>5534</v>
      </c>
      <c r="AL523" s="355">
        <v>-176</v>
      </c>
      <c r="AM523" s="49" t="s">
        <v>75</v>
      </c>
      <c r="AN523" s="49" t="s">
        <v>5524</v>
      </c>
      <c r="AO523" s="397" t="s">
        <v>75</v>
      </c>
      <c r="AP523" s="397" t="s">
        <v>75</v>
      </c>
      <c r="AQ523" s="397" t="s">
        <v>75</v>
      </c>
      <c r="AR523" s="397" t="s">
        <v>75</v>
      </c>
    </row>
    <row r="524" spans="1:44" x14ac:dyDescent="0.25">
      <c r="A524" s="353">
        <v>45673</v>
      </c>
      <c r="B524" t="s">
        <v>85</v>
      </c>
      <c r="C524" t="s">
        <v>605</v>
      </c>
      <c r="D524" s="357" t="s">
        <v>361</v>
      </c>
      <c r="E524" t="s">
        <v>424</v>
      </c>
      <c r="F524" t="s">
        <v>305</v>
      </c>
      <c r="G524" t="s">
        <v>75</v>
      </c>
      <c r="H524" t="s">
        <v>305</v>
      </c>
      <c r="I524" s="88">
        <v>-0.2</v>
      </c>
      <c r="J524" t="s">
        <v>198</v>
      </c>
      <c r="K524" s="49" t="s">
        <v>306</v>
      </c>
      <c r="L524" s="397">
        <v>549</v>
      </c>
      <c r="M524" t="s">
        <v>75</v>
      </c>
      <c r="N524" t="s">
        <v>75</v>
      </c>
      <c r="O524" t="s">
        <v>347</v>
      </c>
      <c r="P524" t="s">
        <v>347</v>
      </c>
      <c r="Q524" s="353">
        <v>46715</v>
      </c>
      <c r="R524" t="s">
        <v>403</v>
      </c>
      <c r="S524" t="s">
        <v>171</v>
      </c>
      <c r="T524" t="s">
        <v>402</v>
      </c>
      <c r="U524" t="s">
        <v>75</v>
      </c>
      <c r="V524" t="s">
        <v>404</v>
      </c>
      <c r="W524" t="s">
        <v>75</v>
      </c>
      <c r="X524" s="49">
        <v>5.6</v>
      </c>
      <c r="Y524" t="s">
        <v>75</v>
      </c>
      <c r="Z524" t="s">
        <v>347</v>
      </c>
      <c r="AA524" t="s">
        <v>75</v>
      </c>
      <c r="AB524" t="s">
        <v>307</v>
      </c>
      <c r="AC524" t="s">
        <v>425</v>
      </c>
      <c r="AD524" t="s">
        <v>164</v>
      </c>
      <c r="AE524" t="s">
        <v>180</v>
      </c>
      <c r="AF524" t="s">
        <v>418</v>
      </c>
      <c r="AG524" s="88" t="s">
        <v>261</v>
      </c>
      <c r="AH524" t="s">
        <v>83</v>
      </c>
      <c r="AI524" s="49" t="s">
        <v>406</v>
      </c>
      <c r="AJ524" s="49">
        <v>1</v>
      </c>
      <c r="AK524" t="s">
        <v>5529</v>
      </c>
      <c r="AL524" s="355">
        <v>-109.80000000000001</v>
      </c>
      <c r="AM524" s="49" t="s">
        <v>75</v>
      </c>
      <c r="AN524" s="49" t="s">
        <v>75</v>
      </c>
      <c r="AO524" s="397" t="s">
        <v>75</v>
      </c>
      <c r="AP524" s="397" t="s">
        <v>75</v>
      </c>
      <c r="AQ524" s="397" t="s">
        <v>75</v>
      </c>
      <c r="AR524" s="397" t="s">
        <v>75</v>
      </c>
    </row>
    <row r="525" spans="1:44" x14ac:dyDescent="0.25">
      <c r="A525" s="353">
        <v>45673</v>
      </c>
      <c r="B525" t="s">
        <v>85</v>
      </c>
      <c r="C525" t="s">
        <v>175</v>
      </c>
      <c r="D525" s="357" t="s">
        <v>366</v>
      </c>
      <c r="E525" t="s">
        <v>532</v>
      </c>
      <c r="F525" t="s">
        <v>301</v>
      </c>
      <c r="G525" t="s">
        <v>75</v>
      </c>
      <c r="H525" t="s">
        <v>301</v>
      </c>
      <c r="I525" s="88">
        <v>-8.3333333333333329E-2</v>
      </c>
      <c r="J525" t="s">
        <v>303</v>
      </c>
      <c r="K525" s="49" t="s">
        <v>535</v>
      </c>
      <c r="L525" s="397">
        <v>68</v>
      </c>
      <c r="M525" t="s">
        <v>75</v>
      </c>
      <c r="N525" t="s">
        <v>75</v>
      </c>
      <c r="O525" t="s">
        <v>347</v>
      </c>
      <c r="P525" t="s">
        <v>347</v>
      </c>
      <c r="Q525" s="353" t="s">
        <v>75</v>
      </c>
      <c r="R525" t="s">
        <v>403</v>
      </c>
      <c r="S525" t="s">
        <v>1072</v>
      </c>
      <c r="T525" t="s">
        <v>2888</v>
      </c>
      <c r="U525" t="s">
        <v>75</v>
      </c>
      <c r="V525" t="s">
        <v>404</v>
      </c>
      <c r="W525" t="s">
        <v>75</v>
      </c>
      <c r="X525" s="49">
        <v>4.2</v>
      </c>
      <c r="Y525" t="s">
        <v>75</v>
      </c>
      <c r="Z525" t="s">
        <v>347</v>
      </c>
      <c r="AA525" t="s">
        <v>75</v>
      </c>
      <c r="AB525" t="s">
        <v>302</v>
      </c>
      <c r="AC525" t="s">
        <v>534</v>
      </c>
      <c r="AD525" t="s">
        <v>337</v>
      </c>
      <c r="AE525" t="s">
        <v>187</v>
      </c>
      <c r="AF525" t="s">
        <v>566</v>
      </c>
      <c r="AG525" s="88" t="s">
        <v>567</v>
      </c>
      <c r="AH525" t="s">
        <v>83</v>
      </c>
      <c r="AI525" s="49" t="s">
        <v>433</v>
      </c>
      <c r="AJ525" s="49">
        <v>1</v>
      </c>
      <c r="AK525" t="s">
        <v>5528</v>
      </c>
      <c r="AL525" s="355">
        <v>-5.6666666666666661</v>
      </c>
      <c r="AM525" s="49" t="s">
        <v>75</v>
      </c>
      <c r="AN525" s="49" t="s">
        <v>75</v>
      </c>
      <c r="AO525" s="397" t="s">
        <v>75</v>
      </c>
      <c r="AP525" s="397" t="s">
        <v>75</v>
      </c>
      <c r="AQ525" s="397" t="s">
        <v>75</v>
      </c>
      <c r="AR525" s="397" t="s">
        <v>75</v>
      </c>
    </row>
    <row r="526" spans="1:44" x14ac:dyDescent="0.25">
      <c r="A526" s="353">
        <v>45673</v>
      </c>
      <c r="B526" t="s">
        <v>85</v>
      </c>
      <c r="C526" t="s">
        <v>175</v>
      </c>
      <c r="D526" s="357" t="s">
        <v>366</v>
      </c>
      <c r="E526" t="s">
        <v>532</v>
      </c>
      <c r="F526" t="s">
        <v>2191</v>
      </c>
      <c r="G526" t="s">
        <v>75</v>
      </c>
      <c r="H526" t="s">
        <v>2191</v>
      </c>
      <c r="I526" s="88">
        <v>-0.08</v>
      </c>
      <c r="J526" t="s">
        <v>2192</v>
      </c>
      <c r="K526" s="49" t="s">
        <v>2193</v>
      </c>
      <c r="L526" s="397">
        <v>72.25</v>
      </c>
      <c r="M526" t="s">
        <v>75</v>
      </c>
      <c r="N526" t="s">
        <v>75</v>
      </c>
      <c r="O526" t="s">
        <v>347</v>
      </c>
      <c r="P526" t="s">
        <v>347</v>
      </c>
      <c r="Q526" s="353" t="s">
        <v>75</v>
      </c>
      <c r="R526" t="s">
        <v>403</v>
      </c>
      <c r="S526" t="s">
        <v>1072</v>
      </c>
      <c r="T526" t="s">
        <v>2888</v>
      </c>
      <c r="U526" t="s">
        <v>75</v>
      </c>
      <c r="V526" t="s">
        <v>404</v>
      </c>
      <c r="W526" t="s">
        <v>75</v>
      </c>
      <c r="X526" s="49">
        <v>4.2</v>
      </c>
      <c r="Y526" t="s">
        <v>75</v>
      </c>
      <c r="Z526" t="s">
        <v>347</v>
      </c>
      <c r="AA526" t="s">
        <v>75</v>
      </c>
      <c r="AB526" t="s">
        <v>2194</v>
      </c>
      <c r="AC526" t="s">
        <v>534</v>
      </c>
      <c r="AD526" t="s">
        <v>176</v>
      </c>
      <c r="AE526" t="s">
        <v>187</v>
      </c>
      <c r="AF526" t="s">
        <v>263</v>
      </c>
      <c r="AG526" s="88" t="s">
        <v>264</v>
      </c>
      <c r="AH526" t="s">
        <v>83</v>
      </c>
      <c r="AI526" s="49" t="s">
        <v>433</v>
      </c>
      <c r="AJ526" s="49">
        <v>1</v>
      </c>
      <c r="AK526" t="s">
        <v>5528</v>
      </c>
      <c r="AL526" s="355">
        <v>-5.78</v>
      </c>
      <c r="AM526" s="49" t="s">
        <v>75</v>
      </c>
      <c r="AN526" s="49" t="s">
        <v>75</v>
      </c>
      <c r="AO526" s="397" t="s">
        <v>75</v>
      </c>
      <c r="AP526" s="397" t="s">
        <v>75</v>
      </c>
      <c r="AQ526" s="397" t="s">
        <v>75</v>
      </c>
      <c r="AR526" s="397" t="s">
        <v>75</v>
      </c>
    </row>
    <row r="527" spans="1:44" x14ac:dyDescent="0.25">
      <c r="A527" s="353">
        <v>45675</v>
      </c>
      <c r="B527" t="s">
        <v>85</v>
      </c>
      <c r="C527" t="s">
        <v>177</v>
      </c>
      <c r="D527" s="357" t="s">
        <v>84</v>
      </c>
      <c r="E527" t="s">
        <v>481</v>
      </c>
      <c r="F527" t="s">
        <v>91</v>
      </c>
      <c r="G527" t="s">
        <v>75</v>
      </c>
      <c r="H527" t="s">
        <v>91</v>
      </c>
      <c r="I527" s="88">
        <v>-6</v>
      </c>
      <c r="J527" t="s">
        <v>93</v>
      </c>
      <c r="K527" s="49">
        <v>21090604</v>
      </c>
      <c r="L527" s="397">
        <v>2</v>
      </c>
      <c r="M527" t="s">
        <v>75</v>
      </c>
      <c r="N527" t="s">
        <v>75</v>
      </c>
      <c r="O527" t="s">
        <v>347</v>
      </c>
      <c r="P527" t="s">
        <v>347</v>
      </c>
      <c r="Q527" s="353">
        <v>46235</v>
      </c>
      <c r="R527" t="s">
        <v>403</v>
      </c>
      <c r="S527" t="s">
        <v>172</v>
      </c>
      <c r="T527" t="s">
        <v>401</v>
      </c>
      <c r="U527" t="s">
        <v>75</v>
      </c>
      <c r="V527" t="s">
        <v>404</v>
      </c>
      <c r="W527" t="s">
        <v>75</v>
      </c>
      <c r="X527" s="49">
        <v>7.6</v>
      </c>
      <c r="Y527" t="s">
        <v>75</v>
      </c>
      <c r="Z527" t="s">
        <v>347</v>
      </c>
      <c r="AA527" t="s">
        <v>75</v>
      </c>
      <c r="AB527" t="s">
        <v>92</v>
      </c>
      <c r="AC527" t="s">
        <v>510</v>
      </c>
      <c r="AD527" t="s">
        <v>80</v>
      </c>
      <c r="AE527" t="s">
        <v>190</v>
      </c>
      <c r="AF527" t="s">
        <v>409</v>
      </c>
      <c r="AG527" s="88" t="s">
        <v>256</v>
      </c>
      <c r="AH527" t="s">
        <v>83</v>
      </c>
      <c r="AI527" s="49" t="s">
        <v>416</v>
      </c>
      <c r="AJ527" s="49">
        <v>1</v>
      </c>
      <c r="AK527" t="s">
        <v>5535</v>
      </c>
      <c r="AL527" s="355">
        <v>-12</v>
      </c>
      <c r="AM527" s="49" t="s">
        <v>75</v>
      </c>
      <c r="AN527" s="49" t="s">
        <v>75</v>
      </c>
      <c r="AO527" s="397" t="s">
        <v>75</v>
      </c>
      <c r="AP527" s="397" t="s">
        <v>75</v>
      </c>
      <c r="AQ527" s="397" t="s">
        <v>75</v>
      </c>
      <c r="AR527" s="397" t="s">
        <v>75</v>
      </c>
    </row>
    <row r="528" spans="1:44" x14ac:dyDescent="0.25">
      <c r="A528" s="353">
        <v>45675</v>
      </c>
      <c r="B528" t="s">
        <v>85</v>
      </c>
      <c r="C528" t="s">
        <v>175</v>
      </c>
      <c r="D528" s="357" t="s">
        <v>360</v>
      </c>
      <c r="E528" t="s">
        <v>540</v>
      </c>
      <c r="F528" t="s">
        <v>720</v>
      </c>
      <c r="G528" t="s">
        <v>75</v>
      </c>
      <c r="H528" t="s">
        <v>1878</v>
      </c>
      <c r="I528" s="88">
        <v>-5</v>
      </c>
      <c r="J528" t="s">
        <v>103</v>
      </c>
      <c r="K528" s="49" t="s">
        <v>75</v>
      </c>
      <c r="L528" s="397">
        <v>40</v>
      </c>
      <c r="M528" t="s">
        <v>75</v>
      </c>
      <c r="N528" t="s">
        <v>75</v>
      </c>
      <c r="O528" t="s">
        <v>347</v>
      </c>
      <c r="P528" t="s">
        <v>75</v>
      </c>
      <c r="Q528" s="353" t="s">
        <v>75</v>
      </c>
      <c r="R528" t="s">
        <v>403</v>
      </c>
      <c r="S528" t="s">
        <v>1072</v>
      </c>
      <c r="T528" t="s">
        <v>2888</v>
      </c>
      <c r="U528" t="s">
        <v>75</v>
      </c>
      <c r="V528" t="s">
        <v>404</v>
      </c>
      <c r="W528" t="s">
        <v>75</v>
      </c>
      <c r="X528" s="49">
        <v>5.2</v>
      </c>
      <c r="Y528" t="s">
        <v>75</v>
      </c>
      <c r="Z528" t="s">
        <v>347</v>
      </c>
      <c r="AA528" t="s">
        <v>75</v>
      </c>
      <c r="AB528" t="s">
        <v>1879</v>
      </c>
      <c r="AC528" t="s">
        <v>2138</v>
      </c>
      <c r="AD528" t="s">
        <v>1949</v>
      </c>
      <c r="AE528" t="s">
        <v>187</v>
      </c>
      <c r="AF528" t="s">
        <v>265</v>
      </c>
      <c r="AG528" s="88" t="s">
        <v>2139</v>
      </c>
      <c r="AH528" t="s">
        <v>83</v>
      </c>
      <c r="AI528" s="49" t="s">
        <v>433</v>
      </c>
      <c r="AJ528" s="49">
        <v>1</v>
      </c>
      <c r="AK528" t="s">
        <v>5536</v>
      </c>
      <c r="AL528" s="355">
        <v>-200</v>
      </c>
      <c r="AM528" s="49" t="s">
        <v>347</v>
      </c>
      <c r="AN528" s="49" t="s">
        <v>347</v>
      </c>
      <c r="AO528" s="397" t="s">
        <v>347</v>
      </c>
      <c r="AP528" s="397" t="s">
        <v>347</v>
      </c>
      <c r="AQ528" s="397" t="s">
        <v>347</v>
      </c>
      <c r="AR528" s="397" t="s">
        <v>347</v>
      </c>
    </row>
    <row r="529" spans="1:44" x14ac:dyDescent="0.25">
      <c r="A529" s="353">
        <v>45675</v>
      </c>
      <c r="B529" t="s">
        <v>85</v>
      </c>
      <c r="C529" t="s">
        <v>188</v>
      </c>
      <c r="D529" s="357" t="s">
        <v>365</v>
      </c>
      <c r="E529" t="s">
        <v>430</v>
      </c>
      <c r="F529" t="s">
        <v>99</v>
      </c>
      <c r="G529" t="s">
        <v>75</v>
      </c>
      <c r="H529" t="s">
        <v>99</v>
      </c>
      <c r="I529" s="88">
        <v>-4</v>
      </c>
      <c r="J529" t="s">
        <v>218</v>
      </c>
      <c r="K529" s="49" t="s">
        <v>100</v>
      </c>
      <c r="L529" s="397">
        <v>1.6</v>
      </c>
      <c r="M529" t="s">
        <v>75</v>
      </c>
      <c r="N529" t="s">
        <v>75</v>
      </c>
      <c r="O529" t="s">
        <v>347</v>
      </c>
      <c r="P529" t="s">
        <v>347</v>
      </c>
      <c r="Q529" s="353" t="s">
        <v>347</v>
      </c>
      <c r="R529" t="s">
        <v>403</v>
      </c>
      <c r="S529" t="s">
        <v>172</v>
      </c>
      <c r="T529" t="s">
        <v>401</v>
      </c>
      <c r="U529" t="s">
        <v>75</v>
      </c>
      <c r="V529" t="s">
        <v>431</v>
      </c>
      <c r="W529" t="s">
        <v>75</v>
      </c>
      <c r="X529" s="49">
        <v>5.2</v>
      </c>
      <c r="Y529" t="s">
        <v>75</v>
      </c>
      <c r="Z529" t="s">
        <v>347</v>
      </c>
      <c r="AA529" t="s">
        <v>75</v>
      </c>
      <c r="AB529" t="s">
        <v>101</v>
      </c>
      <c r="AC529" t="s">
        <v>75</v>
      </c>
      <c r="AD529" t="s">
        <v>5332</v>
      </c>
      <c r="AE529" t="s">
        <v>190</v>
      </c>
      <c r="AF529" t="s">
        <v>5333</v>
      </c>
      <c r="AG529" s="88" t="s">
        <v>5334</v>
      </c>
      <c r="AH529" t="s">
        <v>83</v>
      </c>
      <c r="AI529" s="49" t="s">
        <v>406</v>
      </c>
      <c r="AJ529" s="49">
        <v>1</v>
      </c>
      <c r="AK529" t="s">
        <v>5535</v>
      </c>
      <c r="AL529" s="355">
        <v>-6.4</v>
      </c>
      <c r="AM529" s="49" t="s">
        <v>75</v>
      </c>
      <c r="AN529" s="49" t="s">
        <v>75</v>
      </c>
      <c r="AO529" s="397" t="s">
        <v>75</v>
      </c>
      <c r="AP529" s="397" t="s">
        <v>75</v>
      </c>
      <c r="AQ529" s="397" t="s">
        <v>75</v>
      </c>
      <c r="AR529" s="397" t="s">
        <v>75</v>
      </c>
    </row>
    <row r="530" spans="1:44" x14ac:dyDescent="0.25">
      <c r="A530" s="353">
        <v>45675</v>
      </c>
      <c r="B530" t="s">
        <v>85</v>
      </c>
      <c r="C530" t="s">
        <v>188</v>
      </c>
      <c r="D530" s="357" t="s">
        <v>365</v>
      </c>
      <c r="E530" t="s">
        <v>430</v>
      </c>
      <c r="F530" t="s">
        <v>124</v>
      </c>
      <c r="G530" t="s">
        <v>75</v>
      </c>
      <c r="H530" t="s">
        <v>124</v>
      </c>
      <c r="I530" s="88">
        <v>-3</v>
      </c>
      <c r="J530" t="s">
        <v>102</v>
      </c>
      <c r="K530" s="49" t="s">
        <v>100</v>
      </c>
      <c r="L530" s="397">
        <v>2.63</v>
      </c>
      <c r="M530" t="s">
        <v>75</v>
      </c>
      <c r="N530" t="s">
        <v>75</v>
      </c>
      <c r="O530" t="s">
        <v>347</v>
      </c>
      <c r="P530" t="s">
        <v>347</v>
      </c>
      <c r="Q530" s="353" t="s">
        <v>75</v>
      </c>
      <c r="R530" t="s">
        <v>403</v>
      </c>
      <c r="S530" t="s">
        <v>172</v>
      </c>
      <c r="T530" t="s">
        <v>401</v>
      </c>
      <c r="U530" t="s">
        <v>75</v>
      </c>
      <c r="V530" t="s">
        <v>431</v>
      </c>
      <c r="W530" t="s">
        <v>75</v>
      </c>
      <c r="X530" s="49">
        <v>2.4</v>
      </c>
      <c r="Y530" t="s">
        <v>75</v>
      </c>
      <c r="Z530" t="s">
        <v>347</v>
      </c>
      <c r="AA530" t="s">
        <v>75</v>
      </c>
      <c r="AB530" t="s">
        <v>125</v>
      </c>
      <c r="AC530" t="s">
        <v>356</v>
      </c>
      <c r="AD530" t="s">
        <v>2125</v>
      </c>
      <c r="AE530" t="s">
        <v>190</v>
      </c>
      <c r="AF530" t="s">
        <v>2126</v>
      </c>
      <c r="AG530" s="88" t="s">
        <v>256</v>
      </c>
      <c r="AH530" t="s">
        <v>83</v>
      </c>
      <c r="AI530" s="49" t="s">
        <v>406</v>
      </c>
      <c r="AJ530" s="49">
        <v>1</v>
      </c>
      <c r="AK530" t="s">
        <v>5535</v>
      </c>
      <c r="AL530" s="355">
        <v>-7.89</v>
      </c>
      <c r="AM530" s="49" t="s">
        <v>75</v>
      </c>
      <c r="AN530" s="49" t="s">
        <v>75</v>
      </c>
      <c r="AO530" s="397" t="s">
        <v>75</v>
      </c>
      <c r="AP530" s="397" t="s">
        <v>75</v>
      </c>
      <c r="AQ530" s="397" t="s">
        <v>75</v>
      </c>
      <c r="AR530" s="397" t="s">
        <v>75</v>
      </c>
    </row>
    <row r="531" spans="1:44" x14ac:dyDescent="0.25">
      <c r="A531" s="353">
        <v>45675</v>
      </c>
      <c r="B531" t="s">
        <v>85</v>
      </c>
      <c r="C531" t="s">
        <v>188</v>
      </c>
      <c r="D531" s="357" t="s">
        <v>365</v>
      </c>
      <c r="E531" t="s">
        <v>430</v>
      </c>
      <c r="F531" t="s">
        <v>99</v>
      </c>
      <c r="G531" t="s">
        <v>75</v>
      </c>
      <c r="H531" t="s">
        <v>99</v>
      </c>
      <c r="I531" s="88">
        <v>-2</v>
      </c>
      <c r="J531" t="s">
        <v>218</v>
      </c>
      <c r="K531" s="49" t="s">
        <v>100</v>
      </c>
      <c r="L531" s="397">
        <v>1.6</v>
      </c>
      <c r="M531" t="s">
        <v>75</v>
      </c>
      <c r="N531" t="s">
        <v>75</v>
      </c>
      <c r="O531" t="s">
        <v>347</v>
      </c>
      <c r="P531" t="s">
        <v>347</v>
      </c>
      <c r="Q531" s="353" t="s">
        <v>347</v>
      </c>
      <c r="R531" t="s">
        <v>403</v>
      </c>
      <c r="S531" t="s">
        <v>2123</v>
      </c>
      <c r="T531" t="s">
        <v>2124</v>
      </c>
      <c r="U531" t="s">
        <v>75</v>
      </c>
      <c r="V531" t="s">
        <v>431</v>
      </c>
      <c r="W531" t="s">
        <v>75</v>
      </c>
      <c r="X531" s="49">
        <v>5.2</v>
      </c>
      <c r="Y531" t="s">
        <v>75</v>
      </c>
      <c r="Z531" t="s">
        <v>347</v>
      </c>
      <c r="AA531" t="s">
        <v>75</v>
      </c>
      <c r="AB531" t="s">
        <v>101</v>
      </c>
      <c r="AC531" t="s">
        <v>75</v>
      </c>
      <c r="AD531" t="s">
        <v>5332</v>
      </c>
      <c r="AE531" t="s">
        <v>199</v>
      </c>
      <c r="AF531" t="s">
        <v>5333</v>
      </c>
      <c r="AG531" s="88" t="s">
        <v>5334</v>
      </c>
      <c r="AH531" t="s">
        <v>83</v>
      </c>
      <c r="AI531" s="49" t="s">
        <v>406</v>
      </c>
      <c r="AJ531" s="49">
        <v>1</v>
      </c>
      <c r="AK531" t="s">
        <v>5537</v>
      </c>
      <c r="AL531" s="355">
        <v>-3.2</v>
      </c>
      <c r="AM531" s="49" t="s">
        <v>75</v>
      </c>
      <c r="AN531" s="49" t="s">
        <v>75</v>
      </c>
      <c r="AO531" s="397" t="s">
        <v>75</v>
      </c>
      <c r="AP531" s="397" t="s">
        <v>75</v>
      </c>
      <c r="AQ531" s="397" t="s">
        <v>75</v>
      </c>
      <c r="AR531" s="397" t="s">
        <v>75</v>
      </c>
    </row>
    <row r="532" spans="1:44" x14ac:dyDescent="0.25">
      <c r="A532" s="353">
        <v>45675</v>
      </c>
      <c r="B532" t="s">
        <v>85</v>
      </c>
      <c r="C532" t="s">
        <v>188</v>
      </c>
      <c r="D532" s="357" t="s">
        <v>189</v>
      </c>
      <c r="E532" t="s">
        <v>432</v>
      </c>
      <c r="F532" t="s">
        <v>81</v>
      </c>
      <c r="G532" t="s">
        <v>75</v>
      </c>
      <c r="H532" t="s">
        <v>81</v>
      </c>
      <c r="I532" s="88">
        <v>-2</v>
      </c>
      <c r="J532" t="s">
        <v>218</v>
      </c>
      <c r="K532" s="49" t="s">
        <v>465</v>
      </c>
      <c r="L532" s="397">
        <v>7.5</v>
      </c>
      <c r="M532" t="s">
        <v>75</v>
      </c>
      <c r="N532" t="s">
        <v>75</v>
      </c>
      <c r="O532" t="s">
        <v>347</v>
      </c>
      <c r="P532" t="s">
        <v>347</v>
      </c>
      <c r="Q532" s="353" t="s">
        <v>75</v>
      </c>
      <c r="R532" t="s">
        <v>403</v>
      </c>
      <c r="S532" t="s">
        <v>172</v>
      </c>
      <c r="T532" t="s">
        <v>401</v>
      </c>
      <c r="U532" t="s">
        <v>75</v>
      </c>
      <c r="V532" t="s">
        <v>431</v>
      </c>
      <c r="W532" t="s">
        <v>75</v>
      </c>
      <c r="X532" s="49">
        <v>4.0999999999999996</v>
      </c>
      <c r="Y532" t="s">
        <v>75</v>
      </c>
      <c r="Z532" t="s">
        <v>347</v>
      </c>
      <c r="AA532" t="s">
        <v>75</v>
      </c>
      <c r="AB532" t="s">
        <v>82</v>
      </c>
      <c r="AC532" t="s">
        <v>466</v>
      </c>
      <c r="AD532" t="s">
        <v>80</v>
      </c>
      <c r="AE532" t="s">
        <v>190</v>
      </c>
      <c r="AF532" t="s">
        <v>5361</v>
      </c>
      <c r="AG532" s="88" t="s">
        <v>256</v>
      </c>
      <c r="AH532" t="s">
        <v>83</v>
      </c>
      <c r="AI532" s="49" t="s">
        <v>433</v>
      </c>
      <c r="AJ532" s="49">
        <v>1</v>
      </c>
      <c r="AK532" t="s">
        <v>5535</v>
      </c>
      <c r="AL532" s="355">
        <v>-15</v>
      </c>
      <c r="AM532" s="49" t="s">
        <v>75</v>
      </c>
      <c r="AN532" s="49" t="s">
        <v>75</v>
      </c>
      <c r="AO532" s="397" t="s">
        <v>75</v>
      </c>
      <c r="AP532" s="397" t="s">
        <v>75</v>
      </c>
      <c r="AQ532" s="397" t="s">
        <v>75</v>
      </c>
      <c r="AR532" s="397" t="s">
        <v>75</v>
      </c>
    </row>
    <row r="533" spans="1:44" x14ac:dyDescent="0.25">
      <c r="A533" s="353">
        <v>45675</v>
      </c>
      <c r="B533" t="s">
        <v>85</v>
      </c>
      <c r="C533" t="s">
        <v>188</v>
      </c>
      <c r="D533" s="357" t="s">
        <v>189</v>
      </c>
      <c r="E533" t="s">
        <v>462</v>
      </c>
      <c r="F533" t="s">
        <v>317</v>
      </c>
      <c r="G533" t="s">
        <v>75</v>
      </c>
      <c r="H533" t="s">
        <v>317</v>
      </c>
      <c r="I533" s="88">
        <v>-2</v>
      </c>
      <c r="J533" t="s">
        <v>102</v>
      </c>
      <c r="K533" s="49" t="s">
        <v>458</v>
      </c>
      <c r="L533" s="397">
        <v>9</v>
      </c>
      <c r="M533" t="s">
        <v>75</v>
      </c>
      <c r="N533" t="s">
        <v>75</v>
      </c>
      <c r="O533" t="s">
        <v>347</v>
      </c>
      <c r="P533" t="s">
        <v>347</v>
      </c>
      <c r="Q533" s="353">
        <v>46234</v>
      </c>
      <c r="R533" t="s">
        <v>403</v>
      </c>
      <c r="S533" t="s">
        <v>172</v>
      </c>
      <c r="T533" t="s">
        <v>401</v>
      </c>
      <c r="U533" t="s">
        <v>75</v>
      </c>
      <c r="V533" t="s">
        <v>431</v>
      </c>
      <c r="W533" t="s">
        <v>75</v>
      </c>
      <c r="X533" s="49">
        <v>2.2000000000000002</v>
      </c>
      <c r="Y533" t="s">
        <v>75</v>
      </c>
      <c r="Z533" t="s">
        <v>347</v>
      </c>
      <c r="AA533" t="s">
        <v>75</v>
      </c>
      <c r="AB533" t="s">
        <v>317</v>
      </c>
      <c r="AC533" t="s">
        <v>459</v>
      </c>
      <c r="AD533" t="s">
        <v>80</v>
      </c>
      <c r="AE533" t="s">
        <v>190</v>
      </c>
      <c r="AF533" t="s">
        <v>409</v>
      </c>
      <c r="AG533" s="88" t="s">
        <v>256</v>
      </c>
      <c r="AH533" t="s">
        <v>83</v>
      </c>
      <c r="AI533" s="49" t="s">
        <v>414</v>
      </c>
      <c r="AJ533" s="49">
        <v>1</v>
      </c>
      <c r="AK533" t="s">
        <v>5535</v>
      </c>
      <c r="AL533" s="355">
        <v>-18</v>
      </c>
      <c r="AM533" s="49" t="s">
        <v>75</v>
      </c>
      <c r="AN533" s="49" t="s">
        <v>75</v>
      </c>
      <c r="AO533" s="397" t="s">
        <v>75</v>
      </c>
      <c r="AP533" s="397" t="s">
        <v>75</v>
      </c>
      <c r="AQ533" s="397" t="s">
        <v>75</v>
      </c>
      <c r="AR533" s="397" t="s">
        <v>75</v>
      </c>
    </row>
    <row r="534" spans="1:44" x14ac:dyDescent="0.25">
      <c r="A534" s="353">
        <v>45675</v>
      </c>
      <c r="B534" t="s">
        <v>85</v>
      </c>
      <c r="C534" t="s">
        <v>188</v>
      </c>
      <c r="D534" s="357" t="s">
        <v>189</v>
      </c>
      <c r="E534" t="s">
        <v>462</v>
      </c>
      <c r="F534" t="s">
        <v>123</v>
      </c>
      <c r="G534" t="s">
        <v>75</v>
      </c>
      <c r="H534" t="s">
        <v>123</v>
      </c>
      <c r="I534" s="88">
        <v>-2</v>
      </c>
      <c r="J534" t="s">
        <v>102</v>
      </c>
      <c r="K534" s="49" t="s">
        <v>232</v>
      </c>
      <c r="L534" s="397">
        <v>9</v>
      </c>
      <c r="M534" t="s">
        <v>75</v>
      </c>
      <c r="N534" t="s">
        <v>75</v>
      </c>
      <c r="O534" t="s">
        <v>347</v>
      </c>
      <c r="P534" t="s">
        <v>347</v>
      </c>
      <c r="Q534" s="353" t="s">
        <v>75</v>
      </c>
      <c r="R534" t="s">
        <v>403</v>
      </c>
      <c r="S534" t="s">
        <v>172</v>
      </c>
      <c r="T534" t="s">
        <v>401</v>
      </c>
      <c r="U534" t="s">
        <v>75</v>
      </c>
      <c r="V534" t="s">
        <v>431</v>
      </c>
      <c r="W534" t="s">
        <v>75</v>
      </c>
      <c r="X534" s="49">
        <v>2.2999999999999998</v>
      </c>
      <c r="Y534" t="s">
        <v>75</v>
      </c>
      <c r="Z534" t="s">
        <v>347</v>
      </c>
      <c r="AA534" t="s">
        <v>75</v>
      </c>
      <c r="AB534" t="s">
        <v>123</v>
      </c>
      <c r="AC534" t="s">
        <v>559</v>
      </c>
      <c r="AD534" t="s">
        <v>80</v>
      </c>
      <c r="AE534" t="s">
        <v>190</v>
      </c>
      <c r="AF534" t="s">
        <v>409</v>
      </c>
      <c r="AG534" s="88" t="s">
        <v>256</v>
      </c>
      <c r="AH534" t="s">
        <v>83</v>
      </c>
      <c r="AI534" s="49" t="s">
        <v>414</v>
      </c>
      <c r="AJ534" s="49">
        <v>1</v>
      </c>
      <c r="AK534" t="s">
        <v>5535</v>
      </c>
      <c r="AL534" s="355">
        <v>-18</v>
      </c>
      <c r="AM534" s="49" t="s">
        <v>75</v>
      </c>
      <c r="AN534" s="49" t="s">
        <v>75</v>
      </c>
      <c r="AO534" s="397" t="s">
        <v>75</v>
      </c>
      <c r="AP534" s="397" t="s">
        <v>75</v>
      </c>
      <c r="AQ534" s="397" t="s">
        <v>75</v>
      </c>
      <c r="AR534" s="397" t="s">
        <v>75</v>
      </c>
    </row>
    <row r="535" spans="1:44" x14ac:dyDescent="0.25">
      <c r="A535" s="353">
        <v>45675</v>
      </c>
      <c r="B535" t="s">
        <v>85</v>
      </c>
      <c r="C535" t="s">
        <v>177</v>
      </c>
      <c r="D535" s="357" t="s">
        <v>608</v>
      </c>
      <c r="E535" t="s">
        <v>485</v>
      </c>
      <c r="F535" t="s">
        <v>273</v>
      </c>
      <c r="G535" t="s">
        <v>75</v>
      </c>
      <c r="H535" t="s">
        <v>273</v>
      </c>
      <c r="I535" s="88">
        <v>-2</v>
      </c>
      <c r="J535" t="s">
        <v>561</v>
      </c>
      <c r="K535" s="49" t="s">
        <v>491</v>
      </c>
      <c r="L535" s="397">
        <v>125</v>
      </c>
      <c r="M535" t="s">
        <v>75</v>
      </c>
      <c r="N535" t="s">
        <v>75</v>
      </c>
      <c r="O535" t="s">
        <v>347</v>
      </c>
      <c r="P535" t="s">
        <v>347</v>
      </c>
      <c r="Q535" s="353" t="s">
        <v>75</v>
      </c>
      <c r="R535" t="s">
        <v>403</v>
      </c>
      <c r="S535" t="s">
        <v>172</v>
      </c>
      <c r="T535" t="s">
        <v>401</v>
      </c>
      <c r="U535" t="s">
        <v>75</v>
      </c>
      <c r="V535" t="s">
        <v>404</v>
      </c>
      <c r="W535" t="s">
        <v>75</v>
      </c>
      <c r="X535" s="49">
        <v>8.4</v>
      </c>
      <c r="Y535" t="s">
        <v>75</v>
      </c>
      <c r="Z535" t="s">
        <v>347</v>
      </c>
      <c r="AA535" t="s">
        <v>75</v>
      </c>
      <c r="AB535" t="s">
        <v>274</v>
      </c>
      <c r="AC535" t="s">
        <v>487</v>
      </c>
      <c r="AD535" t="s">
        <v>270</v>
      </c>
      <c r="AE535" t="s">
        <v>190</v>
      </c>
      <c r="AF535" t="s">
        <v>488</v>
      </c>
      <c r="AG535" s="88" t="s">
        <v>489</v>
      </c>
      <c r="AH535" t="s">
        <v>104</v>
      </c>
      <c r="AI535" s="49" t="s">
        <v>445</v>
      </c>
      <c r="AJ535" s="49">
        <v>1</v>
      </c>
      <c r="AK535" t="s">
        <v>5535</v>
      </c>
      <c r="AL535" s="355">
        <v>-250</v>
      </c>
      <c r="AM535" s="49" t="s">
        <v>75</v>
      </c>
      <c r="AN535" s="49" t="s">
        <v>75</v>
      </c>
      <c r="AO535" s="397" t="s">
        <v>75</v>
      </c>
      <c r="AP535" s="397" t="s">
        <v>75</v>
      </c>
      <c r="AQ535" s="397" t="s">
        <v>75</v>
      </c>
      <c r="AR535" s="397" t="s">
        <v>75</v>
      </c>
    </row>
    <row r="536" spans="1:44" x14ac:dyDescent="0.25">
      <c r="A536" s="353">
        <v>45675</v>
      </c>
      <c r="B536" t="s">
        <v>85</v>
      </c>
      <c r="C536" t="s">
        <v>188</v>
      </c>
      <c r="D536" s="357" t="s">
        <v>189</v>
      </c>
      <c r="E536" t="s">
        <v>432</v>
      </c>
      <c r="F536" t="s">
        <v>81</v>
      </c>
      <c r="G536" t="s">
        <v>75</v>
      </c>
      <c r="H536" t="s">
        <v>81</v>
      </c>
      <c r="I536" s="88">
        <v>-2</v>
      </c>
      <c r="J536" t="s">
        <v>218</v>
      </c>
      <c r="K536" s="49" t="s">
        <v>465</v>
      </c>
      <c r="L536" s="397">
        <v>7.5</v>
      </c>
      <c r="M536" t="s">
        <v>75</v>
      </c>
      <c r="N536" t="s">
        <v>75</v>
      </c>
      <c r="O536" t="s">
        <v>347</v>
      </c>
      <c r="P536" t="s">
        <v>347</v>
      </c>
      <c r="Q536" s="353" t="s">
        <v>75</v>
      </c>
      <c r="R536" t="s">
        <v>403</v>
      </c>
      <c r="S536" t="s">
        <v>171</v>
      </c>
      <c r="T536" t="s">
        <v>402</v>
      </c>
      <c r="U536" t="s">
        <v>75</v>
      </c>
      <c r="V536" t="s">
        <v>431</v>
      </c>
      <c r="W536" t="s">
        <v>75</v>
      </c>
      <c r="X536" s="49">
        <v>4.0999999999999996</v>
      </c>
      <c r="Y536" t="s">
        <v>75</v>
      </c>
      <c r="Z536" t="s">
        <v>347</v>
      </c>
      <c r="AA536" t="s">
        <v>75</v>
      </c>
      <c r="AB536" t="s">
        <v>82</v>
      </c>
      <c r="AC536" t="s">
        <v>466</v>
      </c>
      <c r="AD536" t="s">
        <v>80</v>
      </c>
      <c r="AE536" t="s">
        <v>180</v>
      </c>
      <c r="AF536" t="s">
        <v>5361</v>
      </c>
      <c r="AG536" s="88" t="s">
        <v>256</v>
      </c>
      <c r="AH536" t="s">
        <v>83</v>
      </c>
      <c r="AI536" s="49" t="s">
        <v>433</v>
      </c>
      <c r="AJ536" s="49">
        <v>1</v>
      </c>
      <c r="AK536" t="s">
        <v>5538</v>
      </c>
      <c r="AL536" s="355">
        <v>-15</v>
      </c>
      <c r="AM536" s="49" t="s">
        <v>75</v>
      </c>
      <c r="AN536" s="49" t="s">
        <v>75</v>
      </c>
      <c r="AO536" s="397" t="s">
        <v>75</v>
      </c>
      <c r="AP536" s="397" t="s">
        <v>75</v>
      </c>
      <c r="AQ536" s="397" t="s">
        <v>75</v>
      </c>
      <c r="AR536" s="397" t="s">
        <v>75</v>
      </c>
    </row>
    <row r="537" spans="1:44" x14ac:dyDescent="0.25">
      <c r="A537" s="353">
        <v>45675</v>
      </c>
      <c r="B537" t="s">
        <v>85</v>
      </c>
      <c r="C537" t="s">
        <v>175</v>
      </c>
      <c r="D537" s="357" t="s">
        <v>369</v>
      </c>
      <c r="E537" t="s">
        <v>529</v>
      </c>
      <c r="F537" t="s">
        <v>2874</v>
      </c>
      <c r="G537" t="s">
        <v>75</v>
      </c>
      <c r="H537" t="s">
        <v>2875</v>
      </c>
      <c r="I537" s="88">
        <v>-1</v>
      </c>
      <c r="J537" t="s">
        <v>88</v>
      </c>
      <c r="K537" s="49" t="s">
        <v>2876</v>
      </c>
      <c r="L537" s="397">
        <v>1000</v>
      </c>
      <c r="M537" t="s">
        <v>75</v>
      </c>
      <c r="N537" t="s">
        <v>75</v>
      </c>
      <c r="O537" t="s">
        <v>347</v>
      </c>
      <c r="P537" t="s">
        <v>347</v>
      </c>
      <c r="Q537" s="353" t="s">
        <v>75</v>
      </c>
      <c r="R537" t="s">
        <v>403</v>
      </c>
      <c r="S537" t="s">
        <v>1072</v>
      </c>
      <c r="T537" t="s">
        <v>2888</v>
      </c>
      <c r="U537" t="s">
        <v>75</v>
      </c>
      <c r="V537" t="s">
        <v>404</v>
      </c>
      <c r="W537" t="s">
        <v>75</v>
      </c>
      <c r="X537" s="49">
        <v>4.5999999999999996</v>
      </c>
      <c r="Y537" t="s">
        <v>75</v>
      </c>
      <c r="Z537" t="s">
        <v>347</v>
      </c>
      <c r="AA537" t="s">
        <v>75</v>
      </c>
      <c r="AB537" t="s">
        <v>2877</v>
      </c>
      <c r="AC537" t="s">
        <v>2871</v>
      </c>
      <c r="AD537" t="s">
        <v>2872</v>
      </c>
      <c r="AE537" t="s">
        <v>187</v>
      </c>
      <c r="AF537" t="s">
        <v>265</v>
      </c>
      <c r="AG537" s="88" t="s">
        <v>2873</v>
      </c>
      <c r="AH537" t="s">
        <v>83</v>
      </c>
      <c r="AI537" s="49" t="s">
        <v>433</v>
      </c>
      <c r="AJ537" s="49">
        <v>1</v>
      </c>
      <c r="AK537" t="s">
        <v>5539</v>
      </c>
      <c r="AL537" s="355">
        <v>-1000</v>
      </c>
      <c r="AM537" s="49" t="s">
        <v>75</v>
      </c>
      <c r="AN537" s="49" t="s">
        <v>75</v>
      </c>
      <c r="AO537" s="397" t="s">
        <v>75</v>
      </c>
      <c r="AP537" s="397" t="s">
        <v>75</v>
      </c>
      <c r="AQ537" s="397" t="s">
        <v>75</v>
      </c>
      <c r="AR537" s="397" t="s">
        <v>75</v>
      </c>
    </row>
    <row r="538" spans="1:44" x14ac:dyDescent="0.25">
      <c r="A538" s="353">
        <v>45675</v>
      </c>
      <c r="B538" t="s">
        <v>85</v>
      </c>
      <c r="C538" t="s">
        <v>362</v>
      </c>
      <c r="D538" s="357" t="s">
        <v>609</v>
      </c>
      <c r="E538" t="s">
        <v>542</v>
      </c>
      <c r="F538" t="s">
        <v>147</v>
      </c>
      <c r="G538" t="s">
        <v>75</v>
      </c>
      <c r="H538" t="s">
        <v>147</v>
      </c>
      <c r="I538" s="88">
        <v>-1</v>
      </c>
      <c r="J538" t="s">
        <v>146</v>
      </c>
      <c r="K538" s="49" t="s">
        <v>148</v>
      </c>
      <c r="L538" s="397">
        <v>50</v>
      </c>
      <c r="M538" t="s">
        <v>75</v>
      </c>
      <c r="N538" t="s">
        <v>75</v>
      </c>
      <c r="O538" t="s">
        <v>347</v>
      </c>
      <c r="P538" t="s">
        <v>347</v>
      </c>
      <c r="Q538" s="353">
        <v>45901</v>
      </c>
      <c r="R538" t="s">
        <v>403</v>
      </c>
      <c r="S538" t="s">
        <v>281</v>
      </c>
      <c r="T538" t="s">
        <v>548</v>
      </c>
      <c r="U538" t="s">
        <v>75</v>
      </c>
      <c r="V538" t="s">
        <v>431</v>
      </c>
      <c r="W538" t="s">
        <v>75</v>
      </c>
      <c r="X538" s="49">
        <v>8.1999999999999993</v>
      </c>
      <c r="Y538" t="s">
        <v>75</v>
      </c>
      <c r="Z538" t="s">
        <v>347</v>
      </c>
      <c r="AA538" t="s">
        <v>75</v>
      </c>
      <c r="AB538" t="s">
        <v>149</v>
      </c>
      <c r="AC538" t="s">
        <v>544</v>
      </c>
      <c r="AD538" t="s">
        <v>237</v>
      </c>
      <c r="AE538" t="s">
        <v>209</v>
      </c>
      <c r="AF538" t="s">
        <v>407</v>
      </c>
      <c r="AG538" s="88" t="s">
        <v>545</v>
      </c>
      <c r="AH538" t="s">
        <v>83</v>
      </c>
      <c r="AI538" s="49">
        <v>8</v>
      </c>
      <c r="AJ538" s="49">
        <v>1</v>
      </c>
      <c r="AK538" t="s">
        <v>5540</v>
      </c>
      <c r="AL538" s="355">
        <v>-50</v>
      </c>
      <c r="AM538" s="49" t="s">
        <v>75</v>
      </c>
      <c r="AN538" s="49" t="s">
        <v>75</v>
      </c>
      <c r="AO538" s="397" t="s">
        <v>75</v>
      </c>
      <c r="AP538" s="397" t="s">
        <v>75</v>
      </c>
      <c r="AQ538" s="397" t="s">
        <v>75</v>
      </c>
      <c r="AR538" s="397" t="s">
        <v>75</v>
      </c>
    </row>
    <row r="539" spans="1:44" x14ac:dyDescent="0.25">
      <c r="A539" s="353">
        <v>45675</v>
      </c>
      <c r="B539" t="s">
        <v>85</v>
      </c>
      <c r="C539" t="s">
        <v>179</v>
      </c>
      <c r="D539" s="357" t="s">
        <v>182</v>
      </c>
      <c r="E539" t="s">
        <v>525</v>
      </c>
      <c r="F539" t="s">
        <v>526</v>
      </c>
      <c r="G539" t="s">
        <v>75</v>
      </c>
      <c r="H539" t="s">
        <v>2738</v>
      </c>
      <c r="I539" s="88">
        <v>-1</v>
      </c>
      <c r="J539" t="s">
        <v>103</v>
      </c>
      <c r="K539" s="49" t="s">
        <v>2739</v>
      </c>
      <c r="L539" s="397">
        <v>1250</v>
      </c>
      <c r="M539" t="s">
        <v>75</v>
      </c>
      <c r="N539" t="s">
        <v>75</v>
      </c>
      <c r="O539" t="s">
        <v>347</v>
      </c>
      <c r="P539" t="s">
        <v>347</v>
      </c>
      <c r="Q539" s="353">
        <v>46113</v>
      </c>
      <c r="R539" t="s">
        <v>403</v>
      </c>
      <c r="S539" t="s">
        <v>159</v>
      </c>
      <c r="T539" t="s">
        <v>400</v>
      </c>
      <c r="U539" t="s">
        <v>75</v>
      </c>
      <c r="V539" t="s">
        <v>404</v>
      </c>
      <c r="W539" t="s">
        <v>75</v>
      </c>
      <c r="X539" s="49">
        <v>1.3</v>
      </c>
      <c r="Y539" t="s">
        <v>75</v>
      </c>
      <c r="Z539" t="s">
        <v>347</v>
      </c>
      <c r="AA539" t="s">
        <v>75</v>
      </c>
      <c r="AB539" t="s">
        <v>2740</v>
      </c>
      <c r="AC539" t="s">
        <v>522</v>
      </c>
      <c r="AD539" t="s">
        <v>164</v>
      </c>
      <c r="AE539" t="s">
        <v>313</v>
      </c>
      <c r="AF539" t="s">
        <v>345</v>
      </c>
      <c r="AG539" s="88" t="s">
        <v>262</v>
      </c>
      <c r="AH539" t="s">
        <v>83</v>
      </c>
      <c r="AI539" s="49" t="s">
        <v>436</v>
      </c>
      <c r="AJ539" s="49">
        <v>5</v>
      </c>
      <c r="AK539" t="s">
        <v>5541</v>
      </c>
      <c r="AL539" s="355">
        <v>-1250</v>
      </c>
      <c r="AM539" s="49" t="s">
        <v>75</v>
      </c>
      <c r="AN539" s="49" t="s">
        <v>5542</v>
      </c>
      <c r="AO539" s="397" t="s">
        <v>75</v>
      </c>
      <c r="AP539" s="397" t="s">
        <v>75</v>
      </c>
      <c r="AQ539" s="397" t="s">
        <v>75</v>
      </c>
      <c r="AR539" s="397" t="s">
        <v>75</v>
      </c>
    </row>
    <row r="540" spans="1:44" x14ac:dyDescent="0.25">
      <c r="A540" s="353">
        <v>45675</v>
      </c>
      <c r="B540" t="s">
        <v>85</v>
      </c>
      <c r="C540" t="s">
        <v>179</v>
      </c>
      <c r="D540" s="357" t="s">
        <v>182</v>
      </c>
      <c r="E540" t="s">
        <v>525</v>
      </c>
      <c r="F540" t="s">
        <v>526</v>
      </c>
      <c r="G540" t="s">
        <v>75</v>
      </c>
      <c r="H540" t="s">
        <v>2735</v>
      </c>
      <c r="I540" s="88">
        <v>-1</v>
      </c>
      <c r="J540" t="s">
        <v>103</v>
      </c>
      <c r="K540" s="49" t="s">
        <v>2736</v>
      </c>
      <c r="L540" s="397">
        <v>1250</v>
      </c>
      <c r="M540" t="s">
        <v>75</v>
      </c>
      <c r="N540" t="s">
        <v>75</v>
      </c>
      <c r="O540" t="s">
        <v>347</v>
      </c>
      <c r="P540" t="s">
        <v>347</v>
      </c>
      <c r="Q540" s="353">
        <v>46054</v>
      </c>
      <c r="R540" t="s">
        <v>403</v>
      </c>
      <c r="S540" t="s">
        <v>159</v>
      </c>
      <c r="T540" t="s">
        <v>400</v>
      </c>
      <c r="U540" t="s">
        <v>75</v>
      </c>
      <c r="V540" t="s">
        <v>404</v>
      </c>
      <c r="W540" t="s">
        <v>75</v>
      </c>
      <c r="X540" s="49">
        <v>1.3</v>
      </c>
      <c r="Y540" t="s">
        <v>75</v>
      </c>
      <c r="Z540" t="s">
        <v>347</v>
      </c>
      <c r="AA540" t="s">
        <v>75</v>
      </c>
      <c r="AB540" t="s">
        <v>2737</v>
      </c>
      <c r="AC540" t="s">
        <v>522</v>
      </c>
      <c r="AD540" t="s">
        <v>164</v>
      </c>
      <c r="AE540" t="s">
        <v>313</v>
      </c>
      <c r="AF540" t="s">
        <v>345</v>
      </c>
      <c r="AG540" s="88" t="s">
        <v>262</v>
      </c>
      <c r="AH540" t="s">
        <v>83</v>
      </c>
      <c r="AI540" s="49" t="s">
        <v>436</v>
      </c>
      <c r="AJ540" s="49">
        <v>5</v>
      </c>
      <c r="AK540" t="s">
        <v>5541</v>
      </c>
      <c r="AL540" s="355">
        <v>-1250</v>
      </c>
      <c r="AM540" s="49" t="s">
        <v>75</v>
      </c>
      <c r="AN540" s="49" t="s">
        <v>5542</v>
      </c>
      <c r="AO540" s="397" t="s">
        <v>75</v>
      </c>
      <c r="AP540" s="397" t="s">
        <v>75</v>
      </c>
      <c r="AQ540" s="397" t="s">
        <v>75</v>
      </c>
      <c r="AR540" s="397" t="s">
        <v>75</v>
      </c>
    </row>
    <row r="541" spans="1:44" x14ac:dyDescent="0.25">
      <c r="A541" s="353">
        <v>45675</v>
      </c>
      <c r="B541" t="s">
        <v>85</v>
      </c>
      <c r="C541" t="s">
        <v>175</v>
      </c>
      <c r="D541" s="357" t="s">
        <v>369</v>
      </c>
      <c r="E541" t="s">
        <v>529</v>
      </c>
      <c r="F541" t="s">
        <v>2868</v>
      </c>
      <c r="G541" t="s">
        <v>75</v>
      </c>
      <c r="H541" t="s">
        <v>2868</v>
      </c>
      <c r="I541" s="88">
        <v>-1</v>
      </c>
      <c r="J541" t="s">
        <v>88</v>
      </c>
      <c r="K541" s="49" t="s">
        <v>2869</v>
      </c>
      <c r="L541" s="397">
        <v>325</v>
      </c>
      <c r="M541" t="s">
        <v>75</v>
      </c>
      <c r="N541" t="s">
        <v>75</v>
      </c>
      <c r="O541" t="s">
        <v>347</v>
      </c>
      <c r="P541" t="s">
        <v>347</v>
      </c>
      <c r="Q541" s="353">
        <v>45992</v>
      </c>
      <c r="R541" t="s">
        <v>403</v>
      </c>
      <c r="S541" t="s">
        <v>1072</v>
      </c>
      <c r="T541" t="s">
        <v>2888</v>
      </c>
      <c r="U541" t="s">
        <v>75</v>
      </c>
      <c r="V541" t="s">
        <v>404</v>
      </c>
      <c r="W541" t="s">
        <v>75</v>
      </c>
      <c r="X541" s="49">
        <v>4.5999999999999996</v>
      </c>
      <c r="Y541" t="s">
        <v>75</v>
      </c>
      <c r="Z541" t="s">
        <v>347</v>
      </c>
      <c r="AA541" t="s">
        <v>75</v>
      </c>
      <c r="AB541" t="s">
        <v>2870</v>
      </c>
      <c r="AC541" t="s">
        <v>2871</v>
      </c>
      <c r="AD541" t="s">
        <v>2872</v>
      </c>
      <c r="AE541" t="s">
        <v>187</v>
      </c>
      <c r="AF541" t="s">
        <v>265</v>
      </c>
      <c r="AG541" s="88" t="s">
        <v>2873</v>
      </c>
      <c r="AH541" t="s">
        <v>83</v>
      </c>
      <c r="AI541" s="49" t="s">
        <v>433</v>
      </c>
      <c r="AJ541" s="49">
        <v>1</v>
      </c>
      <c r="AK541" t="s">
        <v>5539</v>
      </c>
      <c r="AL541" s="355">
        <v>-325</v>
      </c>
      <c r="AM541" s="49" t="s">
        <v>75</v>
      </c>
      <c r="AN541" s="49" t="s">
        <v>75</v>
      </c>
      <c r="AO541" s="397" t="s">
        <v>75</v>
      </c>
      <c r="AP541" s="397" t="s">
        <v>75</v>
      </c>
      <c r="AQ541" s="397" t="s">
        <v>75</v>
      </c>
      <c r="AR541" s="397" t="s">
        <v>75</v>
      </c>
    </row>
    <row r="542" spans="1:44" x14ac:dyDescent="0.25">
      <c r="A542" s="353">
        <v>45675</v>
      </c>
      <c r="B542" t="s">
        <v>85</v>
      </c>
      <c r="C542" t="s">
        <v>188</v>
      </c>
      <c r="D542" s="357" t="s">
        <v>189</v>
      </c>
      <c r="E542" t="s">
        <v>462</v>
      </c>
      <c r="F542" t="s">
        <v>2859</v>
      </c>
      <c r="G542" t="s">
        <v>75</v>
      </c>
      <c r="H542" t="s">
        <v>2859</v>
      </c>
      <c r="I542" s="88">
        <v>-1</v>
      </c>
      <c r="J542" t="s">
        <v>102</v>
      </c>
      <c r="K542" s="49" t="s">
        <v>2860</v>
      </c>
      <c r="L542" s="397">
        <v>45</v>
      </c>
      <c r="M542" t="s">
        <v>75</v>
      </c>
      <c r="N542" t="s">
        <v>75</v>
      </c>
      <c r="O542" t="s">
        <v>347</v>
      </c>
      <c r="P542" t="s">
        <v>347</v>
      </c>
      <c r="Q542" s="353" t="s">
        <v>347</v>
      </c>
      <c r="R542" t="s">
        <v>403</v>
      </c>
      <c r="S542" t="s">
        <v>1072</v>
      </c>
      <c r="T542" t="s">
        <v>2888</v>
      </c>
      <c r="U542" t="s">
        <v>75</v>
      </c>
      <c r="V542" t="s">
        <v>431</v>
      </c>
      <c r="W542" t="s">
        <v>75</v>
      </c>
      <c r="X542" s="49">
        <v>1.3</v>
      </c>
      <c r="Y542" t="s">
        <v>75</v>
      </c>
      <c r="Z542" t="s">
        <v>347</v>
      </c>
      <c r="AA542" t="s">
        <v>75</v>
      </c>
      <c r="AB542" t="s">
        <v>2861</v>
      </c>
      <c r="AC542" t="s">
        <v>75</v>
      </c>
      <c r="AD542" t="s">
        <v>77</v>
      </c>
      <c r="AE542" t="s">
        <v>187</v>
      </c>
      <c r="AF542" t="s">
        <v>399</v>
      </c>
      <c r="AG542" s="88" t="s">
        <v>258</v>
      </c>
      <c r="AH542" t="s">
        <v>83</v>
      </c>
      <c r="AI542" s="49" t="s">
        <v>436</v>
      </c>
      <c r="AJ542" s="49">
        <v>1</v>
      </c>
      <c r="AK542" t="s">
        <v>5539</v>
      </c>
      <c r="AL542" s="355">
        <v>-45</v>
      </c>
      <c r="AM542" s="49" t="s">
        <v>75</v>
      </c>
      <c r="AN542" s="49" t="s">
        <v>75</v>
      </c>
      <c r="AO542" s="397" t="s">
        <v>75</v>
      </c>
      <c r="AP542" s="397" t="s">
        <v>75</v>
      </c>
      <c r="AQ542" s="397" t="s">
        <v>75</v>
      </c>
      <c r="AR542" s="397" t="s">
        <v>75</v>
      </c>
    </row>
    <row r="543" spans="1:44" x14ac:dyDescent="0.25">
      <c r="A543" s="353">
        <v>45675</v>
      </c>
      <c r="B543" t="s">
        <v>85</v>
      </c>
      <c r="C543" t="s">
        <v>188</v>
      </c>
      <c r="D543" s="357" t="s">
        <v>189</v>
      </c>
      <c r="E543" t="s">
        <v>462</v>
      </c>
      <c r="F543" t="s">
        <v>1865</v>
      </c>
      <c r="G543" t="s">
        <v>75</v>
      </c>
      <c r="H543" t="s">
        <v>1865</v>
      </c>
      <c r="I543" s="88">
        <v>-1</v>
      </c>
      <c r="J543" t="s">
        <v>93</v>
      </c>
      <c r="K543" s="49" t="s">
        <v>1866</v>
      </c>
      <c r="L543" s="397">
        <v>40</v>
      </c>
      <c r="M543" t="s">
        <v>75</v>
      </c>
      <c r="N543" t="s">
        <v>75</v>
      </c>
      <c r="O543" t="s">
        <v>347</v>
      </c>
      <c r="P543" t="s">
        <v>347</v>
      </c>
      <c r="Q543" s="353">
        <v>46266</v>
      </c>
      <c r="R543" t="s">
        <v>403</v>
      </c>
      <c r="S543" t="s">
        <v>2123</v>
      </c>
      <c r="T543" t="s">
        <v>2124</v>
      </c>
      <c r="U543" t="s">
        <v>75</v>
      </c>
      <c r="V543" t="s">
        <v>431</v>
      </c>
      <c r="W543" t="s">
        <v>75</v>
      </c>
      <c r="X543" s="49">
        <v>2.4</v>
      </c>
      <c r="Y543" t="s">
        <v>75</v>
      </c>
      <c r="Z543" t="s">
        <v>347</v>
      </c>
      <c r="AA543" t="s">
        <v>75</v>
      </c>
      <c r="AB543" t="s">
        <v>1867</v>
      </c>
      <c r="AC543" t="s">
        <v>1868</v>
      </c>
      <c r="AD543" t="s">
        <v>2134</v>
      </c>
      <c r="AE543" t="s">
        <v>199</v>
      </c>
      <c r="AF543" t="s">
        <v>2135</v>
      </c>
      <c r="AG543" s="88" t="s">
        <v>2136</v>
      </c>
      <c r="AH543" t="s">
        <v>83</v>
      </c>
      <c r="AI543" s="49" t="s">
        <v>414</v>
      </c>
      <c r="AJ543" s="49">
        <v>1</v>
      </c>
      <c r="AK543" t="s">
        <v>5537</v>
      </c>
      <c r="AL543" s="355">
        <v>-40</v>
      </c>
      <c r="AM543" s="49" t="s">
        <v>75</v>
      </c>
      <c r="AN543" s="49" t="s">
        <v>75</v>
      </c>
      <c r="AO543" s="397" t="s">
        <v>75</v>
      </c>
      <c r="AP543" s="397" t="s">
        <v>75</v>
      </c>
      <c r="AQ543" s="397" t="s">
        <v>75</v>
      </c>
      <c r="AR543" s="397" t="s">
        <v>75</v>
      </c>
    </row>
    <row r="544" spans="1:44" ht="21" x14ac:dyDescent="0.35">
      <c r="A544" s="353">
        <v>45675</v>
      </c>
      <c r="B544" t="s">
        <v>85</v>
      </c>
      <c r="C544" t="s">
        <v>362</v>
      </c>
      <c r="D544" s="357" t="s">
        <v>2574</v>
      </c>
      <c r="E544" t="s">
        <v>542</v>
      </c>
      <c r="F544" t="s">
        <v>1950</v>
      </c>
      <c r="G544" t="s">
        <v>75</v>
      </c>
      <c r="H544" t="s">
        <v>1950</v>
      </c>
      <c r="I544" s="88">
        <v>-1</v>
      </c>
      <c r="J544" t="s">
        <v>94</v>
      </c>
      <c r="K544" s="49" t="s">
        <v>1951</v>
      </c>
      <c r="L544" s="397">
        <v>2</v>
      </c>
      <c r="M544" t="s">
        <v>75</v>
      </c>
      <c r="N544" t="s">
        <v>75</v>
      </c>
      <c r="O544" t="s">
        <v>347</v>
      </c>
      <c r="P544" t="s">
        <v>347</v>
      </c>
      <c r="Q544" s="353" t="s">
        <v>75</v>
      </c>
      <c r="R544" t="s">
        <v>403</v>
      </c>
      <c r="S544" t="s">
        <v>2123</v>
      </c>
      <c r="T544" t="s">
        <v>2124</v>
      </c>
      <c r="U544" t="s">
        <v>75</v>
      </c>
      <c r="V544" t="s">
        <v>404</v>
      </c>
      <c r="W544" t="s">
        <v>75</v>
      </c>
      <c r="X544" s="49">
        <v>8.3000000000000007</v>
      </c>
      <c r="Y544" t="s">
        <v>75</v>
      </c>
      <c r="Z544" t="s">
        <v>347</v>
      </c>
      <c r="AA544" t="s">
        <v>75</v>
      </c>
      <c r="AB544" t="s">
        <v>1952</v>
      </c>
      <c r="AC544" t="s">
        <v>347</v>
      </c>
      <c r="AD544" t="s">
        <v>2686</v>
      </c>
      <c r="AE544" t="s">
        <v>199</v>
      </c>
      <c r="AF544" t="s">
        <v>1953</v>
      </c>
      <c r="AG544" s="88" t="s">
        <v>1954</v>
      </c>
      <c r="AH544" t="s">
        <v>83</v>
      </c>
      <c r="AI544" s="49" t="s">
        <v>445</v>
      </c>
      <c r="AJ544" s="49">
        <v>1</v>
      </c>
      <c r="AK544" t="s">
        <v>5537</v>
      </c>
      <c r="AL544" s="355">
        <v>-2</v>
      </c>
      <c r="AM544" s="49" t="s">
        <v>75</v>
      </c>
      <c r="AN544" s="49" t="s">
        <v>75</v>
      </c>
      <c r="AO544" s="397" t="s">
        <v>75</v>
      </c>
      <c r="AP544" s="397" t="s">
        <v>75</v>
      </c>
      <c r="AQ544" s="397" t="s">
        <v>75</v>
      </c>
      <c r="AR544" s="397" t="s">
        <v>75</v>
      </c>
    </row>
    <row r="545" spans="1:44" x14ac:dyDescent="0.25">
      <c r="A545" s="353">
        <v>45675</v>
      </c>
      <c r="B545" t="s">
        <v>85</v>
      </c>
      <c r="C545" t="s">
        <v>188</v>
      </c>
      <c r="D545" s="357" t="s">
        <v>189</v>
      </c>
      <c r="E545" t="s">
        <v>432</v>
      </c>
      <c r="F545" t="s">
        <v>81</v>
      </c>
      <c r="G545" t="s">
        <v>75</v>
      </c>
      <c r="H545" t="s">
        <v>81</v>
      </c>
      <c r="I545" s="88">
        <v>-1</v>
      </c>
      <c r="J545" t="s">
        <v>218</v>
      </c>
      <c r="K545" s="49" t="s">
        <v>465</v>
      </c>
      <c r="L545" s="397">
        <v>7.5</v>
      </c>
      <c r="M545" t="s">
        <v>75</v>
      </c>
      <c r="N545" t="s">
        <v>75</v>
      </c>
      <c r="O545" t="s">
        <v>347</v>
      </c>
      <c r="P545" t="s">
        <v>347</v>
      </c>
      <c r="Q545" s="353" t="s">
        <v>75</v>
      </c>
      <c r="R545" t="s">
        <v>403</v>
      </c>
      <c r="S545" t="s">
        <v>2123</v>
      </c>
      <c r="T545" t="s">
        <v>2124</v>
      </c>
      <c r="U545" t="s">
        <v>75</v>
      </c>
      <c r="V545" t="s">
        <v>431</v>
      </c>
      <c r="W545" t="s">
        <v>75</v>
      </c>
      <c r="X545" s="49">
        <v>4.0999999999999996</v>
      </c>
      <c r="Y545" t="s">
        <v>75</v>
      </c>
      <c r="Z545" t="s">
        <v>347</v>
      </c>
      <c r="AA545" t="s">
        <v>75</v>
      </c>
      <c r="AB545" t="s">
        <v>82</v>
      </c>
      <c r="AC545" t="s">
        <v>466</v>
      </c>
      <c r="AD545" t="s">
        <v>80</v>
      </c>
      <c r="AE545" t="s">
        <v>199</v>
      </c>
      <c r="AF545" t="s">
        <v>5361</v>
      </c>
      <c r="AG545" s="88" t="s">
        <v>256</v>
      </c>
      <c r="AH545" t="s">
        <v>83</v>
      </c>
      <c r="AI545" s="49" t="s">
        <v>433</v>
      </c>
      <c r="AJ545" s="49">
        <v>1</v>
      </c>
      <c r="AK545" t="s">
        <v>5537</v>
      </c>
      <c r="AL545" s="355">
        <v>-7.5</v>
      </c>
      <c r="AM545" s="49" t="s">
        <v>75</v>
      </c>
      <c r="AN545" s="49" t="s">
        <v>75</v>
      </c>
      <c r="AO545" s="397" t="s">
        <v>75</v>
      </c>
      <c r="AP545" s="397" t="s">
        <v>75</v>
      </c>
      <c r="AQ545" s="397" t="s">
        <v>75</v>
      </c>
      <c r="AR545" s="397" t="s">
        <v>75</v>
      </c>
    </row>
    <row r="546" spans="1:44" x14ac:dyDescent="0.25">
      <c r="A546" s="353">
        <v>45675</v>
      </c>
      <c r="B546" t="s">
        <v>85</v>
      </c>
      <c r="C546" t="s">
        <v>188</v>
      </c>
      <c r="D546" s="357" t="s">
        <v>189</v>
      </c>
      <c r="E546" t="s">
        <v>432</v>
      </c>
      <c r="F546" t="s">
        <v>205</v>
      </c>
      <c r="G546" t="s">
        <v>75</v>
      </c>
      <c r="H546" t="s">
        <v>205</v>
      </c>
      <c r="I546" s="88">
        <v>-1</v>
      </c>
      <c r="J546" t="s">
        <v>2137</v>
      </c>
      <c r="K546" s="49" t="s">
        <v>463</v>
      </c>
      <c r="L546" s="397">
        <v>13</v>
      </c>
      <c r="M546" t="s">
        <v>75</v>
      </c>
      <c r="N546" t="s">
        <v>75</v>
      </c>
      <c r="O546" t="s">
        <v>347</v>
      </c>
      <c r="P546" t="s">
        <v>347</v>
      </c>
      <c r="Q546" s="353" t="s">
        <v>75</v>
      </c>
      <c r="R546" t="s">
        <v>403</v>
      </c>
      <c r="S546" t="s">
        <v>172</v>
      </c>
      <c r="T546" t="s">
        <v>401</v>
      </c>
      <c r="U546" t="s">
        <v>75</v>
      </c>
      <c r="V546" t="s">
        <v>431</v>
      </c>
      <c r="W546" t="s">
        <v>75</v>
      </c>
      <c r="X546" s="49">
        <v>2.2999999999999998</v>
      </c>
      <c r="Y546" t="s">
        <v>75</v>
      </c>
      <c r="Z546" t="s">
        <v>347</v>
      </c>
      <c r="AA546" t="s">
        <v>75</v>
      </c>
      <c r="AB546" t="s">
        <v>464</v>
      </c>
      <c r="AC546" t="s">
        <v>437</v>
      </c>
      <c r="AD546" t="s">
        <v>80</v>
      </c>
      <c r="AE546" t="s">
        <v>190</v>
      </c>
      <c r="AF546" t="s">
        <v>409</v>
      </c>
      <c r="AG546" s="88" t="s">
        <v>256</v>
      </c>
      <c r="AH546" t="s">
        <v>83</v>
      </c>
      <c r="AI546" s="49" t="s">
        <v>405</v>
      </c>
      <c r="AJ546" s="49">
        <v>1</v>
      </c>
      <c r="AK546" t="s">
        <v>5535</v>
      </c>
      <c r="AL546" s="355">
        <v>-13</v>
      </c>
      <c r="AM546" s="49" t="s">
        <v>75</v>
      </c>
      <c r="AN546" s="49" t="s">
        <v>75</v>
      </c>
      <c r="AO546" s="397" t="s">
        <v>75</v>
      </c>
      <c r="AP546" s="397" t="s">
        <v>75</v>
      </c>
      <c r="AQ546" s="397" t="s">
        <v>75</v>
      </c>
      <c r="AR546" s="397" t="s">
        <v>75</v>
      </c>
    </row>
    <row r="547" spans="1:44" x14ac:dyDescent="0.25">
      <c r="A547" s="353">
        <v>45675</v>
      </c>
      <c r="B547" t="s">
        <v>85</v>
      </c>
      <c r="C547" t="s">
        <v>188</v>
      </c>
      <c r="D547" s="357" t="s">
        <v>189</v>
      </c>
      <c r="E547" t="s">
        <v>462</v>
      </c>
      <c r="F547" t="s">
        <v>122</v>
      </c>
      <c r="G547" t="s">
        <v>75</v>
      </c>
      <c r="H547" t="s">
        <v>122</v>
      </c>
      <c r="I547" s="88">
        <v>-1</v>
      </c>
      <c r="J547" t="s">
        <v>346</v>
      </c>
      <c r="K547" s="49" t="s">
        <v>449</v>
      </c>
      <c r="L547" s="397">
        <v>7</v>
      </c>
      <c r="M547" t="s">
        <v>75</v>
      </c>
      <c r="N547" t="s">
        <v>75</v>
      </c>
      <c r="O547" t="s">
        <v>347</v>
      </c>
      <c r="P547" t="s">
        <v>347</v>
      </c>
      <c r="Q547" s="353">
        <v>46600</v>
      </c>
      <c r="R547" t="s">
        <v>403</v>
      </c>
      <c r="S547" t="s">
        <v>172</v>
      </c>
      <c r="T547" t="s">
        <v>401</v>
      </c>
      <c r="U547" t="s">
        <v>75</v>
      </c>
      <c r="V547" t="s">
        <v>431</v>
      </c>
      <c r="W547" t="s">
        <v>75</v>
      </c>
      <c r="X547" s="49">
        <v>8.4</v>
      </c>
      <c r="Y547" t="s">
        <v>75</v>
      </c>
      <c r="Z547" t="s">
        <v>347</v>
      </c>
      <c r="AA547" t="s">
        <v>75</v>
      </c>
      <c r="AB547" t="s">
        <v>122</v>
      </c>
      <c r="AC547" t="s">
        <v>441</v>
      </c>
      <c r="AD547" t="s">
        <v>80</v>
      </c>
      <c r="AE547" t="s">
        <v>190</v>
      </c>
      <c r="AF547" t="s">
        <v>409</v>
      </c>
      <c r="AG547" s="88" t="s">
        <v>256</v>
      </c>
      <c r="AH547" t="s">
        <v>83</v>
      </c>
      <c r="AI547" s="49" t="s">
        <v>448</v>
      </c>
      <c r="AJ547" s="49">
        <v>1</v>
      </c>
      <c r="AK547" t="s">
        <v>5535</v>
      </c>
      <c r="AL547" s="355">
        <v>-7</v>
      </c>
      <c r="AM547" s="49" t="s">
        <v>75</v>
      </c>
      <c r="AN547" s="49" t="s">
        <v>75</v>
      </c>
      <c r="AO547" s="397" t="s">
        <v>75</v>
      </c>
      <c r="AP547" s="397" t="s">
        <v>75</v>
      </c>
      <c r="AQ547" s="397" t="s">
        <v>75</v>
      </c>
      <c r="AR547" s="397" t="s">
        <v>75</v>
      </c>
    </row>
    <row r="548" spans="1:44" x14ac:dyDescent="0.25">
      <c r="A548" s="353">
        <v>45675</v>
      </c>
      <c r="B548" t="s">
        <v>85</v>
      </c>
      <c r="C548" t="s">
        <v>177</v>
      </c>
      <c r="D548" s="357" t="s">
        <v>608</v>
      </c>
      <c r="E548" t="s">
        <v>412</v>
      </c>
      <c r="F548" t="s">
        <v>95</v>
      </c>
      <c r="G548" t="s">
        <v>75</v>
      </c>
      <c r="H548" t="s">
        <v>95</v>
      </c>
      <c r="I548" s="88">
        <v>-1</v>
      </c>
      <c r="J548" t="s">
        <v>97</v>
      </c>
      <c r="K548" s="49" t="s">
        <v>514</v>
      </c>
      <c r="L548" s="397">
        <v>295</v>
      </c>
      <c r="M548" t="s">
        <v>75</v>
      </c>
      <c r="N548" t="s">
        <v>75</v>
      </c>
      <c r="O548" t="s">
        <v>347</v>
      </c>
      <c r="P548" t="s">
        <v>347</v>
      </c>
      <c r="Q548" s="353">
        <v>45809</v>
      </c>
      <c r="R548" t="s">
        <v>403</v>
      </c>
      <c r="S548" t="s">
        <v>172</v>
      </c>
      <c r="T548" t="s">
        <v>401</v>
      </c>
      <c r="U548" t="s">
        <v>75</v>
      </c>
      <c r="V548" t="s">
        <v>404</v>
      </c>
      <c r="W548" t="s">
        <v>75</v>
      </c>
      <c r="X548" s="49">
        <v>8.1999999999999993</v>
      </c>
      <c r="Y548" t="s">
        <v>75</v>
      </c>
      <c r="Z548" t="s">
        <v>347</v>
      </c>
      <c r="AA548" t="s">
        <v>75</v>
      </c>
      <c r="AB548" t="s">
        <v>96</v>
      </c>
      <c r="AC548" t="s">
        <v>509</v>
      </c>
      <c r="AD548" t="s">
        <v>77</v>
      </c>
      <c r="AE548" t="s">
        <v>190</v>
      </c>
      <c r="AF548" t="s">
        <v>399</v>
      </c>
      <c r="AG548" s="88" t="s">
        <v>258</v>
      </c>
      <c r="AH548" t="s">
        <v>83</v>
      </c>
      <c r="AI548" s="49" t="s">
        <v>445</v>
      </c>
      <c r="AJ548" s="49">
        <v>1</v>
      </c>
      <c r="AK548" t="s">
        <v>5535</v>
      </c>
      <c r="AL548" s="355">
        <v>-295</v>
      </c>
      <c r="AM548" s="49" t="s">
        <v>75</v>
      </c>
      <c r="AN548" s="49" t="s">
        <v>75</v>
      </c>
      <c r="AO548" s="397" t="s">
        <v>75</v>
      </c>
      <c r="AP548" s="397" t="s">
        <v>75</v>
      </c>
      <c r="AQ548" s="397" t="s">
        <v>75</v>
      </c>
      <c r="AR548" s="397" t="s">
        <v>75</v>
      </c>
    </row>
    <row r="549" spans="1:44" x14ac:dyDescent="0.25">
      <c r="A549" s="353">
        <v>45675</v>
      </c>
      <c r="B549" t="s">
        <v>85</v>
      </c>
      <c r="C549" t="s">
        <v>177</v>
      </c>
      <c r="D549" s="357" t="s">
        <v>608</v>
      </c>
      <c r="E549" t="s">
        <v>412</v>
      </c>
      <c r="F549" t="s">
        <v>502</v>
      </c>
      <c r="G549" t="s">
        <v>75</v>
      </c>
      <c r="H549" t="s">
        <v>335</v>
      </c>
      <c r="I549" s="88">
        <v>-1</v>
      </c>
      <c r="J549" t="s">
        <v>105</v>
      </c>
      <c r="K549" s="49" t="s">
        <v>503</v>
      </c>
      <c r="L549" s="397">
        <v>7</v>
      </c>
      <c r="M549" t="s">
        <v>75</v>
      </c>
      <c r="N549" t="s">
        <v>75</v>
      </c>
      <c r="O549" t="s">
        <v>347</v>
      </c>
      <c r="P549" t="s">
        <v>347</v>
      </c>
      <c r="Q549" s="353" t="s">
        <v>75</v>
      </c>
      <c r="R549" t="s">
        <v>403</v>
      </c>
      <c r="S549" t="s">
        <v>172</v>
      </c>
      <c r="T549" t="s">
        <v>401</v>
      </c>
      <c r="U549" t="s">
        <v>75</v>
      </c>
      <c r="V549" t="s">
        <v>404</v>
      </c>
      <c r="W549" t="s">
        <v>75</v>
      </c>
      <c r="X549" s="49">
        <v>8.4</v>
      </c>
      <c r="Y549" t="s">
        <v>75</v>
      </c>
      <c r="Z549" t="s">
        <v>347</v>
      </c>
      <c r="AA549" t="s">
        <v>75</v>
      </c>
      <c r="AB549" t="s">
        <v>336</v>
      </c>
      <c r="AC549" t="s">
        <v>497</v>
      </c>
      <c r="AD549" t="s">
        <v>1924</v>
      </c>
      <c r="AE549" t="s">
        <v>190</v>
      </c>
      <c r="AF549" t="s">
        <v>1925</v>
      </c>
      <c r="AG549" s="88">
        <v>97142667877</v>
      </c>
      <c r="AH549" t="s">
        <v>104</v>
      </c>
      <c r="AI549" s="49" t="s">
        <v>445</v>
      </c>
      <c r="AJ549" s="49">
        <v>1</v>
      </c>
      <c r="AK549" t="s">
        <v>5535</v>
      </c>
      <c r="AL549" s="355">
        <v>-7</v>
      </c>
      <c r="AM549" s="49" t="s">
        <v>75</v>
      </c>
      <c r="AN549" s="49" t="s">
        <v>75</v>
      </c>
      <c r="AO549" s="397" t="s">
        <v>75</v>
      </c>
      <c r="AP549" s="397" t="s">
        <v>75</v>
      </c>
      <c r="AQ549" s="397" t="s">
        <v>75</v>
      </c>
      <c r="AR549" s="397" t="s">
        <v>75</v>
      </c>
    </row>
    <row r="550" spans="1:44" x14ac:dyDescent="0.25">
      <c r="A550" s="353">
        <v>45675</v>
      </c>
      <c r="B550" t="s">
        <v>85</v>
      </c>
      <c r="C550" t="s">
        <v>177</v>
      </c>
      <c r="D550" s="357" t="s">
        <v>608</v>
      </c>
      <c r="E550" t="s">
        <v>412</v>
      </c>
      <c r="F550" t="s">
        <v>502</v>
      </c>
      <c r="G550" t="s">
        <v>75</v>
      </c>
      <c r="H550" t="s">
        <v>214</v>
      </c>
      <c r="I550" s="88">
        <v>-1</v>
      </c>
      <c r="J550" t="s">
        <v>105</v>
      </c>
      <c r="K550" s="49" t="s">
        <v>2184</v>
      </c>
      <c r="L550" s="397">
        <v>7</v>
      </c>
      <c r="M550" t="s">
        <v>75</v>
      </c>
      <c r="N550" t="s">
        <v>75</v>
      </c>
      <c r="O550" t="s">
        <v>347</v>
      </c>
      <c r="P550" t="s">
        <v>347</v>
      </c>
      <c r="Q550" s="353" t="s">
        <v>75</v>
      </c>
      <c r="R550" t="s">
        <v>403</v>
      </c>
      <c r="S550" t="s">
        <v>172</v>
      </c>
      <c r="T550" t="s">
        <v>401</v>
      </c>
      <c r="U550" t="s">
        <v>75</v>
      </c>
      <c r="V550" t="s">
        <v>404</v>
      </c>
      <c r="W550" t="s">
        <v>75</v>
      </c>
      <c r="X550" s="49">
        <v>8.4</v>
      </c>
      <c r="Y550" t="s">
        <v>75</v>
      </c>
      <c r="Z550" t="s">
        <v>347</v>
      </c>
      <c r="AA550" t="s">
        <v>75</v>
      </c>
      <c r="AB550" t="s">
        <v>215</v>
      </c>
      <c r="AC550" t="s">
        <v>497</v>
      </c>
      <c r="AD550" t="s">
        <v>80</v>
      </c>
      <c r="AE550" t="s">
        <v>190</v>
      </c>
      <c r="AF550" t="s">
        <v>409</v>
      </c>
      <c r="AG550" s="88" t="s">
        <v>256</v>
      </c>
      <c r="AH550" t="s">
        <v>104</v>
      </c>
      <c r="AI550" s="49" t="s">
        <v>416</v>
      </c>
      <c r="AJ550" s="49">
        <v>1</v>
      </c>
      <c r="AK550" t="s">
        <v>5535</v>
      </c>
      <c r="AL550" s="355">
        <v>-7</v>
      </c>
      <c r="AM550" s="49" t="s">
        <v>75</v>
      </c>
      <c r="AN550" s="49" t="s">
        <v>75</v>
      </c>
      <c r="AO550" s="397" t="s">
        <v>75</v>
      </c>
      <c r="AP550" s="397" t="s">
        <v>75</v>
      </c>
      <c r="AQ550" s="397" t="s">
        <v>75</v>
      </c>
      <c r="AR550" s="397" t="s">
        <v>75</v>
      </c>
    </row>
    <row r="551" spans="1:44" x14ac:dyDescent="0.25">
      <c r="A551" s="353">
        <v>45675</v>
      </c>
      <c r="B551" t="s">
        <v>85</v>
      </c>
      <c r="C551" t="s">
        <v>188</v>
      </c>
      <c r="D551" s="357" t="s">
        <v>363</v>
      </c>
      <c r="E551" t="s">
        <v>434</v>
      </c>
      <c r="F551" t="s">
        <v>435</v>
      </c>
      <c r="G551" t="s">
        <v>75</v>
      </c>
      <c r="H551" t="s">
        <v>210</v>
      </c>
      <c r="I551" s="88">
        <v>-1</v>
      </c>
      <c r="J551" t="s">
        <v>88</v>
      </c>
      <c r="K551" s="49" t="s">
        <v>439</v>
      </c>
      <c r="L551" s="397">
        <v>29</v>
      </c>
      <c r="M551" t="s">
        <v>75</v>
      </c>
      <c r="N551" t="s">
        <v>75</v>
      </c>
      <c r="O551" t="s">
        <v>347</v>
      </c>
      <c r="P551" t="s">
        <v>347</v>
      </c>
      <c r="Q551" s="353">
        <v>45931</v>
      </c>
      <c r="R551" t="s">
        <v>403</v>
      </c>
      <c r="S551" t="s">
        <v>172</v>
      </c>
      <c r="T551" t="s">
        <v>401</v>
      </c>
      <c r="U551" t="s">
        <v>75</v>
      </c>
      <c r="V551" t="s">
        <v>431</v>
      </c>
      <c r="W551" t="s">
        <v>75</v>
      </c>
      <c r="X551" s="49">
        <v>1.5</v>
      </c>
      <c r="Y551" t="s">
        <v>75</v>
      </c>
      <c r="Z551" t="s">
        <v>347</v>
      </c>
      <c r="AA551" t="s">
        <v>75</v>
      </c>
      <c r="AB551" t="s">
        <v>211</v>
      </c>
      <c r="AC551" t="s">
        <v>349</v>
      </c>
      <c r="AD551" t="s">
        <v>299</v>
      </c>
      <c r="AE551" t="s">
        <v>190</v>
      </c>
      <c r="AF551" t="s">
        <v>410</v>
      </c>
      <c r="AG551" s="88" t="s">
        <v>411</v>
      </c>
      <c r="AH551" t="s">
        <v>83</v>
      </c>
      <c r="AI551" s="49" t="s">
        <v>436</v>
      </c>
      <c r="AJ551" s="49">
        <v>1</v>
      </c>
      <c r="AK551" t="s">
        <v>5535</v>
      </c>
      <c r="AL551" s="355">
        <v>-29</v>
      </c>
      <c r="AM551" s="49" t="s">
        <v>75</v>
      </c>
      <c r="AN551" s="49" t="s">
        <v>75</v>
      </c>
      <c r="AO551" s="397" t="s">
        <v>75</v>
      </c>
      <c r="AP551" s="397" t="s">
        <v>75</v>
      </c>
      <c r="AQ551" s="397" t="s">
        <v>75</v>
      </c>
      <c r="AR551" s="397" t="s">
        <v>75</v>
      </c>
    </row>
    <row r="552" spans="1:44" x14ac:dyDescent="0.25">
      <c r="A552" s="353">
        <v>45675</v>
      </c>
      <c r="B552" t="s">
        <v>85</v>
      </c>
      <c r="C552" t="s">
        <v>177</v>
      </c>
      <c r="D552" s="357" t="s">
        <v>477</v>
      </c>
      <c r="E552" t="s">
        <v>415</v>
      </c>
      <c r="F552" t="s">
        <v>286</v>
      </c>
      <c r="G552" t="s">
        <v>75</v>
      </c>
      <c r="H552" t="s">
        <v>286</v>
      </c>
      <c r="I552" s="88">
        <v>-1</v>
      </c>
      <c r="J552" t="s">
        <v>2159</v>
      </c>
      <c r="K552" s="49" t="s">
        <v>494</v>
      </c>
      <c r="L552" s="397">
        <v>45</v>
      </c>
      <c r="M552" t="s">
        <v>75</v>
      </c>
      <c r="N552" t="s">
        <v>75</v>
      </c>
      <c r="O552" t="s">
        <v>347</v>
      </c>
      <c r="P552" t="s">
        <v>347</v>
      </c>
      <c r="Q552" s="353">
        <v>47208</v>
      </c>
      <c r="R552" t="s">
        <v>403</v>
      </c>
      <c r="S552" t="s">
        <v>172</v>
      </c>
      <c r="T552" t="s">
        <v>401</v>
      </c>
      <c r="U552" t="s">
        <v>75</v>
      </c>
      <c r="V552" t="s">
        <v>404</v>
      </c>
      <c r="W552" t="s">
        <v>75</v>
      </c>
      <c r="X552" s="49">
        <v>7.3</v>
      </c>
      <c r="Y552" t="s">
        <v>75</v>
      </c>
      <c r="Z552" t="s">
        <v>347</v>
      </c>
      <c r="AA552" t="s">
        <v>75</v>
      </c>
      <c r="AB552" t="s">
        <v>2160</v>
      </c>
      <c r="AC552" t="s">
        <v>479</v>
      </c>
      <c r="AD552" t="s">
        <v>178</v>
      </c>
      <c r="AE552" t="s">
        <v>190</v>
      </c>
      <c r="AF552" t="s">
        <v>79</v>
      </c>
      <c r="AG552" s="88" t="s">
        <v>254</v>
      </c>
      <c r="AH552" t="s">
        <v>83</v>
      </c>
      <c r="AI552" s="49" t="s">
        <v>416</v>
      </c>
      <c r="AJ552" s="49">
        <v>1</v>
      </c>
      <c r="AK552" t="s">
        <v>5535</v>
      </c>
      <c r="AL552" s="355">
        <v>-45</v>
      </c>
      <c r="AM552" s="49" t="s">
        <v>75</v>
      </c>
      <c r="AN552" s="49" t="s">
        <v>75</v>
      </c>
      <c r="AO552" s="397" t="s">
        <v>75</v>
      </c>
      <c r="AP552" s="397" t="s">
        <v>75</v>
      </c>
      <c r="AQ552" s="397" t="s">
        <v>75</v>
      </c>
      <c r="AR552" s="397" t="s">
        <v>75</v>
      </c>
    </row>
    <row r="553" spans="1:44" x14ac:dyDescent="0.25">
      <c r="A553" s="353">
        <v>45675</v>
      </c>
      <c r="B553" t="s">
        <v>85</v>
      </c>
      <c r="C553" t="s">
        <v>177</v>
      </c>
      <c r="D553" s="357" t="s">
        <v>84</v>
      </c>
      <c r="E553" t="s">
        <v>512</v>
      </c>
      <c r="F553" t="s">
        <v>86</v>
      </c>
      <c r="G553" t="s">
        <v>75</v>
      </c>
      <c r="H553" t="s">
        <v>5368</v>
      </c>
      <c r="I553" s="88">
        <v>-1</v>
      </c>
      <c r="J553" t="s">
        <v>88</v>
      </c>
      <c r="K553" s="49" t="s">
        <v>483</v>
      </c>
      <c r="L553" s="397">
        <v>2.75</v>
      </c>
      <c r="M553" t="s">
        <v>75</v>
      </c>
      <c r="N553" t="s">
        <v>75</v>
      </c>
      <c r="O553" t="s">
        <v>347</v>
      </c>
      <c r="P553" t="s">
        <v>347</v>
      </c>
      <c r="Q553" s="353">
        <v>46296</v>
      </c>
      <c r="R553" t="s">
        <v>403</v>
      </c>
      <c r="S553" t="s">
        <v>172</v>
      </c>
      <c r="T553" t="s">
        <v>401</v>
      </c>
      <c r="U553" t="s">
        <v>75</v>
      </c>
      <c r="V553" t="s">
        <v>404</v>
      </c>
      <c r="W553" t="s">
        <v>75</v>
      </c>
      <c r="X553" s="49">
        <v>8.6</v>
      </c>
      <c r="Y553" t="s">
        <v>75</v>
      </c>
      <c r="Z553" t="s">
        <v>347</v>
      </c>
      <c r="AA553" t="s">
        <v>75</v>
      </c>
      <c r="AB553" t="s">
        <v>87</v>
      </c>
      <c r="AC553" t="s">
        <v>484</v>
      </c>
      <c r="AD553" t="s">
        <v>80</v>
      </c>
      <c r="AE553" t="s">
        <v>190</v>
      </c>
      <c r="AF553" t="s">
        <v>409</v>
      </c>
      <c r="AG553" s="88" t="s">
        <v>256</v>
      </c>
      <c r="AH553" t="s">
        <v>83</v>
      </c>
      <c r="AI553" s="49">
        <v>8</v>
      </c>
      <c r="AJ553" s="49">
        <v>1</v>
      </c>
      <c r="AK553" t="s">
        <v>5535</v>
      </c>
      <c r="AL553" s="355">
        <v>-2.75</v>
      </c>
      <c r="AM553" s="49" t="s">
        <v>75</v>
      </c>
      <c r="AN553" s="49" t="s">
        <v>75</v>
      </c>
      <c r="AO553" s="397" t="s">
        <v>75</v>
      </c>
      <c r="AP553" s="397" t="s">
        <v>75</v>
      </c>
      <c r="AQ553" s="397" t="s">
        <v>75</v>
      </c>
      <c r="AR553" s="397" t="s">
        <v>75</v>
      </c>
    </row>
    <row r="554" spans="1:44" x14ac:dyDescent="0.25">
      <c r="A554" s="353">
        <v>45675</v>
      </c>
      <c r="B554" t="s">
        <v>85</v>
      </c>
      <c r="C554" t="s">
        <v>177</v>
      </c>
      <c r="D554" s="357" t="s">
        <v>98</v>
      </c>
      <c r="E554" t="s">
        <v>480</v>
      </c>
      <c r="F554" t="s">
        <v>191</v>
      </c>
      <c r="G554" t="s">
        <v>75</v>
      </c>
      <c r="H554" t="s">
        <v>191</v>
      </c>
      <c r="I554" s="88">
        <v>-0.5</v>
      </c>
      <c r="J554" t="s">
        <v>93</v>
      </c>
      <c r="K554" s="49" t="s">
        <v>192</v>
      </c>
      <c r="L554" s="397">
        <v>155</v>
      </c>
      <c r="M554" t="s">
        <v>75</v>
      </c>
      <c r="N554" t="s">
        <v>75</v>
      </c>
      <c r="O554" t="s">
        <v>347</v>
      </c>
      <c r="P554" t="s">
        <v>347</v>
      </c>
      <c r="Q554" s="353">
        <v>45992</v>
      </c>
      <c r="R554" t="s">
        <v>403</v>
      </c>
      <c r="S554" t="s">
        <v>172</v>
      </c>
      <c r="T554" t="s">
        <v>401</v>
      </c>
      <c r="U554" t="s">
        <v>75</v>
      </c>
      <c r="V554" t="s">
        <v>404</v>
      </c>
      <c r="W554" t="s">
        <v>75</v>
      </c>
      <c r="X554" s="49">
        <v>8.5</v>
      </c>
      <c r="Y554" t="s">
        <v>75</v>
      </c>
      <c r="Z554" t="s">
        <v>347</v>
      </c>
      <c r="AA554" t="s">
        <v>75</v>
      </c>
      <c r="AB554" t="s">
        <v>193</v>
      </c>
      <c r="AC554" t="s">
        <v>507</v>
      </c>
      <c r="AD554" t="s">
        <v>240</v>
      </c>
      <c r="AE554" t="s">
        <v>190</v>
      </c>
      <c r="AF554" t="s">
        <v>251</v>
      </c>
      <c r="AG554" s="88" t="s">
        <v>252</v>
      </c>
      <c r="AH554" t="s">
        <v>83</v>
      </c>
      <c r="AI554" s="49" t="s">
        <v>445</v>
      </c>
      <c r="AJ554" s="49">
        <v>1</v>
      </c>
      <c r="AK554" t="s">
        <v>5535</v>
      </c>
      <c r="AL554" s="355">
        <v>-77.5</v>
      </c>
      <c r="AM554" s="49" t="s">
        <v>75</v>
      </c>
      <c r="AN554" s="49" t="s">
        <v>75</v>
      </c>
      <c r="AO554" s="397" t="s">
        <v>75</v>
      </c>
      <c r="AP554" s="397" t="s">
        <v>75</v>
      </c>
      <c r="AQ554" s="397" t="s">
        <v>75</v>
      </c>
      <c r="AR554" s="397" t="s">
        <v>75</v>
      </c>
    </row>
    <row r="555" spans="1:44" x14ac:dyDescent="0.25">
      <c r="A555" s="353">
        <v>45675</v>
      </c>
      <c r="B555" t="s">
        <v>85</v>
      </c>
      <c r="C555" t="s">
        <v>177</v>
      </c>
      <c r="D555" s="357" t="s">
        <v>314</v>
      </c>
      <c r="E555" t="s">
        <v>472</v>
      </c>
      <c r="F555" t="s">
        <v>2173</v>
      </c>
      <c r="G555" t="s">
        <v>75</v>
      </c>
      <c r="H555" t="s">
        <v>2174</v>
      </c>
      <c r="I555" s="88">
        <v>-0.5</v>
      </c>
      <c r="J555" t="s">
        <v>287</v>
      </c>
      <c r="K555" s="49">
        <v>1323</v>
      </c>
      <c r="L555" s="397">
        <v>200</v>
      </c>
      <c r="M555" t="s">
        <v>75</v>
      </c>
      <c r="N555" t="s">
        <v>75</v>
      </c>
      <c r="O555" t="s">
        <v>347</v>
      </c>
      <c r="P555" t="s">
        <v>347</v>
      </c>
      <c r="Q555" s="353">
        <v>45597</v>
      </c>
      <c r="R555" t="s">
        <v>403</v>
      </c>
      <c r="S555" t="s">
        <v>171</v>
      </c>
      <c r="T555" t="s">
        <v>402</v>
      </c>
      <c r="U555" t="s">
        <v>75</v>
      </c>
      <c r="V555" t="s">
        <v>404</v>
      </c>
      <c r="W555" t="s">
        <v>75</v>
      </c>
      <c r="X555" s="49">
        <v>7.1</v>
      </c>
      <c r="Y555" t="s">
        <v>75</v>
      </c>
      <c r="Z555" t="s">
        <v>347</v>
      </c>
      <c r="AA555" t="s">
        <v>75</v>
      </c>
      <c r="AB555" t="s">
        <v>2175</v>
      </c>
      <c r="AC555" t="s">
        <v>479</v>
      </c>
      <c r="AD555" t="s">
        <v>178</v>
      </c>
      <c r="AE555" t="s">
        <v>180</v>
      </c>
      <c r="AF555" t="s">
        <v>79</v>
      </c>
      <c r="AG555" s="88" t="s">
        <v>254</v>
      </c>
      <c r="AH555" t="s">
        <v>83</v>
      </c>
      <c r="AI555" s="49" t="s">
        <v>445</v>
      </c>
      <c r="AJ555" s="49">
        <v>1</v>
      </c>
      <c r="AK555" t="s">
        <v>5538</v>
      </c>
      <c r="AL555" s="355">
        <v>-100</v>
      </c>
      <c r="AM555" s="49" t="s">
        <v>75</v>
      </c>
      <c r="AN555" s="49" t="s">
        <v>75</v>
      </c>
      <c r="AO555" s="397" t="s">
        <v>75</v>
      </c>
      <c r="AP555" s="397" t="s">
        <v>75</v>
      </c>
      <c r="AQ555" s="397" t="s">
        <v>75</v>
      </c>
      <c r="AR555" s="397" t="s">
        <v>75</v>
      </c>
    </row>
    <row r="556" spans="1:44" x14ac:dyDescent="0.25">
      <c r="A556" s="353">
        <v>45675</v>
      </c>
      <c r="B556" t="s">
        <v>85</v>
      </c>
      <c r="C556" t="s">
        <v>605</v>
      </c>
      <c r="D556" s="357" t="s">
        <v>361</v>
      </c>
      <c r="E556" t="s">
        <v>424</v>
      </c>
      <c r="F556" t="s">
        <v>288</v>
      </c>
      <c r="G556" t="s">
        <v>75</v>
      </c>
      <c r="H556" t="s">
        <v>288</v>
      </c>
      <c r="I556" s="88">
        <v>-0.2</v>
      </c>
      <c r="J556" t="s">
        <v>198</v>
      </c>
      <c r="K556" s="49" t="s">
        <v>289</v>
      </c>
      <c r="L556" s="397">
        <v>549</v>
      </c>
      <c r="M556" t="s">
        <v>75</v>
      </c>
      <c r="N556" t="s">
        <v>75</v>
      </c>
      <c r="O556" t="s">
        <v>347</v>
      </c>
      <c r="P556" t="s">
        <v>347</v>
      </c>
      <c r="Q556" s="353">
        <v>46350</v>
      </c>
      <c r="R556" t="s">
        <v>403</v>
      </c>
      <c r="S556" t="s">
        <v>2123</v>
      </c>
      <c r="T556" t="s">
        <v>2124</v>
      </c>
      <c r="U556" t="s">
        <v>75</v>
      </c>
      <c r="V556" t="s">
        <v>404</v>
      </c>
      <c r="W556" t="s">
        <v>75</v>
      </c>
      <c r="X556" s="49">
        <v>5.6</v>
      </c>
      <c r="Y556" t="s">
        <v>75</v>
      </c>
      <c r="Z556" t="s">
        <v>347</v>
      </c>
      <c r="AA556" t="s">
        <v>75</v>
      </c>
      <c r="AB556" t="s">
        <v>290</v>
      </c>
      <c r="AC556" t="s">
        <v>425</v>
      </c>
      <c r="AD556" t="s">
        <v>164</v>
      </c>
      <c r="AE556" t="s">
        <v>199</v>
      </c>
      <c r="AF556" t="s">
        <v>418</v>
      </c>
      <c r="AG556" s="88" t="s">
        <v>261</v>
      </c>
      <c r="AH556" t="s">
        <v>83</v>
      </c>
      <c r="AI556" s="49" t="s">
        <v>406</v>
      </c>
      <c r="AJ556" s="49">
        <v>1</v>
      </c>
      <c r="AK556" t="s">
        <v>5537</v>
      </c>
      <c r="AL556" s="355">
        <v>-109.80000000000001</v>
      </c>
      <c r="AM556" s="49" t="s">
        <v>75</v>
      </c>
      <c r="AN556" s="49" t="s">
        <v>75</v>
      </c>
      <c r="AO556" s="397" t="s">
        <v>75</v>
      </c>
      <c r="AP556" s="397" t="s">
        <v>75</v>
      </c>
      <c r="AQ556" s="397" t="s">
        <v>75</v>
      </c>
      <c r="AR556" s="397" t="s">
        <v>75</v>
      </c>
    </row>
    <row r="557" spans="1:44" x14ac:dyDescent="0.25">
      <c r="A557" s="353">
        <v>45675</v>
      </c>
      <c r="B557" t="s">
        <v>85</v>
      </c>
      <c r="C557" t="s">
        <v>605</v>
      </c>
      <c r="D557" s="357" t="s">
        <v>361</v>
      </c>
      <c r="E557" t="s">
        <v>424</v>
      </c>
      <c r="F557" t="s">
        <v>305</v>
      </c>
      <c r="G557" t="s">
        <v>75</v>
      </c>
      <c r="H557" t="s">
        <v>305</v>
      </c>
      <c r="I557" s="88">
        <v>-0.14000000000000001</v>
      </c>
      <c r="J557" t="s">
        <v>198</v>
      </c>
      <c r="K557" s="49" t="s">
        <v>306</v>
      </c>
      <c r="L557" s="397">
        <v>549</v>
      </c>
      <c r="M557" t="s">
        <v>75</v>
      </c>
      <c r="N557" t="s">
        <v>75</v>
      </c>
      <c r="O557" t="s">
        <v>347</v>
      </c>
      <c r="P557" t="s">
        <v>347</v>
      </c>
      <c r="Q557" s="353">
        <v>46715</v>
      </c>
      <c r="R557" t="s">
        <v>403</v>
      </c>
      <c r="S557" t="s">
        <v>2123</v>
      </c>
      <c r="T557" t="s">
        <v>2124</v>
      </c>
      <c r="U557" t="s">
        <v>75</v>
      </c>
      <c r="V557" t="s">
        <v>404</v>
      </c>
      <c r="W557" t="s">
        <v>75</v>
      </c>
      <c r="X557" s="49">
        <v>5.6</v>
      </c>
      <c r="Y557" t="s">
        <v>75</v>
      </c>
      <c r="Z557" t="s">
        <v>347</v>
      </c>
      <c r="AA557" t="s">
        <v>75</v>
      </c>
      <c r="AB557" t="s">
        <v>307</v>
      </c>
      <c r="AC557" t="s">
        <v>425</v>
      </c>
      <c r="AD557" t="s">
        <v>164</v>
      </c>
      <c r="AE557" t="s">
        <v>199</v>
      </c>
      <c r="AF557" t="s">
        <v>418</v>
      </c>
      <c r="AG557" s="88" t="s">
        <v>261</v>
      </c>
      <c r="AH557" t="s">
        <v>83</v>
      </c>
      <c r="AI557" s="49" t="s">
        <v>406</v>
      </c>
      <c r="AJ557" s="49">
        <v>1</v>
      </c>
      <c r="AK557" t="s">
        <v>5537</v>
      </c>
      <c r="AL557" s="355">
        <v>-76.860000000000014</v>
      </c>
      <c r="AM557" s="49" t="s">
        <v>75</v>
      </c>
      <c r="AN557" s="49" t="s">
        <v>75</v>
      </c>
      <c r="AO557" s="397" t="s">
        <v>75</v>
      </c>
      <c r="AP557" s="397" t="s">
        <v>75</v>
      </c>
      <c r="AQ557" s="397" t="s">
        <v>75</v>
      </c>
      <c r="AR557" s="397" t="s">
        <v>75</v>
      </c>
    </row>
    <row r="558" spans="1:44" x14ac:dyDescent="0.25">
      <c r="A558" s="353">
        <v>45676</v>
      </c>
      <c r="B558" t="s">
        <v>85</v>
      </c>
      <c r="C558" t="s">
        <v>188</v>
      </c>
      <c r="D558" s="357" t="s">
        <v>365</v>
      </c>
      <c r="E558" t="s">
        <v>430</v>
      </c>
      <c r="F558" t="s">
        <v>99</v>
      </c>
      <c r="G558" t="s">
        <v>75</v>
      </c>
      <c r="H558" t="s">
        <v>99</v>
      </c>
      <c r="I558" s="88">
        <v>-20</v>
      </c>
      <c r="J558" t="s">
        <v>218</v>
      </c>
      <c r="K558" s="49" t="s">
        <v>100</v>
      </c>
      <c r="L558" s="397">
        <v>3.04</v>
      </c>
      <c r="M558" t="s">
        <v>75</v>
      </c>
      <c r="N558" t="s">
        <v>75</v>
      </c>
      <c r="O558" t="s">
        <v>347</v>
      </c>
      <c r="P558" t="s">
        <v>347</v>
      </c>
      <c r="Q558" s="353" t="s">
        <v>347</v>
      </c>
      <c r="R558" t="s">
        <v>403</v>
      </c>
      <c r="S558" t="s">
        <v>5294</v>
      </c>
      <c r="T558" t="s">
        <v>5543</v>
      </c>
      <c r="U558" t="s">
        <v>75</v>
      </c>
      <c r="V558" t="s">
        <v>431</v>
      </c>
      <c r="W558" t="s">
        <v>75</v>
      </c>
      <c r="X558" s="49">
        <v>5.2</v>
      </c>
      <c r="Y558" t="s">
        <v>75</v>
      </c>
      <c r="Z558" t="s">
        <v>347</v>
      </c>
      <c r="AA558" t="s">
        <v>75</v>
      </c>
      <c r="AB558" t="s">
        <v>101</v>
      </c>
      <c r="AC558" t="s">
        <v>75</v>
      </c>
      <c r="AD558" t="s">
        <v>80</v>
      </c>
      <c r="AE558" t="s">
        <v>195</v>
      </c>
      <c r="AF558" t="s">
        <v>5333</v>
      </c>
      <c r="AG558" s="88" t="s">
        <v>5334</v>
      </c>
      <c r="AH558" t="s">
        <v>83</v>
      </c>
      <c r="AI558" s="49" t="s">
        <v>406</v>
      </c>
      <c r="AJ558" s="49">
        <v>1</v>
      </c>
      <c r="AK558" t="s">
        <v>5544</v>
      </c>
      <c r="AL558" s="355">
        <v>-60.8</v>
      </c>
      <c r="AM558" s="49" t="s">
        <v>75</v>
      </c>
      <c r="AN558" s="49" t="s">
        <v>75</v>
      </c>
      <c r="AO558" s="397" t="s">
        <v>75</v>
      </c>
      <c r="AP558" s="397" t="s">
        <v>75</v>
      </c>
      <c r="AQ558" s="397" t="s">
        <v>75</v>
      </c>
      <c r="AR558" s="397" t="s">
        <v>75</v>
      </c>
    </row>
    <row r="559" spans="1:44" ht="23.25" x14ac:dyDescent="0.35">
      <c r="A559" s="353">
        <v>45676</v>
      </c>
      <c r="B559" t="s">
        <v>85</v>
      </c>
      <c r="C559" t="s">
        <v>188</v>
      </c>
      <c r="D559" s="357" t="s">
        <v>2566</v>
      </c>
      <c r="E559" t="s">
        <v>444</v>
      </c>
      <c r="F559" t="s">
        <v>137</v>
      </c>
      <c r="G559" t="s">
        <v>75</v>
      </c>
      <c r="H559" t="s">
        <v>137</v>
      </c>
      <c r="I559" s="88">
        <v>-10</v>
      </c>
      <c r="J559" t="s">
        <v>93</v>
      </c>
      <c r="K559" s="49" t="s">
        <v>467</v>
      </c>
      <c r="L559" s="397">
        <v>5.25</v>
      </c>
      <c r="M559" t="s">
        <v>75</v>
      </c>
      <c r="N559" t="s">
        <v>75</v>
      </c>
      <c r="O559" t="s">
        <v>347</v>
      </c>
      <c r="P559" t="s">
        <v>347</v>
      </c>
      <c r="Q559" s="353">
        <v>46235</v>
      </c>
      <c r="R559" t="s">
        <v>403</v>
      </c>
      <c r="S559" t="s">
        <v>5294</v>
      </c>
      <c r="T559" t="s">
        <v>5543</v>
      </c>
      <c r="U559" t="s">
        <v>75</v>
      </c>
      <c r="V559" t="s">
        <v>431</v>
      </c>
      <c r="W559" t="s">
        <v>75</v>
      </c>
      <c r="X559" s="49">
        <v>2.4</v>
      </c>
      <c r="Y559" t="s">
        <v>75</v>
      </c>
      <c r="Z559" t="s">
        <v>347</v>
      </c>
      <c r="AA559" t="s">
        <v>75</v>
      </c>
      <c r="AB559" t="s">
        <v>138</v>
      </c>
      <c r="AC559" t="s">
        <v>468</v>
      </c>
      <c r="AD559" t="s">
        <v>80</v>
      </c>
      <c r="AE559" t="s">
        <v>195</v>
      </c>
      <c r="AF559" t="s">
        <v>409</v>
      </c>
      <c r="AG559" s="88" t="s">
        <v>256</v>
      </c>
      <c r="AH559" t="s">
        <v>83</v>
      </c>
      <c r="AI559" s="49" t="s">
        <v>414</v>
      </c>
      <c r="AJ559" s="49">
        <v>1</v>
      </c>
      <c r="AK559" t="s">
        <v>5544</v>
      </c>
      <c r="AL559" s="355">
        <v>-52.5</v>
      </c>
      <c r="AM559" s="49" t="s">
        <v>75</v>
      </c>
      <c r="AN559" s="49" t="s">
        <v>75</v>
      </c>
      <c r="AO559" s="397" t="s">
        <v>75</v>
      </c>
      <c r="AP559" s="397" t="s">
        <v>75</v>
      </c>
      <c r="AQ559" s="397" t="s">
        <v>75</v>
      </c>
      <c r="AR559" s="397" t="s">
        <v>75</v>
      </c>
    </row>
    <row r="560" spans="1:44" x14ac:dyDescent="0.25">
      <c r="A560" s="353">
        <v>45676</v>
      </c>
      <c r="B560" t="s">
        <v>85</v>
      </c>
      <c r="C560" t="s">
        <v>188</v>
      </c>
      <c r="D560" s="357" t="s">
        <v>365</v>
      </c>
      <c r="E560" t="s">
        <v>430</v>
      </c>
      <c r="F560" t="s">
        <v>124</v>
      </c>
      <c r="G560" t="s">
        <v>75</v>
      </c>
      <c r="H560" t="s">
        <v>124</v>
      </c>
      <c r="I560" s="88">
        <v>-5</v>
      </c>
      <c r="J560" t="s">
        <v>102</v>
      </c>
      <c r="K560" s="49" t="s">
        <v>100</v>
      </c>
      <c r="L560" s="397">
        <v>2.63</v>
      </c>
      <c r="M560" t="s">
        <v>75</v>
      </c>
      <c r="N560" t="s">
        <v>75</v>
      </c>
      <c r="O560" t="s">
        <v>347</v>
      </c>
      <c r="P560" t="s">
        <v>347</v>
      </c>
      <c r="Q560" s="353" t="s">
        <v>75</v>
      </c>
      <c r="R560" t="s">
        <v>403</v>
      </c>
      <c r="S560" t="s">
        <v>5294</v>
      </c>
      <c r="T560" t="s">
        <v>5543</v>
      </c>
      <c r="U560" t="s">
        <v>75</v>
      </c>
      <c r="V560" t="s">
        <v>431</v>
      </c>
      <c r="W560" t="s">
        <v>75</v>
      </c>
      <c r="X560" s="49">
        <v>2.4</v>
      </c>
      <c r="Y560" t="s">
        <v>75</v>
      </c>
      <c r="Z560" t="s">
        <v>347</v>
      </c>
      <c r="AA560" t="s">
        <v>75</v>
      </c>
      <c r="AB560" t="s">
        <v>125</v>
      </c>
      <c r="AC560" t="s">
        <v>356</v>
      </c>
      <c r="AD560" t="s">
        <v>2125</v>
      </c>
      <c r="AE560" t="s">
        <v>546</v>
      </c>
      <c r="AF560" t="s">
        <v>2126</v>
      </c>
      <c r="AG560" s="88" t="s">
        <v>256</v>
      </c>
      <c r="AH560" t="s">
        <v>83</v>
      </c>
      <c r="AI560" s="49" t="s">
        <v>406</v>
      </c>
      <c r="AJ560" s="49">
        <v>1</v>
      </c>
      <c r="AK560" t="s">
        <v>5545</v>
      </c>
      <c r="AL560" s="355">
        <v>-13.149999999999999</v>
      </c>
      <c r="AM560" s="49" t="s">
        <v>75</v>
      </c>
      <c r="AN560" s="49" t="s">
        <v>75</v>
      </c>
      <c r="AO560" s="397" t="s">
        <v>75</v>
      </c>
      <c r="AP560" s="397" t="s">
        <v>75</v>
      </c>
      <c r="AQ560" s="397" t="s">
        <v>75</v>
      </c>
      <c r="AR560" s="397" t="s">
        <v>75</v>
      </c>
    </row>
    <row r="561" spans="1:44" x14ac:dyDescent="0.25">
      <c r="A561" s="353">
        <v>45676</v>
      </c>
      <c r="B561" t="s">
        <v>85</v>
      </c>
      <c r="C561" t="s">
        <v>188</v>
      </c>
      <c r="D561" s="357" t="s">
        <v>189</v>
      </c>
      <c r="E561" t="s">
        <v>462</v>
      </c>
      <c r="F561" t="s">
        <v>2178</v>
      </c>
      <c r="G561" t="s">
        <v>75</v>
      </c>
      <c r="H561" t="s">
        <v>2178</v>
      </c>
      <c r="I561" s="88">
        <v>-3</v>
      </c>
      <c r="J561" t="s">
        <v>102</v>
      </c>
      <c r="K561" s="49" t="s">
        <v>2179</v>
      </c>
      <c r="L561" s="397">
        <v>7.5</v>
      </c>
      <c r="M561" t="s">
        <v>75</v>
      </c>
      <c r="N561" t="s">
        <v>75</v>
      </c>
      <c r="O561" t="s">
        <v>347</v>
      </c>
      <c r="P561" t="s">
        <v>347</v>
      </c>
      <c r="Q561" s="353" t="s">
        <v>347</v>
      </c>
      <c r="R561" t="s">
        <v>403</v>
      </c>
      <c r="S561" t="s">
        <v>5294</v>
      </c>
      <c r="T561" t="s">
        <v>5543</v>
      </c>
      <c r="U561" t="s">
        <v>75</v>
      </c>
      <c r="V561" t="s">
        <v>431</v>
      </c>
      <c r="W561" t="s">
        <v>75</v>
      </c>
      <c r="X561" s="49">
        <v>1.3</v>
      </c>
      <c r="Y561" t="s">
        <v>75</v>
      </c>
      <c r="Z561" t="s">
        <v>347</v>
      </c>
      <c r="AA561" t="s">
        <v>75</v>
      </c>
      <c r="AB561" t="s">
        <v>2180</v>
      </c>
      <c r="AC561" t="s">
        <v>2181</v>
      </c>
      <c r="AD561" t="s">
        <v>299</v>
      </c>
      <c r="AE561" t="s">
        <v>546</v>
      </c>
      <c r="AF561" t="s">
        <v>410</v>
      </c>
      <c r="AG561" s="88" t="s">
        <v>411</v>
      </c>
      <c r="AH561" t="s">
        <v>83</v>
      </c>
      <c r="AI561" s="49" t="s">
        <v>436</v>
      </c>
      <c r="AJ561" s="49">
        <v>1</v>
      </c>
      <c r="AK561" t="s">
        <v>5545</v>
      </c>
      <c r="AL561" s="355">
        <v>-22.5</v>
      </c>
      <c r="AM561" s="49" t="s">
        <v>75</v>
      </c>
      <c r="AN561" s="49" t="s">
        <v>75</v>
      </c>
      <c r="AO561" s="397" t="s">
        <v>75</v>
      </c>
      <c r="AP561" s="397" t="s">
        <v>75</v>
      </c>
      <c r="AQ561" s="397" t="s">
        <v>75</v>
      </c>
      <c r="AR561" s="397" t="s">
        <v>75</v>
      </c>
    </row>
    <row r="562" spans="1:44" x14ac:dyDescent="0.25">
      <c r="A562" s="353">
        <v>45676</v>
      </c>
      <c r="B562" t="s">
        <v>85</v>
      </c>
      <c r="C562" t="s">
        <v>188</v>
      </c>
      <c r="D562" s="357" t="s">
        <v>607</v>
      </c>
      <c r="E562" t="s">
        <v>444</v>
      </c>
      <c r="F562" t="s">
        <v>115</v>
      </c>
      <c r="G562" t="s">
        <v>75</v>
      </c>
      <c r="H562" t="s">
        <v>115</v>
      </c>
      <c r="I562" s="88">
        <v>-2</v>
      </c>
      <c r="J562" t="s">
        <v>93</v>
      </c>
      <c r="K562" s="49" t="s">
        <v>465</v>
      </c>
      <c r="L562" s="397">
        <v>30</v>
      </c>
      <c r="M562" t="s">
        <v>75</v>
      </c>
      <c r="N562" t="s">
        <v>75</v>
      </c>
      <c r="O562" t="s">
        <v>347</v>
      </c>
      <c r="P562" t="s">
        <v>347</v>
      </c>
      <c r="Q562" s="353">
        <v>47088</v>
      </c>
      <c r="R562" t="s">
        <v>403</v>
      </c>
      <c r="S562" t="s">
        <v>5294</v>
      </c>
      <c r="T562" t="s">
        <v>5543</v>
      </c>
      <c r="U562" t="s">
        <v>75</v>
      </c>
      <c r="V562" t="s">
        <v>431</v>
      </c>
      <c r="W562" t="s">
        <v>75</v>
      </c>
      <c r="X562" s="49">
        <v>2.4</v>
      </c>
      <c r="Y562" t="s">
        <v>75</v>
      </c>
      <c r="Z562" t="s">
        <v>347</v>
      </c>
      <c r="AA562" t="s">
        <v>75</v>
      </c>
      <c r="AB562" t="s">
        <v>115</v>
      </c>
      <c r="AC562" t="s">
        <v>550</v>
      </c>
      <c r="AD562" t="s">
        <v>80</v>
      </c>
      <c r="AE562" t="s">
        <v>195</v>
      </c>
      <c r="AF562" t="s">
        <v>409</v>
      </c>
      <c r="AG562" s="88" t="s">
        <v>256</v>
      </c>
      <c r="AH562" t="s">
        <v>83</v>
      </c>
      <c r="AI562" s="49" t="s">
        <v>414</v>
      </c>
      <c r="AJ562" s="49">
        <v>1</v>
      </c>
      <c r="AK562" t="s">
        <v>5544</v>
      </c>
      <c r="AL562" s="355">
        <v>-60</v>
      </c>
      <c r="AM562" s="49" t="s">
        <v>75</v>
      </c>
      <c r="AN562" s="49" t="s">
        <v>75</v>
      </c>
      <c r="AO562" s="397" t="s">
        <v>75</v>
      </c>
      <c r="AP562" s="397" t="s">
        <v>75</v>
      </c>
      <c r="AQ562" s="397" t="s">
        <v>75</v>
      </c>
      <c r="AR562" s="397" t="s">
        <v>75</v>
      </c>
    </row>
    <row r="563" spans="1:44" x14ac:dyDescent="0.25">
      <c r="A563" s="353">
        <v>45676</v>
      </c>
      <c r="B563" t="s">
        <v>85</v>
      </c>
      <c r="C563" t="s">
        <v>605</v>
      </c>
      <c r="D563" s="357" t="s">
        <v>367</v>
      </c>
      <c r="E563" t="s">
        <v>2145</v>
      </c>
      <c r="F563" t="s">
        <v>2146</v>
      </c>
      <c r="G563" t="s">
        <v>75</v>
      </c>
      <c r="H563" t="s">
        <v>2146</v>
      </c>
      <c r="I563" s="88">
        <v>-1</v>
      </c>
      <c r="J563" t="s">
        <v>2147</v>
      </c>
      <c r="K563" s="49" t="s">
        <v>2148</v>
      </c>
      <c r="L563" s="397">
        <v>84</v>
      </c>
      <c r="M563" t="s">
        <v>75</v>
      </c>
      <c r="N563" t="s">
        <v>75</v>
      </c>
      <c r="O563" t="s">
        <v>75</v>
      </c>
      <c r="P563" t="s">
        <v>75</v>
      </c>
      <c r="Q563" s="353">
        <v>45952</v>
      </c>
      <c r="R563" t="s">
        <v>403</v>
      </c>
      <c r="S563" t="s">
        <v>5294</v>
      </c>
      <c r="T563" t="s">
        <v>5543</v>
      </c>
      <c r="U563" t="s">
        <v>75</v>
      </c>
      <c r="V563" t="s">
        <v>404</v>
      </c>
      <c r="W563" t="s">
        <v>75</v>
      </c>
      <c r="X563" s="49">
        <v>6.4</v>
      </c>
      <c r="Y563" t="s">
        <v>75</v>
      </c>
      <c r="Z563" t="s">
        <v>347</v>
      </c>
      <c r="AA563" t="s">
        <v>75</v>
      </c>
      <c r="AB563" t="s">
        <v>2149</v>
      </c>
      <c r="AC563" t="s">
        <v>2150</v>
      </c>
      <c r="AD563" t="s">
        <v>1049</v>
      </c>
      <c r="AE563" t="s">
        <v>546</v>
      </c>
      <c r="AF563" t="s">
        <v>407</v>
      </c>
      <c r="AG563" s="88" t="s">
        <v>2151</v>
      </c>
      <c r="AH563" t="s">
        <v>83</v>
      </c>
      <c r="AI563" s="49" t="s">
        <v>405</v>
      </c>
      <c r="AJ563" s="49">
        <v>1</v>
      </c>
      <c r="AK563" t="s">
        <v>5545</v>
      </c>
      <c r="AL563" s="355">
        <v>-84</v>
      </c>
      <c r="AM563" s="49" t="s">
        <v>75</v>
      </c>
      <c r="AN563" s="49" t="s">
        <v>75</v>
      </c>
      <c r="AO563" s="397" t="s">
        <v>75</v>
      </c>
      <c r="AP563" s="397" t="s">
        <v>75</v>
      </c>
      <c r="AQ563" s="397" t="s">
        <v>75</v>
      </c>
      <c r="AR563" s="397" t="s">
        <v>75</v>
      </c>
    </row>
    <row r="564" spans="1:44" x14ac:dyDescent="0.25">
      <c r="A564" s="353">
        <v>45676</v>
      </c>
      <c r="B564" t="s">
        <v>85</v>
      </c>
      <c r="C564" t="s">
        <v>188</v>
      </c>
      <c r="D564" s="357" t="s">
        <v>189</v>
      </c>
      <c r="E564" t="s">
        <v>462</v>
      </c>
      <c r="F564" t="s">
        <v>2849</v>
      </c>
      <c r="G564" t="s">
        <v>75</v>
      </c>
      <c r="H564" t="s">
        <v>2849</v>
      </c>
      <c r="I564" s="88">
        <v>-1</v>
      </c>
      <c r="J564" t="s">
        <v>102</v>
      </c>
      <c r="K564" s="49" t="s">
        <v>2850</v>
      </c>
      <c r="L564" s="397">
        <v>23</v>
      </c>
      <c r="M564" t="s">
        <v>75</v>
      </c>
      <c r="N564" t="s">
        <v>75</v>
      </c>
      <c r="O564" t="s">
        <v>347</v>
      </c>
      <c r="P564" t="s">
        <v>347</v>
      </c>
      <c r="Q564" s="353" t="s">
        <v>75</v>
      </c>
      <c r="R564" t="s">
        <v>403</v>
      </c>
      <c r="S564" t="s">
        <v>5294</v>
      </c>
      <c r="T564" t="s">
        <v>5543</v>
      </c>
      <c r="U564" t="s">
        <v>75</v>
      </c>
      <c r="V564" t="s">
        <v>431</v>
      </c>
      <c r="W564" t="s">
        <v>75</v>
      </c>
      <c r="X564" s="49">
        <v>2.4</v>
      </c>
      <c r="Y564" t="s">
        <v>75</v>
      </c>
      <c r="Z564" t="s">
        <v>347</v>
      </c>
      <c r="AA564" t="s">
        <v>75</v>
      </c>
      <c r="AB564" t="s">
        <v>2851</v>
      </c>
      <c r="AC564" t="s">
        <v>2852</v>
      </c>
      <c r="AD564" t="s">
        <v>80</v>
      </c>
      <c r="AE564" t="s">
        <v>546</v>
      </c>
      <c r="AF564" t="s">
        <v>409</v>
      </c>
      <c r="AG564" s="88" t="s">
        <v>256</v>
      </c>
      <c r="AH564" t="s">
        <v>83</v>
      </c>
      <c r="AI564" s="49" t="s">
        <v>414</v>
      </c>
      <c r="AJ564" s="49">
        <v>1</v>
      </c>
      <c r="AK564" t="s">
        <v>5545</v>
      </c>
      <c r="AL564" s="355">
        <v>-23</v>
      </c>
      <c r="AM564" s="49" t="s">
        <v>75</v>
      </c>
      <c r="AN564" s="49" t="s">
        <v>75</v>
      </c>
      <c r="AO564" s="397" t="s">
        <v>75</v>
      </c>
      <c r="AP564" s="397" t="s">
        <v>75</v>
      </c>
      <c r="AQ564" s="397" t="s">
        <v>75</v>
      </c>
      <c r="AR564" s="397" t="s">
        <v>75</v>
      </c>
    </row>
    <row r="565" spans="1:44" x14ac:dyDescent="0.25">
      <c r="A565" s="353">
        <v>45676</v>
      </c>
      <c r="B565" t="s">
        <v>85</v>
      </c>
      <c r="C565" t="s">
        <v>188</v>
      </c>
      <c r="D565" s="357" t="s">
        <v>364</v>
      </c>
      <c r="E565" t="s">
        <v>440</v>
      </c>
      <c r="F565" t="s">
        <v>134</v>
      </c>
      <c r="G565" t="s">
        <v>75</v>
      </c>
      <c r="H565" t="s">
        <v>134</v>
      </c>
      <c r="I565" s="88">
        <v>-1</v>
      </c>
      <c r="J565" t="s">
        <v>114</v>
      </c>
      <c r="K565" s="49" t="s">
        <v>443</v>
      </c>
      <c r="L565" s="397">
        <v>42</v>
      </c>
      <c r="M565" t="s">
        <v>75</v>
      </c>
      <c r="N565" t="s">
        <v>75</v>
      </c>
      <c r="O565" t="s">
        <v>347</v>
      </c>
      <c r="P565" t="s">
        <v>347</v>
      </c>
      <c r="Q565" s="353" t="s">
        <v>75</v>
      </c>
      <c r="R565" t="s">
        <v>403</v>
      </c>
      <c r="S565" t="s">
        <v>5294</v>
      </c>
      <c r="T565" t="s">
        <v>5543</v>
      </c>
      <c r="U565" t="s">
        <v>75</v>
      </c>
      <c r="V565" t="s">
        <v>431</v>
      </c>
      <c r="W565" t="s">
        <v>75</v>
      </c>
      <c r="X565" s="49">
        <v>1.4</v>
      </c>
      <c r="Y565" t="s">
        <v>75</v>
      </c>
      <c r="Z565" t="s">
        <v>347</v>
      </c>
      <c r="AA565" t="s">
        <v>75</v>
      </c>
      <c r="AB565" t="s">
        <v>135</v>
      </c>
      <c r="AC565" t="s">
        <v>442</v>
      </c>
      <c r="AD565" t="s">
        <v>80</v>
      </c>
      <c r="AE565" t="s">
        <v>195</v>
      </c>
      <c r="AF565" t="s">
        <v>409</v>
      </c>
      <c r="AG565" s="88" t="s">
        <v>256</v>
      </c>
      <c r="AH565" t="s">
        <v>83</v>
      </c>
      <c r="AI565" s="49" t="s">
        <v>436</v>
      </c>
      <c r="AJ565" s="49">
        <v>1</v>
      </c>
      <c r="AK565" t="s">
        <v>5544</v>
      </c>
      <c r="AL565" s="355">
        <v>-42</v>
      </c>
      <c r="AM565" s="49" t="s">
        <v>75</v>
      </c>
      <c r="AN565" s="49" t="s">
        <v>75</v>
      </c>
      <c r="AO565" s="397" t="s">
        <v>75</v>
      </c>
      <c r="AP565" s="397" t="s">
        <v>75</v>
      </c>
      <c r="AQ565" s="397" t="s">
        <v>75</v>
      </c>
      <c r="AR565" s="397" t="s">
        <v>75</v>
      </c>
    </row>
    <row r="566" spans="1:44" x14ac:dyDescent="0.25">
      <c r="A566" s="353">
        <v>45676</v>
      </c>
      <c r="B566" t="s">
        <v>85</v>
      </c>
      <c r="C566" t="s">
        <v>188</v>
      </c>
      <c r="D566" s="357" t="s">
        <v>364</v>
      </c>
      <c r="E566" t="s">
        <v>547</v>
      </c>
      <c r="F566" t="s">
        <v>112</v>
      </c>
      <c r="G566" t="s">
        <v>75</v>
      </c>
      <c r="H566" t="s">
        <v>112</v>
      </c>
      <c r="I566" s="88">
        <v>-1</v>
      </c>
      <c r="J566" t="s">
        <v>114</v>
      </c>
      <c r="K566" s="49" t="s">
        <v>612</v>
      </c>
      <c r="L566" s="397">
        <v>32</v>
      </c>
      <c r="M566" t="s">
        <v>75</v>
      </c>
      <c r="N566" t="s">
        <v>75</v>
      </c>
      <c r="O566" t="s">
        <v>347</v>
      </c>
      <c r="P566" t="s">
        <v>347</v>
      </c>
      <c r="Q566" s="353" t="s">
        <v>75</v>
      </c>
      <c r="R566" t="s">
        <v>403</v>
      </c>
      <c r="S566" t="s">
        <v>5294</v>
      </c>
      <c r="T566" t="s">
        <v>5543</v>
      </c>
      <c r="U566" t="s">
        <v>75</v>
      </c>
      <c r="V566" t="s">
        <v>431</v>
      </c>
      <c r="W566" t="s">
        <v>75</v>
      </c>
      <c r="X566" s="49">
        <v>1.4</v>
      </c>
      <c r="Y566" t="s">
        <v>75</v>
      </c>
      <c r="Z566" t="s">
        <v>347</v>
      </c>
      <c r="AA566" t="s">
        <v>75</v>
      </c>
      <c r="AB566" t="s">
        <v>113</v>
      </c>
      <c r="AC566" t="s">
        <v>442</v>
      </c>
      <c r="AD566" t="s">
        <v>80</v>
      </c>
      <c r="AE566" t="s">
        <v>195</v>
      </c>
      <c r="AF566" t="s">
        <v>409</v>
      </c>
      <c r="AG566" s="88" t="s">
        <v>256</v>
      </c>
      <c r="AH566" t="s">
        <v>83</v>
      </c>
      <c r="AI566" s="49" t="s">
        <v>436</v>
      </c>
      <c r="AJ566" s="49">
        <v>1</v>
      </c>
      <c r="AK566" t="s">
        <v>5544</v>
      </c>
      <c r="AL566" s="355">
        <v>-32</v>
      </c>
      <c r="AM566" s="49" t="s">
        <v>75</v>
      </c>
      <c r="AN566" s="49" t="s">
        <v>75</v>
      </c>
      <c r="AO566" s="397" t="s">
        <v>75</v>
      </c>
      <c r="AP566" s="397" t="s">
        <v>75</v>
      </c>
      <c r="AQ566" s="397" t="s">
        <v>75</v>
      </c>
      <c r="AR566" s="397" t="s">
        <v>75</v>
      </c>
    </row>
    <row r="567" spans="1:44" x14ac:dyDescent="0.25">
      <c r="A567" s="353">
        <v>45676</v>
      </c>
      <c r="B567" t="s">
        <v>85</v>
      </c>
      <c r="C567" t="s">
        <v>188</v>
      </c>
      <c r="D567" s="357" t="s">
        <v>364</v>
      </c>
      <c r="E567" t="s">
        <v>440</v>
      </c>
      <c r="F567" t="s">
        <v>2169</v>
      </c>
      <c r="G567" t="s">
        <v>75</v>
      </c>
      <c r="H567" t="s">
        <v>2169</v>
      </c>
      <c r="I567" s="88">
        <v>-1</v>
      </c>
      <c r="J567" t="s">
        <v>114</v>
      </c>
      <c r="K567" s="49" t="s">
        <v>2170</v>
      </c>
      <c r="L567" s="397">
        <v>28</v>
      </c>
      <c r="M567" t="s">
        <v>75</v>
      </c>
      <c r="N567" t="s">
        <v>75</v>
      </c>
      <c r="O567" t="s">
        <v>347</v>
      </c>
      <c r="P567" t="s">
        <v>347</v>
      </c>
      <c r="Q567" s="353" t="s">
        <v>75</v>
      </c>
      <c r="R567" t="s">
        <v>403</v>
      </c>
      <c r="S567" t="s">
        <v>5294</v>
      </c>
      <c r="T567" t="s">
        <v>5543</v>
      </c>
      <c r="U567" t="s">
        <v>75</v>
      </c>
      <c r="V567" t="s">
        <v>431</v>
      </c>
      <c r="W567" t="s">
        <v>75</v>
      </c>
      <c r="X567" s="49">
        <v>2.1</v>
      </c>
      <c r="Y567" t="s">
        <v>75</v>
      </c>
      <c r="Z567" t="s">
        <v>347</v>
      </c>
      <c r="AA567" t="s">
        <v>75</v>
      </c>
      <c r="AB567" t="s">
        <v>2171</v>
      </c>
      <c r="AC567" t="s">
        <v>442</v>
      </c>
      <c r="AD567" t="s">
        <v>80</v>
      </c>
      <c r="AE567" t="s">
        <v>195</v>
      </c>
      <c r="AF567" t="s">
        <v>409</v>
      </c>
      <c r="AG567" s="88" t="s">
        <v>256</v>
      </c>
      <c r="AH567" t="s">
        <v>83</v>
      </c>
      <c r="AI567" s="49" t="s">
        <v>436</v>
      </c>
      <c r="AJ567" s="49">
        <v>1</v>
      </c>
      <c r="AK567" t="s">
        <v>5544</v>
      </c>
      <c r="AL567" s="355">
        <v>-28</v>
      </c>
      <c r="AM567" s="49" t="s">
        <v>75</v>
      </c>
      <c r="AN567" s="49" t="s">
        <v>75</v>
      </c>
      <c r="AO567" s="397" t="s">
        <v>75</v>
      </c>
      <c r="AP567" s="397" t="s">
        <v>75</v>
      </c>
      <c r="AQ567" s="397" t="s">
        <v>75</v>
      </c>
      <c r="AR567" s="397" t="s">
        <v>75</v>
      </c>
    </row>
    <row r="568" spans="1:44" x14ac:dyDescent="0.25">
      <c r="A568" s="353">
        <v>45676</v>
      </c>
      <c r="B568" t="s">
        <v>85</v>
      </c>
      <c r="C568" t="s">
        <v>188</v>
      </c>
      <c r="D568" s="357" t="s">
        <v>363</v>
      </c>
      <c r="E568" t="s">
        <v>434</v>
      </c>
      <c r="F568" t="s">
        <v>1936</v>
      </c>
      <c r="G568" t="s">
        <v>75</v>
      </c>
      <c r="H568" t="s">
        <v>1936</v>
      </c>
      <c r="I568" s="88">
        <v>-1</v>
      </c>
      <c r="J568" t="s">
        <v>352</v>
      </c>
      <c r="K568" s="49" t="s">
        <v>350</v>
      </c>
      <c r="L568" s="397">
        <v>140</v>
      </c>
      <c r="M568" t="s">
        <v>75</v>
      </c>
      <c r="N568" t="s">
        <v>75</v>
      </c>
      <c r="O568" t="s">
        <v>347</v>
      </c>
      <c r="P568" t="s">
        <v>347</v>
      </c>
      <c r="Q568" s="353">
        <v>45870</v>
      </c>
      <c r="R568" t="s">
        <v>403</v>
      </c>
      <c r="S568" t="s">
        <v>5294</v>
      </c>
      <c r="T568" t="s">
        <v>5543</v>
      </c>
      <c r="U568" t="s">
        <v>75</v>
      </c>
      <c r="V568" t="s">
        <v>431</v>
      </c>
      <c r="W568" t="s">
        <v>75</v>
      </c>
      <c r="X568" s="49">
        <v>5.4</v>
      </c>
      <c r="Y568" t="s">
        <v>75</v>
      </c>
      <c r="Z568" t="s">
        <v>347</v>
      </c>
      <c r="AA568" t="s">
        <v>75</v>
      </c>
      <c r="AB568" t="s">
        <v>351</v>
      </c>
      <c r="AC568" t="s">
        <v>349</v>
      </c>
      <c r="AD568" t="s">
        <v>299</v>
      </c>
      <c r="AE568" t="s">
        <v>195</v>
      </c>
      <c r="AF568" t="s">
        <v>410</v>
      </c>
      <c r="AG568" s="88" t="s">
        <v>411</v>
      </c>
      <c r="AH568" t="s">
        <v>83</v>
      </c>
      <c r="AI568" s="49" t="s">
        <v>445</v>
      </c>
      <c r="AJ568" s="49">
        <v>1</v>
      </c>
      <c r="AK568" t="s">
        <v>5544</v>
      </c>
      <c r="AL568" s="355">
        <v>-140</v>
      </c>
      <c r="AM568" s="49" t="s">
        <v>75</v>
      </c>
      <c r="AN568" s="49" t="s">
        <v>75</v>
      </c>
      <c r="AO568" s="397" t="s">
        <v>75</v>
      </c>
      <c r="AP568" s="397" t="s">
        <v>75</v>
      </c>
      <c r="AQ568" s="397" t="s">
        <v>75</v>
      </c>
      <c r="AR568" s="397" t="s">
        <v>75</v>
      </c>
    </row>
    <row r="569" spans="1:44" x14ac:dyDescent="0.25">
      <c r="A569" s="353">
        <v>45676</v>
      </c>
      <c r="B569" t="s">
        <v>85</v>
      </c>
      <c r="C569" t="s">
        <v>188</v>
      </c>
      <c r="D569" s="357" t="s">
        <v>189</v>
      </c>
      <c r="E569" t="s">
        <v>462</v>
      </c>
      <c r="F569" t="s">
        <v>196</v>
      </c>
      <c r="G569" t="s">
        <v>75</v>
      </c>
      <c r="H569" t="s">
        <v>196</v>
      </c>
      <c r="I569" s="88">
        <v>-1</v>
      </c>
      <c r="J569" t="s">
        <v>198</v>
      </c>
      <c r="K569" s="49" t="s">
        <v>75</v>
      </c>
      <c r="L569" s="397">
        <v>4</v>
      </c>
      <c r="M569" t="s">
        <v>75</v>
      </c>
      <c r="N569" t="s">
        <v>75</v>
      </c>
      <c r="O569" t="s">
        <v>347</v>
      </c>
      <c r="P569" t="s">
        <v>347</v>
      </c>
      <c r="Q569" s="353">
        <v>46227</v>
      </c>
      <c r="R569" t="s">
        <v>403</v>
      </c>
      <c r="S569" t="s">
        <v>5294</v>
      </c>
      <c r="T569" t="s">
        <v>5543</v>
      </c>
      <c r="U569" t="s">
        <v>75</v>
      </c>
      <c r="V569" t="s">
        <v>431</v>
      </c>
      <c r="W569" t="s">
        <v>75</v>
      </c>
      <c r="X569" s="49">
        <v>7.6</v>
      </c>
      <c r="Y569" t="s">
        <v>75</v>
      </c>
      <c r="Z569" t="s">
        <v>347</v>
      </c>
      <c r="AA569" t="s">
        <v>75</v>
      </c>
      <c r="AB569" t="s">
        <v>197</v>
      </c>
      <c r="AC569" t="s">
        <v>559</v>
      </c>
      <c r="AD569" t="s">
        <v>80</v>
      </c>
      <c r="AE569" t="s">
        <v>195</v>
      </c>
      <c r="AF569" t="s">
        <v>409</v>
      </c>
      <c r="AG569" s="88" t="s">
        <v>256</v>
      </c>
      <c r="AH569" t="s">
        <v>83</v>
      </c>
      <c r="AI569" s="49" t="s">
        <v>416</v>
      </c>
      <c r="AJ569" s="49">
        <v>1</v>
      </c>
      <c r="AK569" t="s">
        <v>5544</v>
      </c>
      <c r="AL569" s="355">
        <v>-4</v>
      </c>
      <c r="AM569" s="49" t="s">
        <v>75</v>
      </c>
      <c r="AN569" s="49" t="s">
        <v>75</v>
      </c>
      <c r="AO569" s="397" t="s">
        <v>75</v>
      </c>
      <c r="AP569" s="397" t="s">
        <v>75</v>
      </c>
      <c r="AQ569" s="397" t="s">
        <v>75</v>
      </c>
      <c r="AR569" s="397" t="s">
        <v>75</v>
      </c>
    </row>
    <row r="570" spans="1:44" x14ac:dyDescent="0.25">
      <c r="A570" s="353">
        <v>45676</v>
      </c>
      <c r="B570" t="s">
        <v>85</v>
      </c>
      <c r="C570" t="s">
        <v>188</v>
      </c>
      <c r="D570" s="357" t="s">
        <v>365</v>
      </c>
      <c r="E570" t="s">
        <v>450</v>
      </c>
      <c r="F570" t="s">
        <v>451</v>
      </c>
      <c r="G570" t="s">
        <v>75</v>
      </c>
      <c r="H570" t="s">
        <v>312</v>
      </c>
      <c r="I570" s="88">
        <v>-1</v>
      </c>
      <c r="J570" t="s">
        <v>563</v>
      </c>
      <c r="K570" s="49" t="s">
        <v>452</v>
      </c>
      <c r="L570" s="397">
        <v>17.989999999999998</v>
      </c>
      <c r="M570" t="s">
        <v>75</v>
      </c>
      <c r="N570" t="s">
        <v>75</v>
      </c>
      <c r="O570" t="s">
        <v>347</v>
      </c>
      <c r="P570" t="s">
        <v>347</v>
      </c>
      <c r="Q570" s="353" t="s">
        <v>75</v>
      </c>
      <c r="R570" t="s">
        <v>403</v>
      </c>
      <c r="S570" t="s">
        <v>5294</v>
      </c>
      <c r="T570" t="s">
        <v>5543</v>
      </c>
      <c r="U570" t="s">
        <v>75</v>
      </c>
      <c r="V570" t="s">
        <v>431</v>
      </c>
      <c r="W570" t="s">
        <v>75</v>
      </c>
      <c r="X570" s="49">
        <v>4.5</v>
      </c>
      <c r="Y570" t="s">
        <v>75</v>
      </c>
      <c r="Z570" t="s">
        <v>347</v>
      </c>
      <c r="AA570" t="s">
        <v>75</v>
      </c>
      <c r="AB570" t="s">
        <v>312</v>
      </c>
      <c r="AC570" t="s">
        <v>453</v>
      </c>
      <c r="AD570" t="s">
        <v>300</v>
      </c>
      <c r="AE570" t="s">
        <v>195</v>
      </c>
      <c r="AF570" t="s">
        <v>407</v>
      </c>
      <c r="AG570" s="88" t="s">
        <v>2168</v>
      </c>
      <c r="AH570" t="s">
        <v>83</v>
      </c>
      <c r="AI570" s="49" t="s">
        <v>433</v>
      </c>
      <c r="AJ570" s="49">
        <v>1</v>
      </c>
      <c r="AK570" t="s">
        <v>5544</v>
      </c>
      <c r="AL570" s="355">
        <v>-17.989999999999998</v>
      </c>
      <c r="AM570" s="49" t="s">
        <v>75</v>
      </c>
      <c r="AN570" s="49" t="s">
        <v>75</v>
      </c>
      <c r="AO570" s="397" t="s">
        <v>75</v>
      </c>
      <c r="AP570" s="397" t="s">
        <v>75</v>
      </c>
      <c r="AQ570" s="397" t="s">
        <v>75</v>
      </c>
      <c r="AR570" s="397" t="s">
        <v>75</v>
      </c>
    </row>
    <row r="571" spans="1:44" x14ac:dyDescent="0.25">
      <c r="A571" s="353">
        <v>45677</v>
      </c>
      <c r="B571" t="s">
        <v>85</v>
      </c>
      <c r="C571" t="s">
        <v>175</v>
      </c>
      <c r="D571" s="357" t="s">
        <v>360</v>
      </c>
      <c r="E571" t="s">
        <v>540</v>
      </c>
      <c r="F571" t="s">
        <v>720</v>
      </c>
      <c r="G571" t="s">
        <v>75</v>
      </c>
      <c r="H571" t="s">
        <v>1878</v>
      </c>
      <c r="I571" s="88">
        <v>-15</v>
      </c>
      <c r="J571" t="s">
        <v>103</v>
      </c>
      <c r="K571" s="49" t="s">
        <v>75</v>
      </c>
      <c r="L571" s="397">
        <v>40</v>
      </c>
      <c r="M571" t="s">
        <v>75</v>
      </c>
      <c r="N571" t="s">
        <v>75</v>
      </c>
      <c r="O571" t="s">
        <v>347</v>
      </c>
      <c r="P571" t="s">
        <v>75</v>
      </c>
      <c r="Q571" s="353" t="s">
        <v>75</v>
      </c>
      <c r="R571" t="s">
        <v>403</v>
      </c>
      <c r="S571" t="s">
        <v>5546</v>
      </c>
      <c r="T571" t="s">
        <v>5547</v>
      </c>
      <c r="U571" t="s">
        <v>75</v>
      </c>
      <c r="V571" t="s">
        <v>404</v>
      </c>
      <c r="W571" t="s">
        <v>75</v>
      </c>
      <c r="X571" s="49">
        <v>5.2</v>
      </c>
      <c r="Y571" t="s">
        <v>75</v>
      </c>
      <c r="Z571" t="s">
        <v>347</v>
      </c>
      <c r="AA571" t="s">
        <v>75</v>
      </c>
      <c r="AB571" t="s">
        <v>1879</v>
      </c>
      <c r="AC571" t="s">
        <v>2138</v>
      </c>
      <c r="AD571" t="s">
        <v>1949</v>
      </c>
      <c r="AE571" t="s">
        <v>187</v>
      </c>
      <c r="AF571" t="s">
        <v>265</v>
      </c>
      <c r="AG571" s="88" t="s">
        <v>2139</v>
      </c>
      <c r="AH571" t="s">
        <v>83</v>
      </c>
      <c r="AI571" s="49" t="s">
        <v>433</v>
      </c>
      <c r="AJ571" s="49">
        <v>1</v>
      </c>
      <c r="AK571" t="s">
        <v>5548</v>
      </c>
      <c r="AL571" s="355">
        <v>-600</v>
      </c>
      <c r="AM571" s="49" t="s">
        <v>347</v>
      </c>
      <c r="AN571" s="49" t="s">
        <v>347</v>
      </c>
      <c r="AO571" s="397" t="s">
        <v>347</v>
      </c>
      <c r="AP571" s="397" t="s">
        <v>347</v>
      </c>
      <c r="AQ571" s="397" t="s">
        <v>347</v>
      </c>
      <c r="AR571" s="397" t="s">
        <v>347</v>
      </c>
    </row>
    <row r="572" spans="1:44" x14ac:dyDescent="0.25">
      <c r="A572" s="353">
        <v>45677</v>
      </c>
      <c r="B572" t="s">
        <v>85</v>
      </c>
      <c r="C572" t="s">
        <v>188</v>
      </c>
      <c r="D572" s="357" t="s">
        <v>189</v>
      </c>
      <c r="E572" t="s">
        <v>462</v>
      </c>
      <c r="F572" t="s">
        <v>123</v>
      </c>
      <c r="G572" t="s">
        <v>75</v>
      </c>
      <c r="H572" t="s">
        <v>123</v>
      </c>
      <c r="I572" s="88">
        <v>-4</v>
      </c>
      <c r="J572" t="s">
        <v>102</v>
      </c>
      <c r="K572" s="49" t="s">
        <v>232</v>
      </c>
      <c r="L572" s="397">
        <v>9</v>
      </c>
      <c r="M572" t="s">
        <v>75</v>
      </c>
      <c r="N572" t="s">
        <v>75</v>
      </c>
      <c r="O572" t="s">
        <v>347</v>
      </c>
      <c r="P572" t="s">
        <v>347</v>
      </c>
      <c r="Q572" s="353" t="s">
        <v>75</v>
      </c>
      <c r="R572" t="s">
        <v>403</v>
      </c>
      <c r="S572" t="s">
        <v>1920</v>
      </c>
      <c r="T572" t="s">
        <v>1921</v>
      </c>
      <c r="U572" t="s">
        <v>75</v>
      </c>
      <c r="V572" t="s">
        <v>431</v>
      </c>
      <c r="W572" t="s">
        <v>75</v>
      </c>
      <c r="X572" s="49">
        <v>2.2999999999999998</v>
      </c>
      <c r="Y572" t="s">
        <v>75</v>
      </c>
      <c r="Z572" t="s">
        <v>347</v>
      </c>
      <c r="AA572" t="s">
        <v>75</v>
      </c>
      <c r="AB572" t="s">
        <v>123</v>
      </c>
      <c r="AC572" t="s">
        <v>559</v>
      </c>
      <c r="AD572" t="s">
        <v>80</v>
      </c>
      <c r="AE572" t="s">
        <v>304</v>
      </c>
      <c r="AF572" t="s">
        <v>409</v>
      </c>
      <c r="AG572" s="88" t="s">
        <v>256</v>
      </c>
      <c r="AH572" t="s">
        <v>83</v>
      </c>
      <c r="AI572" s="49" t="s">
        <v>414</v>
      </c>
      <c r="AJ572" s="49">
        <v>1</v>
      </c>
      <c r="AK572" t="s">
        <v>5549</v>
      </c>
      <c r="AL572" s="355">
        <v>-36</v>
      </c>
      <c r="AM572" s="49" t="s">
        <v>75</v>
      </c>
      <c r="AN572" s="49" t="s">
        <v>75</v>
      </c>
      <c r="AO572" s="397" t="s">
        <v>75</v>
      </c>
      <c r="AP572" s="397" t="s">
        <v>75</v>
      </c>
      <c r="AQ572" s="397" t="s">
        <v>75</v>
      </c>
      <c r="AR572" s="397" t="s">
        <v>75</v>
      </c>
    </row>
    <row r="573" spans="1:44" x14ac:dyDescent="0.25">
      <c r="A573" s="353">
        <v>45677</v>
      </c>
      <c r="B573" t="s">
        <v>85</v>
      </c>
      <c r="C573" t="s">
        <v>179</v>
      </c>
      <c r="D573" s="357" t="s">
        <v>182</v>
      </c>
      <c r="E573" t="s">
        <v>525</v>
      </c>
      <c r="F573" t="s">
        <v>526</v>
      </c>
      <c r="G573" t="s">
        <v>75</v>
      </c>
      <c r="H573" t="s">
        <v>185</v>
      </c>
      <c r="I573" s="88">
        <v>-3</v>
      </c>
      <c r="J573" t="s">
        <v>103</v>
      </c>
      <c r="K573" s="49" t="s">
        <v>327</v>
      </c>
      <c r="L573" s="397">
        <v>1250</v>
      </c>
      <c r="M573" t="s">
        <v>75</v>
      </c>
      <c r="N573" t="s">
        <v>75</v>
      </c>
      <c r="O573" t="s">
        <v>347</v>
      </c>
      <c r="P573" t="s">
        <v>347</v>
      </c>
      <c r="Q573" s="353">
        <v>47072</v>
      </c>
      <c r="R573" t="s">
        <v>403</v>
      </c>
      <c r="S573" t="s">
        <v>159</v>
      </c>
      <c r="T573" t="s">
        <v>400</v>
      </c>
      <c r="U573" t="s">
        <v>75</v>
      </c>
      <c r="V573" t="s">
        <v>404</v>
      </c>
      <c r="W573" t="s">
        <v>75</v>
      </c>
      <c r="X573" s="49">
        <v>1.3</v>
      </c>
      <c r="Y573" t="s">
        <v>75</v>
      </c>
      <c r="Z573" t="s">
        <v>347</v>
      </c>
      <c r="AA573" t="s">
        <v>75</v>
      </c>
      <c r="AB573" t="s">
        <v>106</v>
      </c>
      <c r="AC573" t="s">
        <v>522</v>
      </c>
      <c r="AD573" t="s">
        <v>164</v>
      </c>
      <c r="AE573" t="s">
        <v>313</v>
      </c>
      <c r="AF573" t="s">
        <v>345</v>
      </c>
      <c r="AG573" s="88" t="s">
        <v>262</v>
      </c>
      <c r="AH573" t="s">
        <v>83</v>
      </c>
      <c r="AI573" s="49" t="s">
        <v>436</v>
      </c>
      <c r="AJ573" s="49">
        <v>5</v>
      </c>
      <c r="AK573" t="s">
        <v>5550</v>
      </c>
      <c r="AL573" s="355">
        <v>-3750</v>
      </c>
      <c r="AM573" s="49" t="s">
        <v>75</v>
      </c>
      <c r="AN573" s="49" t="s">
        <v>5551</v>
      </c>
      <c r="AO573" s="397" t="s">
        <v>75</v>
      </c>
      <c r="AP573" s="397" t="s">
        <v>75</v>
      </c>
      <c r="AQ573" s="397" t="s">
        <v>75</v>
      </c>
      <c r="AR573" s="397" t="s">
        <v>75</v>
      </c>
    </row>
    <row r="574" spans="1:44" x14ac:dyDescent="0.25">
      <c r="A574" s="353">
        <v>45677</v>
      </c>
      <c r="B574" t="s">
        <v>85</v>
      </c>
      <c r="C574" t="s">
        <v>179</v>
      </c>
      <c r="D574" s="357" t="s">
        <v>182</v>
      </c>
      <c r="E574" t="s">
        <v>525</v>
      </c>
      <c r="F574" t="s">
        <v>526</v>
      </c>
      <c r="G574" t="s">
        <v>75</v>
      </c>
      <c r="H574" t="s">
        <v>183</v>
      </c>
      <c r="I574" s="88">
        <v>-2</v>
      </c>
      <c r="J574" t="s">
        <v>103</v>
      </c>
      <c r="K574" s="49" t="s">
        <v>129</v>
      </c>
      <c r="L574" s="397">
        <v>1250</v>
      </c>
      <c r="M574" t="s">
        <v>75</v>
      </c>
      <c r="N574" t="s">
        <v>75</v>
      </c>
      <c r="O574" t="s">
        <v>347</v>
      </c>
      <c r="P574" t="s">
        <v>347</v>
      </c>
      <c r="Q574" s="353">
        <v>46340</v>
      </c>
      <c r="R574" t="s">
        <v>403</v>
      </c>
      <c r="S574" t="s">
        <v>159</v>
      </c>
      <c r="T574" t="s">
        <v>400</v>
      </c>
      <c r="U574" t="s">
        <v>75</v>
      </c>
      <c r="V574" t="s">
        <v>404</v>
      </c>
      <c r="W574" t="s">
        <v>75</v>
      </c>
      <c r="X574" s="49">
        <v>1.3</v>
      </c>
      <c r="Y574" t="s">
        <v>75</v>
      </c>
      <c r="Z574" t="s">
        <v>347</v>
      </c>
      <c r="AA574" t="s">
        <v>75</v>
      </c>
      <c r="AB574" t="s">
        <v>130</v>
      </c>
      <c r="AC574" t="s">
        <v>522</v>
      </c>
      <c r="AD574" t="s">
        <v>164</v>
      </c>
      <c r="AE574" t="s">
        <v>313</v>
      </c>
      <c r="AF574" t="s">
        <v>345</v>
      </c>
      <c r="AG574" s="88" t="s">
        <v>262</v>
      </c>
      <c r="AH574" t="s">
        <v>83</v>
      </c>
      <c r="AI574" s="49" t="s">
        <v>436</v>
      </c>
      <c r="AJ574" s="49">
        <v>5</v>
      </c>
      <c r="AK574" t="s">
        <v>5550</v>
      </c>
      <c r="AL574" s="355">
        <v>-2500</v>
      </c>
      <c r="AM574" s="49" t="s">
        <v>75</v>
      </c>
      <c r="AN574" s="49" t="s">
        <v>5551</v>
      </c>
      <c r="AO574" s="397" t="s">
        <v>75</v>
      </c>
      <c r="AP574" s="397" t="s">
        <v>75</v>
      </c>
      <c r="AQ574" s="397" t="s">
        <v>75</v>
      </c>
      <c r="AR574" s="397" t="s">
        <v>75</v>
      </c>
    </row>
    <row r="575" spans="1:44" x14ac:dyDescent="0.25">
      <c r="A575" s="353">
        <v>45677</v>
      </c>
      <c r="B575" t="s">
        <v>85</v>
      </c>
      <c r="C575" t="s">
        <v>179</v>
      </c>
      <c r="D575" s="357" t="s">
        <v>182</v>
      </c>
      <c r="E575" t="s">
        <v>525</v>
      </c>
      <c r="F575" t="s">
        <v>526</v>
      </c>
      <c r="G575" t="s">
        <v>75</v>
      </c>
      <c r="H575" t="s">
        <v>184</v>
      </c>
      <c r="I575" s="88">
        <v>-2</v>
      </c>
      <c r="J575" t="s">
        <v>103</v>
      </c>
      <c r="K575" s="49" t="s">
        <v>156</v>
      </c>
      <c r="L575" s="397">
        <v>1250</v>
      </c>
      <c r="M575" t="s">
        <v>75</v>
      </c>
      <c r="N575" t="s">
        <v>75</v>
      </c>
      <c r="O575" t="s">
        <v>347</v>
      </c>
      <c r="P575" t="s">
        <v>347</v>
      </c>
      <c r="Q575" s="353">
        <v>46340</v>
      </c>
      <c r="R575" t="s">
        <v>403</v>
      </c>
      <c r="S575" t="s">
        <v>159</v>
      </c>
      <c r="T575" t="s">
        <v>400</v>
      </c>
      <c r="U575" t="s">
        <v>75</v>
      </c>
      <c r="V575" t="s">
        <v>404</v>
      </c>
      <c r="W575" t="s">
        <v>75</v>
      </c>
      <c r="X575" s="49">
        <v>1.3</v>
      </c>
      <c r="Y575" t="s">
        <v>75</v>
      </c>
      <c r="Z575" t="s">
        <v>347</v>
      </c>
      <c r="AA575" t="s">
        <v>75</v>
      </c>
      <c r="AB575" t="s">
        <v>157</v>
      </c>
      <c r="AC575" t="s">
        <v>522</v>
      </c>
      <c r="AD575" t="s">
        <v>164</v>
      </c>
      <c r="AE575" t="s">
        <v>313</v>
      </c>
      <c r="AF575" t="s">
        <v>345</v>
      </c>
      <c r="AG575" s="88" t="s">
        <v>262</v>
      </c>
      <c r="AH575" t="s">
        <v>83</v>
      </c>
      <c r="AI575" s="49" t="s">
        <v>436</v>
      </c>
      <c r="AJ575" s="49">
        <v>5</v>
      </c>
      <c r="AK575" t="s">
        <v>5550</v>
      </c>
      <c r="AL575" s="355">
        <v>-2500</v>
      </c>
      <c r="AM575" s="49" t="s">
        <v>75</v>
      </c>
      <c r="AN575" s="49" t="s">
        <v>5551</v>
      </c>
      <c r="AO575" s="397" t="s">
        <v>75</v>
      </c>
      <c r="AP575" s="397" t="s">
        <v>75</v>
      </c>
      <c r="AQ575" s="397" t="s">
        <v>75</v>
      </c>
      <c r="AR575" s="397" t="s">
        <v>75</v>
      </c>
    </row>
    <row r="576" spans="1:44" x14ac:dyDescent="0.25">
      <c r="A576" s="353">
        <v>45677</v>
      </c>
      <c r="B576" t="s">
        <v>85</v>
      </c>
      <c r="C576" t="s">
        <v>175</v>
      </c>
      <c r="D576" s="357" t="s">
        <v>360</v>
      </c>
      <c r="E576" t="s">
        <v>540</v>
      </c>
      <c r="F576" t="s">
        <v>2612</v>
      </c>
      <c r="G576" t="s">
        <v>75</v>
      </c>
      <c r="H576" t="s">
        <v>2733</v>
      </c>
      <c r="I576" s="88">
        <v>-2</v>
      </c>
      <c r="J576" t="s">
        <v>103</v>
      </c>
      <c r="K576" s="49" t="s">
        <v>75</v>
      </c>
      <c r="L576" s="397">
        <v>70</v>
      </c>
      <c r="M576" t="s">
        <v>75</v>
      </c>
      <c r="N576" t="s">
        <v>75</v>
      </c>
      <c r="O576" t="s">
        <v>347</v>
      </c>
      <c r="P576" t="s">
        <v>347</v>
      </c>
      <c r="Q576" s="353" t="s">
        <v>75</v>
      </c>
      <c r="R576" t="s">
        <v>403</v>
      </c>
      <c r="S576" t="s">
        <v>5546</v>
      </c>
      <c r="T576" t="s">
        <v>5547</v>
      </c>
      <c r="U576" t="s">
        <v>75</v>
      </c>
      <c r="V576" t="s">
        <v>404</v>
      </c>
      <c r="W576" t="s">
        <v>75</v>
      </c>
      <c r="X576" s="49">
        <v>4.3</v>
      </c>
      <c r="Y576" t="s">
        <v>75</v>
      </c>
      <c r="Z576" t="s">
        <v>347</v>
      </c>
      <c r="AA576" t="s">
        <v>75</v>
      </c>
      <c r="AB576" t="s">
        <v>2734</v>
      </c>
      <c r="AC576" t="s">
        <v>419</v>
      </c>
      <c r="AD576" t="s">
        <v>244</v>
      </c>
      <c r="AE576" t="s">
        <v>187</v>
      </c>
      <c r="AF576" t="s">
        <v>280</v>
      </c>
      <c r="AG576" s="88" t="s">
        <v>255</v>
      </c>
      <c r="AH576" t="s">
        <v>83</v>
      </c>
      <c r="AI576" s="49" t="s">
        <v>433</v>
      </c>
      <c r="AJ576" s="49">
        <v>1</v>
      </c>
      <c r="AK576" t="s">
        <v>5552</v>
      </c>
      <c r="AL576" s="355">
        <v>-140</v>
      </c>
      <c r="AM576" s="49" t="s">
        <v>75</v>
      </c>
      <c r="AN576" s="49" t="s">
        <v>75</v>
      </c>
      <c r="AO576" s="397" t="s">
        <v>75</v>
      </c>
      <c r="AP576" s="397" t="s">
        <v>75</v>
      </c>
      <c r="AQ576" s="397" t="s">
        <v>75</v>
      </c>
      <c r="AR576" s="397" t="s">
        <v>75</v>
      </c>
    </row>
    <row r="577" spans="1:44" x14ac:dyDescent="0.25">
      <c r="A577" s="353">
        <v>45677</v>
      </c>
      <c r="B577" t="s">
        <v>85</v>
      </c>
      <c r="C577" t="s">
        <v>188</v>
      </c>
      <c r="D577" s="357" t="s">
        <v>365</v>
      </c>
      <c r="E577" t="s">
        <v>430</v>
      </c>
      <c r="F577" t="s">
        <v>99</v>
      </c>
      <c r="G577" t="s">
        <v>75</v>
      </c>
      <c r="H577" t="s">
        <v>99</v>
      </c>
      <c r="I577" s="88">
        <v>-2</v>
      </c>
      <c r="J577" t="s">
        <v>218</v>
      </c>
      <c r="K577" s="49" t="s">
        <v>100</v>
      </c>
      <c r="L577" s="397">
        <v>1.6</v>
      </c>
      <c r="M577" t="s">
        <v>75</v>
      </c>
      <c r="N577" t="s">
        <v>75</v>
      </c>
      <c r="O577" t="s">
        <v>347</v>
      </c>
      <c r="P577" t="s">
        <v>347</v>
      </c>
      <c r="Q577" s="353" t="s">
        <v>347</v>
      </c>
      <c r="R577" t="s">
        <v>403</v>
      </c>
      <c r="S577" t="s">
        <v>5546</v>
      </c>
      <c r="T577" t="s">
        <v>5547</v>
      </c>
      <c r="U577" t="s">
        <v>75</v>
      </c>
      <c r="V577" t="s">
        <v>431</v>
      </c>
      <c r="W577" t="s">
        <v>75</v>
      </c>
      <c r="X577" s="49">
        <v>5.2</v>
      </c>
      <c r="Y577" t="s">
        <v>75</v>
      </c>
      <c r="Z577" t="s">
        <v>347</v>
      </c>
      <c r="AA577" t="s">
        <v>75</v>
      </c>
      <c r="AB577" t="s">
        <v>101</v>
      </c>
      <c r="AC577" t="s">
        <v>75</v>
      </c>
      <c r="AD577" t="s">
        <v>5332</v>
      </c>
      <c r="AE577" t="s">
        <v>187</v>
      </c>
      <c r="AF577" t="s">
        <v>5333</v>
      </c>
      <c r="AG577" s="88" t="s">
        <v>5334</v>
      </c>
      <c r="AH577" t="s">
        <v>83</v>
      </c>
      <c r="AI577" s="49" t="s">
        <v>406</v>
      </c>
      <c r="AJ577" s="49">
        <v>1</v>
      </c>
      <c r="AK577" t="s">
        <v>5552</v>
      </c>
      <c r="AL577" s="355">
        <v>-3.2</v>
      </c>
      <c r="AM577" s="49" t="s">
        <v>75</v>
      </c>
      <c r="AN577" s="49" t="s">
        <v>75</v>
      </c>
      <c r="AO577" s="397" t="s">
        <v>75</v>
      </c>
      <c r="AP577" s="397" t="s">
        <v>75</v>
      </c>
      <c r="AQ577" s="397" t="s">
        <v>75</v>
      </c>
      <c r="AR577" s="397" t="s">
        <v>75</v>
      </c>
    </row>
    <row r="578" spans="1:44" x14ac:dyDescent="0.25">
      <c r="A578" s="353">
        <v>45677</v>
      </c>
      <c r="B578" t="s">
        <v>85</v>
      </c>
      <c r="C578" t="s">
        <v>179</v>
      </c>
      <c r="D578" s="357" t="s">
        <v>182</v>
      </c>
      <c r="E578" t="s">
        <v>525</v>
      </c>
      <c r="F578" t="s">
        <v>526</v>
      </c>
      <c r="G578" t="s">
        <v>75</v>
      </c>
      <c r="H578" t="s">
        <v>183</v>
      </c>
      <c r="I578" s="88">
        <v>-2</v>
      </c>
      <c r="J578" t="s">
        <v>103</v>
      </c>
      <c r="K578" s="49" t="s">
        <v>129</v>
      </c>
      <c r="L578" s="397">
        <v>1250</v>
      </c>
      <c r="M578" t="s">
        <v>75</v>
      </c>
      <c r="N578" t="s">
        <v>75</v>
      </c>
      <c r="O578" t="s">
        <v>347</v>
      </c>
      <c r="P578" t="s">
        <v>347</v>
      </c>
      <c r="Q578" s="353">
        <v>46340</v>
      </c>
      <c r="R578" t="s">
        <v>403</v>
      </c>
      <c r="S578" t="s">
        <v>159</v>
      </c>
      <c r="T578" t="s">
        <v>400</v>
      </c>
      <c r="U578" t="s">
        <v>75</v>
      </c>
      <c r="V578" t="s">
        <v>404</v>
      </c>
      <c r="W578" t="s">
        <v>75</v>
      </c>
      <c r="X578" s="49">
        <v>1.3</v>
      </c>
      <c r="Y578" t="s">
        <v>75</v>
      </c>
      <c r="Z578" t="s">
        <v>347</v>
      </c>
      <c r="AA578" t="s">
        <v>75</v>
      </c>
      <c r="AB578" t="s">
        <v>130</v>
      </c>
      <c r="AC578" t="s">
        <v>522</v>
      </c>
      <c r="AD578" t="s">
        <v>164</v>
      </c>
      <c r="AE578" t="s">
        <v>313</v>
      </c>
      <c r="AF578" t="s">
        <v>345</v>
      </c>
      <c r="AG578" s="88" t="s">
        <v>262</v>
      </c>
      <c r="AH578" t="s">
        <v>83</v>
      </c>
      <c r="AI578" s="49" t="s">
        <v>436</v>
      </c>
      <c r="AJ578" s="49">
        <v>5</v>
      </c>
      <c r="AK578" t="s">
        <v>5553</v>
      </c>
      <c r="AL578" s="355">
        <v>-2500</v>
      </c>
      <c r="AM578" s="49" t="s">
        <v>75</v>
      </c>
      <c r="AN578" s="49" t="s">
        <v>5551</v>
      </c>
      <c r="AO578" s="397" t="s">
        <v>75</v>
      </c>
      <c r="AP578" s="397" t="s">
        <v>75</v>
      </c>
      <c r="AQ578" s="397" t="s">
        <v>75</v>
      </c>
      <c r="AR578" s="397" t="s">
        <v>75</v>
      </c>
    </row>
    <row r="579" spans="1:44" x14ac:dyDescent="0.25">
      <c r="A579" s="353">
        <v>45677</v>
      </c>
      <c r="B579" t="s">
        <v>85</v>
      </c>
      <c r="C579" t="s">
        <v>188</v>
      </c>
      <c r="D579" s="357" t="s">
        <v>365</v>
      </c>
      <c r="E579" t="s">
        <v>430</v>
      </c>
      <c r="F579" t="s">
        <v>99</v>
      </c>
      <c r="G579" t="s">
        <v>75</v>
      </c>
      <c r="H579" t="s">
        <v>99</v>
      </c>
      <c r="I579" s="88">
        <v>-2</v>
      </c>
      <c r="J579" t="s">
        <v>218</v>
      </c>
      <c r="K579" s="49" t="s">
        <v>100</v>
      </c>
      <c r="L579" s="397">
        <v>3.04</v>
      </c>
      <c r="M579" t="s">
        <v>75</v>
      </c>
      <c r="N579" t="s">
        <v>75</v>
      </c>
      <c r="O579" t="s">
        <v>347</v>
      </c>
      <c r="P579" t="s">
        <v>347</v>
      </c>
      <c r="Q579" s="353" t="s">
        <v>347</v>
      </c>
      <c r="R579" t="s">
        <v>403</v>
      </c>
      <c r="S579" t="s">
        <v>1920</v>
      </c>
      <c r="T579" t="s">
        <v>1921</v>
      </c>
      <c r="U579" t="s">
        <v>75</v>
      </c>
      <c r="V579" t="s">
        <v>431</v>
      </c>
      <c r="W579" t="s">
        <v>75</v>
      </c>
      <c r="X579" s="49">
        <v>5.2</v>
      </c>
      <c r="Y579" t="s">
        <v>75</v>
      </c>
      <c r="Z579" t="s">
        <v>347</v>
      </c>
      <c r="AA579" t="s">
        <v>75</v>
      </c>
      <c r="AB579" t="s">
        <v>101</v>
      </c>
      <c r="AC579" t="s">
        <v>75</v>
      </c>
      <c r="AD579" t="s">
        <v>5332</v>
      </c>
      <c r="AE579" t="s">
        <v>304</v>
      </c>
      <c r="AF579" t="s">
        <v>5333</v>
      </c>
      <c r="AG579" s="88" t="s">
        <v>5334</v>
      </c>
      <c r="AH579" t="s">
        <v>83</v>
      </c>
      <c r="AI579" s="49" t="s">
        <v>406</v>
      </c>
      <c r="AJ579" s="49">
        <v>1</v>
      </c>
      <c r="AK579" t="s">
        <v>5549</v>
      </c>
      <c r="AL579" s="355">
        <v>-6.08</v>
      </c>
      <c r="AM579" s="49" t="s">
        <v>75</v>
      </c>
      <c r="AN579" s="49" t="s">
        <v>75</v>
      </c>
      <c r="AO579" s="397" t="s">
        <v>75</v>
      </c>
      <c r="AP579" s="397" t="s">
        <v>75</v>
      </c>
      <c r="AQ579" s="397" t="s">
        <v>75</v>
      </c>
      <c r="AR579" s="397" t="s">
        <v>75</v>
      </c>
    </row>
    <row r="580" spans="1:44" x14ac:dyDescent="0.25">
      <c r="A580" s="353">
        <v>45677</v>
      </c>
      <c r="B580" t="s">
        <v>85</v>
      </c>
      <c r="C580" t="s">
        <v>177</v>
      </c>
      <c r="D580" s="357" t="s">
        <v>84</v>
      </c>
      <c r="E580" t="s">
        <v>512</v>
      </c>
      <c r="F580" t="s">
        <v>86</v>
      </c>
      <c r="G580" t="s">
        <v>75</v>
      </c>
      <c r="H580" t="s">
        <v>5368</v>
      </c>
      <c r="I580" s="88">
        <v>-2</v>
      </c>
      <c r="J580" t="s">
        <v>88</v>
      </c>
      <c r="K580" s="49" t="s">
        <v>483</v>
      </c>
      <c r="L580" s="397">
        <v>2.75</v>
      </c>
      <c r="M580" t="s">
        <v>75</v>
      </c>
      <c r="N580" t="s">
        <v>75</v>
      </c>
      <c r="O580" t="s">
        <v>347</v>
      </c>
      <c r="P580" t="s">
        <v>347</v>
      </c>
      <c r="Q580" s="353">
        <v>46296</v>
      </c>
      <c r="R580" t="s">
        <v>403</v>
      </c>
      <c r="S580" t="s">
        <v>1920</v>
      </c>
      <c r="T580" t="s">
        <v>1921</v>
      </c>
      <c r="U580" t="s">
        <v>75</v>
      </c>
      <c r="V580" t="s">
        <v>404</v>
      </c>
      <c r="W580" t="s">
        <v>75</v>
      </c>
      <c r="X580" s="49">
        <v>8.6</v>
      </c>
      <c r="Y580" t="s">
        <v>75</v>
      </c>
      <c r="Z580" t="s">
        <v>347</v>
      </c>
      <c r="AA580" t="s">
        <v>75</v>
      </c>
      <c r="AB580" t="s">
        <v>87</v>
      </c>
      <c r="AC580" t="s">
        <v>484</v>
      </c>
      <c r="AD580" t="s">
        <v>80</v>
      </c>
      <c r="AE580" t="s">
        <v>304</v>
      </c>
      <c r="AF580" t="s">
        <v>409</v>
      </c>
      <c r="AG580" s="88" t="s">
        <v>256</v>
      </c>
      <c r="AH580" t="s">
        <v>83</v>
      </c>
      <c r="AI580" s="49">
        <v>8</v>
      </c>
      <c r="AJ580" s="49">
        <v>1</v>
      </c>
      <c r="AK580" t="s">
        <v>5549</v>
      </c>
      <c r="AL580" s="355">
        <v>-5.5</v>
      </c>
      <c r="AM580" s="49" t="s">
        <v>75</v>
      </c>
      <c r="AN580" s="49" t="s">
        <v>75</v>
      </c>
      <c r="AO580" s="397" t="s">
        <v>75</v>
      </c>
      <c r="AP580" s="397" t="s">
        <v>75</v>
      </c>
      <c r="AQ580" s="397" t="s">
        <v>75</v>
      </c>
      <c r="AR580" s="397" t="s">
        <v>75</v>
      </c>
    </row>
    <row r="581" spans="1:44" x14ac:dyDescent="0.25">
      <c r="A581" s="353">
        <v>45677</v>
      </c>
      <c r="B581" t="s">
        <v>85</v>
      </c>
      <c r="C581" t="s">
        <v>179</v>
      </c>
      <c r="D581" s="357" t="s">
        <v>182</v>
      </c>
      <c r="E581" t="s">
        <v>525</v>
      </c>
      <c r="F581" t="s">
        <v>526</v>
      </c>
      <c r="G581" t="s">
        <v>75</v>
      </c>
      <c r="H581" t="s">
        <v>669</v>
      </c>
      <c r="I581" s="88">
        <v>-1</v>
      </c>
      <c r="J581" t="s">
        <v>103</v>
      </c>
      <c r="K581" s="49" t="s">
        <v>670</v>
      </c>
      <c r="L581" s="397">
        <v>1250</v>
      </c>
      <c r="M581" t="s">
        <v>75</v>
      </c>
      <c r="N581" t="s">
        <v>75</v>
      </c>
      <c r="O581" t="s">
        <v>347</v>
      </c>
      <c r="P581" t="s">
        <v>347</v>
      </c>
      <c r="Q581" s="353">
        <v>46449</v>
      </c>
      <c r="R581" t="s">
        <v>403</v>
      </c>
      <c r="S581" t="s">
        <v>159</v>
      </c>
      <c r="T581" t="s">
        <v>400</v>
      </c>
      <c r="U581" t="s">
        <v>75</v>
      </c>
      <c r="V581" t="s">
        <v>404</v>
      </c>
      <c r="W581" t="s">
        <v>75</v>
      </c>
      <c r="X581" s="49">
        <v>1.3</v>
      </c>
      <c r="Y581" t="s">
        <v>75</v>
      </c>
      <c r="Z581" t="s">
        <v>347</v>
      </c>
      <c r="AA581" t="s">
        <v>75</v>
      </c>
      <c r="AB581" t="s">
        <v>671</v>
      </c>
      <c r="AC581" t="s">
        <v>522</v>
      </c>
      <c r="AD581" t="s">
        <v>164</v>
      </c>
      <c r="AE581" t="s">
        <v>313</v>
      </c>
      <c r="AF581" t="s">
        <v>345</v>
      </c>
      <c r="AG581" s="88" t="s">
        <v>262</v>
      </c>
      <c r="AH581" t="s">
        <v>83</v>
      </c>
      <c r="AI581" s="49" t="s">
        <v>436</v>
      </c>
      <c r="AJ581" s="49">
        <v>5</v>
      </c>
      <c r="AK581" t="s">
        <v>5550</v>
      </c>
      <c r="AL581" s="355">
        <v>-1250</v>
      </c>
      <c r="AM581" s="49" t="s">
        <v>75</v>
      </c>
      <c r="AN581" s="49" t="s">
        <v>5551</v>
      </c>
      <c r="AO581" s="397" t="s">
        <v>75</v>
      </c>
      <c r="AP581" s="397" t="s">
        <v>75</v>
      </c>
      <c r="AQ581" s="397" t="s">
        <v>75</v>
      </c>
      <c r="AR581" s="397" t="s">
        <v>75</v>
      </c>
    </row>
    <row r="582" spans="1:44" x14ac:dyDescent="0.25">
      <c r="A582" s="353">
        <v>45677</v>
      </c>
      <c r="B582" t="s">
        <v>85</v>
      </c>
      <c r="C582" t="s">
        <v>188</v>
      </c>
      <c r="D582" s="357" t="s">
        <v>365</v>
      </c>
      <c r="E582" t="s">
        <v>430</v>
      </c>
      <c r="F582" t="s">
        <v>124</v>
      </c>
      <c r="G582" t="s">
        <v>75</v>
      </c>
      <c r="H582" t="s">
        <v>124</v>
      </c>
      <c r="I582" s="88">
        <v>-1</v>
      </c>
      <c r="J582" t="s">
        <v>102</v>
      </c>
      <c r="K582" s="49" t="s">
        <v>100</v>
      </c>
      <c r="L582" s="397">
        <v>2.63</v>
      </c>
      <c r="M582" t="s">
        <v>75</v>
      </c>
      <c r="N582" t="s">
        <v>75</v>
      </c>
      <c r="O582" t="s">
        <v>347</v>
      </c>
      <c r="P582" t="s">
        <v>347</v>
      </c>
      <c r="Q582" s="353" t="s">
        <v>75</v>
      </c>
      <c r="R582" t="s">
        <v>403</v>
      </c>
      <c r="S582" t="s">
        <v>5546</v>
      </c>
      <c r="T582" t="s">
        <v>5547</v>
      </c>
      <c r="U582" t="s">
        <v>75</v>
      </c>
      <c r="V582" t="s">
        <v>431</v>
      </c>
      <c r="W582" t="s">
        <v>75</v>
      </c>
      <c r="X582" s="49">
        <v>2.4</v>
      </c>
      <c r="Y582" t="s">
        <v>75</v>
      </c>
      <c r="Z582" t="s">
        <v>347</v>
      </c>
      <c r="AA582" t="s">
        <v>75</v>
      </c>
      <c r="AB582" t="s">
        <v>125</v>
      </c>
      <c r="AC582" t="s">
        <v>356</v>
      </c>
      <c r="AD582" t="s">
        <v>2125</v>
      </c>
      <c r="AE582" t="s">
        <v>187</v>
      </c>
      <c r="AF582" t="s">
        <v>2126</v>
      </c>
      <c r="AG582" s="88" t="s">
        <v>256</v>
      </c>
      <c r="AH582" t="s">
        <v>83</v>
      </c>
      <c r="AI582" s="49" t="s">
        <v>406</v>
      </c>
      <c r="AJ582" s="49">
        <v>1</v>
      </c>
      <c r="AK582" t="s">
        <v>5552</v>
      </c>
      <c r="AL582" s="355">
        <v>-2.63</v>
      </c>
      <c r="AM582" s="49" t="s">
        <v>75</v>
      </c>
      <c r="AN582" s="49" t="s">
        <v>75</v>
      </c>
      <c r="AO582" s="397" t="s">
        <v>75</v>
      </c>
      <c r="AP582" s="397" t="s">
        <v>75</v>
      </c>
      <c r="AQ582" s="397" t="s">
        <v>75</v>
      </c>
      <c r="AR582" s="397" t="s">
        <v>75</v>
      </c>
    </row>
    <row r="583" spans="1:44" x14ac:dyDescent="0.25">
      <c r="A583" s="353">
        <v>45677</v>
      </c>
      <c r="B583" t="s">
        <v>85</v>
      </c>
      <c r="C583" t="s">
        <v>175</v>
      </c>
      <c r="D583" s="357" t="s">
        <v>602</v>
      </c>
      <c r="E583" t="s">
        <v>517</v>
      </c>
      <c r="F583" t="s">
        <v>1858</v>
      </c>
      <c r="G583" t="s">
        <v>75</v>
      </c>
      <c r="H583" t="s">
        <v>1858</v>
      </c>
      <c r="I583" s="88">
        <v>-1</v>
      </c>
      <c r="J583" t="s">
        <v>103</v>
      </c>
      <c r="K583" s="49">
        <v>6478007</v>
      </c>
      <c r="L583" s="397">
        <v>161</v>
      </c>
      <c r="M583" t="s">
        <v>75</v>
      </c>
      <c r="N583" t="s">
        <v>75</v>
      </c>
      <c r="O583" t="s">
        <v>347</v>
      </c>
      <c r="P583" t="s">
        <v>347</v>
      </c>
      <c r="Q583" s="353" t="s">
        <v>347</v>
      </c>
      <c r="R583" t="s">
        <v>403</v>
      </c>
      <c r="S583" t="s">
        <v>5546</v>
      </c>
      <c r="T583" t="s">
        <v>5547</v>
      </c>
      <c r="U583" t="s">
        <v>75</v>
      </c>
      <c r="V583" t="s">
        <v>404</v>
      </c>
      <c r="W583" t="s">
        <v>75</v>
      </c>
      <c r="X583" s="49">
        <v>4.5</v>
      </c>
      <c r="Y583" t="s">
        <v>75</v>
      </c>
      <c r="Z583" t="s">
        <v>347</v>
      </c>
      <c r="AA583" t="s">
        <v>75</v>
      </c>
      <c r="AB583" t="s">
        <v>1859</v>
      </c>
      <c r="AC583" t="s">
        <v>417</v>
      </c>
      <c r="AD583" t="s">
        <v>176</v>
      </c>
      <c r="AE583" t="s">
        <v>187</v>
      </c>
      <c r="AF583" t="s">
        <v>263</v>
      </c>
      <c r="AG583" s="88" t="s">
        <v>264</v>
      </c>
      <c r="AH583" t="s">
        <v>83</v>
      </c>
      <c r="AI583" s="49" t="s">
        <v>433</v>
      </c>
      <c r="AJ583" s="49">
        <v>1</v>
      </c>
      <c r="AK583" t="s">
        <v>5554</v>
      </c>
      <c r="AL583" s="355">
        <v>-161</v>
      </c>
      <c r="AM583" s="49" t="s">
        <v>75</v>
      </c>
      <c r="AN583" s="49" t="s">
        <v>75</v>
      </c>
      <c r="AO583" s="397" t="s">
        <v>75</v>
      </c>
      <c r="AP583" s="397" t="s">
        <v>75</v>
      </c>
      <c r="AQ583" s="397" t="s">
        <v>75</v>
      </c>
      <c r="AR583" s="397" t="s">
        <v>75</v>
      </c>
    </row>
    <row r="584" spans="1:44" x14ac:dyDescent="0.25">
      <c r="A584" s="353">
        <v>45677</v>
      </c>
      <c r="B584" t="s">
        <v>85</v>
      </c>
      <c r="C584" t="s">
        <v>175</v>
      </c>
      <c r="D584" s="357" t="s">
        <v>360</v>
      </c>
      <c r="E584" t="s">
        <v>540</v>
      </c>
      <c r="F584" t="s">
        <v>2615</v>
      </c>
      <c r="G584" t="s">
        <v>75</v>
      </c>
      <c r="H584" t="s">
        <v>2616</v>
      </c>
      <c r="I584" s="88">
        <v>-1</v>
      </c>
      <c r="J584" t="s">
        <v>296</v>
      </c>
      <c r="K584" s="49">
        <v>16000428</v>
      </c>
      <c r="L584" s="397">
        <v>60</v>
      </c>
      <c r="M584" t="s">
        <v>75</v>
      </c>
      <c r="N584" t="s">
        <v>75</v>
      </c>
      <c r="O584" t="s">
        <v>347</v>
      </c>
      <c r="P584" t="s">
        <v>347</v>
      </c>
      <c r="Q584" s="353" t="s">
        <v>75</v>
      </c>
      <c r="R584" t="s">
        <v>403</v>
      </c>
      <c r="S584" t="s">
        <v>5546</v>
      </c>
      <c r="T584" t="s">
        <v>5547</v>
      </c>
      <c r="U584" t="s">
        <v>75</v>
      </c>
      <c r="V584" t="s">
        <v>404</v>
      </c>
      <c r="W584" t="s">
        <v>75</v>
      </c>
      <c r="X584" s="49">
        <v>4.3</v>
      </c>
      <c r="Y584" t="s">
        <v>75</v>
      </c>
      <c r="Z584" t="s">
        <v>347</v>
      </c>
      <c r="AA584" t="s">
        <v>75</v>
      </c>
      <c r="AB584" t="s">
        <v>2616</v>
      </c>
      <c r="AC584" t="s">
        <v>75</v>
      </c>
      <c r="AD584" t="s">
        <v>176</v>
      </c>
      <c r="AE584" t="s">
        <v>187</v>
      </c>
      <c r="AF584" t="s">
        <v>263</v>
      </c>
      <c r="AG584" s="88" t="s">
        <v>264</v>
      </c>
      <c r="AH584" t="s">
        <v>83</v>
      </c>
      <c r="AI584" s="49" t="s">
        <v>433</v>
      </c>
      <c r="AJ584" s="49">
        <v>1</v>
      </c>
      <c r="AK584" t="s">
        <v>5552</v>
      </c>
      <c r="AL584" s="355">
        <v>-60</v>
      </c>
      <c r="AM584" s="49" t="s">
        <v>75</v>
      </c>
      <c r="AN584" s="49" t="s">
        <v>75</v>
      </c>
      <c r="AO584" s="397" t="s">
        <v>75</v>
      </c>
      <c r="AP584" s="397" t="s">
        <v>75</v>
      </c>
      <c r="AQ584" s="397" t="s">
        <v>75</v>
      </c>
      <c r="AR584" s="397" t="s">
        <v>75</v>
      </c>
    </row>
    <row r="585" spans="1:44" x14ac:dyDescent="0.25">
      <c r="A585" s="353">
        <v>45677</v>
      </c>
      <c r="B585" t="s">
        <v>85</v>
      </c>
      <c r="C585" t="s">
        <v>179</v>
      </c>
      <c r="D585" s="357" t="s">
        <v>182</v>
      </c>
      <c r="E585" t="s">
        <v>525</v>
      </c>
      <c r="F585" t="s">
        <v>526</v>
      </c>
      <c r="G585" t="s">
        <v>75</v>
      </c>
      <c r="H585" t="s">
        <v>208</v>
      </c>
      <c r="I585" s="88">
        <v>-1</v>
      </c>
      <c r="J585" t="s">
        <v>103</v>
      </c>
      <c r="K585" s="49" t="s">
        <v>334</v>
      </c>
      <c r="L585" s="397">
        <v>1250</v>
      </c>
      <c r="M585" t="s">
        <v>75</v>
      </c>
      <c r="N585" t="s">
        <v>75</v>
      </c>
      <c r="O585" t="s">
        <v>347</v>
      </c>
      <c r="P585" t="s">
        <v>347</v>
      </c>
      <c r="Q585" s="353">
        <v>46054</v>
      </c>
      <c r="R585" t="s">
        <v>403</v>
      </c>
      <c r="S585" t="s">
        <v>159</v>
      </c>
      <c r="T585" t="s">
        <v>400</v>
      </c>
      <c r="U585" t="s">
        <v>75</v>
      </c>
      <c r="V585" t="s">
        <v>404</v>
      </c>
      <c r="W585" t="s">
        <v>75</v>
      </c>
      <c r="X585" s="49">
        <v>1.3</v>
      </c>
      <c r="Y585" t="s">
        <v>75</v>
      </c>
      <c r="Z585" t="s">
        <v>347</v>
      </c>
      <c r="AA585" t="s">
        <v>75</v>
      </c>
      <c r="AB585" t="s">
        <v>131</v>
      </c>
      <c r="AC585" t="s">
        <v>522</v>
      </c>
      <c r="AD585" t="s">
        <v>164</v>
      </c>
      <c r="AE585" t="s">
        <v>313</v>
      </c>
      <c r="AF585" t="s">
        <v>345</v>
      </c>
      <c r="AG585" s="88" t="s">
        <v>262</v>
      </c>
      <c r="AH585" t="s">
        <v>83</v>
      </c>
      <c r="AI585" s="49" t="s">
        <v>436</v>
      </c>
      <c r="AJ585" s="49">
        <v>5</v>
      </c>
      <c r="AK585" t="s">
        <v>5555</v>
      </c>
      <c r="AL585" s="355">
        <v>-1250</v>
      </c>
      <c r="AM585" s="49" t="s">
        <v>75</v>
      </c>
      <c r="AN585" s="49" t="s">
        <v>5556</v>
      </c>
      <c r="AO585" s="397" t="s">
        <v>75</v>
      </c>
      <c r="AP585" s="397" t="s">
        <v>75</v>
      </c>
      <c r="AQ585" s="397" t="s">
        <v>75</v>
      </c>
      <c r="AR585" s="397" t="s">
        <v>75</v>
      </c>
    </row>
    <row r="586" spans="1:44" x14ac:dyDescent="0.25">
      <c r="A586" s="353">
        <v>45677</v>
      </c>
      <c r="B586" t="s">
        <v>85</v>
      </c>
      <c r="C586" t="s">
        <v>179</v>
      </c>
      <c r="D586" s="357" t="s">
        <v>282</v>
      </c>
      <c r="E586" t="s">
        <v>524</v>
      </c>
      <c r="F586" t="s">
        <v>1864</v>
      </c>
      <c r="G586" t="s">
        <v>75</v>
      </c>
      <c r="H586" t="s">
        <v>1864</v>
      </c>
      <c r="I586" s="88">
        <v>-1</v>
      </c>
      <c r="J586" t="s">
        <v>97</v>
      </c>
      <c r="K586" s="49" t="s">
        <v>285</v>
      </c>
      <c r="L586" s="397">
        <v>650</v>
      </c>
      <c r="M586" t="s">
        <v>75</v>
      </c>
      <c r="N586" t="s">
        <v>75</v>
      </c>
      <c r="O586" t="s">
        <v>347</v>
      </c>
      <c r="P586" t="s">
        <v>347</v>
      </c>
      <c r="Q586" s="353">
        <v>46174</v>
      </c>
      <c r="R586" t="s">
        <v>403</v>
      </c>
      <c r="S586" t="s">
        <v>159</v>
      </c>
      <c r="T586" t="s">
        <v>400</v>
      </c>
      <c r="U586" t="s">
        <v>75</v>
      </c>
      <c r="V586" t="s">
        <v>404</v>
      </c>
      <c r="W586" t="s">
        <v>75</v>
      </c>
      <c r="X586" s="49">
        <v>2.1</v>
      </c>
      <c r="Y586" t="s">
        <v>75</v>
      </c>
      <c r="Z586" t="s">
        <v>347</v>
      </c>
      <c r="AA586" t="s">
        <v>75</v>
      </c>
      <c r="AB586" t="s">
        <v>2142</v>
      </c>
      <c r="AC586" t="s">
        <v>527</v>
      </c>
      <c r="AD586" t="s">
        <v>283</v>
      </c>
      <c r="AE586" t="s">
        <v>313</v>
      </c>
      <c r="AF586" t="s">
        <v>528</v>
      </c>
      <c r="AG586" s="88" t="s">
        <v>284</v>
      </c>
      <c r="AH586" t="s">
        <v>83</v>
      </c>
      <c r="AI586" s="49" t="s">
        <v>414</v>
      </c>
      <c r="AJ586" s="49">
        <v>1</v>
      </c>
      <c r="AK586" t="s">
        <v>5553</v>
      </c>
      <c r="AL586" s="355">
        <v>-650</v>
      </c>
      <c r="AM586" s="49" t="s">
        <v>75</v>
      </c>
      <c r="AN586" s="49" t="s">
        <v>5551</v>
      </c>
      <c r="AO586" s="397" t="s">
        <v>75</v>
      </c>
      <c r="AP586" s="397" t="s">
        <v>75</v>
      </c>
      <c r="AQ586" s="397" t="s">
        <v>75</v>
      </c>
      <c r="AR586" s="397" t="s">
        <v>75</v>
      </c>
    </row>
    <row r="587" spans="1:44" x14ac:dyDescent="0.25">
      <c r="A587" s="353">
        <v>45677</v>
      </c>
      <c r="B587" t="s">
        <v>85</v>
      </c>
      <c r="C587" t="s">
        <v>188</v>
      </c>
      <c r="D587" s="357" t="s">
        <v>189</v>
      </c>
      <c r="E587" t="s">
        <v>462</v>
      </c>
      <c r="F587" t="s">
        <v>1865</v>
      </c>
      <c r="G587" t="s">
        <v>75</v>
      </c>
      <c r="H587" t="s">
        <v>1865</v>
      </c>
      <c r="I587" s="88">
        <v>-1</v>
      </c>
      <c r="J587" t="s">
        <v>93</v>
      </c>
      <c r="K587" s="49" t="s">
        <v>1866</v>
      </c>
      <c r="L587" s="397">
        <v>40</v>
      </c>
      <c r="M587" t="s">
        <v>75</v>
      </c>
      <c r="N587" t="s">
        <v>75</v>
      </c>
      <c r="O587" t="s">
        <v>347</v>
      </c>
      <c r="P587" t="s">
        <v>347</v>
      </c>
      <c r="Q587" s="353">
        <v>46266</v>
      </c>
      <c r="R587" t="s">
        <v>403</v>
      </c>
      <c r="S587" t="s">
        <v>1920</v>
      </c>
      <c r="T587" t="s">
        <v>1921</v>
      </c>
      <c r="U587" t="s">
        <v>75</v>
      </c>
      <c r="V587" t="s">
        <v>431</v>
      </c>
      <c r="W587" t="s">
        <v>75</v>
      </c>
      <c r="X587" s="49">
        <v>2.4</v>
      </c>
      <c r="Y587" t="s">
        <v>75</v>
      </c>
      <c r="Z587" t="s">
        <v>347</v>
      </c>
      <c r="AA587" t="s">
        <v>75</v>
      </c>
      <c r="AB587" t="s">
        <v>1867</v>
      </c>
      <c r="AC587" t="s">
        <v>1868</v>
      </c>
      <c r="AD587" t="s">
        <v>2134</v>
      </c>
      <c r="AE587" t="s">
        <v>304</v>
      </c>
      <c r="AF587" t="s">
        <v>2135</v>
      </c>
      <c r="AG587" s="88" t="s">
        <v>2136</v>
      </c>
      <c r="AH587" t="s">
        <v>83</v>
      </c>
      <c r="AI587" s="49" t="s">
        <v>414</v>
      </c>
      <c r="AJ587" s="49">
        <v>1</v>
      </c>
      <c r="AK587" t="s">
        <v>5549</v>
      </c>
      <c r="AL587" s="355">
        <v>-40</v>
      </c>
      <c r="AM587" s="49" t="s">
        <v>75</v>
      </c>
      <c r="AN587" s="49" t="s">
        <v>75</v>
      </c>
      <c r="AO587" s="397" t="s">
        <v>75</v>
      </c>
      <c r="AP587" s="397" t="s">
        <v>75</v>
      </c>
      <c r="AQ587" s="397" t="s">
        <v>75</v>
      </c>
      <c r="AR587" s="397" t="s">
        <v>75</v>
      </c>
    </row>
    <row r="588" spans="1:44" x14ac:dyDescent="0.25">
      <c r="A588" s="353">
        <v>45677</v>
      </c>
      <c r="B588" t="s">
        <v>85</v>
      </c>
      <c r="C588" t="s">
        <v>188</v>
      </c>
      <c r="D588" s="357" t="s">
        <v>189</v>
      </c>
      <c r="E588" t="s">
        <v>462</v>
      </c>
      <c r="F588" t="s">
        <v>203</v>
      </c>
      <c r="G588" t="s">
        <v>75</v>
      </c>
      <c r="H588" t="s">
        <v>203</v>
      </c>
      <c r="I588" s="88">
        <v>-1</v>
      </c>
      <c r="J588" t="s">
        <v>2185</v>
      </c>
      <c r="K588" s="49" t="s">
        <v>461</v>
      </c>
      <c r="L588" s="397">
        <v>15</v>
      </c>
      <c r="M588" t="s">
        <v>75</v>
      </c>
      <c r="N588" t="s">
        <v>75</v>
      </c>
      <c r="O588" t="s">
        <v>347</v>
      </c>
      <c r="P588" t="s">
        <v>347</v>
      </c>
      <c r="Q588" s="353" t="s">
        <v>75</v>
      </c>
      <c r="R588" t="s">
        <v>403</v>
      </c>
      <c r="S588" t="s">
        <v>1920</v>
      </c>
      <c r="T588" t="s">
        <v>1921</v>
      </c>
      <c r="U588" t="s">
        <v>75</v>
      </c>
      <c r="V588" t="s">
        <v>431</v>
      </c>
      <c r="W588" t="s">
        <v>75</v>
      </c>
      <c r="X588" s="49">
        <v>6.1</v>
      </c>
      <c r="Y588" t="s">
        <v>75</v>
      </c>
      <c r="Z588" t="s">
        <v>347</v>
      </c>
      <c r="AA588" t="s">
        <v>75</v>
      </c>
      <c r="AB588" t="s">
        <v>204</v>
      </c>
      <c r="AC588" t="s">
        <v>437</v>
      </c>
      <c r="AD588" t="s">
        <v>80</v>
      </c>
      <c r="AE588" t="s">
        <v>304</v>
      </c>
      <c r="AF588" t="s">
        <v>409</v>
      </c>
      <c r="AG588" s="88" t="s">
        <v>256</v>
      </c>
      <c r="AH588" t="s">
        <v>83</v>
      </c>
      <c r="AI588" s="49" t="s">
        <v>416</v>
      </c>
      <c r="AJ588" s="49">
        <v>1</v>
      </c>
      <c r="AK588" t="s">
        <v>5549</v>
      </c>
      <c r="AL588" s="355">
        <v>-15</v>
      </c>
      <c r="AM588" s="49" t="s">
        <v>75</v>
      </c>
      <c r="AN588" s="49" t="s">
        <v>75</v>
      </c>
      <c r="AO588" s="397" t="s">
        <v>75</v>
      </c>
      <c r="AP588" s="397" t="s">
        <v>75</v>
      </c>
      <c r="AQ588" s="397" t="s">
        <v>75</v>
      </c>
      <c r="AR588" s="397" t="s">
        <v>75</v>
      </c>
    </row>
    <row r="589" spans="1:44" x14ac:dyDescent="0.25">
      <c r="A589" s="353">
        <v>45677</v>
      </c>
      <c r="B589" t="s">
        <v>85</v>
      </c>
      <c r="C589" t="s">
        <v>188</v>
      </c>
      <c r="D589" s="357" t="s">
        <v>189</v>
      </c>
      <c r="E589" t="s">
        <v>432</v>
      </c>
      <c r="F589" t="s">
        <v>205</v>
      </c>
      <c r="G589" t="s">
        <v>75</v>
      </c>
      <c r="H589" t="s">
        <v>205</v>
      </c>
      <c r="I589" s="88">
        <v>-1</v>
      </c>
      <c r="J589" t="s">
        <v>2137</v>
      </c>
      <c r="K589" s="49" t="s">
        <v>463</v>
      </c>
      <c r="L589" s="397">
        <v>13</v>
      </c>
      <c r="M589" t="s">
        <v>75</v>
      </c>
      <c r="N589" t="s">
        <v>75</v>
      </c>
      <c r="O589" t="s">
        <v>347</v>
      </c>
      <c r="P589" t="s">
        <v>347</v>
      </c>
      <c r="Q589" s="353" t="s">
        <v>75</v>
      </c>
      <c r="R589" t="s">
        <v>403</v>
      </c>
      <c r="S589" t="s">
        <v>1920</v>
      </c>
      <c r="T589" t="s">
        <v>1921</v>
      </c>
      <c r="U589" t="s">
        <v>75</v>
      </c>
      <c r="V589" t="s">
        <v>431</v>
      </c>
      <c r="W589" t="s">
        <v>75</v>
      </c>
      <c r="X589" s="49">
        <v>2.2999999999999998</v>
      </c>
      <c r="Y589" t="s">
        <v>75</v>
      </c>
      <c r="Z589" t="s">
        <v>347</v>
      </c>
      <c r="AA589" t="s">
        <v>75</v>
      </c>
      <c r="AB589" t="s">
        <v>464</v>
      </c>
      <c r="AC589" t="s">
        <v>437</v>
      </c>
      <c r="AD589" t="s">
        <v>80</v>
      </c>
      <c r="AE589" t="s">
        <v>304</v>
      </c>
      <c r="AF589" t="s">
        <v>409</v>
      </c>
      <c r="AG589" s="88" t="s">
        <v>256</v>
      </c>
      <c r="AH589" t="s">
        <v>83</v>
      </c>
      <c r="AI589" s="49" t="s">
        <v>405</v>
      </c>
      <c r="AJ589" s="49">
        <v>1</v>
      </c>
      <c r="AK589" t="s">
        <v>5549</v>
      </c>
      <c r="AL589" s="355">
        <v>-13</v>
      </c>
      <c r="AM589" s="49" t="s">
        <v>75</v>
      </c>
      <c r="AN589" s="49" t="s">
        <v>75</v>
      </c>
      <c r="AO589" s="397" t="s">
        <v>75</v>
      </c>
      <c r="AP589" s="397" t="s">
        <v>75</v>
      </c>
      <c r="AQ589" s="397" t="s">
        <v>75</v>
      </c>
      <c r="AR589" s="397" t="s">
        <v>75</v>
      </c>
    </row>
    <row r="590" spans="1:44" x14ac:dyDescent="0.25">
      <c r="A590" s="353">
        <v>45677</v>
      </c>
      <c r="B590" t="s">
        <v>85</v>
      </c>
      <c r="C590" t="s">
        <v>177</v>
      </c>
      <c r="D590" s="357" t="s">
        <v>89</v>
      </c>
      <c r="E590" t="s">
        <v>493</v>
      </c>
      <c r="F590" t="s">
        <v>213</v>
      </c>
      <c r="G590" t="s">
        <v>75</v>
      </c>
      <c r="H590" t="s">
        <v>213</v>
      </c>
      <c r="I590" s="88">
        <v>-1</v>
      </c>
      <c r="J590" t="s">
        <v>88</v>
      </c>
      <c r="K590" s="49" t="s">
        <v>219</v>
      </c>
      <c r="L590" s="397">
        <v>127.5</v>
      </c>
      <c r="M590" t="s">
        <v>75</v>
      </c>
      <c r="N590" t="s">
        <v>75</v>
      </c>
      <c r="O590" t="s">
        <v>347</v>
      </c>
      <c r="P590" t="s">
        <v>347</v>
      </c>
      <c r="Q590" s="353">
        <v>47096</v>
      </c>
      <c r="R590" t="s">
        <v>403</v>
      </c>
      <c r="S590" t="s">
        <v>1920</v>
      </c>
      <c r="T590" t="s">
        <v>1921</v>
      </c>
      <c r="U590" t="s">
        <v>75</v>
      </c>
      <c r="V590" t="s">
        <v>404</v>
      </c>
      <c r="W590" t="s">
        <v>75</v>
      </c>
      <c r="X590" s="49">
        <v>8.1999999999999993</v>
      </c>
      <c r="Y590" t="s">
        <v>75</v>
      </c>
      <c r="Z590" t="s">
        <v>347</v>
      </c>
      <c r="AA590" t="s">
        <v>75</v>
      </c>
      <c r="AB590" t="s">
        <v>90</v>
      </c>
      <c r="AC590" t="s">
        <v>370</v>
      </c>
      <c r="AD590" t="s">
        <v>77</v>
      </c>
      <c r="AE590" t="s">
        <v>304</v>
      </c>
      <c r="AF590" t="s">
        <v>399</v>
      </c>
      <c r="AG590" s="88" t="s">
        <v>258</v>
      </c>
      <c r="AH590" t="s">
        <v>83</v>
      </c>
      <c r="AI590" s="49" t="s">
        <v>445</v>
      </c>
      <c r="AJ590" s="49">
        <v>1</v>
      </c>
      <c r="AK590" t="s">
        <v>5549</v>
      </c>
      <c r="AL590" s="355">
        <v>-127.5</v>
      </c>
      <c r="AM590" s="49" t="s">
        <v>75</v>
      </c>
      <c r="AN590" s="49" t="s">
        <v>75</v>
      </c>
      <c r="AO590" s="397" t="s">
        <v>75</v>
      </c>
      <c r="AP590" s="397" t="s">
        <v>75</v>
      </c>
      <c r="AQ590" s="397" t="s">
        <v>75</v>
      </c>
      <c r="AR590" s="397" t="s">
        <v>75</v>
      </c>
    </row>
    <row r="591" spans="1:44" x14ac:dyDescent="0.25">
      <c r="A591" s="353">
        <v>45677</v>
      </c>
      <c r="B591" t="s">
        <v>85</v>
      </c>
      <c r="C591" t="s">
        <v>362</v>
      </c>
      <c r="D591" s="357" t="s">
        <v>140</v>
      </c>
      <c r="E591" t="s">
        <v>541</v>
      </c>
      <c r="F591" t="s">
        <v>565</v>
      </c>
      <c r="G591" t="s">
        <v>75</v>
      </c>
      <c r="H591" t="s">
        <v>2833</v>
      </c>
      <c r="I591" s="88">
        <v>-1</v>
      </c>
      <c r="J591" t="s">
        <v>296</v>
      </c>
      <c r="K591" s="49" t="s">
        <v>2832</v>
      </c>
      <c r="L591" s="397">
        <v>40</v>
      </c>
      <c r="M591" t="s">
        <v>75</v>
      </c>
      <c r="N591" t="s">
        <v>75</v>
      </c>
      <c r="O591" t="s">
        <v>347</v>
      </c>
      <c r="P591" t="s">
        <v>347</v>
      </c>
      <c r="Q591" s="353" t="s">
        <v>75</v>
      </c>
      <c r="R591" t="s">
        <v>403</v>
      </c>
      <c r="S591" t="s">
        <v>1920</v>
      </c>
      <c r="T591" t="s">
        <v>1921</v>
      </c>
      <c r="U591" t="s">
        <v>75</v>
      </c>
      <c r="V591" t="s">
        <v>431</v>
      </c>
      <c r="W591" t="s">
        <v>75</v>
      </c>
      <c r="X591" s="49">
        <v>8.1</v>
      </c>
      <c r="Y591" t="s">
        <v>75</v>
      </c>
      <c r="Z591" t="s">
        <v>347</v>
      </c>
      <c r="AA591" t="s">
        <v>75</v>
      </c>
      <c r="AB591" t="s">
        <v>2833</v>
      </c>
      <c r="AC591" t="s">
        <v>75</v>
      </c>
      <c r="AD591" t="s">
        <v>321</v>
      </c>
      <c r="AE591" t="s">
        <v>304</v>
      </c>
      <c r="AF591" t="s">
        <v>348</v>
      </c>
      <c r="AG591" s="88" t="s">
        <v>543</v>
      </c>
      <c r="AH591" t="s">
        <v>83</v>
      </c>
      <c r="AI591" s="49">
        <v>8</v>
      </c>
      <c r="AJ591" s="49">
        <v>1</v>
      </c>
      <c r="AK591" t="s">
        <v>5549</v>
      </c>
      <c r="AL591" s="355">
        <v>-40</v>
      </c>
      <c r="AM591" s="49" t="s">
        <v>75</v>
      </c>
      <c r="AN591" s="49" t="s">
        <v>75</v>
      </c>
      <c r="AO591" s="397" t="s">
        <v>75</v>
      </c>
      <c r="AP591" s="397" t="s">
        <v>75</v>
      </c>
      <c r="AQ591" s="397" t="s">
        <v>75</v>
      </c>
      <c r="AR591" s="397" t="s">
        <v>75</v>
      </c>
    </row>
    <row r="592" spans="1:44" x14ac:dyDescent="0.25">
      <c r="A592" s="353">
        <v>45677</v>
      </c>
      <c r="B592" t="s">
        <v>85</v>
      </c>
      <c r="C592" t="s">
        <v>177</v>
      </c>
      <c r="D592" s="357" t="s">
        <v>608</v>
      </c>
      <c r="E592" t="s">
        <v>412</v>
      </c>
      <c r="F592" t="s">
        <v>1848</v>
      </c>
      <c r="G592" t="s">
        <v>75</v>
      </c>
      <c r="H592" t="s">
        <v>1848</v>
      </c>
      <c r="I592" s="88">
        <v>-1</v>
      </c>
      <c r="J592" t="s">
        <v>105</v>
      </c>
      <c r="K592" s="49">
        <v>4101</v>
      </c>
      <c r="L592" s="397">
        <v>25</v>
      </c>
      <c r="M592" t="s">
        <v>75</v>
      </c>
      <c r="N592" t="s">
        <v>75</v>
      </c>
      <c r="O592" t="s">
        <v>347</v>
      </c>
      <c r="P592" t="s">
        <v>347</v>
      </c>
      <c r="Q592" s="353" t="s">
        <v>75</v>
      </c>
      <c r="R592" t="s">
        <v>403</v>
      </c>
      <c r="S592" t="s">
        <v>1920</v>
      </c>
      <c r="T592" t="s">
        <v>1921</v>
      </c>
      <c r="U592" t="s">
        <v>75</v>
      </c>
      <c r="V592" t="s">
        <v>404</v>
      </c>
      <c r="W592" t="s">
        <v>75</v>
      </c>
      <c r="X592" s="49">
        <v>8.4</v>
      </c>
      <c r="Y592" t="s">
        <v>75</v>
      </c>
      <c r="Z592" t="s">
        <v>347</v>
      </c>
      <c r="AA592" t="s">
        <v>75</v>
      </c>
      <c r="AB592" t="s">
        <v>1849</v>
      </c>
      <c r="AC592" t="s">
        <v>495</v>
      </c>
      <c r="AD592" t="s">
        <v>241</v>
      </c>
      <c r="AE592" t="s">
        <v>304</v>
      </c>
      <c r="AF592" t="s">
        <v>413</v>
      </c>
      <c r="AG592" s="88" t="s">
        <v>253</v>
      </c>
      <c r="AH592" t="s">
        <v>83</v>
      </c>
      <c r="AI592" s="49" t="s">
        <v>445</v>
      </c>
      <c r="AJ592" s="49">
        <v>1</v>
      </c>
      <c r="AK592" t="s">
        <v>5549</v>
      </c>
      <c r="AL592" s="355">
        <v>-25</v>
      </c>
      <c r="AM592" s="49" t="s">
        <v>75</v>
      </c>
      <c r="AN592" s="49" t="s">
        <v>75</v>
      </c>
      <c r="AO592" s="397" t="s">
        <v>75</v>
      </c>
      <c r="AP592" s="397" t="s">
        <v>75</v>
      </c>
      <c r="AQ592" s="397" t="s">
        <v>75</v>
      </c>
      <c r="AR592" s="397" t="s">
        <v>75</v>
      </c>
    </row>
    <row r="593" spans="1:44" x14ac:dyDescent="0.25">
      <c r="A593" s="353">
        <v>45677</v>
      </c>
      <c r="B593" t="s">
        <v>85</v>
      </c>
      <c r="C593" t="s">
        <v>177</v>
      </c>
      <c r="D593" s="357" t="s">
        <v>116</v>
      </c>
      <c r="E593" t="s">
        <v>474</v>
      </c>
      <c r="F593" t="s">
        <v>2636</v>
      </c>
      <c r="G593" t="s">
        <v>75</v>
      </c>
      <c r="H593" t="s">
        <v>2636</v>
      </c>
      <c r="I593" s="88">
        <v>-1</v>
      </c>
      <c r="J593" t="s">
        <v>105</v>
      </c>
      <c r="K593" s="49" t="s">
        <v>2637</v>
      </c>
      <c r="L593" s="397">
        <v>50</v>
      </c>
      <c r="M593" t="s">
        <v>75</v>
      </c>
      <c r="N593" t="s">
        <v>75</v>
      </c>
      <c r="O593" t="s">
        <v>347</v>
      </c>
      <c r="P593" t="s">
        <v>347</v>
      </c>
      <c r="Q593" s="353" t="s">
        <v>75</v>
      </c>
      <c r="R593" t="s">
        <v>403</v>
      </c>
      <c r="S593" t="s">
        <v>1920</v>
      </c>
      <c r="T593" t="s">
        <v>1921</v>
      </c>
      <c r="U593" t="s">
        <v>75</v>
      </c>
      <c r="V593" t="s">
        <v>404</v>
      </c>
      <c r="W593" t="s">
        <v>75</v>
      </c>
      <c r="X593" s="49">
        <v>7.4</v>
      </c>
      <c r="Y593" t="s">
        <v>75</v>
      </c>
      <c r="Z593" t="s">
        <v>347</v>
      </c>
      <c r="AA593" t="s">
        <v>75</v>
      </c>
      <c r="AB593" t="s">
        <v>2638</v>
      </c>
      <c r="AC593" t="s">
        <v>475</v>
      </c>
      <c r="AD593" t="s">
        <v>277</v>
      </c>
      <c r="AE593" t="s">
        <v>304</v>
      </c>
      <c r="AF593" t="s">
        <v>560</v>
      </c>
      <c r="AG593" s="88" t="s">
        <v>278</v>
      </c>
      <c r="AH593" t="s">
        <v>104</v>
      </c>
      <c r="AI593" s="49" t="s">
        <v>416</v>
      </c>
      <c r="AJ593" s="49">
        <v>1</v>
      </c>
      <c r="AK593" t="s">
        <v>5549</v>
      </c>
      <c r="AL593" s="355">
        <v>-50</v>
      </c>
      <c r="AM593" s="49" t="s">
        <v>75</v>
      </c>
      <c r="AN593" s="49" t="s">
        <v>75</v>
      </c>
      <c r="AO593" s="397" t="s">
        <v>75</v>
      </c>
      <c r="AP593" s="397" t="s">
        <v>75</v>
      </c>
      <c r="AQ593" s="397" t="s">
        <v>75</v>
      </c>
      <c r="AR593" s="397" t="s">
        <v>75</v>
      </c>
    </row>
    <row r="594" spans="1:44" x14ac:dyDescent="0.25">
      <c r="A594" s="353">
        <v>45677</v>
      </c>
      <c r="B594" t="s">
        <v>85</v>
      </c>
      <c r="C594" t="s">
        <v>177</v>
      </c>
      <c r="D594" s="357" t="s">
        <v>116</v>
      </c>
      <c r="E594" t="s">
        <v>474</v>
      </c>
      <c r="F594" t="s">
        <v>136</v>
      </c>
      <c r="G594" t="s">
        <v>75</v>
      </c>
      <c r="H594" t="s">
        <v>136</v>
      </c>
      <c r="I594" s="88">
        <v>-1</v>
      </c>
      <c r="J594" t="s">
        <v>105</v>
      </c>
      <c r="K594" s="49" t="s">
        <v>279</v>
      </c>
      <c r="L594" s="397">
        <v>50</v>
      </c>
      <c r="M594" t="s">
        <v>75</v>
      </c>
      <c r="N594" t="s">
        <v>75</v>
      </c>
      <c r="O594" t="s">
        <v>347</v>
      </c>
      <c r="P594" t="s">
        <v>347</v>
      </c>
      <c r="Q594" s="353" t="s">
        <v>75</v>
      </c>
      <c r="R594" t="s">
        <v>403</v>
      </c>
      <c r="S594" t="s">
        <v>1920</v>
      </c>
      <c r="T594" t="s">
        <v>1921</v>
      </c>
      <c r="U594" t="s">
        <v>75</v>
      </c>
      <c r="V594" t="s">
        <v>404</v>
      </c>
      <c r="W594" t="s">
        <v>75</v>
      </c>
      <c r="X594" s="49">
        <v>7.4</v>
      </c>
      <c r="Y594" t="s">
        <v>75</v>
      </c>
      <c r="Z594" t="s">
        <v>347</v>
      </c>
      <c r="AA594" t="s">
        <v>75</v>
      </c>
      <c r="AB594" t="s">
        <v>1880</v>
      </c>
      <c r="AC594" t="s">
        <v>475</v>
      </c>
      <c r="AD594" t="s">
        <v>277</v>
      </c>
      <c r="AE594" t="s">
        <v>304</v>
      </c>
      <c r="AF594" t="s">
        <v>560</v>
      </c>
      <c r="AG594" s="88" t="s">
        <v>278</v>
      </c>
      <c r="AH594" t="s">
        <v>104</v>
      </c>
      <c r="AI594" s="49" t="s">
        <v>416</v>
      </c>
      <c r="AJ594" s="49">
        <v>1</v>
      </c>
      <c r="AK594" t="s">
        <v>5549</v>
      </c>
      <c r="AL594" s="355">
        <v>-50</v>
      </c>
      <c r="AM594" s="49" t="s">
        <v>75</v>
      </c>
      <c r="AN594" s="49" t="s">
        <v>75</v>
      </c>
      <c r="AO594" s="397" t="s">
        <v>75</v>
      </c>
      <c r="AP594" s="397" t="s">
        <v>75</v>
      </c>
      <c r="AQ594" s="397" t="s">
        <v>75</v>
      </c>
      <c r="AR594" s="397" t="s">
        <v>75</v>
      </c>
    </row>
    <row r="595" spans="1:44" x14ac:dyDescent="0.25">
      <c r="A595" s="353">
        <v>45677</v>
      </c>
      <c r="B595" t="s">
        <v>85</v>
      </c>
      <c r="C595" t="s">
        <v>177</v>
      </c>
      <c r="D595" s="357" t="s">
        <v>116</v>
      </c>
      <c r="E595" t="s">
        <v>474</v>
      </c>
      <c r="F595" t="s">
        <v>1946</v>
      </c>
      <c r="G595" t="s">
        <v>75</v>
      </c>
      <c r="H595" t="s">
        <v>1946</v>
      </c>
      <c r="I595" s="88">
        <v>-1</v>
      </c>
      <c r="J595" t="s">
        <v>105</v>
      </c>
      <c r="K595" s="49" t="s">
        <v>1947</v>
      </c>
      <c r="L595" s="397">
        <v>50</v>
      </c>
      <c r="M595" t="s">
        <v>75</v>
      </c>
      <c r="N595" t="s">
        <v>75</v>
      </c>
      <c r="O595" t="s">
        <v>347</v>
      </c>
      <c r="P595" t="s">
        <v>347</v>
      </c>
      <c r="Q595" s="353" t="s">
        <v>75</v>
      </c>
      <c r="R595" t="s">
        <v>403</v>
      </c>
      <c r="S595" t="s">
        <v>1920</v>
      </c>
      <c r="T595" t="s">
        <v>1921</v>
      </c>
      <c r="U595" t="s">
        <v>75</v>
      </c>
      <c r="V595" t="s">
        <v>404</v>
      </c>
      <c r="W595" t="s">
        <v>75</v>
      </c>
      <c r="X595" s="49">
        <v>7.4</v>
      </c>
      <c r="Y595" t="s">
        <v>75</v>
      </c>
      <c r="Z595" t="s">
        <v>347</v>
      </c>
      <c r="AA595" t="s">
        <v>75</v>
      </c>
      <c r="AB595" t="s">
        <v>1948</v>
      </c>
      <c r="AC595" t="s">
        <v>475</v>
      </c>
      <c r="AD595" t="s">
        <v>277</v>
      </c>
      <c r="AE595" t="s">
        <v>304</v>
      </c>
      <c r="AF595" t="s">
        <v>560</v>
      </c>
      <c r="AG595" s="88" t="s">
        <v>278</v>
      </c>
      <c r="AH595" t="s">
        <v>104</v>
      </c>
      <c r="AI595" s="49" t="s">
        <v>416</v>
      </c>
      <c r="AJ595" s="49">
        <v>1</v>
      </c>
      <c r="AK595" t="s">
        <v>5549</v>
      </c>
      <c r="AL595" s="355">
        <v>-50</v>
      </c>
      <c r="AM595" s="49" t="s">
        <v>75</v>
      </c>
      <c r="AN595" s="49" t="s">
        <v>75</v>
      </c>
      <c r="AO595" s="397" t="s">
        <v>75</v>
      </c>
      <c r="AP595" s="397" t="s">
        <v>75</v>
      </c>
      <c r="AQ595" s="397" t="s">
        <v>75</v>
      </c>
      <c r="AR595" s="397" t="s">
        <v>75</v>
      </c>
    </row>
    <row r="596" spans="1:44" x14ac:dyDescent="0.25">
      <c r="A596" s="353">
        <v>45677</v>
      </c>
      <c r="B596" t="s">
        <v>85</v>
      </c>
      <c r="C596" t="s">
        <v>177</v>
      </c>
      <c r="D596" s="357" t="s">
        <v>116</v>
      </c>
      <c r="E596" t="s">
        <v>474</v>
      </c>
      <c r="F596" t="s">
        <v>1942</v>
      </c>
      <c r="G596" t="s">
        <v>75</v>
      </c>
      <c r="H596" t="s">
        <v>1942</v>
      </c>
      <c r="I596" s="88">
        <v>-1</v>
      </c>
      <c r="J596" t="s">
        <v>105</v>
      </c>
      <c r="K596" s="49" t="s">
        <v>1943</v>
      </c>
      <c r="L596" s="397">
        <v>50</v>
      </c>
      <c r="M596" t="s">
        <v>75</v>
      </c>
      <c r="N596" t="s">
        <v>75</v>
      </c>
      <c r="O596" t="s">
        <v>347</v>
      </c>
      <c r="P596" t="s">
        <v>347</v>
      </c>
      <c r="Q596" s="353" t="s">
        <v>75</v>
      </c>
      <c r="R596" t="s">
        <v>403</v>
      </c>
      <c r="S596" t="s">
        <v>1920</v>
      </c>
      <c r="T596" t="s">
        <v>1921</v>
      </c>
      <c r="U596" t="s">
        <v>75</v>
      </c>
      <c r="V596" t="s">
        <v>404</v>
      </c>
      <c r="W596" t="s">
        <v>75</v>
      </c>
      <c r="X596" s="49">
        <v>7.4</v>
      </c>
      <c r="Y596" t="s">
        <v>75</v>
      </c>
      <c r="Z596" t="s">
        <v>347</v>
      </c>
      <c r="AA596" t="s">
        <v>75</v>
      </c>
      <c r="AB596" t="s">
        <v>1944</v>
      </c>
      <c r="AC596" t="s">
        <v>475</v>
      </c>
      <c r="AD596" t="s">
        <v>277</v>
      </c>
      <c r="AE596" t="s">
        <v>304</v>
      </c>
      <c r="AF596" t="s">
        <v>2209</v>
      </c>
      <c r="AG596" s="88" t="s">
        <v>278</v>
      </c>
      <c r="AH596" t="s">
        <v>104</v>
      </c>
      <c r="AI596" s="49" t="s">
        <v>416</v>
      </c>
      <c r="AJ596" s="49">
        <v>1</v>
      </c>
      <c r="AK596" t="s">
        <v>5549</v>
      </c>
      <c r="AL596" s="355">
        <v>-50</v>
      </c>
      <c r="AM596" s="49" t="s">
        <v>75</v>
      </c>
      <c r="AN596" s="49" t="s">
        <v>75</v>
      </c>
      <c r="AO596" s="397" t="s">
        <v>75</v>
      </c>
      <c r="AP596" s="397" t="s">
        <v>75</v>
      </c>
      <c r="AQ596" s="397" t="s">
        <v>75</v>
      </c>
      <c r="AR596" s="397" t="s">
        <v>75</v>
      </c>
    </row>
    <row r="597" spans="1:44" x14ac:dyDescent="0.25">
      <c r="A597" s="353">
        <v>45677</v>
      </c>
      <c r="B597" t="s">
        <v>85</v>
      </c>
      <c r="C597" t="s">
        <v>177</v>
      </c>
      <c r="D597" s="357" t="s">
        <v>116</v>
      </c>
      <c r="E597" t="s">
        <v>474</v>
      </c>
      <c r="F597" t="s">
        <v>1875</v>
      </c>
      <c r="G597" t="s">
        <v>75</v>
      </c>
      <c r="H597" t="s">
        <v>1875</v>
      </c>
      <c r="I597" s="88">
        <v>-1</v>
      </c>
      <c r="J597" t="s">
        <v>105</v>
      </c>
      <c r="K597" s="49" t="s">
        <v>1876</v>
      </c>
      <c r="L597" s="397">
        <v>60</v>
      </c>
      <c r="M597" t="s">
        <v>75</v>
      </c>
      <c r="N597" t="s">
        <v>75</v>
      </c>
      <c r="O597" t="s">
        <v>347</v>
      </c>
      <c r="P597" t="s">
        <v>347</v>
      </c>
      <c r="Q597" s="353" t="s">
        <v>75</v>
      </c>
      <c r="R597" t="s">
        <v>403</v>
      </c>
      <c r="S597" t="s">
        <v>1920</v>
      </c>
      <c r="T597" t="s">
        <v>1921</v>
      </c>
      <c r="U597" t="s">
        <v>75</v>
      </c>
      <c r="V597" t="s">
        <v>404</v>
      </c>
      <c r="W597" t="s">
        <v>75</v>
      </c>
      <c r="X597" s="49">
        <v>7.4</v>
      </c>
      <c r="Y597" t="s">
        <v>75</v>
      </c>
      <c r="Z597" t="s">
        <v>347</v>
      </c>
      <c r="AA597" t="s">
        <v>75</v>
      </c>
      <c r="AB597" t="s">
        <v>1877</v>
      </c>
      <c r="AC597" t="s">
        <v>475</v>
      </c>
      <c r="AD597" t="s">
        <v>277</v>
      </c>
      <c r="AE597" t="s">
        <v>304</v>
      </c>
      <c r="AF597" t="s">
        <v>560</v>
      </c>
      <c r="AG597" s="88" t="s">
        <v>278</v>
      </c>
      <c r="AH597" t="s">
        <v>104</v>
      </c>
      <c r="AI597" s="49" t="s">
        <v>416</v>
      </c>
      <c r="AJ597" s="49">
        <v>1</v>
      </c>
      <c r="AK597" t="s">
        <v>5549</v>
      </c>
      <c r="AL597" s="355">
        <v>-60</v>
      </c>
      <c r="AM597" s="49" t="s">
        <v>75</v>
      </c>
      <c r="AN597" s="49" t="s">
        <v>75</v>
      </c>
      <c r="AO597" s="397" t="s">
        <v>75</v>
      </c>
      <c r="AP597" s="397" t="s">
        <v>75</v>
      </c>
      <c r="AQ597" s="397" t="s">
        <v>75</v>
      </c>
      <c r="AR597" s="397" t="s">
        <v>75</v>
      </c>
    </row>
    <row r="598" spans="1:44" x14ac:dyDescent="0.25">
      <c r="A598" s="353">
        <v>45677</v>
      </c>
      <c r="B598" t="s">
        <v>85</v>
      </c>
      <c r="C598" t="s">
        <v>177</v>
      </c>
      <c r="D598" s="357" t="s">
        <v>116</v>
      </c>
      <c r="E598" t="s">
        <v>474</v>
      </c>
      <c r="F598" t="s">
        <v>1939</v>
      </c>
      <c r="G598" t="s">
        <v>75</v>
      </c>
      <c r="H598" t="s">
        <v>1939</v>
      </c>
      <c r="I598" s="88">
        <v>-1</v>
      </c>
      <c r="J598" t="s">
        <v>105</v>
      </c>
      <c r="K598" s="49" t="s">
        <v>1940</v>
      </c>
      <c r="L598" s="397">
        <v>60</v>
      </c>
      <c r="M598" t="s">
        <v>75</v>
      </c>
      <c r="N598" t="s">
        <v>75</v>
      </c>
      <c r="O598" t="s">
        <v>347</v>
      </c>
      <c r="P598" t="s">
        <v>347</v>
      </c>
      <c r="Q598" s="353" t="s">
        <v>75</v>
      </c>
      <c r="R598" t="s">
        <v>403</v>
      </c>
      <c r="S598" t="s">
        <v>1920</v>
      </c>
      <c r="T598" t="s">
        <v>1921</v>
      </c>
      <c r="U598" t="s">
        <v>75</v>
      </c>
      <c r="V598" t="s">
        <v>404</v>
      </c>
      <c r="W598" t="s">
        <v>75</v>
      </c>
      <c r="X598" s="49">
        <v>7.4</v>
      </c>
      <c r="Y598" t="s">
        <v>75</v>
      </c>
      <c r="Z598" t="s">
        <v>347</v>
      </c>
      <c r="AA598" t="s">
        <v>75</v>
      </c>
      <c r="AB598" t="s">
        <v>1941</v>
      </c>
      <c r="AC598" t="s">
        <v>475</v>
      </c>
      <c r="AD598" t="s">
        <v>277</v>
      </c>
      <c r="AE598" t="s">
        <v>304</v>
      </c>
      <c r="AF598" t="s">
        <v>560</v>
      </c>
      <c r="AG598" s="88" t="s">
        <v>278</v>
      </c>
      <c r="AH598" t="s">
        <v>104</v>
      </c>
      <c r="AI598" s="49" t="s">
        <v>416</v>
      </c>
      <c r="AJ598" s="49">
        <v>1</v>
      </c>
      <c r="AK598" t="s">
        <v>5549</v>
      </c>
      <c r="AL598" s="355">
        <v>-60</v>
      </c>
      <c r="AM598" s="49" t="s">
        <v>75</v>
      </c>
      <c r="AN598" s="49" t="s">
        <v>75</v>
      </c>
      <c r="AO598" s="397" t="s">
        <v>75</v>
      </c>
      <c r="AP598" s="397" t="s">
        <v>75</v>
      </c>
      <c r="AQ598" s="397" t="s">
        <v>75</v>
      </c>
      <c r="AR598" s="397" t="s">
        <v>75</v>
      </c>
    </row>
    <row r="599" spans="1:44" x14ac:dyDescent="0.25">
      <c r="A599" s="353">
        <v>45677</v>
      </c>
      <c r="B599" t="s">
        <v>85</v>
      </c>
      <c r="C599" t="s">
        <v>188</v>
      </c>
      <c r="D599" s="357" t="s">
        <v>189</v>
      </c>
      <c r="E599" t="s">
        <v>462</v>
      </c>
      <c r="F599" t="s">
        <v>196</v>
      </c>
      <c r="G599" t="s">
        <v>75</v>
      </c>
      <c r="H599" t="s">
        <v>196</v>
      </c>
      <c r="I599" s="88">
        <v>-1</v>
      </c>
      <c r="J599" t="s">
        <v>198</v>
      </c>
      <c r="K599" s="49" t="s">
        <v>75</v>
      </c>
      <c r="L599" s="397">
        <v>4</v>
      </c>
      <c r="M599" t="s">
        <v>75</v>
      </c>
      <c r="N599" t="s">
        <v>75</v>
      </c>
      <c r="O599" t="s">
        <v>347</v>
      </c>
      <c r="P599" t="s">
        <v>347</v>
      </c>
      <c r="Q599" s="353">
        <v>46227</v>
      </c>
      <c r="R599" t="s">
        <v>403</v>
      </c>
      <c r="S599" t="s">
        <v>1920</v>
      </c>
      <c r="T599" t="s">
        <v>1921</v>
      </c>
      <c r="U599" t="s">
        <v>75</v>
      </c>
      <c r="V599" t="s">
        <v>431</v>
      </c>
      <c r="W599" t="s">
        <v>75</v>
      </c>
      <c r="X599" s="49">
        <v>7.6</v>
      </c>
      <c r="Y599" t="s">
        <v>75</v>
      </c>
      <c r="Z599" t="s">
        <v>347</v>
      </c>
      <c r="AA599" t="s">
        <v>75</v>
      </c>
      <c r="AB599" t="s">
        <v>197</v>
      </c>
      <c r="AC599" t="s">
        <v>559</v>
      </c>
      <c r="AD599" t="s">
        <v>80</v>
      </c>
      <c r="AE599" t="s">
        <v>304</v>
      </c>
      <c r="AF599" t="s">
        <v>409</v>
      </c>
      <c r="AG599" s="88" t="s">
        <v>256</v>
      </c>
      <c r="AH599" t="s">
        <v>83</v>
      </c>
      <c r="AI599" s="49" t="s">
        <v>416</v>
      </c>
      <c r="AJ599" s="49">
        <v>1</v>
      </c>
      <c r="AK599" t="s">
        <v>5549</v>
      </c>
      <c r="AL599" s="355">
        <v>-4</v>
      </c>
      <c r="AM599" s="49" t="s">
        <v>75</v>
      </c>
      <c r="AN599" s="49" t="s">
        <v>75</v>
      </c>
      <c r="AO599" s="397" t="s">
        <v>75</v>
      </c>
      <c r="AP599" s="397" t="s">
        <v>75</v>
      </c>
      <c r="AQ599" s="397" t="s">
        <v>75</v>
      </c>
      <c r="AR599" s="397" t="s">
        <v>75</v>
      </c>
    </row>
    <row r="600" spans="1:44" ht="21" x14ac:dyDescent="0.35">
      <c r="A600" s="353">
        <v>45677</v>
      </c>
      <c r="B600" t="s">
        <v>85</v>
      </c>
      <c r="C600" t="s">
        <v>362</v>
      </c>
      <c r="D600" s="357" t="s">
        <v>2574</v>
      </c>
      <c r="E600" t="s">
        <v>542</v>
      </c>
      <c r="F600" t="s">
        <v>1950</v>
      </c>
      <c r="G600" t="s">
        <v>75</v>
      </c>
      <c r="H600" t="s">
        <v>1950</v>
      </c>
      <c r="I600" s="88">
        <v>-1</v>
      </c>
      <c r="J600" t="s">
        <v>94</v>
      </c>
      <c r="K600" s="49" t="s">
        <v>1951</v>
      </c>
      <c r="L600" s="397">
        <v>2</v>
      </c>
      <c r="M600" t="s">
        <v>75</v>
      </c>
      <c r="N600" t="s">
        <v>75</v>
      </c>
      <c r="O600" t="s">
        <v>347</v>
      </c>
      <c r="P600" t="s">
        <v>347</v>
      </c>
      <c r="Q600" s="353" t="s">
        <v>75</v>
      </c>
      <c r="R600" t="s">
        <v>403</v>
      </c>
      <c r="S600" t="s">
        <v>1920</v>
      </c>
      <c r="T600" t="s">
        <v>1921</v>
      </c>
      <c r="U600" t="s">
        <v>75</v>
      </c>
      <c r="V600" t="s">
        <v>404</v>
      </c>
      <c r="W600" t="s">
        <v>75</v>
      </c>
      <c r="X600" s="49">
        <v>8.3000000000000007</v>
      </c>
      <c r="Y600" t="s">
        <v>75</v>
      </c>
      <c r="Z600" t="s">
        <v>347</v>
      </c>
      <c r="AA600" t="s">
        <v>75</v>
      </c>
      <c r="AB600" t="s">
        <v>1952</v>
      </c>
      <c r="AC600" t="s">
        <v>347</v>
      </c>
      <c r="AD600" t="s">
        <v>2686</v>
      </c>
      <c r="AE600" t="s">
        <v>304</v>
      </c>
      <c r="AF600" t="s">
        <v>1953</v>
      </c>
      <c r="AG600" s="88" t="s">
        <v>1954</v>
      </c>
      <c r="AH600" t="s">
        <v>83</v>
      </c>
      <c r="AI600" s="49" t="s">
        <v>445</v>
      </c>
      <c r="AJ600" s="49">
        <v>1</v>
      </c>
      <c r="AK600" t="s">
        <v>5549</v>
      </c>
      <c r="AL600" s="355">
        <v>-2</v>
      </c>
      <c r="AM600" s="49" t="s">
        <v>75</v>
      </c>
      <c r="AN600" s="49" t="s">
        <v>75</v>
      </c>
      <c r="AO600" s="397" t="s">
        <v>75</v>
      </c>
      <c r="AP600" s="397" t="s">
        <v>75</v>
      </c>
      <c r="AQ600" s="397" t="s">
        <v>75</v>
      </c>
      <c r="AR600" s="397" t="s">
        <v>75</v>
      </c>
    </row>
    <row r="601" spans="1:44" x14ac:dyDescent="0.25">
      <c r="A601" s="353">
        <v>45677</v>
      </c>
      <c r="B601" t="s">
        <v>85</v>
      </c>
      <c r="C601" t="s">
        <v>179</v>
      </c>
      <c r="D601" s="357" t="s">
        <v>182</v>
      </c>
      <c r="E601" t="s">
        <v>525</v>
      </c>
      <c r="F601" t="s">
        <v>526</v>
      </c>
      <c r="G601" t="s">
        <v>75</v>
      </c>
      <c r="H601" t="s">
        <v>186</v>
      </c>
      <c r="I601" s="88">
        <v>-2</v>
      </c>
      <c r="J601" t="s">
        <v>103</v>
      </c>
      <c r="K601" s="49" t="s">
        <v>107</v>
      </c>
      <c r="L601" s="397">
        <v>1250</v>
      </c>
      <c r="M601" t="s">
        <v>75</v>
      </c>
      <c r="N601" t="s">
        <v>75</v>
      </c>
      <c r="O601" t="s">
        <v>347</v>
      </c>
      <c r="P601" t="s">
        <v>347</v>
      </c>
      <c r="Q601" s="353">
        <v>47178</v>
      </c>
      <c r="R601" t="s">
        <v>403</v>
      </c>
      <c r="S601" t="s">
        <v>159</v>
      </c>
      <c r="T601" t="s">
        <v>400</v>
      </c>
      <c r="U601" t="s">
        <v>75</v>
      </c>
      <c r="V601" t="s">
        <v>404</v>
      </c>
      <c r="W601" t="s">
        <v>75</v>
      </c>
      <c r="X601" s="49">
        <v>1.3</v>
      </c>
      <c r="Y601" t="s">
        <v>75</v>
      </c>
      <c r="Z601" t="s">
        <v>347</v>
      </c>
      <c r="AA601" t="s">
        <v>75</v>
      </c>
      <c r="AB601" t="s">
        <v>108</v>
      </c>
      <c r="AC601" t="s">
        <v>522</v>
      </c>
      <c r="AD601" t="s">
        <v>164</v>
      </c>
      <c r="AE601" t="s">
        <v>313</v>
      </c>
      <c r="AF601" t="s">
        <v>345</v>
      </c>
      <c r="AG601" s="88" t="s">
        <v>262</v>
      </c>
      <c r="AH601" t="s">
        <v>83</v>
      </c>
      <c r="AI601" s="49" t="s">
        <v>436</v>
      </c>
      <c r="AJ601" s="49">
        <v>5</v>
      </c>
      <c r="AK601" t="s">
        <v>5550</v>
      </c>
      <c r="AL601" s="355">
        <v>-2500</v>
      </c>
      <c r="AM601" s="49" t="s">
        <v>75</v>
      </c>
      <c r="AN601" s="49" t="s">
        <v>5551</v>
      </c>
      <c r="AO601" s="397" t="s">
        <v>75</v>
      </c>
      <c r="AP601" s="397" t="s">
        <v>75</v>
      </c>
      <c r="AQ601" s="397" t="s">
        <v>75</v>
      </c>
      <c r="AR601" s="397" t="s">
        <v>75</v>
      </c>
    </row>
    <row r="602" spans="1:44" x14ac:dyDescent="0.25">
      <c r="A602" s="353">
        <v>45677</v>
      </c>
      <c r="B602" t="s">
        <v>85</v>
      </c>
      <c r="C602" t="s">
        <v>179</v>
      </c>
      <c r="D602" s="357" t="s">
        <v>182</v>
      </c>
      <c r="E602" t="s">
        <v>525</v>
      </c>
      <c r="F602" t="s">
        <v>526</v>
      </c>
      <c r="G602" t="s">
        <v>75</v>
      </c>
      <c r="H602" t="s">
        <v>186</v>
      </c>
      <c r="I602" s="88">
        <v>-1</v>
      </c>
      <c r="J602" t="s">
        <v>103</v>
      </c>
      <c r="K602" s="49" t="s">
        <v>107</v>
      </c>
      <c r="L602" s="397">
        <v>1250</v>
      </c>
      <c r="M602" t="s">
        <v>75</v>
      </c>
      <c r="N602" t="s">
        <v>75</v>
      </c>
      <c r="O602" t="s">
        <v>347</v>
      </c>
      <c r="P602" t="s">
        <v>347</v>
      </c>
      <c r="Q602" s="353">
        <v>47178</v>
      </c>
      <c r="R602" t="s">
        <v>403</v>
      </c>
      <c r="S602" t="s">
        <v>159</v>
      </c>
      <c r="T602" t="s">
        <v>400</v>
      </c>
      <c r="U602" t="s">
        <v>75</v>
      </c>
      <c r="V602" t="s">
        <v>404</v>
      </c>
      <c r="W602" t="s">
        <v>75</v>
      </c>
      <c r="X602" s="49">
        <v>1.3</v>
      </c>
      <c r="Y602" t="s">
        <v>75</v>
      </c>
      <c r="Z602" t="s">
        <v>347</v>
      </c>
      <c r="AA602" t="s">
        <v>75</v>
      </c>
      <c r="AB602" t="s">
        <v>108</v>
      </c>
      <c r="AC602" t="s">
        <v>522</v>
      </c>
      <c r="AD602" t="s">
        <v>164</v>
      </c>
      <c r="AE602" t="s">
        <v>313</v>
      </c>
      <c r="AF602" t="s">
        <v>345</v>
      </c>
      <c r="AG602" s="88" t="s">
        <v>262</v>
      </c>
      <c r="AH602" t="s">
        <v>83</v>
      </c>
      <c r="AI602" s="49" t="s">
        <v>436</v>
      </c>
      <c r="AJ602" s="49">
        <v>5</v>
      </c>
      <c r="AK602" t="s">
        <v>5555</v>
      </c>
      <c r="AL602" s="355">
        <v>-1250</v>
      </c>
      <c r="AM602" s="49" t="s">
        <v>75</v>
      </c>
      <c r="AN602" s="49" t="s">
        <v>5556</v>
      </c>
      <c r="AO602" s="397" t="s">
        <v>75</v>
      </c>
      <c r="AP602" s="397" t="s">
        <v>75</v>
      </c>
      <c r="AQ602" s="397" t="s">
        <v>75</v>
      </c>
      <c r="AR602" s="397" t="s">
        <v>75</v>
      </c>
    </row>
    <row r="603" spans="1:44" x14ac:dyDescent="0.25">
      <c r="A603" s="353">
        <v>45677</v>
      </c>
      <c r="B603" t="s">
        <v>85</v>
      </c>
      <c r="C603" t="s">
        <v>177</v>
      </c>
      <c r="D603" s="357" t="s">
        <v>84</v>
      </c>
      <c r="E603" t="s">
        <v>481</v>
      </c>
      <c r="F603" t="s">
        <v>2599</v>
      </c>
      <c r="G603" t="s">
        <v>75</v>
      </c>
      <c r="H603" t="s">
        <v>2599</v>
      </c>
      <c r="I603" s="88">
        <v>-0.8</v>
      </c>
      <c r="J603" t="s">
        <v>735</v>
      </c>
      <c r="K603" s="49" t="s">
        <v>2600</v>
      </c>
      <c r="L603" s="397">
        <v>6</v>
      </c>
      <c r="M603" t="s">
        <v>75</v>
      </c>
      <c r="N603" t="s">
        <v>75</v>
      </c>
      <c r="O603" t="s">
        <v>347</v>
      </c>
      <c r="P603" t="s">
        <v>347</v>
      </c>
      <c r="Q603" s="353">
        <v>46182</v>
      </c>
      <c r="R603" t="s">
        <v>403</v>
      </c>
      <c r="S603" t="s">
        <v>1920</v>
      </c>
      <c r="T603" t="s">
        <v>1921</v>
      </c>
      <c r="U603" t="s">
        <v>75</v>
      </c>
      <c r="V603" t="s">
        <v>404</v>
      </c>
      <c r="W603" t="s">
        <v>75</v>
      </c>
      <c r="X603" s="49">
        <v>7.6</v>
      </c>
      <c r="Y603" t="s">
        <v>75</v>
      </c>
      <c r="Z603" t="s">
        <v>347</v>
      </c>
      <c r="AA603" t="s">
        <v>75</v>
      </c>
      <c r="AB603" t="s">
        <v>2599</v>
      </c>
      <c r="AC603" t="s">
        <v>898</v>
      </c>
      <c r="AD603" t="s">
        <v>80</v>
      </c>
      <c r="AE603" t="s">
        <v>304</v>
      </c>
      <c r="AF603" t="s">
        <v>409</v>
      </c>
      <c r="AG603" s="88" t="s">
        <v>256</v>
      </c>
      <c r="AH603" t="s">
        <v>83</v>
      </c>
      <c r="AI603" s="49" t="s">
        <v>416</v>
      </c>
      <c r="AJ603" s="49">
        <v>1</v>
      </c>
      <c r="AK603" t="s">
        <v>5549</v>
      </c>
      <c r="AL603" s="355">
        <v>-4.8000000000000007</v>
      </c>
      <c r="AM603" s="49" t="s">
        <v>75</v>
      </c>
      <c r="AN603" s="49" t="s">
        <v>75</v>
      </c>
      <c r="AO603" s="397" t="s">
        <v>75</v>
      </c>
      <c r="AP603" s="397" t="s">
        <v>75</v>
      </c>
      <c r="AQ603" s="397" t="s">
        <v>75</v>
      </c>
      <c r="AR603" s="397" t="s">
        <v>75</v>
      </c>
    </row>
    <row r="604" spans="1:44" x14ac:dyDescent="0.25">
      <c r="A604" s="353">
        <v>45677</v>
      </c>
      <c r="B604" t="s">
        <v>85</v>
      </c>
      <c r="C604" t="s">
        <v>175</v>
      </c>
      <c r="D604" s="357" t="s">
        <v>360</v>
      </c>
      <c r="E604" t="s">
        <v>540</v>
      </c>
      <c r="F604" t="s">
        <v>2856</v>
      </c>
      <c r="G604" t="s">
        <v>75</v>
      </c>
      <c r="H604" t="s">
        <v>2857</v>
      </c>
      <c r="I604" s="88">
        <v>-0.5</v>
      </c>
      <c r="J604" t="s">
        <v>2613</v>
      </c>
      <c r="K604" s="49">
        <v>5365431225</v>
      </c>
      <c r="L604" s="397">
        <v>453</v>
      </c>
      <c r="M604" t="s">
        <v>75</v>
      </c>
      <c r="N604" t="s">
        <v>75</v>
      </c>
      <c r="O604" t="s">
        <v>347</v>
      </c>
      <c r="P604" t="s">
        <v>347</v>
      </c>
      <c r="Q604" s="353" t="s">
        <v>75</v>
      </c>
      <c r="R604" t="s">
        <v>403</v>
      </c>
      <c r="S604" t="s">
        <v>5546</v>
      </c>
      <c r="T604" t="s">
        <v>5547</v>
      </c>
      <c r="U604" t="s">
        <v>75</v>
      </c>
      <c r="V604" t="s">
        <v>404</v>
      </c>
      <c r="W604" t="s">
        <v>75</v>
      </c>
      <c r="X604" s="49">
        <v>4.3</v>
      </c>
      <c r="Y604" t="s">
        <v>75</v>
      </c>
      <c r="Z604" t="s">
        <v>347</v>
      </c>
      <c r="AA604" t="s">
        <v>75</v>
      </c>
      <c r="AB604" t="s">
        <v>2858</v>
      </c>
      <c r="AC604" t="s">
        <v>2614</v>
      </c>
      <c r="AD604" t="s">
        <v>176</v>
      </c>
      <c r="AE604" t="s">
        <v>187</v>
      </c>
      <c r="AF604" t="s">
        <v>263</v>
      </c>
      <c r="AG604" s="88" t="s">
        <v>264</v>
      </c>
      <c r="AH604" t="s">
        <v>83</v>
      </c>
      <c r="AI604" s="49" t="s">
        <v>433</v>
      </c>
      <c r="AJ604" s="49">
        <v>1</v>
      </c>
      <c r="AK604" t="s">
        <v>5557</v>
      </c>
      <c r="AL604" s="355">
        <v>-226.5</v>
      </c>
      <c r="AM604" s="49" t="s">
        <v>75</v>
      </c>
      <c r="AN604" s="49" t="s">
        <v>75</v>
      </c>
      <c r="AO604" s="397" t="s">
        <v>75</v>
      </c>
      <c r="AP604" s="397" t="s">
        <v>75</v>
      </c>
      <c r="AQ604" s="397" t="s">
        <v>75</v>
      </c>
      <c r="AR604" s="397" t="s">
        <v>75</v>
      </c>
    </row>
    <row r="605" spans="1:44" x14ac:dyDescent="0.25">
      <c r="A605" s="353">
        <v>45677</v>
      </c>
      <c r="B605" t="s">
        <v>85</v>
      </c>
      <c r="C605" t="s">
        <v>605</v>
      </c>
      <c r="D605" s="357" t="s">
        <v>361</v>
      </c>
      <c r="E605" t="s">
        <v>427</v>
      </c>
      <c r="F605" t="s">
        <v>2813</v>
      </c>
      <c r="G605" t="s">
        <v>75</v>
      </c>
      <c r="H605" t="s">
        <v>2813</v>
      </c>
      <c r="I605" s="88">
        <v>-0.4</v>
      </c>
      <c r="J605" t="s">
        <v>2890</v>
      </c>
      <c r="K605" s="49" t="s">
        <v>2814</v>
      </c>
      <c r="L605" s="397">
        <v>15</v>
      </c>
      <c r="M605" t="s">
        <v>75</v>
      </c>
      <c r="N605" t="s">
        <v>75</v>
      </c>
      <c r="O605" t="s">
        <v>347</v>
      </c>
      <c r="P605" t="s">
        <v>347</v>
      </c>
      <c r="Q605" s="353">
        <v>46103</v>
      </c>
      <c r="R605" t="s">
        <v>403</v>
      </c>
      <c r="S605" t="s">
        <v>1920</v>
      </c>
      <c r="T605" t="s">
        <v>1921</v>
      </c>
      <c r="U605" t="s">
        <v>75</v>
      </c>
      <c r="V605" t="s">
        <v>404</v>
      </c>
      <c r="W605" t="s">
        <v>75</v>
      </c>
      <c r="X605" s="49">
        <v>6.5</v>
      </c>
      <c r="Y605" t="s">
        <v>75</v>
      </c>
      <c r="Z605" t="s">
        <v>347</v>
      </c>
      <c r="AA605" t="s">
        <v>75</v>
      </c>
      <c r="AB605" t="s">
        <v>2815</v>
      </c>
      <c r="AC605" t="s">
        <v>2816</v>
      </c>
      <c r="AD605" t="s">
        <v>80</v>
      </c>
      <c r="AE605" t="s">
        <v>304</v>
      </c>
      <c r="AF605" t="s">
        <v>409</v>
      </c>
      <c r="AG605" s="88" t="s">
        <v>256</v>
      </c>
      <c r="AH605" t="s">
        <v>83</v>
      </c>
      <c r="AI605" s="49" t="s">
        <v>405</v>
      </c>
      <c r="AJ605" s="49">
        <v>1</v>
      </c>
      <c r="AK605" t="s">
        <v>5549</v>
      </c>
      <c r="AL605" s="355">
        <v>-6</v>
      </c>
      <c r="AM605" s="49" t="s">
        <v>75</v>
      </c>
      <c r="AN605" s="49" t="s">
        <v>75</v>
      </c>
      <c r="AO605" s="397" t="s">
        <v>75</v>
      </c>
      <c r="AP605" s="397" t="s">
        <v>75</v>
      </c>
      <c r="AQ605" s="397" t="s">
        <v>75</v>
      </c>
      <c r="AR605" s="397" t="s">
        <v>75</v>
      </c>
    </row>
    <row r="606" spans="1:44" x14ac:dyDescent="0.25">
      <c r="A606" s="353">
        <v>45677</v>
      </c>
      <c r="B606" t="s">
        <v>85</v>
      </c>
      <c r="C606" t="s">
        <v>175</v>
      </c>
      <c r="D606" s="357" t="s">
        <v>360</v>
      </c>
      <c r="E606" t="s">
        <v>540</v>
      </c>
      <c r="F606" t="s">
        <v>2856</v>
      </c>
      <c r="G606" t="s">
        <v>75</v>
      </c>
      <c r="H606" t="s">
        <v>2857</v>
      </c>
      <c r="I606" s="88">
        <v>-0.25</v>
      </c>
      <c r="J606" t="s">
        <v>2613</v>
      </c>
      <c r="K606" s="49">
        <v>5365431225</v>
      </c>
      <c r="L606" s="397">
        <v>453</v>
      </c>
      <c r="M606" t="s">
        <v>75</v>
      </c>
      <c r="N606" t="s">
        <v>75</v>
      </c>
      <c r="O606" t="s">
        <v>347</v>
      </c>
      <c r="P606" t="s">
        <v>347</v>
      </c>
      <c r="Q606" s="353" t="s">
        <v>75</v>
      </c>
      <c r="R606" t="s">
        <v>403</v>
      </c>
      <c r="S606" t="s">
        <v>5546</v>
      </c>
      <c r="T606" t="s">
        <v>5547</v>
      </c>
      <c r="U606" t="s">
        <v>75</v>
      </c>
      <c r="V606" t="s">
        <v>404</v>
      </c>
      <c r="W606" t="s">
        <v>75</v>
      </c>
      <c r="X606" s="49">
        <v>4.3</v>
      </c>
      <c r="Y606" t="s">
        <v>75</v>
      </c>
      <c r="Z606" t="s">
        <v>347</v>
      </c>
      <c r="AA606" t="s">
        <v>75</v>
      </c>
      <c r="AB606" t="s">
        <v>2858</v>
      </c>
      <c r="AC606" t="s">
        <v>2614</v>
      </c>
      <c r="AD606" t="s">
        <v>176</v>
      </c>
      <c r="AE606" t="s">
        <v>187</v>
      </c>
      <c r="AF606" t="s">
        <v>263</v>
      </c>
      <c r="AG606" s="88" t="s">
        <v>264</v>
      </c>
      <c r="AH606" t="s">
        <v>83</v>
      </c>
      <c r="AI606" s="49" t="s">
        <v>433</v>
      </c>
      <c r="AJ606" s="49">
        <v>1</v>
      </c>
      <c r="AK606" t="s">
        <v>5558</v>
      </c>
      <c r="AL606" s="355">
        <v>-113.25</v>
      </c>
      <c r="AM606" s="49" t="s">
        <v>75</v>
      </c>
      <c r="AN606" s="49" t="s">
        <v>75</v>
      </c>
      <c r="AO606" s="397" t="s">
        <v>75</v>
      </c>
      <c r="AP606" s="397" t="s">
        <v>75</v>
      </c>
      <c r="AQ606" s="397" t="s">
        <v>75</v>
      </c>
      <c r="AR606" s="397" t="s">
        <v>75</v>
      </c>
    </row>
    <row r="607" spans="1:44" x14ac:dyDescent="0.25">
      <c r="A607" s="353">
        <v>45677</v>
      </c>
      <c r="B607" t="s">
        <v>85</v>
      </c>
      <c r="C607" t="s">
        <v>605</v>
      </c>
      <c r="D607" s="357" t="s">
        <v>361</v>
      </c>
      <c r="E607" t="s">
        <v>427</v>
      </c>
      <c r="F607" t="s">
        <v>194</v>
      </c>
      <c r="G607" t="s">
        <v>75</v>
      </c>
      <c r="H607" t="s">
        <v>194</v>
      </c>
      <c r="I607" s="88">
        <v>-0.1</v>
      </c>
      <c r="J607" t="s">
        <v>2133</v>
      </c>
      <c r="K607" s="49" t="s">
        <v>429</v>
      </c>
      <c r="L607" s="397">
        <v>10</v>
      </c>
      <c r="M607" t="s">
        <v>75</v>
      </c>
      <c r="N607" t="s">
        <v>75</v>
      </c>
      <c r="O607" t="s">
        <v>347</v>
      </c>
      <c r="P607" t="s">
        <v>347</v>
      </c>
      <c r="Q607" s="353" t="s">
        <v>75</v>
      </c>
      <c r="R607" t="s">
        <v>403</v>
      </c>
      <c r="S607" t="s">
        <v>1920</v>
      </c>
      <c r="T607" t="s">
        <v>1921</v>
      </c>
      <c r="U607" t="s">
        <v>75</v>
      </c>
      <c r="V607" t="s">
        <v>404</v>
      </c>
      <c r="W607" t="s">
        <v>75</v>
      </c>
      <c r="X607" s="49">
        <v>6.5</v>
      </c>
      <c r="Y607" t="s">
        <v>75</v>
      </c>
      <c r="Z607" t="s">
        <v>347</v>
      </c>
      <c r="AA607" t="s">
        <v>75</v>
      </c>
      <c r="AB607" t="s">
        <v>155</v>
      </c>
      <c r="AC607" t="s">
        <v>550</v>
      </c>
      <c r="AD607" t="s">
        <v>80</v>
      </c>
      <c r="AE607" t="s">
        <v>304</v>
      </c>
      <c r="AF607" t="s">
        <v>409</v>
      </c>
      <c r="AG607" s="88" t="s">
        <v>256</v>
      </c>
      <c r="AH607" t="s">
        <v>83</v>
      </c>
      <c r="AI607" s="49" t="s">
        <v>405</v>
      </c>
      <c r="AJ607" s="49">
        <v>1</v>
      </c>
      <c r="AK607" t="s">
        <v>5549</v>
      </c>
      <c r="AL607" s="355">
        <v>-1</v>
      </c>
      <c r="AM607" s="49" t="s">
        <v>75</v>
      </c>
      <c r="AN607" s="49" t="s">
        <v>75</v>
      </c>
      <c r="AO607" s="397" t="s">
        <v>75</v>
      </c>
      <c r="AP607" s="397" t="s">
        <v>75</v>
      </c>
      <c r="AQ607" s="397" t="s">
        <v>75</v>
      </c>
      <c r="AR607" s="397" t="s">
        <v>75</v>
      </c>
    </row>
    <row r="608" spans="1:44" x14ac:dyDescent="0.25">
      <c r="A608" s="353">
        <v>45677</v>
      </c>
      <c r="B608" t="s">
        <v>85</v>
      </c>
      <c r="C608" t="s">
        <v>605</v>
      </c>
      <c r="D608" s="357" t="s">
        <v>361</v>
      </c>
      <c r="E608" t="s">
        <v>424</v>
      </c>
      <c r="F608" t="s">
        <v>305</v>
      </c>
      <c r="G608" t="s">
        <v>75</v>
      </c>
      <c r="H608" t="s">
        <v>305</v>
      </c>
      <c r="I608" s="88">
        <v>-0.1</v>
      </c>
      <c r="J608" t="s">
        <v>198</v>
      </c>
      <c r="K608" s="49" t="s">
        <v>306</v>
      </c>
      <c r="L608" s="397">
        <v>549</v>
      </c>
      <c r="M608" t="s">
        <v>75</v>
      </c>
      <c r="N608" t="s">
        <v>75</v>
      </c>
      <c r="O608" t="s">
        <v>347</v>
      </c>
      <c r="P608" t="s">
        <v>347</v>
      </c>
      <c r="Q608" s="353">
        <v>46715</v>
      </c>
      <c r="R608" t="s">
        <v>403</v>
      </c>
      <c r="S608" t="s">
        <v>1920</v>
      </c>
      <c r="T608" t="s">
        <v>1921</v>
      </c>
      <c r="U608" t="s">
        <v>75</v>
      </c>
      <c r="V608" t="s">
        <v>404</v>
      </c>
      <c r="W608" t="s">
        <v>75</v>
      </c>
      <c r="X608" s="49">
        <v>5.6</v>
      </c>
      <c r="Y608" t="s">
        <v>75</v>
      </c>
      <c r="Z608" t="s">
        <v>347</v>
      </c>
      <c r="AA608" t="s">
        <v>75</v>
      </c>
      <c r="AB608" t="s">
        <v>307</v>
      </c>
      <c r="AC608" t="s">
        <v>425</v>
      </c>
      <c r="AD608" t="s">
        <v>164</v>
      </c>
      <c r="AE608" t="s">
        <v>304</v>
      </c>
      <c r="AF608" t="s">
        <v>418</v>
      </c>
      <c r="AG608" s="88" t="s">
        <v>261</v>
      </c>
      <c r="AH608" t="s">
        <v>83</v>
      </c>
      <c r="AI608" s="49" t="s">
        <v>406</v>
      </c>
      <c r="AJ608" s="49">
        <v>1</v>
      </c>
      <c r="AK608" t="s">
        <v>5549</v>
      </c>
      <c r="AL608" s="355">
        <v>-54.900000000000006</v>
      </c>
      <c r="AM608" s="49" t="s">
        <v>75</v>
      </c>
      <c r="AN608" s="49" t="s">
        <v>75</v>
      </c>
      <c r="AO608" s="397" t="s">
        <v>75</v>
      </c>
      <c r="AP608" s="397" t="s">
        <v>75</v>
      </c>
      <c r="AQ608" s="397" t="s">
        <v>75</v>
      </c>
      <c r="AR608" s="397" t="s">
        <v>75</v>
      </c>
    </row>
    <row r="609" spans="1:44" x14ac:dyDescent="0.25">
      <c r="A609" s="353">
        <v>45678</v>
      </c>
      <c r="B609" t="s">
        <v>85</v>
      </c>
      <c r="C609" t="s">
        <v>179</v>
      </c>
      <c r="D609" s="357" t="s">
        <v>110</v>
      </c>
      <c r="E609" t="s">
        <v>523</v>
      </c>
      <c r="F609" t="s">
        <v>202</v>
      </c>
      <c r="G609" t="s">
        <v>75</v>
      </c>
      <c r="H609" t="s">
        <v>202</v>
      </c>
      <c r="I609" s="88">
        <v>-1</v>
      </c>
      <c r="J609" t="s">
        <v>103</v>
      </c>
      <c r="K609" s="49" t="s">
        <v>118</v>
      </c>
      <c r="L609" s="397">
        <v>350</v>
      </c>
      <c r="M609" t="s">
        <v>75</v>
      </c>
      <c r="N609" t="s">
        <v>75</v>
      </c>
      <c r="O609" t="s">
        <v>347</v>
      </c>
      <c r="P609" t="s">
        <v>347</v>
      </c>
      <c r="Q609" s="353">
        <v>46054</v>
      </c>
      <c r="R609" t="s">
        <v>403</v>
      </c>
      <c r="S609" t="s">
        <v>159</v>
      </c>
      <c r="T609" t="s">
        <v>400</v>
      </c>
      <c r="U609" t="s">
        <v>75</v>
      </c>
      <c r="V609" t="s">
        <v>404</v>
      </c>
      <c r="W609" t="s">
        <v>75</v>
      </c>
      <c r="X609" s="49">
        <v>1.3</v>
      </c>
      <c r="Y609" t="s">
        <v>75</v>
      </c>
      <c r="Z609" t="s">
        <v>347</v>
      </c>
      <c r="AA609" t="s">
        <v>75</v>
      </c>
      <c r="AB609" t="s">
        <v>625</v>
      </c>
      <c r="AC609" t="s">
        <v>522</v>
      </c>
      <c r="AD609" t="s">
        <v>164</v>
      </c>
      <c r="AE609" t="s">
        <v>313</v>
      </c>
      <c r="AF609" t="s">
        <v>345</v>
      </c>
      <c r="AG609" s="88" t="s">
        <v>262</v>
      </c>
      <c r="AH609" t="s">
        <v>83</v>
      </c>
      <c r="AI609" s="49" t="s">
        <v>436</v>
      </c>
      <c r="AJ609" s="49">
        <v>5</v>
      </c>
      <c r="AK609" t="s">
        <v>5559</v>
      </c>
      <c r="AL609" s="355">
        <v>-350</v>
      </c>
      <c r="AM609" s="49" t="s">
        <v>75</v>
      </c>
      <c r="AN609" s="49" t="s">
        <v>5560</v>
      </c>
      <c r="AO609" s="397" t="s">
        <v>75</v>
      </c>
      <c r="AP609" s="397" t="s">
        <v>75</v>
      </c>
      <c r="AQ609" s="397" t="s">
        <v>75</v>
      </c>
      <c r="AR609" s="397" t="s">
        <v>75</v>
      </c>
    </row>
    <row r="610" spans="1:44" x14ac:dyDescent="0.25">
      <c r="A610" s="353">
        <v>45678</v>
      </c>
      <c r="B610" t="s">
        <v>85</v>
      </c>
      <c r="C610" t="s">
        <v>177</v>
      </c>
      <c r="D610" s="357" t="s">
        <v>477</v>
      </c>
      <c r="E610" t="s">
        <v>415</v>
      </c>
      <c r="F610" t="s">
        <v>286</v>
      </c>
      <c r="G610" t="s">
        <v>75</v>
      </c>
      <c r="H610" t="s">
        <v>286</v>
      </c>
      <c r="I610" s="88">
        <v>-1</v>
      </c>
      <c r="J610" t="s">
        <v>2159</v>
      </c>
      <c r="K610" s="49" t="s">
        <v>494</v>
      </c>
      <c r="L610" s="397">
        <v>45</v>
      </c>
      <c r="M610" t="s">
        <v>75</v>
      </c>
      <c r="N610" t="s">
        <v>75</v>
      </c>
      <c r="O610" t="s">
        <v>347</v>
      </c>
      <c r="P610" t="s">
        <v>347</v>
      </c>
      <c r="Q610" s="353">
        <v>47208</v>
      </c>
      <c r="R610" t="s">
        <v>403</v>
      </c>
      <c r="S610" t="s">
        <v>171</v>
      </c>
      <c r="T610" t="s">
        <v>402</v>
      </c>
      <c r="U610" t="s">
        <v>75</v>
      </c>
      <c r="V610" t="s">
        <v>404</v>
      </c>
      <c r="W610" t="s">
        <v>75</v>
      </c>
      <c r="X610" s="49">
        <v>7.3</v>
      </c>
      <c r="Y610" t="s">
        <v>75</v>
      </c>
      <c r="Z610" t="s">
        <v>347</v>
      </c>
      <c r="AA610" t="s">
        <v>75</v>
      </c>
      <c r="AB610" t="s">
        <v>2160</v>
      </c>
      <c r="AC610" t="s">
        <v>479</v>
      </c>
      <c r="AD610" t="s">
        <v>178</v>
      </c>
      <c r="AE610" t="s">
        <v>180</v>
      </c>
      <c r="AF610" t="s">
        <v>79</v>
      </c>
      <c r="AG610" s="88" t="s">
        <v>254</v>
      </c>
      <c r="AH610" t="s">
        <v>83</v>
      </c>
      <c r="AI610" s="49" t="s">
        <v>416</v>
      </c>
      <c r="AJ610" s="49">
        <v>1</v>
      </c>
      <c r="AK610" t="s">
        <v>5561</v>
      </c>
      <c r="AL610" s="355">
        <v>-45</v>
      </c>
      <c r="AM610" s="49" t="s">
        <v>75</v>
      </c>
      <c r="AN610" s="49" t="s">
        <v>75</v>
      </c>
      <c r="AO610" s="397" t="s">
        <v>75</v>
      </c>
      <c r="AP610" s="397" t="s">
        <v>75</v>
      </c>
      <c r="AQ610" s="397" t="s">
        <v>75</v>
      </c>
      <c r="AR610" s="397" t="s">
        <v>75</v>
      </c>
    </row>
    <row r="611" spans="1:44" x14ac:dyDescent="0.25">
      <c r="A611" s="353">
        <v>45678</v>
      </c>
      <c r="B611" t="s">
        <v>85</v>
      </c>
      <c r="C611" t="s">
        <v>177</v>
      </c>
      <c r="D611" s="357" t="s">
        <v>608</v>
      </c>
      <c r="E611" t="s">
        <v>485</v>
      </c>
      <c r="F611" t="s">
        <v>273</v>
      </c>
      <c r="G611" t="s">
        <v>75</v>
      </c>
      <c r="H611" t="s">
        <v>273</v>
      </c>
      <c r="I611" s="88">
        <v>-1</v>
      </c>
      <c r="J611" t="s">
        <v>561</v>
      </c>
      <c r="K611" s="49" t="s">
        <v>491</v>
      </c>
      <c r="L611" s="397">
        <v>125</v>
      </c>
      <c r="M611" t="s">
        <v>75</v>
      </c>
      <c r="N611" t="s">
        <v>75</v>
      </c>
      <c r="O611" t="s">
        <v>347</v>
      </c>
      <c r="P611" t="s">
        <v>347</v>
      </c>
      <c r="Q611" s="353" t="s">
        <v>75</v>
      </c>
      <c r="R611" t="s">
        <v>403</v>
      </c>
      <c r="S611" t="s">
        <v>171</v>
      </c>
      <c r="T611" t="s">
        <v>402</v>
      </c>
      <c r="U611" t="s">
        <v>75</v>
      </c>
      <c r="V611" t="s">
        <v>404</v>
      </c>
      <c r="W611" t="s">
        <v>75</v>
      </c>
      <c r="X611" s="49">
        <v>8.4</v>
      </c>
      <c r="Y611" t="s">
        <v>75</v>
      </c>
      <c r="Z611" t="s">
        <v>347</v>
      </c>
      <c r="AA611" t="s">
        <v>75</v>
      </c>
      <c r="AB611" t="s">
        <v>274</v>
      </c>
      <c r="AC611" t="s">
        <v>487</v>
      </c>
      <c r="AD611" t="s">
        <v>270</v>
      </c>
      <c r="AE611" t="s">
        <v>180</v>
      </c>
      <c r="AF611" t="s">
        <v>488</v>
      </c>
      <c r="AG611" s="88" t="s">
        <v>489</v>
      </c>
      <c r="AH611" t="s">
        <v>104</v>
      </c>
      <c r="AI611" s="49" t="s">
        <v>445</v>
      </c>
      <c r="AJ611" s="49">
        <v>1</v>
      </c>
      <c r="AK611" t="s">
        <v>5561</v>
      </c>
      <c r="AL611" s="355">
        <v>-125</v>
      </c>
      <c r="AM611" s="49" t="s">
        <v>75</v>
      </c>
      <c r="AN611" s="49" t="s">
        <v>75</v>
      </c>
      <c r="AO611" s="397" t="s">
        <v>75</v>
      </c>
      <c r="AP611" s="397" t="s">
        <v>75</v>
      </c>
      <c r="AQ611" s="397" t="s">
        <v>75</v>
      </c>
      <c r="AR611" s="397" t="s">
        <v>75</v>
      </c>
    </row>
    <row r="612" spans="1:44" x14ac:dyDescent="0.25">
      <c r="A612" s="353">
        <v>45678</v>
      </c>
      <c r="B612" t="s">
        <v>85</v>
      </c>
      <c r="C612" t="s">
        <v>177</v>
      </c>
      <c r="D612" s="357" t="s">
        <v>608</v>
      </c>
      <c r="E612" t="s">
        <v>485</v>
      </c>
      <c r="F612" t="s">
        <v>271</v>
      </c>
      <c r="G612" t="s">
        <v>75</v>
      </c>
      <c r="H612" t="s">
        <v>271</v>
      </c>
      <c r="I612" s="88">
        <v>-1</v>
      </c>
      <c r="J612" t="s">
        <v>561</v>
      </c>
      <c r="K612" s="49" t="s">
        <v>490</v>
      </c>
      <c r="L612" s="397">
        <v>125</v>
      </c>
      <c r="M612" t="s">
        <v>75</v>
      </c>
      <c r="N612" t="s">
        <v>75</v>
      </c>
      <c r="O612" t="s">
        <v>347</v>
      </c>
      <c r="P612" t="s">
        <v>347</v>
      </c>
      <c r="Q612" s="353" t="s">
        <v>75</v>
      </c>
      <c r="R612" t="s">
        <v>403</v>
      </c>
      <c r="S612" t="s">
        <v>171</v>
      </c>
      <c r="T612" t="s">
        <v>402</v>
      </c>
      <c r="U612" t="s">
        <v>75</v>
      </c>
      <c r="V612" t="s">
        <v>404</v>
      </c>
      <c r="W612" t="s">
        <v>75</v>
      </c>
      <c r="X612" s="49">
        <v>8.4</v>
      </c>
      <c r="Y612" t="s">
        <v>75</v>
      </c>
      <c r="Z612" t="s">
        <v>347</v>
      </c>
      <c r="AA612" t="s">
        <v>75</v>
      </c>
      <c r="AB612" t="s">
        <v>272</v>
      </c>
      <c r="AC612" t="s">
        <v>487</v>
      </c>
      <c r="AD612" t="s">
        <v>270</v>
      </c>
      <c r="AE612" t="s">
        <v>180</v>
      </c>
      <c r="AF612" t="s">
        <v>488</v>
      </c>
      <c r="AG612" s="88" t="s">
        <v>489</v>
      </c>
      <c r="AH612" t="s">
        <v>104</v>
      </c>
      <c r="AI612" s="49" t="s">
        <v>445</v>
      </c>
      <c r="AJ612" s="49">
        <v>1</v>
      </c>
      <c r="AK612" t="s">
        <v>5561</v>
      </c>
      <c r="AL612" s="355">
        <v>-125</v>
      </c>
      <c r="AM612" s="49" t="s">
        <v>75</v>
      </c>
      <c r="AN612" s="49" t="s">
        <v>75</v>
      </c>
      <c r="AO612" s="397" t="s">
        <v>75</v>
      </c>
      <c r="AP612" s="397" t="s">
        <v>75</v>
      </c>
      <c r="AQ612" s="397" t="s">
        <v>75</v>
      </c>
      <c r="AR612" s="397" t="s">
        <v>75</v>
      </c>
    </row>
    <row r="613" spans="1:44" x14ac:dyDescent="0.25">
      <c r="A613" s="353">
        <v>45678</v>
      </c>
      <c r="B613" t="s">
        <v>85</v>
      </c>
      <c r="C613" t="s">
        <v>177</v>
      </c>
      <c r="D613" s="357" t="s">
        <v>608</v>
      </c>
      <c r="E613" t="s">
        <v>485</v>
      </c>
      <c r="F613" t="s">
        <v>275</v>
      </c>
      <c r="G613" t="s">
        <v>75</v>
      </c>
      <c r="H613" t="s">
        <v>275</v>
      </c>
      <c r="I613" s="88">
        <v>-1</v>
      </c>
      <c r="J613" t="s">
        <v>561</v>
      </c>
      <c r="K613" s="49" t="s">
        <v>486</v>
      </c>
      <c r="L613" s="397">
        <v>125</v>
      </c>
      <c r="M613" t="s">
        <v>75</v>
      </c>
      <c r="N613" t="s">
        <v>75</v>
      </c>
      <c r="O613" t="s">
        <v>347</v>
      </c>
      <c r="P613" t="s">
        <v>347</v>
      </c>
      <c r="Q613" s="353" t="s">
        <v>75</v>
      </c>
      <c r="R613" t="s">
        <v>403</v>
      </c>
      <c r="S613" t="s">
        <v>171</v>
      </c>
      <c r="T613" t="s">
        <v>402</v>
      </c>
      <c r="U613" t="s">
        <v>75</v>
      </c>
      <c r="V613" t="s">
        <v>404</v>
      </c>
      <c r="W613" t="s">
        <v>75</v>
      </c>
      <c r="X613" s="49">
        <v>8.4</v>
      </c>
      <c r="Y613" t="s">
        <v>75</v>
      </c>
      <c r="Z613" t="s">
        <v>347</v>
      </c>
      <c r="AA613" t="s">
        <v>75</v>
      </c>
      <c r="AB613" t="s">
        <v>276</v>
      </c>
      <c r="AC613" t="s">
        <v>487</v>
      </c>
      <c r="AD613" t="s">
        <v>270</v>
      </c>
      <c r="AE613" t="s">
        <v>180</v>
      </c>
      <c r="AF613" t="s">
        <v>488</v>
      </c>
      <c r="AG613" s="88" t="s">
        <v>489</v>
      </c>
      <c r="AH613" t="s">
        <v>104</v>
      </c>
      <c r="AI613" s="49" t="s">
        <v>445</v>
      </c>
      <c r="AJ613" s="49">
        <v>1</v>
      </c>
      <c r="AK613" t="s">
        <v>5561</v>
      </c>
      <c r="AL613" s="355">
        <v>-125</v>
      </c>
      <c r="AM613" s="49" t="s">
        <v>75</v>
      </c>
      <c r="AN613" s="49" t="s">
        <v>75</v>
      </c>
      <c r="AO613" s="397" t="s">
        <v>75</v>
      </c>
      <c r="AP613" s="397" t="s">
        <v>75</v>
      </c>
      <c r="AQ613" s="397" t="s">
        <v>75</v>
      </c>
      <c r="AR613" s="397" t="s">
        <v>75</v>
      </c>
    </row>
    <row r="614" spans="1:44" x14ac:dyDescent="0.25">
      <c r="A614" s="353">
        <v>45678</v>
      </c>
      <c r="B614" t="s">
        <v>85</v>
      </c>
      <c r="C614" t="s">
        <v>177</v>
      </c>
      <c r="D614" s="357" t="s">
        <v>368</v>
      </c>
      <c r="E614" t="s">
        <v>476</v>
      </c>
      <c r="F614" t="s">
        <v>692</v>
      </c>
      <c r="G614" t="s">
        <v>75</v>
      </c>
      <c r="H614" t="s">
        <v>693</v>
      </c>
      <c r="I614" s="88">
        <v>-1</v>
      </c>
      <c r="J614" t="s">
        <v>93</v>
      </c>
      <c r="K614" s="49" t="s">
        <v>694</v>
      </c>
      <c r="L614" s="397">
        <v>16</v>
      </c>
      <c r="M614" t="s">
        <v>75</v>
      </c>
      <c r="N614" t="s">
        <v>75</v>
      </c>
      <c r="O614" t="s">
        <v>347</v>
      </c>
      <c r="P614" t="s">
        <v>347</v>
      </c>
      <c r="Q614" s="353" t="s">
        <v>75</v>
      </c>
      <c r="R614" t="s">
        <v>403</v>
      </c>
      <c r="S614" t="s">
        <v>644</v>
      </c>
      <c r="T614" t="s">
        <v>645</v>
      </c>
      <c r="U614" t="s">
        <v>75</v>
      </c>
      <c r="V614" t="s">
        <v>404</v>
      </c>
      <c r="W614" t="s">
        <v>75</v>
      </c>
      <c r="X614" s="49">
        <v>7.2</v>
      </c>
      <c r="Y614" t="s">
        <v>75</v>
      </c>
      <c r="Z614" t="s">
        <v>347</v>
      </c>
      <c r="AA614" t="s">
        <v>75</v>
      </c>
      <c r="AB614" t="s">
        <v>695</v>
      </c>
      <c r="AC614" t="s">
        <v>696</v>
      </c>
      <c r="AD614" t="s">
        <v>697</v>
      </c>
      <c r="AE614" t="s">
        <v>291</v>
      </c>
      <c r="AF614" t="s">
        <v>698</v>
      </c>
      <c r="AG614" s="88" t="s">
        <v>699</v>
      </c>
      <c r="AH614" t="s">
        <v>83</v>
      </c>
      <c r="AI614" s="49" t="s">
        <v>416</v>
      </c>
      <c r="AJ614" s="49">
        <v>1</v>
      </c>
      <c r="AK614" t="s">
        <v>5562</v>
      </c>
      <c r="AL614" s="355">
        <v>-16</v>
      </c>
      <c r="AM614" s="49" t="s">
        <v>75</v>
      </c>
      <c r="AN614" s="49" t="s">
        <v>75</v>
      </c>
      <c r="AO614" s="397" t="s">
        <v>75</v>
      </c>
      <c r="AP614" s="397" t="s">
        <v>75</v>
      </c>
      <c r="AQ614" s="397" t="s">
        <v>75</v>
      </c>
      <c r="AR614" s="397" t="s">
        <v>75</v>
      </c>
    </row>
    <row r="615" spans="1:44" x14ac:dyDescent="0.25">
      <c r="A615" s="353">
        <v>45678</v>
      </c>
      <c r="B615" t="s">
        <v>85</v>
      </c>
      <c r="C615" t="s">
        <v>179</v>
      </c>
      <c r="D615" s="357" t="s">
        <v>182</v>
      </c>
      <c r="E615" t="s">
        <v>525</v>
      </c>
      <c r="F615" t="s">
        <v>526</v>
      </c>
      <c r="G615" t="s">
        <v>75</v>
      </c>
      <c r="H615" t="s">
        <v>185</v>
      </c>
      <c r="I615" s="88">
        <v>-1</v>
      </c>
      <c r="J615" t="s">
        <v>103</v>
      </c>
      <c r="K615" s="49" t="s">
        <v>327</v>
      </c>
      <c r="L615" s="397">
        <v>1250</v>
      </c>
      <c r="M615" t="s">
        <v>75</v>
      </c>
      <c r="N615" t="s">
        <v>75</v>
      </c>
      <c r="O615" t="s">
        <v>347</v>
      </c>
      <c r="P615" t="s">
        <v>347</v>
      </c>
      <c r="Q615" s="353">
        <v>47072</v>
      </c>
      <c r="R615" t="s">
        <v>403</v>
      </c>
      <c r="S615" t="s">
        <v>159</v>
      </c>
      <c r="T615" t="s">
        <v>400</v>
      </c>
      <c r="U615" t="s">
        <v>75</v>
      </c>
      <c r="V615" t="s">
        <v>404</v>
      </c>
      <c r="W615" t="s">
        <v>75</v>
      </c>
      <c r="X615" s="49">
        <v>1.3</v>
      </c>
      <c r="Y615" t="s">
        <v>75</v>
      </c>
      <c r="Z615" t="s">
        <v>347</v>
      </c>
      <c r="AA615" t="s">
        <v>75</v>
      </c>
      <c r="AB615" t="s">
        <v>106</v>
      </c>
      <c r="AC615" t="s">
        <v>522</v>
      </c>
      <c r="AD615" t="s">
        <v>164</v>
      </c>
      <c r="AE615" t="s">
        <v>313</v>
      </c>
      <c r="AF615" t="s">
        <v>345</v>
      </c>
      <c r="AG615" s="88" t="s">
        <v>262</v>
      </c>
      <c r="AH615" t="s">
        <v>83</v>
      </c>
      <c r="AI615" s="49" t="s">
        <v>436</v>
      </c>
      <c r="AJ615" s="49">
        <v>5</v>
      </c>
      <c r="AK615" t="s">
        <v>5563</v>
      </c>
      <c r="AL615" s="355">
        <v>-1250</v>
      </c>
      <c r="AM615" s="49" t="s">
        <v>75</v>
      </c>
      <c r="AN615" s="49" t="s">
        <v>5564</v>
      </c>
      <c r="AO615" s="397" t="s">
        <v>75</v>
      </c>
      <c r="AP615" s="397" t="s">
        <v>75</v>
      </c>
      <c r="AQ615" s="397" t="s">
        <v>75</v>
      </c>
      <c r="AR615" s="397" t="s">
        <v>75</v>
      </c>
    </row>
    <row r="616" spans="1:44" x14ac:dyDescent="0.25">
      <c r="A616" s="353">
        <v>45678</v>
      </c>
      <c r="B616" t="s">
        <v>85</v>
      </c>
      <c r="C616" t="s">
        <v>179</v>
      </c>
      <c r="D616" s="357" t="s">
        <v>182</v>
      </c>
      <c r="E616" t="s">
        <v>525</v>
      </c>
      <c r="F616" t="s">
        <v>526</v>
      </c>
      <c r="G616" t="s">
        <v>75</v>
      </c>
      <c r="H616" t="s">
        <v>669</v>
      </c>
      <c r="I616" s="88">
        <v>-1</v>
      </c>
      <c r="J616" t="s">
        <v>103</v>
      </c>
      <c r="K616" s="49" t="s">
        <v>670</v>
      </c>
      <c r="L616" s="397">
        <v>1250</v>
      </c>
      <c r="M616" t="s">
        <v>75</v>
      </c>
      <c r="N616" t="s">
        <v>75</v>
      </c>
      <c r="O616" t="s">
        <v>347</v>
      </c>
      <c r="P616" t="s">
        <v>347</v>
      </c>
      <c r="Q616" s="353">
        <v>46449</v>
      </c>
      <c r="R616" t="s">
        <v>403</v>
      </c>
      <c r="S616" t="s">
        <v>159</v>
      </c>
      <c r="T616" t="s">
        <v>400</v>
      </c>
      <c r="U616" t="s">
        <v>75</v>
      </c>
      <c r="V616" t="s">
        <v>404</v>
      </c>
      <c r="W616" t="s">
        <v>75</v>
      </c>
      <c r="X616" s="49">
        <v>1.3</v>
      </c>
      <c r="Y616" t="s">
        <v>75</v>
      </c>
      <c r="Z616" t="s">
        <v>347</v>
      </c>
      <c r="AA616" t="s">
        <v>75</v>
      </c>
      <c r="AB616" t="s">
        <v>671</v>
      </c>
      <c r="AC616" t="s">
        <v>522</v>
      </c>
      <c r="AD616" t="s">
        <v>164</v>
      </c>
      <c r="AE616" t="s">
        <v>313</v>
      </c>
      <c r="AF616" t="s">
        <v>345</v>
      </c>
      <c r="AG616" s="88" t="s">
        <v>262</v>
      </c>
      <c r="AH616" t="s">
        <v>83</v>
      </c>
      <c r="AI616" s="49" t="s">
        <v>436</v>
      </c>
      <c r="AJ616" s="49">
        <v>5</v>
      </c>
      <c r="AK616" t="s">
        <v>5563</v>
      </c>
      <c r="AL616" s="355">
        <v>-1250</v>
      </c>
      <c r="AM616" s="49" t="s">
        <v>75</v>
      </c>
      <c r="AN616" s="49" t="s">
        <v>5564</v>
      </c>
      <c r="AO616" s="397" t="s">
        <v>75</v>
      </c>
      <c r="AP616" s="397" t="s">
        <v>75</v>
      </c>
      <c r="AQ616" s="397" t="s">
        <v>75</v>
      </c>
      <c r="AR616" s="397" t="s">
        <v>75</v>
      </c>
    </row>
    <row r="617" spans="1:44" x14ac:dyDescent="0.25">
      <c r="A617" s="353">
        <v>45678</v>
      </c>
      <c r="B617" t="s">
        <v>85</v>
      </c>
      <c r="C617" t="s">
        <v>179</v>
      </c>
      <c r="D617" s="357" t="s">
        <v>110</v>
      </c>
      <c r="E617" t="s">
        <v>523</v>
      </c>
      <c r="F617" t="s">
        <v>2592</v>
      </c>
      <c r="G617" t="s">
        <v>75</v>
      </c>
      <c r="H617" t="s">
        <v>2592</v>
      </c>
      <c r="I617" s="88">
        <v>-1</v>
      </c>
      <c r="J617" t="s">
        <v>103</v>
      </c>
      <c r="K617" s="49" t="s">
        <v>2593</v>
      </c>
      <c r="L617" s="397">
        <v>350</v>
      </c>
      <c r="M617" t="s">
        <v>75</v>
      </c>
      <c r="N617" t="s">
        <v>75</v>
      </c>
      <c r="O617" t="s">
        <v>347</v>
      </c>
      <c r="P617" t="s">
        <v>347</v>
      </c>
      <c r="Q617" s="353" t="s">
        <v>75</v>
      </c>
      <c r="R617" t="s">
        <v>403</v>
      </c>
      <c r="S617" t="s">
        <v>159</v>
      </c>
      <c r="T617" t="s">
        <v>400</v>
      </c>
      <c r="U617" t="s">
        <v>75</v>
      </c>
      <c r="V617" t="s">
        <v>404</v>
      </c>
      <c r="W617" t="s">
        <v>75</v>
      </c>
      <c r="X617" s="49">
        <v>1.4</v>
      </c>
      <c r="Y617" t="s">
        <v>75</v>
      </c>
      <c r="Z617" t="s">
        <v>347</v>
      </c>
      <c r="AA617" t="s">
        <v>75</v>
      </c>
      <c r="AB617" t="s">
        <v>2594</v>
      </c>
      <c r="AC617" t="s">
        <v>522</v>
      </c>
      <c r="AD617" t="s">
        <v>164</v>
      </c>
      <c r="AE617" t="s">
        <v>313</v>
      </c>
      <c r="AF617" t="s">
        <v>345</v>
      </c>
      <c r="AG617" s="88" t="s">
        <v>262</v>
      </c>
      <c r="AH617" t="s">
        <v>83</v>
      </c>
      <c r="AI617" s="49" t="s">
        <v>436</v>
      </c>
      <c r="AJ617" s="49">
        <v>1</v>
      </c>
      <c r="AK617" t="s">
        <v>5565</v>
      </c>
      <c r="AL617" s="355">
        <v>-350</v>
      </c>
      <c r="AM617" s="49" t="s">
        <v>75</v>
      </c>
      <c r="AN617" s="49" t="s">
        <v>5566</v>
      </c>
      <c r="AO617" s="397" t="s">
        <v>75</v>
      </c>
      <c r="AP617" s="397" t="s">
        <v>75</v>
      </c>
      <c r="AQ617" s="397" t="s">
        <v>75</v>
      </c>
      <c r="AR617" s="397" t="s">
        <v>75</v>
      </c>
    </row>
    <row r="618" spans="1:44" x14ac:dyDescent="0.25">
      <c r="A618" s="353">
        <v>45678</v>
      </c>
      <c r="B618" t="s">
        <v>85</v>
      </c>
      <c r="C618" t="s">
        <v>179</v>
      </c>
      <c r="D618" s="357" t="s">
        <v>110</v>
      </c>
      <c r="E618" t="s">
        <v>2582</v>
      </c>
      <c r="F618" t="s">
        <v>2583</v>
      </c>
      <c r="G618" t="s">
        <v>75</v>
      </c>
      <c r="H618" t="s">
        <v>2583</v>
      </c>
      <c r="I618" s="88">
        <v>-1</v>
      </c>
      <c r="J618" t="s">
        <v>103</v>
      </c>
      <c r="K618" s="49" t="s">
        <v>2584</v>
      </c>
      <c r="L618" s="397">
        <v>350</v>
      </c>
      <c r="M618" t="s">
        <v>75</v>
      </c>
      <c r="N618" t="s">
        <v>75</v>
      </c>
      <c r="O618" t="s">
        <v>347</v>
      </c>
      <c r="P618" t="s">
        <v>347</v>
      </c>
      <c r="Q618" s="353" t="s">
        <v>75</v>
      </c>
      <c r="R618" t="s">
        <v>403</v>
      </c>
      <c r="S618" t="s">
        <v>159</v>
      </c>
      <c r="T618" t="s">
        <v>400</v>
      </c>
      <c r="U618" t="s">
        <v>75</v>
      </c>
      <c r="V618" t="s">
        <v>404</v>
      </c>
      <c r="W618" t="s">
        <v>75</v>
      </c>
      <c r="X618" s="49">
        <v>2.4</v>
      </c>
      <c r="Y618" t="s">
        <v>75</v>
      </c>
      <c r="Z618" t="s">
        <v>347</v>
      </c>
      <c r="AA618" t="s">
        <v>75</v>
      </c>
      <c r="AB618" t="s">
        <v>2585</v>
      </c>
      <c r="AC618" t="s">
        <v>522</v>
      </c>
      <c r="AD618" t="s">
        <v>164</v>
      </c>
      <c r="AE618" t="s">
        <v>313</v>
      </c>
      <c r="AF618" t="s">
        <v>345</v>
      </c>
      <c r="AG618" s="88" t="s">
        <v>262</v>
      </c>
      <c r="AH618" t="s">
        <v>83</v>
      </c>
      <c r="AI618" s="49" t="s">
        <v>414</v>
      </c>
      <c r="AJ618" s="49">
        <v>1</v>
      </c>
      <c r="AK618" t="s">
        <v>5565</v>
      </c>
      <c r="AL618" s="355">
        <v>-350</v>
      </c>
      <c r="AM618" s="49" t="s">
        <v>75</v>
      </c>
      <c r="AN618" s="49" t="s">
        <v>5566</v>
      </c>
      <c r="AO618" s="397" t="s">
        <v>75</v>
      </c>
      <c r="AP618" s="397" t="s">
        <v>75</v>
      </c>
      <c r="AQ618" s="397" t="s">
        <v>75</v>
      </c>
      <c r="AR618" s="397" t="s">
        <v>75</v>
      </c>
    </row>
    <row r="619" spans="1:44" x14ac:dyDescent="0.25">
      <c r="A619" s="353">
        <v>45678</v>
      </c>
      <c r="B619" t="s">
        <v>85</v>
      </c>
      <c r="C619" t="s">
        <v>179</v>
      </c>
      <c r="D619" s="357" t="s">
        <v>182</v>
      </c>
      <c r="E619" t="s">
        <v>525</v>
      </c>
      <c r="F619" t="s">
        <v>526</v>
      </c>
      <c r="G619" t="s">
        <v>75</v>
      </c>
      <c r="H619" t="s">
        <v>208</v>
      </c>
      <c r="I619" s="88">
        <v>-1</v>
      </c>
      <c r="J619" t="s">
        <v>103</v>
      </c>
      <c r="K619" s="49" t="s">
        <v>334</v>
      </c>
      <c r="L619" s="397">
        <v>1250</v>
      </c>
      <c r="M619" t="s">
        <v>75</v>
      </c>
      <c r="N619" t="s">
        <v>75</v>
      </c>
      <c r="O619" t="s">
        <v>347</v>
      </c>
      <c r="P619" t="s">
        <v>347</v>
      </c>
      <c r="Q619" s="353">
        <v>46054</v>
      </c>
      <c r="R619" t="s">
        <v>403</v>
      </c>
      <c r="S619" t="s">
        <v>159</v>
      </c>
      <c r="T619" t="s">
        <v>400</v>
      </c>
      <c r="U619" t="s">
        <v>75</v>
      </c>
      <c r="V619" t="s">
        <v>404</v>
      </c>
      <c r="W619" t="s">
        <v>75</v>
      </c>
      <c r="X619" s="49">
        <v>1.3</v>
      </c>
      <c r="Y619" t="s">
        <v>75</v>
      </c>
      <c r="Z619" t="s">
        <v>347</v>
      </c>
      <c r="AA619" t="s">
        <v>75</v>
      </c>
      <c r="AB619" t="s">
        <v>131</v>
      </c>
      <c r="AC619" t="s">
        <v>522</v>
      </c>
      <c r="AD619" t="s">
        <v>164</v>
      </c>
      <c r="AE619" t="s">
        <v>313</v>
      </c>
      <c r="AF619" t="s">
        <v>345</v>
      </c>
      <c r="AG619" s="88" t="s">
        <v>262</v>
      </c>
      <c r="AH619" t="s">
        <v>83</v>
      </c>
      <c r="AI619" s="49" t="s">
        <v>436</v>
      </c>
      <c r="AJ619" s="49">
        <v>5</v>
      </c>
      <c r="AK619" t="s">
        <v>5567</v>
      </c>
      <c r="AL619" s="355">
        <v>-1250</v>
      </c>
      <c r="AM619" s="49" t="s">
        <v>75</v>
      </c>
      <c r="AN619" s="49" t="s">
        <v>5568</v>
      </c>
      <c r="AO619" s="397" t="s">
        <v>75</v>
      </c>
      <c r="AP619" s="397" t="s">
        <v>75</v>
      </c>
      <c r="AQ619" s="397" t="s">
        <v>75</v>
      </c>
      <c r="AR619" s="397" t="s">
        <v>75</v>
      </c>
    </row>
    <row r="620" spans="1:44" x14ac:dyDescent="0.25">
      <c r="A620" s="353">
        <v>45678</v>
      </c>
      <c r="B620" t="s">
        <v>85</v>
      </c>
      <c r="C620" t="s">
        <v>179</v>
      </c>
      <c r="D620" s="357" t="s">
        <v>182</v>
      </c>
      <c r="E620" t="s">
        <v>525</v>
      </c>
      <c r="F620" t="s">
        <v>526</v>
      </c>
      <c r="G620" t="s">
        <v>75</v>
      </c>
      <c r="H620" t="s">
        <v>186</v>
      </c>
      <c r="I620" s="88">
        <v>-1</v>
      </c>
      <c r="J620" t="s">
        <v>103</v>
      </c>
      <c r="K620" s="49" t="s">
        <v>107</v>
      </c>
      <c r="L620" s="397">
        <v>1250</v>
      </c>
      <c r="M620" t="s">
        <v>75</v>
      </c>
      <c r="N620" t="s">
        <v>75</v>
      </c>
      <c r="O620" t="s">
        <v>347</v>
      </c>
      <c r="P620" t="s">
        <v>347</v>
      </c>
      <c r="Q620" s="353">
        <v>47178</v>
      </c>
      <c r="R620" t="s">
        <v>403</v>
      </c>
      <c r="S620" t="s">
        <v>159</v>
      </c>
      <c r="T620" t="s">
        <v>400</v>
      </c>
      <c r="U620" t="s">
        <v>75</v>
      </c>
      <c r="V620" t="s">
        <v>404</v>
      </c>
      <c r="W620" t="s">
        <v>75</v>
      </c>
      <c r="X620" s="49">
        <v>1.3</v>
      </c>
      <c r="Y620" t="s">
        <v>75</v>
      </c>
      <c r="Z620" t="s">
        <v>347</v>
      </c>
      <c r="AA620" t="s">
        <v>75</v>
      </c>
      <c r="AB620" t="s">
        <v>108</v>
      </c>
      <c r="AC620" t="s">
        <v>522</v>
      </c>
      <c r="AD620" t="s">
        <v>164</v>
      </c>
      <c r="AE620" t="s">
        <v>313</v>
      </c>
      <c r="AF620" t="s">
        <v>345</v>
      </c>
      <c r="AG620" s="88" t="s">
        <v>262</v>
      </c>
      <c r="AH620" t="s">
        <v>83</v>
      </c>
      <c r="AI620" s="49" t="s">
        <v>436</v>
      </c>
      <c r="AJ620" s="49">
        <v>5</v>
      </c>
      <c r="AK620" t="s">
        <v>5567</v>
      </c>
      <c r="AL620" s="355">
        <v>-1250</v>
      </c>
      <c r="AM620" s="49" t="s">
        <v>75</v>
      </c>
      <c r="AN620" s="49" t="s">
        <v>5569</v>
      </c>
      <c r="AO620" s="397" t="s">
        <v>75</v>
      </c>
      <c r="AP620" s="397" t="s">
        <v>75</v>
      </c>
      <c r="AQ620" s="397" t="s">
        <v>75</v>
      </c>
      <c r="AR620" s="397" t="s">
        <v>75</v>
      </c>
    </row>
    <row r="621" spans="1:44" x14ac:dyDescent="0.25">
      <c r="A621" s="353">
        <v>45678</v>
      </c>
      <c r="B621" t="s">
        <v>85</v>
      </c>
      <c r="C621" t="s">
        <v>177</v>
      </c>
      <c r="D621" s="357" t="s">
        <v>477</v>
      </c>
      <c r="E621" t="s">
        <v>518</v>
      </c>
      <c r="F621" t="s">
        <v>328</v>
      </c>
      <c r="G621" t="s">
        <v>75</v>
      </c>
      <c r="H621" t="s">
        <v>328</v>
      </c>
      <c r="I621" s="88">
        <v>-0.1</v>
      </c>
      <c r="J621" t="s">
        <v>142</v>
      </c>
      <c r="K621" s="49">
        <v>41279</v>
      </c>
      <c r="L621" s="397">
        <v>1030</v>
      </c>
      <c r="M621" t="s">
        <v>75</v>
      </c>
      <c r="N621" t="s">
        <v>75</v>
      </c>
      <c r="O621" t="s">
        <v>347</v>
      </c>
      <c r="P621" t="s">
        <v>347</v>
      </c>
      <c r="Q621" s="353">
        <v>45927</v>
      </c>
      <c r="R621" t="s">
        <v>403</v>
      </c>
      <c r="S621" t="s">
        <v>171</v>
      </c>
      <c r="T621" t="s">
        <v>402</v>
      </c>
      <c r="U621" t="s">
        <v>75</v>
      </c>
      <c r="V621" t="s">
        <v>404</v>
      </c>
      <c r="W621" t="s">
        <v>75</v>
      </c>
      <c r="X621" s="49">
        <v>7.3</v>
      </c>
      <c r="Y621" t="s">
        <v>75</v>
      </c>
      <c r="Z621" t="s">
        <v>347</v>
      </c>
      <c r="AA621" t="s">
        <v>75</v>
      </c>
      <c r="AB621" t="s">
        <v>329</v>
      </c>
      <c r="AC621" t="s">
        <v>460</v>
      </c>
      <c r="AD621" t="s">
        <v>707</v>
      </c>
      <c r="AE621" t="s">
        <v>180</v>
      </c>
      <c r="AF621" t="s">
        <v>708</v>
      </c>
      <c r="AG621" s="88" t="s">
        <v>709</v>
      </c>
      <c r="AH621" t="s">
        <v>83</v>
      </c>
      <c r="AI621" s="49" t="s">
        <v>416</v>
      </c>
      <c r="AJ621" s="49">
        <v>1</v>
      </c>
      <c r="AK621" t="s">
        <v>5561</v>
      </c>
      <c r="AL621" s="355">
        <v>-103</v>
      </c>
      <c r="AM621" s="49" t="s">
        <v>75</v>
      </c>
      <c r="AN621" s="49" t="s">
        <v>75</v>
      </c>
      <c r="AO621" s="397" t="s">
        <v>75</v>
      </c>
      <c r="AP621" s="397" t="s">
        <v>75</v>
      </c>
      <c r="AQ621" s="397" t="s">
        <v>75</v>
      </c>
      <c r="AR621" s="397" t="s">
        <v>75</v>
      </c>
    </row>
    <row r="622" spans="1:44" x14ac:dyDescent="0.25">
      <c r="A622" s="353">
        <v>45680</v>
      </c>
      <c r="B622" t="s">
        <v>85</v>
      </c>
      <c r="C622" t="s">
        <v>175</v>
      </c>
      <c r="D622" s="357" t="s">
        <v>360</v>
      </c>
      <c r="E622" t="s">
        <v>540</v>
      </c>
      <c r="F622" t="s">
        <v>720</v>
      </c>
      <c r="G622" t="s">
        <v>75</v>
      </c>
      <c r="H622" t="s">
        <v>1878</v>
      </c>
      <c r="I622" s="88">
        <v>-10</v>
      </c>
      <c r="J622" t="s">
        <v>103</v>
      </c>
      <c r="K622" s="49" t="s">
        <v>75</v>
      </c>
      <c r="L622" s="397">
        <v>40</v>
      </c>
      <c r="M622" t="s">
        <v>75</v>
      </c>
      <c r="N622" t="s">
        <v>75</v>
      </c>
      <c r="O622" t="s">
        <v>347</v>
      </c>
      <c r="P622" t="s">
        <v>75</v>
      </c>
      <c r="Q622" s="353" t="s">
        <v>75</v>
      </c>
      <c r="R622" t="s">
        <v>403</v>
      </c>
      <c r="S622" t="s">
        <v>5546</v>
      </c>
      <c r="T622" t="s">
        <v>5547</v>
      </c>
      <c r="U622" t="s">
        <v>75</v>
      </c>
      <c r="V622" t="s">
        <v>404</v>
      </c>
      <c r="W622" t="s">
        <v>75</v>
      </c>
      <c r="X622" s="49">
        <v>5.2</v>
      </c>
      <c r="Y622" t="s">
        <v>75</v>
      </c>
      <c r="Z622" t="s">
        <v>347</v>
      </c>
      <c r="AA622" t="s">
        <v>75</v>
      </c>
      <c r="AB622" t="s">
        <v>1879</v>
      </c>
      <c r="AC622" t="s">
        <v>2138</v>
      </c>
      <c r="AD622" t="s">
        <v>1949</v>
      </c>
      <c r="AE622" t="s">
        <v>187</v>
      </c>
      <c r="AF622" t="s">
        <v>265</v>
      </c>
      <c r="AG622" s="88" t="s">
        <v>2139</v>
      </c>
      <c r="AH622" t="s">
        <v>83</v>
      </c>
      <c r="AI622" s="49" t="s">
        <v>433</v>
      </c>
      <c r="AJ622" s="49">
        <v>1</v>
      </c>
      <c r="AK622" t="s">
        <v>5570</v>
      </c>
      <c r="AL622" s="355">
        <v>-400</v>
      </c>
      <c r="AM622" s="49" t="s">
        <v>347</v>
      </c>
      <c r="AN622" s="49" t="s">
        <v>347</v>
      </c>
      <c r="AO622" s="397" t="s">
        <v>347</v>
      </c>
      <c r="AP622" s="397" t="s">
        <v>347</v>
      </c>
      <c r="AQ622" s="397" t="s">
        <v>347</v>
      </c>
      <c r="AR622" s="397" t="s">
        <v>347</v>
      </c>
    </row>
    <row r="623" spans="1:44" x14ac:dyDescent="0.25">
      <c r="A623" s="353">
        <v>45680</v>
      </c>
      <c r="B623" t="s">
        <v>85</v>
      </c>
      <c r="C623" t="s">
        <v>179</v>
      </c>
      <c r="D623" s="357" t="s">
        <v>182</v>
      </c>
      <c r="E623" t="s">
        <v>525</v>
      </c>
      <c r="F623" t="s">
        <v>526</v>
      </c>
      <c r="G623" t="s">
        <v>75</v>
      </c>
      <c r="H623" t="s">
        <v>183</v>
      </c>
      <c r="I623" s="88">
        <v>-3</v>
      </c>
      <c r="J623" t="s">
        <v>103</v>
      </c>
      <c r="K623" s="49" t="s">
        <v>129</v>
      </c>
      <c r="L623" s="397">
        <v>1250</v>
      </c>
      <c r="M623" t="s">
        <v>75</v>
      </c>
      <c r="N623" t="s">
        <v>75</v>
      </c>
      <c r="O623" t="s">
        <v>347</v>
      </c>
      <c r="P623" t="s">
        <v>347</v>
      </c>
      <c r="Q623" s="353">
        <v>46340</v>
      </c>
      <c r="R623" t="s">
        <v>403</v>
      </c>
      <c r="S623" t="s">
        <v>159</v>
      </c>
      <c r="T623" t="s">
        <v>400</v>
      </c>
      <c r="U623" t="s">
        <v>75</v>
      </c>
      <c r="V623" t="s">
        <v>404</v>
      </c>
      <c r="W623" t="s">
        <v>75</v>
      </c>
      <c r="X623" s="49">
        <v>1.3</v>
      </c>
      <c r="Y623" t="s">
        <v>75</v>
      </c>
      <c r="Z623" t="s">
        <v>347</v>
      </c>
      <c r="AA623" t="s">
        <v>75</v>
      </c>
      <c r="AB623" t="s">
        <v>130</v>
      </c>
      <c r="AC623" t="s">
        <v>522</v>
      </c>
      <c r="AD623" t="s">
        <v>164</v>
      </c>
      <c r="AE623" t="s">
        <v>313</v>
      </c>
      <c r="AF623" t="s">
        <v>345</v>
      </c>
      <c r="AG623" s="88" t="s">
        <v>262</v>
      </c>
      <c r="AH623" t="s">
        <v>83</v>
      </c>
      <c r="AI623" s="49" t="s">
        <v>436</v>
      </c>
      <c r="AJ623" s="49">
        <v>5</v>
      </c>
      <c r="AK623" t="s">
        <v>5571</v>
      </c>
      <c r="AL623" s="355">
        <v>-3750</v>
      </c>
      <c r="AM623" s="49" t="s">
        <v>75</v>
      </c>
      <c r="AN623" s="49" t="s">
        <v>5572</v>
      </c>
      <c r="AO623" s="397" t="s">
        <v>75</v>
      </c>
      <c r="AP623" s="397" t="s">
        <v>75</v>
      </c>
      <c r="AQ623" s="397" t="s">
        <v>75</v>
      </c>
      <c r="AR623" s="397" t="s">
        <v>75</v>
      </c>
    </row>
    <row r="624" spans="1:44" x14ac:dyDescent="0.25">
      <c r="A624" s="353">
        <v>45680</v>
      </c>
      <c r="B624" t="s">
        <v>85</v>
      </c>
      <c r="C624" t="s">
        <v>188</v>
      </c>
      <c r="D624" s="357" t="s">
        <v>365</v>
      </c>
      <c r="E624" t="s">
        <v>430</v>
      </c>
      <c r="F624" t="s">
        <v>99</v>
      </c>
      <c r="G624" t="s">
        <v>75</v>
      </c>
      <c r="H624" t="s">
        <v>99</v>
      </c>
      <c r="I624" s="88">
        <v>-3</v>
      </c>
      <c r="J624" t="s">
        <v>218</v>
      </c>
      <c r="K624" s="49" t="s">
        <v>100</v>
      </c>
      <c r="L624" s="397">
        <v>3.04</v>
      </c>
      <c r="M624" t="s">
        <v>75</v>
      </c>
      <c r="N624" t="s">
        <v>75</v>
      </c>
      <c r="O624" t="s">
        <v>347</v>
      </c>
      <c r="P624" t="s">
        <v>347</v>
      </c>
      <c r="Q624" s="353" t="s">
        <v>347</v>
      </c>
      <c r="R624" t="s">
        <v>403</v>
      </c>
      <c r="S624" t="s">
        <v>2123</v>
      </c>
      <c r="T624" t="s">
        <v>2124</v>
      </c>
      <c r="U624" t="s">
        <v>75</v>
      </c>
      <c r="V624" t="s">
        <v>431</v>
      </c>
      <c r="W624" t="s">
        <v>75</v>
      </c>
      <c r="X624" s="49">
        <v>5.2</v>
      </c>
      <c r="Y624" t="s">
        <v>75</v>
      </c>
      <c r="Z624" t="s">
        <v>347</v>
      </c>
      <c r="AA624" t="s">
        <v>75</v>
      </c>
      <c r="AB624" t="s">
        <v>101</v>
      </c>
      <c r="AC624" t="s">
        <v>75</v>
      </c>
      <c r="AD624" t="s">
        <v>5332</v>
      </c>
      <c r="AE624" t="s">
        <v>199</v>
      </c>
      <c r="AF624" t="s">
        <v>5333</v>
      </c>
      <c r="AG624" s="88" t="s">
        <v>5334</v>
      </c>
      <c r="AH624" t="s">
        <v>83</v>
      </c>
      <c r="AI624" s="49" t="s">
        <v>406</v>
      </c>
      <c r="AJ624" s="49">
        <v>1</v>
      </c>
      <c r="AK624" t="s">
        <v>5573</v>
      </c>
      <c r="AL624" s="355">
        <v>-9.120000000000001</v>
      </c>
      <c r="AM624" s="49" t="s">
        <v>75</v>
      </c>
      <c r="AN624" s="49" t="s">
        <v>75</v>
      </c>
      <c r="AO624" s="397" t="s">
        <v>75</v>
      </c>
      <c r="AP624" s="397" t="s">
        <v>75</v>
      </c>
      <c r="AQ624" s="397" t="s">
        <v>75</v>
      </c>
      <c r="AR624" s="397" t="s">
        <v>75</v>
      </c>
    </row>
    <row r="625" spans="1:44" x14ac:dyDescent="0.25">
      <c r="A625" s="353">
        <v>45680</v>
      </c>
      <c r="B625" t="s">
        <v>85</v>
      </c>
      <c r="C625" t="s">
        <v>179</v>
      </c>
      <c r="D625" s="357" t="s">
        <v>182</v>
      </c>
      <c r="E625" t="s">
        <v>525</v>
      </c>
      <c r="F625" t="s">
        <v>526</v>
      </c>
      <c r="G625" t="s">
        <v>75</v>
      </c>
      <c r="H625" t="s">
        <v>622</v>
      </c>
      <c r="I625" s="88">
        <v>-2</v>
      </c>
      <c r="J625" t="s">
        <v>103</v>
      </c>
      <c r="K625" s="49" t="s">
        <v>623</v>
      </c>
      <c r="L625" s="397">
        <v>1250</v>
      </c>
      <c r="M625" t="s">
        <v>75</v>
      </c>
      <c r="N625" t="s">
        <v>75</v>
      </c>
      <c r="O625" t="s">
        <v>347</v>
      </c>
      <c r="P625" t="s">
        <v>347</v>
      </c>
      <c r="Q625" s="353">
        <v>45964</v>
      </c>
      <c r="R625" t="s">
        <v>403</v>
      </c>
      <c r="S625" t="s">
        <v>159</v>
      </c>
      <c r="T625" t="s">
        <v>400</v>
      </c>
      <c r="U625" t="s">
        <v>75</v>
      </c>
      <c r="V625" t="s">
        <v>404</v>
      </c>
      <c r="W625" t="s">
        <v>75</v>
      </c>
      <c r="X625" s="49">
        <v>2.2999999999999998</v>
      </c>
      <c r="Y625" t="s">
        <v>75</v>
      </c>
      <c r="Z625" t="s">
        <v>347</v>
      </c>
      <c r="AA625" t="s">
        <v>75</v>
      </c>
      <c r="AB625" t="s">
        <v>624</v>
      </c>
      <c r="AC625" t="s">
        <v>522</v>
      </c>
      <c r="AD625" t="s">
        <v>164</v>
      </c>
      <c r="AE625" t="s">
        <v>313</v>
      </c>
      <c r="AF625" t="s">
        <v>345</v>
      </c>
      <c r="AG625" s="88" t="s">
        <v>262</v>
      </c>
      <c r="AH625" t="s">
        <v>83</v>
      </c>
      <c r="AI625" s="49" t="s">
        <v>414</v>
      </c>
      <c r="AJ625" s="49">
        <v>5</v>
      </c>
      <c r="AK625" t="s">
        <v>5571</v>
      </c>
      <c r="AL625" s="355">
        <v>-2500</v>
      </c>
      <c r="AM625" s="49" t="s">
        <v>75</v>
      </c>
      <c r="AN625" s="49" t="s">
        <v>5572</v>
      </c>
      <c r="AO625" s="397" t="s">
        <v>75</v>
      </c>
      <c r="AP625" s="397" t="s">
        <v>75</v>
      </c>
      <c r="AQ625" s="397" t="s">
        <v>75</v>
      </c>
      <c r="AR625" s="397" t="s">
        <v>75</v>
      </c>
    </row>
    <row r="626" spans="1:44" x14ac:dyDescent="0.25">
      <c r="A626" s="353">
        <v>45680</v>
      </c>
      <c r="B626" t="s">
        <v>85</v>
      </c>
      <c r="C626" t="s">
        <v>188</v>
      </c>
      <c r="D626" s="357" t="s">
        <v>189</v>
      </c>
      <c r="E626" t="s">
        <v>462</v>
      </c>
      <c r="F626" t="s">
        <v>123</v>
      </c>
      <c r="G626" t="s">
        <v>75</v>
      </c>
      <c r="H626" t="s">
        <v>123</v>
      </c>
      <c r="I626" s="88">
        <v>-2</v>
      </c>
      <c r="J626" t="s">
        <v>102</v>
      </c>
      <c r="K626" s="49" t="s">
        <v>232</v>
      </c>
      <c r="L626" s="397">
        <v>9</v>
      </c>
      <c r="M626" t="s">
        <v>75</v>
      </c>
      <c r="N626" t="s">
        <v>75</v>
      </c>
      <c r="O626" t="s">
        <v>347</v>
      </c>
      <c r="P626" t="s">
        <v>347</v>
      </c>
      <c r="Q626" s="353" t="s">
        <v>75</v>
      </c>
      <c r="R626" t="s">
        <v>403</v>
      </c>
      <c r="S626" t="s">
        <v>171</v>
      </c>
      <c r="T626" t="s">
        <v>402</v>
      </c>
      <c r="U626" t="s">
        <v>75</v>
      </c>
      <c r="V626" t="s">
        <v>431</v>
      </c>
      <c r="W626" t="s">
        <v>75</v>
      </c>
      <c r="X626" s="49">
        <v>2.2999999999999998</v>
      </c>
      <c r="Y626" t="s">
        <v>75</v>
      </c>
      <c r="Z626" t="s">
        <v>347</v>
      </c>
      <c r="AA626" t="s">
        <v>75</v>
      </c>
      <c r="AB626" t="s">
        <v>123</v>
      </c>
      <c r="AC626" t="s">
        <v>559</v>
      </c>
      <c r="AD626" t="s">
        <v>80</v>
      </c>
      <c r="AE626" t="s">
        <v>180</v>
      </c>
      <c r="AF626" t="s">
        <v>409</v>
      </c>
      <c r="AG626" s="88" t="s">
        <v>256</v>
      </c>
      <c r="AH626" t="s">
        <v>83</v>
      </c>
      <c r="AI626" s="49" t="s">
        <v>414</v>
      </c>
      <c r="AJ626" s="49">
        <v>1</v>
      </c>
      <c r="AK626" t="s">
        <v>5574</v>
      </c>
      <c r="AL626" s="355">
        <v>-18</v>
      </c>
      <c r="AM626" s="49" t="s">
        <v>75</v>
      </c>
      <c r="AN626" s="49" t="s">
        <v>75</v>
      </c>
      <c r="AO626" s="397" t="s">
        <v>75</v>
      </c>
      <c r="AP626" s="397" t="s">
        <v>75</v>
      </c>
      <c r="AQ626" s="397" t="s">
        <v>75</v>
      </c>
      <c r="AR626" s="397" t="s">
        <v>75</v>
      </c>
    </row>
    <row r="627" spans="1:44" x14ac:dyDescent="0.25">
      <c r="A627" s="353">
        <v>45680</v>
      </c>
      <c r="B627" t="s">
        <v>85</v>
      </c>
      <c r="C627" t="s">
        <v>188</v>
      </c>
      <c r="D627" s="357" t="s">
        <v>189</v>
      </c>
      <c r="E627" t="s">
        <v>462</v>
      </c>
      <c r="F627" t="s">
        <v>231</v>
      </c>
      <c r="G627" t="s">
        <v>75</v>
      </c>
      <c r="H627" t="s">
        <v>231</v>
      </c>
      <c r="I627" s="88">
        <v>-2</v>
      </c>
      <c r="J627" t="s">
        <v>102</v>
      </c>
      <c r="K627" s="49" t="s">
        <v>700</v>
      </c>
      <c r="L627" s="397">
        <v>9</v>
      </c>
      <c r="M627" t="s">
        <v>75</v>
      </c>
      <c r="N627" t="s">
        <v>75</v>
      </c>
      <c r="O627" t="s">
        <v>347</v>
      </c>
      <c r="P627" t="s">
        <v>347</v>
      </c>
      <c r="Q627" s="353" t="s">
        <v>75</v>
      </c>
      <c r="R627" t="s">
        <v>403</v>
      </c>
      <c r="S627" t="s">
        <v>171</v>
      </c>
      <c r="T627" t="s">
        <v>402</v>
      </c>
      <c r="U627" t="s">
        <v>75</v>
      </c>
      <c r="V627" t="s">
        <v>431</v>
      </c>
      <c r="W627" t="s">
        <v>75</v>
      </c>
      <c r="X627" s="49">
        <v>2.2999999999999998</v>
      </c>
      <c r="Y627" t="s">
        <v>75</v>
      </c>
      <c r="Z627" t="s">
        <v>347</v>
      </c>
      <c r="AA627" t="s">
        <v>75</v>
      </c>
      <c r="AB627" t="s">
        <v>231</v>
      </c>
      <c r="AC627" t="s">
        <v>559</v>
      </c>
      <c r="AD627" t="s">
        <v>80</v>
      </c>
      <c r="AE627" t="s">
        <v>180</v>
      </c>
      <c r="AF627" t="s">
        <v>409</v>
      </c>
      <c r="AG627" s="88" t="s">
        <v>256</v>
      </c>
      <c r="AH627" t="s">
        <v>83</v>
      </c>
      <c r="AI627" s="49" t="s">
        <v>436</v>
      </c>
      <c r="AJ627" s="49">
        <v>1</v>
      </c>
      <c r="AK627" t="s">
        <v>5574</v>
      </c>
      <c r="AL627" s="355">
        <v>-18</v>
      </c>
      <c r="AM627" s="49" t="s">
        <v>75</v>
      </c>
      <c r="AN627" s="49" t="s">
        <v>75</v>
      </c>
      <c r="AO627" s="397" t="s">
        <v>75</v>
      </c>
      <c r="AP627" s="397" t="s">
        <v>75</v>
      </c>
      <c r="AQ627" s="397" t="s">
        <v>75</v>
      </c>
      <c r="AR627" s="397" t="s">
        <v>75</v>
      </c>
    </row>
    <row r="628" spans="1:44" x14ac:dyDescent="0.25">
      <c r="A628" s="353">
        <v>45680</v>
      </c>
      <c r="B628" t="s">
        <v>85</v>
      </c>
      <c r="C628" t="s">
        <v>188</v>
      </c>
      <c r="D628" s="357" t="s">
        <v>189</v>
      </c>
      <c r="E628" t="s">
        <v>432</v>
      </c>
      <c r="F628" t="s">
        <v>81</v>
      </c>
      <c r="G628" t="s">
        <v>75</v>
      </c>
      <c r="H628" t="s">
        <v>81</v>
      </c>
      <c r="I628" s="88">
        <v>-2</v>
      </c>
      <c r="J628" t="s">
        <v>218</v>
      </c>
      <c r="K628" s="49" t="s">
        <v>465</v>
      </c>
      <c r="L628" s="397">
        <v>7.5</v>
      </c>
      <c r="M628" t="s">
        <v>75</v>
      </c>
      <c r="N628" t="s">
        <v>75</v>
      </c>
      <c r="O628" t="s">
        <v>347</v>
      </c>
      <c r="P628" t="s">
        <v>347</v>
      </c>
      <c r="Q628" s="353" t="s">
        <v>75</v>
      </c>
      <c r="R628" t="s">
        <v>403</v>
      </c>
      <c r="S628" t="s">
        <v>171</v>
      </c>
      <c r="T628" t="s">
        <v>402</v>
      </c>
      <c r="U628" t="s">
        <v>75</v>
      </c>
      <c r="V628" t="s">
        <v>431</v>
      </c>
      <c r="W628" t="s">
        <v>75</v>
      </c>
      <c r="X628" s="49">
        <v>4.0999999999999996</v>
      </c>
      <c r="Y628" t="s">
        <v>75</v>
      </c>
      <c r="Z628" t="s">
        <v>347</v>
      </c>
      <c r="AA628" t="s">
        <v>75</v>
      </c>
      <c r="AB628" t="s">
        <v>82</v>
      </c>
      <c r="AC628" t="s">
        <v>466</v>
      </c>
      <c r="AD628" t="s">
        <v>80</v>
      </c>
      <c r="AE628" t="s">
        <v>180</v>
      </c>
      <c r="AF628" t="s">
        <v>5361</v>
      </c>
      <c r="AG628" s="88" t="s">
        <v>256</v>
      </c>
      <c r="AH628" t="s">
        <v>83</v>
      </c>
      <c r="AI628" s="49" t="s">
        <v>433</v>
      </c>
      <c r="AJ628" s="49">
        <v>1</v>
      </c>
      <c r="AK628" t="s">
        <v>5574</v>
      </c>
      <c r="AL628" s="355">
        <v>-15</v>
      </c>
      <c r="AM628" s="49" t="s">
        <v>75</v>
      </c>
      <c r="AN628" s="49" t="s">
        <v>75</v>
      </c>
      <c r="AO628" s="397" t="s">
        <v>75</v>
      </c>
      <c r="AP628" s="397" t="s">
        <v>75</v>
      </c>
      <c r="AQ628" s="397" t="s">
        <v>75</v>
      </c>
      <c r="AR628" s="397" t="s">
        <v>75</v>
      </c>
    </row>
    <row r="629" spans="1:44" x14ac:dyDescent="0.25">
      <c r="A629" s="353">
        <v>45680</v>
      </c>
      <c r="B629" t="s">
        <v>85</v>
      </c>
      <c r="C629" t="s">
        <v>188</v>
      </c>
      <c r="D629" s="357" t="s">
        <v>189</v>
      </c>
      <c r="E629" t="s">
        <v>432</v>
      </c>
      <c r="F629" t="s">
        <v>205</v>
      </c>
      <c r="G629" t="s">
        <v>75</v>
      </c>
      <c r="H629" t="s">
        <v>205</v>
      </c>
      <c r="I629" s="88">
        <v>-2</v>
      </c>
      <c r="J629" t="s">
        <v>2137</v>
      </c>
      <c r="K629" s="49" t="s">
        <v>463</v>
      </c>
      <c r="L629" s="397">
        <v>13</v>
      </c>
      <c r="M629" t="s">
        <v>75</v>
      </c>
      <c r="N629" t="s">
        <v>75</v>
      </c>
      <c r="O629" t="s">
        <v>347</v>
      </c>
      <c r="P629" t="s">
        <v>347</v>
      </c>
      <c r="Q629" s="353" t="s">
        <v>75</v>
      </c>
      <c r="R629" t="s">
        <v>403</v>
      </c>
      <c r="S629" t="s">
        <v>171</v>
      </c>
      <c r="T629" t="s">
        <v>402</v>
      </c>
      <c r="U629" t="s">
        <v>75</v>
      </c>
      <c r="V629" t="s">
        <v>431</v>
      </c>
      <c r="W629" t="s">
        <v>75</v>
      </c>
      <c r="X629" s="49">
        <v>2.2999999999999998</v>
      </c>
      <c r="Y629" t="s">
        <v>75</v>
      </c>
      <c r="Z629" t="s">
        <v>347</v>
      </c>
      <c r="AA629" t="s">
        <v>75</v>
      </c>
      <c r="AB629" t="s">
        <v>464</v>
      </c>
      <c r="AC629" t="s">
        <v>437</v>
      </c>
      <c r="AD629" t="s">
        <v>80</v>
      </c>
      <c r="AE629" t="s">
        <v>180</v>
      </c>
      <c r="AF629" t="s">
        <v>409</v>
      </c>
      <c r="AG629" s="88" t="s">
        <v>256</v>
      </c>
      <c r="AH629" t="s">
        <v>83</v>
      </c>
      <c r="AI629" s="49" t="s">
        <v>405</v>
      </c>
      <c r="AJ629" s="49">
        <v>1</v>
      </c>
      <c r="AK629" t="s">
        <v>5574</v>
      </c>
      <c r="AL629" s="355">
        <v>-26</v>
      </c>
      <c r="AM629" s="49" t="s">
        <v>75</v>
      </c>
      <c r="AN629" s="49" t="s">
        <v>75</v>
      </c>
      <c r="AO629" s="397" t="s">
        <v>75</v>
      </c>
      <c r="AP629" s="397" t="s">
        <v>75</v>
      </c>
      <c r="AQ629" s="397" t="s">
        <v>75</v>
      </c>
      <c r="AR629" s="397" t="s">
        <v>75</v>
      </c>
    </row>
    <row r="630" spans="1:44" x14ac:dyDescent="0.25">
      <c r="A630" s="353">
        <v>45680</v>
      </c>
      <c r="B630" t="s">
        <v>85</v>
      </c>
      <c r="C630" t="s">
        <v>177</v>
      </c>
      <c r="D630" s="357" t="s">
        <v>608</v>
      </c>
      <c r="E630" t="s">
        <v>412</v>
      </c>
      <c r="F630" t="s">
        <v>519</v>
      </c>
      <c r="G630" t="s">
        <v>75</v>
      </c>
      <c r="H630" t="s">
        <v>127</v>
      </c>
      <c r="I630" s="88">
        <v>-2</v>
      </c>
      <c r="J630" t="s">
        <v>105</v>
      </c>
      <c r="K630" s="49" t="s">
        <v>520</v>
      </c>
      <c r="L630" s="397">
        <v>14</v>
      </c>
      <c r="M630" t="s">
        <v>75</v>
      </c>
      <c r="N630" t="s">
        <v>75</v>
      </c>
      <c r="O630" t="s">
        <v>347</v>
      </c>
      <c r="P630" t="s">
        <v>347</v>
      </c>
      <c r="Q630" s="353">
        <v>46508</v>
      </c>
      <c r="R630" t="s">
        <v>403</v>
      </c>
      <c r="S630" t="s">
        <v>171</v>
      </c>
      <c r="T630" t="s">
        <v>402</v>
      </c>
      <c r="U630" t="s">
        <v>75</v>
      </c>
      <c r="V630" t="s">
        <v>404</v>
      </c>
      <c r="W630" t="s">
        <v>75</v>
      </c>
      <c r="X630" s="49">
        <v>7.4</v>
      </c>
      <c r="Y630" t="s">
        <v>75</v>
      </c>
      <c r="Z630" t="s">
        <v>347</v>
      </c>
      <c r="AA630" t="s">
        <v>75</v>
      </c>
      <c r="AB630" t="s">
        <v>128</v>
      </c>
      <c r="AC630" t="s">
        <v>509</v>
      </c>
      <c r="AD630" t="s">
        <v>80</v>
      </c>
      <c r="AE630" t="s">
        <v>180</v>
      </c>
      <c r="AF630" t="s">
        <v>409</v>
      </c>
      <c r="AG630" s="88" t="s">
        <v>256</v>
      </c>
      <c r="AH630" t="s">
        <v>83</v>
      </c>
      <c r="AI630" s="49" t="s">
        <v>416</v>
      </c>
      <c r="AJ630" s="49">
        <v>1</v>
      </c>
      <c r="AK630" t="s">
        <v>5574</v>
      </c>
      <c r="AL630" s="355">
        <v>-28</v>
      </c>
      <c r="AM630" s="49" t="s">
        <v>75</v>
      </c>
      <c r="AN630" s="49" t="s">
        <v>75</v>
      </c>
      <c r="AO630" s="397" t="s">
        <v>75</v>
      </c>
      <c r="AP630" s="397" t="s">
        <v>75</v>
      </c>
      <c r="AQ630" s="397" t="s">
        <v>75</v>
      </c>
      <c r="AR630" s="397" t="s">
        <v>75</v>
      </c>
    </row>
    <row r="631" spans="1:44" x14ac:dyDescent="0.25">
      <c r="A631" s="353">
        <v>45680</v>
      </c>
      <c r="B631" t="s">
        <v>85</v>
      </c>
      <c r="C631" t="s">
        <v>177</v>
      </c>
      <c r="D631" s="357" t="s">
        <v>608</v>
      </c>
      <c r="E631" t="s">
        <v>485</v>
      </c>
      <c r="F631" t="s">
        <v>273</v>
      </c>
      <c r="G631" t="s">
        <v>75</v>
      </c>
      <c r="H631" t="s">
        <v>273</v>
      </c>
      <c r="I631" s="88">
        <v>-2</v>
      </c>
      <c r="J631" t="s">
        <v>561</v>
      </c>
      <c r="K631" s="49" t="s">
        <v>491</v>
      </c>
      <c r="L631" s="397">
        <v>125</v>
      </c>
      <c r="M631" t="s">
        <v>75</v>
      </c>
      <c r="N631" t="s">
        <v>75</v>
      </c>
      <c r="O631" t="s">
        <v>347</v>
      </c>
      <c r="P631" t="s">
        <v>347</v>
      </c>
      <c r="Q631" s="353" t="s">
        <v>75</v>
      </c>
      <c r="R631" t="s">
        <v>403</v>
      </c>
      <c r="S631" t="s">
        <v>171</v>
      </c>
      <c r="T631" t="s">
        <v>402</v>
      </c>
      <c r="U631" t="s">
        <v>75</v>
      </c>
      <c r="V631" t="s">
        <v>404</v>
      </c>
      <c r="W631" t="s">
        <v>75</v>
      </c>
      <c r="X631" s="49">
        <v>8.4</v>
      </c>
      <c r="Y631" t="s">
        <v>75</v>
      </c>
      <c r="Z631" t="s">
        <v>347</v>
      </c>
      <c r="AA631" t="s">
        <v>75</v>
      </c>
      <c r="AB631" t="s">
        <v>274</v>
      </c>
      <c r="AC631" t="s">
        <v>487</v>
      </c>
      <c r="AD631" t="s">
        <v>270</v>
      </c>
      <c r="AE631" t="s">
        <v>180</v>
      </c>
      <c r="AF631" t="s">
        <v>488</v>
      </c>
      <c r="AG631" s="88" t="s">
        <v>489</v>
      </c>
      <c r="AH631" t="s">
        <v>104</v>
      </c>
      <c r="AI631" s="49" t="s">
        <v>445</v>
      </c>
      <c r="AJ631" s="49">
        <v>1</v>
      </c>
      <c r="AK631" t="s">
        <v>5574</v>
      </c>
      <c r="AL631" s="355">
        <v>-250</v>
      </c>
      <c r="AM631" s="49" t="s">
        <v>75</v>
      </c>
      <c r="AN631" s="49" t="s">
        <v>75</v>
      </c>
      <c r="AO631" s="397" t="s">
        <v>75</v>
      </c>
      <c r="AP631" s="397" t="s">
        <v>75</v>
      </c>
      <c r="AQ631" s="397" t="s">
        <v>75</v>
      </c>
      <c r="AR631" s="397" t="s">
        <v>75</v>
      </c>
    </row>
    <row r="632" spans="1:44" x14ac:dyDescent="0.25">
      <c r="A632" s="353">
        <v>45680</v>
      </c>
      <c r="B632" t="s">
        <v>85</v>
      </c>
      <c r="C632" t="s">
        <v>177</v>
      </c>
      <c r="D632" s="357" t="s">
        <v>608</v>
      </c>
      <c r="E632" t="s">
        <v>485</v>
      </c>
      <c r="F632" t="s">
        <v>271</v>
      </c>
      <c r="G632" t="s">
        <v>75</v>
      </c>
      <c r="H632" t="s">
        <v>271</v>
      </c>
      <c r="I632" s="88">
        <v>-2</v>
      </c>
      <c r="J632" t="s">
        <v>561</v>
      </c>
      <c r="K632" s="49" t="s">
        <v>490</v>
      </c>
      <c r="L632" s="397">
        <v>125</v>
      </c>
      <c r="M632" t="s">
        <v>75</v>
      </c>
      <c r="N632" t="s">
        <v>75</v>
      </c>
      <c r="O632" t="s">
        <v>347</v>
      </c>
      <c r="P632" t="s">
        <v>347</v>
      </c>
      <c r="Q632" s="353" t="s">
        <v>75</v>
      </c>
      <c r="R632" t="s">
        <v>403</v>
      </c>
      <c r="S632" t="s">
        <v>171</v>
      </c>
      <c r="T632" t="s">
        <v>402</v>
      </c>
      <c r="U632" t="s">
        <v>75</v>
      </c>
      <c r="V632" t="s">
        <v>404</v>
      </c>
      <c r="W632" t="s">
        <v>75</v>
      </c>
      <c r="X632" s="49">
        <v>8.4</v>
      </c>
      <c r="Y632" t="s">
        <v>75</v>
      </c>
      <c r="Z632" t="s">
        <v>347</v>
      </c>
      <c r="AA632" t="s">
        <v>75</v>
      </c>
      <c r="AB632" t="s">
        <v>272</v>
      </c>
      <c r="AC632" t="s">
        <v>487</v>
      </c>
      <c r="AD632" t="s">
        <v>270</v>
      </c>
      <c r="AE632" t="s">
        <v>180</v>
      </c>
      <c r="AF632" t="s">
        <v>488</v>
      </c>
      <c r="AG632" s="88" t="s">
        <v>489</v>
      </c>
      <c r="AH632" t="s">
        <v>104</v>
      </c>
      <c r="AI632" s="49" t="s">
        <v>445</v>
      </c>
      <c r="AJ632" s="49">
        <v>1</v>
      </c>
      <c r="AK632" t="s">
        <v>5574</v>
      </c>
      <c r="AL632" s="355">
        <v>-250</v>
      </c>
      <c r="AM632" s="49" t="s">
        <v>75</v>
      </c>
      <c r="AN632" s="49" t="s">
        <v>75</v>
      </c>
      <c r="AO632" s="397" t="s">
        <v>75</v>
      </c>
      <c r="AP632" s="397" t="s">
        <v>75</v>
      </c>
      <c r="AQ632" s="397" t="s">
        <v>75</v>
      </c>
      <c r="AR632" s="397" t="s">
        <v>75</v>
      </c>
    </row>
    <row r="633" spans="1:44" x14ac:dyDescent="0.25">
      <c r="A633" s="353">
        <v>45680</v>
      </c>
      <c r="B633" t="s">
        <v>85</v>
      </c>
      <c r="C633" t="s">
        <v>177</v>
      </c>
      <c r="D633" s="357" t="s">
        <v>608</v>
      </c>
      <c r="E633" t="s">
        <v>485</v>
      </c>
      <c r="F633" t="s">
        <v>275</v>
      </c>
      <c r="G633" t="s">
        <v>75</v>
      </c>
      <c r="H633" t="s">
        <v>275</v>
      </c>
      <c r="I633" s="88">
        <v>-2</v>
      </c>
      <c r="J633" t="s">
        <v>561</v>
      </c>
      <c r="K633" s="49" t="s">
        <v>486</v>
      </c>
      <c r="L633" s="397">
        <v>125</v>
      </c>
      <c r="M633" t="s">
        <v>75</v>
      </c>
      <c r="N633" t="s">
        <v>75</v>
      </c>
      <c r="O633" t="s">
        <v>347</v>
      </c>
      <c r="P633" t="s">
        <v>347</v>
      </c>
      <c r="Q633" s="353" t="s">
        <v>75</v>
      </c>
      <c r="R633" t="s">
        <v>403</v>
      </c>
      <c r="S633" t="s">
        <v>171</v>
      </c>
      <c r="T633" t="s">
        <v>402</v>
      </c>
      <c r="U633" t="s">
        <v>75</v>
      </c>
      <c r="V633" t="s">
        <v>404</v>
      </c>
      <c r="W633" t="s">
        <v>75</v>
      </c>
      <c r="X633" s="49">
        <v>8.4</v>
      </c>
      <c r="Y633" t="s">
        <v>75</v>
      </c>
      <c r="Z633" t="s">
        <v>347</v>
      </c>
      <c r="AA633" t="s">
        <v>75</v>
      </c>
      <c r="AB633" t="s">
        <v>276</v>
      </c>
      <c r="AC633" t="s">
        <v>487</v>
      </c>
      <c r="AD633" t="s">
        <v>270</v>
      </c>
      <c r="AE633" t="s">
        <v>180</v>
      </c>
      <c r="AF633" t="s">
        <v>488</v>
      </c>
      <c r="AG633" s="88" t="s">
        <v>489</v>
      </c>
      <c r="AH633" t="s">
        <v>104</v>
      </c>
      <c r="AI633" s="49" t="s">
        <v>445</v>
      </c>
      <c r="AJ633" s="49">
        <v>1</v>
      </c>
      <c r="AK633" t="s">
        <v>5574</v>
      </c>
      <c r="AL633" s="355">
        <v>-250</v>
      </c>
      <c r="AM633" s="49" t="s">
        <v>75</v>
      </c>
      <c r="AN633" s="49" t="s">
        <v>75</v>
      </c>
      <c r="AO633" s="397" t="s">
        <v>75</v>
      </c>
      <c r="AP633" s="397" t="s">
        <v>75</v>
      </c>
      <c r="AQ633" s="397" t="s">
        <v>75</v>
      </c>
      <c r="AR633" s="397" t="s">
        <v>75</v>
      </c>
    </row>
    <row r="634" spans="1:44" x14ac:dyDescent="0.25">
      <c r="A634" s="353">
        <v>45680</v>
      </c>
      <c r="B634" t="s">
        <v>85</v>
      </c>
      <c r="C634" t="s">
        <v>175</v>
      </c>
      <c r="D634" s="357" t="s">
        <v>366</v>
      </c>
      <c r="E634" t="s">
        <v>532</v>
      </c>
      <c r="F634" t="s">
        <v>169</v>
      </c>
      <c r="G634" t="s">
        <v>75</v>
      </c>
      <c r="H634" t="s">
        <v>169</v>
      </c>
      <c r="I634" s="88">
        <v>-2</v>
      </c>
      <c r="J634" t="s">
        <v>296</v>
      </c>
      <c r="K634" s="49" t="s">
        <v>533</v>
      </c>
      <c r="L634" s="397">
        <v>3.16</v>
      </c>
      <c r="M634" t="s">
        <v>75</v>
      </c>
      <c r="N634" t="s">
        <v>75</v>
      </c>
      <c r="O634" t="s">
        <v>347</v>
      </c>
      <c r="P634" t="s">
        <v>347</v>
      </c>
      <c r="Q634" s="353" t="s">
        <v>75</v>
      </c>
      <c r="R634" t="s">
        <v>403</v>
      </c>
      <c r="S634" t="s">
        <v>5546</v>
      </c>
      <c r="T634" t="s">
        <v>5547</v>
      </c>
      <c r="U634" t="s">
        <v>75</v>
      </c>
      <c r="V634" t="s">
        <v>404</v>
      </c>
      <c r="W634" t="s">
        <v>75</v>
      </c>
      <c r="X634" s="49">
        <v>4.2</v>
      </c>
      <c r="Y634" t="s">
        <v>75</v>
      </c>
      <c r="Z634" t="s">
        <v>347</v>
      </c>
      <c r="AA634" t="s">
        <v>75</v>
      </c>
      <c r="AB634" t="s">
        <v>170</v>
      </c>
      <c r="AC634" t="s">
        <v>75</v>
      </c>
      <c r="AD634" t="s">
        <v>176</v>
      </c>
      <c r="AE634" t="s">
        <v>187</v>
      </c>
      <c r="AF634" t="s">
        <v>263</v>
      </c>
      <c r="AG634" s="88" t="s">
        <v>264</v>
      </c>
      <c r="AH634" t="s">
        <v>83</v>
      </c>
      <c r="AI634" s="49" t="s">
        <v>433</v>
      </c>
      <c r="AJ634" s="49">
        <v>1</v>
      </c>
      <c r="AK634" t="s">
        <v>5575</v>
      </c>
      <c r="AL634" s="355">
        <v>-6.32</v>
      </c>
      <c r="AM634" s="49" t="s">
        <v>75</v>
      </c>
      <c r="AN634" s="49" t="s">
        <v>75</v>
      </c>
      <c r="AO634" s="397" t="s">
        <v>75</v>
      </c>
      <c r="AP634" s="397" t="s">
        <v>75</v>
      </c>
      <c r="AQ634" s="397" t="s">
        <v>75</v>
      </c>
      <c r="AR634" s="397" t="s">
        <v>75</v>
      </c>
    </row>
    <row r="635" spans="1:44" x14ac:dyDescent="0.25">
      <c r="A635" s="353">
        <v>45680</v>
      </c>
      <c r="B635" t="s">
        <v>85</v>
      </c>
      <c r="C635" t="s">
        <v>175</v>
      </c>
      <c r="D635" s="357" t="s">
        <v>366</v>
      </c>
      <c r="E635" t="s">
        <v>532</v>
      </c>
      <c r="F635" t="s">
        <v>169</v>
      </c>
      <c r="G635" t="s">
        <v>75</v>
      </c>
      <c r="H635" t="s">
        <v>169</v>
      </c>
      <c r="I635" s="88">
        <v>-2</v>
      </c>
      <c r="J635" t="s">
        <v>296</v>
      </c>
      <c r="K635" s="49" t="s">
        <v>533</v>
      </c>
      <c r="L635" s="397">
        <v>3.16</v>
      </c>
      <c r="M635" t="s">
        <v>75</v>
      </c>
      <c r="N635" t="s">
        <v>75</v>
      </c>
      <c r="O635" t="s">
        <v>347</v>
      </c>
      <c r="P635" t="s">
        <v>347</v>
      </c>
      <c r="Q635" s="353" t="s">
        <v>75</v>
      </c>
      <c r="R635" t="s">
        <v>403</v>
      </c>
      <c r="S635" t="s">
        <v>5546</v>
      </c>
      <c r="T635" t="s">
        <v>5547</v>
      </c>
      <c r="U635" t="s">
        <v>75</v>
      </c>
      <c r="V635" t="s">
        <v>404</v>
      </c>
      <c r="W635" t="s">
        <v>75</v>
      </c>
      <c r="X635" s="49">
        <v>4.2</v>
      </c>
      <c r="Y635" t="s">
        <v>75</v>
      </c>
      <c r="Z635" t="s">
        <v>347</v>
      </c>
      <c r="AA635" t="s">
        <v>75</v>
      </c>
      <c r="AB635" t="s">
        <v>170</v>
      </c>
      <c r="AC635" t="s">
        <v>75</v>
      </c>
      <c r="AD635" t="s">
        <v>176</v>
      </c>
      <c r="AE635" t="s">
        <v>187</v>
      </c>
      <c r="AF635" t="s">
        <v>263</v>
      </c>
      <c r="AG635" s="88" t="s">
        <v>264</v>
      </c>
      <c r="AH635" t="s">
        <v>83</v>
      </c>
      <c r="AI635" s="49" t="s">
        <v>433</v>
      </c>
      <c r="AJ635" s="49">
        <v>1</v>
      </c>
      <c r="AK635" t="s">
        <v>5576</v>
      </c>
      <c r="AL635" s="355">
        <v>-6.32</v>
      </c>
      <c r="AM635" s="49" t="s">
        <v>75</v>
      </c>
      <c r="AN635" s="49" t="s">
        <v>75</v>
      </c>
      <c r="AO635" s="397" t="s">
        <v>75</v>
      </c>
      <c r="AP635" s="397" t="s">
        <v>75</v>
      </c>
      <c r="AQ635" s="397" t="s">
        <v>75</v>
      </c>
      <c r="AR635" s="397" t="s">
        <v>75</v>
      </c>
    </row>
    <row r="636" spans="1:44" x14ac:dyDescent="0.25">
      <c r="A636" s="353">
        <v>45680</v>
      </c>
      <c r="B636" t="s">
        <v>85</v>
      </c>
      <c r="C636" t="s">
        <v>188</v>
      </c>
      <c r="D636" s="357" t="s">
        <v>365</v>
      </c>
      <c r="E636" t="s">
        <v>430</v>
      </c>
      <c r="F636" t="s">
        <v>124</v>
      </c>
      <c r="G636" t="s">
        <v>75</v>
      </c>
      <c r="H636" t="s">
        <v>124</v>
      </c>
      <c r="I636" s="88">
        <v>-2</v>
      </c>
      <c r="J636" t="s">
        <v>102</v>
      </c>
      <c r="K636" s="49" t="s">
        <v>100</v>
      </c>
      <c r="L636" s="397">
        <v>2.63</v>
      </c>
      <c r="M636" t="s">
        <v>75</v>
      </c>
      <c r="N636" t="s">
        <v>75</v>
      </c>
      <c r="O636" t="s">
        <v>347</v>
      </c>
      <c r="P636" t="s">
        <v>347</v>
      </c>
      <c r="Q636" s="353" t="s">
        <v>75</v>
      </c>
      <c r="R636" t="s">
        <v>403</v>
      </c>
      <c r="S636" t="s">
        <v>2123</v>
      </c>
      <c r="T636" t="s">
        <v>2124</v>
      </c>
      <c r="U636" t="s">
        <v>75</v>
      </c>
      <c r="V636" t="s">
        <v>431</v>
      </c>
      <c r="W636" t="s">
        <v>75</v>
      </c>
      <c r="X636" s="49">
        <v>2.4</v>
      </c>
      <c r="Y636" t="s">
        <v>75</v>
      </c>
      <c r="Z636" t="s">
        <v>347</v>
      </c>
      <c r="AA636" t="s">
        <v>75</v>
      </c>
      <c r="AB636" t="s">
        <v>125</v>
      </c>
      <c r="AC636" t="s">
        <v>356</v>
      </c>
      <c r="AD636" t="s">
        <v>2125</v>
      </c>
      <c r="AE636" t="s">
        <v>199</v>
      </c>
      <c r="AF636" t="s">
        <v>2126</v>
      </c>
      <c r="AG636" s="88" t="s">
        <v>256</v>
      </c>
      <c r="AH636" t="s">
        <v>83</v>
      </c>
      <c r="AI636" s="49" t="s">
        <v>406</v>
      </c>
      <c r="AJ636" s="49">
        <v>1</v>
      </c>
      <c r="AK636" t="s">
        <v>5573</v>
      </c>
      <c r="AL636" s="355">
        <v>-5.26</v>
      </c>
      <c r="AM636" s="49" t="s">
        <v>75</v>
      </c>
      <c r="AN636" s="49" t="s">
        <v>75</v>
      </c>
      <c r="AO636" s="397" t="s">
        <v>75</v>
      </c>
      <c r="AP636" s="397" t="s">
        <v>75</v>
      </c>
      <c r="AQ636" s="397" t="s">
        <v>75</v>
      </c>
      <c r="AR636" s="397" t="s">
        <v>75</v>
      </c>
    </row>
    <row r="637" spans="1:44" x14ac:dyDescent="0.25">
      <c r="A637" s="353">
        <v>45680</v>
      </c>
      <c r="B637" t="s">
        <v>85</v>
      </c>
      <c r="C637" t="s">
        <v>177</v>
      </c>
      <c r="D637" s="357" t="s">
        <v>477</v>
      </c>
      <c r="E637" t="s">
        <v>415</v>
      </c>
      <c r="F637" t="s">
        <v>286</v>
      </c>
      <c r="G637" t="s">
        <v>75</v>
      </c>
      <c r="H637" t="s">
        <v>286</v>
      </c>
      <c r="I637" s="88">
        <v>-2</v>
      </c>
      <c r="J637" t="s">
        <v>2159</v>
      </c>
      <c r="K637" s="49" t="s">
        <v>494</v>
      </c>
      <c r="L637" s="397">
        <v>45</v>
      </c>
      <c r="M637" t="s">
        <v>75</v>
      </c>
      <c r="N637" t="s">
        <v>75</v>
      </c>
      <c r="O637" t="s">
        <v>347</v>
      </c>
      <c r="P637" t="s">
        <v>347</v>
      </c>
      <c r="Q637" s="353">
        <v>47208</v>
      </c>
      <c r="R637" t="s">
        <v>403</v>
      </c>
      <c r="S637" t="s">
        <v>171</v>
      </c>
      <c r="T637" t="s">
        <v>402</v>
      </c>
      <c r="U637" t="s">
        <v>75</v>
      </c>
      <c r="V637" t="s">
        <v>404</v>
      </c>
      <c r="W637" t="s">
        <v>75</v>
      </c>
      <c r="X637" s="49">
        <v>7.3</v>
      </c>
      <c r="Y637" t="s">
        <v>75</v>
      </c>
      <c r="Z637" t="s">
        <v>347</v>
      </c>
      <c r="AA637" t="s">
        <v>75</v>
      </c>
      <c r="AB637" t="s">
        <v>2160</v>
      </c>
      <c r="AC637" t="s">
        <v>479</v>
      </c>
      <c r="AD637" t="s">
        <v>178</v>
      </c>
      <c r="AE637" t="s">
        <v>180</v>
      </c>
      <c r="AF637" t="s">
        <v>79</v>
      </c>
      <c r="AG637" s="88" t="s">
        <v>254</v>
      </c>
      <c r="AH637" t="s">
        <v>83</v>
      </c>
      <c r="AI637" s="49" t="s">
        <v>416</v>
      </c>
      <c r="AJ637" s="49">
        <v>1</v>
      </c>
      <c r="AK637" t="s">
        <v>5574</v>
      </c>
      <c r="AL637" s="355">
        <v>-90</v>
      </c>
      <c r="AM637" s="49" t="s">
        <v>75</v>
      </c>
      <c r="AN637" s="49" t="s">
        <v>75</v>
      </c>
      <c r="AO637" s="397" t="s">
        <v>75</v>
      </c>
      <c r="AP637" s="397" t="s">
        <v>75</v>
      </c>
      <c r="AQ637" s="397" t="s">
        <v>75</v>
      </c>
      <c r="AR637" s="397" t="s">
        <v>75</v>
      </c>
    </row>
    <row r="638" spans="1:44" x14ac:dyDescent="0.25">
      <c r="A638" s="353">
        <v>45680</v>
      </c>
      <c r="B638" t="s">
        <v>85</v>
      </c>
      <c r="C638" t="s">
        <v>179</v>
      </c>
      <c r="D638" s="357" t="s">
        <v>110</v>
      </c>
      <c r="E638" t="s">
        <v>523</v>
      </c>
      <c r="F638" t="s">
        <v>202</v>
      </c>
      <c r="G638" t="s">
        <v>75</v>
      </c>
      <c r="H638" t="s">
        <v>202</v>
      </c>
      <c r="I638" s="88">
        <v>-1</v>
      </c>
      <c r="J638" t="s">
        <v>103</v>
      </c>
      <c r="K638" s="49" t="s">
        <v>118</v>
      </c>
      <c r="L638" s="397">
        <v>350</v>
      </c>
      <c r="M638" t="s">
        <v>75</v>
      </c>
      <c r="N638" t="s">
        <v>75</v>
      </c>
      <c r="O638" t="s">
        <v>347</v>
      </c>
      <c r="P638" t="s">
        <v>347</v>
      </c>
      <c r="Q638" s="353">
        <v>46054</v>
      </c>
      <c r="R638" t="s">
        <v>403</v>
      </c>
      <c r="S638" t="s">
        <v>159</v>
      </c>
      <c r="T638" t="s">
        <v>400</v>
      </c>
      <c r="U638" t="s">
        <v>75</v>
      </c>
      <c r="V638" t="s">
        <v>404</v>
      </c>
      <c r="W638" t="s">
        <v>75</v>
      </c>
      <c r="X638" s="49">
        <v>1.3</v>
      </c>
      <c r="Y638" t="s">
        <v>75</v>
      </c>
      <c r="Z638" t="s">
        <v>347</v>
      </c>
      <c r="AA638" t="s">
        <v>75</v>
      </c>
      <c r="AB638" t="s">
        <v>625</v>
      </c>
      <c r="AC638" t="s">
        <v>522</v>
      </c>
      <c r="AD638" t="s">
        <v>164</v>
      </c>
      <c r="AE638" t="s">
        <v>313</v>
      </c>
      <c r="AF638" t="s">
        <v>345</v>
      </c>
      <c r="AG638" s="88" t="s">
        <v>262</v>
      </c>
      <c r="AH638" t="s">
        <v>83</v>
      </c>
      <c r="AI638" s="49" t="s">
        <v>436</v>
      </c>
      <c r="AJ638" s="49">
        <v>5</v>
      </c>
      <c r="AK638" t="s">
        <v>5577</v>
      </c>
      <c r="AL638" s="355">
        <v>-350</v>
      </c>
      <c r="AM638" s="49" t="s">
        <v>75</v>
      </c>
      <c r="AN638" s="49" t="s">
        <v>5578</v>
      </c>
      <c r="AO638" s="397" t="s">
        <v>75</v>
      </c>
      <c r="AP638" s="397" t="s">
        <v>75</v>
      </c>
      <c r="AQ638" s="397" t="s">
        <v>75</v>
      </c>
      <c r="AR638" s="397" t="s">
        <v>75</v>
      </c>
    </row>
    <row r="639" spans="1:44" x14ac:dyDescent="0.25">
      <c r="A639" s="353">
        <v>45680</v>
      </c>
      <c r="B639" t="s">
        <v>85</v>
      </c>
      <c r="C639" t="s">
        <v>179</v>
      </c>
      <c r="D639" s="357" t="s">
        <v>110</v>
      </c>
      <c r="E639" t="s">
        <v>523</v>
      </c>
      <c r="F639" t="s">
        <v>206</v>
      </c>
      <c r="G639" t="s">
        <v>75</v>
      </c>
      <c r="H639" t="s">
        <v>206</v>
      </c>
      <c r="I639" s="88">
        <v>-1</v>
      </c>
      <c r="J639" t="s">
        <v>103</v>
      </c>
      <c r="K639" s="49" t="s">
        <v>111</v>
      </c>
      <c r="L639" s="397">
        <v>350</v>
      </c>
      <c r="M639" t="s">
        <v>75</v>
      </c>
      <c r="N639" t="s">
        <v>75</v>
      </c>
      <c r="O639" t="s">
        <v>347</v>
      </c>
      <c r="P639" t="s">
        <v>347</v>
      </c>
      <c r="Q639" s="353" t="s">
        <v>75</v>
      </c>
      <c r="R639" t="s">
        <v>403</v>
      </c>
      <c r="S639" t="s">
        <v>159</v>
      </c>
      <c r="T639" t="s">
        <v>400</v>
      </c>
      <c r="U639" t="s">
        <v>75</v>
      </c>
      <c r="V639" t="s">
        <v>404</v>
      </c>
      <c r="W639" t="s">
        <v>75</v>
      </c>
      <c r="X639" s="49">
        <v>1.4</v>
      </c>
      <c r="Y639" t="s">
        <v>75</v>
      </c>
      <c r="Z639" t="s">
        <v>347</v>
      </c>
      <c r="AA639" t="s">
        <v>75</v>
      </c>
      <c r="AB639" t="s">
        <v>626</v>
      </c>
      <c r="AC639" t="s">
        <v>522</v>
      </c>
      <c r="AD639" t="s">
        <v>164</v>
      </c>
      <c r="AE639" t="s">
        <v>313</v>
      </c>
      <c r="AF639" t="s">
        <v>345</v>
      </c>
      <c r="AG639" s="88" t="s">
        <v>262</v>
      </c>
      <c r="AH639" t="s">
        <v>83</v>
      </c>
      <c r="AI639" s="49" t="s">
        <v>436</v>
      </c>
      <c r="AJ639" s="49">
        <v>1</v>
      </c>
      <c r="AK639" t="s">
        <v>5577</v>
      </c>
      <c r="AL639" s="355">
        <v>-350</v>
      </c>
      <c r="AM639" s="49" t="s">
        <v>75</v>
      </c>
      <c r="AN639" s="49" t="s">
        <v>5578</v>
      </c>
      <c r="AO639" s="397" t="s">
        <v>75</v>
      </c>
      <c r="AP639" s="397" t="s">
        <v>75</v>
      </c>
      <c r="AQ639" s="397" t="s">
        <v>75</v>
      </c>
      <c r="AR639" s="397" t="s">
        <v>75</v>
      </c>
    </row>
    <row r="640" spans="1:44" x14ac:dyDescent="0.25">
      <c r="A640" s="353">
        <v>45680</v>
      </c>
      <c r="B640" t="s">
        <v>85</v>
      </c>
      <c r="C640" t="s">
        <v>179</v>
      </c>
      <c r="D640" s="357" t="s">
        <v>182</v>
      </c>
      <c r="E640" t="s">
        <v>525</v>
      </c>
      <c r="F640" t="s">
        <v>526</v>
      </c>
      <c r="G640" t="s">
        <v>75</v>
      </c>
      <c r="H640" t="s">
        <v>184</v>
      </c>
      <c r="I640" s="88">
        <v>-1</v>
      </c>
      <c r="J640" t="s">
        <v>103</v>
      </c>
      <c r="K640" s="49" t="s">
        <v>156</v>
      </c>
      <c r="L640" s="397">
        <v>1250</v>
      </c>
      <c r="M640" t="s">
        <v>75</v>
      </c>
      <c r="N640" t="s">
        <v>75</v>
      </c>
      <c r="O640" t="s">
        <v>347</v>
      </c>
      <c r="P640" t="s">
        <v>347</v>
      </c>
      <c r="Q640" s="353">
        <v>46340</v>
      </c>
      <c r="R640" t="s">
        <v>403</v>
      </c>
      <c r="S640" t="s">
        <v>159</v>
      </c>
      <c r="T640" t="s">
        <v>400</v>
      </c>
      <c r="U640" t="s">
        <v>75</v>
      </c>
      <c r="V640" t="s">
        <v>404</v>
      </c>
      <c r="W640" t="s">
        <v>75</v>
      </c>
      <c r="X640" s="49">
        <v>1.3</v>
      </c>
      <c r="Y640" t="s">
        <v>75</v>
      </c>
      <c r="Z640" t="s">
        <v>347</v>
      </c>
      <c r="AA640" t="s">
        <v>75</v>
      </c>
      <c r="AB640" t="s">
        <v>157</v>
      </c>
      <c r="AC640" t="s">
        <v>522</v>
      </c>
      <c r="AD640" t="s">
        <v>164</v>
      </c>
      <c r="AE640" t="s">
        <v>313</v>
      </c>
      <c r="AF640" t="s">
        <v>345</v>
      </c>
      <c r="AG640" s="88" t="s">
        <v>262</v>
      </c>
      <c r="AH640" t="s">
        <v>83</v>
      </c>
      <c r="AI640" s="49" t="s">
        <v>436</v>
      </c>
      <c r="AJ640" s="49">
        <v>5</v>
      </c>
      <c r="AK640" t="s">
        <v>5571</v>
      </c>
      <c r="AL640" s="355">
        <v>-1250</v>
      </c>
      <c r="AM640" s="49" t="s">
        <v>75</v>
      </c>
      <c r="AN640" s="49" t="s">
        <v>5572</v>
      </c>
      <c r="AO640" s="397" t="s">
        <v>75</v>
      </c>
      <c r="AP640" s="397" t="s">
        <v>75</v>
      </c>
      <c r="AQ640" s="397" t="s">
        <v>75</v>
      </c>
      <c r="AR640" s="397" t="s">
        <v>75</v>
      </c>
    </row>
    <row r="641" spans="1:44" x14ac:dyDescent="0.25">
      <c r="A641" s="353">
        <v>45680</v>
      </c>
      <c r="B641" t="s">
        <v>85</v>
      </c>
      <c r="C641" t="s">
        <v>179</v>
      </c>
      <c r="D641" s="357" t="s">
        <v>182</v>
      </c>
      <c r="E641" t="s">
        <v>525</v>
      </c>
      <c r="F641" t="s">
        <v>526</v>
      </c>
      <c r="G641" t="s">
        <v>75</v>
      </c>
      <c r="H641" t="s">
        <v>185</v>
      </c>
      <c r="I641" s="88">
        <v>-1</v>
      </c>
      <c r="J641" t="s">
        <v>103</v>
      </c>
      <c r="K641" s="49" t="s">
        <v>327</v>
      </c>
      <c r="L641" s="397">
        <v>1250</v>
      </c>
      <c r="M641" t="s">
        <v>75</v>
      </c>
      <c r="N641" t="s">
        <v>75</v>
      </c>
      <c r="O641" t="s">
        <v>347</v>
      </c>
      <c r="P641" t="s">
        <v>347</v>
      </c>
      <c r="Q641" s="353">
        <v>47072</v>
      </c>
      <c r="R641" t="s">
        <v>403</v>
      </c>
      <c r="S641" t="s">
        <v>159</v>
      </c>
      <c r="T641" t="s">
        <v>400</v>
      </c>
      <c r="U641" t="s">
        <v>75</v>
      </c>
      <c r="V641" t="s">
        <v>404</v>
      </c>
      <c r="W641" t="s">
        <v>75</v>
      </c>
      <c r="X641" s="49">
        <v>1.3</v>
      </c>
      <c r="Y641" t="s">
        <v>75</v>
      </c>
      <c r="Z641" t="s">
        <v>347</v>
      </c>
      <c r="AA641" t="s">
        <v>75</v>
      </c>
      <c r="AB641" t="s">
        <v>106</v>
      </c>
      <c r="AC641" t="s">
        <v>522</v>
      </c>
      <c r="AD641" t="s">
        <v>164</v>
      </c>
      <c r="AE641" t="s">
        <v>313</v>
      </c>
      <c r="AF641" t="s">
        <v>345</v>
      </c>
      <c r="AG641" s="88" t="s">
        <v>262</v>
      </c>
      <c r="AH641" t="s">
        <v>83</v>
      </c>
      <c r="AI641" s="49" t="s">
        <v>436</v>
      </c>
      <c r="AJ641" s="49">
        <v>5</v>
      </c>
      <c r="AK641" t="s">
        <v>5571</v>
      </c>
      <c r="AL641" s="355">
        <v>-1250</v>
      </c>
      <c r="AM641" s="49" t="s">
        <v>75</v>
      </c>
      <c r="AN641" s="49" t="s">
        <v>5572</v>
      </c>
      <c r="AO641" s="397" t="s">
        <v>75</v>
      </c>
      <c r="AP641" s="397" t="s">
        <v>75</v>
      </c>
      <c r="AQ641" s="397" t="s">
        <v>75</v>
      </c>
      <c r="AR641" s="397" t="s">
        <v>75</v>
      </c>
    </row>
    <row r="642" spans="1:44" x14ac:dyDescent="0.25">
      <c r="A642" s="353">
        <v>45680</v>
      </c>
      <c r="B642" t="s">
        <v>85</v>
      </c>
      <c r="C642" t="s">
        <v>188</v>
      </c>
      <c r="D642" s="357" t="s">
        <v>189</v>
      </c>
      <c r="E642" t="s">
        <v>462</v>
      </c>
      <c r="F642" t="s">
        <v>1865</v>
      </c>
      <c r="G642" t="s">
        <v>75</v>
      </c>
      <c r="H642" t="s">
        <v>1865</v>
      </c>
      <c r="I642" s="88">
        <v>-1</v>
      </c>
      <c r="J642" t="s">
        <v>93</v>
      </c>
      <c r="K642" s="49" t="s">
        <v>1866</v>
      </c>
      <c r="L642" s="397">
        <v>35</v>
      </c>
      <c r="M642" t="s">
        <v>75</v>
      </c>
      <c r="N642" t="s">
        <v>75</v>
      </c>
      <c r="O642" t="s">
        <v>347</v>
      </c>
      <c r="P642" t="s">
        <v>347</v>
      </c>
      <c r="Q642" s="353">
        <v>46266</v>
      </c>
      <c r="R642" t="s">
        <v>403</v>
      </c>
      <c r="S642" t="s">
        <v>171</v>
      </c>
      <c r="T642" t="s">
        <v>402</v>
      </c>
      <c r="U642" t="s">
        <v>75</v>
      </c>
      <c r="V642" t="s">
        <v>431</v>
      </c>
      <c r="W642" t="s">
        <v>75</v>
      </c>
      <c r="X642" s="49">
        <v>2.4</v>
      </c>
      <c r="Y642" t="s">
        <v>75</v>
      </c>
      <c r="Z642" t="s">
        <v>347</v>
      </c>
      <c r="AA642" t="s">
        <v>75</v>
      </c>
      <c r="AB642" t="s">
        <v>1867</v>
      </c>
      <c r="AC642" t="s">
        <v>1868</v>
      </c>
      <c r="AD642" t="s">
        <v>80</v>
      </c>
      <c r="AE642" t="s">
        <v>180</v>
      </c>
      <c r="AF642" t="s">
        <v>409</v>
      </c>
      <c r="AG642" s="88" t="s">
        <v>256</v>
      </c>
      <c r="AH642" t="s">
        <v>83</v>
      </c>
      <c r="AI642" s="49" t="s">
        <v>414</v>
      </c>
      <c r="AJ642" s="49">
        <v>1</v>
      </c>
      <c r="AK642" t="s">
        <v>5574</v>
      </c>
      <c r="AL642" s="355">
        <v>-35</v>
      </c>
      <c r="AM642" s="49" t="s">
        <v>75</v>
      </c>
      <c r="AN642" s="49" t="s">
        <v>75</v>
      </c>
      <c r="AO642" s="397" t="s">
        <v>75</v>
      </c>
      <c r="AP642" s="397" t="s">
        <v>75</v>
      </c>
      <c r="AQ642" s="397" t="s">
        <v>75</v>
      </c>
      <c r="AR642" s="397" t="s">
        <v>75</v>
      </c>
    </row>
    <row r="643" spans="1:44" x14ac:dyDescent="0.25">
      <c r="A643" s="353">
        <v>45680</v>
      </c>
      <c r="B643" t="s">
        <v>85</v>
      </c>
      <c r="C643" t="s">
        <v>188</v>
      </c>
      <c r="D643" s="357" t="s">
        <v>189</v>
      </c>
      <c r="E643" t="s">
        <v>462</v>
      </c>
      <c r="F643" t="s">
        <v>120</v>
      </c>
      <c r="G643" t="s">
        <v>75</v>
      </c>
      <c r="H643" t="s">
        <v>120</v>
      </c>
      <c r="I643" s="88">
        <v>-1</v>
      </c>
      <c r="J643" t="s">
        <v>121</v>
      </c>
      <c r="K643" s="49" t="s">
        <v>446</v>
      </c>
      <c r="L643" s="397">
        <v>9</v>
      </c>
      <c r="M643" t="s">
        <v>75</v>
      </c>
      <c r="N643" t="s">
        <v>75</v>
      </c>
      <c r="O643" t="s">
        <v>347</v>
      </c>
      <c r="P643" t="s">
        <v>347</v>
      </c>
      <c r="Q643" s="353" t="s">
        <v>75</v>
      </c>
      <c r="R643" t="s">
        <v>403</v>
      </c>
      <c r="S643" t="s">
        <v>171</v>
      </c>
      <c r="T643" t="s">
        <v>402</v>
      </c>
      <c r="U643" t="s">
        <v>75</v>
      </c>
      <c r="V643" t="s">
        <v>431</v>
      </c>
      <c r="W643" t="s">
        <v>75</v>
      </c>
      <c r="X643" s="49">
        <v>5.3</v>
      </c>
      <c r="Y643" t="s">
        <v>75</v>
      </c>
      <c r="Z643" t="s">
        <v>347</v>
      </c>
      <c r="AA643" t="s">
        <v>75</v>
      </c>
      <c r="AB643" t="s">
        <v>120</v>
      </c>
      <c r="AC643" t="s">
        <v>564</v>
      </c>
      <c r="AD643" t="s">
        <v>2134</v>
      </c>
      <c r="AE643" t="s">
        <v>180</v>
      </c>
      <c r="AF643" t="s">
        <v>2135</v>
      </c>
      <c r="AG643" s="88" t="s">
        <v>2136</v>
      </c>
      <c r="AH643" t="s">
        <v>83</v>
      </c>
      <c r="AI643" s="49" t="s">
        <v>406</v>
      </c>
      <c r="AJ643" s="49">
        <v>1</v>
      </c>
      <c r="AK643" t="s">
        <v>5574</v>
      </c>
      <c r="AL643" s="355">
        <v>-9</v>
      </c>
      <c r="AM643" s="49" t="s">
        <v>75</v>
      </c>
      <c r="AN643" s="49" t="s">
        <v>75</v>
      </c>
      <c r="AO643" s="397" t="s">
        <v>75</v>
      </c>
      <c r="AP643" s="397" t="s">
        <v>75</v>
      </c>
      <c r="AQ643" s="397" t="s">
        <v>75</v>
      </c>
      <c r="AR643" s="397" t="s">
        <v>75</v>
      </c>
    </row>
    <row r="644" spans="1:44" x14ac:dyDescent="0.25">
      <c r="A644" s="353">
        <v>45680</v>
      </c>
      <c r="B644" t="s">
        <v>85</v>
      </c>
      <c r="C644" t="s">
        <v>177</v>
      </c>
      <c r="D644" s="357" t="s">
        <v>608</v>
      </c>
      <c r="E644" t="s">
        <v>412</v>
      </c>
      <c r="F644" t="s">
        <v>95</v>
      </c>
      <c r="G644" t="s">
        <v>75</v>
      </c>
      <c r="H644" t="s">
        <v>95</v>
      </c>
      <c r="I644" s="88">
        <v>-1</v>
      </c>
      <c r="J644" t="s">
        <v>97</v>
      </c>
      <c r="K644" s="49" t="s">
        <v>514</v>
      </c>
      <c r="L644" s="397">
        <v>295</v>
      </c>
      <c r="M644" t="s">
        <v>75</v>
      </c>
      <c r="N644" t="s">
        <v>75</v>
      </c>
      <c r="O644" t="s">
        <v>347</v>
      </c>
      <c r="P644" t="s">
        <v>347</v>
      </c>
      <c r="Q644" s="353">
        <v>45809</v>
      </c>
      <c r="R644" t="s">
        <v>403</v>
      </c>
      <c r="S644" t="s">
        <v>171</v>
      </c>
      <c r="T644" t="s">
        <v>402</v>
      </c>
      <c r="U644" t="s">
        <v>75</v>
      </c>
      <c r="V644" t="s">
        <v>404</v>
      </c>
      <c r="W644" t="s">
        <v>75</v>
      </c>
      <c r="X644" s="49">
        <v>8.1999999999999993</v>
      </c>
      <c r="Y644" t="s">
        <v>75</v>
      </c>
      <c r="Z644" t="s">
        <v>347</v>
      </c>
      <c r="AA644" t="s">
        <v>75</v>
      </c>
      <c r="AB644" t="s">
        <v>96</v>
      </c>
      <c r="AC644" t="s">
        <v>509</v>
      </c>
      <c r="AD644" t="s">
        <v>80</v>
      </c>
      <c r="AE644" t="s">
        <v>180</v>
      </c>
      <c r="AF644" t="s">
        <v>5361</v>
      </c>
      <c r="AG644" s="88" t="s">
        <v>256</v>
      </c>
      <c r="AH644" t="s">
        <v>83</v>
      </c>
      <c r="AI644" s="49" t="s">
        <v>445</v>
      </c>
      <c r="AJ644" s="49">
        <v>1</v>
      </c>
      <c r="AK644" t="s">
        <v>5574</v>
      </c>
      <c r="AL644" s="355">
        <v>-295</v>
      </c>
      <c r="AM644" s="49" t="s">
        <v>75</v>
      </c>
      <c r="AN644" s="49" t="s">
        <v>75</v>
      </c>
      <c r="AO644" s="397" t="s">
        <v>75</v>
      </c>
      <c r="AP644" s="397" t="s">
        <v>75</v>
      </c>
      <c r="AQ644" s="397" t="s">
        <v>75</v>
      </c>
      <c r="AR644" s="397" t="s">
        <v>75</v>
      </c>
    </row>
    <row r="645" spans="1:44" x14ac:dyDescent="0.25">
      <c r="A645" s="353">
        <v>45680</v>
      </c>
      <c r="B645" t="s">
        <v>85</v>
      </c>
      <c r="C645" t="s">
        <v>177</v>
      </c>
      <c r="D645" s="357" t="s">
        <v>116</v>
      </c>
      <c r="E645" t="s">
        <v>474</v>
      </c>
      <c r="F645" t="s">
        <v>2639</v>
      </c>
      <c r="G645" t="s">
        <v>75</v>
      </c>
      <c r="H645" t="s">
        <v>2639</v>
      </c>
      <c r="I645" s="88">
        <v>-1</v>
      </c>
      <c r="J645" t="s">
        <v>105</v>
      </c>
      <c r="K645" s="49" t="s">
        <v>2640</v>
      </c>
      <c r="L645" s="397">
        <v>45</v>
      </c>
      <c r="M645" t="s">
        <v>75</v>
      </c>
      <c r="N645" t="s">
        <v>75</v>
      </c>
      <c r="O645" t="s">
        <v>347</v>
      </c>
      <c r="P645" t="s">
        <v>347</v>
      </c>
      <c r="Q645" s="353" t="s">
        <v>75</v>
      </c>
      <c r="R645" t="s">
        <v>403</v>
      </c>
      <c r="S645" t="s">
        <v>5546</v>
      </c>
      <c r="T645" t="s">
        <v>5547</v>
      </c>
      <c r="U645" t="s">
        <v>75</v>
      </c>
      <c r="V645" t="s">
        <v>404</v>
      </c>
      <c r="W645" t="s">
        <v>75</v>
      </c>
      <c r="X645" s="49">
        <v>7.4</v>
      </c>
      <c r="Y645" t="s">
        <v>75</v>
      </c>
      <c r="Z645" t="s">
        <v>347</v>
      </c>
      <c r="AA645" t="s">
        <v>75</v>
      </c>
      <c r="AB645" t="s">
        <v>2641</v>
      </c>
      <c r="AC645" t="s">
        <v>475</v>
      </c>
      <c r="AD645" t="s">
        <v>277</v>
      </c>
      <c r="AE645" t="s">
        <v>187</v>
      </c>
      <c r="AF645" t="s">
        <v>560</v>
      </c>
      <c r="AG645" s="88" t="s">
        <v>278</v>
      </c>
      <c r="AH645" t="s">
        <v>104</v>
      </c>
      <c r="AI645" s="49" t="s">
        <v>416</v>
      </c>
      <c r="AJ645" s="49">
        <v>1</v>
      </c>
      <c r="AK645" t="s">
        <v>5579</v>
      </c>
      <c r="AL645" s="355">
        <v>-45</v>
      </c>
      <c r="AM645" s="49" t="s">
        <v>75</v>
      </c>
      <c r="AN645" s="49" t="s">
        <v>75</v>
      </c>
      <c r="AO645" s="397" t="s">
        <v>75</v>
      </c>
      <c r="AP645" s="397" t="s">
        <v>75</v>
      </c>
      <c r="AQ645" s="397" t="s">
        <v>75</v>
      </c>
      <c r="AR645" s="397" t="s">
        <v>75</v>
      </c>
    </row>
    <row r="646" spans="1:44" x14ac:dyDescent="0.25">
      <c r="A646" s="353">
        <v>45680</v>
      </c>
      <c r="B646" t="s">
        <v>85</v>
      </c>
      <c r="C646" t="s">
        <v>175</v>
      </c>
      <c r="D646" s="357" t="s">
        <v>714</v>
      </c>
      <c r="E646" t="s">
        <v>715</v>
      </c>
      <c r="F646" t="s">
        <v>2158</v>
      </c>
      <c r="G646" t="s">
        <v>75</v>
      </c>
      <c r="H646" t="s">
        <v>2158</v>
      </c>
      <c r="I646" s="88">
        <v>-1</v>
      </c>
      <c r="J646" t="s">
        <v>716</v>
      </c>
      <c r="K646" s="49">
        <v>5366091218</v>
      </c>
      <c r="L646" s="397">
        <v>475</v>
      </c>
      <c r="M646" t="s">
        <v>75</v>
      </c>
      <c r="N646" t="s">
        <v>75</v>
      </c>
      <c r="O646" t="s">
        <v>347</v>
      </c>
      <c r="P646" t="s">
        <v>347</v>
      </c>
      <c r="Q646" s="353">
        <v>46174</v>
      </c>
      <c r="R646" t="s">
        <v>403</v>
      </c>
      <c r="S646" t="s">
        <v>5546</v>
      </c>
      <c r="T646" t="s">
        <v>5547</v>
      </c>
      <c r="U646" t="s">
        <v>75</v>
      </c>
      <c r="V646" t="s">
        <v>404</v>
      </c>
      <c r="W646" t="s">
        <v>75</v>
      </c>
      <c r="X646" s="49">
        <v>3.4</v>
      </c>
      <c r="Y646" t="s">
        <v>75</v>
      </c>
      <c r="Z646" t="s">
        <v>347</v>
      </c>
      <c r="AA646" t="s">
        <v>75</v>
      </c>
      <c r="AB646" t="s">
        <v>2158</v>
      </c>
      <c r="AC646" t="s">
        <v>417</v>
      </c>
      <c r="AD646" t="s">
        <v>176</v>
      </c>
      <c r="AE646" t="s">
        <v>187</v>
      </c>
      <c r="AF646" t="s">
        <v>263</v>
      </c>
      <c r="AG646" s="88" t="s">
        <v>264</v>
      </c>
      <c r="AH646" t="s">
        <v>83</v>
      </c>
      <c r="AI646" s="49" t="s">
        <v>448</v>
      </c>
      <c r="AJ646" s="49">
        <v>1</v>
      </c>
      <c r="AK646" t="s">
        <v>5579</v>
      </c>
      <c r="AL646" s="355">
        <v>-475</v>
      </c>
      <c r="AM646" s="49" t="s">
        <v>75</v>
      </c>
      <c r="AN646" s="49" t="s">
        <v>75</v>
      </c>
      <c r="AO646" s="397" t="s">
        <v>75</v>
      </c>
      <c r="AP646" s="397" t="s">
        <v>75</v>
      </c>
      <c r="AQ646" s="397" t="s">
        <v>75</v>
      </c>
      <c r="AR646" s="397" t="s">
        <v>75</v>
      </c>
    </row>
    <row r="647" spans="1:44" x14ac:dyDescent="0.25">
      <c r="A647" s="353">
        <v>45680</v>
      </c>
      <c r="B647" t="s">
        <v>85</v>
      </c>
      <c r="C647" t="s">
        <v>177</v>
      </c>
      <c r="D647" s="357" t="s">
        <v>116</v>
      </c>
      <c r="E647" t="s">
        <v>474</v>
      </c>
      <c r="F647" t="s">
        <v>2645</v>
      </c>
      <c r="G647" t="s">
        <v>75</v>
      </c>
      <c r="H647" t="s">
        <v>2645</v>
      </c>
      <c r="I647" s="88">
        <v>-1</v>
      </c>
      <c r="J647" t="s">
        <v>105</v>
      </c>
      <c r="K647" s="49" t="s">
        <v>2646</v>
      </c>
      <c r="L647" s="397">
        <v>50</v>
      </c>
      <c r="M647" t="s">
        <v>75</v>
      </c>
      <c r="N647" t="s">
        <v>75</v>
      </c>
      <c r="O647" t="s">
        <v>347</v>
      </c>
      <c r="P647" t="s">
        <v>347</v>
      </c>
      <c r="Q647" s="353" t="s">
        <v>75</v>
      </c>
      <c r="R647" t="s">
        <v>403</v>
      </c>
      <c r="S647" t="s">
        <v>5546</v>
      </c>
      <c r="T647" t="s">
        <v>5547</v>
      </c>
      <c r="U647" t="s">
        <v>75</v>
      </c>
      <c r="V647" t="s">
        <v>404</v>
      </c>
      <c r="W647" t="s">
        <v>75</v>
      </c>
      <c r="X647" s="49">
        <v>7.4</v>
      </c>
      <c r="Y647" t="s">
        <v>75</v>
      </c>
      <c r="Z647" t="s">
        <v>347</v>
      </c>
      <c r="AA647" t="s">
        <v>75</v>
      </c>
      <c r="AB647" t="s">
        <v>2647</v>
      </c>
      <c r="AC647" t="s">
        <v>475</v>
      </c>
      <c r="AD647" t="s">
        <v>277</v>
      </c>
      <c r="AE647" t="s">
        <v>187</v>
      </c>
      <c r="AF647" t="s">
        <v>560</v>
      </c>
      <c r="AG647" s="88" t="s">
        <v>278</v>
      </c>
      <c r="AH647" t="s">
        <v>104</v>
      </c>
      <c r="AI647" s="49" t="s">
        <v>416</v>
      </c>
      <c r="AJ647" s="49">
        <v>1</v>
      </c>
      <c r="AK647" t="s">
        <v>5579</v>
      </c>
      <c r="AL647" s="355">
        <v>-50</v>
      </c>
      <c r="AM647" s="49" t="s">
        <v>75</v>
      </c>
      <c r="AN647" s="49" t="s">
        <v>75</v>
      </c>
      <c r="AO647" s="397" t="s">
        <v>75</v>
      </c>
      <c r="AP647" s="397" t="s">
        <v>75</v>
      </c>
      <c r="AQ647" s="397" t="s">
        <v>75</v>
      </c>
      <c r="AR647" s="397" t="s">
        <v>75</v>
      </c>
    </row>
    <row r="648" spans="1:44" x14ac:dyDescent="0.25">
      <c r="A648" s="353">
        <v>45680</v>
      </c>
      <c r="B648" t="s">
        <v>85</v>
      </c>
      <c r="C648" t="s">
        <v>177</v>
      </c>
      <c r="D648" s="357" t="s">
        <v>98</v>
      </c>
      <c r="E648" t="s">
        <v>480</v>
      </c>
      <c r="F648" t="s">
        <v>2666</v>
      </c>
      <c r="G648" t="s">
        <v>75</v>
      </c>
      <c r="H648" t="s">
        <v>2666</v>
      </c>
      <c r="I648" s="88">
        <v>-1</v>
      </c>
      <c r="J648" t="s">
        <v>103</v>
      </c>
      <c r="K648" s="49" t="s">
        <v>2667</v>
      </c>
      <c r="L648" s="397">
        <v>40</v>
      </c>
      <c r="M648" t="s">
        <v>75</v>
      </c>
      <c r="N648" t="s">
        <v>75</v>
      </c>
      <c r="O648" t="s">
        <v>347</v>
      </c>
      <c r="P648" t="s">
        <v>347</v>
      </c>
      <c r="Q648" s="353">
        <v>45778</v>
      </c>
      <c r="R648" t="s">
        <v>403</v>
      </c>
      <c r="S648" t="s">
        <v>5546</v>
      </c>
      <c r="T648" t="s">
        <v>5547</v>
      </c>
      <c r="U648" t="s">
        <v>75</v>
      </c>
      <c r="V648" t="s">
        <v>404</v>
      </c>
      <c r="W648" t="s">
        <v>75</v>
      </c>
      <c r="X648" s="49">
        <v>8.5</v>
      </c>
      <c r="Y648" t="s">
        <v>75</v>
      </c>
      <c r="Z648" t="s">
        <v>347</v>
      </c>
      <c r="AA648" t="s">
        <v>75</v>
      </c>
      <c r="AB648" t="s">
        <v>2668</v>
      </c>
      <c r="AC648" t="s">
        <v>2669</v>
      </c>
      <c r="AD648" t="s">
        <v>240</v>
      </c>
      <c r="AE648" t="s">
        <v>187</v>
      </c>
      <c r="AF648" t="s">
        <v>251</v>
      </c>
      <c r="AG648" s="88" t="s">
        <v>252</v>
      </c>
      <c r="AH648" t="s">
        <v>83</v>
      </c>
      <c r="AI648" s="49" t="s">
        <v>445</v>
      </c>
      <c r="AJ648" s="49">
        <v>1</v>
      </c>
      <c r="AK648" t="s">
        <v>5579</v>
      </c>
      <c r="AL648" s="355">
        <v>-40</v>
      </c>
      <c r="AM648" s="49" t="s">
        <v>75</v>
      </c>
      <c r="AN648" s="49" t="s">
        <v>75</v>
      </c>
      <c r="AO648" s="397" t="s">
        <v>75</v>
      </c>
      <c r="AP648" s="397" t="s">
        <v>75</v>
      </c>
      <c r="AQ648" s="397" t="s">
        <v>75</v>
      </c>
      <c r="AR648" s="397" t="s">
        <v>75</v>
      </c>
    </row>
    <row r="649" spans="1:44" x14ac:dyDescent="0.25">
      <c r="A649" s="353">
        <v>45680</v>
      </c>
      <c r="B649" t="s">
        <v>85</v>
      </c>
      <c r="C649" t="s">
        <v>175</v>
      </c>
      <c r="D649" s="357" t="s">
        <v>530</v>
      </c>
      <c r="E649" t="s">
        <v>531</v>
      </c>
      <c r="F649" t="s">
        <v>2881</v>
      </c>
      <c r="G649" t="s">
        <v>75</v>
      </c>
      <c r="H649" t="s">
        <v>2881</v>
      </c>
      <c r="I649" s="88">
        <v>-1</v>
      </c>
      <c r="J649" t="s">
        <v>88</v>
      </c>
      <c r="K649" s="49" t="s">
        <v>2882</v>
      </c>
      <c r="L649" s="397">
        <v>190</v>
      </c>
      <c r="M649" t="s">
        <v>75</v>
      </c>
      <c r="N649" t="s">
        <v>75</v>
      </c>
      <c r="O649" t="s">
        <v>347</v>
      </c>
      <c r="P649" t="s">
        <v>347</v>
      </c>
      <c r="Q649" s="353" t="s">
        <v>75</v>
      </c>
      <c r="R649" t="s">
        <v>403</v>
      </c>
      <c r="S649" t="s">
        <v>5546</v>
      </c>
      <c r="T649" t="s">
        <v>5547</v>
      </c>
      <c r="U649" t="s">
        <v>75</v>
      </c>
      <c r="V649" t="s">
        <v>404</v>
      </c>
      <c r="W649" t="s">
        <v>75</v>
      </c>
      <c r="X649" s="49">
        <v>3.6</v>
      </c>
      <c r="Y649" t="s">
        <v>75</v>
      </c>
      <c r="Z649" t="s">
        <v>347</v>
      </c>
      <c r="AA649" t="s">
        <v>75</v>
      </c>
      <c r="AB649" t="s">
        <v>2883</v>
      </c>
      <c r="AC649" t="s">
        <v>2865</v>
      </c>
      <c r="AD649" t="s">
        <v>2611</v>
      </c>
      <c r="AE649" t="s">
        <v>187</v>
      </c>
      <c r="AF649" t="s">
        <v>2866</v>
      </c>
      <c r="AG649" s="88" t="s">
        <v>2867</v>
      </c>
      <c r="AH649" t="s">
        <v>83</v>
      </c>
      <c r="AI649" s="49" t="s">
        <v>448</v>
      </c>
      <c r="AJ649" s="49">
        <v>1</v>
      </c>
      <c r="AK649" t="s">
        <v>5570</v>
      </c>
      <c r="AL649" s="355">
        <v>-190</v>
      </c>
      <c r="AM649" s="49" t="s">
        <v>75</v>
      </c>
      <c r="AN649" s="49" t="s">
        <v>75</v>
      </c>
      <c r="AO649" s="397" t="s">
        <v>75</v>
      </c>
      <c r="AP649" s="397" t="s">
        <v>75</v>
      </c>
      <c r="AQ649" s="397" t="s">
        <v>75</v>
      </c>
      <c r="AR649" s="397" t="s">
        <v>75</v>
      </c>
    </row>
    <row r="650" spans="1:44" x14ac:dyDescent="0.25">
      <c r="A650" s="353">
        <v>45680</v>
      </c>
      <c r="B650" t="s">
        <v>85</v>
      </c>
      <c r="C650" t="s">
        <v>175</v>
      </c>
      <c r="D650" s="357" t="s">
        <v>530</v>
      </c>
      <c r="E650" t="s">
        <v>531</v>
      </c>
      <c r="F650" t="s">
        <v>2878</v>
      </c>
      <c r="G650" t="s">
        <v>75</v>
      </c>
      <c r="H650" t="s">
        <v>2878</v>
      </c>
      <c r="I650" s="88">
        <v>-1</v>
      </c>
      <c r="J650" t="s">
        <v>88</v>
      </c>
      <c r="K650" s="49" t="s">
        <v>2879</v>
      </c>
      <c r="L650" s="397">
        <v>190</v>
      </c>
      <c r="M650" t="s">
        <v>75</v>
      </c>
      <c r="N650" t="s">
        <v>75</v>
      </c>
      <c r="O650" t="s">
        <v>347</v>
      </c>
      <c r="P650" t="s">
        <v>347</v>
      </c>
      <c r="Q650" s="353" t="s">
        <v>75</v>
      </c>
      <c r="R650" t="s">
        <v>403</v>
      </c>
      <c r="S650" t="s">
        <v>5546</v>
      </c>
      <c r="T650" t="s">
        <v>5547</v>
      </c>
      <c r="U650" t="s">
        <v>75</v>
      </c>
      <c r="V650" t="s">
        <v>404</v>
      </c>
      <c r="W650" t="s">
        <v>75</v>
      </c>
      <c r="X650" s="49">
        <v>3.6</v>
      </c>
      <c r="Y650" t="s">
        <v>75</v>
      </c>
      <c r="Z650" t="s">
        <v>347</v>
      </c>
      <c r="AA650" t="s">
        <v>75</v>
      </c>
      <c r="AB650" t="s">
        <v>2880</v>
      </c>
      <c r="AC650" t="s">
        <v>2865</v>
      </c>
      <c r="AD650" t="s">
        <v>2611</v>
      </c>
      <c r="AE650" t="s">
        <v>187</v>
      </c>
      <c r="AF650" t="s">
        <v>2866</v>
      </c>
      <c r="AG650" s="88" t="s">
        <v>2867</v>
      </c>
      <c r="AH650" t="s">
        <v>83</v>
      </c>
      <c r="AI650" s="49" t="s">
        <v>448</v>
      </c>
      <c r="AJ650" s="49">
        <v>1</v>
      </c>
      <c r="AK650" t="s">
        <v>5570</v>
      </c>
      <c r="AL650" s="355">
        <v>-190</v>
      </c>
      <c r="AM650" s="49" t="s">
        <v>75</v>
      </c>
      <c r="AN650" s="49" t="s">
        <v>75</v>
      </c>
      <c r="AO650" s="397" t="s">
        <v>75</v>
      </c>
      <c r="AP650" s="397" t="s">
        <v>75</v>
      </c>
      <c r="AQ650" s="397" t="s">
        <v>75</v>
      </c>
      <c r="AR650" s="397" t="s">
        <v>75</v>
      </c>
    </row>
    <row r="651" spans="1:44" x14ac:dyDescent="0.25">
      <c r="A651" s="353">
        <v>45680</v>
      </c>
      <c r="B651" t="s">
        <v>85</v>
      </c>
      <c r="C651" t="s">
        <v>175</v>
      </c>
      <c r="D651" s="357" t="s">
        <v>530</v>
      </c>
      <c r="E651" t="s">
        <v>531</v>
      </c>
      <c r="F651" t="s">
        <v>5373</v>
      </c>
      <c r="G651" t="s">
        <v>75</v>
      </c>
      <c r="H651" t="s">
        <v>5373</v>
      </c>
      <c r="I651" s="88">
        <v>-1</v>
      </c>
      <c r="J651" t="s">
        <v>88</v>
      </c>
      <c r="K651" s="49" t="s">
        <v>5374</v>
      </c>
      <c r="L651" s="397">
        <v>190</v>
      </c>
      <c r="M651" t="s">
        <v>75</v>
      </c>
      <c r="N651" t="s">
        <v>75</v>
      </c>
      <c r="O651" t="s">
        <v>347</v>
      </c>
      <c r="P651" t="s">
        <v>347</v>
      </c>
      <c r="Q651" s="353" t="s">
        <v>75</v>
      </c>
      <c r="R651" t="s">
        <v>403</v>
      </c>
      <c r="S651" t="s">
        <v>5546</v>
      </c>
      <c r="T651" t="s">
        <v>5547</v>
      </c>
      <c r="U651" t="s">
        <v>75</v>
      </c>
      <c r="V651" t="s">
        <v>404</v>
      </c>
      <c r="W651" t="s">
        <v>75</v>
      </c>
      <c r="X651" s="49">
        <v>3.6</v>
      </c>
      <c r="Y651" t="s">
        <v>75</v>
      </c>
      <c r="Z651" t="s">
        <v>347</v>
      </c>
      <c r="AA651" t="s">
        <v>75</v>
      </c>
      <c r="AB651" t="s">
        <v>5375</v>
      </c>
      <c r="AC651" t="s">
        <v>2865</v>
      </c>
      <c r="AD651" t="s">
        <v>2611</v>
      </c>
      <c r="AE651" t="s">
        <v>187</v>
      </c>
      <c r="AF651" t="s">
        <v>2866</v>
      </c>
      <c r="AG651" s="88" t="s">
        <v>2867</v>
      </c>
      <c r="AH651" t="s">
        <v>83</v>
      </c>
      <c r="AI651" s="49" t="s">
        <v>448</v>
      </c>
      <c r="AJ651" s="49">
        <v>1</v>
      </c>
      <c r="AK651" t="s">
        <v>5570</v>
      </c>
      <c r="AL651" s="355">
        <v>-190</v>
      </c>
      <c r="AM651" s="49" t="s">
        <v>75</v>
      </c>
      <c r="AN651" s="49" t="s">
        <v>75</v>
      </c>
      <c r="AO651" s="397" t="s">
        <v>75</v>
      </c>
      <c r="AP651" s="397" t="s">
        <v>75</v>
      </c>
      <c r="AQ651" s="397" t="s">
        <v>75</v>
      </c>
      <c r="AR651" s="397" t="s">
        <v>75</v>
      </c>
    </row>
    <row r="652" spans="1:44" x14ac:dyDescent="0.25">
      <c r="A652" s="353">
        <v>45680</v>
      </c>
      <c r="B652" t="s">
        <v>85</v>
      </c>
      <c r="C652" t="s">
        <v>188</v>
      </c>
      <c r="D652" s="357" t="s">
        <v>189</v>
      </c>
      <c r="E652" t="s">
        <v>432</v>
      </c>
      <c r="F652" t="s">
        <v>81</v>
      </c>
      <c r="G652" t="s">
        <v>75</v>
      </c>
      <c r="H652" t="s">
        <v>81</v>
      </c>
      <c r="I652" s="88">
        <v>-1</v>
      </c>
      <c r="J652" t="s">
        <v>218</v>
      </c>
      <c r="K652" s="49" t="s">
        <v>465</v>
      </c>
      <c r="L652" s="397">
        <v>7.5</v>
      </c>
      <c r="M652" t="s">
        <v>75</v>
      </c>
      <c r="N652" t="s">
        <v>75</v>
      </c>
      <c r="O652" t="s">
        <v>347</v>
      </c>
      <c r="P652" t="s">
        <v>347</v>
      </c>
      <c r="Q652" s="353" t="s">
        <v>75</v>
      </c>
      <c r="R652" t="s">
        <v>403</v>
      </c>
      <c r="S652" t="s">
        <v>2123</v>
      </c>
      <c r="T652" t="s">
        <v>2124</v>
      </c>
      <c r="U652" t="s">
        <v>75</v>
      </c>
      <c r="V652" t="s">
        <v>431</v>
      </c>
      <c r="W652" t="s">
        <v>75</v>
      </c>
      <c r="X652" s="49">
        <v>4.0999999999999996</v>
      </c>
      <c r="Y652" t="s">
        <v>75</v>
      </c>
      <c r="Z652" t="s">
        <v>347</v>
      </c>
      <c r="AA652" t="s">
        <v>75</v>
      </c>
      <c r="AB652" t="s">
        <v>82</v>
      </c>
      <c r="AC652" t="s">
        <v>466</v>
      </c>
      <c r="AD652" t="s">
        <v>80</v>
      </c>
      <c r="AE652" t="s">
        <v>199</v>
      </c>
      <c r="AF652" t="s">
        <v>5361</v>
      </c>
      <c r="AG652" s="88" t="s">
        <v>256</v>
      </c>
      <c r="AH652" t="s">
        <v>83</v>
      </c>
      <c r="AI652" s="49" t="s">
        <v>433</v>
      </c>
      <c r="AJ652" s="49">
        <v>1</v>
      </c>
      <c r="AK652" t="s">
        <v>5573</v>
      </c>
      <c r="AL652" s="355">
        <v>-7.5</v>
      </c>
      <c r="AM652" s="49" t="s">
        <v>75</v>
      </c>
      <c r="AN652" s="49" t="s">
        <v>75</v>
      </c>
      <c r="AO652" s="397" t="s">
        <v>75</v>
      </c>
      <c r="AP652" s="397" t="s">
        <v>75</v>
      </c>
      <c r="AQ652" s="397" t="s">
        <v>75</v>
      </c>
      <c r="AR652" s="397" t="s">
        <v>75</v>
      </c>
    </row>
    <row r="653" spans="1:44" x14ac:dyDescent="0.25">
      <c r="A653" s="353">
        <v>45680</v>
      </c>
      <c r="B653" t="s">
        <v>85</v>
      </c>
      <c r="C653" t="s">
        <v>188</v>
      </c>
      <c r="D653" s="357" t="s">
        <v>189</v>
      </c>
      <c r="E653" t="s">
        <v>432</v>
      </c>
      <c r="F653" t="s">
        <v>205</v>
      </c>
      <c r="G653" t="s">
        <v>75</v>
      </c>
      <c r="H653" t="s">
        <v>205</v>
      </c>
      <c r="I653" s="88">
        <v>-1</v>
      </c>
      <c r="J653" t="s">
        <v>2137</v>
      </c>
      <c r="K653" s="49" t="s">
        <v>463</v>
      </c>
      <c r="L653" s="397">
        <v>13</v>
      </c>
      <c r="M653" t="s">
        <v>75</v>
      </c>
      <c r="N653" t="s">
        <v>75</v>
      </c>
      <c r="O653" t="s">
        <v>347</v>
      </c>
      <c r="P653" t="s">
        <v>347</v>
      </c>
      <c r="Q653" s="353" t="s">
        <v>75</v>
      </c>
      <c r="R653" t="s">
        <v>403</v>
      </c>
      <c r="S653" t="s">
        <v>2123</v>
      </c>
      <c r="T653" t="s">
        <v>2124</v>
      </c>
      <c r="U653" t="s">
        <v>75</v>
      </c>
      <c r="V653" t="s">
        <v>431</v>
      </c>
      <c r="W653" t="s">
        <v>75</v>
      </c>
      <c r="X653" s="49">
        <v>2.2999999999999998</v>
      </c>
      <c r="Y653" t="s">
        <v>75</v>
      </c>
      <c r="Z653" t="s">
        <v>347</v>
      </c>
      <c r="AA653" t="s">
        <v>75</v>
      </c>
      <c r="AB653" t="s">
        <v>464</v>
      </c>
      <c r="AC653" t="s">
        <v>437</v>
      </c>
      <c r="AD653" t="s">
        <v>80</v>
      </c>
      <c r="AE653" t="s">
        <v>199</v>
      </c>
      <c r="AF653" t="s">
        <v>409</v>
      </c>
      <c r="AG653" s="88" t="s">
        <v>256</v>
      </c>
      <c r="AH653" t="s">
        <v>83</v>
      </c>
      <c r="AI653" s="49" t="s">
        <v>405</v>
      </c>
      <c r="AJ653" s="49">
        <v>1</v>
      </c>
      <c r="AK653" t="s">
        <v>5573</v>
      </c>
      <c r="AL653" s="355">
        <v>-13</v>
      </c>
      <c r="AM653" s="49" t="s">
        <v>75</v>
      </c>
      <c r="AN653" s="49" t="s">
        <v>75</v>
      </c>
      <c r="AO653" s="397" t="s">
        <v>75</v>
      </c>
      <c r="AP653" s="397" t="s">
        <v>75</v>
      </c>
      <c r="AQ653" s="397" t="s">
        <v>75</v>
      </c>
      <c r="AR653" s="397" t="s">
        <v>75</v>
      </c>
    </row>
    <row r="654" spans="1:44" x14ac:dyDescent="0.25">
      <c r="A654" s="353">
        <v>45680</v>
      </c>
      <c r="B654" t="s">
        <v>85</v>
      </c>
      <c r="C654" t="s">
        <v>188</v>
      </c>
      <c r="D654" s="357" t="s">
        <v>189</v>
      </c>
      <c r="E654" t="s">
        <v>462</v>
      </c>
      <c r="F654" t="s">
        <v>196</v>
      </c>
      <c r="G654" t="s">
        <v>75</v>
      </c>
      <c r="H654" t="s">
        <v>196</v>
      </c>
      <c r="I654" s="88">
        <v>-1</v>
      </c>
      <c r="J654" t="s">
        <v>198</v>
      </c>
      <c r="K654" s="49" t="s">
        <v>75</v>
      </c>
      <c r="L654" s="397">
        <v>4</v>
      </c>
      <c r="M654" t="s">
        <v>75</v>
      </c>
      <c r="N654" t="s">
        <v>75</v>
      </c>
      <c r="O654" t="s">
        <v>347</v>
      </c>
      <c r="P654" t="s">
        <v>347</v>
      </c>
      <c r="Q654" s="353">
        <v>46227</v>
      </c>
      <c r="R654" t="s">
        <v>403</v>
      </c>
      <c r="S654" t="s">
        <v>2123</v>
      </c>
      <c r="T654" t="s">
        <v>2124</v>
      </c>
      <c r="U654" t="s">
        <v>75</v>
      </c>
      <c r="V654" t="s">
        <v>431</v>
      </c>
      <c r="W654" t="s">
        <v>75</v>
      </c>
      <c r="X654" s="49">
        <v>7.6</v>
      </c>
      <c r="Y654" t="s">
        <v>75</v>
      </c>
      <c r="Z654" t="s">
        <v>347</v>
      </c>
      <c r="AA654" t="s">
        <v>75</v>
      </c>
      <c r="AB654" t="s">
        <v>197</v>
      </c>
      <c r="AC654" t="s">
        <v>559</v>
      </c>
      <c r="AD654" t="s">
        <v>80</v>
      </c>
      <c r="AE654" t="s">
        <v>199</v>
      </c>
      <c r="AF654" t="s">
        <v>409</v>
      </c>
      <c r="AG654" s="88" t="s">
        <v>256</v>
      </c>
      <c r="AH654" t="s">
        <v>83</v>
      </c>
      <c r="AI654" s="49" t="s">
        <v>416</v>
      </c>
      <c r="AJ654" s="49">
        <v>1</v>
      </c>
      <c r="AK654" t="s">
        <v>5573</v>
      </c>
      <c r="AL654" s="355">
        <v>-4</v>
      </c>
      <c r="AM654" s="49" t="s">
        <v>75</v>
      </c>
      <c r="AN654" s="49" t="s">
        <v>75</v>
      </c>
      <c r="AO654" s="397" t="s">
        <v>75</v>
      </c>
      <c r="AP654" s="397" t="s">
        <v>75</v>
      </c>
      <c r="AQ654" s="397" t="s">
        <v>75</v>
      </c>
      <c r="AR654" s="397" t="s">
        <v>75</v>
      </c>
    </row>
    <row r="655" spans="1:44" x14ac:dyDescent="0.25">
      <c r="A655" s="353">
        <v>45680</v>
      </c>
      <c r="B655" t="s">
        <v>85</v>
      </c>
      <c r="C655" t="s">
        <v>177</v>
      </c>
      <c r="D655" s="357" t="s">
        <v>608</v>
      </c>
      <c r="E655" t="s">
        <v>412</v>
      </c>
      <c r="F655" t="s">
        <v>508</v>
      </c>
      <c r="G655" t="s">
        <v>75</v>
      </c>
      <c r="H655" t="s">
        <v>776</v>
      </c>
      <c r="I655" s="88">
        <v>-1</v>
      </c>
      <c r="J655" t="s">
        <v>105</v>
      </c>
      <c r="K655" s="49" t="s">
        <v>777</v>
      </c>
      <c r="L655" s="397">
        <v>14</v>
      </c>
      <c r="M655" t="s">
        <v>75</v>
      </c>
      <c r="N655" t="s">
        <v>75</v>
      </c>
      <c r="O655" t="s">
        <v>347</v>
      </c>
      <c r="P655" t="s">
        <v>347</v>
      </c>
      <c r="Q655" s="353">
        <v>45748</v>
      </c>
      <c r="R655" t="s">
        <v>403</v>
      </c>
      <c r="S655" t="s">
        <v>171</v>
      </c>
      <c r="T655" t="s">
        <v>402</v>
      </c>
      <c r="U655" t="s">
        <v>75</v>
      </c>
      <c r="V655" t="s">
        <v>404</v>
      </c>
      <c r="W655" t="s">
        <v>75</v>
      </c>
      <c r="X655" s="49">
        <v>7.4</v>
      </c>
      <c r="Y655" t="s">
        <v>75</v>
      </c>
      <c r="Z655" t="s">
        <v>347</v>
      </c>
      <c r="AA655" t="s">
        <v>75</v>
      </c>
      <c r="AB655" t="s">
        <v>778</v>
      </c>
      <c r="AC655" t="s">
        <v>509</v>
      </c>
      <c r="AD655" t="s">
        <v>80</v>
      </c>
      <c r="AE655" t="s">
        <v>180</v>
      </c>
      <c r="AF655" t="s">
        <v>409</v>
      </c>
      <c r="AG655" s="88" t="s">
        <v>256</v>
      </c>
      <c r="AH655" t="s">
        <v>83</v>
      </c>
      <c r="AI655" s="49">
        <v>7</v>
      </c>
      <c r="AJ655" s="49">
        <v>1</v>
      </c>
      <c r="AK655" t="s">
        <v>5574</v>
      </c>
      <c r="AL655" s="355">
        <v>-14</v>
      </c>
      <c r="AM655" s="49" t="s">
        <v>75</v>
      </c>
      <c r="AN655" s="49" t="s">
        <v>75</v>
      </c>
      <c r="AO655" s="397" t="s">
        <v>75</v>
      </c>
      <c r="AP655" s="397" t="s">
        <v>75</v>
      </c>
      <c r="AQ655" s="397" t="s">
        <v>75</v>
      </c>
      <c r="AR655" s="397" t="s">
        <v>75</v>
      </c>
    </row>
    <row r="656" spans="1:44" x14ac:dyDescent="0.25">
      <c r="A656" s="353">
        <v>45680</v>
      </c>
      <c r="B656" t="s">
        <v>85</v>
      </c>
      <c r="C656" t="s">
        <v>177</v>
      </c>
      <c r="D656" s="357" t="s">
        <v>608</v>
      </c>
      <c r="E656" t="s">
        <v>412</v>
      </c>
      <c r="F656" t="s">
        <v>502</v>
      </c>
      <c r="G656" t="s">
        <v>75</v>
      </c>
      <c r="H656" t="s">
        <v>200</v>
      </c>
      <c r="I656" s="88">
        <v>-1</v>
      </c>
      <c r="J656" t="s">
        <v>105</v>
      </c>
      <c r="K656" s="49" t="s">
        <v>504</v>
      </c>
      <c r="L656" s="397">
        <v>7</v>
      </c>
      <c r="M656" t="s">
        <v>75</v>
      </c>
      <c r="N656" t="s">
        <v>75</v>
      </c>
      <c r="O656" t="s">
        <v>347</v>
      </c>
      <c r="P656" t="s">
        <v>347</v>
      </c>
      <c r="Q656" s="353" t="s">
        <v>75</v>
      </c>
      <c r="R656" t="s">
        <v>403</v>
      </c>
      <c r="S656" t="s">
        <v>2123</v>
      </c>
      <c r="T656" t="s">
        <v>2124</v>
      </c>
      <c r="U656" t="s">
        <v>75</v>
      </c>
      <c r="V656" t="s">
        <v>404</v>
      </c>
      <c r="W656" t="s">
        <v>75</v>
      </c>
      <c r="X656" s="49">
        <v>8.4</v>
      </c>
      <c r="Y656" t="s">
        <v>75</v>
      </c>
      <c r="Z656" t="s">
        <v>347</v>
      </c>
      <c r="AA656" t="s">
        <v>75</v>
      </c>
      <c r="AB656" t="s">
        <v>201</v>
      </c>
      <c r="AC656" t="s">
        <v>497</v>
      </c>
      <c r="AD656" t="s">
        <v>80</v>
      </c>
      <c r="AE656" t="s">
        <v>199</v>
      </c>
      <c r="AF656" t="s">
        <v>409</v>
      </c>
      <c r="AG656" s="88" t="s">
        <v>256</v>
      </c>
      <c r="AH656" t="s">
        <v>104</v>
      </c>
      <c r="AI656" s="49" t="s">
        <v>445</v>
      </c>
      <c r="AJ656" s="49">
        <v>1</v>
      </c>
      <c r="AK656" t="s">
        <v>5573</v>
      </c>
      <c r="AL656" s="355">
        <v>-7</v>
      </c>
      <c r="AM656" s="49" t="s">
        <v>75</v>
      </c>
      <c r="AN656" s="49" t="s">
        <v>75</v>
      </c>
      <c r="AO656" s="397" t="s">
        <v>75</v>
      </c>
      <c r="AP656" s="397" t="s">
        <v>75</v>
      </c>
      <c r="AQ656" s="397" t="s">
        <v>75</v>
      </c>
      <c r="AR656" s="397" t="s">
        <v>75</v>
      </c>
    </row>
    <row r="657" spans="1:44" x14ac:dyDescent="0.25">
      <c r="A657" s="353">
        <v>45680</v>
      </c>
      <c r="B657" t="s">
        <v>85</v>
      </c>
      <c r="C657" t="s">
        <v>177</v>
      </c>
      <c r="D657" s="357" t="s">
        <v>608</v>
      </c>
      <c r="E657" t="s">
        <v>412</v>
      </c>
      <c r="F657" t="s">
        <v>502</v>
      </c>
      <c r="G657" t="s">
        <v>75</v>
      </c>
      <c r="H657" t="s">
        <v>1845</v>
      </c>
      <c r="I657" s="88">
        <v>-1</v>
      </c>
      <c r="J657" t="s">
        <v>105</v>
      </c>
      <c r="K657" s="49" t="s">
        <v>504</v>
      </c>
      <c r="L657" s="397">
        <v>7</v>
      </c>
      <c r="M657" t="s">
        <v>75</v>
      </c>
      <c r="N657" t="s">
        <v>75</v>
      </c>
      <c r="O657" t="s">
        <v>347</v>
      </c>
      <c r="P657" t="s">
        <v>347</v>
      </c>
      <c r="Q657" s="353" t="s">
        <v>75</v>
      </c>
      <c r="R657" t="s">
        <v>403</v>
      </c>
      <c r="S657" t="s">
        <v>2123</v>
      </c>
      <c r="T657" t="s">
        <v>2124</v>
      </c>
      <c r="U657" t="s">
        <v>75</v>
      </c>
      <c r="V657" t="s">
        <v>404</v>
      </c>
      <c r="W657" t="s">
        <v>75</v>
      </c>
      <c r="X657" s="49">
        <v>8.4</v>
      </c>
      <c r="Y657" t="s">
        <v>75</v>
      </c>
      <c r="Z657" t="s">
        <v>347</v>
      </c>
      <c r="AA657" t="s">
        <v>75</v>
      </c>
      <c r="AB657" t="s">
        <v>1847</v>
      </c>
      <c r="AC657" t="s">
        <v>497</v>
      </c>
      <c r="AD657" t="s">
        <v>80</v>
      </c>
      <c r="AE657" t="s">
        <v>199</v>
      </c>
      <c r="AF657" t="s">
        <v>409</v>
      </c>
      <c r="AG657" s="88" t="s">
        <v>256</v>
      </c>
      <c r="AH657" t="s">
        <v>104</v>
      </c>
      <c r="AI657" s="49" t="s">
        <v>445</v>
      </c>
      <c r="AJ657" s="49">
        <v>1</v>
      </c>
      <c r="AK657" t="s">
        <v>5573</v>
      </c>
      <c r="AL657" s="355">
        <v>-7</v>
      </c>
      <c r="AM657" s="49" t="s">
        <v>75</v>
      </c>
      <c r="AN657" s="49" t="s">
        <v>75</v>
      </c>
      <c r="AO657" s="397" t="s">
        <v>75</v>
      </c>
      <c r="AP657" s="397" t="s">
        <v>75</v>
      </c>
      <c r="AQ657" s="397" t="s">
        <v>75</v>
      </c>
      <c r="AR657" s="397" t="s">
        <v>75</v>
      </c>
    </row>
    <row r="658" spans="1:44" x14ac:dyDescent="0.25">
      <c r="A658" s="353">
        <v>45680</v>
      </c>
      <c r="B658" t="s">
        <v>85</v>
      </c>
      <c r="C658" t="s">
        <v>177</v>
      </c>
      <c r="D658" s="357" t="s">
        <v>477</v>
      </c>
      <c r="E658" t="s">
        <v>415</v>
      </c>
      <c r="F658" t="s">
        <v>499</v>
      </c>
      <c r="G658" t="s">
        <v>75</v>
      </c>
      <c r="H658" t="s">
        <v>499</v>
      </c>
      <c r="I658" s="88">
        <v>-1</v>
      </c>
      <c r="J658" t="s">
        <v>549</v>
      </c>
      <c r="K658" s="49" t="s">
        <v>500</v>
      </c>
      <c r="L658" s="397">
        <v>7.5</v>
      </c>
      <c r="M658" t="s">
        <v>75</v>
      </c>
      <c r="N658" t="s">
        <v>75</v>
      </c>
      <c r="O658" t="s">
        <v>347</v>
      </c>
      <c r="P658" t="s">
        <v>347</v>
      </c>
      <c r="Q658" s="353" t="s">
        <v>75</v>
      </c>
      <c r="R658" t="s">
        <v>403</v>
      </c>
      <c r="S658" t="s">
        <v>171</v>
      </c>
      <c r="T658" t="s">
        <v>402</v>
      </c>
      <c r="U658" t="s">
        <v>75</v>
      </c>
      <c r="V658" t="s">
        <v>404</v>
      </c>
      <c r="W658" t="s">
        <v>75</v>
      </c>
      <c r="X658" s="49">
        <v>7.3</v>
      </c>
      <c r="Y658" t="s">
        <v>75</v>
      </c>
      <c r="Z658" t="s">
        <v>347</v>
      </c>
      <c r="AA658" t="s">
        <v>75</v>
      </c>
      <c r="AB658" t="s">
        <v>126</v>
      </c>
      <c r="AC658" t="s">
        <v>501</v>
      </c>
      <c r="AD658" t="s">
        <v>2210</v>
      </c>
      <c r="AE658" t="s">
        <v>180</v>
      </c>
      <c r="AF658" t="s">
        <v>2211</v>
      </c>
      <c r="AG658" s="88" t="s">
        <v>2212</v>
      </c>
      <c r="AH658" t="s">
        <v>83</v>
      </c>
      <c r="AI658" s="49" t="s">
        <v>416</v>
      </c>
      <c r="AJ658" s="49">
        <v>1</v>
      </c>
      <c r="AK658" t="s">
        <v>5574</v>
      </c>
      <c r="AL658" s="355">
        <v>-7.5</v>
      </c>
      <c r="AM658" s="49" t="s">
        <v>75</v>
      </c>
      <c r="AN658" s="49" t="s">
        <v>75</v>
      </c>
      <c r="AO658" s="397" t="s">
        <v>75</v>
      </c>
      <c r="AP658" s="397" t="s">
        <v>75</v>
      </c>
      <c r="AQ658" s="397" t="s">
        <v>75</v>
      </c>
      <c r="AR658" s="397" t="s">
        <v>75</v>
      </c>
    </row>
    <row r="659" spans="1:44" x14ac:dyDescent="0.25">
      <c r="A659" s="353">
        <v>45680</v>
      </c>
      <c r="B659" t="s">
        <v>85</v>
      </c>
      <c r="C659" t="s">
        <v>177</v>
      </c>
      <c r="D659" s="357" t="s">
        <v>477</v>
      </c>
      <c r="E659" t="s">
        <v>415</v>
      </c>
      <c r="F659" t="s">
        <v>499</v>
      </c>
      <c r="G659" t="s">
        <v>75</v>
      </c>
      <c r="H659" t="s">
        <v>499</v>
      </c>
      <c r="I659" s="88">
        <v>-1</v>
      </c>
      <c r="J659" t="s">
        <v>549</v>
      </c>
      <c r="K659" s="49" t="s">
        <v>500</v>
      </c>
      <c r="L659" s="397">
        <v>7.5</v>
      </c>
      <c r="M659" t="s">
        <v>75</v>
      </c>
      <c r="N659" t="s">
        <v>75</v>
      </c>
      <c r="O659" t="s">
        <v>347</v>
      </c>
      <c r="P659" t="s">
        <v>347</v>
      </c>
      <c r="Q659" s="353" t="s">
        <v>75</v>
      </c>
      <c r="R659" t="s">
        <v>403</v>
      </c>
      <c r="S659" t="s">
        <v>2123</v>
      </c>
      <c r="T659" t="s">
        <v>2124</v>
      </c>
      <c r="U659" t="s">
        <v>75</v>
      </c>
      <c r="V659" t="s">
        <v>404</v>
      </c>
      <c r="W659" t="s">
        <v>75</v>
      </c>
      <c r="X659" s="49">
        <v>7.3</v>
      </c>
      <c r="Y659" t="s">
        <v>75</v>
      </c>
      <c r="Z659" t="s">
        <v>347</v>
      </c>
      <c r="AA659" t="s">
        <v>75</v>
      </c>
      <c r="AB659" t="s">
        <v>126</v>
      </c>
      <c r="AC659" t="s">
        <v>501</v>
      </c>
      <c r="AD659" t="s">
        <v>2210</v>
      </c>
      <c r="AE659" t="s">
        <v>199</v>
      </c>
      <c r="AF659" t="s">
        <v>2211</v>
      </c>
      <c r="AG659" s="88" t="s">
        <v>2212</v>
      </c>
      <c r="AH659" t="s">
        <v>83</v>
      </c>
      <c r="AI659" s="49" t="s">
        <v>416</v>
      </c>
      <c r="AJ659" s="49">
        <v>1</v>
      </c>
      <c r="AK659" t="s">
        <v>5573</v>
      </c>
      <c r="AL659" s="355">
        <v>-7.5</v>
      </c>
      <c r="AM659" s="49" t="s">
        <v>75</v>
      </c>
      <c r="AN659" s="49" t="s">
        <v>75</v>
      </c>
      <c r="AO659" s="397" t="s">
        <v>75</v>
      </c>
      <c r="AP659" s="397" t="s">
        <v>75</v>
      </c>
      <c r="AQ659" s="397" t="s">
        <v>75</v>
      </c>
      <c r="AR659" s="397" t="s">
        <v>75</v>
      </c>
    </row>
    <row r="660" spans="1:44" x14ac:dyDescent="0.25">
      <c r="A660" s="353">
        <v>45680</v>
      </c>
      <c r="B660" t="s">
        <v>85</v>
      </c>
      <c r="C660" t="s">
        <v>188</v>
      </c>
      <c r="D660" s="357" t="s">
        <v>189</v>
      </c>
      <c r="E660" t="s">
        <v>462</v>
      </c>
      <c r="F660" t="s">
        <v>122</v>
      </c>
      <c r="G660" t="s">
        <v>75</v>
      </c>
      <c r="H660" t="s">
        <v>122</v>
      </c>
      <c r="I660" s="88">
        <v>-1</v>
      </c>
      <c r="J660" t="s">
        <v>346</v>
      </c>
      <c r="K660" s="49" t="s">
        <v>449</v>
      </c>
      <c r="L660" s="397">
        <v>7</v>
      </c>
      <c r="M660" t="s">
        <v>75</v>
      </c>
      <c r="N660" t="s">
        <v>75</v>
      </c>
      <c r="O660" t="s">
        <v>347</v>
      </c>
      <c r="P660" t="s">
        <v>347</v>
      </c>
      <c r="Q660" s="353">
        <v>46600</v>
      </c>
      <c r="R660" t="s">
        <v>403</v>
      </c>
      <c r="S660" t="s">
        <v>2123</v>
      </c>
      <c r="T660" t="s">
        <v>2124</v>
      </c>
      <c r="U660" t="s">
        <v>75</v>
      </c>
      <c r="V660" t="s">
        <v>431</v>
      </c>
      <c r="W660" t="s">
        <v>75</v>
      </c>
      <c r="X660" s="49">
        <v>8.4</v>
      </c>
      <c r="Y660" t="s">
        <v>75</v>
      </c>
      <c r="Z660" t="s">
        <v>347</v>
      </c>
      <c r="AA660" t="s">
        <v>75</v>
      </c>
      <c r="AB660" t="s">
        <v>122</v>
      </c>
      <c r="AC660" t="s">
        <v>441</v>
      </c>
      <c r="AD660" t="s">
        <v>80</v>
      </c>
      <c r="AE660" t="s">
        <v>199</v>
      </c>
      <c r="AF660" t="s">
        <v>409</v>
      </c>
      <c r="AG660" s="88" t="s">
        <v>256</v>
      </c>
      <c r="AH660" t="s">
        <v>83</v>
      </c>
      <c r="AI660" s="49" t="s">
        <v>448</v>
      </c>
      <c r="AJ660" s="49">
        <v>1</v>
      </c>
      <c r="AK660" t="s">
        <v>5573</v>
      </c>
      <c r="AL660" s="355">
        <v>-7</v>
      </c>
      <c r="AM660" s="49" t="s">
        <v>75</v>
      </c>
      <c r="AN660" s="49" t="s">
        <v>75</v>
      </c>
      <c r="AO660" s="397" t="s">
        <v>75</v>
      </c>
      <c r="AP660" s="397" t="s">
        <v>75</v>
      </c>
      <c r="AQ660" s="397" t="s">
        <v>75</v>
      </c>
      <c r="AR660" s="397" t="s">
        <v>75</v>
      </c>
    </row>
    <row r="661" spans="1:44" x14ac:dyDescent="0.25">
      <c r="A661" s="353">
        <v>45680</v>
      </c>
      <c r="B661" t="s">
        <v>85</v>
      </c>
      <c r="C661" t="s">
        <v>177</v>
      </c>
      <c r="D661" s="357" t="s">
        <v>477</v>
      </c>
      <c r="E661" t="s">
        <v>415</v>
      </c>
      <c r="F661" t="s">
        <v>294</v>
      </c>
      <c r="G661" t="s">
        <v>75</v>
      </c>
      <c r="H661" t="s">
        <v>294</v>
      </c>
      <c r="I661" s="88">
        <v>-1</v>
      </c>
      <c r="J661" t="s">
        <v>97</v>
      </c>
      <c r="K661" s="49" t="s">
        <v>344</v>
      </c>
      <c r="L661" s="397">
        <v>279.5</v>
      </c>
      <c r="M661" t="s">
        <v>75</v>
      </c>
      <c r="N661" t="s">
        <v>75</v>
      </c>
      <c r="O661" t="s">
        <v>347</v>
      </c>
      <c r="P661" t="s">
        <v>347</v>
      </c>
      <c r="Q661" s="353">
        <v>46539</v>
      </c>
      <c r="R661" t="s">
        <v>403</v>
      </c>
      <c r="S661" t="s">
        <v>5546</v>
      </c>
      <c r="T661" t="s">
        <v>5547</v>
      </c>
      <c r="U661" t="s">
        <v>75</v>
      </c>
      <c r="V661" t="s">
        <v>404</v>
      </c>
      <c r="W661" t="s">
        <v>75</v>
      </c>
      <c r="X661" s="49">
        <v>8.3000000000000007</v>
      </c>
      <c r="Y661" t="s">
        <v>75</v>
      </c>
      <c r="Z661" t="s">
        <v>347</v>
      </c>
      <c r="AA661" t="s">
        <v>75</v>
      </c>
      <c r="AB661" t="s">
        <v>150</v>
      </c>
      <c r="AC661" t="s">
        <v>496</v>
      </c>
      <c r="AD661" t="s">
        <v>77</v>
      </c>
      <c r="AE661" t="s">
        <v>187</v>
      </c>
      <c r="AF661" t="s">
        <v>399</v>
      </c>
      <c r="AG661" s="88" t="s">
        <v>258</v>
      </c>
      <c r="AH661" t="s">
        <v>83</v>
      </c>
      <c r="AI661" s="49" t="s">
        <v>445</v>
      </c>
      <c r="AJ661" s="49">
        <v>1</v>
      </c>
      <c r="AK661" t="s">
        <v>5579</v>
      </c>
      <c r="AL661" s="355">
        <v>-279.5</v>
      </c>
      <c r="AM661" s="49" t="s">
        <v>75</v>
      </c>
      <c r="AN661" s="49" t="s">
        <v>75</v>
      </c>
      <c r="AO661" s="397" t="s">
        <v>75</v>
      </c>
      <c r="AP661" s="397" t="s">
        <v>75</v>
      </c>
      <c r="AQ661" s="397" t="s">
        <v>75</v>
      </c>
      <c r="AR661" s="397" t="s">
        <v>75</v>
      </c>
    </row>
    <row r="662" spans="1:44" x14ac:dyDescent="0.25">
      <c r="A662" s="353">
        <v>45680</v>
      </c>
      <c r="B662" t="s">
        <v>85</v>
      </c>
      <c r="C662" t="s">
        <v>188</v>
      </c>
      <c r="D662" s="357" t="s">
        <v>189</v>
      </c>
      <c r="E662" t="s">
        <v>462</v>
      </c>
      <c r="F662" t="s">
        <v>120</v>
      </c>
      <c r="G662" t="s">
        <v>75</v>
      </c>
      <c r="H662" t="s">
        <v>120</v>
      </c>
      <c r="I662" s="88">
        <v>-1</v>
      </c>
      <c r="J662" t="s">
        <v>121</v>
      </c>
      <c r="K662" s="49" t="s">
        <v>446</v>
      </c>
      <c r="L662" s="397">
        <v>8</v>
      </c>
      <c r="M662" t="s">
        <v>75</v>
      </c>
      <c r="N662" t="s">
        <v>75</v>
      </c>
      <c r="O662" t="s">
        <v>347</v>
      </c>
      <c r="P662" t="s">
        <v>347</v>
      </c>
      <c r="Q662" s="353" t="s">
        <v>75</v>
      </c>
      <c r="R662" t="s">
        <v>403</v>
      </c>
      <c r="S662" t="s">
        <v>2123</v>
      </c>
      <c r="T662" t="s">
        <v>2124</v>
      </c>
      <c r="U662" t="s">
        <v>75</v>
      </c>
      <c r="V662" t="s">
        <v>431</v>
      </c>
      <c r="W662" t="s">
        <v>75</v>
      </c>
      <c r="X662" s="49">
        <v>5.3</v>
      </c>
      <c r="Y662" t="s">
        <v>75</v>
      </c>
      <c r="Z662" t="s">
        <v>347</v>
      </c>
      <c r="AA662" t="s">
        <v>75</v>
      </c>
      <c r="AB662" t="s">
        <v>120</v>
      </c>
      <c r="AC662" t="s">
        <v>564</v>
      </c>
      <c r="AD662" t="s">
        <v>80</v>
      </c>
      <c r="AE662" t="s">
        <v>199</v>
      </c>
      <c r="AF662" t="s">
        <v>409</v>
      </c>
      <c r="AG662" s="88" t="s">
        <v>256</v>
      </c>
      <c r="AH662" t="s">
        <v>83</v>
      </c>
      <c r="AI662" s="49" t="s">
        <v>406</v>
      </c>
      <c r="AJ662" s="49">
        <v>1</v>
      </c>
      <c r="AK662" t="s">
        <v>5573</v>
      </c>
      <c r="AL662" s="355">
        <v>-8</v>
      </c>
      <c r="AM662" s="49" t="s">
        <v>75</v>
      </c>
      <c r="AN662" s="49" t="s">
        <v>75</v>
      </c>
      <c r="AO662" s="397" t="s">
        <v>75</v>
      </c>
      <c r="AP662" s="397" t="s">
        <v>75</v>
      </c>
      <c r="AQ662" s="397" t="s">
        <v>75</v>
      </c>
      <c r="AR662" s="397" t="s">
        <v>75</v>
      </c>
    </row>
    <row r="663" spans="1:44" x14ac:dyDescent="0.25">
      <c r="A663" s="353">
        <v>45680</v>
      </c>
      <c r="B663" t="s">
        <v>85</v>
      </c>
      <c r="C663" t="s">
        <v>177</v>
      </c>
      <c r="D663" s="357" t="s">
        <v>84</v>
      </c>
      <c r="E663" t="s">
        <v>481</v>
      </c>
      <c r="F663" t="s">
        <v>2799</v>
      </c>
      <c r="G663" t="s">
        <v>75</v>
      </c>
      <c r="H663" t="s">
        <v>2799</v>
      </c>
      <c r="I663" s="88">
        <v>-1</v>
      </c>
      <c r="J663" t="s">
        <v>88</v>
      </c>
      <c r="K663" s="49" t="s">
        <v>2800</v>
      </c>
      <c r="L663" s="397">
        <v>28</v>
      </c>
      <c r="M663" t="s">
        <v>75</v>
      </c>
      <c r="N663" t="s">
        <v>75</v>
      </c>
      <c r="O663" t="s">
        <v>347</v>
      </c>
      <c r="P663" t="s">
        <v>347</v>
      </c>
      <c r="Q663" s="353">
        <v>46569</v>
      </c>
      <c r="R663" t="s">
        <v>403</v>
      </c>
      <c r="S663" t="s">
        <v>2123</v>
      </c>
      <c r="T663" t="s">
        <v>2124</v>
      </c>
      <c r="U663" t="s">
        <v>75</v>
      </c>
      <c r="V663" t="s">
        <v>404</v>
      </c>
      <c r="W663" t="s">
        <v>75</v>
      </c>
      <c r="X663" s="49">
        <v>8.6</v>
      </c>
      <c r="Y663" t="s">
        <v>75</v>
      </c>
      <c r="Z663" t="s">
        <v>347</v>
      </c>
      <c r="AA663" t="s">
        <v>75</v>
      </c>
      <c r="AB663" t="s">
        <v>2801</v>
      </c>
      <c r="AC663" t="s">
        <v>2802</v>
      </c>
      <c r="AD663" t="s">
        <v>80</v>
      </c>
      <c r="AE663" t="s">
        <v>199</v>
      </c>
      <c r="AF663" t="s">
        <v>409</v>
      </c>
      <c r="AG663" s="88" t="s">
        <v>256</v>
      </c>
      <c r="AH663" t="s">
        <v>83</v>
      </c>
      <c r="AI663" s="49" t="s">
        <v>445</v>
      </c>
      <c r="AJ663" s="49">
        <v>1</v>
      </c>
      <c r="AK663" t="s">
        <v>5573</v>
      </c>
      <c r="AL663" s="355">
        <v>-28</v>
      </c>
      <c r="AM663" s="49" t="s">
        <v>75</v>
      </c>
      <c r="AN663" s="49" t="s">
        <v>75</v>
      </c>
      <c r="AO663" s="397" t="s">
        <v>75</v>
      </c>
      <c r="AP663" s="397" t="s">
        <v>75</v>
      </c>
      <c r="AQ663" s="397" t="s">
        <v>75</v>
      </c>
      <c r="AR663" s="397" t="s">
        <v>75</v>
      </c>
    </row>
    <row r="664" spans="1:44" x14ac:dyDescent="0.25">
      <c r="A664" s="353">
        <v>45680</v>
      </c>
      <c r="B664" t="s">
        <v>85</v>
      </c>
      <c r="C664" t="s">
        <v>177</v>
      </c>
      <c r="D664" s="357" t="s">
        <v>477</v>
      </c>
      <c r="E664" t="s">
        <v>415</v>
      </c>
      <c r="F664" t="s">
        <v>688</v>
      </c>
      <c r="G664" t="s">
        <v>75</v>
      </c>
      <c r="H664" t="s">
        <v>688</v>
      </c>
      <c r="I664" s="88">
        <v>-0.33333333333333331</v>
      </c>
      <c r="J664" t="s">
        <v>5514</v>
      </c>
      <c r="K664" s="49" t="s">
        <v>689</v>
      </c>
      <c r="L664" s="397">
        <v>25</v>
      </c>
      <c r="M664" t="s">
        <v>75</v>
      </c>
      <c r="N664" t="s">
        <v>75</v>
      </c>
      <c r="O664" t="s">
        <v>347</v>
      </c>
      <c r="P664" t="s">
        <v>347</v>
      </c>
      <c r="Q664" s="353">
        <v>45870</v>
      </c>
      <c r="R664" t="s">
        <v>403</v>
      </c>
      <c r="S664" t="s">
        <v>171</v>
      </c>
      <c r="T664" t="s">
        <v>402</v>
      </c>
      <c r="U664" t="s">
        <v>75</v>
      </c>
      <c r="V664" t="s">
        <v>404</v>
      </c>
      <c r="W664" t="s">
        <v>75</v>
      </c>
      <c r="X664" s="49">
        <v>8.3000000000000007</v>
      </c>
      <c r="Y664" t="s">
        <v>75</v>
      </c>
      <c r="Z664" t="s">
        <v>347</v>
      </c>
      <c r="AA664" t="s">
        <v>75</v>
      </c>
      <c r="AB664" t="s">
        <v>690</v>
      </c>
      <c r="AC664" t="s">
        <v>5515</v>
      </c>
      <c r="AD664" t="s">
        <v>80</v>
      </c>
      <c r="AE664" t="s">
        <v>180</v>
      </c>
      <c r="AF664" t="s">
        <v>409</v>
      </c>
      <c r="AG664" s="88" t="s">
        <v>256</v>
      </c>
      <c r="AH664" t="s">
        <v>83</v>
      </c>
      <c r="AI664" s="49" t="s">
        <v>445</v>
      </c>
      <c r="AJ664" s="49">
        <v>1</v>
      </c>
      <c r="AK664" t="s">
        <v>5574</v>
      </c>
      <c r="AL664" s="355">
        <v>-8.3333333333333321</v>
      </c>
      <c r="AM664" s="49" t="s">
        <v>75</v>
      </c>
      <c r="AN664" s="49" t="s">
        <v>75</v>
      </c>
      <c r="AO664" s="397" t="s">
        <v>75</v>
      </c>
      <c r="AP664" s="397" t="s">
        <v>75</v>
      </c>
      <c r="AQ664" s="397" t="s">
        <v>75</v>
      </c>
      <c r="AR664" s="397" t="s">
        <v>75</v>
      </c>
    </row>
    <row r="665" spans="1:44" x14ac:dyDescent="0.25">
      <c r="A665" s="353">
        <v>45680</v>
      </c>
      <c r="B665" t="s">
        <v>85</v>
      </c>
      <c r="C665" t="s">
        <v>605</v>
      </c>
      <c r="D665" s="357" t="s">
        <v>361</v>
      </c>
      <c r="E665" t="s">
        <v>424</v>
      </c>
      <c r="F665" t="s">
        <v>288</v>
      </c>
      <c r="G665" t="s">
        <v>75</v>
      </c>
      <c r="H665" t="s">
        <v>288</v>
      </c>
      <c r="I665" s="88">
        <v>-0.2</v>
      </c>
      <c r="J665" t="s">
        <v>198</v>
      </c>
      <c r="K665" s="49" t="s">
        <v>289</v>
      </c>
      <c r="L665" s="397">
        <v>549</v>
      </c>
      <c r="M665" t="s">
        <v>75</v>
      </c>
      <c r="N665" t="s">
        <v>75</v>
      </c>
      <c r="O665" t="s">
        <v>347</v>
      </c>
      <c r="P665" t="s">
        <v>347</v>
      </c>
      <c r="Q665" s="353">
        <v>46350</v>
      </c>
      <c r="R665" t="s">
        <v>403</v>
      </c>
      <c r="S665" t="s">
        <v>171</v>
      </c>
      <c r="T665" t="s">
        <v>402</v>
      </c>
      <c r="U665" t="s">
        <v>75</v>
      </c>
      <c r="V665" t="s">
        <v>404</v>
      </c>
      <c r="W665" t="s">
        <v>75</v>
      </c>
      <c r="X665" s="49">
        <v>5.6</v>
      </c>
      <c r="Y665" t="s">
        <v>75</v>
      </c>
      <c r="Z665" t="s">
        <v>347</v>
      </c>
      <c r="AA665" t="s">
        <v>75</v>
      </c>
      <c r="AB665" t="s">
        <v>290</v>
      </c>
      <c r="AC665" t="s">
        <v>425</v>
      </c>
      <c r="AD665" t="s">
        <v>164</v>
      </c>
      <c r="AE665" t="s">
        <v>180</v>
      </c>
      <c r="AF665" t="s">
        <v>418</v>
      </c>
      <c r="AG665" s="88" t="s">
        <v>261</v>
      </c>
      <c r="AH665" t="s">
        <v>83</v>
      </c>
      <c r="AI665" s="49" t="s">
        <v>406</v>
      </c>
      <c r="AJ665" s="49">
        <v>1</v>
      </c>
      <c r="AK665" t="s">
        <v>5574</v>
      </c>
      <c r="AL665" s="355">
        <v>-109.80000000000001</v>
      </c>
      <c r="AM665" s="49" t="s">
        <v>75</v>
      </c>
      <c r="AN665" s="49" t="s">
        <v>75</v>
      </c>
      <c r="AO665" s="397" t="s">
        <v>75</v>
      </c>
      <c r="AP665" s="397" t="s">
        <v>75</v>
      </c>
      <c r="AQ665" s="397" t="s">
        <v>75</v>
      </c>
      <c r="AR665" s="397" t="s">
        <v>75</v>
      </c>
    </row>
    <row r="666" spans="1:44" x14ac:dyDescent="0.25">
      <c r="A666" s="353">
        <v>45680</v>
      </c>
      <c r="B666" t="s">
        <v>85</v>
      </c>
      <c r="C666" t="s">
        <v>605</v>
      </c>
      <c r="D666" s="357" t="s">
        <v>361</v>
      </c>
      <c r="E666" t="s">
        <v>424</v>
      </c>
      <c r="F666" t="s">
        <v>305</v>
      </c>
      <c r="G666" t="s">
        <v>75</v>
      </c>
      <c r="H666" t="s">
        <v>305</v>
      </c>
      <c r="I666" s="88">
        <v>-0.2</v>
      </c>
      <c r="J666" t="s">
        <v>198</v>
      </c>
      <c r="K666" s="49" t="s">
        <v>306</v>
      </c>
      <c r="L666" s="397">
        <v>549</v>
      </c>
      <c r="M666" t="s">
        <v>75</v>
      </c>
      <c r="N666" t="s">
        <v>75</v>
      </c>
      <c r="O666" t="s">
        <v>347</v>
      </c>
      <c r="P666" t="s">
        <v>347</v>
      </c>
      <c r="Q666" s="353">
        <v>46715</v>
      </c>
      <c r="R666" t="s">
        <v>403</v>
      </c>
      <c r="S666" t="s">
        <v>171</v>
      </c>
      <c r="T666" t="s">
        <v>402</v>
      </c>
      <c r="U666" t="s">
        <v>75</v>
      </c>
      <c r="V666" t="s">
        <v>404</v>
      </c>
      <c r="W666" t="s">
        <v>75</v>
      </c>
      <c r="X666" s="49">
        <v>5.6</v>
      </c>
      <c r="Y666" t="s">
        <v>75</v>
      </c>
      <c r="Z666" t="s">
        <v>347</v>
      </c>
      <c r="AA666" t="s">
        <v>75</v>
      </c>
      <c r="AB666" t="s">
        <v>307</v>
      </c>
      <c r="AC666" t="s">
        <v>425</v>
      </c>
      <c r="AD666" t="s">
        <v>164</v>
      </c>
      <c r="AE666" t="s">
        <v>180</v>
      </c>
      <c r="AF666" t="s">
        <v>418</v>
      </c>
      <c r="AG666" s="88" t="s">
        <v>261</v>
      </c>
      <c r="AH666" t="s">
        <v>83</v>
      </c>
      <c r="AI666" s="49" t="s">
        <v>406</v>
      </c>
      <c r="AJ666" s="49">
        <v>1</v>
      </c>
      <c r="AK666" t="s">
        <v>5574</v>
      </c>
      <c r="AL666" s="355">
        <v>-109.80000000000001</v>
      </c>
      <c r="AM666" s="49" t="s">
        <v>75</v>
      </c>
      <c r="AN666" s="49" t="s">
        <v>75</v>
      </c>
      <c r="AO666" s="397" t="s">
        <v>75</v>
      </c>
      <c r="AP666" s="397" t="s">
        <v>75</v>
      </c>
      <c r="AQ666" s="397" t="s">
        <v>75</v>
      </c>
      <c r="AR666" s="397" t="s">
        <v>75</v>
      </c>
    </row>
    <row r="667" spans="1:44" x14ac:dyDescent="0.25">
      <c r="A667" s="353">
        <v>45680</v>
      </c>
      <c r="B667" t="s">
        <v>85</v>
      </c>
      <c r="C667" t="s">
        <v>605</v>
      </c>
      <c r="D667" s="357" t="s">
        <v>361</v>
      </c>
      <c r="E667" t="s">
        <v>427</v>
      </c>
      <c r="F667" t="s">
        <v>194</v>
      </c>
      <c r="G667" t="s">
        <v>75</v>
      </c>
      <c r="H667" t="s">
        <v>194</v>
      </c>
      <c r="I667" s="88">
        <v>-0.1</v>
      </c>
      <c r="J667" t="s">
        <v>2133</v>
      </c>
      <c r="K667" s="49" t="s">
        <v>429</v>
      </c>
      <c r="L667" s="397">
        <v>10</v>
      </c>
      <c r="M667" t="s">
        <v>75</v>
      </c>
      <c r="N667" t="s">
        <v>75</v>
      </c>
      <c r="O667" t="s">
        <v>347</v>
      </c>
      <c r="P667" t="s">
        <v>347</v>
      </c>
      <c r="Q667" s="353" t="s">
        <v>75</v>
      </c>
      <c r="R667" t="s">
        <v>403</v>
      </c>
      <c r="S667" t="s">
        <v>171</v>
      </c>
      <c r="T667" t="s">
        <v>402</v>
      </c>
      <c r="U667" t="s">
        <v>75</v>
      </c>
      <c r="V667" t="s">
        <v>404</v>
      </c>
      <c r="W667" t="s">
        <v>75</v>
      </c>
      <c r="X667" s="49">
        <v>6.5</v>
      </c>
      <c r="Y667" t="s">
        <v>75</v>
      </c>
      <c r="Z667" t="s">
        <v>347</v>
      </c>
      <c r="AA667" t="s">
        <v>75</v>
      </c>
      <c r="AB667" t="s">
        <v>155</v>
      </c>
      <c r="AC667" t="s">
        <v>550</v>
      </c>
      <c r="AD667" t="s">
        <v>80</v>
      </c>
      <c r="AE667" t="s">
        <v>180</v>
      </c>
      <c r="AF667" t="s">
        <v>409</v>
      </c>
      <c r="AG667" s="88" t="s">
        <v>256</v>
      </c>
      <c r="AH667" t="s">
        <v>83</v>
      </c>
      <c r="AI667" s="49" t="s">
        <v>405</v>
      </c>
      <c r="AJ667" s="49">
        <v>1</v>
      </c>
      <c r="AK667" t="s">
        <v>5574</v>
      </c>
      <c r="AL667" s="355">
        <v>-1</v>
      </c>
      <c r="AM667" s="49" t="s">
        <v>75</v>
      </c>
      <c r="AN667" s="49" t="s">
        <v>75</v>
      </c>
      <c r="AO667" s="397" t="s">
        <v>75</v>
      </c>
      <c r="AP667" s="397" t="s">
        <v>75</v>
      </c>
      <c r="AQ667" s="397" t="s">
        <v>75</v>
      </c>
      <c r="AR667" s="397" t="s">
        <v>75</v>
      </c>
    </row>
    <row r="668" spans="1:44" x14ac:dyDescent="0.25">
      <c r="A668" s="353">
        <v>45680</v>
      </c>
      <c r="B668" t="s">
        <v>85</v>
      </c>
      <c r="C668" t="s">
        <v>605</v>
      </c>
      <c r="D668" s="357" t="s">
        <v>361</v>
      </c>
      <c r="E668" t="s">
        <v>427</v>
      </c>
      <c r="F668" t="s">
        <v>194</v>
      </c>
      <c r="G668" t="s">
        <v>75</v>
      </c>
      <c r="H668" t="s">
        <v>194</v>
      </c>
      <c r="I668" s="88">
        <v>-0.1</v>
      </c>
      <c r="J668" t="s">
        <v>2133</v>
      </c>
      <c r="K668" s="49" t="s">
        <v>429</v>
      </c>
      <c r="L668" s="397">
        <v>10</v>
      </c>
      <c r="M668" t="s">
        <v>75</v>
      </c>
      <c r="N668" t="s">
        <v>75</v>
      </c>
      <c r="O668" t="s">
        <v>347</v>
      </c>
      <c r="P668" t="s">
        <v>347</v>
      </c>
      <c r="Q668" s="353" t="s">
        <v>75</v>
      </c>
      <c r="R668" t="s">
        <v>403</v>
      </c>
      <c r="S668" t="s">
        <v>171</v>
      </c>
      <c r="T668" t="s">
        <v>402</v>
      </c>
      <c r="U668" t="s">
        <v>75</v>
      </c>
      <c r="V668" t="s">
        <v>404</v>
      </c>
      <c r="W668" t="s">
        <v>75</v>
      </c>
      <c r="X668" s="49">
        <v>6.5</v>
      </c>
      <c r="Y668" t="s">
        <v>75</v>
      </c>
      <c r="Z668" t="s">
        <v>347</v>
      </c>
      <c r="AA668" t="s">
        <v>75</v>
      </c>
      <c r="AB668" t="s">
        <v>155</v>
      </c>
      <c r="AC668" t="s">
        <v>550</v>
      </c>
      <c r="AD668" t="s">
        <v>80</v>
      </c>
      <c r="AE668" t="s">
        <v>180</v>
      </c>
      <c r="AF668" t="s">
        <v>409</v>
      </c>
      <c r="AG668" s="88" t="s">
        <v>256</v>
      </c>
      <c r="AH668" t="s">
        <v>83</v>
      </c>
      <c r="AI668" s="49" t="s">
        <v>405</v>
      </c>
      <c r="AJ668" s="49">
        <v>1</v>
      </c>
      <c r="AK668" t="s">
        <v>5574</v>
      </c>
      <c r="AL668" s="355">
        <v>-1</v>
      </c>
      <c r="AM668" s="49" t="s">
        <v>75</v>
      </c>
      <c r="AN668" s="49" t="s">
        <v>75</v>
      </c>
      <c r="AO668" s="397" t="s">
        <v>75</v>
      </c>
      <c r="AP668" s="397" t="s">
        <v>75</v>
      </c>
      <c r="AQ668" s="397" t="s">
        <v>75</v>
      </c>
      <c r="AR668" s="397" t="s">
        <v>75</v>
      </c>
    </row>
    <row r="669" spans="1:44" x14ac:dyDescent="0.25">
      <c r="A669" s="353">
        <v>45680</v>
      </c>
      <c r="B669" t="s">
        <v>85</v>
      </c>
      <c r="C669" t="s">
        <v>605</v>
      </c>
      <c r="D669" s="357" t="s">
        <v>361</v>
      </c>
      <c r="E669" t="s">
        <v>427</v>
      </c>
      <c r="F669" t="s">
        <v>634</v>
      </c>
      <c r="G669" t="s">
        <v>75</v>
      </c>
      <c r="H669" t="s">
        <v>634</v>
      </c>
      <c r="I669" s="88">
        <v>-0.1</v>
      </c>
      <c r="J669" t="s">
        <v>142</v>
      </c>
      <c r="K669" s="49" t="s">
        <v>635</v>
      </c>
      <c r="L669" s="397">
        <v>12</v>
      </c>
      <c r="M669" t="s">
        <v>75</v>
      </c>
      <c r="N669" t="s">
        <v>75</v>
      </c>
      <c r="O669" t="s">
        <v>347</v>
      </c>
      <c r="P669" t="s">
        <v>347</v>
      </c>
      <c r="Q669" s="353">
        <v>46507</v>
      </c>
      <c r="R669" t="s">
        <v>403</v>
      </c>
      <c r="S669" t="s">
        <v>171</v>
      </c>
      <c r="T669" t="s">
        <v>402</v>
      </c>
      <c r="U669" t="s">
        <v>75</v>
      </c>
      <c r="V669" t="s">
        <v>404</v>
      </c>
      <c r="W669" t="s">
        <v>75</v>
      </c>
      <c r="X669" s="49">
        <v>5.5</v>
      </c>
      <c r="Y669" t="s">
        <v>75</v>
      </c>
      <c r="Z669" t="s">
        <v>347</v>
      </c>
      <c r="AA669" t="s">
        <v>75</v>
      </c>
      <c r="AB669" t="s">
        <v>636</v>
      </c>
      <c r="AC669" t="s">
        <v>550</v>
      </c>
      <c r="AD669" t="s">
        <v>80</v>
      </c>
      <c r="AE669" t="s">
        <v>180</v>
      </c>
      <c r="AF669" t="s">
        <v>409</v>
      </c>
      <c r="AG669" s="88" t="s">
        <v>256</v>
      </c>
      <c r="AH669" t="s">
        <v>83</v>
      </c>
      <c r="AI669" s="49" t="s">
        <v>406</v>
      </c>
      <c r="AJ669" s="49">
        <v>1</v>
      </c>
      <c r="AK669" t="s">
        <v>5574</v>
      </c>
      <c r="AL669" s="355">
        <v>-1.2000000000000002</v>
      </c>
      <c r="AM669" s="49" t="s">
        <v>75</v>
      </c>
      <c r="AN669" s="49" t="s">
        <v>75</v>
      </c>
      <c r="AO669" s="397" t="s">
        <v>75</v>
      </c>
      <c r="AP669" s="397" t="s">
        <v>75</v>
      </c>
      <c r="AQ669" s="397" t="s">
        <v>75</v>
      </c>
      <c r="AR669" s="397" t="s">
        <v>75</v>
      </c>
    </row>
    <row r="670" spans="1:44" x14ac:dyDescent="0.25">
      <c r="A670" s="353">
        <v>45680</v>
      </c>
      <c r="B670" t="s">
        <v>85</v>
      </c>
      <c r="C670" t="s">
        <v>177</v>
      </c>
      <c r="D670" s="357" t="s">
        <v>477</v>
      </c>
      <c r="E670" t="s">
        <v>518</v>
      </c>
      <c r="F670" t="s">
        <v>328</v>
      </c>
      <c r="G670" t="s">
        <v>75</v>
      </c>
      <c r="H670" t="s">
        <v>328</v>
      </c>
      <c r="I670" s="88">
        <v>-0.1</v>
      </c>
      <c r="J670" t="s">
        <v>142</v>
      </c>
      <c r="K670" s="49">
        <v>41279</v>
      </c>
      <c r="L670" s="397">
        <v>1030</v>
      </c>
      <c r="M670" t="s">
        <v>75</v>
      </c>
      <c r="N670" t="s">
        <v>75</v>
      </c>
      <c r="O670" t="s">
        <v>347</v>
      </c>
      <c r="P670" t="s">
        <v>347</v>
      </c>
      <c r="Q670" s="353">
        <v>45927</v>
      </c>
      <c r="R670" t="s">
        <v>403</v>
      </c>
      <c r="S670" t="s">
        <v>171</v>
      </c>
      <c r="T670" t="s">
        <v>402</v>
      </c>
      <c r="U670" t="s">
        <v>75</v>
      </c>
      <c r="V670" t="s">
        <v>404</v>
      </c>
      <c r="W670" t="s">
        <v>75</v>
      </c>
      <c r="X670" s="49">
        <v>7.3</v>
      </c>
      <c r="Y670" t="s">
        <v>75</v>
      </c>
      <c r="Z670" t="s">
        <v>347</v>
      </c>
      <c r="AA670" t="s">
        <v>75</v>
      </c>
      <c r="AB670" t="s">
        <v>329</v>
      </c>
      <c r="AC670" t="s">
        <v>460</v>
      </c>
      <c r="AD670" t="s">
        <v>707</v>
      </c>
      <c r="AE670" t="s">
        <v>180</v>
      </c>
      <c r="AF670" t="s">
        <v>708</v>
      </c>
      <c r="AG670" s="88" t="s">
        <v>709</v>
      </c>
      <c r="AH670" t="s">
        <v>83</v>
      </c>
      <c r="AI670" s="49" t="s">
        <v>416</v>
      </c>
      <c r="AJ670" s="49">
        <v>1</v>
      </c>
      <c r="AK670" t="s">
        <v>5574</v>
      </c>
      <c r="AL670" s="355">
        <v>-103</v>
      </c>
      <c r="AM670" s="49" t="s">
        <v>75</v>
      </c>
      <c r="AN670" s="49" t="s">
        <v>75</v>
      </c>
      <c r="AO670" s="397" t="s">
        <v>75</v>
      </c>
      <c r="AP670" s="397" t="s">
        <v>75</v>
      </c>
      <c r="AQ670" s="397" t="s">
        <v>75</v>
      </c>
      <c r="AR670" s="397" t="s">
        <v>75</v>
      </c>
    </row>
    <row r="671" spans="1:44" x14ac:dyDescent="0.25">
      <c r="A671" s="353">
        <v>45680</v>
      </c>
      <c r="B671" t="s">
        <v>85</v>
      </c>
      <c r="C671" t="s">
        <v>175</v>
      </c>
      <c r="D671" s="357" t="s">
        <v>366</v>
      </c>
      <c r="E671" t="s">
        <v>532</v>
      </c>
      <c r="F671" t="s">
        <v>301</v>
      </c>
      <c r="G671" t="s">
        <v>75</v>
      </c>
      <c r="H671" t="s">
        <v>301</v>
      </c>
      <c r="I671" s="88">
        <v>-8.3333333333333329E-2</v>
      </c>
      <c r="J671" t="s">
        <v>303</v>
      </c>
      <c r="K671" s="49" t="s">
        <v>535</v>
      </c>
      <c r="L671" s="397">
        <v>68</v>
      </c>
      <c r="M671" t="s">
        <v>75</v>
      </c>
      <c r="N671" t="s">
        <v>75</v>
      </c>
      <c r="O671" t="s">
        <v>347</v>
      </c>
      <c r="P671" t="s">
        <v>347</v>
      </c>
      <c r="Q671" s="353" t="s">
        <v>75</v>
      </c>
      <c r="R671" t="s">
        <v>403</v>
      </c>
      <c r="S671" t="s">
        <v>5546</v>
      </c>
      <c r="T671" t="s">
        <v>5547</v>
      </c>
      <c r="U671" t="s">
        <v>75</v>
      </c>
      <c r="V671" t="s">
        <v>404</v>
      </c>
      <c r="W671" t="s">
        <v>75</v>
      </c>
      <c r="X671" s="49">
        <v>4.2</v>
      </c>
      <c r="Y671" t="s">
        <v>75</v>
      </c>
      <c r="Z671" t="s">
        <v>347</v>
      </c>
      <c r="AA671" t="s">
        <v>75</v>
      </c>
      <c r="AB671" t="s">
        <v>302</v>
      </c>
      <c r="AC671" t="s">
        <v>534</v>
      </c>
      <c r="AD671" t="s">
        <v>337</v>
      </c>
      <c r="AE671" t="s">
        <v>187</v>
      </c>
      <c r="AF671" t="s">
        <v>566</v>
      </c>
      <c r="AG671" s="88" t="s">
        <v>567</v>
      </c>
      <c r="AH671" t="s">
        <v>83</v>
      </c>
      <c r="AI671" s="49" t="s">
        <v>433</v>
      </c>
      <c r="AJ671" s="49">
        <v>1</v>
      </c>
      <c r="AK671" t="s">
        <v>5579</v>
      </c>
      <c r="AL671" s="355">
        <v>-5.6666666666666661</v>
      </c>
      <c r="AM671" s="49" t="s">
        <v>75</v>
      </c>
      <c r="AN671" s="49" t="s">
        <v>75</v>
      </c>
      <c r="AO671" s="397" t="s">
        <v>75</v>
      </c>
      <c r="AP671" s="397" t="s">
        <v>75</v>
      </c>
      <c r="AQ671" s="397" t="s">
        <v>75</v>
      </c>
      <c r="AR671" s="397" t="s">
        <v>75</v>
      </c>
    </row>
    <row r="672" spans="1:44" x14ac:dyDescent="0.25">
      <c r="A672" s="353">
        <v>45680</v>
      </c>
      <c r="B672" t="s">
        <v>85</v>
      </c>
      <c r="C672" t="s">
        <v>177</v>
      </c>
      <c r="D672" s="357" t="s">
        <v>89</v>
      </c>
      <c r="E672" t="s">
        <v>493</v>
      </c>
      <c r="F672" t="s">
        <v>684</v>
      </c>
      <c r="G672" t="s">
        <v>75</v>
      </c>
      <c r="H672" t="s">
        <v>684</v>
      </c>
      <c r="I672" s="88">
        <v>-7.4999999999999997E-2</v>
      </c>
      <c r="J672" t="s">
        <v>735</v>
      </c>
      <c r="K672" s="49" t="s">
        <v>685</v>
      </c>
      <c r="L672" s="397">
        <v>85</v>
      </c>
      <c r="M672" t="s">
        <v>75</v>
      </c>
      <c r="N672" t="s">
        <v>75</v>
      </c>
      <c r="O672" t="s">
        <v>347</v>
      </c>
      <c r="P672" t="s">
        <v>347</v>
      </c>
      <c r="Q672" s="353">
        <v>46477</v>
      </c>
      <c r="R672" t="s">
        <v>403</v>
      </c>
      <c r="S672" t="s">
        <v>171</v>
      </c>
      <c r="T672" t="s">
        <v>402</v>
      </c>
      <c r="U672" t="s">
        <v>75</v>
      </c>
      <c r="V672" t="s">
        <v>404</v>
      </c>
      <c r="W672" t="s">
        <v>75</v>
      </c>
      <c r="X672" s="49">
        <v>7.2</v>
      </c>
      <c r="Y672" t="s">
        <v>75</v>
      </c>
      <c r="Z672" t="s">
        <v>347</v>
      </c>
      <c r="AA672" t="s">
        <v>75</v>
      </c>
      <c r="AB672" t="s">
        <v>686</v>
      </c>
      <c r="AC672" t="s">
        <v>687</v>
      </c>
      <c r="AD672" t="s">
        <v>80</v>
      </c>
      <c r="AE672" t="s">
        <v>180</v>
      </c>
      <c r="AF672" t="s">
        <v>409</v>
      </c>
      <c r="AG672" s="88" t="s">
        <v>256</v>
      </c>
      <c r="AH672" t="s">
        <v>83</v>
      </c>
      <c r="AI672" s="49">
        <v>7</v>
      </c>
      <c r="AJ672" s="49">
        <v>1</v>
      </c>
      <c r="AK672" t="s">
        <v>5574</v>
      </c>
      <c r="AL672" s="355">
        <v>-6.375</v>
      </c>
      <c r="AM672" s="49" t="s">
        <v>75</v>
      </c>
      <c r="AN672" s="49" t="s">
        <v>75</v>
      </c>
      <c r="AO672" s="397" t="s">
        <v>75</v>
      </c>
      <c r="AP672" s="397" t="s">
        <v>75</v>
      </c>
      <c r="AQ672" s="397" t="s">
        <v>75</v>
      </c>
      <c r="AR672" s="397" t="s">
        <v>75</v>
      </c>
    </row>
    <row r="673" spans="1:44" x14ac:dyDescent="0.25">
      <c r="A673" s="353">
        <v>45680</v>
      </c>
      <c r="B673" t="s">
        <v>85</v>
      </c>
      <c r="C673" t="s">
        <v>179</v>
      </c>
      <c r="D673" s="357" t="s">
        <v>182</v>
      </c>
      <c r="E673" t="s">
        <v>525</v>
      </c>
      <c r="F673" t="s">
        <v>526</v>
      </c>
      <c r="G673" t="s">
        <v>75</v>
      </c>
      <c r="H673" t="s">
        <v>207</v>
      </c>
      <c r="I673" s="88">
        <v>-2</v>
      </c>
      <c r="J673" t="s">
        <v>103</v>
      </c>
      <c r="K673" s="49" t="s">
        <v>1964</v>
      </c>
      <c r="L673" s="397">
        <v>1250</v>
      </c>
      <c r="M673" t="s">
        <v>75</v>
      </c>
      <c r="N673" t="s">
        <v>75</v>
      </c>
      <c r="O673" t="s">
        <v>347</v>
      </c>
      <c r="P673" t="s">
        <v>347</v>
      </c>
      <c r="Q673" s="353">
        <v>45903</v>
      </c>
      <c r="R673" t="s">
        <v>403</v>
      </c>
      <c r="S673" t="s">
        <v>159</v>
      </c>
      <c r="T673" t="s">
        <v>400</v>
      </c>
      <c r="U673" t="s">
        <v>75</v>
      </c>
      <c r="V673" t="s">
        <v>404</v>
      </c>
      <c r="W673" t="s">
        <v>75</v>
      </c>
      <c r="X673" s="49">
        <v>1.3</v>
      </c>
      <c r="Y673" t="s">
        <v>75</v>
      </c>
      <c r="Z673" t="s">
        <v>347</v>
      </c>
      <c r="AA673" t="s">
        <v>75</v>
      </c>
      <c r="AB673" t="s">
        <v>141</v>
      </c>
      <c r="AC673" t="s">
        <v>522</v>
      </c>
      <c r="AD673" t="s">
        <v>164</v>
      </c>
      <c r="AE673" t="s">
        <v>313</v>
      </c>
      <c r="AF673" t="s">
        <v>345</v>
      </c>
      <c r="AG673" s="88" t="s">
        <v>262</v>
      </c>
      <c r="AH673" t="s">
        <v>83</v>
      </c>
      <c r="AI673" s="49" t="s">
        <v>436</v>
      </c>
      <c r="AJ673" s="49">
        <v>5</v>
      </c>
      <c r="AK673" t="s">
        <v>5571</v>
      </c>
      <c r="AL673" s="355">
        <v>-2500</v>
      </c>
      <c r="AM673" s="49" t="s">
        <v>75</v>
      </c>
      <c r="AN673" s="49" t="s">
        <v>5572</v>
      </c>
      <c r="AO673" s="397" t="s">
        <v>75</v>
      </c>
      <c r="AP673" s="397" t="s">
        <v>75</v>
      </c>
      <c r="AQ673" s="397" t="s">
        <v>75</v>
      </c>
      <c r="AR673" s="397" t="s">
        <v>75</v>
      </c>
    </row>
    <row r="674" spans="1:44" x14ac:dyDescent="0.25">
      <c r="A674" s="353">
        <v>45680</v>
      </c>
      <c r="B674" t="s">
        <v>85</v>
      </c>
      <c r="C674" t="s">
        <v>179</v>
      </c>
      <c r="D674" s="357" t="s">
        <v>182</v>
      </c>
      <c r="E674" t="s">
        <v>525</v>
      </c>
      <c r="F674" t="s">
        <v>526</v>
      </c>
      <c r="G674" t="s">
        <v>75</v>
      </c>
      <c r="H674" t="s">
        <v>186</v>
      </c>
      <c r="I674" s="88">
        <v>-3</v>
      </c>
      <c r="J674" t="s">
        <v>103</v>
      </c>
      <c r="K674" s="49" t="s">
        <v>107</v>
      </c>
      <c r="L674" s="397">
        <v>1250</v>
      </c>
      <c r="M674" t="s">
        <v>75</v>
      </c>
      <c r="N674" t="s">
        <v>75</v>
      </c>
      <c r="O674" t="s">
        <v>347</v>
      </c>
      <c r="P674" t="s">
        <v>347</v>
      </c>
      <c r="Q674" s="353">
        <v>47178</v>
      </c>
      <c r="R674" t="s">
        <v>403</v>
      </c>
      <c r="S674" t="s">
        <v>159</v>
      </c>
      <c r="T674" t="s">
        <v>400</v>
      </c>
      <c r="U674" t="s">
        <v>75</v>
      </c>
      <c r="V674" t="s">
        <v>404</v>
      </c>
      <c r="W674" t="s">
        <v>75</v>
      </c>
      <c r="X674" s="49">
        <v>1.3</v>
      </c>
      <c r="Y674" t="s">
        <v>75</v>
      </c>
      <c r="Z674" t="s">
        <v>347</v>
      </c>
      <c r="AA674" t="s">
        <v>75</v>
      </c>
      <c r="AB674" t="s">
        <v>108</v>
      </c>
      <c r="AC674" t="s">
        <v>522</v>
      </c>
      <c r="AD674" t="s">
        <v>164</v>
      </c>
      <c r="AE674" t="s">
        <v>313</v>
      </c>
      <c r="AF674" t="s">
        <v>345</v>
      </c>
      <c r="AG674" s="88" t="s">
        <v>262</v>
      </c>
      <c r="AH674" t="s">
        <v>83</v>
      </c>
      <c r="AI674" s="49" t="s">
        <v>436</v>
      </c>
      <c r="AJ674" s="49">
        <v>5</v>
      </c>
      <c r="AK674" t="s">
        <v>5571</v>
      </c>
      <c r="AL674" s="355">
        <v>-3750</v>
      </c>
      <c r="AM674" s="49" t="s">
        <v>75</v>
      </c>
      <c r="AN674" s="49" t="s">
        <v>5572</v>
      </c>
      <c r="AO674" s="397" t="s">
        <v>75</v>
      </c>
      <c r="AP674" s="397" t="s">
        <v>75</v>
      </c>
      <c r="AQ674" s="397" t="s">
        <v>75</v>
      </c>
      <c r="AR674" s="397" t="s">
        <v>75</v>
      </c>
    </row>
    <row r="675" spans="1:44" x14ac:dyDescent="0.25">
      <c r="A675" s="353">
        <v>45680</v>
      </c>
      <c r="B675" t="s">
        <v>85</v>
      </c>
      <c r="C675" t="s">
        <v>179</v>
      </c>
      <c r="D675" s="357" t="s">
        <v>182</v>
      </c>
      <c r="E675" t="s">
        <v>525</v>
      </c>
      <c r="F675" t="s">
        <v>526</v>
      </c>
      <c r="G675" t="s">
        <v>75</v>
      </c>
      <c r="H675" t="s">
        <v>207</v>
      </c>
      <c r="I675" s="88">
        <v>-2</v>
      </c>
      <c r="J675" t="s">
        <v>103</v>
      </c>
      <c r="K675" s="49" t="s">
        <v>1964</v>
      </c>
      <c r="L675" s="397">
        <v>1250</v>
      </c>
      <c r="M675" t="s">
        <v>75</v>
      </c>
      <c r="N675" t="s">
        <v>75</v>
      </c>
      <c r="O675" t="s">
        <v>347</v>
      </c>
      <c r="P675" t="s">
        <v>347</v>
      </c>
      <c r="Q675" s="353">
        <v>45903</v>
      </c>
      <c r="R675" t="s">
        <v>403</v>
      </c>
      <c r="S675" t="s">
        <v>159</v>
      </c>
      <c r="T675" t="s">
        <v>400</v>
      </c>
      <c r="U675" t="s">
        <v>75</v>
      </c>
      <c r="V675" t="s">
        <v>404</v>
      </c>
      <c r="W675" t="s">
        <v>75</v>
      </c>
      <c r="X675" s="49">
        <v>1.3</v>
      </c>
      <c r="Y675" t="s">
        <v>75</v>
      </c>
      <c r="Z675" t="s">
        <v>347</v>
      </c>
      <c r="AA675" t="s">
        <v>75</v>
      </c>
      <c r="AB675" t="s">
        <v>141</v>
      </c>
      <c r="AC675" t="s">
        <v>522</v>
      </c>
      <c r="AD675" t="s">
        <v>164</v>
      </c>
      <c r="AE675" t="s">
        <v>313</v>
      </c>
      <c r="AF675" t="s">
        <v>345</v>
      </c>
      <c r="AG675" s="88" t="s">
        <v>262</v>
      </c>
      <c r="AH675" t="s">
        <v>83</v>
      </c>
      <c r="AI675" s="49" t="s">
        <v>436</v>
      </c>
      <c r="AJ675" s="49">
        <v>5</v>
      </c>
      <c r="AK675" t="s">
        <v>5571</v>
      </c>
      <c r="AL675" s="355">
        <v>-2500</v>
      </c>
      <c r="AM675" s="49" t="s">
        <v>75</v>
      </c>
      <c r="AN675" s="49" t="s">
        <v>5572</v>
      </c>
      <c r="AO675" s="397" t="s">
        <v>75</v>
      </c>
      <c r="AP675" s="397" t="s">
        <v>75</v>
      </c>
      <c r="AQ675" s="397" t="s">
        <v>75</v>
      </c>
      <c r="AR675" s="397" t="s">
        <v>75</v>
      </c>
    </row>
    <row r="676" spans="1:44" x14ac:dyDescent="0.25">
      <c r="A676" s="353">
        <v>45682</v>
      </c>
      <c r="B676" t="s">
        <v>85</v>
      </c>
      <c r="C676" t="s">
        <v>188</v>
      </c>
      <c r="D676" s="357" t="s">
        <v>365</v>
      </c>
      <c r="E676" t="s">
        <v>430</v>
      </c>
      <c r="F676" t="s">
        <v>99</v>
      </c>
      <c r="G676" t="s">
        <v>75</v>
      </c>
      <c r="H676" t="s">
        <v>99</v>
      </c>
      <c r="I676" s="88">
        <v>-20</v>
      </c>
      <c r="J676" t="s">
        <v>218</v>
      </c>
      <c r="K676" s="49" t="s">
        <v>100</v>
      </c>
      <c r="L676" s="397">
        <v>3.04</v>
      </c>
      <c r="M676" t="s">
        <v>75</v>
      </c>
      <c r="N676" t="s">
        <v>75</v>
      </c>
      <c r="O676" t="s">
        <v>347</v>
      </c>
      <c r="P676" t="s">
        <v>347</v>
      </c>
      <c r="Q676" s="353" t="s">
        <v>347</v>
      </c>
      <c r="R676" t="s">
        <v>403</v>
      </c>
      <c r="S676" t="s">
        <v>610</v>
      </c>
      <c r="T676" t="s">
        <v>611</v>
      </c>
      <c r="U676" t="s">
        <v>75</v>
      </c>
      <c r="V676" t="s">
        <v>431</v>
      </c>
      <c r="W676" t="s">
        <v>75</v>
      </c>
      <c r="X676" s="49">
        <v>5.2</v>
      </c>
      <c r="Y676" t="s">
        <v>75</v>
      </c>
      <c r="Z676" t="s">
        <v>347</v>
      </c>
      <c r="AA676" t="s">
        <v>75</v>
      </c>
      <c r="AB676" t="s">
        <v>101</v>
      </c>
      <c r="AC676" t="s">
        <v>75</v>
      </c>
      <c r="AD676" t="s">
        <v>80</v>
      </c>
      <c r="AE676" t="s">
        <v>195</v>
      </c>
      <c r="AF676" t="s">
        <v>409</v>
      </c>
      <c r="AG676" s="88" t="s">
        <v>256</v>
      </c>
      <c r="AH676" t="s">
        <v>83</v>
      </c>
      <c r="AI676" s="49" t="s">
        <v>406</v>
      </c>
      <c r="AJ676" s="49">
        <v>1</v>
      </c>
      <c r="AK676" t="s">
        <v>5580</v>
      </c>
      <c r="AL676" s="355">
        <v>-60.8</v>
      </c>
      <c r="AM676" s="49" t="s">
        <v>75</v>
      </c>
      <c r="AN676" s="49" t="s">
        <v>75</v>
      </c>
      <c r="AO676" s="397" t="s">
        <v>75</v>
      </c>
      <c r="AP676" s="397" t="s">
        <v>75</v>
      </c>
      <c r="AQ676" s="397" t="s">
        <v>75</v>
      </c>
      <c r="AR676" s="397" t="s">
        <v>75</v>
      </c>
    </row>
    <row r="677" spans="1:44" x14ac:dyDescent="0.25">
      <c r="A677" s="353">
        <v>45682</v>
      </c>
      <c r="B677" t="s">
        <v>85</v>
      </c>
      <c r="C677" t="s">
        <v>177</v>
      </c>
      <c r="D677" s="357" t="s">
        <v>84</v>
      </c>
      <c r="E677" t="s">
        <v>512</v>
      </c>
      <c r="F677" t="s">
        <v>86</v>
      </c>
      <c r="G677" t="s">
        <v>75</v>
      </c>
      <c r="H677" t="s">
        <v>5368</v>
      </c>
      <c r="I677" s="88">
        <v>-12</v>
      </c>
      <c r="J677" t="s">
        <v>88</v>
      </c>
      <c r="K677" s="49" t="s">
        <v>483</v>
      </c>
      <c r="L677" s="397">
        <v>2.75</v>
      </c>
      <c r="M677" t="s">
        <v>75</v>
      </c>
      <c r="N677" t="s">
        <v>75</v>
      </c>
      <c r="O677" t="s">
        <v>347</v>
      </c>
      <c r="P677" t="s">
        <v>347</v>
      </c>
      <c r="Q677" s="353">
        <v>46296</v>
      </c>
      <c r="R677" t="s">
        <v>403</v>
      </c>
      <c r="S677" t="s">
        <v>159</v>
      </c>
      <c r="T677" t="s">
        <v>400</v>
      </c>
      <c r="U677" t="s">
        <v>75</v>
      </c>
      <c r="V677" t="s">
        <v>404</v>
      </c>
      <c r="W677" t="s">
        <v>75</v>
      </c>
      <c r="X677" s="49">
        <v>8.6</v>
      </c>
      <c r="Y677" t="s">
        <v>75</v>
      </c>
      <c r="Z677" t="s">
        <v>347</v>
      </c>
      <c r="AA677" t="s">
        <v>75</v>
      </c>
      <c r="AB677" t="s">
        <v>87</v>
      </c>
      <c r="AC677" t="s">
        <v>484</v>
      </c>
      <c r="AD677" t="s">
        <v>80</v>
      </c>
      <c r="AE677" t="s">
        <v>313</v>
      </c>
      <c r="AF677" t="s">
        <v>409</v>
      </c>
      <c r="AG677" s="88" t="s">
        <v>256</v>
      </c>
      <c r="AH677" t="s">
        <v>83</v>
      </c>
      <c r="AI677" s="49">
        <v>8</v>
      </c>
      <c r="AJ677" s="49">
        <v>1</v>
      </c>
      <c r="AK677" t="s">
        <v>5581</v>
      </c>
      <c r="AL677" s="355">
        <v>-33</v>
      </c>
      <c r="AM677" s="49" t="s">
        <v>75</v>
      </c>
      <c r="AN677" s="49" t="s">
        <v>75</v>
      </c>
      <c r="AO677" s="397" t="s">
        <v>75</v>
      </c>
      <c r="AP677" s="397" t="s">
        <v>75</v>
      </c>
      <c r="AQ677" s="397" t="s">
        <v>75</v>
      </c>
      <c r="AR677" s="397" t="s">
        <v>75</v>
      </c>
    </row>
    <row r="678" spans="1:44" ht="23.25" x14ac:dyDescent="0.35">
      <c r="A678" s="353">
        <v>45682</v>
      </c>
      <c r="B678" t="s">
        <v>85</v>
      </c>
      <c r="C678" t="s">
        <v>188</v>
      </c>
      <c r="D678" s="357" t="s">
        <v>2566</v>
      </c>
      <c r="E678" t="s">
        <v>444</v>
      </c>
      <c r="F678" t="s">
        <v>137</v>
      </c>
      <c r="G678" t="s">
        <v>75</v>
      </c>
      <c r="H678" t="s">
        <v>137</v>
      </c>
      <c r="I678" s="88">
        <v>-10</v>
      </c>
      <c r="J678" t="s">
        <v>93</v>
      </c>
      <c r="K678" s="49" t="s">
        <v>467</v>
      </c>
      <c r="L678" s="397">
        <v>5.25</v>
      </c>
      <c r="M678" t="s">
        <v>75</v>
      </c>
      <c r="N678" t="s">
        <v>75</v>
      </c>
      <c r="O678" t="s">
        <v>347</v>
      </c>
      <c r="P678" t="s">
        <v>347</v>
      </c>
      <c r="Q678" s="353">
        <v>46235</v>
      </c>
      <c r="R678" t="s">
        <v>403</v>
      </c>
      <c r="S678" t="s">
        <v>610</v>
      </c>
      <c r="T678" t="s">
        <v>611</v>
      </c>
      <c r="U678" t="s">
        <v>75</v>
      </c>
      <c r="V678" t="s">
        <v>431</v>
      </c>
      <c r="W678" t="s">
        <v>75</v>
      </c>
      <c r="X678" s="49">
        <v>2.4</v>
      </c>
      <c r="Y678" t="s">
        <v>75</v>
      </c>
      <c r="Z678" t="s">
        <v>347</v>
      </c>
      <c r="AA678" t="s">
        <v>75</v>
      </c>
      <c r="AB678" t="s">
        <v>138</v>
      </c>
      <c r="AC678" t="s">
        <v>468</v>
      </c>
      <c r="AD678" t="s">
        <v>80</v>
      </c>
      <c r="AE678" t="s">
        <v>195</v>
      </c>
      <c r="AF678" t="s">
        <v>409</v>
      </c>
      <c r="AG678" s="88" t="s">
        <v>256</v>
      </c>
      <c r="AH678" t="s">
        <v>83</v>
      </c>
      <c r="AI678" s="49" t="s">
        <v>414</v>
      </c>
      <c r="AJ678" s="49">
        <v>1</v>
      </c>
      <c r="AK678" t="s">
        <v>5580</v>
      </c>
      <c r="AL678" s="355">
        <v>-52.5</v>
      </c>
      <c r="AM678" s="49" t="s">
        <v>75</v>
      </c>
      <c r="AN678" s="49" t="s">
        <v>75</v>
      </c>
      <c r="AO678" s="397" t="s">
        <v>75</v>
      </c>
      <c r="AP678" s="397" t="s">
        <v>75</v>
      </c>
      <c r="AQ678" s="397" t="s">
        <v>75</v>
      </c>
      <c r="AR678" s="397" t="s">
        <v>75</v>
      </c>
    </row>
    <row r="679" spans="1:44" x14ac:dyDescent="0.25">
      <c r="A679" s="353">
        <v>45682</v>
      </c>
      <c r="B679" t="s">
        <v>85</v>
      </c>
      <c r="C679" t="s">
        <v>179</v>
      </c>
      <c r="D679" s="357" t="s">
        <v>2670</v>
      </c>
      <c r="E679" t="s">
        <v>2671</v>
      </c>
      <c r="F679" t="s">
        <v>5582</v>
      </c>
      <c r="G679" t="s">
        <v>75</v>
      </c>
      <c r="H679" t="s">
        <v>5582</v>
      </c>
      <c r="I679" s="88">
        <v>-5</v>
      </c>
      <c r="J679" t="s">
        <v>103</v>
      </c>
      <c r="K679" s="49" t="s">
        <v>5583</v>
      </c>
      <c r="L679" s="397">
        <v>137</v>
      </c>
      <c r="M679" t="s">
        <v>75</v>
      </c>
      <c r="N679" t="s">
        <v>75</v>
      </c>
      <c r="O679" t="s">
        <v>347</v>
      </c>
      <c r="P679" t="s">
        <v>347</v>
      </c>
      <c r="Q679" s="353">
        <v>45608</v>
      </c>
      <c r="R679" t="s">
        <v>403</v>
      </c>
      <c r="S679" t="s">
        <v>159</v>
      </c>
      <c r="T679" t="s">
        <v>400</v>
      </c>
      <c r="U679" t="s">
        <v>75</v>
      </c>
      <c r="V679" t="s">
        <v>404</v>
      </c>
      <c r="W679" t="s">
        <v>75</v>
      </c>
      <c r="X679" s="49">
        <v>1.2</v>
      </c>
      <c r="Y679" t="s">
        <v>75</v>
      </c>
      <c r="Z679" t="s">
        <v>347</v>
      </c>
      <c r="AA679" t="s">
        <v>75</v>
      </c>
      <c r="AB679" t="s">
        <v>5582</v>
      </c>
      <c r="AC679" t="s">
        <v>522</v>
      </c>
      <c r="AD679" t="s">
        <v>164</v>
      </c>
      <c r="AE679" t="s">
        <v>313</v>
      </c>
      <c r="AF679" t="s">
        <v>345</v>
      </c>
      <c r="AG679" s="88" t="s">
        <v>262</v>
      </c>
      <c r="AH679" t="s">
        <v>83</v>
      </c>
      <c r="AI679" s="49" t="s">
        <v>436</v>
      </c>
      <c r="AJ679" s="49">
        <v>1</v>
      </c>
      <c r="AK679" t="s">
        <v>5584</v>
      </c>
      <c r="AL679" s="355">
        <v>-685</v>
      </c>
      <c r="AM679" s="49" t="s">
        <v>75</v>
      </c>
      <c r="AN679" s="49" t="s">
        <v>75</v>
      </c>
      <c r="AO679" s="397" t="s">
        <v>75</v>
      </c>
      <c r="AP679" s="397" t="s">
        <v>75</v>
      </c>
      <c r="AQ679" s="397" t="s">
        <v>75</v>
      </c>
      <c r="AR679" s="397" t="s">
        <v>75</v>
      </c>
    </row>
    <row r="680" spans="1:44" x14ac:dyDescent="0.25">
      <c r="A680" s="353">
        <v>45682</v>
      </c>
      <c r="B680" t="s">
        <v>85</v>
      </c>
      <c r="C680" t="s">
        <v>179</v>
      </c>
      <c r="D680" s="357" t="s">
        <v>2670</v>
      </c>
      <c r="E680" t="s">
        <v>2671</v>
      </c>
      <c r="F680" t="s">
        <v>2725</v>
      </c>
      <c r="G680" t="s">
        <v>75</v>
      </c>
      <c r="H680" t="s">
        <v>2725</v>
      </c>
      <c r="I680" s="88">
        <v>-5</v>
      </c>
      <c r="J680" t="s">
        <v>103</v>
      </c>
      <c r="K680" s="49" t="s">
        <v>2724</v>
      </c>
      <c r="L680" s="397">
        <v>137</v>
      </c>
      <c r="M680" t="s">
        <v>75</v>
      </c>
      <c r="N680" t="s">
        <v>75</v>
      </c>
      <c r="O680" t="s">
        <v>347</v>
      </c>
      <c r="P680" t="s">
        <v>347</v>
      </c>
      <c r="Q680" s="353">
        <v>45608</v>
      </c>
      <c r="R680" t="s">
        <v>403</v>
      </c>
      <c r="S680" t="s">
        <v>159</v>
      </c>
      <c r="T680" t="s">
        <v>400</v>
      </c>
      <c r="U680" t="s">
        <v>75</v>
      </c>
      <c r="V680" t="s">
        <v>404</v>
      </c>
      <c r="W680" t="s">
        <v>75</v>
      </c>
      <c r="X680" s="49">
        <v>1.2</v>
      </c>
      <c r="Y680" t="s">
        <v>75</v>
      </c>
      <c r="Z680" t="s">
        <v>347</v>
      </c>
      <c r="AA680" t="s">
        <v>75</v>
      </c>
      <c r="AB680" t="s">
        <v>2725</v>
      </c>
      <c r="AC680" t="s">
        <v>522</v>
      </c>
      <c r="AD680" t="s">
        <v>164</v>
      </c>
      <c r="AE680" t="s">
        <v>313</v>
      </c>
      <c r="AF680" t="s">
        <v>345</v>
      </c>
      <c r="AG680" s="88" t="s">
        <v>262</v>
      </c>
      <c r="AH680" t="s">
        <v>83</v>
      </c>
      <c r="AI680" s="49" t="s">
        <v>436</v>
      </c>
      <c r="AJ680" s="49">
        <v>1</v>
      </c>
      <c r="AK680" t="s">
        <v>5584</v>
      </c>
      <c r="AL680" s="355">
        <v>-685</v>
      </c>
      <c r="AM680" s="49" t="s">
        <v>75</v>
      </c>
      <c r="AN680" s="49" t="s">
        <v>75</v>
      </c>
      <c r="AO680" s="397" t="s">
        <v>75</v>
      </c>
      <c r="AP680" s="397" t="s">
        <v>75</v>
      </c>
      <c r="AQ680" s="397" t="s">
        <v>75</v>
      </c>
      <c r="AR680" s="397" t="s">
        <v>75</v>
      </c>
    </row>
    <row r="681" spans="1:44" x14ac:dyDescent="0.25">
      <c r="A681" s="353">
        <v>45682</v>
      </c>
      <c r="B681" t="s">
        <v>85</v>
      </c>
      <c r="C681" t="s">
        <v>605</v>
      </c>
      <c r="D681" s="357" t="s">
        <v>367</v>
      </c>
      <c r="E681" t="s">
        <v>512</v>
      </c>
      <c r="F681" t="s">
        <v>663</v>
      </c>
      <c r="G681" t="s">
        <v>75</v>
      </c>
      <c r="H681" t="s">
        <v>663</v>
      </c>
      <c r="I681" s="88">
        <v>-5</v>
      </c>
      <c r="J681" t="s">
        <v>103</v>
      </c>
      <c r="K681" s="49" t="s">
        <v>664</v>
      </c>
      <c r="L681" s="397">
        <v>2.5</v>
      </c>
      <c r="M681" t="s">
        <v>75</v>
      </c>
      <c r="N681" t="s">
        <v>75</v>
      </c>
      <c r="O681" t="s">
        <v>347</v>
      </c>
      <c r="P681" t="s">
        <v>347</v>
      </c>
      <c r="Q681" s="353">
        <v>46296</v>
      </c>
      <c r="R681" t="s">
        <v>403</v>
      </c>
      <c r="S681" t="s">
        <v>159</v>
      </c>
      <c r="T681" t="s">
        <v>400</v>
      </c>
      <c r="U681" t="s">
        <v>75</v>
      </c>
      <c r="V681" t="s">
        <v>404</v>
      </c>
      <c r="W681" t="s">
        <v>75</v>
      </c>
      <c r="X681" s="49">
        <v>5.5</v>
      </c>
      <c r="Y681" t="s">
        <v>75</v>
      </c>
      <c r="Z681" t="s">
        <v>347</v>
      </c>
      <c r="AA681" t="s">
        <v>75</v>
      </c>
      <c r="AB681" t="s">
        <v>663</v>
      </c>
      <c r="AC681" t="s">
        <v>484</v>
      </c>
      <c r="AD681" t="s">
        <v>80</v>
      </c>
      <c r="AE681" t="s">
        <v>313</v>
      </c>
      <c r="AF681" t="s">
        <v>409</v>
      </c>
      <c r="AG681" s="88" t="s">
        <v>256</v>
      </c>
      <c r="AH681" t="s">
        <v>83</v>
      </c>
      <c r="AI681" s="49" t="s">
        <v>406</v>
      </c>
      <c r="AJ681" s="49">
        <v>1</v>
      </c>
      <c r="AK681" t="s">
        <v>5581</v>
      </c>
      <c r="AL681" s="355">
        <v>-12.5</v>
      </c>
      <c r="AM681" s="49" t="s">
        <v>75</v>
      </c>
      <c r="AN681" s="49" t="s">
        <v>75</v>
      </c>
      <c r="AO681" s="397" t="s">
        <v>75</v>
      </c>
      <c r="AP681" s="397" t="s">
        <v>75</v>
      </c>
      <c r="AQ681" s="397" t="s">
        <v>75</v>
      </c>
      <c r="AR681" s="397" t="s">
        <v>75</v>
      </c>
    </row>
    <row r="682" spans="1:44" x14ac:dyDescent="0.25">
      <c r="A682" s="353">
        <v>45682</v>
      </c>
      <c r="B682" t="s">
        <v>85</v>
      </c>
      <c r="C682" t="s">
        <v>188</v>
      </c>
      <c r="D682" s="357" t="s">
        <v>365</v>
      </c>
      <c r="E682" t="s">
        <v>430</v>
      </c>
      <c r="F682" t="s">
        <v>124</v>
      </c>
      <c r="G682" t="s">
        <v>75</v>
      </c>
      <c r="H682" t="s">
        <v>124</v>
      </c>
      <c r="I682" s="88">
        <v>-5</v>
      </c>
      <c r="J682" t="s">
        <v>102</v>
      </c>
      <c r="K682" s="49" t="s">
        <v>100</v>
      </c>
      <c r="L682" s="397">
        <v>2.63</v>
      </c>
      <c r="M682" t="s">
        <v>75</v>
      </c>
      <c r="N682" t="s">
        <v>75</v>
      </c>
      <c r="O682" t="s">
        <v>347</v>
      </c>
      <c r="P682" t="s">
        <v>347</v>
      </c>
      <c r="Q682" s="353" t="s">
        <v>75</v>
      </c>
      <c r="R682" t="s">
        <v>403</v>
      </c>
      <c r="S682" t="s">
        <v>610</v>
      </c>
      <c r="T682" t="s">
        <v>611</v>
      </c>
      <c r="U682" t="s">
        <v>75</v>
      </c>
      <c r="V682" t="s">
        <v>431</v>
      </c>
      <c r="W682" t="s">
        <v>75</v>
      </c>
      <c r="X682" s="49">
        <v>2.4</v>
      </c>
      <c r="Y682" t="s">
        <v>75</v>
      </c>
      <c r="Z682" t="s">
        <v>347</v>
      </c>
      <c r="AA682" t="s">
        <v>75</v>
      </c>
      <c r="AB682" t="s">
        <v>125</v>
      </c>
      <c r="AC682" t="s">
        <v>356</v>
      </c>
      <c r="AD682" t="s">
        <v>2125</v>
      </c>
      <c r="AE682" t="s">
        <v>546</v>
      </c>
      <c r="AF682" t="s">
        <v>2126</v>
      </c>
      <c r="AG682" s="88" t="s">
        <v>256</v>
      </c>
      <c r="AH682" t="s">
        <v>83</v>
      </c>
      <c r="AI682" s="49" t="s">
        <v>406</v>
      </c>
      <c r="AJ682" s="49">
        <v>1</v>
      </c>
      <c r="AK682" t="s">
        <v>5585</v>
      </c>
      <c r="AL682" s="355">
        <v>-13.149999999999999</v>
      </c>
      <c r="AM682" s="49" t="s">
        <v>75</v>
      </c>
      <c r="AN682" s="49" t="s">
        <v>75</v>
      </c>
      <c r="AO682" s="397" t="s">
        <v>75</v>
      </c>
      <c r="AP682" s="397" t="s">
        <v>75</v>
      </c>
      <c r="AQ682" s="397" t="s">
        <v>75</v>
      </c>
      <c r="AR682" s="397" t="s">
        <v>75</v>
      </c>
    </row>
    <row r="683" spans="1:44" x14ac:dyDescent="0.25">
      <c r="A683" s="353">
        <v>45682</v>
      </c>
      <c r="B683" t="s">
        <v>85</v>
      </c>
      <c r="C683" t="s">
        <v>179</v>
      </c>
      <c r="D683" s="357" t="s">
        <v>295</v>
      </c>
      <c r="E683" t="s">
        <v>521</v>
      </c>
      <c r="F683" t="s">
        <v>2783</v>
      </c>
      <c r="G683" t="s">
        <v>75</v>
      </c>
      <c r="H683" t="s">
        <v>2783</v>
      </c>
      <c r="I683" s="88">
        <v>-4</v>
      </c>
      <c r="J683" t="s">
        <v>103</v>
      </c>
      <c r="K683" s="49">
        <v>100350</v>
      </c>
      <c r="L683" s="397">
        <v>80</v>
      </c>
      <c r="M683" t="s">
        <v>75</v>
      </c>
      <c r="N683" t="s">
        <v>75</v>
      </c>
      <c r="O683" t="s">
        <v>347</v>
      </c>
      <c r="P683" t="s">
        <v>347</v>
      </c>
      <c r="Q683" s="353" t="s">
        <v>75</v>
      </c>
      <c r="R683" t="s">
        <v>403</v>
      </c>
      <c r="S683" t="s">
        <v>159</v>
      </c>
      <c r="T683" t="s">
        <v>400</v>
      </c>
      <c r="U683" t="s">
        <v>75</v>
      </c>
      <c r="V683" t="s">
        <v>404</v>
      </c>
      <c r="W683" t="s">
        <v>75</v>
      </c>
      <c r="X683" s="49">
        <v>2.2000000000000002</v>
      </c>
      <c r="Y683" t="s">
        <v>75</v>
      </c>
      <c r="Z683" t="s">
        <v>347</v>
      </c>
      <c r="AA683" t="s">
        <v>75</v>
      </c>
      <c r="AB683" t="s">
        <v>2783</v>
      </c>
      <c r="AC683" t="s">
        <v>2119</v>
      </c>
      <c r="AD683" t="s">
        <v>2120</v>
      </c>
      <c r="AE683" t="s">
        <v>313</v>
      </c>
      <c r="AF683" t="s">
        <v>2121</v>
      </c>
      <c r="AG683" s="88" t="s">
        <v>2122</v>
      </c>
      <c r="AH683" t="s">
        <v>104</v>
      </c>
      <c r="AI683" s="49" t="s">
        <v>414</v>
      </c>
      <c r="AJ683" s="49">
        <v>1</v>
      </c>
      <c r="AK683" t="s">
        <v>5584</v>
      </c>
      <c r="AL683" s="355">
        <v>-320</v>
      </c>
      <c r="AM683" s="49" t="s">
        <v>75</v>
      </c>
      <c r="AN683" s="49" t="s">
        <v>75</v>
      </c>
      <c r="AO683" s="397" t="s">
        <v>75</v>
      </c>
      <c r="AP683" s="397" t="s">
        <v>75</v>
      </c>
      <c r="AQ683" s="397" t="s">
        <v>75</v>
      </c>
      <c r="AR683" s="397" t="s">
        <v>75</v>
      </c>
    </row>
    <row r="684" spans="1:44" x14ac:dyDescent="0.25">
      <c r="A684" s="353">
        <v>45682</v>
      </c>
      <c r="B684" t="s">
        <v>85</v>
      </c>
      <c r="C684" t="s">
        <v>188</v>
      </c>
      <c r="D684" s="357" t="s">
        <v>365</v>
      </c>
      <c r="E684" t="s">
        <v>430</v>
      </c>
      <c r="F684" t="s">
        <v>99</v>
      </c>
      <c r="G684" t="s">
        <v>75</v>
      </c>
      <c r="H684" t="s">
        <v>99</v>
      </c>
      <c r="I684" s="88">
        <v>-4</v>
      </c>
      <c r="J684" t="s">
        <v>218</v>
      </c>
      <c r="K684" s="49" t="s">
        <v>100</v>
      </c>
      <c r="L684" s="397">
        <v>3.04</v>
      </c>
      <c r="M684" t="s">
        <v>75</v>
      </c>
      <c r="N684" t="s">
        <v>75</v>
      </c>
      <c r="O684" t="s">
        <v>347</v>
      </c>
      <c r="P684" t="s">
        <v>347</v>
      </c>
      <c r="Q684" s="353" t="s">
        <v>347</v>
      </c>
      <c r="R684" t="s">
        <v>403</v>
      </c>
      <c r="S684" t="s">
        <v>159</v>
      </c>
      <c r="T684" t="s">
        <v>400</v>
      </c>
      <c r="U684" t="s">
        <v>75</v>
      </c>
      <c r="V684" t="s">
        <v>431</v>
      </c>
      <c r="W684" t="s">
        <v>75</v>
      </c>
      <c r="X684" s="49">
        <v>5.2</v>
      </c>
      <c r="Y684" t="s">
        <v>75</v>
      </c>
      <c r="Z684" t="s">
        <v>347</v>
      </c>
      <c r="AA684" t="s">
        <v>75</v>
      </c>
      <c r="AB684" t="s">
        <v>101</v>
      </c>
      <c r="AC684" t="s">
        <v>75</v>
      </c>
      <c r="AD684" t="s">
        <v>80</v>
      </c>
      <c r="AE684" t="s">
        <v>313</v>
      </c>
      <c r="AF684" t="s">
        <v>409</v>
      </c>
      <c r="AG684" s="88" t="s">
        <v>256</v>
      </c>
      <c r="AH684" t="s">
        <v>83</v>
      </c>
      <c r="AI684" s="49" t="s">
        <v>406</v>
      </c>
      <c r="AJ684" s="49">
        <v>1</v>
      </c>
      <c r="AK684" t="s">
        <v>5581</v>
      </c>
      <c r="AL684" s="355">
        <v>-12.16</v>
      </c>
      <c r="AM684" s="49" t="s">
        <v>75</v>
      </c>
      <c r="AN684" s="49" t="s">
        <v>75</v>
      </c>
      <c r="AO684" s="397" t="s">
        <v>75</v>
      </c>
      <c r="AP684" s="397" t="s">
        <v>75</v>
      </c>
      <c r="AQ684" s="397" t="s">
        <v>75</v>
      </c>
      <c r="AR684" s="397" t="s">
        <v>75</v>
      </c>
    </row>
    <row r="685" spans="1:44" x14ac:dyDescent="0.25">
      <c r="A685" s="353">
        <v>45682</v>
      </c>
      <c r="B685" t="s">
        <v>85</v>
      </c>
      <c r="C685" t="s">
        <v>179</v>
      </c>
      <c r="D685" s="357" t="s">
        <v>282</v>
      </c>
      <c r="E685" t="s">
        <v>524</v>
      </c>
      <c r="F685" t="s">
        <v>1864</v>
      </c>
      <c r="G685" t="s">
        <v>75</v>
      </c>
      <c r="H685" t="s">
        <v>1864</v>
      </c>
      <c r="I685" s="88">
        <v>-3</v>
      </c>
      <c r="J685" t="s">
        <v>97</v>
      </c>
      <c r="K685" s="49" t="s">
        <v>285</v>
      </c>
      <c r="L685" s="397">
        <v>650</v>
      </c>
      <c r="M685" t="s">
        <v>75</v>
      </c>
      <c r="N685" t="s">
        <v>75</v>
      </c>
      <c r="O685" t="s">
        <v>347</v>
      </c>
      <c r="P685" t="s">
        <v>347</v>
      </c>
      <c r="Q685" s="353">
        <v>46174</v>
      </c>
      <c r="R685" t="s">
        <v>403</v>
      </c>
      <c r="S685" t="s">
        <v>159</v>
      </c>
      <c r="T685" t="s">
        <v>400</v>
      </c>
      <c r="U685" t="s">
        <v>75</v>
      </c>
      <c r="V685" t="s">
        <v>404</v>
      </c>
      <c r="W685" t="s">
        <v>75</v>
      </c>
      <c r="X685" s="49">
        <v>2.1</v>
      </c>
      <c r="Y685" t="s">
        <v>75</v>
      </c>
      <c r="Z685" t="s">
        <v>347</v>
      </c>
      <c r="AA685" t="s">
        <v>75</v>
      </c>
      <c r="AB685" t="s">
        <v>2142</v>
      </c>
      <c r="AC685" t="s">
        <v>527</v>
      </c>
      <c r="AD685" t="s">
        <v>283</v>
      </c>
      <c r="AE685" t="s">
        <v>313</v>
      </c>
      <c r="AF685" t="s">
        <v>528</v>
      </c>
      <c r="AG685" s="88" t="s">
        <v>284</v>
      </c>
      <c r="AH685" t="s">
        <v>83</v>
      </c>
      <c r="AI685" s="49" t="s">
        <v>414</v>
      </c>
      <c r="AJ685" s="49">
        <v>1</v>
      </c>
      <c r="AK685" t="s">
        <v>5586</v>
      </c>
      <c r="AL685" s="355">
        <v>-1950</v>
      </c>
      <c r="AM685" s="49" t="s">
        <v>75</v>
      </c>
      <c r="AN685" s="49" t="s">
        <v>5587</v>
      </c>
      <c r="AO685" s="397" t="s">
        <v>75</v>
      </c>
      <c r="AP685" s="397" t="s">
        <v>75</v>
      </c>
      <c r="AQ685" s="397" t="s">
        <v>75</v>
      </c>
      <c r="AR685" s="397" t="s">
        <v>75</v>
      </c>
    </row>
    <row r="686" spans="1:44" x14ac:dyDescent="0.25">
      <c r="A686" s="353">
        <v>45682</v>
      </c>
      <c r="B686" t="s">
        <v>85</v>
      </c>
      <c r="C686" t="s">
        <v>179</v>
      </c>
      <c r="D686" s="357" t="s">
        <v>282</v>
      </c>
      <c r="E686" t="s">
        <v>524</v>
      </c>
      <c r="F686" t="s">
        <v>731</v>
      </c>
      <c r="G686" t="s">
        <v>75</v>
      </c>
      <c r="H686" t="s">
        <v>731</v>
      </c>
      <c r="I686" s="88">
        <v>-3</v>
      </c>
      <c r="J686" t="s">
        <v>97</v>
      </c>
      <c r="K686" s="49" t="s">
        <v>285</v>
      </c>
      <c r="L686" s="397">
        <v>550</v>
      </c>
      <c r="M686" t="s">
        <v>75</v>
      </c>
      <c r="N686" t="s">
        <v>75</v>
      </c>
      <c r="O686" t="s">
        <v>347</v>
      </c>
      <c r="P686" t="s">
        <v>347</v>
      </c>
      <c r="Q686" s="353">
        <v>46478</v>
      </c>
      <c r="R686" t="s">
        <v>403</v>
      </c>
      <c r="S686" t="s">
        <v>159</v>
      </c>
      <c r="T686" t="s">
        <v>400</v>
      </c>
      <c r="U686" t="s">
        <v>75</v>
      </c>
      <c r="V686" t="s">
        <v>404</v>
      </c>
      <c r="W686" t="s">
        <v>75</v>
      </c>
      <c r="X686" s="49">
        <v>2.1</v>
      </c>
      <c r="Y686" t="s">
        <v>75</v>
      </c>
      <c r="Z686" t="s">
        <v>347</v>
      </c>
      <c r="AA686" t="s">
        <v>75</v>
      </c>
      <c r="AB686" t="s">
        <v>2144</v>
      </c>
      <c r="AC686" t="s">
        <v>527</v>
      </c>
      <c r="AD686" t="s">
        <v>283</v>
      </c>
      <c r="AE686" t="s">
        <v>313</v>
      </c>
      <c r="AF686" t="s">
        <v>528</v>
      </c>
      <c r="AG686" s="88" t="s">
        <v>284</v>
      </c>
      <c r="AH686" t="s">
        <v>83</v>
      </c>
      <c r="AI686" s="49" t="s">
        <v>414</v>
      </c>
      <c r="AJ686" s="49">
        <v>1</v>
      </c>
      <c r="AK686" t="s">
        <v>5588</v>
      </c>
      <c r="AL686" s="355">
        <v>-1650</v>
      </c>
      <c r="AM686" s="49" t="s">
        <v>75</v>
      </c>
      <c r="AN686" s="49" t="s">
        <v>75</v>
      </c>
      <c r="AO686" s="397" t="s">
        <v>75</v>
      </c>
      <c r="AP686" s="397" t="s">
        <v>75</v>
      </c>
      <c r="AQ686" s="397" t="s">
        <v>75</v>
      </c>
      <c r="AR686" s="397" t="s">
        <v>75</v>
      </c>
    </row>
    <row r="687" spans="1:44" x14ac:dyDescent="0.25">
      <c r="A687" s="353">
        <v>45682</v>
      </c>
      <c r="B687" t="s">
        <v>85</v>
      </c>
      <c r="C687" t="s">
        <v>177</v>
      </c>
      <c r="D687" s="357" t="s">
        <v>368</v>
      </c>
      <c r="E687" t="s">
        <v>476</v>
      </c>
      <c r="F687" t="s">
        <v>1838</v>
      </c>
      <c r="G687" t="s">
        <v>75</v>
      </c>
      <c r="H687" t="s">
        <v>1838</v>
      </c>
      <c r="I687" s="88">
        <v>-3</v>
      </c>
      <c r="J687" t="s">
        <v>103</v>
      </c>
      <c r="K687" s="49" t="s">
        <v>1839</v>
      </c>
      <c r="L687" s="397">
        <v>2</v>
      </c>
      <c r="M687" t="s">
        <v>75</v>
      </c>
      <c r="N687" t="s">
        <v>75</v>
      </c>
      <c r="O687" t="s">
        <v>347</v>
      </c>
      <c r="P687" t="s">
        <v>347</v>
      </c>
      <c r="Q687" s="353" t="s">
        <v>75</v>
      </c>
      <c r="R687" t="s">
        <v>403</v>
      </c>
      <c r="S687" t="s">
        <v>159</v>
      </c>
      <c r="T687" t="s">
        <v>400</v>
      </c>
      <c r="U687" t="s">
        <v>75</v>
      </c>
      <c r="V687" t="s">
        <v>404</v>
      </c>
      <c r="W687" t="s">
        <v>75</v>
      </c>
      <c r="X687" s="49">
        <v>7.2</v>
      </c>
      <c r="Y687" t="s">
        <v>75</v>
      </c>
      <c r="Z687" t="s">
        <v>347</v>
      </c>
      <c r="AA687" t="s">
        <v>75</v>
      </c>
      <c r="AB687" t="s">
        <v>1840</v>
      </c>
      <c r="AC687" t="s">
        <v>1841</v>
      </c>
      <c r="AD687" t="s">
        <v>80</v>
      </c>
      <c r="AE687" t="s">
        <v>313</v>
      </c>
      <c r="AF687" t="s">
        <v>409</v>
      </c>
      <c r="AG687" s="88" t="s">
        <v>256</v>
      </c>
      <c r="AH687" t="s">
        <v>83</v>
      </c>
      <c r="AI687" s="49" t="s">
        <v>416</v>
      </c>
      <c r="AJ687" s="49">
        <v>1</v>
      </c>
      <c r="AK687" t="s">
        <v>5581</v>
      </c>
      <c r="AL687" s="355">
        <v>-6</v>
      </c>
      <c r="AM687" s="49" t="s">
        <v>75</v>
      </c>
      <c r="AN687" s="49" t="s">
        <v>75</v>
      </c>
      <c r="AO687" s="397" t="s">
        <v>75</v>
      </c>
      <c r="AP687" s="397" t="s">
        <v>75</v>
      </c>
      <c r="AQ687" s="397" t="s">
        <v>75</v>
      </c>
      <c r="AR687" s="397" t="s">
        <v>75</v>
      </c>
    </row>
    <row r="688" spans="1:44" x14ac:dyDescent="0.25">
      <c r="A688" s="353">
        <v>45682</v>
      </c>
      <c r="B688" t="s">
        <v>85</v>
      </c>
      <c r="C688" t="s">
        <v>188</v>
      </c>
      <c r="D688" s="357" t="s">
        <v>607</v>
      </c>
      <c r="E688" t="s">
        <v>444</v>
      </c>
      <c r="F688" t="s">
        <v>2853</v>
      </c>
      <c r="G688" t="s">
        <v>75</v>
      </c>
      <c r="H688" t="s">
        <v>2853</v>
      </c>
      <c r="I688" s="88">
        <v>-3</v>
      </c>
      <c r="J688" t="s">
        <v>93</v>
      </c>
      <c r="K688" s="49" t="s">
        <v>75</v>
      </c>
      <c r="L688" s="397">
        <v>115</v>
      </c>
      <c r="M688" t="s">
        <v>75</v>
      </c>
      <c r="N688" t="s">
        <v>75</v>
      </c>
      <c r="O688" t="s">
        <v>347</v>
      </c>
      <c r="P688" t="s">
        <v>347</v>
      </c>
      <c r="Q688" s="353">
        <v>45717</v>
      </c>
      <c r="R688" t="s">
        <v>403</v>
      </c>
      <c r="S688" t="s">
        <v>610</v>
      </c>
      <c r="T688" t="s">
        <v>611</v>
      </c>
      <c r="U688" t="s">
        <v>75</v>
      </c>
      <c r="V688" t="s">
        <v>431</v>
      </c>
      <c r="W688" t="s">
        <v>75</v>
      </c>
      <c r="X688" s="49">
        <v>2.4</v>
      </c>
      <c r="Y688" t="s">
        <v>75</v>
      </c>
      <c r="Z688" t="s">
        <v>347</v>
      </c>
      <c r="AA688" t="s">
        <v>75</v>
      </c>
      <c r="AB688" t="s">
        <v>2854</v>
      </c>
      <c r="AC688" t="s">
        <v>2855</v>
      </c>
      <c r="AD688" t="s">
        <v>299</v>
      </c>
      <c r="AE688" t="s">
        <v>195</v>
      </c>
      <c r="AF688" t="s">
        <v>410</v>
      </c>
      <c r="AG688" s="88" t="s">
        <v>411</v>
      </c>
      <c r="AH688" t="s">
        <v>83</v>
      </c>
      <c r="AI688" s="49" t="s">
        <v>414</v>
      </c>
      <c r="AJ688" s="49">
        <v>1</v>
      </c>
      <c r="AK688" t="s">
        <v>5580</v>
      </c>
      <c r="AL688" s="355">
        <v>-345</v>
      </c>
      <c r="AM688" s="49" t="s">
        <v>75</v>
      </c>
      <c r="AN688" s="49" t="s">
        <v>75</v>
      </c>
      <c r="AO688" s="397" t="s">
        <v>75</v>
      </c>
      <c r="AP688" s="397" t="s">
        <v>75</v>
      </c>
      <c r="AQ688" s="397" t="s">
        <v>75</v>
      </c>
      <c r="AR688" s="397" t="s">
        <v>75</v>
      </c>
    </row>
    <row r="689" spans="1:44" x14ac:dyDescent="0.25">
      <c r="A689" s="353">
        <v>45682</v>
      </c>
      <c r="B689" t="s">
        <v>85</v>
      </c>
      <c r="C689" t="s">
        <v>177</v>
      </c>
      <c r="D689" s="357" t="s">
        <v>151</v>
      </c>
      <c r="E689" t="s">
        <v>423</v>
      </c>
      <c r="F689" t="s">
        <v>76</v>
      </c>
      <c r="G689" t="s">
        <v>75</v>
      </c>
      <c r="H689" t="s">
        <v>76</v>
      </c>
      <c r="I689" s="88">
        <v>-3</v>
      </c>
      <c r="J689" t="s">
        <v>152</v>
      </c>
      <c r="K689" s="49" t="s">
        <v>498</v>
      </c>
      <c r="L689" s="397">
        <v>30</v>
      </c>
      <c r="M689" t="s">
        <v>75</v>
      </c>
      <c r="N689" t="s">
        <v>75</v>
      </c>
      <c r="O689" t="s">
        <v>347</v>
      </c>
      <c r="P689" t="s">
        <v>347</v>
      </c>
      <c r="Q689" s="353" t="s">
        <v>75</v>
      </c>
      <c r="R689" t="s">
        <v>403</v>
      </c>
      <c r="S689" t="s">
        <v>159</v>
      </c>
      <c r="T689" t="s">
        <v>400</v>
      </c>
      <c r="U689" t="s">
        <v>75</v>
      </c>
      <c r="V689" t="s">
        <v>404</v>
      </c>
      <c r="W689" t="s">
        <v>75</v>
      </c>
      <c r="X689" s="49">
        <v>2.5</v>
      </c>
      <c r="Y689" t="s">
        <v>75</v>
      </c>
      <c r="Z689" t="s">
        <v>347</v>
      </c>
      <c r="AA689" t="s">
        <v>75</v>
      </c>
      <c r="AB689" t="s">
        <v>76</v>
      </c>
      <c r="AC689" t="s">
        <v>75</v>
      </c>
      <c r="AD689" t="s">
        <v>167</v>
      </c>
      <c r="AE689" t="s">
        <v>313</v>
      </c>
      <c r="AF689" t="s">
        <v>421</v>
      </c>
      <c r="AG689" s="88" t="s">
        <v>422</v>
      </c>
      <c r="AH689" t="s">
        <v>83</v>
      </c>
      <c r="AI689" s="49" t="s">
        <v>414</v>
      </c>
      <c r="AJ689" s="49">
        <v>1</v>
      </c>
      <c r="AK689" t="s">
        <v>5581</v>
      </c>
      <c r="AL689" s="355">
        <v>-90</v>
      </c>
      <c r="AM689" s="49" t="s">
        <v>75</v>
      </c>
      <c r="AN689" s="49" t="s">
        <v>75</v>
      </c>
      <c r="AO689" s="397" t="s">
        <v>75</v>
      </c>
      <c r="AP689" s="397" t="s">
        <v>75</v>
      </c>
      <c r="AQ689" s="397" t="s">
        <v>75</v>
      </c>
      <c r="AR689" s="397" t="s">
        <v>75</v>
      </c>
    </row>
    <row r="690" spans="1:44" x14ac:dyDescent="0.25">
      <c r="A690" s="353">
        <v>45682</v>
      </c>
      <c r="B690" t="s">
        <v>85</v>
      </c>
      <c r="C690" t="s">
        <v>188</v>
      </c>
      <c r="D690" s="357" t="s">
        <v>189</v>
      </c>
      <c r="E690" t="s">
        <v>462</v>
      </c>
      <c r="F690" t="s">
        <v>317</v>
      </c>
      <c r="G690" t="s">
        <v>75</v>
      </c>
      <c r="H690" t="s">
        <v>317</v>
      </c>
      <c r="I690" s="88">
        <v>-2</v>
      </c>
      <c r="J690" t="s">
        <v>102</v>
      </c>
      <c r="K690" s="49" t="s">
        <v>458</v>
      </c>
      <c r="L690" s="397">
        <v>9</v>
      </c>
      <c r="M690" t="s">
        <v>75</v>
      </c>
      <c r="N690" t="s">
        <v>75</v>
      </c>
      <c r="O690" t="s">
        <v>347</v>
      </c>
      <c r="P690" t="s">
        <v>347</v>
      </c>
      <c r="Q690" s="353">
        <v>46234</v>
      </c>
      <c r="R690" t="s">
        <v>403</v>
      </c>
      <c r="S690" t="s">
        <v>172</v>
      </c>
      <c r="T690" t="s">
        <v>401</v>
      </c>
      <c r="U690" t="s">
        <v>75</v>
      </c>
      <c r="V690" t="s">
        <v>431</v>
      </c>
      <c r="W690" t="s">
        <v>75</v>
      </c>
      <c r="X690" s="49">
        <v>2.2000000000000002</v>
      </c>
      <c r="Y690" t="s">
        <v>75</v>
      </c>
      <c r="Z690" t="s">
        <v>347</v>
      </c>
      <c r="AA690" t="s">
        <v>75</v>
      </c>
      <c r="AB690" t="s">
        <v>317</v>
      </c>
      <c r="AC690" t="s">
        <v>459</v>
      </c>
      <c r="AD690" t="s">
        <v>80</v>
      </c>
      <c r="AE690" t="s">
        <v>190</v>
      </c>
      <c r="AF690" t="s">
        <v>409</v>
      </c>
      <c r="AG690" s="88" t="s">
        <v>256</v>
      </c>
      <c r="AH690" t="s">
        <v>83</v>
      </c>
      <c r="AI690" s="49" t="s">
        <v>414</v>
      </c>
      <c r="AJ690" s="49">
        <v>1</v>
      </c>
      <c r="AK690" t="s">
        <v>5589</v>
      </c>
      <c r="AL690" s="355">
        <v>-18</v>
      </c>
      <c r="AM690" s="49" t="s">
        <v>75</v>
      </c>
      <c r="AN690" s="49" t="s">
        <v>75</v>
      </c>
      <c r="AO690" s="397" t="s">
        <v>75</v>
      </c>
      <c r="AP690" s="397" t="s">
        <v>75</v>
      </c>
      <c r="AQ690" s="397" t="s">
        <v>75</v>
      </c>
      <c r="AR690" s="397" t="s">
        <v>75</v>
      </c>
    </row>
    <row r="691" spans="1:44" x14ac:dyDescent="0.25">
      <c r="A691" s="353">
        <v>45682</v>
      </c>
      <c r="B691" t="s">
        <v>85</v>
      </c>
      <c r="C691" t="s">
        <v>188</v>
      </c>
      <c r="D691" s="357" t="s">
        <v>189</v>
      </c>
      <c r="E691" t="s">
        <v>462</v>
      </c>
      <c r="F691" t="s">
        <v>123</v>
      </c>
      <c r="G691" t="s">
        <v>75</v>
      </c>
      <c r="H691" t="s">
        <v>123</v>
      </c>
      <c r="I691" s="88">
        <v>-2</v>
      </c>
      <c r="J691" t="s">
        <v>102</v>
      </c>
      <c r="K691" s="49" t="s">
        <v>232</v>
      </c>
      <c r="L691" s="397">
        <v>9</v>
      </c>
      <c r="M691" t="s">
        <v>75</v>
      </c>
      <c r="N691" t="s">
        <v>75</v>
      </c>
      <c r="O691" t="s">
        <v>347</v>
      </c>
      <c r="P691" t="s">
        <v>347</v>
      </c>
      <c r="Q691" s="353" t="s">
        <v>75</v>
      </c>
      <c r="R691" t="s">
        <v>403</v>
      </c>
      <c r="S691" t="s">
        <v>172</v>
      </c>
      <c r="T691" t="s">
        <v>401</v>
      </c>
      <c r="U691" t="s">
        <v>75</v>
      </c>
      <c r="V691" t="s">
        <v>431</v>
      </c>
      <c r="W691" t="s">
        <v>75</v>
      </c>
      <c r="X691" s="49">
        <v>2.2999999999999998</v>
      </c>
      <c r="Y691" t="s">
        <v>75</v>
      </c>
      <c r="Z691" t="s">
        <v>347</v>
      </c>
      <c r="AA691" t="s">
        <v>75</v>
      </c>
      <c r="AB691" t="s">
        <v>123</v>
      </c>
      <c r="AC691" t="s">
        <v>559</v>
      </c>
      <c r="AD691" t="s">
        <v>80</v>
      </c>
      <c r="AE691" t="s">
        <v>190</v>
      </c>
      <c r="AF691" t="s">
        <v>409</v>
      </c>
      <c r="AG691" s="88" t="s">
        <v>256</v>
      </c>
      <c r="AH691" t="s">
        <v>83</v>
      </c>
      <c r="AI691" s="49" t="s">
        <v>414</v>
      </c>
      <c r="AJ691" s="49">
        <v>1</v>
      </c>
      <c r="AK691" t="s">
        <v>5589</v>
      </c>
      <c r="AL691" s="355">
        <v>-18</v>
      </c>
      <c r="AM691" s="49" t="s">
        <v>75</v>
      </c>
      <c r="AN691" s="49" t="s">
        <v>75</v>
      </c>
      <c r="AO691" s="397" t="s">
        <v>75</v>
      </c>
      <c r="AP691" s="397" t="s">
        <v>75</v>
      </c>
      <c r="AQ691" s="397" t="s">
        <v>75</v>
      </c>
      <c r="AR691" s="397" t="s">
        <v>75</v>
      </c>
    </row>
    <row r="692" spans="1:44" x14ac:dyDescent="0.25">
      <c r="A692" s="353">
        <v>45682</v>
      </c>
      <c r="B692" t="s">
        <v>85</v>
      </c>
      <c r="C692" t="s">
        <v>177</v>
      </c>
      <c r="D692" s="357" t="s">
        <v>608</v>
      </c>
      <c r="E692" t="s">
        <v>485</v>
      </c>
      <c r="F692" t="s">
        <v>273</v>
      </c>
      <c r="G692" t="s">
        <v>75</v>
      </c>
      <c r="H692" t="s">
        <v>273</v>
      </c>
      <c r="I692" s="88">
        <v>-2</v>
      </c>
      <c r="J692" t="s">
        <v>561</v>
      </c>
      <c r="K692" s="49" t="s">
        <v>491</v>
      </c>
      <c r="L692" s="397">
        <v>125</v>
      </c>
      <c r="M692" t="s">
        <v>75</v>
      </c>
      <c r="N692" t="s">
        <v>75</v>
      </c>
      <c r="O692" t="s">
        <v>347</v>
      </c>
      <c r="P692" t="s">
        <v>347</v>
      </c>
      <c r="Q692" s="353" t="s">
        <v>75</v>
      </c>
      <c r="R692" t="s">
        <v>403</v>
      </c>
      <c r="S692" t="s">
        <v>172</v>
      </c>
      <c r="T692" t="s">
        <v>401</v>
      </c>
      <c r="U692" t="s">
        <v>75</v>
      </c>
      <c r="V692" t="s">
        <v>404</v>
      </c>
      <c r="W692" t="s">
        <v>75</v>
      </c>
      <c r="X692" s="49">
        <v>8.4</v>
      </c>
      <c r="Y692" t="s">
        <v>75</v>
      </c>
      <c r="Z692" t="s">
        <v>347</v>
      </c>
      <c r="AA692" t="s">
        <v>75</v>
      </c>
      <c r="AB692" t="s">
        <v>274</v>
      </c>
      <c r="AC692" t="s">
        <v>487</v>
      </c>
      <c r="AD692" t="s">
        <v>270</v>
      </c>
      <c r="AE692" t="s">
        <v>190</v>
      </c>
      <c r="AF692" t="s">
        <v>488</v>
      </c>
      <c r="AG692" s="88" t="s">
        <v>489</v>
      </c>
      <c r="AH692" t="s">
        <v>104</v>
      </c>
      <c r="AI692" s="49" t="s">
        <v>445</v>
      </c>
      <c r="AJ692" s="49">
        <v>1</v>
      </c>
      <c r="AK692" t="s">
        <v>5589</v>
      </c>
      <c r="AL692" s="355">
        <v>-250</v>
      </c>
      <c r="AM692" s="49" t="s">
        <v>75</v>
      </c>
      <c r="AN692" s="49" t="s">
        <v>75</v>
      </c>
      <c r="AO692" s="397" t="s">
        <v>75</v>
      </c>
      <c r="AP692" s="397" t="s">
        <v>75</v>
      </c>
      <c r="AQ692" s="397" t="s">
        <v>75</v>
      </c>
      <c r="AR692" s="397" t="s">
        <v>75</v>
      </c>
    </row>
    <row r="693" spans="1:44" x14ac:dyDescent="0.25">
      <c r="A693" s="353">
        <v>45682</v>
      </c>
      <c r="B693" t="s">
        <v>85</v>
      </c>
      <c r="C693" t="s">
        <v>177</v>
      </c>
      <c r="D693" s="357" t="s">
        <v>608</v>
      </c>
      <c r="E693" t="s">
        <v>485</v>
      </c>
      <c r="F693" t="s">
        <v>271</v>
      </c>
      <c r="G693" t="s">
        <v>75</v>
      </c>
      <c r="H693" t="s">
        <v>271</v>
      </c>
      <c r="I693" s="88">
        <v>-2</v>
      </c>
      <c r="J693" t="s">
        <v>561</v>
      </c>
      <c r="K693" s="49" t="s">
        <v>490</v>
      </c>
      <c r="L693" s="397">
        <v>125</v>
      </c>
      <c r="M693" t="s">
        <v>75</v>
      </c>
      <c r="N693" t="s">
        <v>75</v>
      </c>
      <c r="O693" t="s">
        <v>347</v>
      </c>
      <c r="P693" t="s">
        <v>347</v>
      </c>
      <c r="Q693" s="353" t="s">
        <v>75</v>
      </c>
      <c r="R693" t="s">
        <v>403</v>
      </c>
      <c r="S693" t="s">
        <v>172</v>
      </c>
      <c r="T693" t="s">
        <v>401</v>
      </c>
      <c r="U693" t="s">
        <v>75</v>
      </c>
      <c r="V693" t="s">
        <v>404</v>
      </c>
      <c r="W693" t="s">
        <v>75</v>
      </c>
      <c r="X693" s="49">
        <v>8.4</v>
      </c>
      <c r="Y693" t="s">
        <v>75</v>
      </c>
      <c r="Z693" t="s">
        <v>347</v>
      </c>
      <c r="AA693" t="s">
        <v>75</v>
      </c>
      <c r="AB693" t="s">
        <v>272</v>
      </c>
      <c r="AC693" t="s">
        <v>487</v>
      </c>
      <c r="AD693" t="s">
        <v>270</v>
      </c>
      <c r="AE693" t="s">
        <v>190</v>
      </c>
      <c r="AF693" t="s">
        <v>488</v>
      </c>
      <c r="AG693" s="88" t="s">
        <v>489</v>
      </c>
      <c r="AH693" t="s">
        <v>104</v>
      </c>
      <c r="AI693" s="49" t="s">
        <v>445</v>
      </c>
      <c r="AJ693" s="49">
        <v>1</v>
      </c>
      <c r="AK693" t="s">
        <v>5589</v>
      </c>
      <c r="AL693" s="355">
        <v>-250</v>
      </c>
      <c r="AM693" s="49" t="s">
        <v>75</v>
      </c>
      <c r="AN693" s="49" t="s">
        <v>75</v>
      </c>
      <c r="AO693" s="397" t="s">
        <v>75</v>
      </c>
      <c r="AP693" s="397" t="s">
        <v>75</v>
      </c>
      <c r="AQ693" s="397" t="s">
        <v>75</v>
      </c>
      <c r="AR693" s="397" t="s">
        <v>75</v>
      </c>
    </row>
    <row r="694" spans="1:44" x14ac:dyDescent="0.25">
      <c r="A694" s="353">
        <v>45682</v>
      </c>
      <c r="B694" t="s">
        <v>85</v>
      </c>
      <c r="C694" t="s">
        <v>188</v>
      </c>
      <c r="D694" s="357" t="s">
        <v>365</v>
      </c>
      <c r="E694" t="s">
        <v>430</v>
      </c>
      <c r="F694" t="s">
        <v>124</v>
      </c>
      <c r="G694" t="s">
        <v>75</v>
      </c>
      <c r="H694" t="s">
        <v>124</v>
      </c>
      <c r="I694" s="88">
        <v>-2</v>
      </c>
      <c r="J694" t="s">
        <v>102</v>
      </c>
      <c r="K694" s="49" t="s">
        <v>100</v>
      </c>
      <c r="L694" s="397">
        <v>2.63</v>
      </c>
      <c r="M694" t="s">
        <v>75</v>
      </c>
      <c r="N694" t="s">
        <v>75</v>
      </c>
      <c r="O694" t="s">
        <v>347</v>
      </c>
      <c r="P694" t="s">
        <v>347</v>
      </c>
      <c r="Q694" s="353" t="s">
        <v>75</v>
      </c>
      <c r="R694" t="s">
        <v>403</v>
      </c>
      <c r="S694" t="s">
        <v>172</v>
      </c>
      <c r="T694" t="s">
        <v>401</v>
      </c>
      <c r="U694" t="s">
        <v>75</v>
      </c>
      <c r="V694" t="s">
        <v>431</v>
      </c>
      <c r="W694" t="s">
        <v>75</v>
      </c>
      <c r="X694" s="49">
        <v>2.4</v>
      </c>
      <c r="Y694" t="s">
        <v>75</v>
      </c>
      <c r="Z694" t="s">
        <v>347</v>
      </c>
      <c r="AA694" t="s">
        <v>75</v>
      </c>
      <c r="AB694" t="s">
        <v>125</v>
      </c>
      <c r="AC694" t="s">
        <v>356</v>
      </c>
      <c r="AD694" t="s">
        <v>2125</v>
      </c>
      <c r="AE694" t="s">
        <v>190</v>
      </c>
      <c r="AF694" t="s">
        <v>2126</v>
      </c>
      <c r="AG694" s="88" t="s">
        <v>256</v>
      </c>
      <c r="AH694" t="s">
        <v>83</v>
      </c>
      <c r="AI694" s="49" t="s">
        <v>406</v>
      </c>
      <c r="AJ694" s="49">
        <v>1</v>
      </c>
      <c r="AK694" t="s">
        <v>5589</v>
      </c>
      <c r="AL694" s="355">
        <v>-5.26</v>
      </c>
      <c r="AM694" s="49" t="s">
        <v>75</v>
      </c>
      <c r="AN694" s="49" t="s">
        <v>75</v>
      </c>
      <c r="AO694" s="397" t="s">
        <v>75</v>
      </c>
      <c r="AP694" s="397" t="s">
        <v>75</v>
      </c>
      <c r="AQ694" s="397" t="s">
        <v>75</v>
      </c>
      <c r="AR694" s="397" t="s">
        <v>75</v>
      </c>
    </row>
    <row r="695" spans="1:44" x14ac:dyDescent="0.25">
      <c r="A695" s="353">
        <v>45682</v>
      </c>
      <c r="B695" t="s">
        <v>85</v>
      </c>
      <c r="C695" t="s">
        <v>188</v>
      </c>
      <c r="D695" s="357" t="s">
        <v>365</v>
      </c>
      <c r="E695" t="s">
        <v>430</v>
      </c>
      <c r="F695" t="s">
        <v>124</v>
      </c>
      <c r="G695" t="s">
        <v>75</v>
      </c>
      <c r="H695" t="s">
        <v>124</v>
      </c>
      <c r="I695" s="88">
        <v>-2</v>
      </c>
      <c r="J695" t="s">
        <v>102</v>
      </c>
      <c r="K695" s="49" t="s">
        <v>100</v>
      </c>
      <c r="L695" s="397">
        <v>1.8332999999999999</v>
      </c>
      <c r="M695" t="s">
        <v>75</v>
      </c>
      <c r="N695" t="s">
        <v>75</v>
      </c>
      <c r="O695" t="s">
        <v>347</v>
      </c>
      <c r="P695" t="s">
        <v>347</v>
      </c>
      <c r="Q695" s="353" t="s">
        <v>75</v>
      </c>
      <c r="R695" t="s">
        <v>403</v>
      </c>
      <c r="S695" t="s">
        <v>159</v>
      </c>
      <c r="T695" t="s">
        <v>400</v>
      </c>
      <c r="U695" t="s">
        <v>75</v>
      </c>
      <c r="V695" t="s">
        <v>431</v>
      </c>
      <c r="W695" t="s">
        <v>75</v>
      </c>
      <c r="X695" s="49">
        <v>2.4</v>
      </c>
      <c r="Y695" t="s">
        <v>75</v>
      </c>
      <c r="Z695" t="s">
        <v>347</v>
      </c>
      <c r="AA695" t="s">
        <v>75</v>
      </c>
      <c r="AB695" t="s">
        <v>125</v>
      </c>
      <c r="AC695" t="s">
        <v>356</v>
      </c>
      <c r="AD695" t="s">
        <v>243</v>
      </c>
      <c r="AE695" t="s">
        <v>313</v>
      </c>
      <c r="AF695" t="s">
        <v>5416</v>
      </c>
      <c r="AG695" s="88" t="s">
        <v>5417</v>
      </c>
      <c r="AH695" t="s">
        <v>83</v>
      </c>
      <c r="AI695" s="49" t="s">
        <v>406</v>
      </c>
      <c r="AJ695" s="49">
        <v>1</v>
      </c>
      <c r="AK695" t="s">
        <v>5581</v>
      </c>
      <c r="AL695" s="355">
        <v>-3.6665999999999999</v>
      </c>
      <c r="AM695" s="49" t="s">
        <v>75</v>
      </c>
      <c r="AN695" s="49" t="s">
        <v>75</v>
      </c>
      <c r="AO695" s="397" t="s">
        <v>75</v>
      </c>
      <c r="AP695" s="397" t="s">
        <v>75</v>
      </c>
      <c r="AQ695" s="397" t="s">
        <v>75</v>
      </c>
      <c r="AR695" s="397" t="s">
        <v>75</v>
      </c>
    </row>
    <row r="696" spans="1:44" x14ac:dyDescent="0.25">
      <c r="A696" s="353">
        <v>45682</v>
      </c>
      <c r="B696" t="s">
        <v>85</v>
      </c>
      <c r="C696" t="s">
        <v>188</v>
      </c>
      <c r="D696" s="357" t="s">
        <v>365</v>
      </c>
      <c r="E696" t="s">
        <v>430</v>
      </c>
      <c r="F696" t="s">
        <v>99</v>
      </c>
      <c r="G696" t="s">
        <v>75</v>
      </c>
      <c r="H696" t="s">
        <v>99</v>
      </c>
      <c r="I696" s="88">
        <v>-2</v>
      </c>
      <c r="J696" t="s">
        <v>218</v>
      </c>
      <c r="K696" s="49" t="s">
        <v>100</v>
      </c>
      <c r="L696" s="397">
        <v>3.04</v>
      </c>
      <c r="M696" t="s">
        <v>75</v>
      </c>
      <c r="N696" t="s">
        <v>75</v>
      </c>
      <c r="O696" t="s">
        <v>347</v>
      </c>
      <c r="P696" t="s">
        <v>347</v>
      </c>
      <c r="Q696" s="353" t="s">
        <v>347</v>
      </c>
      <c r="R696" t="s">
        <v>403</v>
      </c>
      <c r="S696" t="s">
        <v>172</v>
      </c>
      <c r="T696" t="s">
        <v>401</v>
      </c>
      <c r="U696" t="s">
        <v>75</v>
      </c>
      <c r="V696" t="s">
        <v>431</v>
      </c>
      <c r="W696" t="s">
        <v>75</v>
      </c>
      <c r="X696" s="49">
        <v>5.2</v>
      </c>
      <c r="Y696" t="s">
        <v>75</v>
      </c>
      <c r="Z696" t="s">
        <v>347</v>
      </c>
      <c r="AA696" t="s">
        <v>75</v>
      </c>
      <c r="AB696" t="s">
        <v>101</v>
      </c>
      <c r="AC696" t="s">
        <v>75</v>
      </c>
      <c r="AD696" t="s">
        <v>5332</v>
      </c>
      <c r="AE696" t="s">
        <v>190</v>
      </c>
      <c r="AF696" t="s">
        <v>5333</v>
      </c>
      <c r="AG696" s="88" t="s">
        <v>5334</v>
      </c>
      <c r="AH696" t="s">
        <v>83</v>
      </c>
      <c r="AI696" s="49" t="s">
        <v>406</v>
      </c>
      <c r="AJ696" s="49">
        <v>1</v>
      </c>
      <c r="AK696" t="s">
        <v>5589</v>
      </c>
      <c r="AL696" s="355">
        <v>-6.08</v>
      </c>
      <c r="AM696" s="49" t="s">
        <v>75</v>
      </c>
      <c r="AN696" s="49" t="s">
        <v>75</v>
      </c>
      <c r="AO696" s="397" t="s">
        <v>75</v>
      </c>
      <c r="AP696" s="397" t="s">
        <v>75</v>
      </c>
      <c r="AQ696" s="397" t="s">
        <v>75</v>
      </c>
      <c r="AR696" s="397" t="s">
        <v>75</v>
      </c>
    </row>
    <row r="697" spans="1:44" x14ac:dyDescent="0.25">
      <c r="A697" s="353">
        <v>45682</v>
      </c>
      <c r="B697" t="s">
        <v>85</v>
      </c>
      <c r="C697" t="s">
        <v>179</v>
      </c>
      <c r="D697" s="357" t="s">
        <v>182</v>
      </c>
      <c r="E697" t="s">
        <v>525</v>
      </c>
      <c r="F697" t="s">
        <v>526</v>
      </c>
      <c r="G697" t="s">
        <v>75</v>
      </c>
      <c r="H697" t="s">
        <v>183</v>
      </c>
      <c r="I697" s="88">
        <v>-1</v>
      </c>
      <c r="J697" t="s">
        <v>103</v>
      </c>
      <c r="K697" s="49" t="s">
        <v>129</v>
      </c>
      <c r="L697" s="397">
        <v>1250</v>
      </c>
      <c r="M697" t="s">
        <v>75</v>
      </c>
      <c r="N697" t="s">
        <v>75</v>
      </c>
      <c r="O697" t="s">
        <v>347</v>
      </c>
      <c r="P697" t="s">
        <v>347</v>
      </c>
      <c r="Q697" s="353">
        <v>46340</v>
      </c>
      <c r="R697" t="s">
        <v>403</v>
      </c>
      <c r="S697" t="s">
        <v>159</v>
      </c>
      <c r="T697" t="s">
        <v>400</v>
      </c>
      <c r="U697" t="s">
        <v>75</v>
      </c>
      <c r="V697" t="s">
        <v>404</v>
      </c>
      <c r="W697" t="s">
        <v>75</v>
      </c>
      <c r="X697" s="49">
        <v>1.3</v>
      </c>
      <c r="Y697" t="s">
        <v>75</v>
      </c>
      <c r="Z697" t="s">
        <v>347</v>
      </c>
      <c r="AA697" t="s">
        <v>75</v>
      </c>
      <c r="AB697" t="s">
        <v>130</v>
      </c>
      <c r="AC697" t="s">
        <v>522</v>
      </c>
      <c r="AD697" t="s">
        <v>164</v>
      </c>
      <c r="AE697" t="s">
        <v>313</v>
      </c>
      <c r="AF697" t="s">
        <v>345</v>
      </c>
      <c r="AG697" s="88" t="s">
        <v>262</v>
      </c>
      <c r="AH697" t="s">
        <v>83</v>
      </c>
      <c r="AI697" s="49" t="s">
        <v>436</v>
      </c>
      <c r="AJ697" s="49">
        <v>5</v>
      </c>
      <c r="AK697" t="s">
        <v>5586</v>
      </c>
      <c r="AL697" s="355">
        <v>-1250</v>
      </c>
      <c r="AM697" s="49" t="s">
        <v>75</v>
      </c>
      <c r="AN697" s="49" t="s">
        <v>5587</v>
      </c>
      <c r="AO697" s="397" t="s">
        <v>75</v>
      </c>
      <c r="AP697" s="397" t="s">
        <v>75</v>
      </c>
      <c r="AQ697" s="397" t="s">
        <v>75</v>
      </c>
      <c r="AR697" s="397" t="s">
        <v>75</v>
      </c>
    </row>
    <row r="698" spans="1:44" x14ac:dyDescent="0.25">
      <c r="A698" s="353">
        <v>45682</v>
      </c>
      <c r="B698" t="s">
        <v>85</v>
      </c>
      <c r="C698" t="s">
        <v>179</v>
      </c>
      <c r="D698" s="357" t="s">
        <v>182</v>
      </c>
      <c r="E698" t="s">
        <v>525</v>
      </c>
      <c r="F698" t="s">
        <v>526</v>
      </c>
      <c r="G698" t="s">
        <v>75</v>
      </c>
      <c r="H698" t="s">
        <v>622</v>
      </c>
      <c r="I698" s="88">
        <v>-1</v>
      </c>
      <c r="J698" t="s">
        <v>103</v>
      </c>
      <c r="K698" s="49" t="s">
        <v>623</v>
      </c>
      <c r="L698" s="397">
        <v>1250</v>
      </c>
      <c r="M698" t="s">
        <v>75</v>
      </c>
      <c r="N698" t="s">
        <v>75</v>
      </c>
      <c r="O698" t="s">
        <v>347</v>
      </c>
      <c r="P698" t="s">
        <v>347</v>
      </c>
      <c r="Q698" s="353">
        <v>45964</v>
      </c>
      <c r="R698" t="s">
        <v>403</v>
      </c>
      <c r="S698" t="s">
        <v>159</v>
      </c>
      <c r="T698" t="s">
        <v>400</v>
      </c>
      <c r="U698" t="s">
        <v>75</v>
      </c>
      <c r="V698" t="s">
        <v>404</v>
      </c>
      <c r="W698" t="s">
        <v>75</v>
      </c>
      <c r="X698" s="49">
        <v>2.2999999999999998</v>
      </c>
      <c r="Y698" t="s">
        <v>75</v>
      </c>
      <c r="Z698" t="s">
        <v>347</v>
      </c>
      <c r="AA698" t="s">
        <v>75</v>
      </c>
      <c r="AB698" t="s">
        <v>624</v>
      </c>
      <c r="AC698" t="s">
        <v>522</v>
      </c>
      <c r="AD698" t="s">
        <v>164</v>
      </c>
      <c r="AE698" t="s">
        <v>313</v>
      </c>
      <c r="AF698" t="s">
        <v>345</v>
      </c>
      <c r="AG698" s="88" t="s">
        <v>262</v>
      </c>
      <c r="AH698" t="s">
        <v>83</v>
      </c>
      <c r="AI698" s="49" t="s">
        <v>414</v>
      </c>
      <c r="AJ698" s="49">
        <v>5</v>
      </c>
      <c r="AK698" t="s">
        <v>5586</v>
      </c>
      <c r="AL698" s="355">
        <v>-1250</v>
      </c>
      <c r="AM698" s="49" t="s">
        <v>75</v>
      </c>
      <c r="AN698" s="49" t="s">
        <v>5587</v>
      </c>
      <c r="AO698" s="397" t="s">
        <v>75</v>
      </c>
      <c r="AP698" s="397" t="s">
        <v>75</v>
      </c>
      <c r="AQ698" s="397" t="s">
        <v>75</v>
      </c>
      <c r="AR698" s="397" t="s">
        <v>75</v>
      </c>
    </row>
    <row r="699" spans="1:44" x14ac:dyDescent="0.25">
      <c r="A699" s="353">
        <v>45682</v>
      </c>
      <c r="B699" t="s">
        <v>85</v>
      </c>
      <c r="C699" t="s">
        <v>179</v>
      </c>
      <c r="D699" s="357" t="s">
        <v>110</v>
      </c>
      <c r="E699" t="s">
        <v>523</v>
      </c>
      <c r="F699" t="s">
        <v>181</v>
      </c>
      <c r="G699" t="s">
        <v>75</v>
      </c>
      <c r="H699" t="s">
        <v>181</v>
      </c>
      <c r="I699" s="88">
        <v>-1</v>
      </c>
      <c r="J699" t="s">
        <v>103</v>
      </c>
      <c r="K699" s="49" t="s">
        <v>119</v>
      </c>
      <c r="L699" s="397">
        <v>350</v>
      </c>
      <c r="M699" t="s">
        <v>75</v>
      </c>
      <c r="N699" t="s">
        <v>75</v>
      </c>
      <c r="O699" t="s">
        <v>347</v>
      </c>
      <c r="P699" t="s">
        <v>347</v>
      </c>
      <c r="Q699" s="353" t="s">
        <v>75</v>
      </c>
      <c r="R699" t="s">
        <v>403</v>
      </c>
      <c r="S699" t="s">
        <v>159</v>
      </c>
      <c r="T699" t="s">
        <v>400</v>
      </c>
      <c r="U699" t="s">
        <v>75</v>
      </c>
      <c r="V699" t="s">
        <v>404</v>
      </c>
      <c r="W699" t="s">
        <v>75</v>
      </c>
      <c r="X699" s="49">
        <v>1.4</v>
      </c>
      <c r="Y699" t="s">
        <v>75</v>
      </c>
      <c r="Z699" t="s">
        <v>347</v>
      </c>
      <c r="AA699" t="s">
        <v>75</v>
      </c>
      <c r="AB699" t="s">
        <v>604</v>
      </c>
      <c r="AC699" t="s">
        <v>522</v>
      </c>
      <c r="AD699" t="s">
        <v>164</v>
      </c>
      <c r="AE699" t="s">
        <v>313</v>
      </c>
      <c r="AF699" t="s">
        <v>345</v>
      </c>
      <c r="AG699" s="88" t="s">
        <v>262</v>
      </c>
      <c r="AH699" t="s">
        <v>83</v>
      </c>
      <c r="AI699" s="49" t="s">
        <v>436</v>
      </c>
      <c r="AJ699" s="49">
        <v>1</v>
      </c>
      <c r="AK699" t="s">
        <v>5590</v>
      </c>
      <c r="AL699" s="355">
        <v>-350</v>
      </c>
      <c r="AM699" s="49" t="s">
        <v>75</v>
      </c>
      <c r="AN699" s="49" t="s">
        <v>5591</v>
      </c>
      <c r="AO699" s="397" t="s">
        <v>75</v>
      </c>
      <c r="AP699" s="397" t="s">
        <v>75</v>
      </c>
      <c r="AQ699" s="397" t="s">
        <v>75</v>
      </c>
      <c r="AR699" s="397" t="s">
        <v>75</v>
      </c>
    </row>
    <row r="700" spans="1:44" x14ac:dyDescent="0.25">
      <c r="A700" s="353">
        <v>45682</v>
      </c>
      <c r="B700" t="s">
        <v>85</v>
      </c>
      <c r="C700" t="s">
        <v>179</v>
      </c>
      <c r="D700" s="357" t="s">
        <v>110</v>
      </c>
      <c r="E700" t="s">
        <v>523</v>
      </c>
      <c r="F700" t="s">
        <v>181</v>
      </c>
      <c r="G700" t="s">
        <v>75</v>
      </c>
      <c r="H700" t="s">
        <v>181</v>
      </c>
      <c r="I700" s="88">
        <v>-1</v>
      </c>
      <c r="J700" t="s">
        <v>103</v>
      </c>
      <c r="K700" s="49" t="s">
        <v>119</v>
      </c>
      <c r="L700" s="397">
        <v>350</v>
      </c>
      <c r="M700" t="s">
        <v>75</v>
      </c>
      <c r="N700" t="s">
        <v>75</v>
      </c>
      <c r="O700" t="s">
        <v>347</v>
      </c>
      <c r="P700" t="s">
        <v>347</v>
      </c>
      <c r="Q700" s="353" t="s">
        <v>75</v>
      </c>
      <c r="R700" t="s">
        <v>403</v>
      </c>
      <c r="S700" t="s">
        <v>159</v>
      </c>
      <c r="T700" t="s">
        <v>400</v>
      </c>
      <c r="U700" t="s">
        <v>75</v>
      </c>
      <c r="V700" t="s">
        <v>404</v>
      </c>
      <c r="W700" t="s">
        <v>75</v>
      </c>
      <c r="X700" s="49">
        <v>1.4</v>
      </c>
      <c r="Y700" t="s">
        <v>75</v>
      </c>
      <c r="Z700" t="s">
        <v>347</v>
      </c>
      <c r="AA700" t="s">
        <v>75</v>
      </c>
      <c r="AB700" t="s">
        <v>604</v>
      </c>
      <c r="AC700" t="s">
        <v>522</v>
      </c>
      <c r="AD700" t="s">
        <v>164</v>
      </c>
      <c r="AE700" t="s">
        <v>313</v>
      </c>
      <c r="AF700" t="s">
        <v>345</v>
      </c>
      <c r="AG700" s="88" t="s">
        <v>262</v>
      </c>
      <c r="AH700" t="s">
        <v>83</v>
      </c>
      <c r="AI700" s="49" t="s">
        <v>436</v>
      </c>
      <c r="AJ700" s="49">
        <v>1</v>
      </c>
      <c r="AK700" t="s">
        <v>5592</v>
      </c>
      <c r="AL700" s="355">
        <v>-350</v>
      </c>
      <c r="AM700" s="49" t="s">
        <v>75</v>
      </c>
      <c r="AN700" s="49" t="s">
        <v>5593</v>
      </c>
      <c r="AO700" s="397" t="s">
        <v>75</v>
      </c>
      <c r="AP700" s="397" t="s">
        <v>75</v>
      </c>
      <c r="AQ700" s="397" t="s">
        <v>75</v>
      </c>
      <c r="AR700" s="397" t="s">
        <v>75</v>
      </c>
    </row>
    <row r="701" spans="1:44" x14ac:dyDescent="0.25">
      <c r="A701" s="353">
        <v>45682</v>
      </c>
      <c r="B701" t="s">
        <v>85</v>
      </c>
      <c r="C701" t="s">
        <v>188</v>
      </c>
      <c r="D701" s="357" t="s">
        <v>189</v>
      </c>
      <c r="E701" t="s">
        <v>462</v>
      </c>
      <c r="F701" t="s">
        <v>245</v>
      </c>
      <c r="G701" t="s">
        <v>75</v>
      </c>
      <c r="H701" t="s">
        <v>245</v>
      </c>
      <c r="I701" s="88">
        <v>-1</v>
      </c>
      <c r="J701" t="s">
        <v>371</v>
      </c>
      <c r="K701" s="49" t="s">
        <v>469</v>
      </c>
      <c r="L701" s="397">
        <v>27</v>
      </c>
      <c r="M701" t="s">
        <v>75</v>
      </c>
      <c r="N701" t="s">
        <v>75</v>
      </c>
      <c r="O701" t="s">
        <v>347</v>
      </c>
      <c r="P701" t="s">
        <v>347</v>
      </c>
      <c r="Q701" s="353" t="s">
        <v>75</v>
      </c>
      <c r="R701" t="s">
        <v>403</v>
      </c>
      <c r="S701" t="s">
        <v>159</v>
      </c>
      <c r="T701" t="s">
        <v>400</v>
      </c>
      <c r="U701" t="s">
        <v>75</v>
      </c>
      <c r="V701" t="s">
        <v>431</v>
      </c>
      <c r="W701" t="s">
        <v>75</v>
      </c>
      <c r="X701" s="49">
        <v>2.5</v>
      </c>
      <c r="Y701" t="s">
        <v>75</v>
      </c>
      <c r="Z701" t="s">
        <v>347</v>
      </c>
      <c r="AA701" t="s">
        <v>75</v>
      </c>
      <c r="AB701" t="s">
        <v>246</v>
      </c>
      <c r="AC701" t="s">
        <v>437</v>
      </c>
      <c r="AD701" t="s">
        <v>80</v>
      </c>
      <c r="AE701" t="s">
        <v>313</v>
      </c>
      <c r="AF701" t="s">
        <v>409</v>
      </c>
      <c r="AG701" s="88" t="s">
        <v>256</v>
      </c>
      <c r="AH701" t="s">
        <v>83</v>
      </c>
      <c r="AI701" s="49" t="s">
        <v>414</v>
      </c>
      <c r="AJ701" s="49">
        <v>1</v>
      </c>
      <c r="AK701" t="s">
        <v>5581</v>
      </c>
      <c r="AL701" s="355">
        <v>-27</v>
      </c>
      <c r="AM701" s="49" t="s">
        <v>75</v>
      </c>
      <c r="AN701" s="49" t="s">
        <v>75</v>
      </c>
      <c r="AO701" s="397" t="s">
        <v>75</v>
      </c>
      <c r="AP701" s="397" t="s">
        <v>75</v>
      </c>
      <c r="AQ701" s="397" t="s">
        <v>75</v>
      </c>
      <c r="AR701" s="397" t="s">
        <v>75</v>
      </c>
    </row>
    <row r="702" spans="1:44" x14ac:dyDescent="0.25">
      <c r="A702" s="353">
        <v>45682</v>
      </c>
      <c r="B702" t="s">
        <v>85</v>
      </c>
      <c r="C702" t="s">
        <v>177</v>
      </c>
      <c r="D702" s="357" t="s">
        <v>608</v>
      </c>
      <c r="E702" t="s">
        <v>412</v>
      </c>
      <c r="F702" t="s">
        <v>95</v>
      </c>
      <c r="G702" t="s">
        <v>75</v>
      </c>
      <c r="H702" t="s">
        <v>95</v>
      </c>
      <c r="I702" s="88">
        <v>-1</v>
      </c>
      <c r="J702" t="s">
        <v>97</v>
      </c>
      <c r="K702" s="49" t="s">
        <v>514</v>
      </c>
      <c r="L702" s="397">
        <v>295</v>
      </c>
      <c r="M702" t="s">
        <v>75</v>
      </c>
      <c r="N702" t="s">
        <v>75</v>
      </c>
      <c r="O702" t="s">
        <v>347</v>
      </c>
      <c r="P702" t="s">
        <v>347</v>
      </c>
      <c r="Q702" s="353">
        <v>45809</v>
      </c>
      <c r="R702" t="s">
        <v>403</v>
      </c>
      <c r="S702" t="s">
        <v>172</v>
      </c>
      <c r="T702" t="s">
        <v>401</v>
      </c>
      <c r="U702" t="s">
        <v>75</v>
      </c>
      <c r="V702" t="s">
        <v>404</v>
      </c>
      <c r="W702" t="s">
        <v>75</v>
      </c>
      <c r="X702" s="49">
        <v>8.1999999999999993</v>
      </c>
      <c r="Y702" t="s">
        <v>75</v>
      </c>
      <c r="Z702" t="s">
        <v>347</v>
      </c>
      <c r="AA702" t="s">
        <v>75</v>
      </c>
      <c r="AB702" t="s">
        <v>96</v>
      </c>
      <c r="AC702" t="s">
        <v>509</v>
      </c>
      <c r="AD702" t="s">
        <v>80</v>
      </c>
      <c r="AE702" t="s">
        <v>190</v>
      </c>
      <c r="AF702" t="s">
        <v>5361</v>
      </c>
      <c r="AG702" s="88" t="s">
        <v>256</v>
      </c>
      <c r="AH702" t="s">
        <v>83</v>
      </c>
      <c r="AI702" s="49" t="s">
        <v>445</v>
      </c>
      <c r="AJ702" s="49">
        <v>1</v>
      </c>
      <c r="AK702" t="s">
        <v>5589</v>
      </c>
      <c r="AL702" s="355">
        <v>-295</v>
      </c>
      <c r="AM702" s="49" t="s">
        <v>75</v>
      </c>
      <c r="AN702" s="49" t="s">
        <v>75</v>
      </c>
      <c r="AO702" s="397" t="s">
        <v>75</v>
      </c>
      <c r="AP702" s="397" t="s">
        <v>75</v>
      </c>
      <c r="AQ702" s="397" t="s">
        <v>75</v>
      </c>
      <c r="AR702" s="397" t="s">
        <v>75</v>
      </c>
    </row>
    <row r="703" spans="1:44" x14ac:dyDescent="0.25">
      <c r="A703" s="353">
        <v>45682</v>
      </c>
      <c r="B703" t="s">
        <v>85</v>
      </c>
      <c r="C703" t="s">
        <v>188</v>
      </c>
      <c r="D703" s="357" t="s">
        <v>607</v>
      </c>
      <c r="E703" t="s">
        <v>444</v>
      </c>
      <c r="F703" t="s">
        <v>2140</v>
      </c>
      <c r="G703" t="s">
        <v>75</v>
      </c>
      <c r="H703" t="s">
        <v>2140</v>
      </c>
      <c r="I703" s="88">
        <v>-1</v>
      </c>
      <c r="J703" t="s">
        <v>2141</v>
      </c>
      <c r="K703" s="49">
        <v>101039001</v>
      </c>
      <c r="L703" s="397">
        <v>55</v>
      </c>
      <c r="M703" t="s">
        <v>75</v>
      </c>
      <c r="N703" t="s">
        <v>75</v>
      </c>
      <c r="O703" t="s">
        <v>347</v>
      </c>
      <c r="P703" t="s">
        <v>347</v>
      </c>
      <c r="Q703" s="353">
        <v>45870</v>
      </c>
      <c r="R703" t="s">
        <v>403</v>
      </c>
      <c r="S703" t="s">
        <v>610</v>
      </c>
      <c r="T703" t="s">
        <v>611</v>
      </c>
      <c r="U703" t="s">
        <v>75</v>
      </c>
      <c r="V703" t="s">
        <v>431</v>
      </c>
      <c r="W703" t="s">
        <v>75</v>
      </c>
      <c r="X703" s="49">
        <v>2.4</v>
      </c>
      <c r="Y703" t="s">
        <v>75</v>
      </c>
      <c r="Z703" t="s">
        <v>347</v>
      </c>
      <c r="AA703" t="s">
        <v>75</v>
      </c>
      <c r="AB703" t="s">
        <v>2140</v>
      </c>
      <c r="AC703" t="s">
        <v>550</v>
      </c>
      <c r="AD703" t="s">
        <v>80</v>
      </c>
      <c r="AE703" t="s">
        <v>195</v>
      </c>
      <c r="AF703" t="s">
        <v>409</v>
      </c>
      <c r="AG703" s="88" t="s">
        <v>256</v>
      </c>
      <c r="AH703" t="s">
        <v>83</v>
      </c>
      <c r="AI703" s="49">
        <v>2</v>
      </c>
      <c r="AJ703" s="49">
        <v>1</v>
      </c>
      <c r="AK703" t="s">
        <v>5580</v>
      </c>
      <c r="AL703" s="355">
        <v>-55</v>
      </c>
      <c r="AM703" s="49" t="s">
        <v>75</v>
      </c>
      <c r="AN703" s="49" t="s">
        <v>75</v>
      </c>
      <c r="AO703" s="397" t="s">
        <v>75</v>
      </c>
      <c r="AP703" s="397" t="s">
        <v>75</v>
      </c>
      <c r="AQ703" s="397" t="s">
        <v>75</v>
      </c>
      <c r="AR703" s="397" t="s">
        <v>75</v>
      </c>
    </row>
    <row r="704" spans="1:44" x14ac:dyDescent="0.25">
      <c r="A704" s="353">
        <v>45682</v>
      </c>
      <c r="B704" t="s">
        <v>85</v>
      </c>
      <c r="C704" t="s">
        <v>177</v>
      </c>
      <c r="D704" s="357" t="s">
        <v>116</v>
      </c>
      <c r="E704" t="s">
        <v>474</v>
      </c>
      <c r="F704" t="s">
        <v>2579</v>
      </c>
      <c r="G704" t="s">
        <v>75</v>
      </c>
      <c r="H704" t="s">
        <v>2579</v>
      </c>
      <c r="I704" s="88">
        <v>-1</v>
      </c>
      <c r="J704" t="s">
        <v>105</v>
      </c>
      <c r="K704" s="49" t="s">
        <v>2580</v>
      </c>
      <c r="L704" s="397">
        <v>60</v>
      </c>
      <c r="M704" t="s">
        <v>75</v>
      </c>
      <c r="N704" t="s">
        <v>75</v>
      </c>
      <c r="O704" t="s">
        <v>347</v>
      </c>
      <c r="P704" t="s">
        <v>347</v>
      </c>
      <c r="Q704" s="353" t="s">
        <v>75</v>
      </c>
      <c r="R704" t="s">
        <v>403</v>
      </c>
      <c r="S704" t="s">
        <v>159</v>
      </c>
      <c r="T704" t="s">
        <v>400</v>
      </c>
      <c r="U704" t="s">
        <v>75</v>
      </c>
      <c r="V704" t="s">
        <v>404</v>
      </c>
      <c r="W704" t="s">
        <v>75</v>
      </c>
      <c r="X704" s="49">
        <v>7.4</v>
      </c>
      <c r="Y704" t="s">
        <v>75</v>
      </c>
      <c r="Z704" t="s">
        <v>347</v>
      </c>
      <c r="AA704" t="s">
        <v>75</v>
      </c>
      <c r="AB704" t="s">
        <v>2581</v>
      </c>
      <c r="AC704" t="s">
        <v>475</v>
      </c>
      <c r="AD704" t="s">
        <v>277</v>
      </c>
      <c r="AE704" t="s">
        <v>313</v>
      </c>
      <c r="AF704" t="s">
        <v>560</v>
      </c>
      <c r="AG704" s="88" t="s">
        <v>278</v>
      </c>
      <c r="AH704" t="s">
        <v>104</v>
      </c>
      <c r="AI704" s="49" t="s">
        <v>416</v>
      </c>
      <c r="AJ704" s="49">
        <v>1</v>
      </c>
      <c r="AK704" t="s">
        <v>5581</v>
      </c>
      <c r="AL704" s="355">
        <v>-60</v>
      </c>
      <c r="AM704" s="49" t="s">
        <v>75</v>
      </c>
      <c r="AN704" s="49" t="s">
        <v>75</v>
      </c>
      <c r="AO704" s="397" t="s">
        <v>75</v>
      </c>
      <c r="AP704" s="397" t="s">
        <v>75</v>
      </c>
      <c r="AQ704" s="397" t="s">
        <v>75</v>
      </c>
      <c r="AR704" s="397" t="s">
        <v>75</v>
      </c>
    </row>
    <row r="705" spans="1:44" x14ac:dyDescent="0.25">
      <c r="A705" s="353">
        <v>45682</v>
      </c>
      <c r="B705" t="s">
        <v>85</v>
      </c>
      <c r="C705" t="s">
        <v>177</v>
      </c>
      <c r="D705" s="357" t="s">
        <v>116</v>
      </c>
      <c r="E705" t="s">
        <v>474</v>
      </c>
      <c r="F705" t="s">
        <v>2642</v>
      </c>
      <c r="G705" t="s">
        <v>75</v>
      </c>
      <c r="H705" t="s">
        <v>2642</v>
      </c>
      <c r="I705" s="88">
        <v>-1</v>
      </c>
      <c r="J705" t="s">
        <v>105</v>
      </c>
      <c r="K705" s="49" t="s">
        <v>2643</v>
      </c>
      <c r="L705" s="397">
        <v>50</v>
      </c>
      <c r="M705" t="s">
        <v>75</v>
      </c>
      <c r="N705" t="s">
        <v>75</v>
      </c>
      <c r="O705" t="s">
        <v>347</v>
      </c>
      <c r="P705" t="s">
        <v>347</v>
      </c>
      <c r="Q705" s="353" t="s">
        <v>75</v>
      </c>
      <c r="R705" t="s">
        <v>403</v>
      </c>
      <c r="S705" t="s">
        <v>172</v>
      </c>
      <c r="T705" t="s">
        <v>401</v>
      </c>
      <c r="U705" t="s">
        <v>75</v>
      </c>
      <c r="V705" t="s">
        <v>404</v>
      </c>
      <c r="W705" t="s">
        <v>75</v>
      </c>
      <c r="X705" s="49">
        <v>7.4</v>
      </c>
      <c r="Y705" t="s">
        <v>75</v>
      </c>
      <c r="Z705" t="s">
        <v>347</v>
      </c>
      <c r="AA705" t="s">
        <v>75</v>
      </c>
      <c r="AB705" t="s">
        <v>2644</v>
      </c>
      <c r="AC705" t="s">
        <v>475</v>
      </c>
      <c r="AD705" t="s">
        <v>277</v>
      </c>
      <c r="AE705" t="s">
        <v>190</v>
      </c>
      <c r="AF705" t="s">
        <v>560</v>
      </c>
      <c r="AG705" s="88" t="s">
        <v>278</v>
      </c>
      <c r="AH705" t="s">
        <v>104</v>
      </c>
      <c r="AI705" s="49" t="s">
        <v>416</v>
      </c>
      <c r="AJ705" s="49">
        <v>1</v>
      </c>
      <c r="AK705" t="s">
        <v>5589</v>
      </c>
      <c r="AL705" s="355">
        <v>-50</v>
      </c>
      <c r="AM705" s="49" t="s">
        <v>75</v>
      </c>
      <c r="AN705" s="49" t="s">
        <v>75</v>
      </c>
      <c r="AO705" s="397" t="s">
        <v>75</v>
      </c>
      <c r="AP705" s="397" t="s">
        <v>75</v>
      </c>
      <c r="AQ705" s="397" t="s">
        <v>75</v>
      </c>
      <c r="AR705" s="397" t="s">
        <v>75</v>
      </c>
    </row>
    <row r="706" spans="1:44" x14ac:dyDescent="0.25">
      <c r="A706" s="353">
        <v>45682</v>
      </c>
      <c r="B706" t="s">
        <v>85</v>
      </c>
      <c r="C706" t="s">
        <v>177</v>
      </c>
      <c r="D706" s="357" t="s">
        <v>116</v>
      </c>
      <c r="E706" t="s">
        <v>474</v>
      </c>
      <c r="F706" t="s">
        <v>2655</v>
      </c>
      <c r="G706" t="s">
        <v>75</v>
      </c>
      <c r="H706" t="s">
        <v>2655</v>
      </c>
      <c r="I706" s="88">
        <v>-1</v>
      </c>
      <c r="J706" t="s">
        <v>105</v>
      </c>
      <c r="K706" s="49" t="s">
        <v>2656</v>
      </c>
      <c r="L706" s="397">
        <v>50</v>
      </c>
      <c r="M706" t="s">
        <v>75</v>
      </c>
      <c r="N706" t="s">
        <v>75</v>
      </c>
      <c r="O706" t="s">
        <v>347</v>
      </c>
      <c r="P706" t="s">
        <v>347</v>
      </c>
      <c r="Q706" s="353" t="s">
        <v>75</v>
      </c>
      <c r="R706" t="s">
        <v>403</v>
      </c>
      <c r="S706" t="s">
        <v>172</v>
      </c>
      <c r="T706" t="s">
        <v>401</v>
      </c>
      <c r="U706" t="s">
        <v>75</v>
      </c>
      <c r="V706" t="s">
        <v>404</v>
      </c>
      <c r="W706" t="s">
        <v>75</v>
      </c>
      <c r="X706" s="49">
        <v>7.4</v>
      </c>
      <c r="Y706" t="s">
        <v>75</v>
      </c>
      <c r="Z706" t="s">
        <v>347</v>
      </c>
      <c r="AA706" t="s">
        <v>75</v>
      </c>
      <c r="AB706" t="s">
        <v>2657</v>
      </c>
      <c r="AC706" t="s">
        <v>475</v>
      </c>
      <c r="AD706" t="s">
        <v>277</v>
      </c>
      <c r="AE706" t="s">
        <v>190</v>
      </c>
      <c r="AF706" t="s">
        <v>560</v>
      </c>
      <c r="AG706" s="88" t="s">
        <v>278</v>
      </c>
      <c r="AH706" t="s">
        <v>104</v>
      </c>
      <c r="AI706" s="49" t="s">
        <v>416</v>
      </c>
      <c r="AJ706" s="49">
        <v>1</v>
      </c>
      <c r="AK706" t="s">
        <v>5589</v>
      </c>
      <c r="AL706" s="355">
        <v>-50</v>
      </c>
      <c r="AM706" s="49" t="s">
        <v>75</v>
      </c>
      <c r="AN706" s="49" t="s">
        <v>75</v>
      </c>
      <c r="AO706" s="397" t="s">
        <v>75</v>
      </c>
      <c r="AP706" s="397" t="s">
        <v>75</v>
      </c>
      <c r="AQ706" s="397" t="s">
        <v>75</v>
      </c>
      <c r="AR706" s="397" t="s">
        <v>75</v>
      </c>
    </row>
    <row r="707" spans="1:44" x14ac:dyDescent="0.25">
      <c r="A707" s="353">
        <v>45682</v>
      </c>
      <c r="B707" t="s">
        <v>85</v>
      </c>
      <c r="C707" t="s">
        <v>175</v>
      </c>
      <c r="D707" s="357" t="s">
        <v>602</v>
      </c>
      <c r="E707" t="s">
        <v>517</v>
      </c>
      <c r="F707" t="s">
        <v>2714</v>
      </c>
      <c r="G707" t="s">
        <v>75</v>
      </c>
      <c r="H707" t="s">
        <v>2714</v>
      </c>
      <c r="I707" s="88">
        <v>-1</v>
      </c>
      <c r="J707" t="s">
        <v>103</v>
      </c>
      <c r="K707" s="49" t="s">
        <v>2715</v>
      </c>
      <c r="L707" s="397">
        <v>255</v>
      </c>
      <c r="M707" t="s">
        <v>75</v>
      </c>
      <c r="N707" t="s">
        <v>75</v>
      </c>
      <c r="O707" t="s">
        <v>347</v>
      </c>
      <c r="P707" t="s">
        <v>347</v>
      </c>
      <c r="Q707" s="353" t="s">
        <v>75</v>
      </c>
      <c r="R707" t="s">
        <v>403</v>
      </c>
      <c r="S707" t="s">
        <v>5546</v>
      </c>
      <c r="T707" t="s">
        <v>5547</v>
      </c>
      <c r="U707" t="s">
        <v>75</v>
      </c>
      <c r="V707" t="s">
        <v>404</v>
      </c>
      <c r="W707" t="s">
        <v>75</v>
      </c>
      <c r="X707" s="49">
        <v>4.5</v>
      </c>
      <c r="Y707" t="s">
        <v>75</v>
      </c>
      <c r="Z707" t="s">
        <v>347</v>
      </c>
      <c r="AA707" t="s">
        <v>75</v>
      </c>
      <c r="AB707" t="s">
        <v>2716</v>
      </c>
      <c r="AC707" t="s">
        <v>2713</v>
      </c>
      <c r="AD707" t="s">
        <v>240</v>
      </c>
      <c r="AE707" t="s">
        <v>187</v>
      </c>
      <c r="AF707" t="s">
        <v>251</v>
      </c>
      <c r="AG707" s="88" t="s">
        <v>252</v>
      </c>
      <c r="AH707" t="s">
        <v>104</v>
      </c>
      <c r="AI707" s="49" t="s">
        <v>433</v>
      </c>
      <c r="AJ707" s="49">
        <v>1</v>
      </c>
      <c r="AK707" t="s">
        <v>5594</v>
      </c>
      <c r="AL707" s="355">
        <v>-255</v>
      </c>
      <c r="AM707" s="49" t="s">
        <v>75</v>
      </c>
      <c r="AN707" s="49" t="s">
        <v>75</v>
      </c>
      <c r="AO707" s="397" t="s">
        <v>75</v>
      </c>
      <c r="AP707" s="397" t="s">
        <v>75</v>
      </c>
      <c r="AQ707" s="397" t="s">
        <v>75</v>
      </c>
      <c r="AR707" s="397" t="s">
        <v>75</v>
      </c>
    </row>
    <row r="708" spans="1:44" x14ac:dyDescent="0.25">
      <c r="A708" s="353">
        <v>45682</v>
      </c>
      <c r="B708" t="s">
        <v>85</v>
      </c>
      <c r="C708" t="s">
        <v>362</v>
      </c>
      <c r="D708" s="357" t="s">
        <v>609</v>
      </c>
      <c r="E708" t="s">
        <v>542</v>
      </c>
      <c r="F708" t="s">
        <v>147</v>
      </c>
      <c r="G708" t="s">
        <v>75</v>
      </c>
      <c r="H708" t="s">
        <v>147</v>
      </c>
      <c r="I708" s="88">
        <v>-1</v>
      </c>
      <c r="J708" t="s">
        <v>146</v>
      </c>
      <c r="K708" s="49" t="s">
        <v>148</v>
      </c>
      <c r="L708" s="397">
        <v>50</v>
      </c>
      <c r="M708" t="s">
        <v>75</v>
      </c>
      <c r="N708" t="s">
        <v>75</v>
      </c>
      <c r="O708" t="s">
        <v>347</v>
      </c>
      <c r="P708" t="s">
        <v>347</v>
      </c>
      <c r="Q708" s="353">
        <v>45901</v>
      </c>
      <c r="R708" t="s">
        <v>403</v>
      </c>
      <c r="S708" t="s">
        <v>281</v>
      </c>
      <c r="T708" t="s">
        <v>548</v>
      </c>
      <c r="U708" t="s">
        <v>75</v>
      </c>
      <c r="V708" t="s">
        <v>431</v>
      </c>
      <c r="W708" t="s">
        <v>75</v>
      </c>
      <c r="X708" s="49">
        <v>8.1999999999999993</v>
      </c>
      <c r="Y708" t="s">
        <v>75</v>
      </c>
      <c r="Z708" t="s">
        <v>347</v>
      </c>
      <c r="AA708" t="s">
        <v>75</v>
      </c>
      <c r="AB708" t="s">
        <v>149</v>
      </c>
      <c r="AC708" t="s">
        <v>544</v>
      </c>
      <c r="AD708" t="s">
        <v>237</v>
      </c>
      <c r="AE708" t="s">
        <v>209</v>
      </c>
      <c r="AF708" t="s">
        <v>407</v>
      </c>
      <c r="AG708" s="88" t="s">
        <v>545</v>
      </c>
      <c r="AH708" t="s">
        <v>83</v>
      </c>
      <c r="AI708" s="49">
        <v>8</v>
      </c>
      <c r="AJ708" s="49">
        <v>1</v>
      </c>
      <c r="AK708" t="s">
        <v>5595</v>
      </c>
      <c r="AL708" s="355">
        <v>-50</v>
      </c>
      <c r="AM708" s="49" t="s">
        <v>75</v>
      </c>
      <c r="AN708" s="49" t="s">
        <v>75</v>
      </c>
      <c r="AO708" s="397" t="s">
        <v>75</v>
      </c>
      <c r="AP708" s="397" t="s">
        <v>75</v>
      </c>
      <c r="AQ708" s="397" t="s">
        <v>75</v>
      </c>
      <c r="AR708" s="397" t="s">
        <v>75</v>
      </c>
    </row>
    <row r="709" spans="1:44" x14ac:dyDescent="0.25">
      <c r="A709" s="353">
        <v>45682</v>
      </c>
      <c r="B709" t="s">
        <v>85</v>
      </c>
      <c r="C709" t="s">
        <v>188</v>
      </c>
      <c r="D709" s="357" t="s">
        <v>189</v>
      </c>
      <c r="E709" t="s">
        <v>432</v>
      </c>
      <c r="F709" t="s">
        <v>81</v>
      </c>
      <c r="G709" t="s">
        <v>75</v>
      </c>
      <c r="H709" t="s">
        <v>81</v>
      </c>
      <c r="I709" s="88">
        <v>-1</v>
      </c>
      <c r="J709" t="s">
        <v>218</v>
      </c>
      <c r="K709" s="49" t="s">
        <v>465</v>
      </c>
      <c r="L709" s="397">
        <v>7.5</v>
      </c>
      <c r="M709" t="s">
        <v>75</v>
      </c>
      <c r="N709" t="s">
        <v>75</v>
      </c>
      <c r="O709" t="s">
        <v>347</v>
      </c>
      <c r="P709" t="s">
        <v>347</v>
      </c>
      <c r="Q709" s="353" t="s">
        <v>75</v>
      </c>
      <c r="R709" t="s">
        <v>403</v>
      </c>
      <c r="S709" t="s">
        <v>172</v>
      </c>
      <c r="T709" t="s">
        <v>401</v>
      </c>
      <c r="U709" t="s">
        <v>75</v>
      </c>
      <c r="V709" t="s">
        <v>431</v>
      </c>
      <c r="W709" t="s">
        <v>75</v>
      </c>
      <c r="X709" s="49">
        <v>4.0999999999999996</v>
      </c>
      <c r="Y709" t="s">
        <v>75</v>
      </c>
      <c r="Z709" t="s">
        <v>347</v>
      </c>
      <c r="AA709" t="s">
        <v>75</v>
      </c>
      <c r="AB709" t="s">
        <v>82</v>
      </c>
      <c r="AC709" t="s">
        <v>466</v>
      </c>
      <c r="AD709" t="s">
        <v>80</v>
      </c>
      <c r="AE709" t="s">
        <v>190</v>
      </c>
      <c r="AF709" t="s">
        <v>5361</v>
      </c>
      <c r="AG709" s="88" t="s">
        <v>256</v>
      </c>
      <c r="AH709" t="s">
        <v>83</v>
      </c>
      <c r="AI709" s="49" t="s">
        <v>433</v>
      </c>
      <c r="AJ709" s="49">
        <v>1</v>
      </c>
      <c r="AK709" t="s">
        <v>5589</v>
      </c>
      <c r="AL709" s="355">
        <v>-7.5</v>
      </c>
      <c r="AM709" s="49" t="s">
        <v>75</v>
      </c>
      <c r="AN709" s="49" t="s">
        <v>75</v>
      </c>
      <c r="AO709" s="397" t="s">
        <v>75</v>
      </c>
      <c r="AP709" s="397" t="s">
        <v>75</v>
      </c>
      <c r="AQ709" s="397" t="s">
        <v>75</v>
      </c>
      <c r="AR709" s="397" t="s">
        <v>75</v>
      </c>
    </row>
    <row r="710" spans="1:44" x14ac:dyDescent="0.25">
      <c r="A710" s="353">
        <v>45682</v>
      </c>
      <c r="B710" t="s">
        <v>85</v>
      </c>
      <c r="C710" t="s">
        <v>188</v>
      </c>
      <c r="D710" s="357" t="s">
        <v>189</v>
      </c>
      <c r="E710" t="s">
        <v>432</v>
      </c>
      <c r="F710" t="s">
        <v>205</v>
      </c>
      <c r="G710" t="s">
        <v>75</v>
      </c>
      <c r="H710" t="s">
        <v>205</v>
      </c>
      <c r="I710" s="88">
        <v>-1</v>
      </c>
      <c r="J710" t="s">
        <v>2137</v>
      </c>
      <c r="K710" s="49" t="s">
        <v>463</v>
      </c>
      <c r="L710" s="397">
        <v>13</v>
      </c>
      <c r="M710" t="s">
        <v>75</v>
      </c>
      <c r="N710" t="s">
        <v>75</v>
      </c>
      <c r="O710" t="s">
        <v>347</v>
      </c>
      <c r="P710" t="s">
        <v>347</v>
      </c>
      <c r="Q710" s="353" t="s">
        <v>75</v>
      </c>
      <c r="R710" t="s">
        <v>403</v>
      </c>
      <c r="S710" t="s">
        <v>172</v>
      </c>
      <c r="T710" t="s">
        <v>401</v>
      </c>
      <c r="U710" t="s">
        <v>75</v>
      </c>
      <c r="V710" t="s">
        <v>431</v>
      </c>
      <c r="W710" t="s">
        <v>75</v>
      </c>
      <c r="X710" s="49">
        <v>2.2999999999999998</v>
      </c>
      <c r="Y710" t="s">
        <v>75</v>
      </c>
      <c r="Z710" t="s">
        <v>347</v>
      </c>
      <c r="AA710" t="s">
        <v>75</v>
      </c>
      <c r="AB710" t="s">
        <v>464</v>
      </c>
      <c r="AC710" t="s">
        <v>437</v>
      </c>
      <c r="AD710" t="s">
        <v>80</v>
      </c>
      <c r="AE710" t="s">
        <v>190</v>
      </c>
      <c r="AF710" t="s">
        <v>409</v>
      </c>
      <c r="AG710" s="88" t="s">
        <v>256</v>
      </c>
      <c r="AH710" t="s">
        <v>83</v>
      </c>
      <c r="AI710" s="49" t="s">
        <v>405</v>
      </c>
      <c r="AJ710" s="49">
        <v>1</v>
      </c>
      <c r="AK710" t="s">
        <v>5589</v>
      </c>
      <c r="AL710" s="355">
        <v>-13</v>
      </c>
      <c r="AM710" s="49" t="s">
        <v>75</v>
      </c>
      <c r="AN710" s="49" t="s">
        <v>75</v>
      </c>
      <c r="AO710" s="397" t="s">
        <v>75</v>
      </c>
      <c r="AP710" s="397" t="s">
        <v>75</v>
      </c>
      <c r="AQ710" s="397" t="s">
        <v>75</v>
      </c>
      <c r="AR710" s="397" t="s">
        <v>75</v>
      </c>
    </row>
    <row r="711" spans="1:44" x14ac:dyDescent="0.25">
      <c r="A711" s="353">
        <v>45682</v>
      </c>
      <c r="B711" t="s">
        <v>85</v>
      </c>
      <c r="C711" t="s">
        <v>188</v>
      </c>
      <c r="D711" s="357" t="s">
        <v>189</v>
      </c>
      <c r="E711" t="s">
        <v>432</v>
      </c>
      <c r="F711" t="s">
        <v>205</v>
      </c>
      <c r="G711" t="s">
        <v>75</v>
      </c>
      <c r="H711" t="s">
        <v>205</v>
      </c>
      <c r="I711" s="88">
        <v>-1</v>
      </c>
      <c r="J711" t="s">
        <v>2137</v>
      </c>
      <c r="K711" s="49" t="s">
        <v>463</v>
      </c>
      <c r="L711" s="397">
        <v>13</v>
      </c>
      <c r="M711" t="s">
        <v>75</v>
      </c>
      <c r="N711" t="s">
        <v>75</v>
      </c>
      <c r="O711" t="s">
        <v>347</v>
      </c>
      <c r="P711" t="s">
        <v>347</v>
      </c>
      <c r="Q711" s="353" t="s">
        <v>75</v>
      </c>
      <c r="R711" t="s">
        <v>403</v>
      </c>
      <c r="S711" t="s">
        <v>610</v>
      </c>
      <c r="T711" t="s">
        <v>611</v>
      </c>
      <c r="U711" t="s">
        <v>75</v>
      </c>
      <c r="V711" t="s">
        <v>431</v>
      </c>
      <c r="W711" t="s">
        <v>75</v>
      </c>
      <c r="X711" s="49">
        <v>2.2999999999999998</v>
      </c>
      <c r="Y711" t="s">
        <v>75</v>
      </c>
      <c r="Z711" t="s">
        <v>347</v>
      </c>
      <c r="AA711" t="s">
        <v>75</v>
      </c>
      <c r="AB711" t="s">
        <v>464</v>
      </c>
      <c r="AC711" t="s">
        <v>437</v>
      </c>
      <c r="AD711" t="s">
        <v>80</v>
      </c>
      <c r="AE711" t="s">
        <v>195</v>
      </c>
      <c r="AF711" t="s">
        <v>409</v>
      </c>
      <c r="AG711" s="88" t="s">
        <v>256</v>
      </c>
      <c r="AH711" t="s">
        <v>83</v>
      </c>
      <c r="AI711" s="49" t="s">
        <v>405</v>
      </c>
      <c r="AJ711" s="49">
        <v>1</v>
      </c>
      <c r="AK711" t="s">
        <v>5580</v>
      </c>
      <c r="AL711" s="355">
        <v>-13</v>
      </c>
      <c r="AM711" s="49" t="s">
        <v>75</v>
      </c>
      <c r="AN711" s="49" t="s">
        <v>75</v>
      </c>
      <c r="AO711" s="397" t="s">
        <v>75</v>
      </c>
      <c r="AP711" s="397" t="s">
        <v>75</v>
      </c>
      <c r="AQ711" s="397" t="s">
        <v>75</v>
      </c>
      <c r="AR711" s="397" t="s">
        <v>75</v>
      </c>
    </row>
    <row r="712" spans="1:44" x14ac:dyDescent="0.25">
      <c r="A712" s="353">
        <v>45682</v>
      </c>
      <c r="B712" t="s">
        <v>85</v>
      </c>
      <c r="C712" t="s">
        <v>188</v>
      </c>
      <c r="D712" s="357" t="s">
        <v>189</v>
      </c>
      <c r="E712" t="s">
        <v>432</v>
      </c>
      <c r="F712" t="s">
        <v>205</v>
      </c>
      <c r="G712" t="s">
        <v>75</v>
      </c>
      <c r="H712" t="s">
        <v>205</v>
      </c>
      <c r="I712" s="88">
        <v>-1</v>
      </c>
      <c r="J712" t="s">
        <v>2137</v>
      </c>
      <c r="K712" s="49" t="s">
        <v>463</v>
      </c>
      <c r="L712" s="397">
        <v>13</v>
      </c>
      <c r="M712" t="s">
        <v>75</v>
      </c>
      <c r="N712" t="s">
        <v>75</v>
      </c>
      <c r="O712" t="s">
        <v>347</v>
      </c>
      <c r="P712" t="s">
        <v>347</v>
      </c>
      <c r="Q712" s="353" t="s">
        <v>75</v>
      </c>
      <c r="R712" t="s">
        <v>403</v>
      </c>
      <c r="S712" t="s">
        <v>159</v>
      </c>
      <c r="T712" t="s">
        <v>400</v>
      </c>
      <c r="U712" t="s">
        <v>75</v>
      </c>
      <c r="V712" t="s">
        <v>431</v>
      </c>
      <c r="W712" t="s">
        <v>75</v>
      </c>
      <c r="X712" s="49">
        <v>2.2999999999999998</v>
      </c>
      <c r="Y712" t="s">
        <v>75</v>
      </c>
      <c r="Z712" t="s">
        <v>347</v>
      </c>
      <c r="AA712" t="s">
        <v>75</v>
      </c>
      <c r="AB712" t="s">
        <v>464</v>
      </c>
      <c r="AC712" t="s">
        <v>437</v>
      </c>
      <c r="AD712" t="s">
        <v>80</v>
      </c>
      <c r="AE712" t="s">
        <v>313</v>
      </c>
      <c r="AF712" t="s">
        <v>409</v>
      </c>
      <c r="AG712" s="88" t="s">
        <v>256</v>
      </c>
      <c r="AH712" t="s">
        <v>83</v>
      </c>
      <c r="AI712" s="49" t="s">
        <v>405</v>
      </c>
      <c r="AJ712" s="49">
        <v>1</v>
      </c>
      <c r="AK712" t="s">
        <v>5581</v>
      </c>
      <c r="AL712" s="355">
        <v>-13</v>
      </c>
      <c r="AM712" s="49" t="s">
        <v>75</v>
      </c>
      <c r="AN712" s="49" t="s">
        <v>75</v>
      </c>
      <c r="AO712" s="397" t="s">
        <v>75</v>
      </c>
      <c r="AP712" s="397" t="s">
        <v>75</v>
      </c>
      <c r="AQ712" s="397" t="s">
        <v>75</v>
      </c>
      <c r="AR712" s="397" t="s">
        <v>75</v>
      </c>
    </row>
    <row r="713" spans="1:44" x14ac:dyDescent="0.25">
      <c r="A713" s="353">
        <v>45682</v>
      </c>
      <c r="B713" t="s">
        <v>85</v>
      </c>
      <c r="C713" t="s">
        <v>188</v>
      </c>
      <c r="D713" s="357" t="s">
        <v>189</v>
      </c>
      <c r="E713" t="s">
        <v>462</v>
      </c>
      <c r="F713" t="s">
        <v>203</v>
      </c>
      <c r="G713" t="s">
        <v>75</v>
      </c>
      <c r="H713" t="s">
        <v>203</v>
      </c>
      <c r="I713" s="88">
        <v>-1</v>
      </c>
      <c r="J713" t="s">
        <v>2185</v>
      </c>
      <c r="K713" s="49" t="s">
        <v>461</v>
      </c>
      <c r="L713" s="397">
        <v>15</v>
      </c>
      <c r="M713" t="s">
        <v>75</v>
      </c>
      <c r="N713" t="s">
        <v>75</v>
      </c>
      <c r="O713" t="s">
        <v>347</v>
      </c>
      <c r="P713" t="s">
        <v>347</v>
      </c>
      <c r="Q713" s="353" t="s">
        <v>75</v>
      </c>
      <c r="R713" t="s">
        <v>403</v>
      </c>
      <c r="S713" t="s">
        <v>159</v>
      </c>
      <c r="T713" t="s">
        <v>400</v>
      </c>
      <c r="U713" t="s">
        <v>75</v>
      </c>
      <c r="V713" t="s">
        <v>431</v>
      </c>
      <c r="W713" t="s">
        <v>75</v>
      </c>
      <c r="X713" s="49">
        <v>6.1</v>
      </c>
      <c r="Y713" t="s">
        <v>75</v>
      </c>
      <c r="Z713" t="s">
        <v>347</v>
      </c>
      <c r="AA713" t="s">
        <v>75</v>
      </c>
      <c r="AB713" t="s">
        <v>204</v>
      </c>
      <c r="AC713" t="s">
        <v>437</v>
      </c>
      <c r="AD713" t="s">
        <v>80</v>
      </c>
      <c r="AE713" t="s">
        <v>313</v>
      </c>
      <c r="AF713" t="s">
        <v>409</v>
      </c>
      <c r="AG713" s="88" t="s">
        <v>256</v>
      </c>
      <c r="AH713" t="s">
        <v>83</v>
      </c>
      <c r="AI713" s="49" t="s">
        <v>416</v>
      </c>
      <c r="AJ713" s="49">
        <v>1</v>
      </c>
      <c r="AK713" t="s">
        <v>5581</v>
      </c>
      <c r="AL713" s="355">
        <v>-15</v>
      </c>
      <c r="AM713" s="49" t="s">
        <v>75</v>
      </c>
      <c r="AN713" s="49" t="s">
        <v>75</v>
      </c>
      <c r="AO713" s="397" t="s">
        <v>75</v>
      </c>
      <c r="AP713" s="397" t="s">
        <v>75</v>
      </c>
      <c r="AQ713" s="397" t="s">
        <v>75</v>
      </c>
      <c r="AR713" s="397" t="s">
        <v>75</v>
      </c>
    </row>
    <row r="714" spans="1:44" x14ac:dyDescent="0.25">
      <c r="A714" s="353">
        <v>45682</v>
      </c>
      <c r="B714" t="s">
        <v>85</v>
      </c>
      <c r="C714" t="s">
        <v>179</v>
      </c>
      <c r="D714" s="357" t="s">
        <v>282</v>
      </c>
      <c r="E714" t="s">
        <v>524</v>
      </c>
      <c r="F714" t="s">
        <v>1864</v>
      </c>
      <c r="G714" t="s">
        <v>75</v>
      </c>
      <c r="H714" t="s">
        <v>1864</v>
      </c>
      <c r="I714" s="88">
        <v>-1</v>
      </c>
      <c r="J714" t="s">
        <v>97</v>
      </c>
      <c r="K714" s="49" t="s">
        <v>285</v>
      </c>
      <c r="L714" s="397">
        <v>650</v>
      </c>
      <c r="M714" t="s">
        <v>75</v>
      </c>
      <c r="N714" t="s">
        <v>75</v>
      </c>
      <c r="O714" t="s">
        <v>347</v>
      </c>
      <c r="P714" t="s">
        <v>347</v>
      </c>
      <c r="Q714" s="353">
        <v>46174</v>
      </c>
      <c r="R714" t="s">
        <v>403</v>
      </c>
      <c r="S714" t="s">
        <v>159</v>
      </c>
      <c r="T714" t="s">
        <v>400</v>
      </c>
      <c r="U714" t="s">
        <v>75</v>
      </c>
      <c r="V714" t="s">
        <v>404</v>
      </c>
      <c r="W714" t="s">
        <v>75</v>
      </c>
      <c r="X714" s="49">
        <v>2.1</v>
      </c>
      <c r="Y714" t="s">
        <v>75</v>
      </c>
      <c r="Z714" t="s">
        <v>347</v>
      </c>
      <c r="AA714" t="s">
        <v>75</v>
      </c>
      <c r="AB714" t="s">
        <v>2142</v>
      </c>
      <c r="AC714" t="s">
        <v>527</v>
      </c>
      <c r="AD714" t="s">
        <v>283</v>
      </c>
      <c r="AE714" t="s">
        <v>313</v>
      </c>
      <c r="AF714" t="s">
        <v>528</v>
      </c>
      <c r="AG714" s="88" t="s">
        <v>284</v>
      </c>
      <c r="AH714" t="s">
        <v>83</v>
      </c>
      <c r="AI714" s="49" t="s">
        <v>414</v>
      </c>
      <c r="AJ714" s="49">
        <v>1</v>
      </c>
      <c r="AK714" t="s">
        <v>5581</v>
      </c>
      <c r="AL714" s="355">
        <v>-650</v>
      </c>
      <c r="AM714" s="49" t="s">
        <v>75</v>
      </c>
      <c r="AN714" s="49" t="s">
        <v>75</v>
      </c>
      <c r="AO714" s="397" t="s">
        <v>75</v>
      </c>
      <c r="AP714" s="397" t="s">
        <v>75</v>
      </c>
      <c r="AQ714" s="397" t="s">
        <v>75</v>
      </c>
      <c r="AR714" s="397" t="s">
        <v>75</v>
      </c>
    </row>
    <row r="715" spans="1:44" x14ac:dyDescent="0.25">
      <c r="A715" s="353">
        <v>45682</v>
      </c>
      <c r="B715" t="s">
        <v>85</v>
      </c>
      <c r="C715" t="s">
        <v>188</v>
      </c>
      <c r="D715" s="357" t="s">
        <v>189</v>
      </c>
      <c r="E715" t="s">
        <v>462</v>
      </c>
      <c r="F715" t="s">
        <v>196</v>
      </c>
      <c r="G715" t="s">
        <v>75</v>
      </c>
      <c r="H715" t="s">
        <v>196</v>
      </c>
      <c r="I715" s="88">
        <v>-1</v>
      </c>
      <c r="J715" t="s">
        <v>198</v>
      </c>
      <c r="K715" s="49" t="s">
        <v>75</v>
      </c>
      <c r="L715" s="397">
        <v>4</v>
      </c>
      <c r="M715" t="s">
        <v>75</v>
      </c>
      <c r="N715" t="s">
        <v>75</v>
      </c>
      <c r="O715" t="s">
        <v>347</v>
      </c>
      <c r="P715" t="s">
        <v>347</v>
      </c>
      <c r="Q715" s="353">
        <v>46227</v>
      </c>
      <c r="R715" t="s">
        <v>403</v>
      </c>
      <c r="S715" t="s">
        <v>610</v>
      </c>
      <c r="T715" t="s">
        <v>611</v>
      </c>
      <c r="U715" t="s">
        <v>75</v>
      </c>
      <c r="V715" t="s">
        <v>431</v>
      </c>
      <c r="W715" t="s">
        <v>75</v>
      </c>
      <c r="X715" s="49">
        <v>7.6</v>
      </c>
      <c r="Y715" t="s">
        <v>75</v>
      </c>
      <c r="Z715" t="s">
        <v>347</v>
      </c>
      <c r="AA715" t="s">
        <v>75</v>
      </c>
      <c r="AB715" t="s">
        <v>197</v>
      </c>
      <c r="AC715" t="s">
        <v>559</v>
      </c>
      <c r="AD715" t="s">
        <v>80</v>
      </c>
      <c r="AE715" t="s">
        <v>195</v>
      </c>
      <c r="AF715" t="s">
        <v>409</v>
      </c>
      <c r="AG715" s="88" t="s">
        <v>256</v>
      </c>
      <c r="AH715" t="s">
        <v>83</v>
      </c>
      <c r="AI715" s="49" t="s">
        <v>416</v>
      </c>
      <c r="AJ715" s="49">
        <v>1</v>
      </c>
      <c r="AK715" t="s">
        <v>5585</v>
      </c>
      <c r="AL715" s="355">
        <v>-4</v>
      </c>
      <c r="AM715" s="49" t="s">
        <v>75</v>
      </c>
      <c r="AN715" s="49" t="s">
        <v>75</v>
      </c>
      <c r="AO715" s="397" t="s">
        <v>75</v>
      </c>
      <c r="AP715" s="397" t="s">
        <v>75</v>
      </c>
      <c r="AQ715" s="397" t="s">
        <v>75</v>
      </c>
      <c r="AR715" s="397" t="s">
        <v>75</v>
      </c>
    </row>
    <row r="716" spans="1:44" x14ac:dyDescent="0.25">
      <c r="A716" s="353">
        <v>45682</v>
      </c>
      <c r="B716" t="s">
        <v>85</v>
      </c>
      <c r="C716" t="s">
        <v>188</v>
      </c>
      <c r="D716" s="357" t="s">
        <v>363</v>
      </c>
      <c r="E716" t="s">
        <v>457</v>
      </c>
      <c r="F716" t="s">
        <v>153</v>
      </c>
      <c r="G716" t="s">
        <v>75</v>
      </c>
      <c r="H716" t="s">
        <v>153</v>
      </c>
      <c r="I716" s="88">
        <v>-1</v>
      </c>
      <c r="J716" t="s">
        <v>88</v>
      </c>
      <c r="K716" s="49" t="s">
        <v>2129</v>
      </c>
      <c r="L716" s="397">
        <v>382.5</v>
      </c>
      <c r="M716" t="s">
        <v>75</v>
      </c>
      <c r="N716" t="s">
        <v>75</v>
      </c>
      <c r="O716" t="s">
        <v>347</v>
      </c>
      <c r="P716" t="s">
        <v>347</v>
      </c>
      <c r="Q716" s="353">
        <v>45931</v>
      </c>
      <c r="R716" t="s">
        <v>403</v>
      </c>
      <c r="S716" t="s">
        <v>610</v>
      </c>
      <c r="T716" t="s">
        <v>611</v>
      </c>
      <c r="U716" t="s">
        <v>75</v>
      </c>
      <c r="V716" t="s">
        <v>431</v>
      </c>
      <c r="W716" t="s">
        <v>75</v>
      </c>
      <c r="X716" s="49">
        <v>5.2</v>
      </c>
      <c r="Y716" t="s">
        <v>75</v>
      </c>
      <c r="Z716" t="s">
        <v>347</v>
      </c>
      <c r="AA716" t="s">
        <v>75</v>
      </c>
      <c r="AB716" t="s">
        <v>2130</v>
      </c>
      <c r="AC716" t="s">
        <v>370</v>
      </c>
      <c r="AD716" t="s">
        <v>77</v>
      </c>
      <c r="AE716" t="s">
        <v>195</v>
      </c>
      <c r="AF716" t="s">
        <v>399</v>
      </c>
      <c r="AG716" s="88" t="s">
        <v>258</v>
      </c>
      <c r="AH716" t="s">
        <v>83</v>
      </c>
      <c r="AI716" s="49" t="s">
        <v>406</v>
      </c>
      <c r="AJ716" s="49">
        <v>1</v>
      </c>
      <c r="AK716" t="s">
        <v>5580</v>
      </c>
      <c r="AL716" s="355">
        <v>-382.5</v>
      </c>
      <c r="AM716" s="49" t="s">
        <v>75</v>
      </c>
      <c r="AN716" s="49" t="s">
        <v>75</v>
      </c>
      <c r="AO716" s="397" t="s">
        <v>75</v>
      </c>
      <c r="AP716" s="397" t="s">
        <v>75</v>
      </c>
      <c r="AQ716" s="397" t="s">
        <v>75</v>
      </c>
      <c r="AR716" s="397" t="s">
        <v>75</v>
      </c>
    </row>
    <row r="717" spans="1:44" x14ac:dyDescent="0.25">
      <c r="A717" s="353">
        <v>45682</v>
      </c>
      <c r="B717" t="s">
        <v>85</v>
      </c>
      <c r="C717" t="s">
        <v>188</v>
      </c>
      <c r="D717" s="357" t="s">
        <v>363</v>
      </c>
      <c r="E717" t="s">
        <v>457</v>
      </c>
      <c r="F717" t="s">
        <v>153</v>
      </c>
      <c r="G717" t="s">
        <v>75</v>
      </c>
      <c r="H717" t="s">
        <v>153</v>
      </c>
      <c r="I717" s="88">
        <v>-1</v>
      </c>
      <c r="J717" t="s">
        <v>154</v>
      </c>
      <c r="K717" s="49" t="s">
        <v>729</v>
      </c>
      <c r="L717" s="397">
        <v>70</v>
      </c>
      <c r="M717" t="s">
        <v>75</v>
      </c>
      <c r="N717" t="s">
        <v>75</v>
      </c>
      <c r="O717" t="s">
        <v>347</v>
      </c>
      <c r="P717" t="s">
        <v>347</v>
      </c>
      <c r="Q717" s="353">
        <v>46022</v>
      </c>
      <c r="R717" t="s">
        <v>403</v>
      </c>
      <c r="S717" t="s">
        <v>610</v>
      </c>
      <c r="T717" t="s">
        <v>611</v>
      </c>
      <c r="U717" t="s">
        <v>75</v>
      </c>
      <c r="V717" t="s">
        <v>431</v>
      </c>
      <c r="W717" t="s">
        <v>75</v>
      </c>
      <c r="X717" s="49">
        <v>5.5</v>
      </c>
      <c r="Y717" t="s">
        <v>75</v>
      </c>
      <c r="Z717" t="s">
        <v>347</v>
      </c>
      <c r="AA717" t="s">
        <v>75</v>
      </c>
      <c r="AB717" t="s">
        <v>730</v>
      </c>
      <c r="AC717" t="s">
        <v>370</v>
      </c>
      <c r="AD717" t="s">
        <v>77</v>
      </c>
      <c r="AE717" t="s">
        <v>195</v>
      </c>
      <c r="AF717" t="s">
        <v>399</v>
      </c>
      <c r="AG717" s="88" t="s">
        <v>258</v>
      </c>
      <c r="AH717" t="s">
        <v>83</v>
      </c>
      <c r="AI717" s="49" t="s">
        <v>406</v>
      </c>
      <c r="AJ717" s="49">
        <v>1</v>
      </c>
      <c r="AK717" t="s">
        <v>5580</v>
      </c>
      <c r="AL717" s="355">
        <v>-70</v>
      </c>
      <c r="AM717" s="49" t="s">
        <v>75</v>
      </c>
      <c r="AN717" s="49" t="s">
        <v>75</v>
      </c>
      <c r="AO717" s="397" t="s">
        <v>75</v>
      </c>
      <c r="AP717" s="397" t="s">
        <v>75</v>
      </c>
      <c r="AQ717" s="397" t="s">
        <v>75</v>
      </c>
      <c r="AR717" s="397" t="s">
        <v>75</v>
      </c>
    </row>
    <row r="718" spans="1:44" x14ac:dyDescent="0.25">
      <c r="A718" s="353">
        <v>45682</v>
      </c>
      <c r="B718" t="s">
        <v>85</v>
      </c>
      <c r="C718" t="s">
        <v>188</v>
      </c>
      <c r="D718" s="357" t="s">
        <v>363</v>
      </c>
      <c r="E718" t="s">
        <v>434</v>
      </c>
      <c r="F718" t="s">
        <v>257</v>
      </c>
      <c r="G718" t="s">
        <v>75</v>
      </c>
      <c r="H718" t="s">
        <v>257</v>
      </c>
      <c r="I718" s="88">
        <v>-1</v>
      </c>
      <c r="J718" t="s">
        <v>352</v>
      </c>
      <c r="K718" s="49" t="s">
        <v>454</v>
      </c>
      <c r="L718" s="397">
        <v>130</v>
      </c>
      <c r="M718" t="s">
        <v>75</v>
      </c>
      <c r="N718" t="s">
        <v>75</v>
      </c>
      <c r="O718" t="s">
        <v>347</v>
      </c>
      <c r="P718" t="s">
        <v>347</v>
      </c>
      <c r="Q718" s="353">
        <v>45900</v>
      </c>
      <c r="R718" t="s">
        <v>403</v>
      </c>
      <c r="S718" t="s">
        <v>610</v>
      </c>
      <c r="T718" t="s">
        <v>611</v>
      </c>
      <c r="U718" t="s">
        <v>75</v>
      </c>
      <c r="V718" t="s">
        <v>431</v>
      </c>
      <c r="W718" t="s">
        <v>75</v>
      </c>
      <c r="X718" s="49">
        <v>4.4000000000000004</v>
      </c>
      <c r="Y718" t="s">
        <v>75</v>
      </c>
      <c r="Z718" t="s">
        <v>347</v>
      </c>
      <c r="AA718" t="s">
        <v>75</v>
      </c>
      <c r="AB718" t="s">
        <v>455</v>
      </c>
      <c r="AC718" t="s">
        <v>5367</v>
      </c>
      <c r="AD718" t="s">
        <v>80</v>
      </c>
      <c r="AE718" t="s">
        <v>195</v>
      </c>
      <c r="AF718" t="s">
        <v>409</v>
      </c>
      <c r="AG718" s="88" t="s">
        <v>256</v>
      </c>
      <c r="AH718" t="s">
        <v>83</v>
      </c>
      <c r="AI718" s="49" t="s">
        <v>433</v>
      </c>
      <c r="AJ718" s="49">
        <v>1</v>
      </c>
      <c r="AK718" t="s">
        <v>5580</v>
      </c>
      <c r="AL718" s="355">
        <v>-130</v>
      </c>
      <c r="AM718" s="49" t="s">
        <v>75</v>
      </c>
      <c r="AN718" s="49" t="s">
        <v>75</v>
      </c>
      <c r="AO718" s="397" t="s">
        <v>75</v>
      </c>
      <c r="AP718" s="397" t="s">
        <v>75</v>
      </c>
      <c r="AQ718" s="397" t="s">
        <v>75</v>
      </c>
      <c r="AR718" s="397" t="s">
        <v>75</v>
      </c>
    </row>
    <row r="719" spans="1:44" x14ac:dyDescent="0.25">
      <c r="A719" s="353">
        <v>45682</v>
      </c>
      <c r="B719" t="s">
        <v>85</v>
      </c>
      <c r="C719" t="s">
        <v>177</v>
      </c>
      <c r="D719" s="357" t="s">
        <v>98</v>
      </c>
      <c r="E719" t="s">
        <v>480</v>
      </c>
      <c r="F719" t="s">
        <v>2744</v>
      </c>
      <c r="G719" t="s">
        <v>75</v>
      </c>
      <c r="H719" t="s">
        <v>2745</v>
      </c>
      <c r="I719" s="88">
        <v>-1</v>
      </c>
      <c r="J719" t="s">
        <v>93</v>
      </c>
      <c r="K719" s="49" t="s">
        <v>2746</v>
      </c>
      <c r="L719" s="397">
        <v>25</v>
      </c>
      <c r="M719" t="s">
        <v>75</v>
      </c>
      <c r="N719" t="s">
        <v>75</v>
      </c>
      <c r="O719" t="s">
        <v>347</v>
      </c>
      <c r="P719" t="s">
        <v>347</v>
      </c>
      <c r="Q719" s="353" t="s">
        <v>75</v>
      </c>
      <c r="R719" t="s">
        <v>403</v>
      </c>
      <c r="S719" t="s">
        <v>172</v>
      </c>
      <c r="T719" t="s">
        <v>401</v>
      </c>
      <c r="U719" t="s">
        <v>75</v>
      </c>
      <c r="V719" t="s">
        <v>404</v>
      </c>
      <c r="W719" t="s">
        <v>75</v>
      </c>
      <c r="X719" s="49">
        <v>8.5</v>
      </c>
      <c r="Y719" t="s">
        <v>75</v>
      </c>
      <c r="Z719" t="s">
        <v>347</v>
      </c>
      <c r="AA719" t="s">
        <v>75</v>
      </c>
      <c r="AB719" t="s">
        <v>2747</v>
      </c>
      <c r="AC719" t="s">
        <v>506</v>
      </c>
      <c r="AD719" t="s">
        <v>80</v>
      </c>
      <c r="AE719" t="s">
        <v>190</v>
      </c>
      <c r="AF719" t="s">
        <v>409</v>
      </c>
      <c r="AG719" s="88" t="s">
        <v>256</v>
      </c>
      <c r="AH719" t="s">
        <v>83</v>
      </c>
      <c r="AI719" s="49" t="s">
        <v>445</v>
      </c>
      <c r="AJ719" s="49">
        <v>1</v>
      </c>
      <c r="AK719" t="s">
        <v>5589</v>
      </c>
      <c r="AL719" s="355">
        <v>-25</v>
      </c>
      <c r="AM719" s="49" t="s">
        <v>75</v>
      </c>
      <c r="AN719" s="49" t="s">
        <v>75</v>
      </c>
      <c r="AO719" s="397" t="s">
        <v>75</v>
      </c>
      <c r="AP719" s="397" t="s">
        <v>75</v>
      </c>
      <c r="AQ719" s="397" t="s">
        <v>75</v>
      </c>
      <c r="AR719" s="397" t="s">
        <v>75</v>
      </c>
    </row>
    <row r="720" spans="1:44" x14ac:dyDescent="0.25">
      <c r="A720" s="353">
        <v>45682</v>
      </c>
      <c r="B720" t="s">
        <v>85</v>
      </c>
      <c r="C720" t="s">
        <v>177</v>
      </c>
      <c r="D720" s="357" t="s">
        <v>116</v>
      </c>
      <c r="E720" t="s">
        <v>474</v>
      </c>
      <c r="F720" t="s">
        <v>136</v>
      </c>
      <c r="G720" t="s">
        <v>75</v>
      </c>
      <c r="H720" t="s">
        <v>136</v>
      </c>
      <c r="I720" s="88">
        <v>-1</v>
      </c>
      <c r="J720" t="s">
        <v>105</v>
      </c>
      <c r="K720" s="49" t="s">
        <v>279</v>
      </c>
      <c r="L720" s="397">
        <v>50</v>
      </c>
      <c r="M720" t="s">
        <v>75</v>
      </c>
      <c r="N720" t="s">
        <v>75</v>
      </c>
      <c r="O720" t="s">
        <v>347</v>
      </c>
      <c r="P720" t="s">
        <v>347</v>
      </c>
      <c r="Q720" s="353" t="s">
        <v>75</v>
      </c>
      <c r="R720" t="s">
        <v>403</v>
      </c>
      <c r="S720" t="s">
        <v>159</v>
      </c>
      <c r="T720" t="s">
        <v>400</v>
      </c>
      <c r="U720" t="s">
        <v>75</v>
      </c>
      <c r="V720" t="s">
        <v>404</v>
      </c>
      <c r="W720" t="s">
        <v>75</v>
      </c>
      <c r="X720" s="49">
        <v>7.4</v>
      </c>
      <c r="Y720" t="s">
        <v>75</v>
      </c>
      <c r="Z720" t="s">
        <v>347</v>
      </c>
      <c r="AA720" t="s">
        <v>75</v>
      </c>
      <c r="AB720" t="s">
        <v>1880</v>
      </c>
      <c r="AC720" t="s">
        <v>475</v>
      </c>
      <c r="AD720" t="s">
        <v>277</v>
      </c>
      <c r="AE720" t="s">
        <v>313</v>
      </c>
      <c r="AF720" t="s">
        <v>560</v>
      </c>
      <c r="AG720" s="88" t="s">
        <v>278</v>
      </c>
      <c r="AH720" t="s">
        <v>104</v>
      </c>
      <c r="AI720" s="49" t="s">
        <v>416</v>
      </c>
      <c r="AJ720" s="49">
        <v>1</v>
      </c>
      <c r="AK720" t="s">
        <v>5581</v>
      </c>
      <c r="AL720" s="355">
        <v>-50</v>
      </c>
      <c r="AM720" s="49" t="s">
        <v>75</v>
      </c>
      <c r="AN720" s="49" t="s">
        <v>75</v>
      </c>
      <c r="AO720" s="397" t="s">
        <v>75</v>
      </c>
      <c r="AP720" s="397" t="s">
        <v>75</v>
      </c>
      <c r="AQ720" s="397" t="s">
        <v>75</v>
      </c>
      <c r="AR720" s="397" t="s">
        <v>75</v>
      </c>
    </row>
    <row r="721" spans="1:44" x14ac:dyDescent="0.25">
      <c r="A721" s="353">
        <v>45682</v>
      </c>
      <c r="B721" t="s">
        <v>85</v>
      </c>
      <c r="C721" t="s">
        <v>188</v>
      </c>
      <c r="D721" s="357" t="s">
        <v>365</v>
      </c>
      <c r="E721" t="s">
        <v>450</v>
      </c>
      <c r="F721" t="s">
        <v>451</v>
      </c>
      <c r="G721" t="s">
        <v>75</v>
      </c>
      <c r="H721" t="s">
        <v>312</v>
      </c>
      <c r="I721" s="88">
        <v>-1</v>
      </c>
      <c r="J721" t="s">
        <v>563</v>
      </c>
      <c r="K721" s="49" t="s">
        <v>452</v>
      </c>
      <c r="L721" s="397">
        <v>17.989999999999998</v>
      </c>
      <c r="M721" t="s">
        <v>75</v>
      </c>
      <c r="N721" t="s">
        <v>75</v>
      </c>
      <c r="O721" t="s">
        <v>347</v>
      </c>
      <c r="P721" t="s">
        <v>347</v>
      </c>
      <c r="Q721" s="353" t="s">
        <v>75</v>
      </c>
      <c r="R721" t="s">
        <v>403</v>
      </c>
      <c r="S721" t="s">
        <v>610</v>
      </c>
      <c r="T721" t="s">
        <v>611</v>
      </c>
      <c r="U721" t="s">
        <v>75</v>
      </c>
      <c r="V721" t="s">
        <v>431</v>
      </c>
      <c r="W721" t="s">
        <v>75</v>
      </c>
      <c r="X721" s="49">
        <v>4.5</v>
      </c>
      <c r="Y721" t="s">
        <v>75</v>
      </c>
      <c r="Z721" t="s">
        <v>347</v>
      </c>
      <c r="AA721" t="s">
        <v>75</v>
      </c>
      <c r="AB721" t="s">
        <v>312</v>
      </c>
      <c r="AC721" t="s">
        <v>453</v>
      </c>
      <c r="AD721" t="s">
        <v>300</v>
      </c>
      <c r="AE721" t="s">
        <v>195</v>
      </c>
      <c r="AF721" t="s">
        <v>407</v>
      </c>
      <c r="AG721" s="88" t="s">
        <v>2168</v>
      </c>
      <c r="AH721" t="s">
        <v>83</v>
      </c>
      <c r="AI721" s="49" t="s">
        <v>433</v>
      </c>
      <c r="AJ721" s="49">
        <v>1</v>
      </c>
      <c r="AK721" t="s">
        <v>5580</v>
      </c>
      <c r="AL721" s="355">
        <v>-17.989999999999998</v>
      </c>
      <c r="AM721" s="49" t="s">
        <v>75</v>
      </c>
      <c r="AN721" s="49" t="s">
        <v>75</v>
      </c>
      <c r="AO721" s="397" t="s">
        <v>75</v>
      </c>
      <c r="AP721" s="397" t="s">
        <v>75</v>
      </c>
      <c r="AQ721" s="397" t="s">
        <v>75</v>
      </c>
      <c r="AR721" s="397" t="s">
        <v>75</v>
      </c>
    </row>
    <row r="722" spans="1:44" x14ac:dyDescent="0.25">
      <c r="A722" s="353">
        <v>45682</v>
      </c>
      <c r="B722" t="s">
        <v>85</v>
      </c>
      <c r="C722" t="s">
        <v>177</v>
      </c>
      <c r="D722" s="357" t="s">
        <v>116</v>
      </c>
      <c r="E722" t="s">
        <v>474</v>
      </c>
      <c r="F722" t="s">
        <v>2658</v>
      </c>
      <c r="G722" t="s">
        <v>75</v>
      </c>
      <c r="H722" t="s">
        <v>2658</v>
      </c>
      <c r="I722" s="88">
        <v>-1</v>
      </c>
      <c r="J722" t="s">
        <v>105</v>
      </c>
      <c r="K722" s="49" t="s">
        <v>2659</v>
      </c>
      <c r="L722" s="397">
        <v>50</v>
      </c>
      <c r="M722" t="s">
        <v>75</v>
      </c>
      <c r="N722" t="s">
        <v>75</v>
      </c>
      <c r="O722" t="s">
        <v>347</v>
      </c>
      <c r="P722" t="s">
        <v>347</v>
      </c>
      <c r="Q722" s="353" t="s">
        <v>75</v>
      </c>
      <c r="R722" t="s">
        <v>403</v>
      </c>
      <c r="S722" t="s">
        <v>172</v>
      </c>
      <c r="T722" t="s">
        <v>401</v>
      </c>
      <c r="U722" t="s">
        <v>75</v>
      </c>
      <c r="V722" t="s">
        <v>404</v>
      </c>
      <c r="W722" t="s">
        <v>75</v>
      </c>
      <c r="X722" s="49">
        <v>7.4</v>
      </c>
      <c r="Y722" t="s">
        <v>75</v>
      </c>
      <c r="Z722" t="s">
        <v>347</v>
      </c>
      <c r="AA722" t="s">
        <v>75</v>
      </c>
      <c r="AB722" t="s">
        <v>2660</v>
      </c>
      <c r="AC722" t="s">
        <v>475</v>
      </c>
      <c r="AD722" t="s">
        <v>277</v>
      </c>
      <c r="AE722" t="s">
        <v>190</v>
      </c>
      <c r="AF722" t="s">
        <v>560</v>
      </c>
      <c r="AG722" s="88" t="s">
        <v>278</v>
      </c>
      <c r="AH722" t="s">
        <v>104</v>
      </c>
      <c r="AI722" s="49" t="s">
        <v>416</v>
      </c>
      <c r="AJ722" s="49">
        <v>1</v>
      </c>
      <c r="AK722" t="s">
        <v>5589</v>
      </c>
      <c r="AL722" s="355">
        <v>-50</v>
      </c>
      <c r="AM722" s="49" t="s">
        <v>75</v>
      </c>
      <c r="AN722" s="49" t="s">
        <v>75</v>
      </c>
      <c r="AO722" s="397" t="s">
        <v>75</v>
      </c>
      <c r="AP722" s="397" t="s">
        <v>75</v>
      </c>
      <c r="AQ722" s="397" t="s">
        <v>75</v>
      </c>
      <c r="AR722" s="397" t="s">
        <v>75</v>
      </c>
    </row>
    <row r="723" spans="1:44" x14ac:dyDescent="0.25">
      <c r="A723" s="353">
        <v>45682</v>
      </c>
      <c r="B723" t="s">
        <v>85</v>
      </c>
      <c r="C723" t="s">
        <v>177</v>
      </c>
      <c r="D723" s="357" t="s">
        <v>84</v>
      </c>
      <c r="E723" t="s">
        <v>481</v>
      </c>
      <c r="F723" t="s">
        <v>2780</v>
      </c>
      <c r="G723" t="s">
        <v>75</v>
      </c>
      <c r="H723" t="s">
        <v>2781</v>
      </c>
      <c r="I723" s="88">
        <v>-1</v>
      </c>
      <c r="J723" t="s">
        <v>103</v>
      </c>
      <c r="K723" s="49" t="s">
        <v>2782</v>
      </c>
      <c r="L723" s="397">
        <v>212</v>
      </c>
      <c r="M723" t="s">
        <v>75</v>
      </c>
      <c r="N723" t="s">
        <v>75</v>
      </c>
      <c r="O723" t="s">
        <v>347</v>
      </c>
      <c r="P723" t="s">
        <v>347</v>
      </c>
      <c r="Q723" s="353" t="s">
        <v>75</v>
      </c>
      <c r="R723" t="s">
        <v>403</v>
      </c>
      <c r="S723" t="s">
        <v>159</v>
      </c>
      <c r="T723" t="s">
        <v>400</v>
      </c>
      <c r="U723" t="s">
        <v>75</v>
      </c>
      <c r="V723" t="s">
        <v>404</v>
      </c>
      <c r="W723" t="s">
        <v>75</v>
      </c>
      <c r="X723" s="49">
        <v>7.6</v>
      </c>
      <c r="Y723" t="s">
        <v>75</v>
      </c>
      <c r="Z723" t="s">
        <v>347</v>
      </c>
      <c r="AA723" t="s">
        <v>75</v>
      </c>
      <c r="AB723" t="s">
        <v>2781</v>
      </c>
      <c r="AC723" t="s">
        <v>2723</v>
      </c>
      <c r="AD723" t="s">
        <v>77</v>
      </c>
      <c r="AE723" t="s">
        <v>313</v>
      </c>
      <c r="AF723" t="s">
        <v>399</v>
      </c>
      <c r="AG723" s="88" t="s">
        <v>258</v>
      </c>
      <c r="AH723" t="s">
        <v>104</v>
      </c>
      <c r="AI723" s="49" t="s">
        <v>416</v>
      </c>
      <c r="AJ723" s="49">
        <v>1</v>
      </c>
      <c r="AK723" t="s">
        <v>5581</v>
      </c>
      <c r="AL723" s="355">
        <v>-212</v>
      </c>
      <c r="AM723" s="49" t="s">
        <v>75</v>
      </c>
      <c r="AN723" s="49" t="s">
        <v>75</v>
      </c>
      <c r="AO723" s="397" t="s">
        <v>75</v>
      </c>
      <c r="AP723" s="397" t="s">
        <v>75</v>
      </c>
      <c r="AQ723" s="397" t="s">
        <v>75</v>
      </c>
      <c r="AR723" s="397" t="s">
        <v>75</v>
      </c>
    </row>
    <row r="724" spans="1:44" x14ac:dyDescent="0.25">
      <c r="A724" s="353">
        <v>45682</v>
      </c>
      <c r="B724" t="s">
        <v>85</v>
      </c>
      <c r="C724" t="s">
        <v>188</v>
      </c>
      <c r="D724" s="357" t="s">
        <v>189</v>
      </c>
      <c r="E724" t="s">
        <v>462</v>
      </c>
      <c r="F724" t="s">
        <v>122</v>
      </c>
      <c r="G724" t="s">
        <v>75</v>
      </c>
      <c r="H724" t="s">
        <v>122</v>
      </c>
      <c r="I724" s="88">
        <v>-1</v>
      </c>
      <c r="J724" t="s">
        <v>346</v>
      </c>
      <c r="K724" s="49" t="s">
        <v>449</v>
      </c>
      <c r="L724" s="397">
        <v>7</v>
      </c>
      <c r="M724" t="s">
        <v>75</v>
      </c>
      <c r="N724" t="s">
        <v>75</v>
      </c>
      <c r="O724" t="s">
        <v>347</v>
      </c>
      <c r="P724" t="s">
        <v>347</v>
      </c>
      <c r="Q724" s="353">
        <v>46600</v>
      </c>
      <c r="R724" t="s">
        <v>403</v>
      </c>
      <c r="S724" t="s">
        <v>610</v>
      </c>
      <c r="T724" t="s">
        <v>611</v>
      </c>
      <c r="U724" t="s">
        <v>75</v>
      </c>
      <c r="V724" t="s">
        <v>431</v>
      </c>
      <c r="W724" t="s">
        <v>75</v>
      </c>
      <c r="X724" s="49">
        <v>8.4</v>
      </c>
      <c r="Y724" t="s">
        <v>75</v>
      </c>
      <c r="Z724" t="s">
        <v>347</v>
      </c>
      <c r="AA724" t="s">
        <v>75</v>
      </c>
      <c r="AB724" t="s">
        <v>122</v>
      </c>
      <c r="AC724" t="s">
        <v>441</v>
      </c>
      <c r="AD724" t="s">
        <v>80</v>
      </c>
      <c r="AE724" t="s">
        <v>195</v>
      </c>
      <c r="AF724" t="s">
        <v>409</v>
      </c>
      <c r="AG724" s="88" t="s">
        <v>256</v>
      </c>
      <c r="AH724" t="s">
        <v>83</v>
      </c>
      <c r="AI724" s="49" t="s">
        <v>448</v>
      </c>
      <c r="AJ724" s="49">
        <v>1</v>
      </c>
      <c r="AK724" t="s">
        <v>5580</v>
      </c>
      <c r="AL724" s="355">
        <v>-7</v>
      </c>
      <c r="AM724" s="49" t="s">
        <v>75</v>
      </c>
      <c r="AN724" s="49" t="s">
        <v>75</v>
      </c>
      <c r="AO724" s="397" t="s">
        <v>75</v>
      </c>
      <c r="AP724" s="397" t="s">
        <v>75</v>
      </c>
      <c r="AQ724" s="397" t="s">
        <v>75</v>
      </c>
      <c r="AR724" s="397" t="s">
        <v>75</v>
      </c>
    </row>
    <row r="725" spans="1:44" x14ac:dyDescent="0.25">
      <c r="A725" s="353">
        <v>45682</v>
      </c>
      <c r="B725" t="s">
        <v>85</v>
      </c>
      <c r="C725" t="s">
        <v>362</v>
      </c>
      <c r="D725" s="357" t="s">
        <v>609</v>
      </c>
      <c r="E725" t="s">
        <v>542</v>
      </c>
      <c r="F725" t="s">
        <v>233</v>
      </c>
      <c r="G725" t="s">
        <v>75</v>
      </c>
      <c r="H725" t="s">
        <v>233</v>
      </c>
      <c r="I725" s="88">
        <v>-1</v>
      </c>
      <c r="J725" t="s">
        <v>94</v>
      </c>
      <c r="K725" s="49" t="s">
        <v>234</v>
      </c>
      <c r="L725" s="397">
        <v>18</v>
      </c>
      <c r="M725" t="s">
        <v>75</v>
      </c>
      <c r="N725" t="s">
        <v>75</v>
      </c>
      <c r="O725" t="s">
        <v>347</v>
      </c>
      <c r="P725" t="s">
        <v>347</v>
      </c>
      <c r="Q725" s="353" t="s">
        <v>75</v>
      </c>
      <c r="R725" t="s">
        <v>403</v>
      </c>
      <c r="S725" t="s">
        <v>281</v>
      </c>
      <c r="T725" t="s">
        <v>548</v>
      </c>
      <c r="U725" t="s">
        <v>75</v>
      </c>
      <c r="V725" t="s">
        <v>431</v>
      </c>
      <c r="W725" t="s">
        <v>75</v>
      </c>
      <c r="X725" s="49">
        <v>8.1999999999999993</v>
      </c>
      <c r="Y725" t="s">
        <v>75</v>
      </c>
      <c r="Z725" t="s">
        <v>347</v>
      </c>
      <c r="AA725" t="s">
        <v>75</v>
      </c>
      <c r="AB725" t="s">
        <v>235</v>
      </c>
      <c r="AC725" t="s">
        <v>544</v>
      </c>
      <c r="AD725" t="s">
        <v>237</v>
      </c>
      <c r="AE725" t="s">
        <v>209</v>
      </c>
      <c r="AF725" t="s">
        <v>407</v>
      </c>
      <c r="AG725" s="88" t="s">
        <v>545</v>
      </c>
      <c r="AH725" t="s">
        <v>83</v>
      </c>
      <c r="AI725" s="49">
        <v>8</v>
      </c>
      <c r="AJ725" s="49">
        <v>1</v>
      </c>
      <c r="AK725" t="s">
        <v>5595</v>
      </c>
      <c r="AL725" s="355">
        <v>-18</v>
      </c>
      <c r="AM725" s="49" t="s">
        <v>75</v>
      </c>
      <c r="AN725" s="49" t="s">
        <v>75</v>
      </c>
      <c r="AO725" s="397" t="s">
        <v>75</v>
      </c>
      <c r="AP725" s="397" t="s">
        <v>75</v>
      </c>
      <c r="AQ725" s="397" t="s">
        <v>75</v>
      </c>
      <c r="AR725" s="397" t="s">
        <v>75</v>
      </c>
    </row>
    <row r="726" spans="1:44" x14ac:dyDescent="0.25">
      <c r="A726" s="353">
        <v>45682</v>
      </c>
      <c r="B726" t="s">
        <v>85</v>
      </c>
      <c r="C726" t="s">
        <v>188</v>
      </c>
      <c r="D726" s="357" t="s">
        <v>189</v>
      </c>
      <c r="E726" t="s">
        <v>462</v>
      </c>
      <c r="F726" t="s">
        <v>120</v>
      </c>
      <c r="G726" t="s">
        <v>75</v>
      </c>
      <c r="H726" t="s">
        <v>120</v>
      </c>
      <c r="I726" s="88">
        <v>-1</v>
      </c>
      <c r="J726" t="s">
        <v>121</v>
      </c>
      <c r="K726" s="49" t="s">
        <v>446</v>
      </c>
      <c r="L726" s="397">
        <v>8</v>
      </c>
      <c r="M726" t="s">
        <v>75</v>
      </c>
      <c r="N726" t="s">
        <v>75</v>
      </c>
      <c r="O726" t="s">
        <v>347</v>
      </c>
      <c r="P726" t="s">
        <v>347</v>
      </c>
      <c r="Q726" s="353" t="s">
        <v>75</v>
      </c>
      <c r="R726" t="s">
        <v>403</v>
      </c>
      <c r="S726" t="s">
        <v>172</v>
      </c>
      <c r="T726" t="s">
        <v>401</v>
      </c>
      <c r="U726" t="s">
        <v>75</v>
      </c>
      <c r="V726" t="s">
        <v>431</v>
      </c>
      <c r="W726" t="s">
        <v>75</v>
      </c>
      <c r="X726" s="49">
        <v>5.3</v>
      </c>
      <c r="Y726" t="s">
        <v>75</v>
      </c>
      <c r="Z726" t="s">
        <v>347</v>
      </c>
      <c r="AA726" t="s">
        <v>75</v>
      </c>
      <c r="AB726" t="s">
        <v>120</v>
      </c>
      <c r="AC726" t="s">
        <v>564</v>
      </c>
      <c r="AD726" t="s">
        <v>80</v>
      </c>
      <c r="AE726" t="s">
        <v>190</v>
      </c>
      <c r="AF726" t="s">
        <v>409</v>
      </c>
      <c r="AG726" s="88" t="s">
        <v>256</v>
      </c>
      <c r="AH726" t="s">
        <v>83</v>
      </c>
      <c r="AI726" s="49" t="s">
        <v>406</v>
      </c>
      <c r="AJ726" s="49">
        <v>1</v>
      </c>
      <c r="AK726" t="s">
        <v>5589</v>
      </c>
      <c r="AL726" s="355">
        <v>-8</v>
      </c>
      <c r="AM726" s="49" t="s">
        <v>75</v>
      </c>
      <c r="AN726" s="49" t="s">
        <v>75</v>
      </c>
      <c r="AO726" s="397" t="s">
        <v>75</v>
      </c>
      <c r="AP726" s="397" t="s">
        <v>75</v>
      </c>
      <c r="AQ726" s="397" t="s">
        <v>75</v>
      </c>
      <c r="AR726" s="397" t="s">
        <v>75</v>
      </c>
    </row>
    <row r="727" spans="1:44" x14ac:dyDescent="0.25">
      <c r="A727" s="353">
        <v>45682</v>
      </c>
      <c r="B727" t="s">
        <v>85</v>
      </c>
      <c r="C727" t="s">
        <v>188</v>
      </c>
      <c r="D727" s="357" t="s">
        <v>189</v>
      </c>
      <c r="E727" t="s">
        <v>462</v>
      </c>
      <c r="F727" t="s">
        <v>165</v>
      </c>
      <c r="G727" t="s">
        <v>75</v>
      </c>
      <c r="H727" t="s">
        <v>165</v>
      </c>
      <c r="I727" s="88">
        <v>-1</v>
      </c>
      <c r="J727" t="s">
        <v>121</v>
      </c>
      <c r="K727" s="49" t="s">
        <v>470</v>
      </c>
      <c r="L727" s="397">
        <v>14</v>
      </c>
      <c r="M727" t="s">
        <v>75</v>
      </c>
      <c r="N727" t="s">
        <v>75</v>
      </c>
      <c r="O727" t="s">
        <v>347</v>
      </c>
      <c r="P727" t="s">
        <v>347</v>
      </c>
      <c r="Q727" s="353" t="s">
        <v>75</v>
      </c>
      <c r="R727" t="s">
        <v>403</v>
      </c>
      <c r="S727" t="s">
        <v>610</v>
      </c>
      <c r="T727" t="s">
        <v>611</v>
      </c>
      <c r="U727" t="s">
        <v>75</v>
      </c>
      <c r="V727" t="s">
        <v>431</v>
      </c>
      <c r="W727" t="s">
        <v>75</v>
      </c>
      <c r="X727" s="49">
        <v>3.1</v>
      </c>
      <c r="Y727" t="s">
        <v>75</v>
      </c>
      <c r="Z727" t="s">
        <v>347</v>
      </c>
      <c r="AA727" t="s">
        <v>75</v>
      </c>
      <c r="AB727" t="s">
        <v>166</v>
      </c>
      <c r="AC727" t="s">
        <v>471</v>
      </c>
      <c r="AD727" t="s">
        <v>2134</v>
      </c>
      <c r="AE727" t="s">
        <v>195</v>
      </c>
      <c r="AF727" t="s">
        <v>2135</v>
      </c>
      <c r="AG727" s="88" t="s">
        <v>2136</v>
      </c>
      <c r="AH727" t="s">
        <v>83</v>
      </c>
      <c r="AI727" s="49" t="s">
        <v>414</v>
      </c>
      <c r="AJ727" s="49">
        <v>1</v>
      </c>
      <c r="AK727" t="s">
        <v>5580</v>
      </c>
      <c r="AL727" s="355">
        <v>-14</v>
      </c>
      <c r="AM727" s="49" t="s">
        <v>75</v>
      </c>
      <c r="AN727" s="49" t="s">
        <v>75</v>
      </c>
      <c r="AO727" s="397" t="s">
        <v>75</v>
      </c>
      <c r="AP727" s="397" t="s">
        <v>75</v>
      </c>
      <c r="AQ727" s="397" t="s">
        <v>75</v>
      </c>
      <c r="AR727" s="397" t="s">
        <v>75</v>
      </c>
    </row>
    <row r="728" spans="1:44" x14ac:dyDescent="0.25">
      <c r="A728" s="353">
        <v>45682</v>
      </c>
      <c r="B728" t="s">
        <v>85</v>
      </c>
      <c r="C728" t="s">
        <v>188</v>
      </c>
      <c r="D728" s="357" t="s">
        <v>364</v>
      </c>
      <c r="E728" t="s">
        <v>440</v>
      </c>
      <c r="F728" t="s">
        <v>134</v>
      </c>
      <c r="G728" t="s">
        <v>75</v>
      </c>
      <c r="H728" t="s">
        <v>134</v>
      </c>
      <c r="I728" s="88">
        <v>-1</v>
      </c>
      <c r="J728" t="s">
        <v>114</v>
      </c>
      <c r="K728" s="49" t="s">
        <v>443</v>
      </c>
      <c r="L728" s="397">
        <v>42</v>
      </c>
      <c r="M728" t="s">
        <v>75</v>
      </c>
      <c r="N728" t="s">
        <v>75</v>
      </c>
      <c r="O728" t="s">
        <v>347</v>
      </c>
      <c r="P728" t="s">
        <v>347</v>
      </c>
      <c r="Q728" s="353" t="s">
        <v>75</v>
      </c>
      <c r="R728" t="s">
        <v>403</v>
      </c>
      <c r="S728" t="s">
        <v>610</v>
      </c>
      <c r="T728" t="s">
        <v>611</v>
      </c>
      <c r="U728" t="s">
        <v>75</v>
      </c>
      <c r="V728" t="s">
        <v>431</v>
      </c>
      <c r="W728" t="s">
        <v>75</v>
      </c>
      <c r="X728" s="49">
        <v>1.4</v>
      </c>
      <c r="Y728" t="s">
        <v>75</v>
      </c>
      <c r="Z728" t="s">
        <v>347</v>
      </c>
      <c r="AA728" t="s">
        <v>75</v>
      </c>
      <c r="AB728" t="s">
        <v>135</v>
      </c>
      <c r="AC728" t="s">
        <v>442</v>
      </c>
      <c r="AD728" t="s">
        <v>80</v>
      </c>
      <c r="AE728" t="s">
        <v>195</v>
      </c>
      <c r="AF728" t="s">
        <v>409</v>
      </c>
      <c r="AG728" s="88" t="s">
        <v>256</v>
      </c>
      <c r="AH728" t="s">
        <v>83</v>
      </c>
      <c r="AI728" s="49" t="s">
        <v>436</v>
      </c>
      <c r="AJ728" s="49">
        <v>1</v>
      </c>
      <c r="AK728" t="s">
        <v>5580</v>
      </c>
      <c r="AL728" s="355">
        <v>-42</v>
      </c>
      <c r="AM728" s="49" t="s">
        <v>75</v>
      </c>
      <c r="AN728" s="49" t="s">
        <v>75</v>
      </c>
      <c r="AO728" s="397" t="s">
        <v>75</v>
      </c>
      <c r="AP728" s="397" t="s">
        <v>75</v>
      </c>
      <c r="AQ728" s="397" t="s">
        <v>75</v>
      </c>
      <c r="AR728" s="397" t="s">
        <v>75</v>
      </c>
    </row>
    <row r="729" spans="1:44" x14ac:dyDescent="0.25">
      <c r="A729" s="353">
        <v>45682</v>
      </c>
      <c r="B729" t="s">
        <v>85</v>
      </c>
      <c r="C729" t="s">
        <v>188</v>
      </c>
      <c r="D729" s="357" t="s">
        <v>364</v>
      </c>
      <c r="E729" t="s">
        <v>440</v>
      </c>
      <c r="F729" t="s">
        <v>2169</v>
      </c>
      <c r="G729" t="s">
        <v>75</v>
      </c>
      <c r="H729" t="s">
        <v>2169</v>
      </c>
      <c r="I729" s="88">
        <v>-1</v>
      </c>
      <c r="J729" t="s">
        <v>114</v>
      </c>
      <c r="K729" s="49" t="s">
        <v>2170</v>
      </c>
      <c r="L729" s="397">
        <v>28</v>
      </c>
      <c r="M729" t="s">
        <v>75</v>
      </c>
      <c r="N729" t="s">
        <v>75</v>
      </c>
      <c r="O729" t="s">
        <v>347</v>
      </c>
      <c r="P729" t="s">
        <v>347</v>
      </c>
      <c r="Q729" s="353" t="s">
        <v>75</v>
      </c>
      <c r="R729" t="s">
        <v>403</v>
      </c>
      <c r="S729" t="s">
        <v>610</v>
      </c>
      <c r="T729" t="s">
        <v>611</v>
      </c>
      <c r="U729" t="s">
        <v>75</v>
      </c>
      <c r="V729" t="s">
        <v>431</v>
      </c>
      <c r="W729" t="s">
        <v>75</v>
      </c>
      <c r="X729" s="49">
        <v>2.1</v>
      </c>
      <c r="Y729" t="s">
        <v>75</v>
      </c>
      <c r="Z729" t="s">
        <v>347</v>
      </c>
      <c r="AA729" t="s">
        <v>75</v>
      </c>
      <c r="AB729" t="s">
        <v>2171</v>
      </c>
      <c r="AC729" t="s">
        <v>442</v>
      </c>
      <c r="AD729" t="s">
        <v>80</v>
      </c>
      <c r="AE729" t="s">
        <v>195</v>
      </c>
      <c r="AF729" t="s">
        <v>409</v>
      </c>
      <c r="AG729" s="88" t="s">
        <v>256</v>
      </c>
      <c r="AH729" t="s">
        <v>83</v>
      </c>
      <c r="AI729" s="49" t="s">
        <v>436</v>
      </c>
      <c r="AJ729" s="49">
        <v>1</v>
      </c>
      <c r="AK729" t="s">
        <v>5580</v>
      </c>
      <c r="AL729" s="355">
        <v>-28</v>
      </c>
      <c r="AM729" s="49" t="s">
        <v>75</v>
      </c>
      <c r="AN729" s="49" t="s">
        <v>75</v>
      </c>
      <c r="AO729" s="397" t="s">
        <v>75</v>
      </c>
      <c r="AP729" s="397" t="s">
        <v>75</v>
      </c>
      <c r="AQ729" s="397" t="s">
        <v>75</v>
      </c>
      <c r="AR729" s="397" t="s">
        <v>75</v>
      </c>
    </row>
    <row r="730" spans="1:44" x14ac:dyDescent="0.25">
      <c r="A730" s="353">
        <v>45682</v>
      </c>
      <c r="B730" t="s">
        <v>85</v>
      </c>
      <c r="C730" t="s">
        <v>188</v>
      </c>
      <c r="D730" s="357" t="s">
        <v>364</v>
      </c>
      <c r="E730" t="s">
        <v>547</v>
      </c>
      <c r="F730" t="s">
        <v>112</v>
      </c>
      <c r="G730" t="s">
        <v>75</v>
      </c>
      <c r="H730" t="s">
        <v>112</v>
      </c>
      <c r="I730" s="88">
        <v>-1</v>
      </c>
      <c r="J730" t="s">
        <v>114</v>
      </c>
      <c r="K730" s="49" t="s">
        <v>612</v>
      </c>
      <c r="L730" s="397">
        <v>32</v>
      </c>
      <c r="M730" t="s">
        <v>75</v>
      </c>
      <c r="N730" t="s">
        <v>75</v>
      </c>
      <c r="O730" t="s">
        <v>347</v>
      </c>
      <c r="P730" t="s">
        <v>347</v>
      </c>
      <c r="Q730" s="353" t="s">
        <v>75</v>
      </c>
      <c r="R730" t="s">
        <v>403</v>
      </c>
      <c r="S730" t="s">
        <v>610</v>
      </c>
      <c r="T730" t="s">
        <v>611</v>
      </c>
      <c r="U730" t="s">
        <v>75</v>
      </c>
      <c r="V730" t="s">
        <v>431</v>
      </c>
      <c r="W730" t="s">
        <v>75</v>
      </c>
      <c r="X730" s="49">
        <v>1.4</v>
      </c>
      <c r="Y730" t="s">
        <v>75</v>
      </c>
      <c r="Z730" t="s">
        <v>347</v>
      </c>
      <c r="AA730" t="s">
        <v>75</v>
      </c>
      <c r="AB730" t="s">
        <v>113</v>
      </c>
      <c r="AC730" t="s">
        <v>442</v>
      </c>
      <c r="AD730" t="s">
        <v>80</v>
      </c>
      <c r="AE730" t="s">
        <v>195</v>
      </c>
      <c r="AF730" t="s">
        <v>409</v>
      </c>
      <c r="AG730" s="88" t="s">
        <v>256</v>
      </c>
      <c r="AH730" t="s">
        <v>83</v>
      </c>
      <c r="AI730" s="49" t="s">
        <v>436</v>
      </c>
      <c r="AJ730" s="49">
        <v>1</v>
      </c>
      <c r="AK730" t="s">
        <v>5580</v>
      </c>
      <c r="AL730" s="355">
        <v>-32</v>
      </c>
      <c r="AM730" s="49" t="s">
        <v>75</v>
      </c>
      <c r="AN730" s="49" t="s">
        <v>75</v>
      </c>
      <c r="AO730" s="397" t="s">
        <v>75</v>
      </c>
      <c r="AP730" s="397" t="s">
        <v>75</v>
      </c>
      <c r="AQ730" s="397" t="s">
        <v>75</v>
      </c>
      <c r="AR730" s="397" t="s">
        <v>75</v>
      </c>
    </row>
    <row r="731" spans="1:44" x14ac:dyDescent="0.25">
      <c r="A731" s="353">
        <v>45682</v>
      </c>
      <c r="B731" t="s">
        <v>85</v>
      </c>
      <c r="C731" t="s">
        <v>179</v>
      </c>
      <c r="D731" s="357" t="s">
        <v>182</v>
      </c>
      <c r="E731" t="s">
        <v>525</v>
      </c>
      <c r="F731" t="s">
        <v>526</v>
      </c>
      <c r="G731" t="s">
        <v>75</v>
      </c>
      <c r="H731" t="s">
        <v>184</v>
      </c>
      <c r="I731" s="88">
        <v>-1</v>
      </c>
      <c r="J731" t="s">
        <v>103</v>
      </c>
      <c r="K731" s="49" t="s">
        <v>156</v>
      </c>
      <c r="L731" s="397">
        <v>1250</v>
      </c>
      <c r="M731" t="s">
        <v>75</v>
      </c>
      <c r="N731" t="s">
        <v>75</v>
      </c>
      <c r="O731" t="s">
        <v>347</v>
      </c>
      <c r="P731" t="s">
        <v>347</v>
      </c>
      <c r="Q731" s="353">
        <v>46340</v>
      </c>
      <c r="R731" t="s">
        <v>403</v>
      </c>
      <c r="S731" t="s">
        <v>159</v>
      </c>
      <c r="T731" t="s">
        <v>400</v>
      </c>
      <c r="U731" t="s">
        <v>75</v>
      </c>
      <c r="V731" t="s">
        <v>404</v>
      </c>
      <c r="W731" t="s">
        <v>75</v>
      </c>
      <c r="X731" s="49">
        <v>1.3</v>
      </c>
      <c r="Y731" t="s">
        <v>75</v>
      </c>
      <c r="Z731" t="s">
        <v>347</v>
      </c>
      <c r="AA731" t="s">
        <v>75</v>
      </c>
      <c r="AB731" t="s">
        <v>157</v>
      </c>
      <c r="AC731" t="s">
        <v>522</v>
      </c>
      <c r="AD731" t="s">
        <v>164</v>
      </c>
      <c r="AE731" t="s">
        <v>313</v>
      </c>
      <c r="AF731" t="s">
        <v>345</v>
      </c>
      <c r="AG731" s="88" t="s">
        <v>262</v>
      </c>
      <c r="AH731" t="s">
        <v>83</v>
      </c>
      <c r="AI731" s="49" t="s">
        <v>436</v>
      </c>
      <c r="AJ731" s="49">
        <v>5</v>
      </c>
      <c r="AK731" t="s">
        <v>5588</v>
      </c>
      <c r="AL731" s="355">
        <v>-1250</v>
      </c>
      <c r="AM731" s="49" t="s">
        <v>75</v>
      </c>
      <c r="AN731" s="49" t="s">
        <v>5587</v>
      </c>
      <c r="AO731" s="397" t="s">
        <v>75</v>
      </c>
      <c r="AP731" s="397" t="s">
        <v>75</v>
      </c>
      <c r="AQ731" s="397" t="s">
        <v>75</v>
      </c>
      <c r="AR731" s="397" t="s">
        <v>75</v>
      </c>
    </row>
    <row r="732" spans="1:44" ht="21" x14ac:dyDescent="0.35">
      <c r="A732" s="353">
        <v>45682</v>
      </c>
      <c r="B732" t="s">
        <v>85</v>
      </c>
      <c r="C732" t="s">
        <v>362</v>
      </c>
      <c r="D732" s="357" t="s">
        <v>2574</v>
      </c>
      <c r="E732" t="s">
        <v>542</v>
      </c>
      <c r="F732" t="s">
        <v>1950</v>
      </c>
      <c r="G732" t="s">
        <v>75</v>
      </c>
      <c r="H732" t="s">
        <v>1950</v>
      </c>
      <c r="I732" s="88">
        <v>-1</v>
      </c>
      <c r="J732" t="s">
        <v>94</v>
      </c>
      <c r="K732" s="49" t="s">
        <v>1951</v>
      </c>
      <c r="L732" s="397">
        <v>2</v>
      </c>
      <c r="M732" t="s">
        <v>75</v>
      </c>
      <c r="N732" t="s">
        <v>75</v>
      </c>
      <c r="O732" t="s">
        <v>347</v>
      </c>
      <c r="P732" t="s">
        <v>347</v>
      </c>
      <c r="Q732" s="353" t="s">
        <v>75</v>
      </c>
      <c r="R732" t="s">
        <v>403</v>
      </c>
      <c r="S732" t="s">
        <v>172</v>
      </c>
      <c r="T732" t="s">
        <v>401</v>
      </c>
      <c r="U732" t="s">
        <v>75</v>
      </c>
      <c r="V732" t="s">
        <v>404</v>
      </c>
      <c r="W732" t="s">
        <v>75</v>
      </c>
      <c r="X732" s="49">
        <v>8.3000000000000007</v>
      </c>
      <c r="Y732" t="s">
        <v>75</v>
      </c>
      <c r="Z732" t="s">
        <v>347</v>
      </c>
      <c r="AA732" t="s">
        <v>75</v>
      </c>
      <c r="AB732" t="s">
        <v>1952</v>
      </c>
      <c r="AC732" t="s">
        <v>347</v>
      </c>
      <c r="AD732" t="s">
        <v>2686</v>
      </c>
      <c r="AE732" t="s">
        <v>190</v>
      </c>
      <c r="AF732" t="s">
        <v>1953</v>
      </c>
      <c r="AG732" s="88" t="s">
        <v>1954</v>
      </c>
      <c r="AH732" t="s">
        <v>83</v>
      </c>
      <c r="AI732" s="49" t="s">
        <v>445</v>
      </c>
      <c r="AJ732" s="49">
        <v>1</v>
      </c>
      <c r="AK732" t="s">
        <v>5589</v>
      </c>
      <c r="AL732" s="355">
        <v>-2</v>
      </c>
      <c r="AM732" s="49" t="s">
        <v>75</v>
      </c>
      <c r="AN732" s="49" t="s">
        <v>75</v>
      </c>
      <c r="AO732" s="397" t="s">
        <v>75</v>
      </c>
      <c r="AP732" s="397" t="s">
        <v>75</v>
      </c>
      <c r="AQ732" s="397" t="s">
        <v>75</v>
      </c>
      <c r="AR732" s="397" t="s">
        <v>75</v>
      </c>
    </row>
    <row r="733" spans="1:44" x14ac:dyDescent="0.25">
      <c r="A733" s="353">
        <v>45682</v>
      </c>
      <c r="B733" t="s">
        <v>85</v>
      </c>
      <c r="C733" t="s">
        <v>177</v>
      </c>
      <c r="D733" s="357" t="s">
        <v>477</v>
      </c>
      <c r="E733" t="s">
        <v>415</v>
      </c>
      <c r="F733" t="s">
        <v>286</v>
      </c>
      <c r="G733" t="s">
        <v>75</v>
      </c>
      <c r="H733" t="s">
        <v>286</v>
      </c>
      <c r="I733" s="88">
        <v>-1</v>
      </c>
      <c r="J733" t="s">
        <v>2159</v>
      </c>
      <c r="K733" s="49" t="s">
        <v>494</v>
      </c>
      <c r="L733" s="397">
        <v>45</v>
      </c>
      <c r="M733" t="s">
        <v>75</v>
      </c>
      <c r="N733" t="s">
        <v>75</v>
      </c>
      <c r="O733" t="s">
        <v>347</v>
      </c>
      <c r="P733" t="s">
        <v>347</v>
      </c>
      <c r="Q733" s="353">
        <v>47208</v>
      </c>
      <c r="R733" t="s">
        <v>403</v>
      </c>
      <c r="S733" t="s">
        <v>172</v>
      </c>
      <c r="T733" t="s">
        <v>401</v>
      </c>
      <c r="U733" t="s">
        <v>75</v>
      </c>
      <c r="V733" t="s">
        <v>404</v>
      </c>
      <c r="W733" t="s">
        <v>75</v>
      </c>
      <c r="X733" s="49">
        <v>7.3</v>
      </c>
      <c r="Y733" t="s">
        <v>75</v>
      </c>
      <c r="Z733" t="s">
        <v>347</v>
      </c>
      <c r="AA733" t="s">
        <v>75</v>
      </c>
      <c r="AB733" t="s">
        <v>2160</v>
      </c>
      <c r="AC733" t="s">
        <v>479</v>
      </c>
      <c r="AD733" t="s">
        <v>178</v>
      </c>
      <c r="AE733" t="s">
        <v>190</v>
      </c>
      <c r="AF733" t="s">
        <v>79</v>
      </c>
      <c r="AG733" s="88" t="s">
        <v>254</v>
      </c>
      <c r="AH733" t="s">
        <v>83</v>
      </c>
      <c r="AI733" s="49" t="s">
        <v>416</v>
      </c>
      <c r="AJ733" s="49">
        <v>1</v>
      </c>
      <c r="AK733" t="s">
        <v>5589</v>
      </c>
      <c r="AL733" s="355">
        <v>-45</v>
      </c>
      <c r="AM733" s="49" t="s">
        <v>75</v>
      </c>
      <c r="AN733" s="49" t="s">
        <v>75</v>
      </c>
      <c r="AO733" s="397" t="s">
        <v>75</v>
      </c>
      <c r="AP733" s="397" t="s">
        <v>75</v>
      </c>
      <c r="AQ733" s="397" t="s">
        <v>75</v>
      </c>
      <c r="AR733" s="397" t="s">
        <v>75</v>
      </c>
    </row>
    <row r="734" spans="1:44" x14ac:dyDescent="0.25">
      <c r="A734" s="353">
        <v>45682</v>
      </c>
      <c r="B734" t="s">
        <v>85</v>
      </c>
      <c r="C734" t="s">
        <v>177</v>
      </c>
      <c r="D734" s="357" t="s">
        <v>116</v>
      </c>
      <c r="E734" t="s">
        <v>474</v>
      </c>
      <c r="F734" t="s">
        <v>5386</v>
      </c>
      <c r="G734" t="s">
        <v>75</v>
      </c>
      <c r="H734" t="s">
        <v>5386</v>
      </c>
      <c r="I734" s="88">
        <v>-1</v>
      </c>
      <c r="J734" t="s">
        <v>105</v>
      </c>
      <c r="K734" s="49" t="s">
        <v>613</v>
      </c>
      <c r="L734" s="397">
        <v>60</v>
      </c>
      <c r="M734" t="s">
        <v>75</v>
      </c>
      <c r="N734" t="s">
        <v>75</v>
      </c>
      <c r="O734" t="s">
        <v>347</v>
      </c>
      <c r="P734" t="s">
        <v>347</v>
      </c>
      <c r="Q734" s="353" t="s">
        <v>75</v>
      </c>
      <c r="R734" t="s">
        <v>403</v>
      </c>
      <c r="S734" t="s">
        <v>159</v>
      </c>
      <c r="T734" t="s">
        <v>400</v>
      </c>
      <c r="U734" t="s">
        <v>75</v>
      </c>
      <c r="V734" t="s">
        <v>404</v>
      </c>
      <c r="W734" t="s">
        <v>75</v>
      </c>
      <c r="X734" s="49">
        <v>7.4</v>
      </c>
      <c r="Y734" t="s">
        <v>75</v>
      </c>
      <c r="Z734" t="s">
        <v>347</v>
      </c>
      <c r="AA734" t="s">
        <v>75</v>
      </c>
      <c r="AB734" t="s">
        <v>2654</v>
      </c>
      <c r="AC734" t="s">
        <v>475</v>
      </c>
      <c r="AD734" t="s">
        <v>277</v>
      </c>
      <c r="AE734" t="s">
        <v>313</v>
      </c>
      <c r="AF734" t="s">
        <v>560</v>
      </c>
      <c r="AG734" s="88" t="s">
        <v>278</v>
      </c>
      <c r="AH734" t="s">
        <v>104</v>
      </c>
      <c r="AI734" s="49" t="s">
        <v>416</v>
      </c>
      <c r="AJ734" s="49">
        <v>1</v>
      </c>
      <c r="AK734" t="s">
        <v>5581</v>
      </c>
      <c r="AL734" s="355">
        <v>-60</v>
      </c>
      <c r="AM734" s="49" t="s">
        <v>75</v>
      </c>
      <c r="AN734" s="49" t="s">
        <v>75</v>
      </c>
      <c r="AO734" s="397" t="s">
        <v>75</v>
      </c>
      <c r="AP734" s="397" t="s">
        <v>75</v>
      </c>
      <c r="AQ734" s="397" t="s">
        <v>75</v>
      </c>
      <c r="AR734" s="397" t="s">
        <v>75</v>
      </c>
    </row>
    <row r="735" spans="1:44" x14ac:dyDescent="0.25">
      <c r="A735" s="353">
        <v>45682</v>
      </c>
      <c r="B735" t="s">
        <v>85</v>
      </c>
      <c r="C735" t="s">
        <v>177</v>
      </c>
      <c r="D735" s="357" t="s">
        <v>116</v>
      </c>
      <c r="E735" t="s">
        <v>474</v>
      </c>
      <c r="F735" t="s">
        <v>1873</v>
      </c>
      <c r="G735" t="s">
        <v>75</v>
      </c>
      <c r="H735" t="s">
        <v>1873</v>
      </c>
      <c r="I735" s="88">
        <v>-1</v>
      </c>
      <c r="J735" t="s">
        <v>105</v>
      </c>
      <c r="K735" s="49" t="s">
        <v>613</v>
      </c>
      <c r="L735" s="397">
        <v>60</v>
      </c>
      <c r="M735" t="s">
        <v>75</v>
      </c>
      <c r="N735" t="s">
        <v>75</v>
      </c>
      <c r="O735" t="s">
        <v>347</v>
      </c>
      <c r="P735" t="s">
        <v>347</v>
      </c>
      <c r="Q735" s="353" t="s">
        <v>75</v>
      </c>
      <c r="R735" t="s">
        <v>403</v>
      </c>
      <c r="S735" t="s">
        <v>172</v>
      </c>
      <c r="T735" t="s">
        <v>401</v>
      </c>
      <c r="U735" t="s">
        <v>75</v>
      </c>
      <c r="V735" t="s">
        <v>404</v>
      </c>
      <c r="W735" t="s">
        <v>75</v>
      </c>
      <c r="X735" s="49">
        <v>7.4</v>
      </c>
      <c r="Y735" t="s">
        <v>75</v>
      </c>
      <c r="Z735" t="s">
        <v>347</v>
      </c>
      <c r="AA735" t="s">
        <v>75</v>
      </c>
      <c r="AB735" t="s">
        <v>1874</v>
      </c>
      <c r="AC735" t="s">
        <v>475</v>
      </c>
      <c r="AD735" t="s">
        <v>277</v>
      </c>
      <c r="AE735" t="s">
        <v>190</v>
      </c>
      <c r="AF735" t="s">
        <v>560</v>
      </c>
      <c r="AG735" s="88" t="s">
        <v>278</v>
      </c>
      <c r="AH735" t="s">
        <v>104</v>
      </c>
      <c r="AI735" s="49" t="s">
        <v>416</v>
      </c>
      <c r="AJ735" s="49">
        <v>1</v>
      </c>
      <c r="AK735" t="s">
        <v>5589</v>
      </c>
      <c r="AL735" s="355">
        <v>-60</v>
      </c>
      <c r="AM735" s="49" t="s">
        <v>75</v>
      </c>
      <c r="AN735" s="49" t="s">
        <v>75</v>
      </c>
      <c r="AO735" s="397" t="s">
        <v>75</v>
      </c>
      <c r="AP735" s="397" t="s">
        <v>75</v>
      </c>
      <c r="AQ735" s="397" t="s">
        <v>75</v>
      </c>
      <c r="AR735" s="397" t="s">
        <v>75</v>
      </c>
    </row>
    <row r="736" spans="1:44" x14ac:dyDescent="0.25">
      <c r="A736" s="353">
        <v>45682</v>
      </c>
      <c r="B736" t="s">
        <v>85</v>
      </c>
      <c r="C736" t="s">
        <v>177</v>
      </c>
      <c r="D736" s="357" t="s">
        <v>98</v>
      </c>
      <c r="E736" t="s">
        <v>480</v>
      </c>
      <c r="F736" t="s">
        <v>132</v>
      </c>
      <c r="G736" t="s">
        <v>75</v>
      </c>
      <c r="H736" t="s">
        <v>132</v>
      </c>
      <c r="I736" s="88">
        <v>-0.5</v>
      </c>
      <c r="J736" t="s">
        <v>5371</v>
      </c>
      <c r="K736" s="49">
        <v>387507</v>
      </c>
      <c r="L736" s="397">
        <v>110</v>
      </c>
      <c r="M736" t="s">
        <v>75</v>
      </c>
      <c r="N736" t="s">
        <v>75</v>
      </c>
      <c r="O736" t="s">
        <v>347</v>
      </c>
      <c r="P736" t="s">
        <v>347</v>
      </c>
      <c r="Q736" s="353">
        <v>45716</v>
      </c>
      <c r="R736" t="s">
        <v>403</v>
      </c>
      <c r="S736" t="s">
        <v>172</v>
      </c>
      <c r="T736" t="s">
        <v>401</v>
      </c>
      <c r="U736" t="s">
        <v>75</v>
      </c>
      <c r="V736" t="s">
        <v>404</v>
      </c>
      <c r="W736" t="s">
        <v>75</v>
      </c>
      <c r="X736" s="49">
        <v>7.5</v>
      </c>
      <c r="Y736" t="s">
        <v>75</v>
      </c>
      <c r="Z736" t="s">
        <v>347</v>
      </c>
      <c r="AA736" t="s">
        <v>75</v>
      </c>
      <c r="AB736" t="s">
        <v>133</v>
      </c>
      <c r="AC736" t="s">
        <v>511</v>
      </c>
      <c r="AD736" t="s">
        <v>80</v>
      </c>
      <c r="AE736" t="s">
        <v>190</v>
      </c>
      <c r="AF736" t="s">
        <v>5361</v>
      </c>
      <c r="AG736" s="88" t="s">
        <v>256</v>
      </c>
      <c r="AH736" t="s">
        <v>83</v>
      </c>
      <c r="AI736" s="49" t="s">
        <v>416</v>
      </c>
      <c r="AJ736" s="49">
        <v>1</v>
      </c>
      <c r="AK736" t="s">
        <v>5589</v>
      </c>
      <c r="AL736" s="355">
        <v>-55</v>
      </c>
      <c r="AM736" s="49" t="s">
        <v>75</v>
      </c>
      <c r="AN736" s="49" t="s">
        <v>75</v>
      </c>
      <c r="AO736" s="397" t="s">
        <v>75</v>
      </c>
      <c r="AP736" s="397" t="s">
        <v>75</v>
      </c>
      <c r="AQ736" s="397" t="s">
        <v>75</v>
      </c>
      <c r="AR736" s="397" t="s">
        <v>75</v>
      </c>
    </row>
    <row r="737" spans="1:44" x14ac:dyDescent="0.25">
      <c r="A737" s="353">
        <v>45682</v>
      </c>
      <c r="B737" t="s">
        <v>85</v>
      </c>
      <c r="C737" t="s">
        <v>177</v>
      </c>
      <c r="D737" s="357" t="s">
        <v>477</v>
      </c>
      <c r="E737" t="s">
        <v>415</v>
      </c>
      <c r="F737" t="s">
        <v>688</v>
      </c>
      <c r="G737" t="s">
        <v>75</v>
      </c>
      <c r="H737" t="s">
        <v>688</v>
      </c>
      <c r="I737" s="88">
        <v>-0.33333333333333331</v>
      </c>
      <c r="J737" t="s">
        <v>5514</v>
      </c>
      <c r="K737" s="49" t="s">
        <v>689</v>
      </c>
      <c r="L737" s="397">
        <v>25</v>
      </c>
      <c r="M737" t="s">
        <v>75</v>
      </c>
      <c r="N737" t="s">
        <v>75</v>
      </c>
      <c r="O737" t="s">
        <v>347</v>
      </c>
      <c r="P737" t="s">
        <v>347</v>
      </c>
      <c r="Q737" s="353">
        <v>45870</v>
      </c>
      <c r="R737" t="s">
        <v>403</v>
      </c>
      <c r="S737" t="s">
        <v>172</v>
      </c>
      <c r="T737" t="s">
        <v>401</v>
      </c>
      <c r="U737" t="s">
        <v>75</v>
      </c>
      <c r="V737" t="s">
        <v>404</v>
      </c>
      <c r="W737" t="s">
        <v>75</v>
      </c>
      <c r="X737" s="49">
        <v>8.3000000000000007</v>
      </c>
      <c r="Y737" t="s">
        <v>75</v>
      </c>
      <c r="Z737" t="s">
        <v>347</v>
      </c>
      <c r="AA737" t="s">
        <v>75</v>
      </c>
      <c r="AB737" t="s">
        <v>690</v>
      </c>
      <c r="AC737" t="s">
        <v>5515</v>
      </c>
      <c r="AD737" t="s">
        <v>80</v>
      </c>
      <c r="AE737" t="s">
        <v>190</v>
      </c>
      <c r="AF737" t="s">
        <v>409</v>
      </c>
      <c r="AG737" s="88" t="s">
        <v>256</v>
      </c>
      <c r="AH737" t="s">
        <v>83</v>
      </c>
      <c r="AI737" s="49" t="s">
        <v>445</v>
      </c>
      <c r="AJ737" s="49">
        <v>1</v>
      </c>
      <c r="AK737" t="s">
        <v>5589</v>
      </c>
      <c r="AL737" s="355">
        <v>-8.3333333333333321</v>
      </c>
      <c r="AM737" s="49" t="s">
        <v>75</v>
      </c>
      <c r="AN737" s="49" t="s">
        <v>75</v>
      </c>
      <c r="AO737" s="397" t="s">
        <v>75</v>
      </c>
      <c r="AP737" s="397" t="s">
        <v>75</v>
      </c>
      <c r="AQ737" s="397" t="s">
        <v>75</v>
      </c>
      <c r="AR737" s="397" t="s">
        <v>75</v>
      </c>
    </row>
    <row r="738" spans="1:44" x14ac:dyDescent="0.25">
      <c r="A738" s="353">
        <v>45682</v>
      </c>
      <c r="B738" t="s">
        <v>85</v>
      </c>
      <c r="C738" t="s">
        <v>177</v>
      </c>
      <c r="D738" s="357" t="s">
        <v>608</v>
      </c>
      <c r="E738" t="s">
        <v>485</v>
      </c>
      <c r="F738" t="s">
        <v>905</v>
      </c>
      <c r="G738" t="s">
        <v>75</v>
      </c>
      <c r="H738" t="s">
        <v>905</v>
      </c>
      <c r="I738" s="88">
        <v>-0.33333333333333331</v>
      </c>
      <c r="J738" t="s">
        <v>2786</v>
      </c>
      <c r="K738" s="49">
        <v>6320002</v>
      </c>
      <c r="L738" s="397">
        <v>50</v>
      </c>
      <c r="M738" t="s">
        <v>75</v>
      </c>
      <c r="N738" t="s">
        <v>75</v>
      </c>
      <c r="O738" t="s">
        <v>347</v>
      </c>
      <c r="P738" t="s">
        <v>347</v>
      </c>
      <c r="Q738" s="353">
        <v>45413</v>
      </c>
      <c r="R738" t="s">
        <v>403</v>
      </c>
      <c r="S738" t="s">
        <v>172</v>
      </c>
      <c r="T738" t="s">
        <v>401</v>
      </c>
      <c r="U738" t="s">
        <v>75</v>
      </c>
      <c r="V738" t="s">
        <v>404</v>
      </c>
      <c r="W738" t="s">
        <v>75</v>
      </c>
      <c r="X738" s="49">
        <v>8.4</v>
      </c>
      <c r="Y738" t="s">
        <v>75</v>
      </c>
      <c r="Z738" t="s">
        <v>347</v>
      </c>
      <c r="AA738" t="s">
        <v>75</v>
      </c>
      <c r="AB738" t="s">
        <v>906</v>
      </c>
      <c r="AC738" t="s">
        <v>492</v>
      </c>
      <c r="AD738" t="s">
        <v>80</v>
      </c>
      <c r="AE738" t="s">
        <v>190</v>
      </c>
      <c r="AF738" t="s">
        <v>409</v>
      </c>
      <c r="AG738" s="88" t="s">
        <v>256</v>
      </c>
      <c r="AH738" t="s">
        <v>83</v>
      </c>
      <c r="AI738" s="49" t="s">
        <v>445</v>
      </c>
      <c r="AJ738" s="49">
        <v>1</v>
      </c>
      <c r="AK738" t="s">
        <v>5589</v>
      </c>
      <c r="AL738" s="355">
        <v>-16.666666666666664</v>
      </c>
      <c r="AM738" s="49" t="s">
        <v>75</v>
      </c>
      <c r="AN738" s="49" t="s">
        <v>75</v>
      </c>
      <c r="AO738" s="397" t="s">
        <v>75</v>
      </c>
      <c r="AP738" s="397" t="s">
        <v>75</v>
      </c>
      <c r="AQ738" s="397" t="s">
        <v>75</v>
      </c>
      <c r="AR738" s="397" t="s">
        <v>75</v>
      </c>
    </row>
    <row r="739" spans="1:44" x14ac:dyDescent="0.25">
      <c r="A739" s="353">
        <v>45682</v>
      </c>
      <c r="B739" t="s">
        <v>85</v>
      </c>
      <c r="C739" t="s">
        <v>177</v>
      </c>
      <c r="D739" s="357" t="s">
        <v>89</v>
      </c>
      <c r="E739" t="s">
        <v>719</v>
      </c>
      <c r="F739" t="s">
        <v>725</v>
      </c>
      <c r="G739" t="s">
        <v>75</v>
      </c>
      <c r="H739" t="s">
        <v>725</v>
      </c>
      <c r="I739" s="88">
        <v>-0.24</v>
      </c>
      <c r="J739" t="s">
        <v>726</v>
      </c>
      <c r="K739" s="49">
        <v>56944</v>
      </c>
      <c r="L739" s="397">
        <v>350</v>
      </c>
      <c r="M739" t="s">
        <v>75</v>
      </c>
      <c r="N739" t="s">
        <v>75</v>
      </c>
      <c r="O739" t="s">
        <v>347</v>
      </c>
      <c r="P739" t="s">
        <v>347</v>
      </c>
      <c r="Q739" s="353">
        <v>45925</v>
      </c>
      <c r="R739" t="s">
        <v>403</v>
      </c>
      <c r="S739" t="s">
        <v>172</v>
      </c>
      <c r="T739" t="s">
        <v>401</v>
      </c>
      <c r="U739" t="s">
        <v>75</v>
      </c>
      <c r="V739" t="s">
        <v>404</v>
      </c>
      <c r="W739" t="s">
        <v>75</v>
      </c>
      <c r="X739" s="49">
        <v>7.2</v>
      </c>
      <c r="Y739" t="s">
        <v>75</v>
      </c>
      <c r="Z739" t="s">
        <v>347</v>
      </c>
      <c r="AA739" t="s">
        <v>75</v>
      </c>
      <c r="AB739" t="s">
        <v>727</v>
      </c>
      <c r="AC739" t="s">
        <v>460</v>
      </c>
      <c r="AD739" t="s">
        <v>2172</v>
      </c>
      <c r="AE739" t="s">
        <v>190</v>
      </c>
      <c r="AF739" t="s">
        <v>407</v>
      </c>
      <c r="AG739" s="88" t="s">
        <v>259</v>
      </c>
      <c r="AH739" t="s">
        <v>83</v>
      </c>
      <c r="AI739" s="49" t="s">
        <v>416</v>
      </c>
      <c r="AJ739" s="49">
        <v>1</v>
      </c>
      <c r="AK739" t="s">
        <v>5589</v>
      </c>
      <c r="AL739" s="355">
        <v>-84</v>
      </c>
      <c r="AM739" s="49" t="s">
        <v>75</v>
      </c>
      <c r="AN739" s="49" t="s">
        <v>75</v>
      </c>
      <c r="AO739" s="397" t="s">
        <v>75</v>
      </c>
      <c r="AP739" s="397" t="s">
        <v>75</v>
      </c>
      <c r="AQ739" s="397" t="s">
        <v>75</v>
      </c>
      <c r="AR739" s="397" t="s">
        <v>75</v>
      </c>
    </row>
    <row r="740" spans="1:44" x14ac:dyDescent="0.25">
      <c r="A740" s="353">
        <v>45682</v>
      </c>
      <c r="B740" t="s">
        <v>85</v>
      </c>
      <c r="C740" t="s">
        <v>605</v>
      </c>
      <c r="D740" s="357" t="s">
        <v>361</v>
      </c>
      <c r="E740" t="s">
        <v>427</v>
      </c>
      <c r="F740" t="s">
        <v>634</v>
      </c>
      <c r="G740" t="s">
        <v>75</v>
      </c>
      <c r="H740" t="s">
        <v>634</v>
      </c>
      <c r="I740" s="88">
        <v>-0.2</v>
      </c>
      <c r="J740" t="s">
        <v>142</v>
      </c>
      <c r="K740" s="49" t="s">
        <v>635</v>
      </c>
      <c r="L740" s="397">
        <v>12</v>
      </c>
      <c r="M740" t="s">
        <v>75</v>
      </c>
      <c r="N740" t="s">
        <v>75</v>
      </c>
      <c r="O740" t="s">
        <v>347</v>
      </c>
      <c r="P740" t="s">
        <v>347</v>
      </c>
      <c r="Q740" s="353">
        <v>46507</v>
      </c>
      <c r="R740" t="s">
        <v>403</v>
      </c>
      <c r="S740" t="s">
        <v>172</v>
      </c>
      <c r="T740" t="s">
        <v>401</v>
      </c>
      <c r="U740" t="s">
        <v>75</v>
      </c>
      <c r="V740" t="s">
        <v>404</v>
      </c>
      <c r="W740" t="s">
        <v>75</v>
      </c>
      <c r="X740" s="49">
        <v>5.5</v>
      </c>
      <c r="Y740" t="s">
        <v>75</v>
      </c>
      <c r="Z740" t="s">
        <v>347</v>
      </c>
      <c r="AA740" t="s">
        <v>75</v>
      </c>
      <c r="AB740" t="s">
        <v>636</v>
      </c>
      <c r="AC740" t="s">
        <v>550</v>
      </c>
      <c r="AD740" t="s">
        <v>80</v>
      </c>
      <c r="AE740" t="s">
        <v>190</v>
      </c>
      <c r="AF740" t="s">
        <v>409</v>
      </c>
      <c r="AG740" s="88" t="s">
        <v>256</v>
      </c>
      <c r="AH740" t="s">
        <v>83</v>
      </c>
      <c r="AI740" s="49" t="s">
        <v>406</v>
      </c>
      <c r="AJ740" s="49">
        <v>1</v>
      </c>
      <c r="AK740" t="s">
        <v>5589</v>
      </c>
      <c r="AL740" s="355">
        <v>-2.4000000000000004</v>
      </c>
      <c r="AM740" s="49" t="s">
        <v>75</v>
      </c>
      <c r="AN740" s="49" t="s">
        <v>75</v>
      </c>
      <c r="AO740" s="397" t="s">
        <v>75</v>
      </c>
      <c r="AP740" s="397" t="s">
        <v>75</v>
      </c>
      <c r="AQ740" s="397" t="s">
        <v>75</v>
      </c>
      <c r="AR740" s="397" t="s">
        <v>75</v>
      </c>
    </row>
    <row r="741" spans="1:44" x14ac:dyDescent="0.25">
      <c r="A741" s="353">
        <v>45682</v>
      </c>
      <c r="B741" t="s">
        <v>85</v>
      </c>
      <c r="C741" t="s">
        <v>605</v>
      </c>
      <c r="D741" s="357" t="s">
        <v>361</v>
      </c>
      <c r="E741" t="s">
        <v>427</v>
      </c>
      <c r="F741" t="s">
        <v>194</v>
      </c>
      <c r="G741" t="s">
        <v>75</v>
      </c>
      <c r="H741" t="s">
        <v>194</v>
      </c>
      <c r="I741" s="88">
        <v>-0.15</v>
      </c>
      <c r="J741" t="s">
        <v>2133</v>
      </c>
      <c r="K741" s="49" t="s">
        <v>429</v>
      </c>
      <c r="L741" s="397">
        <v>10</v>
      </c>
      <c r="M741" t="s">
        <v>75</v>
      </c>
      <c r="N741" t="s">
        <v>75</v>
      </c>
      <c r="O741" t="s">
        <v>347</v>
      </c>
      <c r="P741" t="s">
        <v>347</v>
      </c>
      <c r="Q741" s="353" t="s">
        <v>75</v>
      </c>
      <c r="R741" t="s">
        <v>403</v>
      </c>
      <c r="S741" t="s">
        <v>172</v>
      </c>
      <c r="T741" t="s">
        <v>401</v>
      </c>
      <c r="U741" t="s">
        <v>75</v>
      </c>
      <c r="V741" t="s">
        <v>404</v>
      </c>
      <c r="W741" t="s">
        <v>75</v>
      </c>
      <c r="X741" s="49">
        <v>6.5</v>
      </c>
      <c r="Y741" t="s">
        <v>75</v>
      </c>
      <c r="Z741" t="s">
        <v>347</v>
      </c>
      <c r="AA741" t="s">
        <v>75</v>
      </c>
      <c r="AB741" t="s">
        <v>155</v>
      </c>
      <c r="AC741" t="s">
        <v>550</v>
      </c>
      <c r="AD741" t="s">
        <v>80</v>
      </c>
      <c r="AE741" t="s">
        <v>190</v>
      </c>
      <c r="AF741" t="s">
        <v>409</v>
      </c>
      <c r="AG741" s="88" t="s">
        <v>256</v>
      </c>
      <c r="AH741" t="s">
        <v>83</v>
      </c>
      <c r="AI741" s="49" t="s">
        <v>405</v>
      </c>
      <c r="AJ741" s="49">
        <v>1</v>
      </c>
      <c r="AK741" t="s">
        <v>5589</v>
      </c>
      <c r="AL741" s="355">
        <v>-1.5</v>
      </c>
      <c r="AM741" s="49" t="s">
        <v>75</v>
      </c>
      <c r="AN741" s="49" t="s">
        <v>75</v>
      </c>
      <c r="AO741" s="397" t="s">
        <v>75</v>
      </c>
      <c r="AP741" s="397" t="s">
        <v>75</v>
      </c>
      <c r="AQ741" s="397" t="s">
        <v>75</v>
      </c>
      <c r="AR741" s="397" t="s">
        <v>75</v>
      </c>
    </row>
    <row r="742" spans="1:44" x14ac:dyDescent="0.25">
      <c r="A742" s="353">
        <v>45682</v>
      </c>
      <c r="B742" t="s">
        <v>85</v>
      </c>
      <c r="C742" t="s">
        <v>177</v>
      </c>
      <c r="D742" s="357" t="s">
        <v>84</v>
      </c>
      <c r="E742" t="s">
        <v>512</v>
      </c>
      <c r="F742" t="s">
        <v>330</v>
      </c>
      <c r="G742" t="s">
        <v>75</v>
      </c>
      <c r="H742" t="s">
        <v>330</v>
      </c>
      <c r="I742" s="88">
        <v>-0.125</v>
      </c>
      <c r="J742" t="s">
        <v>558</v>
      </c>
      <c r="K742" s="49" t="s">
        <v>331</v>
      </c>
      <c r="L742" s="397">
        <v>32</v>
      </c>
      <c r="M742" t="s">
        <v>75</v>
      </c>
      <c r="N742" t="s">
        <v>75</v>
      </c>
      <c r="O742" t="s">
        <v>347</v>
      </c>
      <c r="P742" t="s">
        <v>347</v>
      </c>
      <c r="Q742" s="353" t="s">
        <v>75</v>
      </c>
      <c r="R742" t="s">
        <v>403</v>
      </c>
      <c r="S742" t="s">
        <v>172</v>
      </c>
      <c r="T742" t="s">
        <v>401</v>
      </c>
      <c r="U742" t="s">
        <v>75</v>
      </c>
      <c r="V742" t="s">
        <v>404</v>
      </c>
      <c r="W742" t="s">
        <v>75</v>
      </c>
      <c r="X742" s="49">
        <v>7.6</v>
      </c>
      <c r="Y742" t="s">
        <v>75</v>
      </c>
      <c r="Z742" t="s">
        <v>347</v>
      </c>
      <c r="AA742" t="s">
        <v>75</v>
      </c>
      <c r="AB742" t="s">
        <v>330</v>
      </c>
      <c r="AC742" t="s">
        <v>506</v>
      </c>
      <c r="AD742" t="s">
        <v>80</v>
      </c>
      <c r="AE742" t="s">
        <v>190</v>
      </c>
      <c r="AF742" t="s">
        <v>409</v>
      </c>
      <c r="AG742" s="88" t="s">
        <v>256</v>
      </c>
      <c r="AH742" t="s">
        <v>83</v>
      </c>
      <c r="AI742" s="49" t="s">
        <v>416</v>
      </c>
      <c r="AJ742" s="49">
        <v>1</v>
      </c>
      <c r="AK742" t="s">
        <v>5589</v>
      </c>
      <c r="AL742" s="355">
        <v>-4</v>
      </c>
      <c r="AM742" s="49" t="s">
        <v>75</v>
      </c>
      <c r="AN742" s="49" t="s">
        <v>75</v>
      </c>
      <c r="AO742" s="397" t="s">
        <v>75</v>
      </c>
      <c r="AP742" s="397" t="s">
        <v>75</v>
      </c>
      <c r="AQ742" s="397" t="s">
        <v>75</v>
      </c>
      <c r="AR742" s="397" t="s">
        <v>75</v>
      </c>
    </row>
    <row r="743" spans="1:44" x14ac:dyDescent="0.25">
      <c r="A743" s="353">
        <v>45682</v>
      </c>
      <c r="B743" t="s">
        <v>85</v>
      </c>
      <c r="C743" t="s">
        <v>177</v>
      </c>
      <c r="D743" s="357" t="s">
        <v>89</v>
      </c>
      <c r="E743" t="s">
        <v>493</v>
      </c>
      <c r="F743" t="s">
        <v>684</v>
      </c>
      <c r="G743" t="s">
        <v>75</v>
      </c>
      <c r="H743" t="s">
        <v>684</v>
      </c>
      <c r="I743" s="88">
        <v>-0.1</v>
      </c>
      <c r="J743" t="s">
        <v>735</v>
      </c>
      <c r="K743" s="49" t="s">
        <v>685</v>
      </c>
      <c r="L743" s="397">
        <v>85</v>
      </c>
      <c r="M743" t="s">
        <v>75</v>
      </c>
      <c r="N743" t="s">
        <v>75</v>
      </c>
      <c r="O743" t="s">
        <v>347</v>
      </c>
      <c r="P743" t="s">
        <v>347</v>
      </c>
      <c r="Q743" s="353">
        <v>46477</v>
      </c>
      <c r="R743" t="s">
        <v>403</v>
      </c>
      <c r="S743" t="s">
        <v>1920</v>
      </c>
      <c r="T743" t="s">
        <v>1921</v>
      </c>
      <c r="U743" t="s">
        <v>75</v>
      </c>
      <c r="V743" t="s">
        <v>404</v>
      </c>
      <c r="W743" t="s">
        <v>75</v>
      </c>
      <c r="X743" s="49">
        <v>7.2</v>
      </c>
      <c r="Y743" t="s">
        <v>75</v>
      </c>
      <c r="Z743" t="s">
        <v>347</v>
      </c>
      <c r="AA743" t="s">
        <v>75</v>
      </c>
      <c r="AB743" t="s">
        <v>686</v>
      </c>
      <c r="AC743" t="s">
        <v>687</v>
      </c>
      <c r="AD743" t="s">
        <v>80</v>
      </c>
      <c r="AE743" t="s">
        <v>304</v>
      </c>
      <c r="AF743" t="s">
        <v>409</v>
      </c>
      <c r="AG743" s="88" t="s">
        <v>256</v>
      </c>
      <c r="AH743" t="s">
        <v>83</v>
      </c>
      <c r="AI743" s="49">
        <v>7</v>
      </c>
      <c r="AJ743" s="49">
        <v>1</v>
      </c>
      <c r="AK743" t="s">
        <v>5596</v>
      </c>
      <c r="AL743" s="355">
        <v>-8.5</v>
      </c>
      <c r="AM743" s="49" t="s">
        <v>75</v>
      </c>
      <c r="AN743" s="49" t="s">
        <v>75</v>
      </c>
      <c r="AO743" s="397" t="s">
        <v>75</v>
      </c>
      <c r="AP743" s="397" t="s">
        <v>75</v>
      </c>
      <c r="AQ743" s="397" t="s">
        <v>75</v>
      </c>
      <c r="AR743" s="397" t="s">
        <v>75</v>
      </c>
    </row>
    <row r="744" spans="1:44" x14ac:dyDescent="0.25">
      <c r="A744" s="353">
        <v>45682</v>
      </c>
      <c r="B744" t="s">
        <v>85</v>
      </c>
      <c r="C744" t="s">
        <v>605</v>
      </c>
      <c r="D744" s="357" t="s">
        <v>361</v>
      </c>
      <c r="E744" t="s">
        <v>424</v>
      </c>
      <c r="F744" t="s">
        <v>288</v>
      </c>
      <c r="G744" t="s">
        <v>75</v>
      </c>
      <c r="H744" t="s">
        <v>288</v>
      </c>
      <c r="I744" s="88">
        <v>-0.1</v>
      </c>
      <c r="J744" t="s">
        <v>198</v>
      </c>
      <c r="K744" s="49" t="s">
        <v>289</v>
      </c>
      <c r="L744" s="397">
        <v>549</v>
      </c>
      <c r="M744" t="s">
        <v>75</v>
      </c>
      <c r="N744" t="s">
        <v>75</v>
      </c>
      <c r="O744" t="s">
        <v>347</v>
      </c>
      <c r="P744" t="s">
        <v>347</v>
      </c>
      <c r="Q744" s="353">
        <v>46350</v>
      </c>
      <c r="R744" t="s">
        <v>403</v>
      </c>
      <c r="S744" t="s">
        <v>172</v>
      </c>
      <c r="T744" t="s">
        <v>401</v>
      </c>
      <c r="U744" t="s">
        <v>75</v>
      </c>
      <c r="V744" t="s">
        <v>404</v>
      </c>
      <c r="W744" t="s">
        <v>75</v>
      </c>
      <c r="X744" s="49">
        <v>5.6</v>
      </c>
      <c r="Y744" t="s">
        <v>75</v>
      </c>
      <c r="Z744" t="s">
        <v>347</v>
      </c>
      <c r="AA744" t="s">
        <v>75</v>
      </c>
      <c r="AB744" t="s">
        <v>290</v>
      </c>
      <c r="AC744" t="s">
        <v>425</v>
      </c>
      <c r="AD744" t="s">
        <v>164</v>
      </c>
      <c r="AE744" t="s">
        <v>190</v>
      </c>
      <c r="AF744" t="s">
        <v>418</v>
      </c>
      <c r="AG744" s="88" t="s">
        <v>261</v>
      </c>
      <c r="AH744" t="s">
        <v>83</v>
      </c>
      <c r="AI744" s="49" t="s">
        <v>406</v>
      </c>
      <c r="AJ744" s="49">
        <v>1</v>
      </c>
      <c r="AK744" t="s">
        <v>5589</v>
      </c>
      <c r="AL744" s="355">
        <v>-54.900000000000006</v>
      </c>
      <c r="AM744" s="49" t="s">
        <v>75</v>
      </c>
      <c r="AN744" s="49" t="s">
        <v>75</v>
      </c>
      <c r="AO744" s="397" t="s">
        <v>75</v>
      </c>
      <c r="AP744" s="397" t="s">
        <v>75</v>
      </c>
      <c r="AQ744" s="397" t="s">
        <v>75</v>
      </c>
      <c r="AR744" s="397" t="s">
        <v>75</v>
      </c>
    </row>
    <row r="745" spans="1:44" x14ac:dyDescent="0.25">
      <c r="A745" s="353">
        <v>45682</v>
      </c>
      <c r="B745" t="s">
        <v>85</v>
      </c>
      <c r="C745" t="s">
        <v>605</v>
      </c>
      <c r="D745" s="357" t="s">
        <v>361</v>
      </c>
      <c r="E745" t="s">
        <v>424</v>
      </c>
      <c r="F745" t="s">
        <v>305</v>
      </c>
      <c r="G745" t="s">
        <v>75</v>
      </c>
      <c r="H745" t="s">
        <v>305</v>
      </c>
      <c r="I745" s="88">
        <v>-0.1</v>
      </c>
      <c r="J745" t="s">
        <v>198</v>
      </c>
      <c r="K745" s="49" t="s">
        <v>306</v>
      </c>
      <c r="L745" s="397">
        <v>549</v>
      </c>
      <c r="M745" t="s">
        <v>75</v>
      </c>
      <c r="N745" t="s">
        <v>75</v>
      </c>
      <c r="O745" t="s">
        <v>347</v>
      </c>
      <c r="P745" t="s">
        <v>347</v>
      </c>
      <c r="Q745" s="353">
        <v>46715</v>
      </c>
      <c r="R745" t="s">
        <v>403</v>
      </c>
      <c r="S745" t="s">
        <v>172</v>
      </c>
      <c r="T745" t="s">
        <v>401</v>
      </c>
      <c r="U745" t="s">
        <v>75</v>
      </c>
      <c r="V745" t="s">
        <v>404</v>
      </c>
      <c r="W745" t="s">
        <v>75</v>
      </c>
      <c r="X745" s="49">
        <v>5.6</v>
      </c>
      <c r="Y745" t="s">
        <v>75</v>
      </c>
      <c r="Z745" t="s">
        <v>347</v>
      </c>
      <c r="AA745" t="s">
        <v>75</v>
      </c>
      <c r="AB745" t="s">
        <v>307</v>
      </c>
      <c r="AC745" t="s">
        <v>425</v>
      </c>
      <c r="AD745" t="s">
        <v>164</v>
      </c>
      <c r="AE745" t="s">
        <v>190</v>
      </c>
      <c r="AF745" t="s">
        <v>418</v>
      </c>
      <c r="AG745" s="88" t="s">
        <v>261</v>
      </c>
      <c r="AH745" t="s">
        <v>83</v>
      </c>
      <c r="AI745" s="49" t="s">
        <v>406</v>
      </c>
      <c r="AJ745" s="49">
        <v>1</v>
      </c>
      <c r="AK745" t="s">
        <v>5589</v>
      </c>
      <c r="AL745" s="355">
        <v>-54.900000000000006</v>
      </c>
      <c r="AM745" s="49" t="s">
        <v>75</v>
      </c>
      <c r="AN745" s="49" t="s">
        <v>75</v>
      </c>
      <c r="AO745" s="397" t="s">
        <v>75</v>
      </c>
      <c r="AP745" s="397" t="s">
        <v>75</v>
      </c>
      <c r="AQ745" s="397" t="s">
        <v>75</v>
      </c>
      <c r="AR745" s="397" t="s">
        <v>75</v>
      </c>
    </row>
    <row r="746" spans="1:44" x14ac:dyDescent="0.25">
      <c r="A746" s="353">
        <v>45682</v>
      </c>
      <c r="B746" t="s">
        <v>85</v>
      </c>
      <c r="C746" t="s">
        <v>179</v>
      </c>
      <c r="D746" s="357" t="s">
        <v>182</v>
      </c>
      <c r="E746" t="s">
        <v>525</v>
      </c>
      <c r="F746" t="s">
        <v>526</v>
      </c>
      <c r="G746" t="s">
        <v>75</v>
      </c>
      <c r="H746" t="s">
        <v>186</v>
      </c>
      <c r="I746" s="88">
        <v>-1</v>
      </c>
      <c r="J746" t="s">
        <v>103</v>
      </c>
      <c r="K746" s="49" t="s">
        <v>107</v>
      </c>
      <c r="L746" s="397">
        <v>1250</v>
      </c>
      <c r="M746" t="s">
        <v>75</v>
      </c>
      <c r="N746" t="s">
        <v>75</v>
      </c>
      <c r="O746" t="s">
        <v>347</v>
      </c>
      <c r="P746" t="s">
        <v>347</v>
      </c>
      <c r="Q746" s="353">
        <v>47178</v>
      </c>
      <c r="R746" t="s">
        <v>403</v>
      </c>
      <c r="S746" t="s">
        <v>159</v>
      </c>
      <c r="T746" t="s">
        <v>400</v>
      </c>
      <c r="U746" t="s">
        <v>75</v>
      </c>
      <c r="V746" t="s">
        <v>404</v>
      </c>
      <c r="W746" t="s">
        <v>75</v>
      </c>
      <c r="X746" s="49">
        <v>1.3</v>
      </c>
      <c r="Y746" t="s">
        <v>75</v>
      </c>
      <c r="Z746" t="s">
        <v>347</v>
      </c>
      <c r="AA746" t="s">
        <v>75</v>
      </c>
      <c r="AB746" t="s">
        <v>108</v>
      </c>
      <c r="AC746" t="s">
        <v>522</v>
      </c>
      <c r="AD746" t="s">
        <v>164</v>
      </c>
      <c r="AE746" t="s">
        <v>313</v>
      </c>
      <c r="AF746" t="s">
        <v>345</v>
      </c>
      <c r="AG746" s="88" t="s">
        <v>262</v>
      </c>
      <c r="AH746" t="s">
        <v>83</v>
      </c>
      <c r="AI746" s="49" t="s">
        <v>436</v>
      </c>
      <c r="AJ746" s="49">
        <v>5</v>
      </c>
      <c r="AK746" t="s">
        <v>5586</v>
      </c>
      <c r="AL746" s="355">
        <v>-1250</v>
      </c>
      <c r="AM746" s="49" t="s">
        <v>75</v>
      </c>
      <c r="AN746" s="49" t="s">
        <v>5587</v>
      </c>
      <c r="AO746" s="397" t="s">
        <v>75</v>
      </c>
      <c r="AP746" s="397" t="s">
        <v>75</v>
      </c>
      <c r="AQ746" s="397" t="s">
        <v>75</v>
      </c>
      <c r="AR746" s="397" t="s">
        <v>75</v>
      </c>
    </row>
    <row r="747" spans="1:44" x14ac:dyDescent="0.25">
      <c r="A747" s="353">
        <v>45682</v>
      </c>
      <c r="B747" t="s">
        <v>85</v>
      </c>
      <c r="C747" t="s">
        <v>179</v>
      </c>
      <c r="D747" s="357" t="s">
        <v>182</v>
      </c>
      <c r="E747" t="s">
        <v>525</v>
      </c>
      <c r="F747" t="s">
        <v>526</v>
      </c>
      <c r="G747" t="s">
        <v>75</v>
      </c>
      <c r="H747" t="s">
        <v>207</v>
      </c>
      <c r="I747" s="88">
        <v>-1</v>
      </c>
      <c r="J747" t="s">
        <v>103</v>
      </c>
      <c r="K747" s="49" t="s">
        <v>1964</v>
      </c>
      <c r="L747" s="397">
        <v>1250</v>
      </c>
      <c r="M747" t="s">
        <v>75</v>
      </c>
      <c r="N747" t="s">
        <v>75</v>
      </c>
      <c r="O747" t="s">
        <v>347</v>
      </c>
      <c r="P747" t="s">
        <v>347</v>
      </c>
      <c r="Q747" s="353">
        <v>45903</v>
      </c>
      <c r="R747" t="s">
        <v>403</v>
      </c>
      <c r="S747" t="s">
        <v>159</v>
      </c>
      <c r="T747" t="s">
        <v>400</v>
      </c>
      <c r="U747" t="s">
        <v>75</v>
      </c>
      <c r="V747" t="s">
        <v>404</v>
      </c>
      <c r="W747" t="s">
        <v>75</v>
      </c>
      <c r="X747" s="49">
        <v>1.3</v>
      </c>
      <c r="Y747" t="s">
        <v>75</v>
      </c>
      <c r="Z747" t="s">
        <v>347</v>
      </c>
      <c r="AA747" t="s">
        <v>75</v>
      </c>
      <c r="AB747" t="s">
        <v>141</v>
      </c>
      <c r="AC747" t="s">
        <v>522</v>
      </c>
      <c r="AD747" t="s">
        <v>164</v>
      </c>
      <c r="AE747" t="s">
        <v>313</v>
      </c>
      <c r="AF747" t="s">
        <v>345</v>
      </c>
      <c r="AG747" s="88" t="s">
        <v>262</v>
      </c>
      <c r="AH747" t="s">
        <v>83</v>
      </c>
      <c r="AI747" s="49" t="s">
        <v>436</v>
      </c>
      <c r="AJ747" s="49">
        <v>5</v>
      </c>
      <c r="AK747" t="s">
        <v>5586</v>
      </c>
      <c r="AL747" s="355">
        <v>-1250</v>
      </c>
      <c r="AM747" s="49" t="s">
        <v>75</v>
      </c>
      <c r="AN747" s="49" t="s">
        <v>5587</v>
      </c>
      <c r="AO747" s="397" t="s">
        <v>75</v>
      </c>
      <c r="AP747" s="397" t="s">
        <v>75</v>
      </c>
      <c r="AQ747" s="397" t="s">
        <v>75</v>
      </c>
      <c r="AR747" s="397" t="s">
        <v>75</v>
      </c>
    </row>
    <row r="748" spans="1:44" x14ac:dyDescent="0.25">
      <c r="A748" s="353">
        <v>45683</v>
      </c>
      <c r="B748" t="s">
        <v>85</v>
      </c>
      <c r="C748" t="s">
        <v>188</v>
      </c>
      <c r="D748" s="357" t="s">
        <v>365</v>
      </c>
      <c r="E748" t="s">
        <v>430</v>
      </c>
      <c r="F748" t="s">
        <v>124</v>
      </c>
      <c r="G748" t="s">
        <v>75</v>
      </c>
      <c r="H748" t="s">
        <v>124</v>
      </c>
      <c r="I748" s="88">
        <v>-2</v>
      </c>
      <c r="J748" t="s">
        <v>102</v>
      </c>
      <c r="K748" s="49" t="s">
        <v>100</v>
      </c>
      <c r="L748" s="397">
        <v>2.63</v>
      </c>
      <c r="M748" t="s">
        <v>75</v>
      </c>
      <c r="N748" t="s">
        <v>75</v>
      </c>
      <c r="O748" t="s">
        <v>347</v>
      </c>
      <c r="P748" t="s">
        <v>347</v>
      </c>
      <c r="Q748" s="353" t="s">
        <v>75</v>
      </c>
      <c r="R748" t="s">
        <v>403</v>
      </c>
      <c r="S748" t="s">
        <v>171</v>
      </c>
      <c r="T748" t="s">
        <v>402</v>
      </c>
      <c r="U748" t="s">
        <v>75</v>
      </c>
      <c r="V748" t="s">
        <v>431</v>
      </c>
      <c r="W748" t="s">
        <v>75</v>
      </c>
      <c r="X748" s="49">
        <v>2.4</v>
      </c>
      <c r="Y748" t="s">
        <v>75</v>
      </c>
      <c r="Z748" t="s">
        <v>347</v>
      </c>
      <c r="AA748" t="s">
        <v>75</v>
      </c>
      <c r="AB748" t="s">
        <v>125</v>
      </c>
      <c r="AC748" t="s">
        <v>356</v>
      </c>
      <c r="AD748" t="s">
        <v>2125</v>
      </c>
      <c r="AE748" t="s">
        <v>180</v>
      </c>
      <c r="AF748" t="s">
        <v>2126</v>
      </c>
      <c r="AG748" s="88" t="s">
        <v>256</v>
      </c>
      <c r="AH748" t="s">
        <v>83</v>
      </c>
      <c r="AI748" s="49" t="s">
        <v>406</v>
      </c>
      <c r="AJ748" s="49">
        <v>1</v>
      </c>
      <c r="AK748" t="s">
        <v>5597</v>
      </c>
      <c r="AL748" s="355">
        <v>-5.26</v>
      </c>
      <c r="AM748" s="49" t="s">
        <v>75</v>
      </c>
      <c r="AN748" s="49" t="s">
        <v>75</v>
      </c>
      <c r="AO748" s="397" t="s">
        <v>75</v>
      </c>
      <c r="AP748" s="397" t="s">
        <v>75</v>
      </c>
      <c r="AQ748" s="397" t="s">
        <v>75</v>
      </c>
      <c r="AR748" s="397" t="s">
        <v>75</v>
      </c>
    </row>
    <row r="749" spans="1:44" ht="21" x14ac:dyDescent="0.35">
      <c r="A749" s="353">
        <v>45683</v>
      </c>
      <c r="B749" t="s">
        <v>85</v>
      </c>
      <c r="C749" t="s">
        <v>362</v>
      </c>
      <c r="D749" s="357" t="s">
        <v>2574</v>
      </c>
      <c r="E749" t="s">
        <v>542</v>
      </c>
      <c r="F749" t="s">
        <v>1950</v>
      </c>
      <c r="G749" t="s">
        <v>75</v>
      </c>
      <c r="H749" t="s">
        <v>1950</v>
      </c>
      <c r="I749" s="88">
        <v>-2</v>
      </c>
      <c r="J749" t="s">
        <v>94</v>
      </c>
      <c r="K749" s="49" t="s">
        <v>1951</v>
      </c>
      <c r="L749" s="397">
        <v>2</v>
      </c>
      <c r="M749" t="s">
        <v>75</v>
      </c>
      <c r="N749" t="s">
        <v>75</v>
      </c>
      <c r="O749" t="s">
        <v>347</v>
      </c>
      <c r="P749" t="s">
        <v>347</v>
      </c>
      <c r="Q749" s="353" t="s">
        <v>75</v>
      </c>
      <c r="R749" t="s">
        <v>403</v>
      </c>
      <c r="S749" t="s">
        <v>171</v>
      </c>
      <c r="T749" t="s">
        <v>402</v>
      </c>
      <c r="U749" t="s">
        <v>75</v>
      </c>
      <c r="V749" t="s">
        <v>404</v>
      </c>
      <c r="W749" t="s">
        <v>75</v>
      </c>
      <c r="X749" s="49">
        <v>8.3000000000000007</v>
      </c>
      <c r="Y749" t="s">
        <v>75</v>
      </c>
      <c r="Z749" t="s">
        <v>347</v>
      </c>
      <c r="AA749" t="s">
        <v>75</v>
      </c>
      <c r="AB749" t="s">
        <v>1952</v>
      </c>
      <c r="AC749" t="s">
        <v>347</v>
      </c>
      <c r="AD749" t="s">
        <v>2686</v>
      </c>
      <c r="AE749" t="s">
        <v>180</v>
      </c>
      <c r="AF749" t="s">
        <v>1953</v>
      </c>
      <c r="AG749" s="88" t="s">
        <v>1954</v>
      </c>
      <c r="AH749" t="s">
        <v>83</v>
      </c>
      <c r="AI749" s="49" t="s">
        <v>445</v>
      </c>
      <c r="AJ749" s="49">
        <v>1</v>
      </c>
      <c r="AK749" t="s">
        <v>5597</v>
      </c>
      <c r="AL749" s="355">
        <v>-4</v>
      </c>
      <c r="AM749" s="49" t="s">
        <v>75</v>
      </c>
      <c r="AN749" s="49" t="s">
        <v>75</v>
      </c>
      <c r="AO749" s="397" t="s">
        <v>75</v>
      </c>
      <c r="AP749" s="397" t="s">
        <v>75</v>
      </c>
      <c r="AQ749" s="397" t="s">
        <v>75</v>
      </c>
      <c r="AR749" s="397" t="s">
        <v>75</v>
      </c>
    </row>
    <row r="750" spans="1:44" x14ac:dyDescent="0.25">
      <c r="A750" s="353">
        <v>45683</v>
      </c>
      <c r="B750" t="s">
        <v>85</v>
      </c>
      <c r="C750" t="s">
        <v>188</v>
      </c>
      <c r="D750" s="357" t="s">
        <v>365</v>
      </c>
      <c r="E750" t="s">
        <v>430</v>
      </c>
      <c r="F750" t="s">
        <v>99</v>
      </c>
      <c r="G750" t="s">
        <v>75</v>
      </c>
      <c r="H750" t="s">
        <v>99</v>
      </c>
      <c r="I750" s="88">
        <v>-2</v>
      </c>
      <c r="J750" t="s">
        <v>218</v>
      </c>
      <c r="K750" s="49" t="s">
        <v>100</v>
      </c>
      <c r="L750" s="397">
        <v>3.04</v>
      </c>
      <c r="M750" t="s">
        <v>75</v>
      </c>
      <c r="N750" t="s">
        <v>75</v>
      </c>
      <c r="O750" t="s">
        <v>347</v>
      </c>
      <c r="P750" t="s">
        <v>347</v>
      </c>
      <c r="Q750" s="353" t="s">
        <v>347</v>
      </c>
      <c r="R750" t="s">
        <v>403</v>
      </c>
      <c r="S750" t="s">
        <v>171</v>
      </c>
      <c r="T750" t="s">
        <v>402</v>
      </c>
      <c r="U750" t="s">
        <v>75</v>
      </c>
      <c r="V750" t="s">
        <v>431</v>
      </c>
      <c r="W750" t="s">
        <v>75</v>
      </c>
      <c r="X750" s="49">
        <v>5.2</v>
      </c>
      <c r="Y750" t="s">
        <v>75</v>
      </c>
      <c r="Z750" t="s">
        <v>347</v>
      </c>
      <c r="AA750" t="s">
        <v>75</v>
      </c>
      <c r="AB750" t="s">
        <v>101</v>
      </c>
      <c r="AC750" t="s">
        <v>75</v>
      </c>
      <c r="AD750" t="s">
        <v>80</v>
      </c>
      <c r="AE750" t="s">
        <v>180</v>
      </c>
      <c r="AF750" t="s">
        <v>409</v>
      </c>
      <c r="AG750" s="88" t="s">
        <v>256</v>
      </c>
      <c r="AH750" t="s">
        <v>83</v>
      </c>
      <c r="AI750" s="49" t="s">
        <v>406</v>
      </c>
      <c r="AJ750" s="49">
        <v>1</v>
      </c>
      <c r="AK750" t="s">
        <v>5597</v>
      </c>
      <c r="AL750" s="355">
        <v>-6.08</v>
      </c>
      <c r="AM750" s="49" t="s">
        <v>75</v>
      </c>
      <c r="AN750" s="49" t="s">
        <v>75</v>
      </c>
      <c r="AO750" s="397" t="s">
        <v>75</v>
      </c>
      <c r="AP750" s="397" t="s">
        <v>75</v>
      </c>
      <c r="AQ750" s="397" t="s">
        <v>75</v>
      </c>
      <c r="AR750" s="397" t="s">
        <v>75</v>
      </c>
    </row>
    <row r="751" spans="1:44" x14ac:dyDescent="0.25">
      <c r="A751" s="353">
        <v>45683</v>
      </c>
      <c r="B751" t="s">
        <v>85</v>
      </c>
      <c r="C751" t="s">
        <v>179</v>
      </c>
      <c r="D751" s="357" t="s">
        <v>110</v>
      </c>
      <c r="E751" t="s">
        <v>523</v>
      </c>
      <c r="F751" t="s">
        <v>181</v>
      </c>
      <c r="G751" t="s">
        <v>75</v>
      </c>
      <c r="H751" t="s">
        <v>181</v>
      </c>
      <c r="I751" s="88">
        <v>-1</v>
      </c>
      <c r="J751" t="s">
        <v>103</v>
      </c>
      <c r="K751" s="49" t="s">
        <v>119</v>
      </c>
      <c r="L751" s="397">
        <v>350</v>
      </c>
      <c r="M751" t="s">
        <v>75</v>
      </c>
      <c r="N751" t="s">
        <v>75</v>
      </c>
      <c r="O751" t="s">
        <v>347</v>
      </c>
      <c r="P751" t="s">
        <v>347</v>
      </c>
      <c r="Q751" s="353" t="s">
        <v>75</v>
      </c>
      <c r="R751" t="s">
        <v>403</v>
      </c>
      <c r="S751" t="s">
        <v>159</v>
      </c>
      <c r="T751" t="s">
        <v>400</v>
      </c>
      <c r="U751" t="s">
        <v>75</v>
      </c>
      <c r="V751" t="s">
        <v>404</v>
      </c>
      <c r="W751" t="s">
        <v>75</v>
      </c>
      <c r="X751" s="49">
        <v>1.4</v>
      </c>
      <c r="Y751" t="s">
        <v>75</v>
      </c>
      <c r="Z751" t="s">
        <v>347</v>
      </c>
      <c r="AA751" t="s">
        <v>75</v>
      </c>
      <c r="AB751" t="s">
        <v>604</v>
      </c>
      <c r="AC751" t="s">
        <v>522</v>
      </c>
      <c r="AD751" t="s">
        <v>164</v>
      </c>
      <c r="AE751" t="s">
        <v>313</v>
      </c>
      <c r="AF751" t="s">
        <v>345</v>
      </c>
      <c r="AG751" s="88" t="s">
        <v>262</v>
      </c>
      <c r="AH751" t="s">
        <v>83</v>
      </c>
      <c r="AI751" s="49" t="s">
        <v>436</v>
      </c>
      <c r="AJ751" s="49">
        <v>1</v>
      </c>
      <c r="AK751" t="s">
        <v>5598</v>
      </c>
      <c r="AL751" s="355">
        <v>-350</v>
      </c>
      <c r="AM751" s="49" t="s">
        <v>75</v>
      </c>
      <c r="AN751" s="49" t="s">
        <v>5599</v>
      </c>
      <c r="AO751" s="397" t="s">
        <v>75</v>
      </c>
      <c r="AP751" s="397" t="s">
        <v>75</v>
      </c>
      <c r="AQ751" s="397" t="s">
        <v>75</v>
      </c>
      <c r="AR751" s="397" t="s">
        <v>75</v>
      </c>
    </row>
    <row r="752" spans="1:44" x14ac:dyDescent="0.25">
      <c r="A752" s="353">
        <v>45683</v>
      </c>
      <c r="B752" t="s">
        <v>85</v>
      </c>
      <c r="C752" t="s">
        <v>177</v>
      </c>
      <c r="D752" s="357" t="s">
        <v>368</v>
      </c>
      <c r="E752" t="s">
        <v>476</v>
      </c>
      <c r="F752" t="s">
        <v>1574</v>
      </c>
      <c r="G752" t="s">
        <v>75</v>
      </c>
      <c r="H752" t="s">
        <v>269</v>
      </c>
      <c r="I752" s="88">
        <v>-1</v>
      </c>
      <c r="J752" t="s">
        <v>103</v>
      </c>
      <c r="K752" s="49" t="s">
        <v>1575</v>
      </c>
      <c r="L752" s="397">
        <v>12</v>
      </c>
      <c r="M752" t="s">
        <v>75</v>
      </c>
      <c r="N752" t="s">
        <v>75</v>
      </c>
      <c r="O752" t="s">
        <v>347</v>
      </c>
      <c r="P752" t="s">
        <v>347</v>
      </c>
      <c r="Q752" s="353" t="s">
        <v>75</v>
      </c>
      <c r="R752" t="s">
        <v>403</v>
      </c>
      <c r="S752" t="s">
        <v>171</v>
      </c>
      <c r="T752" t="s">
        <v>402</v>
      </c>
      <c r="U752" t="s">
        <v>75</v>
      </c>
      <c r="V752" t="s">
        <v>404</v>
      </c>
      <c r="W752" t="s">
        <v>75</v>
      </c>
      <c r="X752" s="49">
        <v>6.3</v>
      </c>
      <c r="Y752" t="s">
        <v>75</v>
      </c>
      <c r="Z752" t="s">
        <v>347</v>
      </c>
      <c r="AA752" t="s">
        <v>75</v>
      </c>
      <c r="AB752" t="s">
        <v>269</v>
      </c>
      <c r="AC752" t="s">
        <v>1576</v>
      </c>
      <c r="AD752" t="s">
        <v>80</v>
      </c>
      <c r="AE752" t="s">
        <v>180</v>
      </c>
      <c r="AF752" t="s">
        <v>409</v>
      </c>
      <c r="AG752" s="88" t="s">
        <v>256</v>
      </c>
      <c r="AH752" t="s">
        <v>83</v>
      </c>
      <c r="AI752" s="49" t="s">
        <v>405</v>
      </c>
      <c r="AJ752" s="49">
        <v>1</v>
      </c>
      <c r="AK752" t="s">
        <v>5597</v>
      </c>
      <c r="AL752" s="355">
        <v>-12</v>
      </c>
      <c r="AM752" s="49" t="s">
        <v>75</v>
      </c>
      <c r="AN752" s="49" t="s">
        <v>75</v>
      </c>
      <c r="AO752" s="397" t="s">
        <v>75</v>
      </c>
      <c r="AP752" s="397" t="s">
        <v>75</v>
      </c>
      <c r="AQ752" s="397" t="s">
        <v>75</v>
      </c>
      <c r="AR752" s="397" t="s">
        <v>75</v>
      </c>
    </row>
    <row r="753" spans="1:44" x14ac:dyDescent="0.25">
      <c r="A753" s="353">
        <v>45684</v>
      </c>
      <c r="B753" t="s">
        <v>85</v>
      </c>
      <c r="C753" t="s">
        <v>177</v>
      </c>
      <c r="D753" s="357" t="s">
        <v>608</v>
      </c>
      <c r="E753" t="s">
        <v>485</v>
      </c>
      <c r="F753" t="s">
        <v>271</v>
      </c>
      <c r="G753" t="s">
        <v>75</v>
      </c>
      <c r="H753" t="s">
        <v>271</v>
      </c>
      <c r="I753" s="88">
        <v>-2</v>
      </c>
      <c r="J753" t="s">
        <v>561</v>
      </c>
      <c r="K753" s="49" t="s">
        <v>490</v>
      </c>
      <c r="L753" s="397">
        <v>125</v>
      </c>
      <c r="M753" t="s">
        <v>75</v>
      </c>
      <c r="N753" t="s">
        <v>75</v>
      </c>
      <c r="O753" t="s">
        <v>347</v>
      </c>
      <c r="P753" t="s">
        <v>347</v>
      </c>
      <c r="Q753" s="353" t="s">
        <v>75</v>
      </c>
      <c r="R753" t="s">
        <v>403</v>
      </c>
      <c r="S753" t="s">
        <v>171</v>
      </c>
      <c r="T753" t="s">
        <v>402</v>
      </c>
      <c r="U753" t="s">
        <v>75</v>
      </c>
      <c r="V753" t="s">
        <v>404</v>
      </c>
      <c r="W753" t="s">
        <v>75</v>
      </c>
      <c r="X753" s="49">
        <v>8.4</v>
      </c>
      <c r="Y753" t="s">
        <v>75</v>
      </c>
      <c r="Z753" t="s">
        <v>347</v>
      </c>
      <c r="AA753" t="s">
        <v>75</v>
      </c>
      <c r="AB753" t="s">
        <v>272</v>
      </c>
      <c r="AC753" t="s">
        <v>487</v>
      </c>
      <c r="AD753" t="s">
        <v>270</v>
      </c>
      <c r="AE753" t="s">
        <v>180</v>
      </c>
      <c r="AF753" t="s">
        <v>488</v>
      </c>
      <c r="AG753" s="88" t="s">
        <v>489</v>
      </c>
      <c r="AH753" t="s">
        <v>104</v>
      </c>
      <c r="AI753" s="49" t="s">
        <v>445</v>
      </c>
      <c r="AJ753" s="49">
        <v>1</v>
      </c>
      <c r="AK753" t="s">
        <v>5600</v>
      </c>
      <c r="AL753" s="355">
        <v>-250</v>
      </c>
      <c r="AM753" s="49" t="s">
        <v>75</v>
      </c>
      <c r="AN753" s="49" t="s">
        <v>75</v>
      </c>
      <c r="AO753" s="397" t="s">
        <v>75</v>
      </c>
      <c r="AP753" s="397" t="s">
        <v>75</v>
      </c>
      <c r="AQ753" s="397" t="s">
        <v>75</v>
      </c>
      <c r="AR753" s="397" t="s">
        <v>75</v>
      </c>
    </row>
    <row r="754" spans="1:44" x14ac:dyDescent="0.25">
      <c r="A754" s="353">
        <v>45684</v>
      </c>
      <c r="B754" t="s">
        <v>85</v>
      </c>
      <c r="C754" t="s">
        <v>177</v>
      </c>
      <c r="D754" s="357" t="s">
        <v>608</v>
      </c>
      <c r="E754" t="s">
        <v>485</v>
      </c>
      <c r="F754" t="s">
        <v>275</v>
      </c>
      <c r="G754" t="s">
        <v>75</v>
      </c>
      <c r="H754" t="s">
        <v>275</v>
      </c>
      <c r="I754" s="88">
        <v>-2</v>
      </c>
      <c r="J754" t="s">
        <v>561</v>
      </c>
      <c r="K754" s="49" t="s">
        <v>486</v>
      </c>
      <c r="L754" s="397">
        <v>125</v>
      </c>
      <c r="M754" t="s">
        <v>75</v>
      </c>
      <c r="N754" t="s">
        <v>75</v>
      </c>
      <c r="O754" t="s">
        <v>347</v>
      </c>
      <c r="P754" t="s">
        <v>347</v>
      </c>
      <c r="Q754" s="353" t="s">
        <v>75</v>
      </c>
      <c r="R754" t="s">
        <v>403</v>
      </c>
      <c r="S754" t="s">
        <v>171</v>
      </c>
      <c r="T754" t="s">
        <v>402</v>
      </c>
      <c r="U754" t="s">
        <v>75</v>
      </c>
      <c r="V754" t="s">
        <v>404</v>
      </c>
      <c r="W754" t="s">
        <v>75</v>
      </c>
      <c r="X754" s="49">
        <v>8.4</v>
      </c>
      <c r="Y754" t="s">
        <v>75</v>
      </c>
      <c r="Z754" t="s">
        <v>347</v>
      </c>
      <c r="AA754" t="s">
        <v>75</v>
      </c>
      <c r="AB754" t="s">
        <v>276</v>
      </c>
      <c r="AC754" t="s">
        <v>487</v>
      </c>
      <c r="AD754" t="s">
        <v>270</v>
      </c>
      <c r="AE754" t="s">
        <v>180</v>
      </c>
      <c r="AF754" t="s">
        <v>488</v>
      </c>
      <c r="AG754" s="88" t="s">
        <v>489</v>
      </c>
      <c r="AH754" t="s">
        <v>104</v>
      </c>
      <c r="AI754" s="49" t="s">
        <v>445</v>
      </c>
      <c r="AJ754" s="49">
        <v>1</v>
      </c>
      <c r="AK754" t="s">
        <v>5600</v>
      </c>
      <c r="AL754" s="355">
        <v>-250</v>
      </c>
      <c r="AM754" s="49" t="s">
        <v>75</v>
      </c>
      <c r="AN754" s="49" t="s">
        <v>75</v>
      </c>
      <c r="AO754" s="397" t="s">
        <v>75</v>
      </c>
      <c r="AP754" s="397" t="s">
        <v>75</v>
      </c>
      <c r="AQ754" s="397" t="s">
        <v>75</v>
      </c>
      <c r="AR754" s="397" t="s">
        <v>75</v>
      </c>
    </row>
    <row r="755" spans="1:44" x14ac:dyDescent="0.25">
      <c r="A755" s="353">
        <v>45684</v>
      </c>
      <c r="B755" t="s">
        <v>85</v>
      </c>
      <c r="C755" t="s">
        <v>188</v>
      </c>
      <c r="D755" s="357" t="s">
        <v>365</v>
      </c>
      <c r="E755" t="s">
        <v>430</v>
      </c>
      <c r="F755" t="s">
        <v>124</v>
      </c>
      <c r="G755" t="s">
        <v>75</v>
      </c>
      <c r="H755" t="s">
        <v>124</v>
      </c>
      <c r="I755" s="88">
        <v>-2</v>
      </c>
      <c r="J755" t="s">
        <v>102</v>
      </c>
      <c r="K755" s="49" t="s">
        <v>100</v>
      </c>
      <c r="L755" s="397">
        <v>1.8332999999999999</v>
      </c>
      <c r="M755" t="s">
        <v>75</v>
      </c>
      <c r="N755" t="s">
        <v>75</v>
      </c>
      <c r="O755" t="s">
        <v>347</v>
      </c>
      <c r="P755" t="s">
        <v>347</v>
      </c>
      <c r="Q755" s="353" t="s">
        <v>75</v>
      </c>
      <c r="R755" t="s">
        <v>403</v>
      </c>
      <c r="S755" t="s">
        <v>171</v>
      </c>
      <c r="T755" t="s">
        <v>402</v>
      </c>
      <c r="U755" t="s">
        <v>75</v>
      </c>
      <c r="V755" t="s">
        <v>431</v>
      </c>
      <c r="W755" t="s">
        <v>75</v>
      </c>
      <c r="X755" s="49">
        <v>2.4</v>
      </c>
      <c r="Y755" t="s">
        <v>75</v>
      </c>
      <c r="Z755" t="s">
        <v>347</v>
      </c>
      <c r="AA755" t="s">
        <v>75</v>
      </c>
      <c r="AB755" t="s">
        <v>125</v>
      </c>
      <c r="AC755" t="s">
        <v>356</v>
      </c>
      <c r="AD755" t="s">
        <v>243</v>
      </c>
      <c r="AE755" t="s">
        <v>180</v>
      </c>
      <c r="AF755" t="s">
        <v>5416</v>
      </c>
      <c r="AG755" s="88" t="s">
        <v>5417</v>
      </c>
      <c r="AH755" t="s">
        <v>83</v>
      </c>
      <c r="AI755" s="49" t="s">
        <v>406</v>
      </c>
      <c r="AJ755" s="49">
        <v>1</v>
      </c>
      <c r="AK755" t="s">
        <v>5597</v>
      </c>
      <c r="AL755" s="355">
        <v>-3.6665999999999999</v>
      </c>
      <c r="AM755" s="49" t="s">
        <v>75</v>
      </c>
      <c r="AN755" s="49" t="s">
        <v>75</v>
      </c>
      <c r="AO755" s="397" t="s">
        <v>75</v>
      </c>
      <c r="AP755" s="397" t="s">
        <v>75</v>
      </c>
      <c r="AQ755" s="397" t="s">
        <v>75</v>
      </c>
      <c r="AR755" s="397" t="s">
        <v>75</v>
      </c>
    </row>
    <row r="756" spans="1:44" x14ac:dyDescent="0.25">
      <c r="A756" s="353">
        <v>45685</v>
      </c>
      <c r="B756" t="s">
        <v>85</v>
      </c>
      <c r="C756" t="s">
        <v>175</v>
      </c>
      <c r="D756" s="357" t="s">
        <v>360</v>
      </c>
      <c r="E756" t="s">
        <v>540</v>
      </c>
      <c r="F756" t="s">
        <v>720</v>
      </c>
      <c r="G756" t="s">
        <v>75</v>
      </c>
      <c r="H756" t="s">
        <v>1878</v>
      </c>
      <c r="I756" s="88">
        <v>-10</v>
      </c>
      <c r="J756" t="s">
        <v>103</v>
      </c>
      <c r="K756" s="49" t="s">
        <v>75</v>
      </c>
      <c r="L756" s="397">
        <v>40</v>
      </c>
      <c r="M756" t="s">
        <v>75</v>
      </c>
      <c r="N756" t="s">
        <v>75</v>
      </c>
      <c r="O756" t="s">
        <v>347</v>
      </c>
      <c r="P756" t="s">
        <v>75</v>
      </c>
      <c r="Q756" s="353" t="s">
        <v>75</v>
      </c>
      <c r="R756" t="s">
        <v>403</v>
      </c>
      <c r="S756" t="s">
        <v>5546</v>
      </c>
      <c r="T756" t="s">
        <v>5547</v>
      </c>
      <c r="U756" t="s">
        <v>75</v>
      </c>
      <c r="V756" t="s">
        <v>404</v>
      </c>
      <c r="W756" t="s">
        <v>75</v>
      </c>
      <c r="X756" s="49">
        <v>5.2</v>
      </c>
      <c r="Y756" t="s">
        <v>75</v>
      </c>
      <c r="Z756" t="s">
        <v>347</v>
      </c>
      <c r="AA756" t="s">
        <v>75</v>
      </c>
      <c r="AB756" t="s">
        <v>1879</v>
      </c>
      <c r="AC756" t="s">
        <v>2138</v>
      </c>
      <c r="AD756" t="s">
        <v>1949</v>
      </c>
      <c r="AE756" t="s">
        <v>187</v>
      </c>
      <c r="AF756" t="s">
        <v>265</v>
      </c>
      <c r="AG756" s="88" t="s">
        <v>2139</v>
      </c>
      <c r="AH756" t="s">
        <v>83</v>
      </c>
      <c r="AI756" s="49" t="s">
        <v>433</v>
      </c>
      <c r="AJ756" s="49">
        <v>1</v>
      </c>
      <c r="AK756" t="s">
        <v>5601</v>
      </c>
      <c r="AL756" s="355">
        <v>-400</v>
      </c>
      <c r="AM756" s="49" t="s">
        <v>347</v>
      </c>
      <c r="AN756" s="49" t="s">
        <v>347</v>
      </c>
      <c r="AO756" s="397" t="s">
        <v>347</v>
      </c>
      <c r="AP756" s="397" t="s">
        <v>347</v>
      </c>
      <c r="AQ756" s="397" t="s">
        <v>347</v>
      </c>
      <c r="AR756" s="397" t="s">
        <v>347</v>
      </c>
    </row>
    <row r="757" spans="1:44" x14ac:dyDescent="0.25">
      <c r="A757" s="353">
        <v>45685</v>
      </c>
      <c r="B757" t="s">
        <v>85</v>
      </c>
      <c r="C757" t="s">
        <v>175</v>
      </c>
      <c r="D757" s="357" t="s">
        <v>366</v>
      </c>
      <c r="E757" t="s">
        <v>532</v>
      </c>
      <c r="F757" t="s">
        <v>169</v>
      </c>
      <c r="G757" t="s">
        <v>75</v>
      </c>
      <c r="H757" t="s">
        <v>169</v>
      </c>
      <c r="I757" s="88">
        <v>-5</v>
      </c>
      <c r="J757" t="s">
        <v>296</v>
      </c>
      <c r="K757" s="49" t="s">
        <v>533</v>
      </c>
      <c r="L757" s="397">
        <v>3.16</v>
      </c>
      <c r="M757" t="s">
        <v>75</v>
      </c>
      <c r="N757" t="s">
        <v>75</v>
      </c>
      <c r="O757" t="s">
        <v>347</v>
      </c>
      <c r="P757" t="s">
        <v>347</v>
      </c>
      <c r="Q757" s="353" t="s">
        <v>75</v>
      </c>
      <c r="R757" t="s">
        <v>403</v>
      </c>
      <c r="S757" t="s">
        <v>5546</v>
      </c>
      <c r="T757" t="s">
        <v>5547</v>
      </c>
      <c r="U757" t="s">
        <v>75</v>
      </c>
      <c r="V757" t="s">
        <v>404</v>
      </c>
      <c r="W757" t="s">
        <v>75</v>
      </c>
      <c r="X757" s="49">
        <v>4.2</v>
      </c>
      <c r="Y757" t="s">
        <v>75</v>
      </c>
      <c r="Z757" t="s">
        <v>347</v>
      </c>
      <c r="AA757" t="s">
        <v>75</v>
      </c>
      <c r="AB757" t="s">
        <v>170</v>
      </c>
      <c r="AC757" t="s">
        <v>75</v>
      </c>
      <c r="AD757" t="s">
        <v>176</v>
      </c>
      <c r="AE757" t="s">
        <v>187</v>
      </c>
      <c r="AF757" t="s">
        <v>263</v>
      </c>
      <c r="AG757" s="88" t="s">
        <v>264</v>
      </c>
      <c r="AH757" t="s">
        <v>83</v>
      </c>
      <c r="AI757" s="49" t="s">
        <v>433</v>
      </c>
      <c r="AJ757" s="49">
        <v>1</v>
      </c>
      <c r="AK757" t="s">
        <v>5601</v>
      </c>
      <c r="AL757" s="355">
        <v>-15.8</v>
      </c>
      <c r="AM757" s="49" t="s">
        <v>75</v>
      </c>
      <c r="AN757" s="49" t="s">
        <v>75</v>
      </c>
      <c r="AO757" s="397" t="s">
        <v>75</v>
      </c>
      <c r="AP757" s="397" t="s">
        <v>75</v>
      </c>
      <c r="AQ757" s="397" t="s">
        <v>75</v>
      </c>
      <c r="AR757" s="397" t="s">
        <v>75</v>
      </c>
    </row>
    <row r="758" spans="1:44" x14ac:dyDescent="0.25">
      <c r="A758" s="353">
        <v>45685</v>
      </c>
      <c r="B758" t="s">
        <v>85</v>
      </c>
      <c r="C758" t="s">
        <v>188</v>
      </c>
      <c r="D758" s="357" t="s">
        <v>365</v>
      </c>
      <c r="E758" t="s">
        <v>430</v>
      </c>
      <c r="F758" t="s">
        <v>124</v>
      </c>
      <c r="G758" t="s">
        <v>75</v>
      </c>
      <c r="H758" t="s">
        <v>124</v>
      </c>
      <c r="I758" s="88">
        <v>-3</v>
      </c>
      <c r="J758" t="s">
        <v>102</v>
      </c>
      <c r="K758" s="49" t="s">
        <v>100</v>
      </c>
      <c r="L758" s="397">
        <v>1.8332999999999999</v>
      </c>
      <c r="M758" t="s">
        <v>75</v>
      </c>
      <c r="N758" t="s">
        <v>75</v>
      </c>
      <c r="O758" t="s">
        <v>347</v>
      </c>
      <c r="P758" t="s">
        <v>347</v>
      </c>
      <c r="Q758" s="353" t="s">
        <v>75</v>
      </c>
      <c r="R758" t="s">
        <v>403</v>
      </c>
      <c r="S758" t="s">
        <v>610</v>
      </c>
      <c r="T758" t="s">
        <v>611</v>
      </c>
      <c r="U758" t="s">
        <v>75</v>
      </c>
      <c r="V758" t="s">
        <v>431</v>
      </c>
      <c r="W758" t="s">
        <v>75</v>
      </c>
      <c r="X758" s="49">
        <v>2.4</v>
      </c>
      <c r="Y758" t="s">
        <v>75</v>
      </c>
      <c r="Z758" t="s">
        <v>347</v>
      </c>
      <c r="AA758" t="s">
        <v>75</v>
      </c>
      <c r="AB758" t="s">
        <v>125</v>
      </c>
      <c r="AC758" t="s">
        <v>356</v>
      </c>
      <c r="AD758" t="s">
        <v>243</v>
      </c>
      <c r="AE758" t="s">
        <v>546</v>
      </c>
      <c r="AF758" t="s">
        <v>5416</v>
      </c>
      <c r="AG758" s="88" t="s">
        <v>5417</v>
      </c>
      <c r="AH758" t="s">
        <v>83</v>
      </c>
      <c r="AI758" s="49" t="s">
        <v>406</v>
      </c>
      <c r="AJ758" s="49">
        <v>1</v>
      </c>
      <c r="AK758" t="s">
        <v>5602</v>
      </c>
      <c r="AL758" s="355">
        <v>-5.4999000000000002</v>
      </c>
      <c r="AM758" s="49" t="s">
        <v>75</v>
      </c>
      <c r="AN758" s="49" t="s">
        <v>75</v>
      </c>
      <c r="AO758" s="397" t="s">
        <v>75</v>
      </c>
      <c r="AP758" s="397" t="s">
        <v>75</v>
      </c>
      <c r="AQ758" s="397" t="s">
        <v>75</v>
      </c>
      <c r="AR758" s="397" t="s">
        <v>75</v>
      </c>
    </row>
    <row r="759" spans="1:44" x14ac:dyDescent="0.25">
      <c r="A759" s="353">
        <v>45685</v>
      </c>
      <c r="B759" t="s">
        <v>85</v>
      </c>
      <c r="C759" t="s">
        <v>188</v>
      </c>
      <c r="D759" s="357" t="s">
        <v>365</v>
      </c>
      <c r="E759" t="s">
        <v>430</v>
      </c>
      <c r="F759" t="s">
        <v>99</v>
      </c>
      <c r="G759" t="s">
        <v>75</v>
      </c>
      <c r="H759" t="s">
        <v>99</v>
      </c>
      <c r="I759" s="88">
        <v>-3</v>
      </c>
      <c r="J759" t="s">
        <v>218</v>
      </c>
      <c r="K759" s="49" t="s">
        <v>100</v>
      </c>
      <c r="L759" s="397">
        <v>3.04</v>
      </c>
      <c r="M759" t="s">
        <v>75</v>
      </c>
      <c r="N759" t="s">
        <v>75</v>
      </c>
      <c r="O759" t="s">
        <v>347</v>
      </c>
      <c r="P759" t="s">
        <v>347</v>
      </c>
      <c r="Q759" s="353" t="s">
        <v>347</v>
      </c>
      <c r="R759" t="s">
        <v>403</v>
      </c>
      <c r="S759" t="s">
        <v>610</v>
      </c>
      <c r="T759" t="s">
        <v>611</v>
      </c>
      <c r="U759" t="s">
        <v>75</v>
      </c>
      <c r="V759" t="s">
        <v>431</v>
      </c>
      <c r="W759" t="s">
        <v>75</v>
      </c>
      <c r="X759" s="49">
        <v>5.2</v>
      </c>
      <c r="Y759" t="s">
        <v>75</v>
      </c>
      <c r="Z759" t="s">
        <v>347</v>
      </c>
      <c r="AA759" t="s">
        <v>75</v>
      </c>
      <c r="AB759" t="s">
        <v>101</v>
      </c>
      <c r="AC759" t="s">
        <v>75</v>
      </c>
      <c r="AD759" t="s">
        <v>80</v>
      </c>
      <c r="AE759" t="s">
        <v>546</v>
      </c>
      <c r="AF759" t="s">
        <v>409</v>
      </c>
      <c r="AG759" s="88" t="s">
        <v>256</v>
      </c>
      <c r="AH759" t="s">
        <v>83</v>
      </c>
      <c r="AI759" s="49" t="s">
        <v>406</v>
      </c>
      <c r="AJ759" s="49">
        <v>1</v>
      </c>
      <c r="AK759" t="s">
        <v>5602</v>
      </c>
      <c r="AL759" s="355">
        <v>-9.120000000000001</v>
      </c>
      <c r="AM759" s="49" t="s">
        <v>75</v>
      </c>
      <c r="AN759" s="49" t="s">
        <v>75</v>
      </c>
      <c r="AO759" s="397" t="s">
        <v>75</v>
      </c>
      <c r="AP759" s="397" t="s">
        <v>75</v>
      </c>
      <c r="AQ759" s="397" t="s">
        <v>75</v>
      </c>
      <c r="AR759" s="397" t="s">
        <v>75</v>
      </c>
    </row>
    <row r="760" spans="1:44" x14ac:dyDescent="0.25">
      <c r="A760" s="353">
        <v>45685</v>
      </c>
      <c r="B760" t="s">
        <v>85</v>
      </c>
      <c r="C760" t="s">
        <v>175</v>
      </c>
      <c r="D760" s="357" t="s">
        <v>369</v>
      </c>
      <c r="E760" t="s">
        <v>529</v>
      </c>
      <c r="F760" t="s">
        <v>2868</v>
      </c>
      <c r="G760" t="s">
        <v>75</v>
      </c>
      <c r="H760" t="s">
        <v>2868</v>
      </c>
      <c r="I760" s="88">
        <v>-1</v>
      </c>
      <c r="J760" t="s">
        <v>88</v>
      </c>
      <c r="K760" s="49" t="s">
        <v>2869</v>
      </c>
      <c r="L760" s="397">
        <v>325</v>
      </c>
      <c r="M760" t="s">
        <v>75</v>
      </c>
      <c r="N760" t="s">
        <v>75</v>
      </c>
      <c r="O760" t="s">
        <v>347</v>
      </c>
      <c r="P760" t="s">
        <v>347</v>
      </c>
      <c r="Q760" s="353">
        <v>45992</v>
      </c>
      <c r="R760" t="s">
        <v>403</v>
      </c>
      <c r="S760" t="s">
        <v>5546</v>
      </c>
      <c r="T760" t="s">
        <v>5547</v>
      </c>
      <c r="U760" t="s">
        <v>75</v>
      </c>
      <c r="V760" t="s">
        <v>404</v>
      </c>
      <c r="W760" t="s">
        <v>75</v>
      </c>
      <c r="X760" s="49">
        <v>4.5999999999999996</v>
      </c>
      <c r="Y760" t="s">
        <v>75</v>
      </c>
      <c r="Z760" t="s">
        <v>347</v>
      </c>
      <c r="AA760" t="s">
        <v>75</v>
      </c>
      <c r="AB760" t="s">
        <v>2870</v>
      </c>
      <c r="AC760" t="s">
        <v>2871</v>
      </c>
      <c r="AD760" t="s">
        <v>2872</v>
      </c>
      <c r="AE760" t="s">
        <v>187</v>
      </c>
      <c r="AF760" t="s">
        <v>265</v>
      </c>
      <c r="AG760" s="88" t="s">
        <v>2873</v>
      </c>
      <c r="AH760" t="s">
        <v>83</v>
      </c>
      <c r="AI760" s="49" t="s">
        <v>433</v>
      </c>
      <c r="AJ760" s="49">
        <v>1</v>
      </c>
      <c r="AK760" t="s">
        <v>5603</v>
      </c>
      <c r="AL760" s="355">
        <v>-325</v>
      </c>
      <c r="AM760" s="49" t="s">
        <v>75</v>
      </c>
      <c r="AN760" s="49" t="s">
        <v>75</v>
      </c>
      <c r="AO760" s="397" t="s">
        <v>75</v>
      </c>
      <c r="AP760" s="397" t="s">
        <v>75</v>
      </c>
      <c r="AQ760" s="397" t="s">
        <v>75</v>
      </c>
      <c r="AR760" s="397" t="s">
        <v>75</v>
      </c>
    </row>
    <row r="761" spans="1:44" x14ac:dyDescent="0.25">
      <c r="A761" s="353">
        <v>45685</v>
      </c>
      <c r="B761" t="s">
        <v>85</v>
      </c>
      <c r="C761" t="s">
        <v>177</v>
      </c>
      <c r="D761" s="357" t="s">
        <v>84</v>
      </c>
      <c r="E761" t="s">
        <v>481</v>
      </c>
      <c r="F761" t="s">
        <v>2599</v>
      </c>
      <c r="G761" t="s">
        <v>75</v>
      </c>
      <c r="H761" t="s">
        <v>2599</v>
      </c>
      <c r="I761" s="88">
        <v>-1</v>
      </c>
      <c r="J761" t="s">
        <v>735</v>
      </c>
      <c r="K761" s="49" t="s">
        <v>2600</v>
      </c>
      <c r="L761" s="397">
        <v>6</v>
      </c>
      <c r="M761" t="s">
        <v>75</v>
      </c>
      <c r="N761" t="s">
        <v>75</v>
      </c>
      <c r="O761" t="s">
        <v>347</v>
      </c>
      <c r="P761" t="s">
        <v>347</v>
      </c>
      <c r="Q761" s="353">
        <v>46182</v>
      </c>
      <c r="R761" t="s">
        <v>403</v>
      </c>
      <c r="S761" t="s">
        <v>610</v>
      </c>
      <c r="T761" t="s">
        <v>611</v>
      </c>
      <c r="U761" t="s">
        <v>75</v>
      </c>
      <c r="V761" t="s">
        <v>404</v>
      </c>
      <c r="W761" t="s">
        <v>75</v>
      </c>
      <c r="X761" s="49">
        <v>7.6</v>
      </c>
      <c r="Y761" t="s">
        <v>75</v>
      </c>
      <c r="Z761" t="s">
        <v>347</v>
      </c>
      <c r="AA761" t="s">
        <v>75</v>
      </c>
      <c r="AB761" t="s">
        <v>2599</v>
      </c>
      <c r="AC761" t="s">
        <v>898</v>
      </c>
      <c r="AD761" t="s">
        <v>80</v>
      </c>
      <c r="AE761" t="s">
        <v>195</v>
      </c>
      <c r="AF761" t="s">
        <v>409</v>
      </c>
      <c r="AG761" s="88" t="s">
        <v>256</v>
      </c>
      <c r="AH761" t="s">
        <v>83</v>
      </c>
      <c r="AI761" s="49" t="s">
        <v>416</v>
      </c>
      <c r="AJ761" s="49">
        <v>1</v>
      </c>
      <c r="AK761" t="s">
        <v>5604</v>
      </c>
      <c r="AL761" s="355">
        <v>-6</v>
      </c>
      <c r="AM761" s="49" t="s">
        <v>75</v>
      </c>
      <c r="AN761" s="49" t="s">
        <v>75</v>
      </c>
      <c r="AO761" s="397" t="s">
        <v>75</v>
      </c>
      <c r="AP761" s="397" t="s">
        <v>75</v>
      </c>
      <c r="AQ761" s="397" t="s">
        <v>75</v>
      </c>
      <c r="AR761" s="397" t="s">
        <v>75</v>
      </c>
    </row>
    <row r="762" spans="1:44" x14ac:dyDescent="0.25">
      <c r="A762" s="353">
        <v>45685</v>
      </c>
      <c r="B762" t="s">
        <v>85</v>
      </c>
      <c r="C762" t="s">
        <v>175</v>
      </c>
      <c r="D762" s="357" t="s">
        <v>714</v>
      </c>
      <c r="E762" t="s">
        <v>715</v>
      </c>
      <c r="F762" t="s">
        <v>717</v>
      </c>
      <c r="G762" t="s">
        <v>75</v>
      </c>
      <c r="H762" t="s">
        <v>717</v>
      </c>
      <c r="I762" s="88">
        <v>-1</v>
      </c>
      <c r="J762" t="s">
        <v>716</v>
      </c>
      <c r="K762" s="49" t="s">
        <v>75</v>
      </c>
      <c r="L762" s="397">
        <v>350</v>
      </c>
      <c r="M762" t="s">
        <v>75</v>
      </c>
      <c r="N762" t="s">
        <v>75</v>
      </c>
      <c r="O762" t="s">
        <v>347</v>
      </c>
      <c r="P762" t="s">
        <v>347</v>
      </c>
      <c r="Q762" s="353" t="s">
        <v>75</v>
      </c>
      <c r="R762" t="s">
        <v>403</v>
      </c>
      <c r="S762" t="s">
        <v>5546</v>
      </c>
      <c r="T762" t="s">
        <v>5547</v>
      </c>
      <c r="U762" t="s">
        <v>75</v>
      </c>
      <c r="V762" t="s">
        <v>404</v>
      </c>
      <c r="W762" t="s">
        <v>75</v>
      </c>
      <c r="X762" s="49">
        <v>3.4</v>
      </c>
      <c r="Y762" t="s">
        <v>75</v>
      </c>
      <c r="Z762" t="s">
        <v>347</v>
      </c>
      <c r="AA762" t="s">
        <v>75</v>
      </c>
      <c r="AB762" t="s">
        <v>718</v>
      </c>
      <c r="AC762" t="s">
        <v>75</v>
      </c>
      <c r="AD762" t="s">
        <v>244</v>
      </c>
      <c r="AE762" t="s">
        <v>187</v>
      </c>
      <c r="AF762" t="s">
        <v>280</v>
      </c>
      <c r="AG762" s="88" t="s">
        <v>255</v>
      </c>
      <c r="AH762" t="s">
        <v>83</v>
      </c>
      <c r="AI762" s="49" t="s">
        <v>448</v>
      </c>
      <c r="AJ762" s="49">
        <v>1</v>
      </c>
      <c r="AK762" t="s">
        <v>5601</v>
      </c>
      <c r="AL762" s="355">
        <v>-350</v>
      </c>
      <c r="AM762" s="49" t="s">
        <v>75</v>
      </c>
      <c r="AN762" s="49" t="s">
        <v>75</v>
      </c>
      <c r="AO762" s="397" t="s">
        <v>75</v>
      </c>
      <c r="AP762" s="397" t="s">
        <v>75</v>
      </c>
      <c r="AQ762" s="397" t="s">
        <v>75</v>
      </c>
      <c r="AR762" s="397" t="s">
        <v>75</v>
      </c>
    </row>
    <row r="763" spans="1:44" x14ac:dyDescent="0.25">
      <c r="A763" s="353">
        <v>45685</v>
      </c>
      <c r="B763" t="s">
        <v>85</v>
      </c>
      <c r="C763" t="s">
        <v>188</v>
      </c>
      <c r="D763" s="357" t="s">
        <v>189</v>
      </c>
      <c r="E763" t="s">
        <v>432</v>
      </c>
      <c r="F763" t="s">
        <v>81</v>
      </c>
      <c r="G763" t="s">
        <v>75</v>
      </c>
      <c r="H763" t="s">
        <v>81</v>
      </c>
      <c r="I763" s="88">
        <v>-1</v>
      </c>
      <c r="J763" t="s">
        <v>218</v>
      </c>
      <c r="K763" s="49" t="s">
        <v>465</v>
      </c>
      <c r="L763" s="397">
        <v>7.5</v>
      </c>
      <c r="M763" t="s">
        <v>75</v>
      </c>
      <c r="N763" t="s">
        <v>75</v>
      </c>
      <c r="O763" t="s">
        <v>347</v>
      </c>
      <c r="P763" t="s">
        <v>347</v>
      </c>
      <c r="Q763" s="353" t="s">
        <v>75</v>
      </c>
      <c r="R763" t="s">
        <v>403</v>
      </c>
      <c r="S763" t="s">
        <v>610</v>
      </c>
      <c r="T763" t="s">
        <v>611</v>
      </c>
      <c r="U763" t="s">
        <v>75</v>
      </c>
      <c r="V763" t="s">
        <v>431</v>
      </c>
      <c r="W763" t="s">
        <v>75</v>
      </c>
      <c r="X763" s="49">
        <v>4.0999999999999996</v>
      </c>
      <c r="Y763" t="s">
        <v>75</v>
      </c>
      <c r="Z763" t="s">
        <v>347</v>
      </c>
      <c r="AA763" t="s">
        <v>75</v>
      </c>
      <c r="AB763" t="s">
        <v>82</v>
      </c>
      <c r="AC763" t="s">
        <v>466</v>
      </c>
      <c r="AD763" t="s">
        <v>80</v>
      </c>
      <c r="AE763" t="s">
        <v>546</v>
      </c>
      <c r="AF763" t="s">
        <v>5361</v>
      </c>
      <c r="AG763" s="88" t="s">
        <v>256</v>
      </c>
      <c r="AH763" t="s">
        <v>83</v>
      </c>
      <c r="AI763" s="49" t="s">
        <v>433</v>
      </c>
      <c r="AJ763" s="49">
        <v>1</v>
      </c>
      <c r="AK763" t="s">
        <v>5602</v>
      </c>
      <c r="AL763" s="355">
        <v>-7.5</v>
      </c>
      <c r="AM763" s="49" t="s">
        <v>75</v>
      </c>
      <c r="AN763" s="49" t="s">
        <v>75</v>
      </c>
      <c r="AO763" s="397" t="s">
        <v>75</v>
      </c>
      <c r="AP763" s="397" t="s">
        <v>75</v>
      </c>
      <c r="AQ763" s="397" t="s">
        <v>75</v>
      </c>
      <c r="AR763" s="397" t="s">
        <v>75</v>
      </c>
    </row>
    <row r="764" spans="1:44" x14ac:dyDescent="0.25">
      <c r="A764" s="353">
        <v>45685</v>
      </c>
      <c r="B764" t="s">
        <v>85</v>
      </c>
      <c r="C764" t="s">
        <v>188</v>
      </c>
      <c r="D764" s="357" t="s">
        <v>189</v>
      </c>
      <c r="E764" t="s">
        <v>432</v>
      </c>
      <c r="F764" t="s">
        <v>205</v>
      </c>
      <c r="G764" t="s">
        <v>75</v>
      </c>
      <c r="H764" t="s">
        <v>205</v>
      </c>
      <c r="I764" s="88">
        <v>-1</v>
      </c>
      <c r="J764" t="s">
        <v>2137</v>
      </c>
      <c r="K764" s="49" t="s">
        <v>463</v>
      </c>
      <c r="L764" s="397">
        <v>13</v>
      </c>
      <c r="M764" t="s">
        <v>75</v>
      </c>
      <c r="N764" t="s">
        <v>75</v>
      </c>
      <c r="O764" t="s">
        <v>347</v>
      </c>
      <c r="P764" t="s">
        <v>347</v>
      </c>
      <c r="Q764" s="353" t="s">
        <v>75</v>
      </c>
      <c r="R764" t="s">
        <v>403</v>
      </c>
      <c r="S764" t="s">
        <v>2123</v>
      </c>
      <c r="T764" t="s">
        <v>2124</v>
      </c>
      <c r="U764" t="s">
        <v>75</v>
      </c>
      <c r="V764" t="s">
        <v>431</v>
      </c>
      <c r="W764" t="s">
        <v>75</v>
      </c>
      <c r="X764" s="49">
        <v>2.2999999999999998</v>
      </c>
      <c r="Y764" t="s">
        <v>75</v>
      </c>
      <c r="Z764" t="s">
        <v>347</v>
      </c>
      <c r="AA764" t="s">
        <v>75</v>
      </c>
      <c r="AB764" t="s">
        <v>464</v>
      </c>
      <c r="AC764" t="s">
        <v>437</v>
      </c>
      <c r="AD764" t="s">
        <v>80</v>
      </c>
      <c r="AE764" t="s">
        <v>199</v>
      </c>
      <c r="AF764" t="s">
        <v>409</v>
      </c>
      <c r="AG764" s="88" t="s">
        <v>256</v>
      </c>
      <c r="AH764" t="s">
        <v>83</v>
      </c>
      <c r="AI764" s="49" t="s">
        <v>405</v>
      </c>
      <c r="AJ764" s="49">
        <v>1</v>
      </c>
      <c r="AK764" t="s">
        <v>5605</v>
      </c>
      <c r="AL764" s="355">
        <v>-13</v>
      </c>
      <c r="AM764" s="49" t="s">
        <v>75</v>
      </c>
      <c r="AN764" s="49" t="s">
        <v>75</v>
      </c>
      <c r="AO764" s="397" t="s">
        <v>75</v>
      </c>
      <c r="AP764" s="397" t="s">
        <v>75</v>
      </c>
      <c r="AQ764" s="397" t="s">
        <v>75</v>
      </c>
      <c r="AR764" s="397" t="s">
        <v>75</v>
      </c>
    </row>
    <row r="765" spans="1:44" x14ac:dyDescent="0.25">
      <c r="A765" s="353">
        <v>45685</v>
      </c>
      <c r="B765" t="s">
        <v>85</v>
      </c>
      <c r="C765" t="s">
        <v>188</v>
      </c>
      <c r="D765" s="357" t="s">
        <v>189</v>
      </c>
      <c r="E765" t="s">
        <v>462</v>
      </c>
      <c r="F765" t="s">
        <v>231</v>
      </c>
      <c r="G765" t="s">
        <v>75</v>
      </c>
      <c r="H765" t="s">
        <v>231</v>
      </c>
      <c r="I765" s="88">
        <v>-1</v>
      </c>
      <c r="J765" t="s">
        <v>102</v>
      </c>
      <c r="K765" s="49" t="s">
        <v>700</v>
      </c>
      <c r="L765" s="397">
        <v>9</v>
      </c>
      <c r="M765" t="s">
        <v>75</v>
      </c>
      <c r="N765" t="s">
        <v>75</v>
      </c>
      <c r="O765" t="s">
        <v>347</v>
      </c>
      <c r="P765" t="s">
        <v>347</v>
      </c>
      <c r="Q765" s="353" t="s">
        <v>75</v>
      </c>
      <c r="R765" t="s">
        <v>403</v>
      </c>
      <c r="S765" t="s">
        <v>2123</v>
      </c>
      <c r="T765" t="s">
        <v>2124</v>
      </c>
      <c r="U765" t="s">
        <v>75</v>
      </c>
      <c r="V765" t="s">
        <v>431</v>
      </c>
      <c r="W765" t="s">
        <v>75</v>
      </c>
      <c r="X765" s="49">
        <v>2.2999999999999998</v>
      </c>
      <c r="Y765" t="s">
        <v>75</v>
      </c>
      <c r="Z765" t="s">
        <v>347</v>
      </c>
      <c r="AA765" t="s">
        <v>75</v>
      </c>
      <c r="AB765" t="s">
        <v>231</v>
      </c>
      <c r="AC765" t="s">
        <v>559</v>
      </c>
      <c r="AD765" t="s">
        <v>80</v>
      </c>
      <c r="AE765" t="s">
        <v>199</v>
      </c>
      <c r="AF765" t="s">
        <v>409</v>
      </c>
      <c r="AG765" s="88" t="s">
        <v>256</v>
      </c>
      <c r="AH765" t="s">
        <v>83</v>
      </c>
      <c r="AI765" s="49" t="s">
        <v>436</v>
      </c>
      <c r="AJ765" s="49">
        <v>1</v>
      </c>
      <c r="AK765" t="s">
        <v>5605</v>
      </c>
      <c r="AL765" s="355">
        <v>-9</v>
      </c>
      <c r="AM765" s="49" t="s">
        <v>75</v>
      </c>
      <c r="AN765" s="49" t="s">
        <v>75</v>
      </c>
      <c r="AO765" s="397" t="s">
        <v>75</v>
      </c>
      <c r="AP765" s="397" t="s">
        <v>75</v>
      </c>
      <c r="AQ765" s="397" t="s">
        <v>75</v>
      </c>
      <c r="AR765" s="397" t="s">
        <v>75</v>
      </c>
    </row>
    <row r="766" spans="1:44" x14ac:dyDescent="0.25">
      <c r="A766" s="353">
        <v>45685</v>
      </c>
      <c r="B766" t="s">
        <v>85</v>
      </c>
      <c r="C766" t="s">
        <v>188</v>
      </c>
      <c r="D766" s="357" t="s">
        <v>189</v>
      </c>
      <c r="E766" t="s">
        <v>462</v>
      </c>
      <c r="F766" t="s">
        <v>123</v>
      </c>
      <c r="G766" t="s">
        <v>75</v>
      </c>
      <c r="H766" t="s">
        <v>123</v>
      </c>
      <c r="I766" s="88">
        <v>-1</v>
      </c>
      <c r="J766" t="s">
        <v>102</v>
      </c>
      <c r="K766" s="49" t="s">
        <v>232</v>
      </c>
      <c r="L766" s="397">
        <v>9</v>
      </c>
      <c r="M766" t="s">
        <v>75</v>
      </c>
      <c r="N766" t="s">
        <v>75</v>
      </c>
      <c r="O766" t="s">
        <v>347</v>
      </c>
      <c r="P766" t="s">
        <v>347</v>
      </c>
      <c r="Q766" s="353" t="s">
        <v>75</v>
      </c>
      <c r="R766" t="s">
        <v>403</v>
      </c>
      <c r="S766" t="s">
        <v>2123</v>
      </c>
      <c r="T766" t="s">
        <v>2124</v>
      </c>
      <c r="U766" t="s">
        <v>75</v>
      </c>
      <c r="V766" t="s">
        <v>431</v>
      </c>
      <c r="W766" t="s">
        <v>75</v>
      </c>
      <c r="X766" s="49">
        <v>2.2999999999999998</v>
      </c>
      <c r="Y766" t="s">
        <v>75</v>
      </c>
      <c r="Z766" t="s">
        <v>347</v>
      </c>
      <c r="AA766" t="s">
        <v>75</v>
      </c>
      <c r="AB766" t="s">
        <v>123</v>
      </c>
      <c r="AC766" t="s">
        <v>559</v>
      </c>
      <c r="AD766" t="s">
        <v>80</v>
      </c>
      <c r="AE766" t="s">
        <v>199</v>
      </c>
      <c r="AF766" t="s">
        <v>409</v>
      </c>
      <c r="AG766" s="88" t="s">
        <v>256</v>
      </c>
      <c r="AH766" t="s">
        <v>83</v>
      </c>
      <c r="AI766" s="49" t="s">
        <v>414</v>
      </c>
      <c r="AJ766" s="49">
        <v>1</v>
      </c>
      <c r="AK766" t="s">
        <v>5605</v>
      </c>
      <c r="AL766" s="355">
        <v>-9</v>
      </c>
      <c r="AM766" s="49" t="s">
        <v>75</v>
      </c>
      <c r="AN766" s="49" t="s">
        <v>75</v>
      </c>
      <c r="AO766" s="397" t="s">
        <v>75</v>
      </c>
      <c r="AP766" s="397" t="s">
        <v>75</v>
      </c>
      <c r="AQ766" s="397" t="s">
        <v>75</v>
      </c>
      <c r="AR766" s="397" t="s">
        <v>75</v>
      </c>
    </row>
    <row r="767" spans="1:44" x14ac:dyDescent="0.25">
      <c r="A767" s="353">
        <v>45685</v>
      </c>
      <c r="B767" t="s">
        <v>85</v>
      </c>
      <c r="C767" t="s">
        <v>188</v>
      </c>
      <c r="D767" s="357" t="s">
        <v>363</v>
      </c>
      <c r="E767" t="s">
        <v>434</v>
      </c>
      <c r="F767" t="s">
        <v>740</v>
      </c>
      <c r="G767" t="s">
        <v>75</v>
      </c>
      <c r="H767" t="s">
        <v>741</v>
      </c>
      <c r="I767" s="88">
        <v>-1</v>
      </c>
      <c r="J767" t="s">
        <v>742</v>
      </c>
      <c r="K767" s="49" t="s">
        <v>743</v>
      </c>
      <c r="L767" s="397">
        <v>17</v>
      </c>
      <c r="M767" t="s">
        <v>75</v>
      </c>
      <c r="N767" t="s">
        <v>75</v>
      </c>
      <c r="O767" t="s">
        <v>347</v>
      </c>
      <c r="P767" t="s">
        <v>347</v>
      </c>
      <c r="Q767" s="353">
        <v>46022</v>
      </c>
      <c r="R767" t="s">
        <v>403</v>
      </c>
      <c r="S767" t="s">
        <v>610</v>
      </c>
      <c r="T767" t="s">
        <v>611</v>
      </c>
      <c r="U767" t="s">
        <v>75</v>
      </c>
      <c r="V767" t="s">
        <v>431</v>
      </c>
      <c r="W767" t="s">
        <v>75</v>
      </c>
      <c r="X767" s="49">
        <v>4.4000000000000004</v>
      </c>
      <c r="Y767" t="s">
        <v>75</v>
      </c>
      <c r="Z767" t="s">
        <v>347</v>
      </c>
      <c r="AA767" t="s">
        <v>75</v>
      </c>
      <c r="AB767" t="s">
        <v>744</v>
      </c>
      <c r="AC767" t="s">
        <v>75</v>
      </c>
      <c r="AD767" t="s">
        <v>2134</v>
      </c>
      <c r="AE767" t="s">
        <v>195</v>
      </c>
      <c r="AF767" t="s">
        <v>2135</v>
      </c>
      <c r="AG767" s="88" t="s">
        <v>2136</v>
      </c>
      <c r="AH767" t="s">
        <v>83</v>
      </c>
      <c r="AI767" s="49" t="s">
        <v>433</v>
      </c>
      <c r="AJ767" s="49">
        <v>1</v>
      </c>
      <c r="AK767" t="s">
        <v>5604</v>
      </c>
      <c r="AL767" s="355">
        <v>-17</v>
      </c>
      <c r="AM767" s="49" t="s">
        <v>75</v>
      </c>
      <c r="AN767" s="49" t="s">
        <v>75</v>
      </c>
      <c r="AO767" s="397" t="s">
        <v>75</v>
      </c>
      <c r="AP767" s="397" t="s">
        <v>75</v>
      </c>
      <c r="AQ767" s="397" t="s">
        <v>75</v>
      </c>
      <c r="AR767" s="397" t="s">
        <v>75</v>
      </c>
    </row>
    <row r="768" spans="1:44" x14ac:dyDescent="0.25">
      <c r="A768" s="353">
        <v>45685</v>
      </c>
      <c r="B768" t="s">
        <v>85</v>
      </c>
      <c r="C768" t="s">
        <v>188</v>
      </c>
      <c r="D768" s="357" t="s">
        <v>363</v>
      </c>
      <c r="E768" t="s">
        <v>434</v>
      </c>
      <c r="F768" t="s">
        <v>257</v>
      </c>
      <c r="G768" t="s">
        <v>75</v>
      </c>
      <c r="H768" t="s">
        <v>900</v>
      </c>
      <c r="I768" s="88">
        <v>-1</v>
      </c>
      <c r="J768" t="s">
        <v>901</v>
      </c>
      <c r="K768" s="49" t="s">
        <v>902</v>
      </c>
      <c r="L768" s="397">
        <v>110</v>
      </c>
      <c r="M768" t="s">
        <v>75</v>
      </c>
      <c r="N768" t="s">
        <v>75</v>
      </c>
      <c r="O768" t="s">
        <v>347</v>
      </c>
      <c r="P768" t="s">
        <v>347</v>
      </c>
      <c r="Q768" s="353">
        <v>45717</v>
      </c>
      <c r="R768" t="s">
        <v>403</v>
      </c>
      <c r="S768" t="s">
        <v>610</v>
      </c>
      <c r="T768" t="s">
        <v>611</v>
      </c>
      <c r="U768" t="s">
        <v>75</v>
      </c>
      <c r="V768" t="s">
        <v>431</v>
      </c>
      <c r="W768" t="s">
        <v>75</v>
      </c>
      <c r="X768" s="49">
        <v>5.4</v>
      </c>
      <c r="Y768" t="s">
        <v>75</v>
      </c>
      <c r="Z768" t="s">
        <v>347</v>
      </c>
      <c r="AA768" t="s">
        <v>75</v>
      </c>
      <c r="AB768" t="s">
        <v>903</v>
      </c>
      <c r="AC768" t="s">
        <v>904</v>
      </c>
      <c r="AD768" t="s">
        <v>243</v>
      </c>
      <c r="AE768" t="s">
        <v>195</v>
      </c>
      <c r="AF768" t="s">
        <v>2610</v>
      </c>
      <c r="AG768" s="88" t="s">
        <v>260</v>
      </c>
      <c r="AH768" t="s">
        <v>83</v>
      </c>
      <c r="AI768" s="49" t="s">
        <v>406</v>
      </c>
      <c r="AJ768" s="49">
        <v>1</v>
      </c>
      <c r="AK768" t="s">
        <v>5580</v>
      </c>
      <c r="AL768" s="355">
        <v>-110</v>
      </c>
      <c r="AM768" s="49" t="s">
        <v>75</v>
      </c>
      <c r="AN768" s="49" t="s">
        <v>75</v>
      </c>
      <c r="AO768" s="397" t="s">
        <v>75</v>
      </c>
      <c r="AP768" s="397" t="s">
        <v>75</v>
      </c>
      <c r="AQ768" s="397" t="s">
        <v>75</v>
      </c>
      <c r="AR768" s="397" t="s">
        <v>75</v>
      </c>
    </row>
    <row r="769" spans="1:44" x14ac:dyDescent="0.25">
      <c r="A769" s="353">
        <v>45685</v>
      </c>
      <c r="B769" t="s">
        <v>85</v>
      </c>
      <c r="C769" t="s">
        <v>175</v>
      </c>
      <c r="D769" s="357" t="s">
        <v>369</v>
      </c>
      <c r="E769" t="s">
        <v>529</v>
      </c>
      <c r="F769" t="s">
        <v>2874</v>
      </c>
      <c r="G769" t="s">
        <v>75</v>
      </c>
      <c r="H769" t="s">
        <v>2875</v>
      </c>
      <c r="I769" s="88">
        <v>-1</v>
      </c>
      <c r="J769" t="s">
        <v>88</v>
      </c>
      <c r="K769" s="49" t="s">
        <v>2876</v>
      </c>
      <c r="L769" s="397">
        <v>1000</v>
      </c>
      <c r="M769" t="s">
        <v>75</v>
      </c>
      <c r="N769" t="s">
        <v>75</v>
      </c>
      <c r="O769" t="s">
        <v>347</v>
      </c>
      <c r="P769" t="s">
        <v>347</v>
      </c>
      <c r="Q769" s="353" t="s">
        <v>75</v>
      </c>
      <c r="R769" t="s">
        <v>403</v>
      </c>
      <c r="S769" t="s">
        <v>5546</v>
      </c>
      <c r="T769" t="s">
        <v>5547</v>
      </c>
      <c r="U769" t="s">
        <v>75</v>
      </c>
      <c r="V769" t="s">
        <v>404</v>
      </c>
      <c r="W769" t="s">
        <v>75</v>
      </c>
      <c r="X769" s="49">
        <v>4.5999999999999996</v>
      </c>
      <c r="Y769" t="s">
        <v>75</v>
      </c>
      <c r="Z769" t="s">
        <v>347</v>
      </c>
      <c r="AA769" t="s">
        <v>75</v>
      </c>
      <c r="AB769" t="s">
        <v>2877</v>
      </c>
      <c r="AC769" t="s">
        <v>2871</v>
      </c>
      <c r="AD769" t="s">
        <v>2872</v>
      </c>
      <c r="AE769" t="s">
        <v>187</v>
      </c>
      <c r="AF769" t="s">
        <v>265</v>
      </c>
      <c r="AG769" s="88" t="s">
        <v>2873</v>
      </c>
      <c r="AH769" t="s">
        <v>83</v>
      </c>
      <c r="AI769" s="49" t="s">
        <v>433</v>
      </c>
      <c r="AJ769" s="49">
        <v>1</v>
      </c>
      <c r="AK769" t="s">
        <v>5601</v>
      </c>
      <c r="AL769" s="355">
        <v>-1000</v>
      </c>
      <c r="AM769" s="49" t="s">
        <v>75</v>
      </c>
      <c r="AN769" s="49" t="s">
        <v>75</v>
      </c>
      <c r="AO769" s="397" t="s">
        <v>75</v>
      </c>
      <c r="AP769" s="397" t="s">
        <v>75</v>
      </c>
      <c r="AQ769" s="397" t="s">
        <v>75</v>
      </c>
      <c r="AR769" s="397" t="s">
        <v>75</v>
      </c>
    </row>
    <row r="770" spans="1:44" ht="21" x14ac:dyDescent="0.35">
      <c r="A770" s="353">
        <v>45685</v>
      </c>
      <c r="B770" t="s">
        <v>85</v>
      </c>
      <c r="C770" t="s">
        <v>362</v>
      </c>
      <c r="D770" s="357" t="s">
        <v>2574</v>
      </c>
      <c r="E770" t="s">
        <v>542</v>
      </c>
      <c r="F770" t="s">
        <v>1950</v>
      </c>
      <c r="G770" t="s">
        <v>75</v>
      </c>
      <c r="H770" t="s">
        <v>1950</v>
      </c>
      <c r="I770" s="88">
        <v>-1</v>
      </c>
      <c r="J770" t="s">
        <v>94</v>
      </c>
      <c r="K770" s="49" t="s">
        <v>1951</v>
      </c>
      <c r="L770" s="397">
        <v>1.2</v>
      </c>
      <c r="M770" t="s">
        <v>75</v>
      </c>
      <c r="N770" t="s">
        <v>75</v>
      </c>
      <c r="O770" t="s">
        <v>347</v>
      </c>
      <c r="P770" t="s">
        <v>347</v>
      </c>
      <c r="Q770" s="353" t="s">
        <v>75</v>
      </c>
      <c r="R770" t="s">
        <v>403</v>
      </c>
      <c r="S770" t="s">
        <v>610</v>
      </c>
      <c r="T770" t="s">
        <v>611</v>
      </c>
      <c r="U770" t="s">
        <v>75</v>
      </c>
      <c r="V770" t="s">
        <v>431</v>
      </c>
      <c r="W770" t="s">
        <v>75</v>
      </c>
      <c r="X770" s="49">
        <v>8.3000000000000007</v>
      </c>
      <c r="Y770" t="s">
        <v>75</v>
      </c>
      <c r="Z770" t="s">
        <v>347</v>
      </c>
      <c r="AA770" t="s">
        <v>75</v>
      </c>
      <c r="AB770" t="s">
        <v>1952</v>
      </c>
      <c r="AC770" t="s">
        <v>347</v>
      </c>
      <c r="AD770" t="s">
        <v>243</v>
      </c>
      <c r="AE770" t="s">
        <v>546</v>
      </c>
      <c r="AF770" t="s">
        <v>5416</v>
      </c>
      <c r="AG770" s="88" t="s">
        <v>5417</v>
      </c>
      <c r="AH770" t="s">
        <v>83</v>
      </c>
      <c r="AI770" s="49" t="s">
        <v>445</v>
      </c>
      <c r="AJ770" s="49">
        <v>1</v>
      </c>
      <c r="AK770" t="s">
        <v>5602</v>
      </c>
      <c r="AL770" s="355">
        <v>-1.2</v>
      </c>
      <c r="AM770" s="49" t="s">
        <v>75</v>
      </c>
      <c r="AN770" s="49" t="s">
        <v>75</v>
      </c>
      <c r="AO770" s="397" t="s">
        <v>75</v>
      </c>
      <c r="AP770" s="397" t="s">
        <v>75</v>
      </c>
      <c r="AQ770" s="397" t="s">
        <v>75</v>
      </c>
      <c r="AR770" s="397" t="s">
        <v>75</v>
      </c>
    </row>
    <row r="771" spans="1:44" x14ac:dyDescent="0.25">
      <c r="A771" s="353">
        <v>45685</v>
      </c>
      <c r="B771" t="s">
        <v>85</v>
      </c>
      <c r="C771" t="s">
        <v>188</v>
      </c>
      <c r="D771" s="357" t="s">
        <v>365</v>
      </c>
      <c r="E771" t="s">
        <v>430</v>
      </c>
      <c r="F771" t="s">
        <v>99</v>
      </c>
      <c r="G771" t="s">
        <v>75</v>
      </c>
      <c r="H771" t="s">
        <v>99</v>
      </c>
      <c r="I771" s="88">
        <v>-1</v>
      </c>
      <c r="J771" t="s">
        <v>218</v>
      </c>
      <c r="K771" s="49" t="s">
        <v>100</v>
      </c>
      <c r="L771" s="397">
        <v>3.04</v>
      </c>
      <c r="M771" t="s">
        <v>75</v>
      </c>
      <c r="N771" t="s">
        <v>75</v>
      </c>
      <c r="O771" t="s">
        <v>347</v>
      </c>
      <c r="P771" t="s">
        <v>347</v>
      </c>
      <c r="Q771" s="353" t="s">
        <v>347</v>
      </c>
      <c r="R771" t="s">
        <v>403</v>
      </c>
      <c r="S771" t="s">
        <v>5546</v>
      </c>
      <c r="T771" t="s">
        <v>5547</v>
      </c>
      <c r="U771" t="s">
        <v>75</v>
      </c>
      <c r="V771" t="s">
        <v>431</v>
      </c>
      <c r="W771" t="s">
        <v>75</v>
      </c>
      <c r="X771" s="49">
        <v>5.2</v>
      </c>
      <c r="Y771" t="s">
        <v>75</v>
      </c>
      <c r="Z771" t="s">
        <v>347</v>
      </c>
      <c r="AA771" t="s">
        <v>75</v>
      </c>
      <c r="AB771" t="s">
        <v>101</v>
      </c>
      <c r="AC771" t="s">
        <v>75</v>
      </c>
      <c r="AD771" t="s">
        <v>80</v>
      </c>
      <c r="AE771" t="s">
        <v>187</v>
      </c>
      <c r="AF771" t="s">
        <v>409</v>
      </c>
      <c r="AG771" s="88" t="s">
        <v>256</v>
      </c>
      <c r="AH771" t="s">
        <v>83</v>
      </c>
      <c r="AI771" s="49" t="s">
        <v>406</v>
      </c>
      <c r="AJ771" s="49">
        <v>1</v>
      </c>
      <c r="AK771" t="s">
        <v>5601</v>
      </c>
      <c r="AL771" s="355">
        <v>-3.04</v>
      </c>
      <c r="AM771" s="49" t="s">
        <v>75</v>
      </c>
      <c r="AN771" s="49" t="s">
        <v>75</v>
      </c>
      <c r="AO771" s="397" t="s">
        <v>75</v>
      </c>
      <c r="AP771" s="397" t="s">
        <v>75</v>
      </c>
      <c r="AQ771" s="397" t="s">
        <v>75</v>
      </c>
      <c r="AR771" s="397" t="s">
        <v>75</v>
      </c>
    </row>
    <row r="772" spans="1:44" x14ac:dyDescent="0.25">
      <c r="A772" s="353">
        <v>45686</v>
      </c>
      <c r="B772" t="s">
        <v>85</v>
      </c>
      <c r="C772" t="s">
        <v>188</v>
      </c>
      <c r="D772" s="357" t="s">
        <v>189</v>
      </c>
      <c r="E772" t="s">
        <v>462</v>
      </c>
      <c r="F772" t="s">
        <v>2676</v>
      </c>
      <c r="G772" t="s">
        <v>75</v>
      </c>
      <c r="H772" t="s">
        <v>2676</v>
      </c>
      <c r="I772" s="88">
        <v>-20</v>
      </c>
      <c r="J772" t="s">
        <v>2884</v>
      </c>
      <c r="K772" s="49" t="s">
        <v>2677</v>
      </c>
      <c r="L772" s="397">
        <v>6</v>
      </c>
      <c r="M772" t="s">
        <v>75</v>
      </c>
      <c r="N772" t="s">
        <v>75</v>
      </c>
      <c r="O772" t="s">
        <v>347</v>
      </c>
      <c r="P772" t="s">
        <v>347</v>
      </c>
      <c r="Q772" s="353" t="s">
        <v>75</v>
      </c>
      <c r="R772" t="s">
        <v>403</v>
      </c>
      <c r="S772" t="s">
        <v>159</v>
      </c>
      <c r="T772" t="s">
        <v>400</v>
      </c>
      <c r="U772" t="s">
        <v>75</v>
      </c>
      <c r="V772" t="s">
        <v>431</v>
      </c>
      <c r="W772" t="s">
        <v>75</v>
      </c>
      <c r="X772" s="49">
        <v>4.2</v>
      </c>
      <c r="Y772" t="s">
        <v>75</v>
      </c>
      <c r="Z772" t="s">
        <v>347</v>
      </c>
      <c r="AA772" t="s">
        <v>75</v>
      </c>
      <c r="AB772" t="s">
        <v>2678</v>
      </c>
      <c r="AC772" t="s">
        <v>2679</v>
      </c>
      <c r="AD772" t="s">
        <v>80</v>
      </c>
      <c r="AE772" t="s">
        <v>313</v>
      </c>
      <c r="AF772" t="s">
        <v>409</v>
      </c>
      <c r="AG772" s="88" t="s">
        <v>256</v>
      </c>
      <c r="AH772" t="s">
        <v>83</v>
      </c>
      <c r="AI772" s="49" t="s">
        <v>433</v>
      </c>
      <c r="AJ772" s="49">
        <v>1</v>
      </c>
      <c r="AK772" t="s">
        <v>5606</v>
      </c>
      <c r="AL772" s="355">
        <v>-120</v>
      </c>
      <c r="AM772" s="49" t="s">
        <v>75</v>
      </c>
      <c r="AN772" s="49" t="s">
        <v>75</v>
      </c>
      <c r="AO772" s="397" t="s">
        <v>75</v>
      </c>
      <c r="AP772" s="397" t="s">
        <v>75</v>
      </c>
      <c r="AQ772" s="397" t="s">
        <v>75</v>
      </c>
      <c r="AR772" s="397" t="s">
        <v>75</v>
      </c>
    </row>
    <row r="773" spans="1:44" x14ac:dyDescent="0.25">
      <c r="A773" s="353">
        <v>45686</v>
      </c>
      <c r="B773" t="s">
        <v>85</v>
      </c>
      <c r="C773" t="s">
        <v>179</v>
      </c>
      <c r="D773" s="357" t="s">
        <v>2670</v>
      </c>
      <c r="E773" t="s">
        <v>2671</v>
      </c>
      <c r="F773" t="s">
        <v>5607</v>
      </c>
      <c r="H773" t="s">
        <v>5608</v>
      </c>
      <c r="I773" s="88">
        <v>-14</v>
      </c>
      <c r="J773" t="s">
        <v>103</v>
      </c>
      <c r="K773" s="49" t="s">
        <v>5609</v>
      </c>
      <c r="L773" s="397">
        <v>137</v>
      </c>
      <c r="M773" t="s">
        <v>75</v>
      </c>
      <c r="N773" t="s">
        <v>75</v>
      </c>
      <c r="O773" t="s">
        <v>347</v>
      </c>
      <c r="P773" t="s">
        <v>347</v>
      </c>
      <c r="Q773" s="353">
        <v>45608</v>
      </c>
      <c r="R773" t="s">
        <v>403</v>
      </c>
      <c r="S773" t="s">
        <v>159</v>
      </c>
      <c r="T773" t="s">
        <v>400</v>
      </c>
      <c r="U773" t="s">
        <v>75</v>
      </c>
      <c r="V773" t="s">
        <v>404</v>
      </c>
      <c r="W773" t="s">
        <v>75</v>
      </c>
      <c r="X773" s="49">
        <v>1.2</v>
      </c>
      <c r="Y773" t="s">
        <v>75</v>
      </c>
      <c r="Z773" t="s">
        <v>347</v>
      </c>
      <c r="AA773" t="s">
        <v>75</v>
      </c>
      <c r="AB773" t="s">
        <v>5610</v>
      </c>
      <c r="AC773" t="s">
        <v>522</v>
      </c>
      <c r="AD773" t="s">
        <v>164</v>
      </c>
      <c r="AE773" t="s">
        <v>313</v>
      </c>
      <c r="AF773" t="s">
        <v>345</v>
      </c>
      <c r="AG773" s="88" t="s">
        <v>262</v>
      </c>
      <c r="AH773" t="s">
        <v>83</v>
      </c>
      <c r="AI773" s="49" t="s">
        <v>436</v>
      </c>
      <c r="AJ773" s="49">
        <v>1</v>
      </c>
      <c r="AK773" t="s">
        <v>5606</v>
      </c>
      <c r="AL773" s="355">
        <v>-1918</v>
      </c>
      <c r="AM773" s="49" t="s">
        <v>75</v>
      </c>
      <c r="AN773" s="49" t="s">
        <v>75</v>
      </c>
      <c r="AO773" s="397" t="s">
        <v>75</v>
      </c>
      <c r="AP773" s="397" t="s">
        <v>75</v>
      </c>
      <c r="AQ773" s="397" t="s">
        <v>75</v>
      </c>
      <c r="AR773" s="397" t="s">
        <v>75</v>
      </c>
    </row>
    <row r="774" spans="1:44" x14ac:dyDescent="0.25">
      <c r="A774" s="353">
        <v>45686</v>
      </c>
      <c r="B774" t="s">
        <v>85</v>
      </c>
      <c r="C774" t="s">
        <v>179</v>
      </c>
      <c r="D774" s="357" t="s">
        <v>282</v>
      </c>
      <c r="E774" t="s">
        <v>524</v>
      </c>
      <c r="F774" t="s">
        <v>1864</v>
      </c>
      <c r="G774" t="s">
        <v>75</v>
      </c>
      <c r="H774" t="s">
        <v>1864</v>
      </c>
      <c r="I774" s="88">
        <v>-3</v>
      </c>
      <c r="J774" t="s">
        <v>97</v>
      </c>
      <c r="K774" s="49" t="s">
        <v>285</v>
      </c>
      <c r="L774" s="397">
        <v>650</v>
      </c>
      <c r="M774" t="s">
        <v>75</v>
      </c>
      <c r="N774" t="s">
        <v>75</v>
      </c>
      <c r="O774" t="s">
        <v>347</v>
      </c>
      <c r="P774" t="s">
        <v>347</v>
      </c>
      <c r="Q774" s="353">
        <v>46174</v>
      </c>
      <c r="R774" t="s">
        <v>403</v>
      </c>
      <c r="S774" t="s">
        <v>159</v>
      </c>
      <c r="T774" t="s">
        <v>400</v>
      </c>
      <c r="U774" t="s">
        <v>75</v>
      </c>
      <c r="V774" t="s">
        <v>404</v>
      </c>
      <c r="W774" t="s">
        <v>75</v>
      </c>
      <c r="X774" s="49">
        <v>2.1</v>
      </c>
      <c r="Y774" t="s">
        <v>75</v>
      </c>
      <c r="Z774" t="s">
        <v>347</v>
      </c>
      <c r="AA774" t="s">
        <v>75</v>
      </c>
      <c r="AB774" t="s">
        <v>2142</v>
      </c>
      <c r="AC774" t="s">
        <v>527</v>
      </c>
      <c r="AD774" t="s">
        <v>283</v>
      </c>
      <c r="AE774" t="s">
        <v>313</v>
      </c>
      <c r="AF774" t="s">
        <v>528</v>
      </c>
      <c r="AG774" s="88" t="s">
        <v>284</v>
      </c>
      <c r="AH774" t="s">
        <v>83</v>
      </c>
      <c r="AI774" s="49" t="s">
        <v>414</v>
      </c>
      <c r="AJ774" s="49">
        <v>1</v>
      </c>
      <c r="AK774" t="s">
        <v>5606</v>
      </c>
      <c r="AL774" s="355">
        <v>-1950</v>
      </c>
      <c r="AM774" s="49" t="s">
        <v>75</v>
      </c>
      <c r="AN774" s="49" t="s">
        <v>75</v>
      </c>
      <c r="AO774" s="397" t="s">
        <v>75</v>
      </c>
      <c r="AP774" s="397" t="s">
        <v>75</v>
      </c>
      <c r="AQ774" s="397" t="s">
        <v>75</v>
      </c>
      <c r="AR774" s="397" t="s">
        <v>75</v>
      </c>
    </row>
    <row r="775" spans="1:44" x14ac:dyDescent="0.25">
      <c r="A775" s="353">
        <v>45686</v>
      </c>
      <c r="B775" t="s">
        <v>85</v>
      </c>
      <c r="C775" t="s">
        <v>177</v>
      </c>
      <c r="D775" s="357" t="s">
        <v>84</v>
      </c>
      <c r="E775" t="s">
        <v>481</v>
      </c>
      <c r="F775" t="s">
        <v>91</v>
      </c>
      <c r="G775" t="s">
        <v>75</v>
      </c>
      <c r="H775" t="s">
        <v>91</v>
      </c>
      <c r="I775" s="88">
        <v>-3</v>
      </c>
      <c r="J775" t="s">
        <v>93</v>
      </c>
      <c r="K775" s="49">
        <v>21090604</v>
      </c>
      <c r="L775" s="397">
        <v>2</v>
      </c>
      <c r="M775" t="s">
        <v>75</v>
      </c>
      <c r="N775" t="s">
        <v>75</v>
      </c>
      <c r="O775" t="s">
        <v>347</v>
      </c>
      <c r="P775" t="s">
        <v>347</v>
      </c>
      <c r="Q775" s="353">
        <v>46235</v>
      </c>
      <c r="R775" t="s">
        <v>403</v>
      </c>
      <c r="S775" t="s">
        <v>171</v>
      </c>
      <c r="T775" t="s">
        <v>402</v>
      </c>
      <c r="U775" t="s">
        <v>75</v>
      </c>
      <c r="V775" t="s">
        <v>404</v>
      </c>
      <c r="W775" t="s">
        <v>75</v>
      </c>
      <c r="X775" s="49">
        <v>7.6</v>
      </c>
      <c r="Y775" t="s">
        <v>75</v>
      </c>
      <c r="Z775" t="s">
        <v>347</v>
      </c>
      <c r="AA775" t="s">
        <v>75</v>
      </c>
      <c r="AB775" t="s">
        <v>92</v>
      </c>
      <c r="AC775" t="s">
        <v>510</v>
      </c>
      <c r="AD775" t="s">
        <v>80</v>
      </c>
      <c r="AE775" t="s">
        <v>180</v>
      </c>
      <c r="AF775" t="s">
        <v>409</v>
      </c>
      <c r="AG775" s="88" t="s">
        <v>256</v>
      </c>
      <c r="AH775" t="s">
        <v>83</v>
      </c>
      <c r="AI775" s="49" t="s">
        <v>416</v>
      </c>
      <c r="AJ775" s="49">
        <v>1</v>
      </c>
      <c r="AK775" t="s">
        <v>5611</v>
      </c>
      <c r="AL775" s="355">
        <v>-6</v>
      </c>
      <c r="AM775" s="49" t="s">
        <v>75</v>
      </c>
      <c r="AN775" s="49" t="s">
        <v>75</v>
      </c>
      <c r="AO775" s="397" t="s">
        <v>75</v>
      </c>
      <c r="AP775" s="397" t="s">
        <v>75</v>
      </c>
      <c r="AQ775" s="397" t="s">
        <v>75</v>
      </c>
      <c r="AR775" s="397" t="s">
        <v>75</v>
      </c>
    </row>
    <row r="776" spans="1:44" x14ac:dyDescent="0.25">
      <c r="A776" s="353">
        <v>45686</v>
      </c>
      <c r="B776" t="s">
        <v>85</v>
      </c>
      <c r="C776" t="s">
        <v>179</v>
      </c>
      <c r="D776" s="357" t="s">
        <v>2670</v>
      </c>
      <c r="E776" t="s">
        <v>2671</v>
      </c>
      <c r="F776" t="s">
        <v>2726</v>
      </c>
      <c r="G776" t="s">
        <v>75</v>
      </c>
      <c r="H776" t="s">
        <v>2726</v>
      </c>
      <c r="I776" s="88">
        <v>-3</v>
      </c>
      <c r="J776" t="s">
        <v>103</v>
      </c>
      <c r="K776" s="49" t="s">
        <v>5612</v>
      </c>
      <c r="L776" s="397">
        <v>137</v>
      </c>
      <c r="M776" t="s">
        <v>75</v>
      </c>
      <c r="N776" t="s">
        <v>75</v>
      </c>
      <c r="O776" t="s">
        <v>347</v>
      </c>
      <c r="P776" t="s">
        <v>347</v>
      </c>
      <c r="Q776" s="353" t="s">
        <v>75</v>
      </c>
      <c r="R776" t="s">
        <v>403</v>
      </c>
      <c r="S776" t="s">
        <v>159</v>
      </c>
      <c r="T776" t="s">
        <v>400</v>
      </c>
      <c r="U776" t="s">
        <v>75</v>
      </c>
      <c r="V776" t="s">
        <v>404</v>
      </c>
      <c r="W776" t="s">
        <v>75</v>
      </c>
      <c r="X776" s="49">
        <v>1.2</v>
      </c>
      <c r="Y776" t="s">
        <v>75</v>
      </c>
      <c r="Z776" t="s">
        <v>347</v>
      </c>
      <c r="AA776" t="s">
        <v>75</v>
      </c>
      <c r="AB776" t="s">
        <v>5613</v>
      </c>
      <c r="AC776" t="s">
        <v>522</v>
      </c>
      <c r="AD776" t="s">
        <v>164</v>
      </c>
      <c r="AE776" t="s">
        <v>313</v>
      </c>
      <c r="AF776" t="s">
        <v>345</v>
      </c>
      <c r="AG776" s="88" t="s">
        <v>262</v>
      </c>
      <c r="AH776" t="s">
        <v>83</v>
      </c>
      <c r="AI776" s="49" t="s">
        <v>436</v>
      </c>
      <c r="AJ776" s="49">
        <v>1</v>
      </c>
      <c r="AK776" t="s">
        <v>5606</v>
      </c>
      <c r="AL776" s="355">
        <v>-411</v>
      </c>
      <c r="AM776" s="49" t="s">
        <v>75</v>
      </c>
      <c r="AN776" s="49" t="s">
        <v>75</v>
      </c>
      <c r="AO776" s="397" t="s">
        <v>75</v>
      </c>
      <c r="AP776" s="397" t="s">
        <v>75</v>
      </c>
      <c r="AQ776" s="397" t="s">
        <v>75</v>
      </c>
      <c r="AR776" s="397" t="s">
        <v>75</v>
      </c>
    </row>
    <row r="777" spans="1:44" x14ac:dyDescent="0.25">
      <c r="A777" s="353">
        <v>45686</v>
      </c>
      <c r="B777" t="s">
        <v>85</v>
      </c>
      <c r="C777" t="s">
        <v>605</v>
      </c>
      <c r="D777" s="357" t="s">
        <v>367</v>
      </c>
      <c r="E777" t="s">
        <v>512</v>
      </c>
      <c r="F777" t="s">
        <v>663</v>
      </c>
      <c r="G777" t="s">
        <v>75</v>
      </c>
      <c r="H777" t="s">
        <v>663</v>
      </c>
      <c r="I777" s="88">
        <v>-3</v>
      </c>
      <c r="J777" t="s">
        <v>103</v>
      </c>
      <c r="K777" s="49" t="s">
        <v>664</v>
      </c>
      <c r="L777" s="397">
        <v>2.5</v>
      </c>
      <c r="M777" t="s">
        <v>75</v>
      </c>
      <c r="N777" t="s">
        <v>75</v>
      </c>
      <c r="O777" t="s">
        <v>347</v>
      </c>
      <c r="P777" t="s">
        <v>347</v>
      </c>
      <c r="Q777" s="353">
        <v>46296</v>
      </c>
      <c r="R777" t="s">
        <v>403</v>
      </c>
      <c r="S777" t="s">
        <v>159</v>
      </c>
      <c r="T777" t="s">
        <v>400</v>
      </c>
      <c r="U777" t="s">
        <v>75</v>
      </c>
      <c r="V777" t="s">
        <v>404</v>
      </c>
      <c r="W777" t="s">
        <v>75</v>
      </c>
      <c r="X777" s="49">
        <v>5.5</v>
      </c>
      <c r="Y777" t="s">
        <v>75</v>
      </c>
      <c r="Z777" t="s">
        <v>347</v>
      </c>
      <c r="AA777" t="s">
        <v>75</v>
      </c>
      <c r="AB777" t="s">
        <v>663</v>
      </c>
      <c r="AC777" t="s">
        <v>484</v>
      </c>
      <c r="AD777" t="s">
        <v>80</v>
      </c>
      <c r="AE777" t="s">
        <v>313</v>
      </c>
      <c r="AF777" t="s">
        <v>409</v>
      </c>
      <c r="AG777" s="88" t="s">
        <v>256</v>
      </c>
      <c r="AH777" t="s">
        <v>83</v>
      </c>
      <c r="AI777" s="49" t="s">
        <v>406</v>
      </c>
      <c r="AJ777" s="49">
        <v>1</v>
      </c>
      <c r="AK777" t="s">
        <v>5606</v>
      </c>
      <c r="AL777" s="355">
        <v>-7.5</v>
      </c>
      <c r="AM777" s="49" t="s">
        <v>75</v>
      </c>
      <c r="AN777" s="49" t="s">
        <v>75</v>
      </c>
      <c r="AO777" s="397" t="s">
        <v>75</v>
      </c>
      <c r="AP777" s="397" t="s">
        <v>75</v>
      </c>
      <c r="AQ777" s="397" t="s">
        <v>75</v>
      </c>
      <c r="AR777" s="397" t="s">
        <v>75</v>
      </c>
    </row>
    <row r="778" spans="1:44" x14ac:dyDescent="0.25">
      <c r="A778" s="353">
        <v>45686</v>
      </c>
      <c r="B778" t="s">
        <v>85</v>
      </c>
      <c r="C778" t="s">
        <v>188</v>
      </c>
      <c r="D778" s="357" t="s">
        <v>365</v>
      </c>
      <c r="E778" t="s">
        <v>430</v>
      </c>
      <c r="F778" t="s">
        <v>99</v>
      </c>
      <c r="G778" t="s">
        <v>75</v>
      </c>
      <c r="H778" t="s">
        <v>99</v>
      </c>
      <c r="I778" s="88">
        <v>-3</v>
      </c>
      <c r="J778" t="s">
        <v>218</v>
      </c>
      <c r="K778" s="49" t="s">
        <v>100</v>
      </c>
      <c r="L778" s="397">
        <v>3.04</v>
      </c>
      <c r="M778" t="s">
        <v>75</v>
      </c>
      <c r="N778" t="s">
        <v>75</v>
      </c>
      <c r="O778" t="s">
        <v>347</v>
      </c>
      <c r="P778" t="s">
        <v>347</v>
      </c>
      <c r="Q778" s="353" t="s">
        <v>347</v>
      </c>
      <c r="R778" t="s">
        <v>403</v>
      </c>
      <c r="S778" t="s">
        <v>159</v>
      </c>
      <c r="T778" t="s">
        <v>400</v>
      </c>
      <c r="U778" t="s">
        <v>75</v>
      </c>
      <c r="V778" t="s">
        <v>431</v>
      </c>
      <c r="W778" t="s">
        <v>75</v>
      </c>
      <c r="X778" s="49">
        <v>5.2</v>
      </c>
      <c r="Y778" t="s">
        <v>75</v>
      </c>
      <c r="Z778" t="s">
        <v>347</v>
      </c>
      <c r="AA778" t="s">
        <v>75</v>
      </c>
      <c r="AB778" t="s">
        <v>101</v>
      </c>
      <c r="AC778" t="s">
        <v>75</v>
      </c>
      <c r="AD778" t="s">
        <v>80</v>
      </c>
      <c r="AE778" t="s">
        <v>313</v>
      </c>
      <c r="AF778" t="s">
        <v>409</v>
      </c>
      <c r="AG778" s="88" t="s">
        <v>256</v>
      </c>
      <c r="AH778" t="s">
        <v>83</v>
      </c>
      <c r="AI778" s="49" t="s">
        <v>406</v>
      </c>
      <c r="AJ778" s="49">
        <v>1</v>
      </c>
      <c r="AK778" t="s">
        <v>5606</v>
      </c>
      <c r="AL778" s="355">
        <v>-9.120000000000001</v>
      </c>
      <c r="AM778" s="49" t="s">
        <v>75</v>
      </c>
      <c r="AN778" s="49" t="s">
        <v>75</v>
      </c>
      <c r="AO778" s="397" t="s">
        <v>75</v>
      </c>
      <c r="AP778" s="397" t="s">
        <v>75</v>
      </c>
      <c r="AQ778" s="397" t="s">
        <v>75</v>
      </c>
      <c r="AR778" s="397" t="s">
        <v>75</v>
      </c>
    </row>
    <row r="779" spans="1:44" x14ac:dyDescent="0.25">
      <c r="A779" s="353">
        <v>45686</v>
      </c>
      <c r="B779" t="s">
        <v>85</v>
      </c>
      <c r="C779" t="s">
        <v>188</v>
      </c>
      <c r="D779" s="357" t="s">
        <v>189</v>
      </c>
      <c r="E779" t="s">
        <v>432</v>
      </c>
      <c r="F779" t="s">
        <v>205</v>
      </c>
      <c r="G779" t="s">
        <v>75</v>
      </c>
      <c r="H779" t="s">
        <v>205</v>
      </c>
      <c r="I779" s="88">
        <v>-2</v>
      </c>
      <c r="J779" t="s">
        <v>2137</v>
      </c>
      <c r="K779" s="49" t="s">
        <v>463</v>
      </c>
      <c r="L779" s="397">
        <v>13</v>
      </c>
      <c r="M779" t="s">
        <v>75</v>
      </c>
      <c r="N779" t="s">
        <v>75</v>
      </c>
      <c r="O779" t="s">
        <v>347</v>
      </c>
      <c r="P779" t="s">
        <v>347</v>
      </c>
      <c r="Q779" s="353" t="s">
        <v>75</v>
      </c>
      <c r="R779" t="s">
        <v>403</v>
      </c>
      <c r="S779" t="s">
        <v>159</v>
      </c>
      <c r="T779" t="s">
        <v>400</v>
      </c>
      <c r="U779" t="s">
        <v>75</v>
      </c>
      <c r="V779" t="s">
        <v>431</v>
      </c>
      <c r="W779" t="s">
        <v>75</v>
      </c>
      <c r="X779" s="49">
        <v>2.2999999999999998</v>
      </c>
      <c r="Y779" t="s">
        <v>75</v>
      </c>
      <c r="Z779" t="s">
        <v>347</v>
      </c>
      <c r="AA779" t="s">
        <v>75</v>
      </c>
      <c r="AB779" t="s">
        <v>464</v>
      </c>
      <c r="AC779" t="s">
        <v>437</v>
      </c>
      <c r="AD779" t="s">
        <v>80</v>
      </c>
      <c r="AE779" t="s">
        <v>313</v>
      </c>
      <c r="AF779" t="s">
        <v>409</v>
      </c>
      <c r="AG779" s="88" t="s">
        <v>256</v>
      </c>
      <c r="AH779" t="s">
        <v>83</v>
      </c>
      <c r="AI779" s="49" t="s">
        <v>405</v>
      </c>
      <c r="AJ779" s="49">
        <v>1</v>
      </c>
      <c r="AK779" t="s">
        <v>5606</v>
      </c>
      <c r="AL779" s="355">
        <v>-26</v>
      </c>
      <c r="AM779" s="49" t="s">
        <v>75</v>
      </c>
      <c r="AN779" s="49" t="s">
        <v>75</v>
      </c>
      <c r="AO779" s="397" t="s">
        <v>75</v>
      </c>
      <c r="AP779" s="397" t="s">
        <v>75</v>
      </c>
      <c r="AQ779" s="397" t="s">
        <v>75</v>
      </c>
      <c r="AR779" s="397" t="s">
        <v>75</v>
      </c>
    </row>
    <row r="780" spans="1:44" x14ac:dyDescent="0.25">
      <c r="A780" s="353">
        <v>45686</v>
      </c>
      <c r="B780" t="s">
        <v>85</v>
      </c>
      <c r="C780" t="s">
        <v>188</v>
      </c>
      <c r="D780" s="357" t="s">
        <v>189</v>
      </c>
      <c r="E780" t="s">
        <v>462</v>
      </c>
      <c r="F780" t="s">
        <v>317</v>
      </c>
      <c r="G780" t="s">
        <v>75</v>
      </c>
      <c r="H780" t="s">
        <v>317</v>
      </c>
      <c r="I780" s="88">
        <v>-2</v>
      </c>
      <c r="J780" t="s">
        <v>102</v>
      </c>
      <c r="K780" s="49" t="s">
        <v>458</v>
      </c>
      <c r="L780" s="397">
        <v>9</v>
      </c>
      <c r="M780" t="s">
        <v>75</v>
      </c>
      <c r="N780" t="s">
        <v>75</v>
      </c>
      <c r="O780" t="s">
        <v>347</v>
      </c>
      <c r="P780" t="s">
        <v>347</v>
      </c>
      <c r="Q780" s="353">
        <v>46234</v>
      </c>
      <c r="R780" t="s">
        <v>403</v>
      </c>
      <c r="S780" t="s">
        <v>159</v>
      </c>
      <c r="T780" t="s">
        <v>400</v>
      </c>
      <c r="U780" t="s">
        <v>75</v>
      </c>
      <c r="V780" t="s">
        <v>431</v>
      </c>
      <c r="W780" t="s">
        <v>75</v>
      </c>
      <c r="X780" s="49">
        <v>2.2000000000000002</v>
      </c>
      <c r="Y780" t="s">
        <v>75</v>
      </c>
      <c r="Z780" t="s">
        <v>347</v>
      </c>
      <c r="AA780" t="s">
        <v>75</v>
      </c>
      <c r="AB780" t="s">
        <v>317</v>
      </c>
      <c r="AC780" t="s">
        <v>459</v>
      </c>
      <c r="AD780" t="s">
        <v>80</v>
      </c>
      <c r="AE780" t="s">
        <v>313</v>
      </c>
      <c r="AF780" t="s">
        <v>409</v>
      </c>
      <c r="AG780" s="88" t="s">
        <v>256</v>
      </c>
      <c r="AH780" t="s">
        <v>83</v>
      </c>
      <c r="AI780" s="49" t="s">
        <v>414</v>
      </c>
      <c r="AJ780" s="49">
        <v>1</v>
      </c>
      <c r="AK780" t="s">
        <v>5606</v>
      </c>
      <c r="AL780" s="355">
        <v>-18</v>
      </c>
      <c r="AM780" s="49" t="s">
        <v>75</v>
      </c>
      <c r="AN780" s="49" t="s">
        <v>75</v>
      </c>
      <c r="AO780" s="397" t="s">
        <v>75</v>
      </c>
      <c r="AP780" s="397" t="s">
        <v>75</v>
      </c>
      <c r="AQ780" s="397" t="s">
        <v>75</v>
      </c>
      <c r="AR780" s="397" t="s">
        <v>75</v>
      </c>
    </row>
    <row r="781" spans="1:44" x14ac:dyDescent="0.25">
      <c r="A781" s="353">
        <v>45686</v>
      </c>
      <c r="B781" t="s">
        <v>85</v>
      </c>
      <c r="C781" t="s">
        <v>188</v>
      </c>
      <c r="D781" s="357" t="s">
        <v>189</v>
      </c>
      <c r="E781" t="s">
        <v>462</v>
      </c>
      <c r="F781" t="s">
        <v>231</v>
      </c>
      <c r="G781" t="s">
        <v>75</v>
      </c>
      <c r="H781" t="s">
        <v>231</v>
      </c>
      <c r="I781" s="88">
        <v>-2</v>
      </c>
      <c r="J781" t="s">
        <v>102</v>
      </c>
      <c r="K781" s="49" t="s">
        <v>700</v>
      </c>
      <c r="L781" s="397">
        <v>9</v>
      </c>
      <c r="M781" t="s">
        <v>75</v>
      </c>
      <c r="N781" t="s">
        <v>75</v>
      </c>
      <c r="O781" t="s">
        <v>347</v>
      </c>
      <c r="P781" t="s">
        <v>347</v>
      </c>
      <c r="Q781" s="353" t="s">
        <v>75</v>
      </c>
      <c r="R781" t="s">
        <v>403</v>
      </c>
      <c r="S781" t="s">
        <v>171</v>
      </c>
      <c r="T781" t="s">
        <v>402</v>
      </c>
      <c r="U781" t="s">
        <v>75</v>
      </c>
      <c r="V781" t="s">
        <v>431</v>
      </c>
      <c r="W781" t="s">
        <v>75</v>
      </c>
      <c r="X781" s="49">
        <v>2.2999999999999998</v>
      </c>
      <c r="Y781" t="s">
        <v>75</v>
      </c>
      <c r="Z781" t="s">
        <v>347</v>
      </c>
      <c r="AA781" t="s">
        <v>75</v>
      </c>
      <c r="AB781" t="s">
        <v>231</v>
      </c>
      <c r="AC781" t="s">
        <v>559</v>
      </c>
      <c r="AD781" t="s">
        <v>80</v>
      </c>
      <c r="AE781" t="s">
        <v>180</v>
      </c>
      <c r="AF781" t="s">
        <v>409</v>
      </c>
      <c r="AG781" s="88" t="s">
        <v>256</v>
      </c>
      <c r="AH781" t="s">
        <v>83</v>
      </c>
      <c r="AI781" s="49" t="s">
        <v>436</v>
      </c>
      <c r="AJ781" s="49">
        <v>1</v>
      </c>
      <c r="AK781" t="s">
        <v>5611</v>
      </c>
      <c r="AL781" s="355">
        <v>-18</v>
      </c>
      <c r="AM781" s="49" t="s">
        <v>75</v>
      </c>
      <c r="AN781" s="49" t="s">
        <v>75</v>
      </c>
      <c r="AO781" s="397" t="s">
        <v>75</v>
      </c>
      <c r="AP781" s="397" t="s">
        <v>75</v>
      </c>
      <c r="AQ781" s="397" t="s">
        <v>75</v>
      </c>
      <c r="AR781" s="397" t="s">
        <v>75</v>
      </c>
    </row>
    <row r="782" spans="1:44" x14ac:dyDescent="0.25">
      <c r="A782" s="353">
        <v>45686</v>
      </c>
      <c r="B782" t="s">
        <v>85</v>
      </c>
      <c r="C782" t="s">
        <v>188</v>
      </c>
      <c r="D782" s="357" t="s">
        <v>189</v>
      </c>
      <c r="E782" t="s">
        <v>462</v>
      </c>
      <c r="F782" t="s">
        <v>123</v>
      </c>
      <c r="G782" t="s">
        <v>75</v>
      </c>
      <c r="H782" t="s">
        <v>123</v>
      </c>
      <c r="I782" s="88">
        <v>-2</v>
      </c>
      <c r="J782" t="s">
        <v>102</v>
      </c>
      <c r="K782" s="49" t="s">
        <v>232</v>
      </c>
      <c r="L782" s="397">
        <v>9</v>
      </c>
      <c r="M782" t="s">
        <v>75</v>
      </c>
      <c r="N782" t="s">
        <v>75</v>
      </c>
      <c r="O782" t="s">
        <v>347</v>
      </c>
      <c r="P782" t="s">
        <v>347</v>
      </c>
      <c r="Q782" s="353" t="s">
        <v>75</v>
      </c>
      <c r="R782" t="s">
        <v>403</v>
      </c>
      <c r="S782" t="s">
        <v>171</v>
      </c>
      <c r="T782" t="s">
        <v>402</v>
      </c>
      <c r="U782" t="s">
        <v>75</v>
      </c>
      <c r="V782" t="s">
        <v>431</v>
      </c>
      <c r="W782" t="s">
        <v>75</v>
      </c>
      <c r="X782" s="49">
        <v>2.2999999999999998</v>
      </c>
      <c r="Y782" t="s">
        <v>75</v>
      </c>
      <c r="Z782" t="s">
        <v>347</v>
      </c>
      <c r="AA782" t="s">
        <v>75</v>
      </c>
      <c r="AB782" t="s">
        <v>123</v>
      </c>
      <c r="AC782" t="s">
        <v>559</v>
      </c>
      <c r="AD782" t="s">
        <v>80</v>
      </c>
      <c r="AE782" t="s">
        <v>180</v>
      </c>
      <c r="AF782" t="s">
        <v>409</v>
      </c>
      <c r="AG782" s="88" t="s">
        <v>256</v>
      </c>
      <c r="AH782" t="s">
        <v>83</v>
      </c>
      <c r="AI782" s="49" t="s">
        <v>414</v>
      </c>
      <c r="AJ782" s="49">
        <v>1</v>
      </c>
      <c r="AK782" t="s">
        <v>5611</v>
      </c>
      <c r="AL782" s="355">
        <v>-18</v>
      </c>
      <c r="AM782" s="49" t="s">
        <v>75</v>
      </c>
      <c r="AN782" s="49" t="s">
        <v>75</v>
      </c>
      <c r="AO782" s="397" t="s">
        <v>75</v>
      </c>
      <c r="AP782" s="397" t="s">
        <v>75</v>
      </c>
      <c r="AQ782" s="397" t="s">
        <v>75</v>
      </c>
      <c r="AR782" s="397" t="s">
        <v>75</v>
      </c>
    </row>
    <row r="783" spans="1:44" x14ac:dyDescent="0.25">
      <c r="A783" s="353">
        <v>45686</v>
      </c>
      <c r="B783" t="s">
        <v>85</v>
      </c>
      <c r="C783" t="s">
        <v>177</v>
      </c>
      <c r="D783" s="357" t="s">
        <v>608</v>
      </c>
      <c r="E783" t="s">
        <v>412</v>
      </c>
      <c r="F783" t="s">
        <v>95</v>
      </c>
      <c r="G783" t="s">
        <v>75</v>
      </c>
      <c r="H783" t="s">
        <v>95</v>
      </c>
      <c r="I783" s="88">
        <v>-1</v>
      </c>
      <c r="J783" t="s">
        <v>97</v>
      </c>
      <c r="K783" s="49" t="s">
        <v>514</v>
      </c>
      <c r="L783" s="397">
        <v>295</v>
      </c>
      <c r="M783" t="s">
        <v>75</v>
      </c>
      <c r="N783" t="s">
        <v>75</v>
      </c>
      <c r="O783" t="s">
        <v>347</v>
      </c>
      <c r="P783" t="s">
        <v>347</v>
      </c>
      <c r="Q783" s="353">
        <v>45809</v>
      </c>
      <c r="R783" t="s">
        <v>403</v>
      </c>
      <c r="S783" t="s">
        <v>171</v>
      </c>
      <c r="T783" t="s">
        <v>402</v>
      </c>
      <c r="U783" t="s">
        <v>75</v>
      </c>
      <c r="V783" t="s">
        <v>404</v>
      </c>
      <c r="W783" t="s">
        <v>75</v>
      </c>
      <c r="X783" s="49">
        <v>8.1999999999999993</v>
      </c>
      <c r="Y783" t="s">
        <v>75</v>
      </c>
      <c r="Z783" t="s">
        <v>347</v>
      </c>
      <c r="AA783" t="s">
        <v>75</v>
      </c>
      <c r="AB783" t="s">
        <v>96</v>
      </c>
      <c r="AC783" t="s">
        <v>509</v>
      </c>
      <c r="AD783" t="s">
        <v>77</v>
      </c>
      <c r="AE783" t="s">
        <v>180</v>
      </c>
      <c r="AF783" t="s">
        <v>399</v>
      </c>
      <c r="AG783" s="88" t="s">
        <v>258</v>
      </c>
      <c r="AH783" t="s">
        <v>83</v>
      </c>
      <c r="AI783" s="49" t="s">
        <v>445</v>
      </c>
      <c r="AJ783" s="49">
        <v>1</v>
      </c>
      <c r="AK783" t="s">
        <v>5611</v>
      </c>
      <c r="AL783" s="355">
        <v>-295</v>
      </c>
      <c r="AM783" s="49" t="s">
        <v>75</v>
      </c>
      <c r="AN783" s="49" t="s">
        <v>75</v>
      </c>
      <c r="AO783" s="397" t="s">
        <v>75</v>
      </c>
      <c r="AP783" s="397" t="s">
        <v>75</v>
      </c>
      <c r="AQ783" s="397" t="s">
        <v>75</v>
      </c>
      <c r="AR783" s="397" t="s">
        <v>75</v>
      </c>
    </row>
    <row r="784" spans="1:44" x14ac:dyDescent="0.25">
      <c r="A784" s="353">
        <v>45686</v>
      </c>
      <c r="B784" t="s">
        <v>85</v>
      </c>
      <c r="C784" t="s">
        <v>188</v>
      </c>
      <c r="D784" s="357" t="s">
        <v>363</v>
      </c>
      <c r="E784" t="s">
        <v>434</v>
      </c>
      <c r="F784" t="s">
        <v>435</v>
      </c>
      <c r="G784" t="s">
        <v>75</v>
      </c>
      <c r="H784" t="s">
        <v>210</v>
      </c>
      <c r="I784" s="88">
        <v>-1</v>
      </c>
      <c r="J784" t="s">
        <v>88</v>
      </c>
      <c r="K784" s="49" t="s">
        <v>439</v>
      </c>
      <c r="L784" s="397">
        <v>29</v>
      </c>
      <c r="M784" t="s">
        <v>75</v>
      </c>
      <c r="N784" t="s">
        <v>75</v>
      </c>
      <c r="O784" t="s">
        <v>347</v>
      </c>
      <c r="P784" t="s">
        <v>347</v>
      </c>
      <c r="Q784" s="353">
        <v>45931</v>
      </c>
      <c r="R784" t="s">
        <v>403</v>
      </c>
      <c r="S784" t="s">
        <v>171</v>
      </c>
      <c r="T784" t="s">
        <v>402</v>
      </c>
      <c r="U784" t="s">
        <v>75</v>
      </c>
      <c r="V784" t="s">
        <v>431</v>
      </c>
      <c r="W784" t="s">
        <v>75</v>
      </c>
      <c r="X784" s="49">
        <v>1.5</v>
      </c>
      <c r="Y784" t="s">
        <v>75</v>
      </c>
      <c r="Z784" t="s">
        <v>347</v>
      </c>
      <c r="AA784" t="s">
        <v>75</v>
      </c>
      <c r="AB784" t="s">
        <v>211</v>
      </c>
      <c r="AC784" t="s">
        <v>349</v>
      </c>
      <c r="AD784" t="s">
        <v>299</v>
      </c>
      <c r="AE784" t="s">
        <v>180</v>
      </c>
      <c r="AF784" t="s">
        <v>410</v>
      </c>
      <c r="AG784" s="88" t="s">
        <v>411</v>
      </c>
      <c r="AH784" t="s">
        <v>83</v>
      </c>
      <c r="AI784" s="49" t="s">
        <v>436</v>
      </c>
      <c r="AJ784" s="49">
        <v>1</v>
      </c>
      <c r="AK784" t="s">
        <v>5611</v>
      </c>
      <c r="AL784" s="355">
        <v>-29</v>
      </c>
      <c r="AM784" s="49" t="s">
        <v>75</v>
      </c>
      <c r="AN784" s="49" t="s">
        <v>75</v>
      </c>
      <c r="AO784" s="397" t="s">
        <v>75</v>
      </c>
      <c r="AP784" s="397" t="s">
        <v>75</v>
      </c>
      <c r="AQ784" s="397" t="s">
        <v>75</v>
      </c>
      <c r="AR784" s="397" t="s">
        <v>75</v>
      </c>
    </row>
    <row r="785" spans="1:44" x14ac:dyDescent="0.25">
      <c r="A785" s="353">
        <v>45686</v>
      </c>
      <c r="B785" t="s">
        <v>85</v>
      </c>
      <c r="C785" t="s">
        <v>362</v>
      </c>
      <c r="D785" s="357" t="s">
        <v>609</v>
      </c>
      <c r="E785" t="s">
        <v>542</v>
      </c>
      <c r="F785" t="s">
        <v>147</v>
      </c>
      <c r="G785" t="s">
        <v>75</v>
      </c>
      <c r="H785" t="s">
        <v>147</v>
      </c>
      <c r="I785" s="88">
        <v>-1</v>
      </c>
      <c r="J785" t="s">
        <v>146</v>
      </c>
      <c r="K785" s="49" t="s">
        <v>148</v>
      </c>
      <c r="L785" s="397">
        <v>50</v>
      </c>
      <c r="M785" t="s">
        <v>75</v>
      </c>
      <c r="N785" t="s">
        <v>75</v>
      </c>
      <c r="O785" t="s">
        <v>347</v>
      </c>
      <c r="P785" t="s">
        <v>347</v>
      </c>
      <c r="Q785" s="353">
        <v>45901</v>
      </c>
      <c r="R785" t="s">
        <v>403</v>
      </c>
      <c r="S785" t="s">
        <v>281</v>
      </c>
      <c r="T785" t="s">
        <v>548</v>
      </c>
      <c r="U785" t="s">
        <v>75</v>
      </c>
      <c r="V785" t="s">
        <v>431</v>
      </c>
      <c r="W785" t="s">
        <v>75</v>
      </c>
      <c r="X785" s="49">
        <v>8.1999999999999993</v>
      </c>
      <c r="Y785" t="s">
        <v>75</v>
      </c>
      <c r="Z785" t="s">
        <v>347</v>
      </c>
      <c r="AA785" t="s">
        <v>75</v>
      </c>
      <c r="AB785" t="s">
        <v>149</v>
      </c>
      <c r="AC785" t="s">
        <v>544</v>
      </c>
      <c r="AD785" t="s">
        <v>237</v>
      </c>
      <c r="AE785" t="s">
        <v>209</v>
      </c>
      <c r="AF785" t="s">
        <v>407</v>
      </c>
      <c r="AG785" s="88" t="s">
        <v>545</v>
      </c>
      <c r="AH785" t="s">
        <v>83</v>
      </c>
      <c r="AI785" s="49">
        <v>8</v>
      </c>
      <c r="AJ785" s="49">
        <v>1</v>
      </c>
      <c r="AK785" t="s">
        <v>5614</v>
      </c>
      <c r="AL785" s="355">
        <v>-50</v>
      </c>
      <c r="AM785" s="49" t="s">
        <v>75</v>
      </c>
      <c r="AN785" s="49" t="s">
        <v>75</v>
      </c>
      <c r="AO785" s="397" t="s">
        <v>75</v>
      </c>
      <c r="AP785" s="397" t="s">
        <v>75</v>
      </c>
      <c r="AQ785" s="397" t="s">
        <v>75</v>
      </c>
      <c r="AR785" s="397" t="s">
        <v>75</v>
      </c>
    </row>
    <row r="786" spans="1:44" x14ac:dyDescent="0.25">
      <c r="A786" s="353">
        <v>45686</v>
      </c>
      <c r="B786" t="s">
        <v>85</v>
      </c>
      <c r="C786" t="s">
        <v>177</v>
      </c>
      <c r="D786" s="357" t="s">
        <v>84</v>
      </c>
      <c r="E786" t="s">
        <v>512</v>
      </c>
      <c r="F786" t="s">
        <v>236</v>
      </c>
      <c r="G786" t="s">
        <v>75</v>
      </c>
      <c r="H786" t="s">
        <v>236</v>
      </c>
      <c r="I786" s="88">
        <v>-1</v>
      </c>
      <c r="J786" t="s">
        <v>93</v>
      </c>
      <c r="K786" s="49">
        <v>63609</v>
      </c>
      <c r="L786" s="397">
        <v>65</v>
      </c>
      <c r="M786" t="s">
        <v>75</v>
      </c>
      <c r="N786" t="s">
        <v>75</v>
      </c>
      <c r="O786" t="s">
        <v>347</v>
      </c>
      <c r="P786" t="s">
        <v>347</v>
      </c>
      <c r="Q786" s="353">
        <v>46266</v>
      </c>
      <c r="R786" t="s">
        <v>403</v>
      </c>
      <c r="S786" t="s">
        <v>159</v>
      </c>
      <c r="T786" t="s">
        <v>400</v>
      </c>
      <c r="U786" t="s">
        <v>75</v>
      </c>
      <c r="V786" t="s">
        <v>404</v>
      </c>
      <c r="W786" t="s">
        <v>75</v>
      </c>
      <c r="X786" s="49">
        <v>7.6</v>
      </c>
      <c r="Y786" t="s">
        <v>75</v>
      </c>
      <c r="Z786" t="s">
        <v>347</v>
      </c>
      <c r="AA786" t="s">
        <v>75</v>
      </c>
      <c r="AB786" t="s">
        <v>236</v>
      </c>
      <c r="AC786" t="s">
        <v>513</v>
      </c>
      <c r="AD786" t="s">
        <v>241</v>
      </c>
      <c r="AE786" t="s">
        <v>313</v>
      </c>
      <c r="AF786" t="s">
        <v>413</v>
      </c>
      <c r="AG786" s="88" t="s">
        <v>253</v>
      </c>
      <c r="AH786" t="s">
        <v>83</v>
      </c>
      <c r="AI786" s="49" t="s">
        <v>416</v>
      </c>
      <c r="AJ786" s="49">
        <v>1</v>
      </c>
      <c r="AK786" t="s">
        <v>5606</v>
      </c>
      <c r="AL786" s="355">
        <v>-65</v>
      </c>
      <c r="AM786" s="49" t="s">
        <v>75</v>
      </c>
      <c r="AN786" s="49" t="s">
        <v>75</v>
      </c>
      <c r="AO786" s="397" t="s">
        <v>75</v>
      </c>
      <c r="AP786" s="397" t="s">
        <v>75</v>
      </c>
      <c r="AQ786" s="397" t="s">
        <v>75</v>
      </c>
      <c r="AR786" s="397" t="s">
        <v>75</v>
      </c>
    </row>
    <row r="787" spans="1:44" x14ac:dyDescent="0.25">
      <c r="A787" s="353">
        <v>45686</v>
      </c>
      <c r="B787" t="s">
        <v>85</v>
      </c>
      <c r="C787" t="s">
        <v>362</v>
      </c>
      <c r="D787" s="357" t="s">
        <v>609</v>
      </c>
      <c r="E787" t="s">
        <v>542</v>
      </c>
      <c r="F787" t="s">
        <v>161</v>
      </c>
      <c r="G787" t="s">
        <v>75</v>
      </c>
      <c r="H787" t="s">
        <v>161</v>
      </c>
      <c r="I787" s="88">
        <v>-1</v>
      </c>
      <c r="J787" t="s">
        <v>93</v>
      </c>
      <c r="K787" s="49" t="s">
        <v>162</v>
      </c>
      <c r="L787" s="397">
        <v>90</v>
      </c>
      <c r="M787" t="s">
        <v>75</v>
      </c>
      <c r="N787" t="s">
        <v>75</v>
      </c>
      <c r="O787" t="s">
        <v>347</v>
      </c>
      <c r="P787" t="s">
        <v>347</v>
      </c>
      <c r="Q787" s="353">
        <v>45901</v>
      </c>
      <c r="R787" t="s">
        <v>403</v>
      </c>
      <c r="S787" t="s">
        <v>281</v>
      </c>
      <c r="T787" t="s">
        <v>548</v>
      </c>
      <c r="U787" t="s">
        <v>75</v>
      </c>
      <c r="V787" t="s">
        <v>431</v>
      </c>
      <c r="W787" t="s">
        <v>75</v>
      </c>
      <c r="X787" s="49">
        <v>8.1999999999999993</v>
      </c>
      <c r="Y787" t="s">
        <v>75</v>
      </c>
      <c r="Z787" t="s">
        <v>347</v>
      </c>
      <c r="AA787" t="s">
        <v>75</v>
      </c>
      <c r="AB787" t="s">
        <v>163</v>
      </c>
      <c r="AC787" t="s">
        <v>544</v>
      </c>
      <c r="AD787" t="s">
        <v>237</v>
      </c>
      <c r="AE787" s="356" t="s">
        <v>209</v>
      </c>
      <c r="AF787" t="s">
        <v>407</v>
      </c>
      <c r="AG787" s="88" t="s">
        <v>545</v>
      </c>
      <c r="AH787" t="s">
        <v>83</v>
      </c>
      <c r="AI787" s="49">
        <v>8</v>
      </c>
      <c r="AJ787" s="49">
        <v>1</v>
      </c>
      <c r="AK787" t="s">
        <v>5614</v>
      </c>
      <c r="AL787" s="355">
        <v>-90</v>
      </c>
      <c r="AM787" s="49" t="s">
        <v>75</v>
      </c>
      <c r="AN787" s="49" t="s">
        <v>75</v>
      </c>
      <c r="AO787" s="397" t="s">
        <v>75</v>
      </c>
      <c r="AP787" s="397" t="s">
        <v>75</v>
      </c>
      <c r="AQ787" s="397" t="s">
        <v>75</v>
      </c>
      <c r="AR787" s="397" t="s">
        <v>75</v>
      </c>
    </row>
    <row r="788" spans="1:44" x14ac:dyDescent="0.25">
      <c r="A788" s="353">
        <v>45686</v>
      </c>
      <c r="B788" t="s">
        <v>85</v>
      </c>
      <c r="C788" t="s">
        <v>188</v>
      </c>
      <c r="D788" s="357" t="s">
        <v>189</v>
      </c>
      <c r="E788" t="s">
        <v>432</v>
      </c>
      <c r="F788" t="s">
        <v>81</v>
      </c>
      <c r="G788" t="s">
        <v>75</v>
      </c>
      <c r="H788" t="s">
        <v>81</v>
      </c>
      <c r="I788" s="88">
        <v>-1</v>
      </c>
      <c r="J788" t="s">
        <v>218</v>
      </c>
      <c r="K788" s="49" t="s">
        <v>465</v>
      </c>
      <c r="L788" s="397">
        <v>7.5</v>
      </c>
      <c r="M788" t="s">
        <v>75</v>
      </c>
      <c r="N788" t="s">
        <v>75</v>
      </c>
      <c r="O788" t="s">
        <v>347</v>
      </c>
      <c r="P788" t="s">
        <v>347</v>
      </c>
      <c r="Q788" s="353" t="s">
        <v>75</v>
      </c>
      <c r="R788" t="s">
        <v>403</v>
      </c>
      <c r="S788" t="s">
        <v>171</v>
      </c>
      <c r="T788" t="s">
        <v>402</v>
      </c>
      <c r="U788" t="s">
        <v>75</v>
      </c>
      <c r="V788" t="s">
        <v>431</v>
      </c>
      <c r="W788" t="s">
        <v>75</v>
      </c>
      <c r="X788" s="49">
        <v>4.0999999999999996</v>
      </c>
      <c r="Y788" t="s">
        <v>75</v>
      </c>
      <c r="Z788" t="s">
        <v>347</v>
      </c>
      <c r="AA788" t="s">
        <v>75</v>
      </c>
      <c r="AB788" t="s">
        <v>82</v>
      </c>
      <c r="AC788" t="s">
        <v>466</v>
      </c>
      <c r="AD788" t="s">
        <v>80</v>
      </c>
      <c r="AE788" t="s">
        <v>180</v>
      </c>
      <c r="AF788" t="s">
        <v>5361</v>
      </c>
      <c r="AG788" s="88" t="s">
        <v>256</v>
      </c>
      <c r="AH788" t="s">
        <v>83</v>
      </c>
      <c r="AI788" s="49" t="s">
        <v>433</v>
      </c>
      <c r="AJ788" s="49">
        <v>1</v>
      </c>
      <c r="AK788" t="s">
        <v>5611</v>
      </c>
      <c r="AL788" s="355">
        <v>-7.5</v>
      </c>
      <c r="AM788" s="49" t="s">
        <v>75</v>
      </c>
      <c r="AN788" s="49" t="s">
        <v>75</v>
      </c>
      <c r="AO788" s="397" t="s">
        <v>75</v>
      </c>
      <c r="AP788" s="397" t="s">
        <v>75</v>
      </c>
      <c r="AQ788" s="397" t="s">
        <v>75</v>
      </c>
      <c r="AR788" s="397" t="s">
        <v>75</v>
      </c>
    </row>
    <row r="789" spans="1:44" x14ac:dyDescent="0.25">
      <c r="A789" s="353">
        <v>45686</v>
      </c>
      <c r="B789" t="s">
        <v>85</v>
      </c>
      <c r="C789" t="s">
        <v>188</v>
      </c>
      <c r="D789" s="357" t="s">
        <v>189</v>
      </c>
      <c r="E789" t="s">
        <v>462</v>
      </c>
      <c r="F789" t="s">
        <v>203</v>
      </c>
      <c r="G789" t="s">
        <v>75</v>
      </c>
      <c r="H789" t="s">
        <v>203</v>
      </c>
      <c r="I789" s="88">
        <v>-1</v>
      </c>
      <c r="J789" t="s">
        <v>2185</v>
      </c>
      <c r="K789" s="49" t="s">
        <v>461</v>
      </c>
      <c r="L789" s="397">
        <v>15</v>
      </c>
      <c r="M789" t="s">
        <v>75</v>
      </c>
      <c r="N789" t="s">
        <v>75</v>
      </c>
      <c r="O789" t="s">
        <v>347</v>
      </c>
      <c r="P789" t="s">
        <v>347</v>
      </c>
      <c r="Q789" s="353" t="s">
        <v>75</v>
      </c>
      <c r="R789" t="s">
        <v>403</v>
      </c>
      <c r="S789" t="s">
        <v>159</v>
      </c>
      <c r="T789" t="s">
        <v>400</v>
      </c>
      <c r="U789" t="s">
        <v>75</v>
      </c>
      <c r="V789" t="s">
        <v>431</v>
      </c>
      <c r="W789" t="s">
        <v>75</v>
      </c>
      <c r="X789" s="49">
        <v>6.1</v>
      </c>
      <c r="Y789" t="s">
        <v>75</v>
      </c>
      <c r="Z789" t="s">
        <v>347</v>
      </c>
      <c r="AA789" t="s">
        <v>75</v>
      </c>
      <c r="AB789" t="s">
        <v>204</v>
      </c>
      <c r="AC789" t="s">
        <v>437</v>
      </c>
      <c r="AD789" t="s">
        <v>80</v>
      </c>
      <c r="AE789" t="s">
        <v>313</v>
      </c>
      <c r="AF789" t="s">
        <v>409</v>
      </c>
      <c r="AG789" s="88" t="s">
        <v>256</v>
      </c>
      <c r="AH789" t="s">
        <v>83</v>
      </c>
      <c r="AI789" s="49" t="s">
        <v>416</v>
      </c>
      <c r="AJ789" s="49">
        <v>1</v>
      </c>
      <c r="AK789" t="s">
        <v>5606</v>
      </c>
      <c r="AL789" s="355">
        <v>-15</v>
      </c>
      <c r="AM789" s="49" t="s">
        <v>75</v>
      </c>
      <c r="AN789" s="49" t="s">
        <v>75</v>
      </c>
      <c r="AO789" s="397" t="s">
        <v>75</v>
      </c>
      <c r="AP789" s="397" t="s">
        <v>75</v>
      </c>
      <c r="AQ789" s="397" t="s">
        <v>75</v>
      </c>
      <c r="AR789" s="397" t="s">
        <v>75</v>
      </c>
    </row>
    <row r="790" spans="1:44" x14ac:dyDescent="0.25">
      <c r="A790" s="353">
        <v>45686</v>
      </c>
      <c r="B790" t="s">
        <v>85</v>
      </c>
      <c r="C790" t="s">
        <v>177</v>
      </c>
      <c r="D790" s="357" t="s">
        <v>84</v>
      </c>
      <c r="E790" t="s">
        <v>481</v>
      </c>
      <c r="F790" t="s">
        <v>1835</v>
      </c>
      <c r="G790" t="s">
        <v>75</v>
      </c>
      <c r="H790" t="s">
        <v>1835</v>
      </c>
      <c r="I790" s="88">
        <v>-1</v>
      </c>
      <c r="J790" t="s">
        <v>93</v>
      </c>
      <c r="K790" s="49" t="s">
        <v>1836</v>
      </c>
      <c r="L790" s="397">
        <v>12</v>
      </c>
      <c r="M790" t="s">
        <v>75</v>
      </c>
      <c r="N790" t="s">
        <v>75</v>
      </c>
      <c r="O790" t="s">
        <v>347</v>
      </c>
      <c r="P790" t="s">
        <v>347</v>
      </c>
      <c r="Q790" s="353">
        <v>46290</v>
      </c>
      <c r="R790" t="s">
        <v>403</v>
      </c>
      <c r="S790" t="s">
        <v>159</v>
      </c>
      <c r="T790" t="s">
        <v>400</v>
      </c>
      <c r="U790" t="s">
        <v>75</v>
      </c>
      <c r="V790" t="s">
        <v>404</v>
      </c>
      <c r="W790" t="s">
        <v>75</v>
      </c>
      <c r="X790" s="49">
        <v>8.6</v>
      </c>
      <c r="Y790" t="s">
        <v>75</v>
      </c>
      <c r="Z790" t="s">
        <v>347</v>
      </c>
      <c r="AA790" t="s">
        <v>75</v>
      </c>
      <c r="AB790" t="s">
        <v>1837</v>
      </c>
      <c r="AC790" t="s">
        <v>482</v>
      </c>
      <c r="AD790" t="s">
        <v>80</v>
      </c>
      <c r="AE790" t="s">
        <v>313</v>
      </c>
      <c r="AF790" t="s">
        <v>409</v>
      </c>
      <c r="AG790" s="88" t="s">
        <v>256</v>
      </c>
      <c r="AH790" t="s">
        <v>83</v>
      </c>
      <c r="AI790" s="49">
        <v>8</v>
      </c>
      <c r="AJ790" s="49">
        <v>1</v>
      </c>
      <c r="AK790" t="s">
        <v>5606</v>
      </c>
      <c r="AL790" s="355">
        <v>-12</v>
      </c>
      <c r="AM790" s="49" t="s">
        <v>75</v>
      </c>
      <c r="AN790" s="49" t="s">
        <v>75</v>
      </c>
      <c r="AO790" s="397" t="s">
        <v>75</v>
      </c>
      <c r="AP790" s="397" t="s">
        <v>75</v>
      </c>
      <c r="AQ790" s="397" t="s">
        <v>75</v>
      </c>
      <c r="AR790" s="397" t="s">
        <v>75</v>
      </c>
    </row>
    <row r="791" spans="1:44" x14ac:dyDescent="0.25">
      <c r="A791" s="353">
        <v>45686</v>
      </c>
      <c r="B791" t="s">
        <v>85</v>
      </c>
      <c r="C791" t="s">
        <v>188</v>
      </c>
      <c r="D791" s="357" t="s">
        <v>189</v>
      </c>
      <c r="E791" t="s">
        <v>462</v>
      </c>
      <c r="F791" t="s">
        <v>123</v>
      </c>
      <c r="G791" t="s">
        <v>75</v>
      </c>
      <c r="H791" t="s">
        <v>123</v>
      </c>
      <c r="I791" s="88">
        <v>-1</v>
      </c>
      <c r="J791" t="s">
        <v>102</v>
      </c>
      <c r="K791" s="49" t="s">
        <v>232</v>
      </c>
      <c r="L791" s="397">
        <v>9</v>
      </c>
      <c r="M791" t="s">
        <v>75</v>
      </c>
      <c r="N791" t="s">
        <v>75</v>
      </c>
      <c r="O791" t="s">
        <v>347</v>
      </c>
      <c r="P791" t="s">
        <v>347</v>
      </c>
      <c r="Q791" s="353" t="s">
        <v>75</v>
      </c>
      <c r="R791" t="s">
        <v>403</v>
      </c>
      <c r="S791" t="s">
        <v>159</v>
      </c>
      <c r="T791" t="s">
        <v>400</v>
      </c>
      <c r="U791" t="s">
        <v>75</v>
      </c>
      <c r="V791" t="s">
        <v>431</v>
      </c>
      <c r="W791" t="s">
        <v>75</v>
      </c>
      <c r="X791" s="49">
        <v>2.2999999999999998</v>
      </c>
      <c r="Y791" t="s">
        <v>75</v>
      </c>
      <c r="Z791" t="s">
        <v>347</v>
      </c>
      <c r="AA791" t="s">
        <v>75</v>
      </c>
      <c r="AB791" t="s">
        <v>123</v>
      </c>
      <c r="AC791" t="s">
        <v>559</v>
      </c>
      <c r="AD791" t="s">
        <v>80</v>
      </c>
      <c r="AE791" t="s">
        <v>313</v>
      </c>
      <c r="AF791" t="s">
        <v>409</v>
      </c>
      <c r="AG791" s="88" t="s">
        <v>256</v>
      </c>
      <c r="AH791" t="s">
        <v>83</v>
      </c>
      <c r="AI791" s="49" t="s">
        <v>414</v>
      </c>
      <c r="AJ791" s="49">
        <v>1</v>
      </c>
      <c r="AK791" t="s">
        <v>5606</v>
      </c>
      <c r="AL791" s="355">
        <v>-9</v>
      </c>
      <c r="AM791" s="49" t="s">
        <v>75</v>
      </c>
      <c r="AN791" s="49" t="s">
        <v>75</v>
      </c>
      <c r="AO791" s="397" t="s">
        <v>75</v>
      </c>
      <c r="AP791" s="397" t="s">
        <v>75</v>
      </c>
      <c r="AQ791" s="397" t="s">
        <v>75</v>
      </c>
      <c r="AR791" s="397" t="s">
        <v>75</v>
      </c>
    </row>
    <row r="792" spans="1:44" x14ac:dyDescent="0.25">
      <c r="A792" s="353">
        <v>45686</v>
      </c>
      <c r="B792" t="s">
        <v>85</v>
      </c>
      <c r="C792" t="s">
        <v>177</v>
      </c>
      <c r="D792" s="357" t="s">
        <v>608</v>
      </c>
      <c r="E792" t="s">
        <v>412</v>
      </c>
      <c r="F792" t="s">
        <v>502</v>
      </c>
      <c r="G792" t="s">
        <v>75</v>
      </c>
      <c r="H792" t="s">
        <v>200</v>
      </c>
      <c r="I792" s="88">
        <v>-1</v>
      </c>
      <c r="J792" t="s">
        <v>105</v>
      </c>
      <c r="K792" s="49" t="s">
        <v>504</v>
      </c>
      <c r="L792" s="397">
        <v>7</v>
      </c>
      <c r="M792" t="s">
        <v>75</v>
      </c>
      <c r="N792" t="s">
        <v>75</v>
      </c>
      <c r="O792" t="s">
        <v>347</v>
      </c>
      <c r="P792" t="s">
        <v>347</v>
      </c>
      <c r="Q792" s="353" t="s">
        <v>75</v>
      </c>
      <c r="R792" t="s">
        <v>403</v>
      </c>
      <c r="S792" t="s">
        <v>171</v>
      </c>
      <c r="T792" t="s">
        <v>402</v>
      </c>
      <c r="U792" t="s">
        <v>75</v>
      </c>
      <c r="V792" t="s">
        <v>404</v>
      </c>
      <c r="W792" t="s">
        <v>75</v>
      </c>
      <c r="X792" s="49">
        <v>8.4</v>
      </c>
      <c r="Y792" t="s">
        <v>75</v>
      </c>
      <c r="Z792" t="s">
        <v>347</v>
      </c>
      <c r="AA792" t="s">
        <v>75</v>
      </c>
      <c r="AB792" t="s">
        <v>201</v>
      </c>
      <c r="AC792" t="s">
        <v>497</v>
      </c>
      <c r="AD792" t="s">
        <v>80</v>
      </c>
      <c r="AE792" t="s">
        <v>180</v>
      </c>
      <c r="AF792" t="s">
        <v>409</v>
      </c>
      <c r="AG792" s="88" t="s">
        <v>256</v>
      </c>
      <c r="AH792" t="s">
        <v>104</v>
      </c>
      <c r="AI792" s="49" t="s">
        <v>445</v>
      </c>
      <c r="AJ792" s="49">
        <v>1</v>
      </c>
      <c r="AK792" t="s">
        <v>5611</v>
      </c>
      <c r="AL792" s="355">
        <v>-7</v>
      </c>
      <c r="AM792" s="49" t="s">
        <v>75</v>
      </c>
      <c r="AN792" s="49" t="s">
        <v>75</v>
      </c>
      <c r="AO792" s="397" t="s">
        <v>75</v>
      </c>
      <c r="AP792" s="397" t="s">
        <v>75</v>
      </c>
      <c r="AQ792" s="397" t="s">
        <v>75</v>
      </c>
      <c r="AR792" s="397" t="s">
        <v>75</v>
      </c>
    </row>
    <row r="793" spans="1:44" x14ac:dyDescent="0.25">
      <c r="A793" s="353">
        <v>45686</v>
      </c>
      <c r="B793" t="s">
        <v>85</v>
      </c>
      <c r="C793" t="s">
        <v>362</v>
      </c>
      <c r="D793" s="357" t="s">
        <v>609</v>
      </c>
      <c r="E793" t="s">
        <v>542</v>
      </c>
      <c r="F793" t="s">
        <v>143</v>
      </c>
      <c r="G793" t="s">
        <v>75</v>
      </c>
      <c r="H793" t="s">
        <v>143</v>
      </c>
      <c r="I793" s="88">
        <v>-1</v>
      </c>
      <c r="J793" t="s">
        <v>146</v>
      </c>
      <c r="K793" s="49" t="s">
        <v>308</v>
      </c>
      <c r="L793" s="397">
        <v>60</v>
      </c>
      <c r="M793" t="s">
        <v>75</v>
      </c>
      <c r="N793" t="s">
        <v>75</v>
      </c>
      <c r="O793" t="s">
        <v>347</v>
      </c>
      <c r="P793" t="s">
        <v>347</v>
      </c>
      <c r="Q793" s="353">
        <v>45901</v>
      </c>
      <c r="R793" t="s">
        <v>403</v>
      </c>
      <c r="S793" t="s">
        <v>281</v>
      </c>
      <c r="T793" t="s">
        <v>548</v>
      </c>
      <c r="U793" t="s">
        <v>75</v>
      </c>
      <c r="V793" t="s">
        <v>431</v>
      </c>
      <c r="W793" t="s">
        <v>75</v>
      </c>
      <c r="X793" s="49">
        <v>8.1999999999999993</v>
      </c>
      <c r="Y793" t="s">
        <v>75</v>
      </c>
      <c r="Z793" t="s">
        <v>347</v>
      </c>
      <c r="AA793" t="s">
        <v>75</v>
      </c>
      <c r="AB793" t="s">
        <v>145</v>
      </c>
      <c r="AC793" t="s">
        <v>544</v>
      </c>
      <c r="AD793" t="s">
        <v>237</v>
      </c>
      <c r="AE793" t="s">
        <v>209</v>
      </c>
      <c r="AF793" t="s">
        <v>407</v>
      </c>
      <c r="AG793" s="88" t="s">
        <v>545</v>
      </c>
      <c r="AH793" t="s">
        <v>83</v>
      </c>
      <c r="AI793" s="49">
        <v>8</v>
      </c>
      <c r="AJ793" s="49">
        <v>1</v>
      </c>
      <c r="AK793" t="s">
        <v>5614</v>
      </c>
      <c r="AL793" s="355">
        <v>-60</v>
      </c>
      <c r="AM793" s="49" t="s">
        <v>75</v>
      </c>
      <c r="AN793" s="49" t="s">
        <v>75</v>
      </c>
      <c r="AO793" s="397" t="s">
        <v>75</v>
      </c>
      <c r="AP793" s="397" t="s">
        <v>75</v>
      </c>
      <c r="AQ793" s="397" t="s">
        <v>75</v>
      </c>
      <c r="AR793" s="397" t="s">
        <v>75</v>
      </c>
    </row>
    <row r="794" spans="1:44" x14ac:dyDescent="0.25">
      <c r="A794" s="353">
        <v>45686</v>
      </c>
      <c r="B794" t="s">
        <v>85</v>
      </c>
      <c r="C794" t="s">
        <v>177</v>
      </c>
      <c r="D794" s="357" t="s">
        <v>116</v>
      </c>
      <c r="E794" t="s">
        <v>474</v>
      </c>
      <c r="F794" t="s">
        <v>2658</v>
      </c>
      <c r="G794" t="s">
        <v>75</v>
      </c>
      <c r="H794" t="s">
        <v>2658</v>
      </c>
      <c r="I794" s="88">
        <v>-1</v>
      </c>
      <c r="J794" t="s">
        <v>105</v>
      </c>
      <c r="K794" s="49" t="s">
        <v>2659</v>
      </c>
      <c r="L794" s="397">
        <v>50</v>
      </c>
      <c r="M794" t="s">
        <v>75</v>
      </c>
      <c r="N794" t="s">
        <v>75</v>
      </c>
      <c r="O794" t="s">
        <v>347</v>
      </c>
      <c r="P794" t="s">
        <v>347</v>
      </c>
      <c r="Q794" s="353" t="s">
        <v>75</v>
      </c>
      <c r="R794" t="s">
        <v>403</v>
      </c>
      <c r="S794" t="s">
        <v>171</v>
      </c>
      <c r="T794" t="s">
        <v>402</v>
      </c>
      <c r="U794" t="s">
        <v>75</v>
      </c>
      <c r="V794" t="s">
        <v>404</v>
      </c>
      <c r="W794" t="s">
        <v>75</v>
      </c>
      <c r="X794" s="49">
        <v>7.4</v>
      </c>
      <c r="Y794" t="s">
        <v>75</v>
      </c>
      <c r="Z794" t="s">
        <v>347</v>
      </c>
      <c r="AA794" t="s">
        <v>75</v>
      </c>
      <c r="AB794" t="s">
        <v>2660</v>
      </c>
      <c r="AC794" t="s">
        <v>475</v>
      </c>
      <c r="AD794" t="s">
        <v>277</v>
      </c>
      <c r="AE794" t="s">
        <v>180</v>
      </c>
      <c r="AF794" t="s">
        <v>560</v>
      </c>
      <c r="AG794" s="88" t="s">
        <v>278</v>
      </c>
      <c r="AH794" t="s">
        <v>104</v>
      </c>
      <c r="AI794" s="49" t="s">
        <v>416</v>
      </c>
      <c r="AJ794" s="49">
        <v>1</v>
      </c>
      <c r="AK794" t="s">
        <v>5611</v>
      </c>
      <c r="AL794" s="355">
        <v>-50</v>
      </c>
      <c r="AM794" s="49" t="s">
        <v>75</v>
      </c>
      <c r="AN794" s="49" t="s">
        <v>75</v>
      </c>
      <c r="AO794" s="397" t="s">
        <v>75</v>
      </c>
      <c r="AP794" s="397" t="s">
        <v>75</v>
      </c>
      <c r="AQ794" s="397" t="s">
        <v>75</v>
      </c>
      <c r="AR794" s="397" t="s">
        <v>75</v>
      </c>
    </row>
    <row r="795" spans="1:44" x14ac:dyDescent="0.25">
      <c r="A795" s="353">
        <v>45686</v>
      </c>
      <c r="B795" t="s">
        <v>85</v>
      </c>
      <c r="C795" t="s">
        <v>177</v>
      </c>
      <c r="D795" s="357" t="s">
        <v>151</v>
      </c>
      <c r="E795" t="s">
        <v>423</v>
      </c>
      <c r="F795" t="s">
        <v>338</v>
      </c>
      <c r="G795" t="s">
        <v>75</v>
      </c>
      <c r="H795" t="s">
        <v>338</v>
      </c>
      <c r="I795" s="88">
        <v>-1</v>
      </c>
      <c r="J795" t="s">
        <v>152</v>
      </c>
      <c r="K795" s="49" t="s">
        <v>2177</v>
      </c>
      <c r="L795" s="397">
        <v>150</v>
      </c>
      <c r="M795" t="s">
        <v>75</v>
      </c>
      <c r="N795" t="s">
        <v>75</v>
      </c>
      <c r="O795" t="s">
        <v>347</v>
      </c>
      <c r="P795" t="s">
        <v>347</v>
      </c>
      <c r="Q795" s="353" t="s">
        <v>75</v>
      </c>
      <c r="R795" t="s">
        <v>403</v>
      </c>
      <c r="S795" t="s">
        <v>159</v>
      </c>
      <c r="T795" t="s">
        <v>400</v>
      </c>
      <c r="U795" t="s">
        <v>75</v>
      </c>
      <c r="V795" t="s">
        <v>404</v>
      </c>
      <c r="W795" t="s">
        <v>75</v>
      </c>
      <c r="X795" s="49">
        <v>2.5</v>
      </c>
      <c r="Y795" t="s">
        <v>75</v>
      </c>
      <c r="Z795" t="s">
        <v>347</v>
      </c>
      <c r="AA795" t="s">
        <v>75</v>
      </c>
      <c r="AB795" t="s">
        <v>338</v>
      </c>
      <c r="AC795" t="s">
        <v>75</v>
      </c>
      <c r="AD795" t="s">
        <v>167</v>
      </c>
      <c r="AE795" t="s">
        <v>313</v>
      </c>
      <c r="AF795" t="s">
        <v>421</v>
      </c>
      <c r="AG795" s="88" t="s">
        <v>422</v>
      </c>
      <c r="AH795" t="s">
        <v>83</v>
      </c>
      <c r="AI795" s="49" t="s">
        <v>414</v>
      </c>
      <c r="AJ795" s="49">
        <v>1</v>
      </c>
      <c r="AK795" t="s">
        <v>5606</v>
      </c>
      <c r="AL795" s="355">
        <v>-150</v>
      </c>
      <c r="AM795" s="49" t="s">
        <v>75</v>
      </c>
      <c r="AN795" s="49" t="s">
        <v>75</v>
      </c>
      <c r="AO795" s="397" t="s">
        <v>75</v>
      </c>
      <c r="AP795" s="397" t="s">
        <v>75</v>
      </c>
      <c r="AQ795" s="397" t="s">
        <v>75</v>
      </c>
      <c r="AR795" s="397" t="s">
        <v>75</v>
      </c>
    </row>
    <row r="796" spans="1:44" x14ac:dyDescent="0.25">
      <c r="A796" s="353">
        <v>45686</v>
      </c>
      <c r="B796" t="s">
        <v>85</v>
      </c>
      <c r="C796" t="s">
        <v>188</v>
      </c>
      <c r="D796" s="357" t="s">
        <v>189</v>
      </c>
      <c r="E796" t="s">
        <v>462</v>
      </c>
      <c r="F796" t="s">
        <v>122</v>
      </c>
      <c r="G796" t="s">
        <v>75</v>
      </c>
      <c r="H796" t="s">
        <v>122</v>
      </c>
      <c r="I796" s="88">
        <v>-1</v>
      </c>
      <c r="J796" t="s">
        <v>346</v>
      </c>
      <c r="K796" s="49" t="s">
        <v>449</v>
      </c>
      <c r="L796" s="397">
        <v>7</v>
      </c>
      <c r="M796" t="s">
        <v>75</v>
      </c>
      <c r="N796" t="s">
        <v>75</v>
      </c>
      <c r="O796" t="s">
        <v>347</v>
      </c>
      <c r="P796" t="s">
        <v>347</v>
      </c>
      <c r="Q796" s="353">
        <v>46600</v>
      </c>
      <c r="R796" t="s">
        <v>403</v>
      </c>
      <c r="S796" t="s">
        <v>171</v>
      </c>
      <c r="T796" t="s">
        <v>402</v>
      </c>
      <c r="U796" t="s">
        <v>75</v>
      </c>
      <c r="V796" t="s">
        <v>431</v>
      </c>
      <c r="W796" t="s">
        <v>75</v>
      </c>
      <c r="X796" s="49">
        <v>8.4</v>
      </c>
      <c r="Y796" t="s">
        <v>75</v>
      </c>
      <c r="Z796" t="s">
        <v>347</v>
      </c>
      <c r="AA796" t="s">
        <v>75</v>
      </c>
      <c r="AB796" t="s">
        <v>122</v>
      </c>
      <c r="AC796" t="s">
        <v>441</v>
      </c>
      <c r="AD796" t="s">
        <v>80</v>
      </c>
      <c r="AE796" t="s">
        <v>180</v>
      </c>
      <c r="AF796" t="s">
        <v>409</v>
      </c>
      <c r="AG796" s="88" t="s">
        <v>256</v>
      </c>
      <c r="AH796" t="s">
        <v>83</v>
      </c>
      <c r="AI796" s="49" t="s">
        <v>448</v>
      </c>
      <c r="AJ796" s="49">
        <v>1</v>
      </c>
      <c r="AK796" t="s">
        <v>5611</v>
      </c>
      <c r="AL796" s="355">
        <v>-7</v>
      </c>
      <c r="AM796" s="49" t="s">
        <v>75</v>
      </c>
      <c r="AN796" s="49" t="s">
        <v>75</v>
      </c>
      <c r="AO796" s="397" t="s">
        <v>75</v>
      </c>
      <c r="AP796" s="397" t="s">
        <v>75</v>
      </c>
      <c r="AQ796" s="397" t="s">
        <v>75</v>
      </c>
      <c r="AR796" s="397" t="s">
        <v>75</v>
      </c>
    </row>
    <row r="797" spans="1:44" x14ac:dyDescent="0.25">
      <c r="A797" s="353">
        <v>45686</v>
      </c>
      <c r="B797" t="s">
        <v>85</v>
      </c>
      <c r="C797" t="s">
        <v>362</v>
      </c>
      <c r="D797" s="357" t="s">
        <v>609</v>
      </c>
      <c r="E797" t="s">
        <v>542</v>
      </c>
      <c r="F797" t="s">
        <v>233</v>
      </c>
      <c r="G797" t="s">
        <v>75</v>
      </c>
      <c r="H797" t="s">
        <v>233</v>
      </c>
      <c r="I797" s="88">
        <v>-1</v>
      </c>
      <c r="J797" t="s">
        <v>94</v>
      </c>
      <c r="K797" s="49" t="s">
        <v>234</v>
      </c>
      <c r="L797" s="397">
        <v>18</v>
      </c>
      <c r="M797" t="s">
        <v>75</v>
      </c>
      <c r="N797" t="s">
        <v>75</v>
      </c>
      <c r="O797" t="s">
        <v>347</v>
      </c>
      <c r="P797" t="s">
        <v>347</v>
      </c>
      <c r="Q797" s="353" t="s">
        <v>75</v>
      </c>
      <c r="R797" t="s">
        <v>403</v>
      </c>
      <c r="S797" t="s">
        <v>281</v>
      </c>
      <c r="T797" t="s">
        <v>548</v>
      </c>
      <c r="U797" t="s">
        <v>75</v>
      </c>
      <c r="V797" t="s">
        <v>431</v>
      </c>
      <c r="W797" t="s">
        <v>75</v>
      </c>
      <c r="X797" s="49">
        <v>8.1999999999999993</v>
      </c>
      <c r="Y797" t="s">
        <v>75</v>
      </c>
      <c r="Z797" t="s">
        <v>347</v>
      </c>
      <c r="AA797" t="s">
        <v>75</v>
      </c>
      <c r="AB797" t="s">
        <v>235</v>
      </c>
      <c r="AC797" t="s">
        <v>544</v>
      </c>
      <c r="AD797" t="s">
        <v>237</v>
      </c>
      <c r="AE797" t="s">
        <v>209</v>
      </c>
      <c r="AF797" t="s">
        <v>407</v>
      </c>
      <c r="AG797" s="88" t="s">
        <v>545</v>
      </c>
      <c r="AH797" t="s">
        <v>83</v>
      </c>
      <c r="AI797" s="49">
        <v>8</v>
      </c>
      <c r="AJ797" s="49">
        <v>1</v>
      </c>
      <c r="AK797" t="s">
        <v>5614</v>
      </c>
      <c r="AL797" s="355">
        <v>-18</v>
      </c>
      <c r="AM797" s="49" t="s">
        <v>75</v>
      </c>
      <c r="AN797" s="49" t="s">
        <v>75</v>
      </c>
      <c r="AO797" s="397" t="s">
        <v>75</v>
      </c>
      <c r="AP797" s="397" t="s">
        <v>75</v>
      </c>
      <c r="AQ797" s="397" t="s">
        <v>75</v>
      </c>
      <c r="AR797" s="397" t="s">
        <v>75</v>
      </c>
    </row>
    <row r="798" spans="1:44" x14ac:dyDescent="0.25">
      <c r="A798" s="353">
        <v>45686</v>
      </c>
      <c r="B798" t="s">
        <v>85</v>
      </c>
      <c r="C798" t="s">
        <v>188</v>
      </c>
      <c r="D798" s="357" t="s">
        <v>189</v>
      </c>
      <c r="E798" t="s">
        <v>462</v>
      </c>
      <c r="F798" t="s">
        <v>1563</v>
      </c>
      <c r="G798" t="s">
        <v>75</v>
      </c>
      <c r="H798" t="s">
        <v>1563</v>
      </c>
      <c r="I798" s="88">
        <v>-1</v>
      </c>
      <c r="J798" t="s">
        <v>121</v>
      </c>
      <c r="K798" s="49" t="s">
        <v>1564</v>
      </c>
      <c r="L798" s="397">
        <v>8</v>
      </c>
      <c r="M798" t="s">
        <v>75</v>
      </c>
      <c r="N798" t="s">
        <v>75</v>
      </c>
      <c r="O798" t="s">
        <v>347</v>
      </c>
      <c r="P798" t="s">
        <v>347</v>
      </c>
      <c r="Q798" s="353" t="s">
        <v>75</v>
      </c>
      <c r="R798" t="s">
        <v>403</v>
      </c>
      <c r="S798" t="s">
        <v>159</v>
      </c>
      <c r="T798" t="s">
        <v>400</v>
      </c>
      <c r="U798" t="s">
        <v>75</v>
      </c>
      <c r="V798" t="s">
        <v>431</v>
      </c>
      <c r="W798" t="s">
        <v>75</v>
      </c>
      <c r="X798" s="49">
        <v>3.4</v>
      </c>
      <c r="Y798" t="s">
        <v>75</v>
      </c>
      <c r="Z798" t="s">
        <v>347</v>
      </c>
      <c r="AA798" t="s">
        <v>75</v>
      </c>
      <c r="AB798" t="s">
        <v>1563</v>
      </c>
      <c r="AC798" t="s">
        <v>898</v>
      </c>
      <c r="AD798" t="s">
        <v>80</v>
      </c>
      <c r="AE798" t="s">
        <v>313</v>
      </c>
      <c r="AF798" t="s">
        <v>409</v>
      </c>
      <c r="AG798" s="88" t="s">
        <v>256</v>
      </c>
      <c r="AH798" t="s">
        <v>83</v>
      </c>
      <c r="AI798" s="49" t="s">
        <v>448</v>
      </c>
      <c r="AJ798" s="49">
        <v>1</v>
      </c>
      <c r="AK798" t="s">
        <v>5606</v>
      </c>
      <c r="AL798" s="355">
        <v>-8</v>
      </c>
      <c r="AM798" s="49" t="s">
        <v>75</v>
      </c>
      <c r="AN798" s="49" t="s">
        <v>75</v>
      </c>
      <c r="AO798" s="397" t="s">
        <v>75</v>
      </c>
      <c r="AP798" s="397" t="s">
        <v>75</v>
      </c>
      <c r="AQ798" s="397" t="s">
        <v>75</v>
      </c>
      <c r="AR798" s="397" t="s">
        <v>75</v>
      </c>
    </row>
    <row r="799" spans="1:44" x14ac:dyDescent="0.25">
      <c r="A799" s="353">
        <v>45686</v>
      </c>
      <c r="B799" t="s">
        <v>85</v>
      </c>
      <c r="C799" t="s">
        <v>177</v>
      </c>
      <c r="D799" s="357" t="s">
        <v>477</v>
      </c>
      <c r="E799" t="s">
        <v>415</v>
      </c>
      <c r="F799" t="s">
        <v>1850</v>
      </c>
      <c r="G799" t="s">
        <v>75</v>
      </c>
      <c r="H799" t="s">
        <v>1850</v>
      </c>
      <c r="I799" s="88">
        <v>-1</v>
      </c>
      <c r="J799" t="s">
        <v>1851</v>
      </c>
      <c r="K799" s="49" t="s">
        <v>1852</v>
      </c>
      <c r="L799" s="397">
        <v>110</v>
      </c>
      <c r="M799" t="s">
        <v>75</v>
      </c>
      <c r="N799" t="s">
        <v>75</v>
      </c>
      <c r="O799" t="s">
        <v>347</v>
      </c>
      <c r="P799" t="s">
        <v>347</v>
      </c>
      <c r="Q799" s="353" t="s">
        <v>75</v>
      </c>
      <c r="R799" t="s">
        <v>403</v>
      </c>
      <c r="S799" t="s">
        <v>171</v>
      </c>
      <c r="T799" t="s">
        <v>402</v>
      </c>
      <c r="U799" t="s">
        <v>75</v>
      </c>
      <c r="V799" t="s">
        <v>404</v>
      </c>
      <c r="W799" t="s">
        <v>75</v>
      </c>
      <c r="X799" s="49">
        <v>8.3000000000000007</v>
      </c>
      <c r="Y799" t="s">
        <v>75</v>
      </c>
      <c r="Z799" t="s">
        <v>347</v>
      </c>
      <c r="AA799" t="s">
        <v>75</v>
      </c>
      <c r="AB799" t="s">
        <v>1853</v>
      </c>
      <c r="AC799" t="s">
        <v>75</v>
      </c>
      <c r="AD799" t="s">
        <v>77</v>
      </c>
      <c r="AE799" t="s">
        <v>180</v>
      </c>
      <c r="AF799" t="s">
        <v>399</v>
      </c>
      <c r="AG799" s="88" t="s">
        <v>5615</v>
      </c>
      <c r="AH799" t="s">
        <v>83</v>
      </c>
      <c r="AI799" s="49" t="s">
        <v>445</v>
      </c>
      <c r="AJ799" s="49">
        <v>1</v>
      </c>
      <c r="AK799" t="s">
        <v>5611</v>
      </c>
      <c r="AL799" s="355">
        <v>-110</v>
      </c>
      <c r="AM799" s="49" t="s">
        <v>75</v>
      </c>
      <c r="AN799" s="49" t="s">
        <v>75</v>
      </c>
      <c r="AO799" s="397" t="s">
        <v>75</v>
      </c>
      <c r="AP799" s="397" t="s">
        <v>75</v>
      </c>
      <c r="AQ799" s="397" t="s">
        <v>75</v>
      </c>
      <c r="AR799" s="397" t="s">
        <v>75</v>
      </c>
    </row>
    <row r="800" spans="1:44" x14ac:dyDescent="0.25">
      <c r="A800" s="353">
        <v>45686</v>
      </c>
      <c r="B800" t="s">
        <v>85</v>
      </c>
      <c r="C800" t="s">
        <v>177</v>
      </c>
      <c r="D800" s="357" t="s">
        <v>477</v>
      </c>
      <c r="E800" t="s">
        <v>415</v>
      </c>
      <c r="F800" t="s">
        <v>1937</v>
      </c>
      <c r="G800" t="s">
        <v>75</v>
      </c>
      <c r="H800" t="s">
        <v>1937</v>
      </c>
      <c r="I800" s="88">
        <v>-1</v>
      </c>
      <c r="J800" t="s">
        <v>93</v>
      </c>
      <c r="K800" s="49">
        <v>3033</v>
      </c>
      <c r="L800" s="397">
        <v>95</v>
      </c>
      <c r="M800" t="s">
        <v>75</v>
      </c>
      <c r="N800" t="s">
        <v>75</v>
      </c>
      <c r="O800" t="s">
        <v>347</v>
      </c>
      <c r="P800" t="s">
        <v>347</v>
      </c>
      <c r="Q800" s="353">
        <v>45945</v>
      </c>
      <c r="R800" t="s">
        <v>403</v>
      </c>
      <c r="S800" t="s">
        <v>171</v>
      </c>
      <c r="T800" t="s">
        <v>402</v>
      </c>
      <c r="U800" t="s">
        <v>75</v>
      </c>
      <c r="V800" t="s">
        <v>404</v>
      </c>
      <c r="W800" t="s">
        <v>75</v>
      </c>
      <c r="X800" s="49">
        <v>7.3</v>
      </c>
      <c r="Y800" t="s">
        <v>75</v>
      </c>
      <c r="Z800" t="s">
        <v>347</v>
      </c>
      <c r="AA800" t="s">
        <v>75</v>
      </c>
      <c r="AB800" t="s">
        <v>1938</v>
      </c>
      <c r="AC800" t="s">
        <v>495</v>
      </c>
      <c r="AD800" t="s">
        <v>241</v>
      </c>
      <c r="AE800" t="s">
        <v>180</v>
      </c>
      <c r="AF800" t="s">
        <v>413</v>
      </c>
      <c r="AG800" s="88" t="s">
        <v>253</v>
      </c>
      <c r="AH800" t="s">
        <v>83</v>
      </c>
      <c r="AI800" s="49" t="s">
        <v>416</v>
      </c>
      <c r="AJ800" s="49">
        <v>1</v>
      </c>
      <c r="AK800" t="s">
        <v>5611</v>
      </c>
      <c r="AL800" s="355">
        <v>-95</v>
      </c>
      <c r="AM800" s="49" t="s">
        <v>75</v>
      </c>
      <c r="AN800" s="49" t="s">
        <v>75</v>
      </c>
      <c r="AO800" s="397" t="s">
        <v>75</v>
      </c>
      <c r="AP800" s="397" t="s">
        <v>75</v>
      </c>
      <c r="AQ800" s="397" t="s">
        <v>75</v>
      </c>
      <c r="AR800" s="397" t="s">
        <v>75</v>
      </c>
    </row>
    <row r="801" spans="1:44" x14ac:dyDescent="0.25">
      <c r="A801" s="353">
        <v>45686</v>
      </c>
      <c r="B801" t="s">
        <v>85</v>
      </c>
      <c r="C801" t="s">
        <v>188</v>
      </c>
      <c r="D801" s="357" t="s">
        <v>189</v>
      </c>
      <c r="E801" t="s">
        <v>462</v>
      </c>
      <c r="F801" t="s">
        <v>120</v>
      </c>
      <c r="G801" t="s">
        <v>75</v>
      </c>
      <c r="H801" t="s">
        <v>120</v>
      </c>
      <c r="I801" s="88">
        <v>-1</v>
      </c>
      <c r="J801" t="s">
        <v>121</v>
      </c>
      <c r="K801" s="49" t="s">
        <v>446</v>
      </c>
      <c r="L801" s="397">
        <v>8</v>
      </c>
      <c r="M801" t="s">
        <v>75</v>
      </c>
      <c r="N801" t="s">
        <v>75</v>
      </c>
      <c r="O801" t="s">
        <v>347</v>
      </c>
      <c r="P801" t="s">
        <v>347</v>
      </c>
      <c r="Q801" s="353" t="s">
        <v>75</v>
      </c>
      <c r="R801" t="s">
        <v>403</v>
      </c>
      <c r="S801" t="s">
        <v>159</v>
      </c>
      <c r="T801" t="s">
        <v>400</v>
      </c>
      <c r="U801" t="s">
        <v>75</v>
      </c>
      <c r="V801" t="s">
        <v>431</v>
      </c>
      <c r="W801" t="s">
        <v>75</v>
      </c>
      <c r="X801" s="49">
        <v>5.3</v>
      </c>
      <c r="Y801" t="s">
        <v>75</v>
      </c>
      <c r="Z801" t="s">
        <v>347</v>
      </c>
      <c r="AA801" t="s">
        <v>75</v>
      </c>
      <c r="AB801" t="s">
        <v>120</v>
      </c>
      <c r="AC801" t="s">
        <v>564</v>
      </c>
      <c r="AD801" t="s">
        <v>80</v>
      </c>
      <c r="AE801" t="s">
        <v>313</v>
      </c>
      <c r="AF801" t="s">
        <v>409</v>
      </c>
      <c r="AG801" s="88" t="s">
        <v>256</v>
      </c>
      <c r="AH801" t="s">
        <v>83</v>
      </c>
      <c r="AI801" s="49" t="s">
        <v>406</v>
      </c>
      <c r="AJ801" s="49">
        <v>1</v>
      </c>
      <c r="AK801" t="s">
        <v>5606</v>
      </c>
      <c r="AL801" s="355">
        <v>-8</v>
      </c>
      <c r="AM801" s="49" t="s">
        <v>75</v>
      </c>
      <c r="AN801" s="49" t="s">
        <v>75</v>
      </c>
      <c r="AO801" s="397" t="s">
        <v>75</v>
      </c>
      <c r="AP801" s="397" t="s">
        <v>75</v>
      </c>
      <c r="AQ801" s="397" t="s">
        <v>75</v>
      </c>
      <c r="AR801" s="397" t="s">
        <v>75</v>
      </c>
    </row>
    <row r="802" spans="1:44" x14ac:dyDescent="0.25">
      <c r="A802" s="353">
        <v>45686</v>
      </c>
      <c r="B802" t="s">
        <v>85</v>
      </c>
      <c r="C802" t="s">
        <v>177</v>
      </c>
      <c r="D802" s="357" t="s">
        <v>116</v>
      </c>
      <c r="E802" t="s">
        <v>474</v>
      </c>
      <c r="F802" t="s">
        <v>2636</v>
      </c>
      <c r="G802" t="s">
        <v>75</v>
      </c>
      <c r="H802" t="s">
        <v>2636</v>
      </c>
      <c r="I802" s="88">
        <v>-1</v>
      </c>
      <c r="J802" t="s">
        <v>105</v>
      </c>
      <c r="K802" s="49" t="s">
        <v>2637</v>
      </c>
      <c r="L802" s="397">
        <v>50</v>
      </c>
      <c r="M802" t="s">
        <v>75</v>
      </c>
      <c r="N802" t="s">
        <v>75</v>
      </c>
      <c r="O802" t="s">
        <v>347</v>
      </c>
      <c r="P802" t="s">
        <v>347</v>
      </c>
      <c r="Q802" s="353" t="s">
        <v>75</v>
      </c>
      <c r="R802" t="s">
        <v>403</v>
      </c>
      <c r="S802" t="s">
        <v>171</v>
      </c>
      <c r="T802" t="s">
        <v>402</v>
      </c>
      <c r="U802" t="s">
        <v>75</v>
      </c>
      <c r="V802" t="s">
        <v>404</v>
      </c>
      <c r="W802" t="s">
        <v>75</v>
      </c>
      <c r="X802" s="49">
        <v>7.4</v>
      </c>
      <c r="Y802" t="s">
        <v>75</v>
      </c>
      <c r="Z802" t="s">
        <v>347</v>
      </c>
      <c r="AA802" t="s">
        <v>75</v>
      </c>
      <c r="AB802" t="s">
        <v>2638</v>
      </c>
      <c r="AC802" t="s">
        <v>475</v>
      </c>
      <c r="AD802" t="s">
        <v>277</v>
      </c>
      <c r="AE802" t="s">
        <v>180</v>
      </c>
      <c r="AF802" t="s">
        <v>560</v>
      </c>
      <c r="AG802" s="88" t="s">
        <v>278</v>
      </c>
      <c r="AH802" t="s">
        <v>104</v>
      </c>
      <c r="AI802" s="49" t="s">
        <v>416</v>
      </c>
      <c r="AJ802" s="49">
        <v>1</v>
      </c>
      <c r="AK802" t="s">
        <v>5611</v>
      </c>
      <c r="AL802" s="355">
        <v>-50</v>
      </c>
      <c r="AM802" s="49" t="s">
        <v>75</v>
      </c>
      <c r="AN802" s="49" t="s">
        <v>75</v>
      </c>
      <c r="AO802" s="397" t="s">
        <v>75</v>
      </c>
      <c r="AP802" s="397" t="s">
        <v>75</v>
      </c>
      <c r="AQ802" s="397" t="s">
        <v>75</v>
      </c>
      <c r="AR802" s="397" t="s">
        <v>75</v>
      </c>
    </row>
    <row r="803" spans="1:44" x14ac:dyDescent="0.25">
      <c r="A803" s="353">
        <v>45686</v>
      </c>
      <c r="B803" t="s">
        <v>85</v>
      </c>
      <c r="C803" t="s">
        <v>362</v>
      </c>
      <c r="D803" s="357" t="s">
        <v>609</v>
      </c>
      <c r="E803" t="s">
        <v>542</v>
      </c>
      <c r="F803" t="s">
        <v>216</v>
      </c>
      <c r="G803" t="s">
        <v>75</v>
      </c>
      <c r="H803" t="s">
        <v>216</v>
      </c>
      <c r="I803" s="88">
        <v>-1</v>
      </c>
      <c r="J803" t="s">
        <v>218</v>
      </c>
      <c r="K803" s="49" t="s">
        <v>144</v>
      </c>
      <c r="L803" s="397">
        <v>8</v>
      </c>
      <c r="M803" t="s">
        <v>75</v>
      </c>
      <c r="N803" t="s">
        <v>75</v>
      </c>
      <c r="O803" t="s">
        <v>347</v>
      </c>
      <c r="P803" t="s">
        <v>347</v>
      </c>
      <c r="Q803" s="353" t="s">
        <v>75</v>
      </c>
      <c r="R803" t="s">
        <v>403</v>
      </c>
      <c r="S803" t="s">
        <v>281</v>
      </c>
      <c r="T803" t="s">
        <v>548</v>
      </c>
      <c r="U803" t="s">
        <v>75</v>
      </c>
      <c r="V803" t="s">
        <v>431</v>
      </c>
      <c r="W803" t="s">
        <v>75</v>
      </c>
      <c r="X803" s="49">
        <v>8.3000000000000007</v>
      </c>
      <c r="Y803" t="s">
        <v>75</v>
      </c>
      <c r="Z803" t="s">
        <v>347</v>
      </c>
      <c r="AA803" t="s">
        <v>75</v>
      </c>
      <c r="AB803" t="s">
        <v>217</v>
      </c>
      <c r="AC803" t="s">
        <v>544</v>
      </c>
      <c r="AD803" t="s">
        <v>237</v>
      </c>
      <c r="AE803" t="s">
        <v>209</v>
      </c>
      <c r="AF803" t="s">
        <v>407</v>
      </c>
      <c r="AG803" s="88" t="s">
        <v>545</v>
      </c>
      <c r="AH803" t="s">
        <v>83</v>
      </c>
      <c r="AI803" s="49">
        <v>8</v>
      </c>
      <c r="AJ803" s="49">
        <v>1</v>
      </c>
      <c r="AK803" t="s">
        <v>5614</v>
      </c>
      <c r="AL803" s="355">
        <v>-8</v>
      </c>
      <c r="AM803" s="49" t="s">
        <v>75</v>
      </c>
      <c r="AN803" s="49" t="s">
        <v>75</v>
      </c>
      <c r="AO803" s="397" t="s">
        <v>75</v>
      </c>
      <c r="AP803" s="397" t="s">
        <v>75</v>
      </c>
      <c r="AQ803" s="397" t="s">
        <v>75</v>
      </c>
      <c r="AR803" s="397" t="s">
        <v>75</v>
      </c>
    </row>
    <row r="804" spans="1:44" x14ac:dyDescent="0.25">
      <c r="A804" s="353">
        <v>45686</v>
      </c>
      <c r="B804" t="s">
        <v>85</v>
      </c>
      <c r="C804" t="s">
        <v>177</v>
      </c>
      <c r="D804" s="357" t="s">
        <v>116</v>
      </c>
      <c r="E804" t="s">
        <v>474</v>
      </c>
      <c r="F804" t="s">
        <v>2576</v>
      </c>
      <c r="G804" t="s">
        <v>75</v>
      </c>
      <c r="H804" t="s">
        <v>2576</v>
      </c>
      <c r="I804" s="88">
        <v>-1</v>
      </c>
      <c r="J804" t="s">
        <v>105</v>
      </c>
      <c r="K804" s="49" t="s">
        <v>2577</v>
      </c>
      <c r="L804" s="397">
        <v>60</v>
      </c>
      <c r="M804" t="s">
        <v>75</v>
      </c>
      <c r="N804" t="s">
        <v>75</v>
      </c>
      <c r="O804" t="s">
        <v>347</v>
      </c>
      <c r="P804" t="s">
        <v>347</v>
      </c>
      <c r="Q804" s="353" t="s">
        <v>75</v>
      </c>
      <c r="R804" t="s">
        <v>403</v>
      </c>
      <c r="S804" t="s">
        <v>171</v>
      </c>
      <c r="T804" t="s">
        <v>402</v>
      </c>
      <c r="U804" t="s">
        <v>75</v>
      </c>
      <c r="V804" t="s">
        <v>404</v>
      </c>
      <c r="W804" t="s">
        <v>75</v>
      </c>
      <c r="X804" s="49">
        <v>7.4</v>
      </c>
      <c r="Y804" t="s">
        <v>75</v>
      </c>
      <c r="Z804" t="s">
        <v>347</v>
      </c>
      <c r="AA804" t="s">
        <v>75</v>
      </c>
      <c r="AB804" t="s">
        <v>2578</v>
      </c>
      <c r="AC804" t="s">
        <v>475</v>
      </c>
      <c r="AD804" t="s">
        <v>277</v>
      </c>
      <c r="AE804" t="s">
        <v>180</v>
      </c>
      <c r="AF804" t="s">
        <v>560</v>
      </c>
      <c r="AG804" s="88" t="s">
        <v>278</v>
      </c>
      <c r="AH804" t="s">
        <v>104</v>
      </c>
      <c r="AI804" s="49" t="s">
        <v>416</v>
      </c>
      <c r="AJ804" s="49">
        <v>1</v>
      </c>
      <c r="AK804" t="s">
        <v>5611</v>
      </c>
      <c r="AL804" s="355">
        <v>-60</v>
      </c>
      <c r="AM804" s="49" t="s">
        <v>75</v>
      </c>
      <c r="AN804" s="49" t="s">
        <v>75</v>
      </c>
      <c r="AO804" s="397" t="s">
        <v>75</v>
      </c>
      <c r="AP804" s="397" t="s">
        <v>75</v>
      </c>
      <c r="AQ804" s="397" t="s">
        <v>75</v>
      </c>
      <c r="AR804" s="397" t="s">
        <v>75</v>
      </c>
    </row>
    <row r="805" spans="1:44" x14ac:dyDescent="0.25">
      <c r="A805" s="353">
        <v>45686</v>
      </c>
      <c r="B805" t="s">
        <v>85</v>
      </c>
      <c r="C805" t="s">
        <v>362</v>
      </c>
      <c r="D805" s="357" t="s">
        <v>140</v>
      </c>
      <c r="E805" t="s">
        <v>541</v>
      </c>
      <c r="F805" t="s">
        <v>565</v>
      </c>
      <c r="G805" t="s">
        <v>75</v>
      </c>
      <c r="H805" t="s">
        <v>2833</v>
      </c>
      <c r="I805" s="88">
        <v>-1</v>
      </c>
      <c r="J805" t="s">
        <v>296</v>
      </c>
      <c r="K805" s="49" t="s">
        <v>2832</v>
      </c>
      <c r="L805" s="397">
        <v>40</v>
      </c>
      <c r="M805" t="s">
        <v>75</v>
      </c>
      <c r="N805" t="s">
        <v>75</v>
      </c>
      <c r="O805" t="s">
        <v>347</v>
      </c>
      <c r="P805" t="s">
        <v>347</v>
      </c>
      <c r="Q805" s="353" t="s">
        <v>75</v>
      </c>
      <c r="R805" t="s">
        <v>403</v>
      </c>
      <c r="S805" t="s">
        <v>159</v>
      </c>
      <c r="T805" t="s">
        <v>400</v>
      </c>
      <c r="U805" t="s">
        <v>75</v>
      </c>
      <c r="V805" t="s">
        <v>431</v>
      </c>
      <c r="W805" t="s">
        <v>75</v>
      </c>
      <c r="X805" s="49">
        <v>8.1</v>
      </c>
      <c r="Y805" t="s">
        <v>75</v>
      </c>
      <c r="Z805" t="s">
        <v>347</v>
      </c>
      <c r="AA805" t="s">
        <v>75</v>
      </c>
      <c r="AB805" t="s">
        <v>2833</v>
      </c>
      <c r="AC805" t="s">
        <v>75</v>
      </c>
      <c r="AD805" t="s">
        <v>321</v>
      </c>
      <c r="AE805" t="s">
        <v>313</v>
      </c>
      <c r="AF805" t="s">
        <v>348</v>
      </c>
      <c r="AG805" s="88" t="s">
        <v>543</v>
      </c>
      <c r="AH805" t="s">
        <v>83</v>
      </c>
      <c r="AI805" s="49">
        <v>8</v>
      </c>
      <c r="AJ805" s="49">
        <v>1</v>
      </c>
      <c r="AK805" t="s">
        <v>5606</v>
      </c>
      <c r="AL805" s="355">
        <v>-40</v>
      </c>
      <c r="AM805" s="49" t="s">
        <v>75</v>
      </c>
      <c r="AN805" s="49" t="s">
        <v>75</v>
      </c>
      <c r="AO805" s="397" t="s">
        <v>75</v>
      </c>
      <c r="AP805" s="397" t="s">
        <v>75</v>
      </c>
      <c r="AQ805" s="397" t="s">
        <v>75</v>
      </c>
      <c r="AR805" s="397" t="s">
        <v>75</v>
      </c>
    </row>
    <row r="806" spans="1:44" x14ac:dyDescent="0.25">
      <c r="A806" s="353">
        <v>45686</v>
      </c>
      <c r="B806" t="s">
        <v>85</v>
      </c>
      <c r="C806" t="s">
        <v>177</v>
      </c>
      <c r="D806" s="357" t="s">
        <v>477</v>
      </c>
      <c r="E806" t="s">
        <v>415</v>
      </c>
      <c r="F806" t="s">
        <v>286</v>
      </c>
      <c r="G806" t="s">
        <v>75</v>
      </c>
      <c r="H806" t="s">
        <v>286</v>
      </c>
      <c r="I806" s="88">
        <v>-1</v>
      </c>
      <c r="J806" t="s">
        <v>2159</v>
      </c>
      <c r="K806" s="49" t="s">
        <v>494</v>
      </c>
      <c r="L806" s="397">
        <v>45</v>
      </c>
      <c r="M806" t="s">
        <v>75</v>
      </c>
      <c r="N806" t="s">
        <v>75</v>
      </c>
      <c r="O806" t="s">
        <v>347</v>
      </c>
      <c r="P806" t="s">
        <v>347</v>
      </c>
      <c r="Q806" s="353">
        <v>47208</v>
      </c>
      <c r="R806" t="s">
        <v>403</v>
      </c>
      <c r="S806" t="s">
        <v>171</v>
      </c>
      <c r="T806" t="s">
        <v>402</v>
      </c>
      <c r="U806" t="s">
        <v>75</v>
      </c>
      <c r="V806" t="s">
        <v>404</v>
      </c>
      <c r="W806" t="s">
        <v>75</v>
      </c>
      <c r="X806" s="49">
        <v>7.3</v>
      </c>
      <c r="Y806" t="s">
        <v>75</v>
      </c>
      <c r="Z806" t="s">
        <v>347</v>
      </c>
      <c r="AA806" t="s">
        <v>75</v>
      </c>
      <c r="AB806" t="s">
        <v>2160</v>
      </c>
      <c r="AC806" t="s">
        <v>479</v>
      </c>
      <c r="AD806" t="s">
        <v>178</v>
      </c>
      <c r="AE806" t="s">
        <v>180</v>
      </c>
      <c r="AF806" t="s">
        <v>79</v>
      </c>
      <c r="AG806" s="88" t="s">
        <v>254</v>
      </c>
      <c r="AH806" t="s">
        <v>83</v>
      </c>
      <c r="AI806" s="49" t="s">
        <v>416</v>
      </c>
      <c r="AJ806" s="49">
        <v>1</v>
      </c>
      <c r="AK806" t="s">
        <v>5611</v>
      </c>
      <c r="AL806" s="355">
        <v>-45</v>
      </c>
      <c r="AM806" s="49" t="s">
        <v>75</v>
      </c>
      <c r="AN806" s="49" t="s">
        <v>75</v>
      </c>
      <c r="AO806" s="397" t="s">
        <v>75</v>
      </c>
      <c r="AP806" s="397" t="s">
        <v>75</v>
      </c>
      <c r="AQ806" s="397" t="s">
        <v>75</v>
      </c>
      <c r="AR806" s="397" t="s">
        <v>75</v>
      </c>
    </row>
    <row r="807" spans="1:44" x14ac:dyDescent="0.25">
      <c r="A807" s="353">
        <v>45686</v>
      </c>
      <c r="B807" t="s">
        <v>85</v>
      </c>
      <c r="C807" t="s">
        <v>177</v>
      </c>
      <c r="D807" s="357" t="s">
        <v>608</v>
      </c>
      <c r="E807" t="s">
        <v>478</v>
      </c>
      <c r="F807" t="s">
        <v>2818</v>
      </c>
      <c r="G807" t="s">
        <v>75</v>
      </c>
      <c r="H807" t="s">
        <v>2818</v>
      </c>
      <c r="I807" s="88">
        <v>-1</v>
      </c>
      <c r="J807" t="s">
        <v>93</v>
      </c>
      <c r="K807" s="49">
        <v>7127</v>
      </c>
      <c r="L807" s="397">
        <v>180</v>
      </c>
      <c r="M807" t="s">
        <v>75</v>
      </c>
      <c r="N807" t="s">
        <v>75</v>
      </c>
      <c r="O807" t="s">
        <v>347</v>
      </c>
      <c r="P807" t="s">
        <v>347</v>
      </c>
      <c r="Q807" s="353" t="s">
        <v>75</v>
      </c>
      <c r="R807" t="s">
        <v>403</v>
      </c>
      <c r="S807" t="s">
        <v>171</v>
      </c>
      <c r="T807" t="s">
        <v>402</v>
      </c>
      <c r="U807" t="s">
        <v>75</v>
      </c>
      <c r="V807" t="s">
        <v>404</v>
      </c>
      <c r="W807" t="s">
        <v>75</v>
      </c>
      <c r="X807" s="49">
        <v>7.4</v>
      </c>
      <c r="Y807" t="s">
        <v>75</v>
      </c>
      <c r="Z807" t="s">
        <v>347</v>
      </c>
      <c r="AA807" t="s">
        <v>75</v>
      </c>
      <c r="AB807" t="s">
        <v>2819</v>
      </c>
      <c r="AC807" t="s">
        <v>479</v>
      </c>
      <c r="AD807" t="s">
        <v>178</v>
      </c>
      <c r="AE807" t="s">
        <v>180</v>
      </c>
      <c r="AF807" t="s">
        <v>79</v>
      </c>
      <c r="AG807" s="88" t="s">
        <v>254</v>
      </c>
      <c r="AH807" t="s">
        <v>83</v>
      </c>
      <c r="AI807" s="49" t="s">
        <v>416</v>
      </c>
      <c r="AJ807" s="49">
        <v>1</v>
      </c>
      <c r="AK807" t="s">
        <v>5611</v>
      </c>
      <c r="AL807" s="355">
        <v>-180</v>
      </c>
      <c r="AM807" s="49" t="s">
        <v>75</v>
      </c>
      <c r="AN807" s="49" t="s">
        <v>75</v>
      </c>
      <c r="AO807" s="397" t="s">
        <v>75</v>
      </c>
      <c r="AP807" s="397" t="s">
        <v>75</v>
      </c>
      <c r="AQ807" s="397" t="s">
        <v>75</v>
      </c>
      <c r="AR807" s="397" t="s">
        <v>75</v>
      </c>
    </row>
    <row r="808" spans="1:44" x14ac:dyDescent="0.25">
      <c r="A808" s="353">
        <v>45686</v>
      </c>
      <c r="B808" t="s">
        <v>85</v>
      </c>
      <c r="C808" t="s">
        <v>177</v>
      </c>
      <c r="D808" s="357" t="s">
        <v>608</v>
      </c>
      <c r="E808" t="s">
        <v>485</v>
      </c>
      <c r="F808" t="s">
        <v>2662</v>
      </c>
      <c r="G808" t="s">
        <v>75</v>
      </c>
      <c r="H808" t="s">
        <v>2662</v>
      </c>
      <c r="I808" s="88">
        <v>-1</v>
      </c>
      <c r="J808" t="s">
        <v>105</v>
      </c>
      <c r="K808" s="49" t="s">
        <v>2661</v>
      </c>
      <c r="L808" s="397">
        <v>25</v>
      </c>
      <c r="M808" t="s">
        <v>75</v>
      </c>
      <c r="N808" t="s">
        <v>75</v>
      </c>
      <c r="O808" t="s">
        <v>347</v>
      </c>
      <c r="P808" t="s">
        <v>347</v>
      </c>
      <c r="Q808" s="353" t="s">
        <v>75</v>
      </c>
      <c r="R808" t="s">
        <v>403</v>
      </c>
      <c r="S808" t="s">
        <v>171</v>
      </c>
      <c r="T808" t="s">
        <v>402</v>
      </c>
      <c r="U808" t="s">
        <v>75</v>
      </c>
      <c r="V808" t="s">
        <v>404</v>
      </c>
      <c r="W808" t="s">
        <v>75</v>
      </c>
      <c r="X808" s="49">
        <v>8.4</v>
      </c>
      <c r="Y808" t="s">
        <v>75</v>
      </c>
      <c r="Z808" t="s">
        <v>347</v>
      </c>
      <c r="AA808" t="s">
        <v>75</v>
      </c>
      <c r="AB808" t="s">
        <v>2663</v>
      </c>
      <c r="AC808" t="s">
        <v>417</v>
      </c>
      <c r="AD808" t="s">
        <v>2586</v>
      </c>
      <c r="AE808" t="s">
        <v>180</v>
      </c>
      <c r="AF808" t="s">
        <v>2587</v>
      </c>
      <c r="AG808" s="88" t="s">
        <v>2588</v>
      </c>
      <c r="AH808" t="s">
        <v>83</v>
      </c>
      <c r="AI808" s="49" t="s">
        <v>445</v>
      </c>
      <c r="AJ808" s="49">
        <v>1</v>
      </c>
      <c r="AK808" t="s">
        <v>5611</v>
      </c>
      <c r="AL808" s="355">
        <v>-25</v>
      </c>
      <c r="AM808" s="49" t="s">
        <v>75</v>
      </c>
      <c r="AN808" s="49" t="s">
        <v>75</v>
      </c>
      <c r="AO808" s="397" t="s">
        <v>75</v>
      </c>
      <c r="AP808" s="397" t="s">
        <v>75</v>
      </c>
      <c r="AQ808" s="397" t="s">
        <v>75</v>
      </c>
      <c r="AR808" s="397" t="s">
        <v>75</v>
      </c>
    </row>
    <row r="809" spans="1:44" x14ac:dyDescent="0.25">
      <c r="A809" s="353">
        <v>45686</v>
      </c>
      <c r="B809" t="s">
        <v>85</v>
      </c>
      <c r="C809" t="s">
        <v>177</v>
      </c>
      <c r="D809" s="357" t="s">
        <v>477</v>
      </c>
      <c r="E809" t="s">
        <v>415</v>
      </c>
      <c r="F809" t="s">
        <v>292</v>
      </c>
      <c r="G809" t="s">
        <v>75</v>
      </c>
      <c r="H809" t="s">
        <v>292</v>
      </c>
      <c r="I809" s="88">
        <v>-0.33333333333333331</v>
      </c>
      <c r="J809" t="s">
        <v>562</v>
      </c>
      <c r="K809" s="49" t="s">
        <v>315</v>
      </c>
      <c r="L809" s="397">
        <v>650</v>
      </c>
      <c r="M809" t="s">
        <v>75</v>
      </c>
      <c r="N809" t="s">
        <v>75</v>
      </c>
      <c r="O809" t="s">
        <v>347</v>
      </c>
      <c r="P809" t="s">
        <v>347</v>
      </c>
      <c r="Q809" s="353">
        <v>46327</v>
      </c>
      <c r="R809" t="s">
        <v>403</v>
      </c>
      <c r="S809" t="s">
        <v>171</v>
      </c>
      <c r="T809" t="s">
        <v>402</v>
      </c>
      <c r="U809" t="s">
        <v>75</v>
      </c>
      <c r="V809" t="s">
        <v>404</v>
      </c>
      <c r="W809" t="s">
        <v>75</v>
      </c>
      <c r="X809" s="49">
        <v>8.3000000000000007</v>
      </c>
      <c r="Y809" t="s">
        <v>75</v>
      </c>
      <c r="Z809" t="s">
        <v>347</v>
      </c>
      <c r="AA809" t="s">
        <v>75</v>
      </c>
      <c r="AB809" t="s">
        <v>293</v>
      </c>
      <c r="AC809" t="s">
        <v>496</v>
      </c>
      <c r="AD809" t="s">
        <v>77</v>
      </c>
      <c r="AE809" t="s">
        <v>180</v>
      </c>
      <c r="AF809" t="s">
        <v>399</v>
      </c>
      <c r="AG809" s="88" t="s">
        <v>258</v>
      </c>
      <c r="AH809" t="s">
        <v>83</v>
      </c>
      <c r="AI809" s="49" t="s">
        <v>445</v>
      </c>
      <c r="AJ809" s="49">
        <v>1</v>
      </c>
      <c r="AK809" t="s">
        <v>5611</v>
      </c>
      <c r="AL809" s="355">
        <v>-216.66666666666666</v>
      </c>
      <c r="AM809" s="49" t="s">
        <v>75</v>
      </c>
      <c r="AN809" s="49" t="s">
        <v>75</v>
      </c>
      <c r="AO809" s="397" t="s">
        <v>75</v>
      </c>
      <c r="AP809" s="397" t="s">
        <v>75</v>
      </c>
      <c r="AQ809" s="397" t="s">
        <v>75</v>
      </c>
      <c r="AR809" s="397" t="s">
        <v>75</v>
      </c>
    </row>
    <row r="810" spans="1:44" x14ac:dyDescent="0.25">
      <c r="A810" s="353">
        <v>45686</v>
      </c>
      <c r="B810" t="s">
        <v>85</v>
      </c>
      <c r="C810" t="s">
        <v>177</v>
      </c>
      <c r="D810" s="357" t="s">
        <v>84</v>
      </c>
      <c r="E810" t="s">
        <v>512</v>
      </c>
      <c r="F810" t="s">
        <v>330</v>
      </c>
      <c r="G810" t="s">
        <v>75</v>
      </c>
      <c r="H810" t="s">
        <v>330</v>
      </c>
      <c r="I810" s="88">
        <v>-0.25</v>
      </c>
      <c r="J810" t="s">
        <v>558</v>
      </c>
      <c r="K810" s="49" t="s">
        <v>331</v>
      </c>
      <c r="L810" s="397">
        <v>32</v>
      </c>
      <c r="M810" t="s">
        <v>75</v>
      </c>
      <c r="N810" t="s">
        <v>75</v>
      </c>
      <c r="O810" t="s">
        <v>347</v>
      </c>
      <c r="P810" t="s">
        <v>347</v>
      </c>
      <c r="Q810" s="353" t="s">
        <v>75</v>
      </c>
      <c r="R810" t="s">
        <v>403</v>
      </c>
      <c r="S810" t="s">
        <v>171</v>
      </c>
      <c r="T810" t="s">
        <v>402</v>
      </c>
      <c r="U810" t="s">
        <v>75</v>
      </c>
      <c r="V810" t="s">
        <v>404</v>
      </c>
      <c r="W810" t="s">
        <v>75</v>
      </c>
      <c r="X810" s="49">
        <v>7.6</v>
      </c>
      <c r="Y810" t="s">
        <v>75</v>
      </c>
      <c r="Z810" t="s">
        <v>347</v>
      </c>
      <c r="AA810" t="s">
        <v>75</v>
      </c>
      <c r="AB810" t="s">
        <v>330</v>
      </c>
      <c r="AC810" t="s">
        <v>506</v>
      </c>
      <c r="AD810" t="s">
        <v>80</v>
      </c>
      <c r="AE810" t="s">
        <v>180</v>
      </c>
      <c r="AF810" t="s">
        <v>409</v>
      </c>
      <c r="AG810" s="88" t="s">
        <v>256</v>
      </c>
      <c r="AH810" t="s">
        <v>83</v>
      </c>
      <c r="AI810" s="49" t="s">
        <v>416</v>
      </c>
      <c r="AJ810" s="49">
        <v>1</v>
      </c>
      <c r="AK810" t="s">
        <v>5611</v>
      </c>
      <c r="AL810" s="355">
        <v>-8</v>
      </c>
      <c r="AM810" s="49" t="s">
        <v>75</v>
      </c>
      <c r="AN810" s="49" t="s">
        <v>75</v>
      </c>
      <c r="AO810" s="397" t="s">
        <v>75</v>
      </c>
      <c r="AP810" s="397" t="s">
        <v>75</v>
      </c>
      <c r="AQ810" s="397" t="s">
        <v>75</v>
      </c>
      <c r="AR810" s="397" t="s">
        <v>75</v>
      </c>
    </row>
    <row r="811" spans="1:44" x14ac:dyDescent="0.25">
      <c r="A811" s="353">
        <v>45686</v>
      </c>
      <c r="B811" t="s">
        <v>85</v>
      </c>
      <c r="C811" t="s">
        <v>177</v>
      </c>
      <c r="D811" s="357" t="s">
        <v>477</v>
      </c>
      <c r="E811" t="s">
        <v>518</v>
      </c>
      <c r="F811" t="s">
        <v>328</v>
      </c>
      <c r="G811" t="s">
        <v>75</v>
      </c>
      <c r="H811" t="s">
        <v>328</v>
      </c>
      <c r="I811" s="88">
        <v>-0.2</v>
      </c>
      <c r="J811" t="s">
        <v>142</v>
      </c>
      <c r="K811" s="49">
        <v>41279</v>
      </c>
      <c r="L811" s="397">
        <v>1030</v>
      </c>
      <c r="M811" t="s">
        <v>75</v>
      </c>
      <c r="N811" t="s">
        <v>75</v>
      </c>
      <c r="O811" t="s">
        <v>347</v>
      </c>
      <c r="P811" t="s">
        <v>347</v>
      </c>
      <c r="Q811" s="353">
        <v>45927</v>
      </c>
      <c r="R811" t="s">
        <v>403</v>
      </c>
      <c r="S811" t="s">
        <v>171</v>
      </c>
      <c r="T811" t="s">
        <v>402</v>
      </c>
      <c r="U811" t="s">
        <v>75</v>
      </c>
      <c r="V811" t="s">
        <v>404</v>
      </c>
      <c r="W811" t="s">
        <v>75</v>
      </c>
      <c r="X811" s="49">
        <v>7.3</v>
      </c>
      <c r="Y811" t="s">
        <v>75</v>
      </c>
      <c r="Z811" t="s">
        <v>347</v>
      </c>
      <c r="AA811" t="s">
        <v>75</v>
      </c>
      <c r="AB811" t="s">
        <v>329</v>
      </c>
      <c r="AC811" t="s">
        <v>460</v>
      </c>
      <c r="AD811" t="s">
        <v>707</v>
      </c>
      <c r="AE811" t="s">
        <v>180</v>
      </c>
      <c r="AF811" t="s">
        <v>708</v>
      </c>
      <c r="AG811" s="88" t="s">
        <v>709</v>
      </c>
      <c r="AH811" t="s">
        <v>83</v>
      </c>
      <c r="AI811" s="49" t="s">
        <v>416</v>
      </c>
      <c r="AJ811" s="49">
        <v>1</v>
      </c>
      <c r="AK811" t="s">
        <v>5611</v>
      </c>
      <c r="AL811" s="355">
        <v>-206</v>
      </c>
      <c r="AM811" s="49" t="s">
        <v>75</v>
      </c>
      <c r="AN811" s="49" t="s">
        <v>75</v>
      </c>
      <c r="AO811" s="397" t="s">
        <v>75</v>
      </c>
      <c r="AP811" s="397" t="s">
        <v>75</v>
      </c>
      <c r="AQ811" s="397" t="s">
        <v>75</v>
      </c>
      <c r="AR811" s="397" t="s">
        <v>75</v>
      </c>
    </row>
    <row r="812" spans="1:44" x14ac:dyDescent="0.25">
      <c r="A812" s="353">
        <v>45686</v>
      </c>
      <c r="B812" t="s">
        <v>85</v>
      </c>
      <c r="C812" t="s">
        <v>177</v>
      </c>
      <c r="D812" s="357" t="s">
        <v>477</v>
      </c>
      <c r="E812" t="s">
        <v>415</v>
      </c>
      <c r="F812" t="s">
        <v>309</v>
      </c>
      <c r="G812" t="s">
        <v>75</v>
      </c>
      <c r="H812" t="s">
        <v>309</v>
      </c>
      <c r="I812" s="88">
        <v>-0.2</v>
      </c>
      <c r="J812" t="s">
        <v>2176</v>
      </c>
      <c r="K812" s="49" t="s">
        <v>310</v>
      </c>
      <c r="L812" s="397">
        <v>95</v>
      </c>
      <c r="M812" t="s">
        <v>75</v>
      </c>
      <c r="N812" t="s">
        <v>75</v>
      </c>
      <c r="O812" t="s">
        <v>347</v>
      </c>
      <c r="P812" t="s">
        <v>347</v>
      </c>
      <c r="Q812" s="353">
        <v>46082</v>
      </c>
      <c r="R812" t="s">
        <v>403</v>
      </c>
      <c r="S812" t="s">
        <v>171</v>
      </c>
      <c r="T812" t="s">
        <v>402</v>
      </c>
      <c r="U812" t="s">
        <v>75</v>
      </c>
      <c r="V812" t="s">
        <v>404</v>
      </c>
      <c r="W812" t="s">
        <v>75</v>
      </c>
      <c r="X812" s="49">
        <v>8.3000000000000007</v>
      </c>
      <c r="Y812" t="s">
        <v>75</v>
      </c>
      <c r="Z812" t="s">
        <v>347</v>
      </c>
      <c r="AA812" t="s">
        <v>75</v>
      </c>
      <c r="AB812" t="s">
        <v>311</v>
      </c>
      <c r="AC812" t="s">
        <v>492</v>
      </c>
      <c r="AD812" t="s">
        <v>80</v>
      </c>
      <c r="AE812" t="s">
        <v>180</v>
      </c>
      <c r="AF812" t="s">
        <v>409</v>
      </c>
      <c r="AG812" s="88" t="s">
        <v>256</v>
      </c>
      <c r="AH812" t="s">
        <v>83</v>
      </c>
      <c r="AI812" s="49" t="s">
        <v>445</v>
      </c>
      <c r="AJ812" s="49">
        <v>1</v>
      </c>
      <c r="AK812" t="s">
        <v>5611</v>
      </c>
      <c r="AL812" s="355">
        <v>-19</v>
      </c>
      <c r="AM812" s="49" t="s">
        <v>75</v>
      </c>
      <c r="AN812" s="49" t="s">
        <v>75</v>
      </c>
      <c r="AO812" s="397" t="s">
        <v>75</v>
      </c>
      <c r="AP812" s="397" t="s">
        <v>75</v>
      </c>
      <c r="AQ812" s="397" t="s">
        <v>75</v>
      </c>
      <c r="AR812" s="397" t="s">
        <v>75</v>
      </c>
    </row>
    <row r="813" spans="1:44" x14ac:dyDescent="0.25">
      <c r="A813" s="353">
        <v>45686</v>
      </c>
      <c r="B813" t="s">
        <v>85</v>
      </c>
      <c r="C813" t="s">
        <v>605</v>
      </c>
      <c r="D813" s="357" t="s">
        <v>361</v>
      </c>
      <c r="E813" t="s">
        <v>424</v>
      </c>
      <c r="F813" t="s">
        <v>288</v>
      </c>
      <c r="G813" t="s">
        <v>75</v>
      </c>
      <c r="H813" t="s">
        <v>288</v>
      </c>
      <c r="I813" s="88">
        <v>-0.2</v>
      </c>
      <c r="J813" t="s">
        <v>198</v>
      </c>
      <c r="K813" s="49" t="s">
        <v>289</v>
      </c>
      <c r="L813" s="397">
        <v>549</v>
      </c>
      <c r="M813" t="s">
        <v>75</v>
      </c>
      <c r="N813" t="s">
        <v>75</v>
      </c>
      <c r="O813" t="s">
        <v>347</v>
      </c>
      <c r="P813" t="s">
        <v>347</v>
      </c>
      <c r="Q813" s="353">
        <v>46350</v>
      </c>
      <c r="R813" t="s">
        <v>403</v>
      </c>
      <c r="S813" t="s">
        <v>159</v>
      </c>
      <c r="T813" t="s">
        <v>400</v>
      </c>
      <c r="U813" t="s">
        <v>75</v>
      </c>
      <c r="V813" t="s">
        <v>404</v>
      </c>
      <c r="W813" t="s">
        <v>75</v>
      </c>
      <c r="X813" s="49">
        <v>5.6</v>
      </c>
      <c r="Y813" t="s">
        <v>75</v>
      </c>
      <c r="Z813" t="s">
        <v>347</v>
      </c>
      <c r="AA813" t="s">
        <v>75</v>
      </c>
      <c r="AB813" t="s">
        <v>290</v>
      </c>
      <c r="AC813" t="s">
        <v>425</v>
      </c>
      <c r="AD813" t="s">
        <v>164</v>
      </c>
      <c r="AE813" t="s">
        <v>313</v>
      </c>
      <c r="AF813" t="s">
        <v>418</v>
      </c>
      <c r="AG813" s="88" t="s">
        <v>261</v>
      </c>
      <c r="AH813" t="s">
        <v>83</v>
      </c>
      <c r="AI813" s="49" t="s">
        <v>406</v>
      </c>
      <c r="AJ813" s="49">
        <v>1</v>
      </c>
      <c r="AK813" t="s">
        <v>5606</v>
      </c>
      <c r="AL813" s="355">
        <v>-109.80000000000001</v>
      </c>
      <c r="AM813" s="49" t="s">
        <v>75</v>
      </c>
      <c r="AN813" s="49" t="s">
        <v>75</v>
      </c>
      <c r="AO813" s="397" t="s">
        <v>75</v>
      </c>
      <c r="AP813" s="397" t="s">
        <v>75</v>
      </c>
      <c r="AQ813" s="397" t="s">
        <v>75</v>
      </c>
      <c r="AR813" s="397" t="s">
        <v>75</v>
      </c>
    </row>
    <row r="814" spans="1:44" x14ac:dyDescent="0.25">
      <c r="A814" s="353">
        <v>45686</v>
      </c>
      <c r="B814" t="s">
        <v>85</v>
      </c>
      <c r="C814" t="s">
        <v>605</v>
      </c>
      <c r="D814" s="357" t="s">
        <v>361</v>
      </c>
      <c r="E814" t="s">
        <v>427</v>
      </c>
      <c r="F814" t="s">
        <v>194</v>
      </c>
      <c r="G814" t="s">
        <v>75</v>
      </c>
      <c r="H814" t="s">
        <v>194</v>
      </c>
      <c r="I814" s="88">
        <v>-0.1</v>
      </c>
      <c r="J814" t="s">
        <v>2133</v>
      </c>
      <c r="K814" s="49" t="s">
        <v>429</v>
      </c>
      <c r="L814" s="397">
        <v>10</v>
      </c>
      <c r="M814" t="s">
        <v>75</v>
      </c>
      <c r="N814" t="s">
        <v>75</v>
      </c>
      <c r="O814" t="s">
        <v>347</v>
      </c>
      <c r="P814" t="s">
        <v>347</v>
      </c>
      <c r="Q814" s="353" t="s">
        <v>75</v>
      </c>
      <c r="R814" t="s">
        <v>403</v>
      </c>
      <c r="S814" t="s">
        <v>171</v>
      </c>
      <c r="T814" t="s">
        <v>402</v>
      </c>
      <c r="U814" t="s">
        <v>75</v>
      </c>
      <c r="V814" t="s">
        <v>404</v>
      </c>
      <c r="W814" t="s">
        <v>75</v>
      </c>
      <c r="X814" s="49">
        <v>6.5</v>
      </c>
      <c r="Y814" t="s">
        <v>75</v>
      </c>
      <c r="Z814" t="s">
        <v>347</v>
      </c>
      <c r="AA814" t="s">
        <v>75</v>
      </c>
      <c r="AB814" t="s">
        <v>155</v>
      </c>
      <c r="AC814" t="s">
        <v>550</v>
      </c>
      <c r="AD814" t="s">
        <v>80</v>
      </c>
      <c r="AE814" t="s">
        <v>180</v>
      </c>
      <c r="AF814" t="s">
        <v>409</v>
      </c>
      <c r="AG814" s="88" t="s">
        <v>256</v>
      </c>
      <c r="AH814" t="s">
        <v>83</v>
      </c>
      <c r="AI814" s="49" t="s">
        <v>405</v>
      </c>
      <c r="AJ814" s="49">
        <v>1</v>
      </c>
      <c r="AK814" t="s">
        <v>5611</v>
      </c>
      <c r="AL814" s="355">
        <v>-1</v>
      </c>
      <c r="AM814" s="49" t="s">
        <v>75</v>
      </c>
      <c r="AN814" s="49" t="s">
        <v>75</v>
      </c>
      <c r="AO814" s="397" t="s">
        <v>75</v>
      </c>
      <c r="AP814" s="397" t="s">
        <v>75</v>
      </c>
      <c r="AQ814" s="397" t="s">
        <v>75</v>
      </c>
      <c r="AR814" s="397" t="s">
        <v>75</v>
      </c>
    </row>
    <row r="815" spans="1:44" x14ac:dyDescent="0.25">
      <c r="A815" s="353">
        <v>45686</v>
      </c>
      <c r="B815" t="s">
        <v>85</v>
      </c>
      <c r="C815" t="s">
        <v>605</v>
      </c>
      <c r="D815" s="357" t="s">
        <v>361</v>
      </c>
      <c r="E815" t="s">
        <v>427</v>
      </c>
      <c r="F815" t="s">
        <v>634</v>
      </c>
      <c r="G815" t="s">
        <v>75</v>
      </c>
      <c r="H815" t="s">
        <v>634</v>
      </c>
      <c r="I815" s="88">
        <v>-0.1</v>
      </c>
      <c r="J815" t="s">
        <v>142</v>
      </c>
      <c r="K815" s="49" t="s">
        <v>635</v>
      </c>
      <c r="L815" s="397">
        <v>12</v>
      </c>
      <c r="M815" t="s">
        <v>75</v>
      </c>
      <c r="N815" t="s">
        <v>75</v>
      </c>
      <c r="O815" t="s">
        <v>347</v>
      </c>
      <c r="P815" t="s">
        <v>347</v>
      </c>
      <c r="Q815" s="353">
        <v>46507</v>
      </c>
      <c r="R815" t="s">
        <v>403</v>
      </c>
      <c r="S815" t="s">
        <v>171</v>
      </c>
      <c r="T815" t="s">
        <v>402</v>
      </c>
      <c r="U815" t="s">
        <v>75</v>
      </c>
      <c r="V815" t="s">
        <v>404</v>
      </c>
      <c r="W815" t="s">
        <v>75</v>
      </c>
      <c r="X815" s="49">
        <v>5.5</v>
      </c>
      <c r="Y815" t="s">
        <v>75</v>
      </c>
      <c r="Z815" t="s">
        <v>347</v>
      </c>
      <c r="AA815" t="s">
        <v>75</v>
      </c>
      <c r="AB815" t="s">
        <v>636</v>
      </c>
      <c r="AC815" t="s">
        <v>550</v>
      </c>
      <c r="AD815" t="s">
        <v>80</v>
      </c>
      <c r="AE815" t="s">
        <v>180</v>
      </c>
      <c r="AF815" t="s">
        <v>409</v>
      </c>
      <c r="AG815" s="88" t="s">
        <v>256</v>
      </c>
      <c r="AH815" t="s">
        <v>83</v>
      </c>
      <c r="AI815" s="49" t="s">
        <v>406</v>
      </c>
      <c r="AJ815" s="49">
        <v>1</v>
      </c>
      <c r="AK815" t="s">
        <v>5611</v>
      </c>
      <c r="AL815" s="355">
        <v>-1.2000000000000002</v>
      </c>
      <c r="AM815" s="49" t="s">
        <v>75</v>
      </c>
      <c r="AN815" s="49" t="s">
        <v>75</v>
      </c>
      <c r="AO815" s="397" t="s">
        <v>75</v>
      </c>
      <c r="AP815" s="397" t="s">
        <v>75</v>
      </c>
      <c r="AQ815" s="397" t="s">
        <v>75</v>
      </c>
      <c r="AR815" s="397" t="s">
        <v>75</v>
      </c>
    </row>
    <row r="816" spans="1:44" x14ac:dyDescent="0.25">
      <c r="A816" s="353">
        <v>45686</v>
      </c>
      <c r="B816" t="s">
        <v>85</v>
      </c>
      <c r="C816" t="s">
        <v>605</v>
      </c>
      <c r="D816" s="357" t="s">
        <v>361</v>
      </c>
      <c r="E816" t="s">
        <v>424</v>
      </c>
      <c r="F816" t="s">
        <v>305</v>
      </c>
      <c r="G816" t="s">
        <v>75</v>
      </c>
      <c r="H816" t="s">
        <v>305</v>
      </c>
      <c r="I816" s="88">
        <v>-0.1</v>
      </c>
      <c r="J816" t="s">
        <v>198</v>
      </c>
      <c r="K816" s="49" t="s">
        <v>306</v>
      </c>
      <c r="L816" s="397">
        <v>549</v>
      </c>
      <c r="M816" t="s">
        <v>75</v>
      </c>
      <c r="N816" t="s">
        <v>75</v>
      </c>
      <c r="O816" t="s">
        <v>347</v>
      </c>
      <c r="P816" t="s">
        <v>347</v>
      </c>
      <c r="Q816" s="353">
        <v>46715</v>
      </c>
      <c r="R816" t="s">
        <v>403</v>
      </c>
      <c r="S816" t="s">
        <v>159</v>
      </c>
      <c r="T816" t="s">
        <v>400</v>
      </c>
      <c r="U816" t="s">
        <v>75</v>
      </c>
      <c r="V816" t="s">
        <v>404</v>
      </c>
      <c r="W816" t="s">
        <v>75</v>
      </c>
      <c r="X816" s="49">
        <v>5.6</v>
      </c>
      <c r="Y816" t="s">
        <v>75</v>
      </c>
      <c r="Z816" t="s">
        <v>347</v>
      </c>
      <c r="AA816" t="s">
        <v>75</v>
      </c>
      <c r="AB816" t="s">
        <v>307</v>
      </c>
      <c r="AC816" t="s">
        <v>425</v>
      </c>
      <c r="AD816" t="s">
        <v>164</v>
      </c>
      <c r="AE816" t="s">
        <v>313</v>
      </c>
      <c r="AF816" t="s">
        <v>418</v>
      </c>
      <c r="AG816" s="88" t="s">
        <v>261</v>
      </c>
      <c r="AH816" t="s">
        <v>83</v>
      </c>
      <c r="AI816" s="49" t="s">
        <v>406</v>
      </c>
      <c r="AJ816" s="49">
        <v>1</v>
      </c>
      <c r="AK816" t="s">
        <v>5606</v>
      </c>
      <c r="AL816" s="355">
        <v>-54.900000000000006</v>
      </c>
      <c r="AM816" s="49" t="s">
        <v>75</v>
      </c>
      <c r="AN816" s="49" t="s">
        <v>75</v>
      </c>
      <c r="AO816" s="397" t="s">
        <v>75</v>
      </c>
      <c r="AP816" s="397" t="s">
        <v>75</v>
      </c>
      <c r="AQ816" s="397" t="s">
        <v>75</v>
      </c>
      <c r="AR816" s="397" t="s">
        <v>75</v>
      </c>
    </row>
    <row r="817" spans="1:44" x14ac:dyDescent="0.25">
      <c r="A817" s="353">
        <v>45686</v>
      </c>
      <c r="B817" t="s">
        <v>85</v>
      </c>
      <c r="C817" t="s">
        <v>605</v>
      </c>
      <c r="D817" s="357" t="s">
        <v>361</v>
      </c>
      <c r="E817" t="s">
        <v>424</v>
      </c>
      <c r="F817" t="s">
        <v>305</v>
      </c>
      <c r="G817" t="s">
        <v>75</v>
      </c>
      <c r="H817" t="s">
        <v>305</v>
      </c>
      <c r="I817" s="88">
        <v>-0.1</v>
      </c>
      <c r="J817" t="s">
        <v>198</v>
      </c>
      <c r="K817" s="49" t="s">
        <v>306</v>
      </c>
      <c r="L817" s="397">
        <v>549</v>
      </c>
      <c r="M817" t="s">
        <v>75</v>
      </c>
      <c r="N817" t="s">
        <v>75</v>
      </c>
      <c r="O817" t="s">
        <v>347</v>
      </c>
      <c r="P817" t="s">
        <v>347</v>
      </c>
      <c r="Q817" s="353">
        <v>46715</v>
      </c>
      <c r="R817" t="s">
        <v>403</v>
      </c>
      <c r="S817" t="s">
        <v>171</v>
      </c>
      <c r="T817" t="s">
        <v>402</v>
      </c>
      <c r="U817" t="s">
        <v>75</v>
      </c>
      <c r="V817" t="s">
        <v>404</v>
      </c>
      <c r="W817" t="s">
        <v>75</v>
      </c>
      <c r="X817" s="49">
        <v>5.6</v>
      </c>
      <c r="Y817" t="s">
        <v>75</v>
      </c>
      <c r="Z817" t="s">
        <v>347</v>
      </c>
      <c r="AA817" t="s">
        <v>75</v>
      </c>
      <c r="AB817" t="s">
        <v>307</v>
      </c>
      <c r="AC817" t="s">
        <v>425</v>
      </c>
      <c r="AD817" t="s">
        <v>164</v>
      </c>
      <c r="AE817" t="s">
        <v>180</v>
      </c>
      <c r="AF817" t="s">
        <v>418</v>
      </c>
      <c r="AG817" s="88" t="s">
        <v>261</v>
      </c>
      <c r="AH817" t="s">
        <v>83</v>
      </c>
      <c r="AI817" s="49" t="s">
        <v>406</v>
      </c>
      <c r="AJ817" s="49">
        <v>1</v>
      </c>
      <c r="AK817" t="s">
        <v>5611</v>
      </c>
      <c r="AL817" s="355">
        <v>-54.900000000000006</v>
      </c>
      <c r="AM817" s="49" t="s">
        <v>75</v>
      </c>
      <c r="AN817" s="49" t="s">
        <v>75</v>
      </c>
      <c r="AO817" s="397" t="s">
        <v>75</v>
      </c>
      <c r="AP817" s="397" t="s">
        <v>75</v>
      </c>
      <c r="AQ817" s="397" t="s">
        <v>75</v>
      </c>
      <c r="AR817" s="397" t="s">
        <v>75</v>
      </c>
    </row>
    <row r="818" spans="1:44" x14ac:dyDescent="0.25">
      <c r="A818" s="353">
        <v>45687</v>
      </c>
      <c r="B818" t="s">
        <v>85</v>
      </c>
      <c r="C818" t="s">
        <v>177</v>
      </c>
      <c r="D818" s="357" t="s">
        <v>84</v>
      </c>
      <c r="E818" t="s">
        <v>512</v>
      </c>
      <c r="F818" t="s">
        <v>86</v>
      </c>
      <c r="G818" t="s">
        <v>75</v>
      </c>
      <c r="H818" t="s">
        <v>614</v>
      </c>
      <c r="I818" s="88">
        <v>-7</v>
      </c>
      <c r="J818" t="s">
        <v>88</v>
      </c>
      <c r="K818" s="49" t="s">
        <v>615</v>
      </c>
      <c r="L818" s="397">
        <v>3</v>
      </c>
      <c r="M818" t="s">
        <v>75</v>
      </c>
      <c r="N818" t="s">
        <v>75</v>
      </c>
      <c r="O818" t="s">
        <v>347</v>
      </c>
      <c r="P818" t="s">
        <v>347</v>
      </c>
      <c r="Q818" s="353" t="s">
        <v>347</v>
      </c>
      <c r="R818" t="s">
        <v>403</v>
      </c>
      <c r="S818" t="s">
        <v>617</v>
      </c>
      <c r="T818" t="s">
        <v>618</v>
      </c>
      <c r="U818" t="s">
        <v>75</v>
      </c>
      <c r="V818" t="s">
        <v>404</v>
      </c>
      <c r="W818" t="s">
        <v>75</v>
      </c>
      <c r="X818" s="49">
        <v>5.5</v>
      </c>
      <c r="Y818" t="s">
        <v>75</v>
      </c>
      <c r="Z818" t="s">
        <v>347</v>
      </c>
      <c r="AA818" t="s">
        <v>75</v>
      </c>
      <c r="AB818" t="s">
        <v>616</v>
      </c>
      <c r="AC818" t="s">
        <v>75</v>
      </c>
      <c r="AD818" t="s">
        <v>80</v>
      </c>
      <c r="AE818" t="s">
        <v>546</v>
      </c>
      <c r="AF818" t="s">
        <v>409</v>
      </c>
      <c r="AG818" s="88" t="s">
        <v>568</v>
      </c>
      <c r="AH818" t="s">
        <v>83</v>
      </c>
      <c r="AI818" s="49" t="s">
        <v>406</v>
      </c>
      <c r="AJ818" s="49">
        <v>1</v>
      </c>
      <c r="AK818" t="s">
        <v>5616</v>
      </c>
      <c r="AL818" s="355">
        <v>-21</v>
      </c>
      <c r="AM818" s="49" t="s">
        <v>75</v>
      </c>
      <c r="AN818" s="49" t="s">
        <v>75</v>
      </c>
      <c r="AO818" s="397" t="s">
        <v>75</v>
      </c>
      <c r="AP818" s="397" t="s">
        <v>75</v>
      </c>
      <c r="AQ818" s="397" t="s">
        <v>75</v>
      </c>
      <c r="AR818" s="397" t="s">
        <v>75</v>
      </c>
    </row>
    <row r="819" spans="1:44" x14ac:dyDescent="0.25">
      <c r="A819" s="353">
        <v>45687</v>
      </c>
      <c r="B819" t="s">
        <v>85</v>
      </c>
      <c r="C819" t="s">
        <v>188</v>
      </c>
      <c r="D819" s="357" t="s">
        <v>189</v>
      </c>
      <c r="E819" t="s">
        <v>462</v>
      </c>
      <c r="F819" t="s">
        <v>123</v>
      </c>
      <c r="G819" t="s">
        <v>75</v>
      </c>
      <c r="H819" t="s">
        <v>123</v>
      </c>
      <c r="I819" s="88">
        <v>-5</v>
      </c>
      <c r="J819" t="s">
        <v>102</v>
      </c>
      <c r="K819" s="49" t="s">
        <v>232</v>
      </c>
      <c r="L819" s="397">
        <v>9</v>
      </c>
      <c r="M819" t="s">
        <v>75</v>
      </c>
      <c r="N819" t="s">
        <v>75</v>
      </c>
      <c r="O819" t="s">
        <v>347</v>
      </c>
      <c r="P819" t="s">
        <v>347</v>
      </c>
      <c r="Q819" s="353" t="s">
        <v>75</v>
      </c>
      <c r="R819" t="s">
        <v>403</v>
      </c>
      <c r="S819" t="s">
        <v>1920</v>
      </c>
      <c r="T819" t="s">
        <v>1921</v>
      </c>
      <c r="U819" t="s">
        <v>75</v>
      </c>
      <c r="V819" t="s">
        <v>431</v>
      </c>
      <c r="W819" t="s">
        <v>75</v>
      </c>
      <c r="X819" s="49">
        <v>2.2999999999999998</v>
      </c>
      <c r="Y819" t="s">
        <v>75</v>
      </c>
      <c r="Z819" t="s">
        <v>347</v>
      </c>
      <c r="AA819" t="s">
        <v>75</v>
      </c>
      <c r="AB819" t="s">
        <v>123</v>
      </c>
      <c r="AC819" t="s">
        <v>559</v>
      </c>
      <c r="AD819" t="s">
        <v>80</v>
      </c>
      <c r="AE819" t="s">
        <v>304</v>
      </c>
      <c r="AF819" t="s">
        <v>409</v>
      </c>
      <c r="AG819" s="88" t="s">
        <v>256</v>
      </c>
      <c r="AH819" t="s">
        <v>83</v>
      </c>
      <c r="AI819" s="49" t="s">
        <v>414</v>
      </c>
      <c r="AJ819" s="49">
        <v>1</v>
      </c>
      <c r="AK819" t="s">
        <v>5596</v>
      </c>
      <c r="AL819" s="355">
        <v>-45</v>
      </c>
      <c r="AM819" s="49" t="s">
        <v>75</v>
      </c>
      <c r="AN819" s="49" t="s">
        <v>75</v>
      </c>
      <c r="AO819" s="397" t="s">
        <v>75</v>
      </c>
      <c r="AP819" s="397" t="s">
        <v>75</v>
      </c>
      <c r="AQ819" s="397" t="s">
        <v>75</v>
      </c>
      <c r="AR819" s="397" t="s">
        <v>75</v>
      </c>
    </row>
    <row r="820" spans="1:44" x14ac:dyDescent="0.25">
      <c r="A820" s="353">
        <v>45687</v>
      </c>
      <c r="B820" t="s">
        <v>85</v>
      </c>
      <c r="C820" t="s">
        <v>605</v>
      </c>
      <c r="D820" s="357" t="s">
        <v>361</v>
      </c>
      <c r="E820" t="s">
        <v>620</v>
      </c>
      <c r="F820" t="s">
        <v>620</v>
      </c>
      <c r="G820" t="s">
        <v>75</v>
      </c>
      <c r="H820" t="s">
        <v>620</v>
      </c>
      <c r="I820" s="88">
        <v>-5</v>
      </c>
      <c r="J820" t="s">
        <v>296</v>
      </c>
      <c r="K820" s="49" t="s">
        <v>75</v>
      </c>
      <c r="L820" s="397">
        <v>0.85</v>
      </c>
      <c r="M820" t="s">
        <v>75</v>
      </c>
      <c r="N820" t="s">
        <v>75</v>
      </c>
      <c r="O820" t="s">
        <v>75</v>
      </c>
      <c r="P820" t="s">
        <v>347</v>
      </c>
      <c r="Q820" s="353" t="s">
        <v>347</v>
      </c>
      <c r="R820" t="s">
        <v>403</v>
      </c>
      <c r="S820" t="s">
        <v>617</v>
      </c>
      <c r="T820" t="s">
        <v>618</v>
      </c>
      <c r="U820" t="s">
        <v>75</v>
      </c>
      <c r="V820" t="s">
        <v>404</v>
      </c>
      <c r="W820" t="s">
        <v>75</v>
      </c>
      <c r="X820" s="49">
        <v>5.2</v>
      </c>
      <c r="Y820" t="s">
        <v>75</v>
      </c>
      <c r="Z820" t="s">
        <v>347</v>
      </c>
      <c r="AA820" t="s">
        <v>75</v>
      </c>
      <c r="AB820" t="s">
        <v>621</v>
      </c>
      <c r="AC820" t="s">
        <v>75</v>
      </c>
      <c r="AD820" t="s">
        <v>2134</v>
      </c>
      <c r="AE820" t="s">
        <v>546</v>
      </c>
      <c r="AF820" t="s">
        <v>2135</v>
      </c>
      <c r="AG820" s="88" t="s">
        <v>2136</v>
      </c>
      <c r="AH820" t="s">
        <v>83</v>
      </c>
      <c r="AI820" s="49" t="s">
        <v>406</v>
      </c>
      <c r="AJ820" s="49">
        <v>1</v>
      </c>
      <c r="AK820" t="s">
        <v>5616</v>
      </c>
      <c r="AL820" s="355">
        <v>-4.25</v>
      </c>
      <c r="AM820" s="49" t="s">
        <v>75</v>
      </c>
      <c r="AN820" s="49" t="s">
        <v>75</v>
      </c>
      <c r="AO820" s="397" t="s">
        <v>75</v>
      </c>
      <c r="AP820" s="397" t="s">
        <v>75</v>
      </c>
      <c r="AQ820" s="397" t="s">
        <v>75</v>
      </c>
      <c r="AR820" s="397" t="s">
        <v>75</v>
      </c>
    </row>
    <row r="821" spans="1:44" x14ac:dyDescent="0.25">
      <c r="A821" s="353">
        <v>45687</v>
      </c>
      <c r="B821" t="s">
        <v>85</v>
      </c>
      <c r="C821" t="s">
        <v>177</v>
      </c>
      <c r="D821" s="357" t="s">
        <v>368</v>
      </c>
      <c r="E821" t="s">
        <v>476</v>
      </c>
      <c r="F821" t="s">
        <v>1838</v>
      </c>
      <c r="G821" t="s">
        <v>75</v>
      </c>
      <c r="H821" t="s">
        <v>1838</v>
      </c>
      <c r="I821" s="88">
        <v>-4</v>
      </c>
      <c r="J821" t="s">
        <v>103</v>
      </c>
      <c r="K821" s="49" t="s">
        <v>1839</v>
      </c>
      <c r="L821" s="397">
        <v>2</v>
      </c>
      <c r="M821" t="s">
        <v>75</v>
      </c>
      <c r="N821" t="s">
        <v>75</v>
      </c>
      <c r="O821" t="s">
        <v>347</v>
      </c>
      <c r="P821" t="s">
        <v>347</v>
      </c>
      <c r="Q821" s="353" t="s">
        <v>75</v>
      </c>
      <c r="R821" t="s">
        <v>403</v>
      </c>
      <c r="S821" t="s">
        <v>1920</v>
      </c>
      <c r="T821" t="s">
        <v>1921</v>
      </c>
      <c r="U821" t="s">
        <v>75</v>
      </c>
      <c r="V821" t="s">
        <v>404</v>
      </c>
      <c r="W821" t="s">
        <v>75</v>
      </c>
      <c r="X821" s="49">
        <v>7.2</v>
      </c>
      <c r="Y821" t="s">
        <v>75</v>
      </c>
      <c r="Z821" t="s">
        <v>347</v>
      </c>
      <c r="AA821" t="s">
        <v>75</v>
      </c>
      <c r="AB821" t="s">
        <v>1840</v>
      </c>
      <c r="AC821" t="s">
        <v>1841</v>
      </c>
      <c r="AD821" t="s">
        <v>80</v>
      </c>
      <c r="AE821" t="s">
        <v>304</v>
      </c>
      <c r="AF821" t="s">
        <v>409</v>
      </c>
      <c r="AG821" s="88" t="s">
        <v>256</v>
      </c>
      <c r="AH821" t="s">
        <v>83</v>
      </c>
      <c r="AI821" s="49" t="s">
        <v>416</v>
      </c>
      <c r="AJ821" s="49">
        <v>1</v>
      </c>
      <c r="AK821" t="s">
        <v>5596</v>
      </c>
      <c r="AL821" s="355">
        <v>-8</v>
      </c>
      <c r="AM821" s="49" t="s">
        <v>75</v>
      </c>
      <c r="AN821" s="49" t="s">
        <v>75</v>
      </c>
      <c r="AO821" s="397" t="s">
        <v>75</v>
      </c>
      <c r="AP821" s="397" t="s">
        <v>75</v>
      </c>
      <c r="AQ821" s="397" t="s">
        <v>75</v>
      </c>
      <c r="AR821" s="397" t="s">
        <v>75</v>
      </c>
    </row>
    <row r="822" spans="1:44" x14ac:dyDescent="0.25">
      <c r="A822" s="353">
        <v>45687</v>
      </c>
      <c r="B822" t="s">
        <v>85</v>
      </c>
      <c r="C822" t="s">
        <v>177</v>
      </c>
      <c r="D822" s="357" t="s">
        <v>84</v>
      </c>
      <c r="E822" t="s">
        <v>481</v>
      </c>
      <c r="F822" t="s">
        <v>91</v>
      </c>
      <c r="G822" t="s">
        <v>75</v>
      </c>
      <c r="H822" t="s">
        <v>91</v>
      </c>
      <c r="I822" s="88">
        <v>-4</v>
      </c>
      <c r="J822" t="s">
        <v>93</v>
      </c>
      <c r="K822" s="49">
        <v>21090604</v>
      </c>
      <c r="L822" s="397">
        <v>2</v>
      </c>
      <c r="M822" t="s">
        <v>75</v>
      </c>
      <c r="N822" t="s">
        <v>75</v>
      </c>
      <c r="O822" t="s">
        <v>347</v>
      </c>
      <c r="P822" t="s">
        <v>347</v>
      </c>
      <c r="Q822" s="353">
        <v>46235</v>
      </c>
      <c r="R822" t="s">
        <v>403</v>
      </c>
      <c r="S822" t="s">
        <v>1920</v>
      </c>
      <c r="T822" t="s">
        <v>1921</v>
      </c>
      <c r="U822" t="s">
        <v>75</v>
      </c>
      <c r="V822" t="s">
        <v>404</v>
      </c>
      <c r="W822" t="s">
        <v>75</v>
      </c>
      <c r="X822" s="49">
        <v>7.6</v>
      </c>
      <c r="Y822" t="s">
        <v>75</v>
      </c>
      <c r="Z822" t="s">
        <v>347</v>
      </c>
      <c r="AA822" t="s">
        <v>75</v>
      </c>
      <c r="AB822" t="s">
        <v>92</v>
      </c>
      <c r="AC822" t="s">
        <v>510</v>
      </c>
      <c r="AD822" t="s">
        <v>80</v>
      </c>
      <c r="AE822" t="s">
        <v>304</v>
      </c>
      <c r="AF822" t="s">
        <v>409</v>
      </c>
      <c r="AG822" s="88" t="s">
        <v>256</v>
      </c>
      <c r="AH822" t="s">
        <v>83</v>
      </c>
      <c r="AI822" s="49" t="s">
        <v>416</v>
      </c>
      <c r="AJ822" s="49">
        <v>1</v>
      </c>
      <c r="AK822" t="s">
        <v>5596</v>
      </c>
      <c r="AL822" s="355">
        <v>-8</v>
      </c>
      <c r="AM822" s="49" t="s">
        <v>75</v>
      </c>
      <c r="AN822" s="49" t="s">
        <v>75</v>
      </c>
      <c r="AO822" s="397" t="s">
        <v>75</v>
      </c>
      <c r="AP822" s="397" t="s">
        <v>75</v>
      </c>
      <c r="AQ822" s="397" t="s">
        <v>75</v>
      </c>
      <c r="AR822" s="397" t="s">
        <v>75</v>
      </c>
    </row>
    <row r="823" spans="1:44" x14ac:dyDescent="0.25">
      <c r="A823" s="353">
        <v>45687</v>
      </c>
      <c r="B823" t="s">
        <v>85</v>
      </c>
      <c r="C823" t="s">
        <v>188</v>
      </c>
      <c r="D823" s="357" t="s">
        <v>189</v>
      </c>
      <c r="E823" t="s">
        <v>432</v>
      </c>
      <c r="F823" t="s">
        <v>81</v>
      </c>
      <c r="G823" t="s">
        <v>75</v>
      </c>
      <c r="H823" t="s">
        <v>81</v>
      </c>
      <c r="I823" s="88">
        <v>-3</v>
      </c>
      <c r="J823" t="s">
        <v>218</v>
      </c>
      <c r="K823" s="49" t="s">
        <v>465</v>
      </c>
      <c r="L823" s="397">
        <v>7.5</v>
      </c>
      <c r="M823" t="s">
        <v>75</v>
      </c>
      <c r="N823" t="s">
        <v>75</v>
      </c>
      <c r="O823" t="s">
        <v>347</v>
      </c>
      <c r="P823" t="s">
        <v>347</v>
      </c>
      <c r="Q823" s="353" t="s">
        <v>75</v>
      </c>
      <c r="R823" t="s">
        <v>403</v>
      </c>
      <c r="S823" t="s">
        <v>1920</v>
      </c>
      <c r="T823" t="s">
        <v>1921</v>
      </c>
      <c r="U823" t="s">
        <v>75</v>
      </c>
      <c r="V823" t="s">
        <v>431</v>
      </c>
      <c r="W823" t="s">
        <v>75</v>
      </c>
      <c r="X823" s="49">
        <v>4.0999999999999996</v>
      </c>
      <c r="Y823" t="s">
        <v>75</v>
      </c>
      <c r="Z823" t="s">
        <v>347</v>
      </c>
      <c r="AA823" t="s">
        <v>75</v>
      </c>
      <c r="AB823" t="s">
        <v>82</v>
      </c>
      <c r="AC823" t="s">
        <v>466</v>
      </c>
      <c r="AD823" t="s">
        <v>80</v>
      </c>
      <c r="AE823" t="s">
        <v>304</v>
      </c>
      <c r="AF823" t="s">
        <v>5361</v>
      </c>
      <c r="AG823" s="88" t="s">
        <v>256</v>
      </c>
      <c r="AH823" t="s">
        <v>83</v>
      </c>
      <c r="AI823" s="49" t="s">
        <v>433</v>
      </c>
      <c r="AJ823" s="49">
        <v>1</v>
      </c>
      <c r="AK823" t="s">
        <v>5596</v>
      </c>
      <c r="AL823" s="355">
        <v>-22.5</v>
      </c>
      <c r="AM823" s="49" t="s">
        <v>75</v>
      </c>
      <c r="AN823" s="49" t="s">
        <v>75</v>
      </c>
      <c r="AO823" s="397" t="s">
        <v>75</v>
      </c>
      <c r="AP823" s="397" t="s">
        <v>75</v>
      </c>
      <c r="AQ823" s="397" t="s">
        <v>75</v>
      </c>
      <c r="AR823" s="397" t="s">
        <v>75</v>
      </c>
    </row>
    <row r="824" spans="1:44" x14ac:dyDescent="0.25">
      <c r="A824" s="353">
        <v>45687</v>
      </c>
      <c r="B824" t="s">
        <v>85</v>
      </c>
      <c r="C824" t="s">
        <v>188</v>
      </c>
      <c r="D824" s="357" t="s">
        <v>365</v>
      </c>
      <c r="E824" t="s">
        <v>430</v>
      </c>
      <c r="F824" t="s">
        <v>99</v>
      </c>
      <c r="G824" t="s">
        <v>75</v>
      </c>
      <c r="H824" t="s">
        <v>99</v>
      </c>
      <c r="I824" s="88">
        <v>-3</v>
      </c>
      <c r="J824" t="s">
        <v>218</v>
      </c>
      <c r="K824" s="49" t="s">
        <v>100</v>
      </c>
      <c r="L824" s="397">
        <v>3.04</v>
      </c>
      <c r="M824" t="s">
        <v>75</v>
      </c>
      <c r="N824" t="s">
        <v>75</v>
      </c>
      <c r="O824" t="s">
        <v>347</v>
      </c>
      <c r="P824" t="s">
        <v>347</v>
      </c>
      <c r="Q824" s="353" t="s">
        <v>347</v>
      </c>
      <c r="R824" t="s">
        <v>403</v>
      </c>
      <c r="S824" t="s">
        <v>1920</v>
      </c>
      <c r="T824" t="s">
        <v>1921</v>
      </c>
      <c r="U824" t="s">
        <v>75</v>
      </c>
      <c r="V824" t="s">
        <v>431</v>
      </c>
      <c r="W824" t="s">
        <v>75</v>
      </c>
      <c r="X824" s="49">
        <v>5.2</v>
      </c>
      <c r="Y824" t="s">
        <v>75</v>
      </c>
      <c r="Z824" t="s">
        <v>347</v>
      </c>
      <c r="AA824" t="s">
        <v>75</v>
      </c>
      <c r="AB824" t="s">
        <v>101</v>
      </c>
      <c r="AC824" t="s">
        <v>75</v>
      </c>
      <c r="AD824" t="s">
        <v>80</v>
      </c>
      <c r="AE824" t="s">
        <v>304</v>
      </c>
      <c r="AF824" t="s">
        <v>409</v>
      </c>
      <c r="AG824" s="88" t="s">
        <v>256</v>
      </c>
      <c r="AH824" t="s">
        <v>83</v>
      </c>
      <c r="AI824" s="49" t="s">
        <v>406</v>
      </c>
      <c r="AJ824" s="49">
        <v>1</v>
      </c>
      <c r="AK824" t="s">
        <v>5596</v>
      </c>
      <c r="AL824" s="355">
        <v>-9.120000000000001</v>
      </c>
      <c r="AM824" s="49" t="s">
        <v>75</v>
      </c>
      <c r="AN824" s="49" t="s">
        <v>75</v>
      </c>
      <c r="AO824" s="397" t="s">
        <v>75</v>
      </c>
      <c r="AP824" s="397" t="s">
        <v>75</v>
      </c>
      <c r="AQ824" s="397" t="s">
        <v>75</v>
      </c>
      <c r="AR824" s="397" t="s">
        <v>75</v>
      </c>
    </row>
    <row r="825" spans="1:44" x14ac:dyDescent="0.25">
      <c r="A825" s="353">
        <v>45687</v>
      </c>
      <c r="B825" t="s">
        <v>85</v>
      </c>
      <c r="C825" t="s">
        <v>188</v>
      </c>
      <c r="D825" s="357" t="s">
        <v>189</v>
      </c>
      <c r="E825" t="s">
        <v>432</v>
      </c>
      <c r="F825" t="s">
        <v>205</v>
      </c>
      <c r="G825" t="s">
        <v>75</v>
      </c>
      <c r="H825" t="s">
        <v>205</v>
      </c>
      <c r="I825" s="88">
        <v>-2</v>
      </c>
      <c r="J825" t="s">
        <v>2137</v>
      </c>
      <c r="K825" s="49" t="s">
        <v>463</v>
      </c>
      <c r="L825" s="397">
        <v>13</v>
      </c>
      <c r="M825" t="s">
        <v>75</v>
      </c>
      <c r="N825" t="s">
        <v>75</v>
      </c>
      <c r="O825" t="s">
        <v>347</v>
      </c>
      <c r="P825" t="s">
        <v>347</v>
      </c>
      <c r="Q825" s="353" t="s">
        <v>75</v>
      </c>
      <c r="R825" t="s">
        <v>403</v>
      </c>
      <c r="S825" t="s">
        <v>1920</v>
      </c>
      <c r="T825" t="s">
        <v>1921</v>
      </c>
      <c r="U825" t="s">
        <v>75</v>
      </c>
      <c r="V825" t="s">
        <v>431</v>
      </c>
      <c r="W825" t="s">
        <v>75</v>
      </c>
      <c r="X825" s="49">
        <v>2.2999999999999998</v>
      </c>
      <c r="Y825" t="s">
        <v>75</v>
      </c>
      <c r="Z825" t="s">
        <v>347</v>
      </c>
      <c r="AA825" t="s">
        <v>75</v>
      </c>
      <c r="AB825" t="s">
        <v>464</v>
      </c>
      <c r="AC825" t="s">
        <v>437</v>
      </c>
      <c r="AD825" t="s">
        <v>80</v>
      </c>
      <c r="AE825" t="s">
        <v>304</v>
      </c>
      <c r="AF825" t="s">
        <v>409</v>
      </c>
      <c r="AG825" s="88" t="s">
        <v>256</v>
      </c>
      <c r="AH825" t="s">
        <v>83</v>
      </c>
      <c r="AI825" s="49" t="s">
        <v>405</v>
      </c>
      <c r="AJ825" s="49">
        <v>1</v>
      </c>
      <c r="AK825" t="s">
        <v>5596</v>
      </c>
      <c r="AL825" s="355">
        <v>-26</v>
      </c>
      <c r="AM825" s="49" t="s">
        <v>75</v>
      </c>
      <c r="AN825" s="49" t="s">
        <v>75</v>
      </c>
      <c r="AO825" s="397" t="s">
        <v>75</v>
      </c>
      <c r="AP825" s="397" t="s">
        <v>75</v>
      </c>
      <c r="AQ825" s="397" t="s">
        <v>75</v>
      </c>
      <c r="AR825" s="397" t="s">
        <v>75</v>
      </c>
    </row>
    <row r="826" spans="1:44" x14ac:dyDescent="0.25">
      <c r="A826" s="353">
        <v>45687</v>
      </c>
      <c r="B826" t="s">
        <v>85</v>
      </c>
      <c r="C826" t="s">
        <v>177</v>
      </c>
      <c r="D826" s="357" t="s">
        <v>608</v>
      </c>
      <c r="E826" t="s">
        <v>485</v>
      </c>
      <c r="F826" t="s">
        <v>2705</v>
      </c>
      <c r="G826" t="s">
        <v>75</v>
      </c>
      <c r="H826" t="s">
        <v>2705</v>
      </c>
      <c r="I826" s="88">
        <v>-2</v>
      </c>
      <c r="J826" t="s">
        <v>105</v>
      </c>
      <c r="K826" s="49" t="s">
        <v>2706</v>
      </c>
      <c r="L826" s="397">
        <v>25</v>
      </c>
      <c r="M826" t="s">
        <v>75</v>
      </c>
      <c r="N826" t="s">
        <v>75</v>
      </c>
      <c r="O826" t="s">
        <v>347</v>
      </c>
      <c r="P826" t="s">
        <v>347</v>
      </c>
      <c r="Q826" s="353" t="s">
        <v>75</v>
      </c>
      <c r="R826" t="s">
        <v>403</v>
      </c>
      <c r="S826" t="s">
        <v>1920</v>
      </c>
      <c r="T826" t="s">
        <v>1921</v>
      </c>
      <c r="U826" t="s">
        <v>75</v>
      </c>
      <c r="V826" t="s">
        <v>404</v>
      </c>
      <c r="W826" t="s">
        <v>75</v>
      </c>
      <c r="X826" s="49">
        <v>8.4</v>
      </c>
      <c r="Y826" t="s">
        <v>75</v>
      </c>
      <c r="Z826" t="s">
        <v>347</v>
      </c>
      <c r="AA826" t="s">
        <v>75</v>
      </c>
      <c r="AB826" t="s">
        <v>2707</v>
      </c>
      <c r="AC826" t="s">
        <v>75</v>
      </c>
      <c r="AD826" t="s">
        <v>80</v>
      </c>
      <c r="AE826" t="s">
        <v>304</v>
      </c>
      <c r="AF826" t="s">
        <v>5361</v>
      </c>
      <c r="AG826" s="88" t="s">
        <v>256</v>
      </c>
      <c r="AH826" t="s">
        <v>83</v>
      </c>
      <c r="AI826" s="49" t="s">
        <v>448</v>
      </c>
      <c r="AJ826" s="49">
        <v>1</v>
      </c>
      <c r="AK826" t="s">
        <v>5596</v>
      </c>
      <c r="AL826" s="355">
        <v>-50</v>
      </c>
      <c r="AM826" s="49" t="s">
        <v>75</v>
      </c>
      <c r="AN826" s="49" t="s">
        <v>75</v>
      </c>
      <c r="AO826" s="397" t="s">
        <v>75</v>
      </c>
      <c r="AP826" s="397" t="s">
        <v>75</v>
      </c>
      <c r="AQ826" s="397" t="s">
        <v>75</v>
      </c>
      <c r="AR826" s="397" t="s">
        <v>75</v>
      </c>
    </row>
    <row r="827" spans="1:44" x14ac:dyDescent="0.25">
      <c r="A827" s="353">
        <v>45687</v>
      </c>
      <c r="B827" t="s">
        <v>85</v>
      </c>
      <c r="C827" t="s">
        <v>177</v>
      </c>
      <c r="D827" s="357" t="s">
        <v>608</v>
      </c>
      <c r="E827" t="s">
        <v>412</v>
      </c>
      <c r="F827" t="s">
        <v>502</v>
      </c>
      <c r="G827" t="s">
        <v>75</v>
      </c>
      <c r="H827" t="s">
        <v>238</v>
      </c>
      <c r="I827" s="88">
        <v>-2</v>
      </c>
      <c r="J827" t="s">
        <v>105</v>
      </c>
      <c r="K827" s="49" t="s">
        <v>505</v>
      </c>
      <c r="L827" s="397">
        <v>7</v>
      </c>
      <c r="M827" t="s">
        <v>75</v>
      </c>
      <c r="N827" t="s">
        <v>75</v>
      </c>
      <c r="O827" t="s">
        <v>347</v>
      </c>
      <c r="P827" t="s">
        <v>347</v>
      </c>
      <c r="Q827" s="353" t="s">
        <v>75</v>
      </c>
      <c r="R827" t="s">
        <v>403</v>
      </c>
      <c r="S827" t="s">
        <v>1920</v>
      </c>
      <c r="T827" t="s">
        <v>1921</v>
      </c>
      <c r="U827" t="s">
        <v>75</v>
      </c>
      <c r="V827" t="s">
        <v>431</v>
      </c>
      <c r="W827" t="s">
        <v>75</v>
      </c>
      <c r="X827" s="49">
        <v>4.0999999999999996</v>
      </c>
      <c r="Y827" t="s">
        <v>75</v>
      </c>
      <c r="Z827" t="s">
        <v>347</v>
      </c>
      <c r="AA827" t="s">
        <v>75</v>
      </c>
      <c r="AB827" t="s">
        <v>239</v>
      </c>
      <c r="AC827" t="s">
        <v>497</v>
      </c>
      <c r="AD827" t="s">
        <v>2210</v>
      </c>
      <c r="AE827" t="s">
        <v>304</v>
      </c>
      <c r="AF827" t="s">
        <v>2211</v>
      </c>
      <c r="AG827" s="88" t="s">
        <v>2212</v>
      </c>
      <c r="AH827" t="s">
        <v>104</v>
      </c>
      <c r="AI827" s="49" t="s">
        <v>433</v>
      </c>
      <c r="AJ827" s="49">
        <v>1</v>
      </c>
      <c r="AK827" t="s">
        <v>5596</v>
      </c>
      <c r="AL827" s="355">
        <v>-14</v>
      </c>
      <c r="AM827" s="49" t="s">
        <v>75</v>
      </c>
      <c r="AN827" s="49" t="s">
        <v>75</v>
      </c>
      <c r="AO827" s="397" t="s">
        <v>75</v>
      </c>
      <c r="AP827" s="397" t="s">
        <v>75</v>
      </c>
      <c r="AQ827" s="397" t="s">
        <v>75</v>
      </c>
      <c r="AR827" s="397" t="s">
        <v>75</v>
      </c>
    </row>
    <row r="828" spans="1:44" x14ac:dyDescent="0.25">
      <c r="A828" s="353">
        <v>45687</v>
      </c>
      <c r="B828" t="s">
        <v>85</v>
      </c>
      <c r="C828" t="s">
        <v>177</v>
      </c>
      <c r="D828" s="357" t="s">
        <v>608</v>
      </c>
      <c r="E828" t="s">
        <v>412</v>
      </c>
      <c r="F828" t="s">
        <v>502</v>
      </c>
      <c r="G828" t="s">
        <v>75</v>
      </c>
      <c r="H828" t="s">
        <v>214</v>
      </c>
      <c r="I828" s="88">
        <v>-2</v>
      </c>
      <c r="J828" t="s">
        <v>105</v>
      </c>
      <c r="K828" s="49" t="s">
        <v>2184</v>
      </c>
      <c r="L828" s="397">
        <v>7</v>
      </c>
      <c r="M828" t="s">
        <v>75</v>
      </c>
      <c r="N828" t="s">
        <v>75</v>
      </c>
      <c r="O828" t="s">
        <v>347</v>
      </c>
      <c r="P828" t="s">
        <v>347</v>
      </c>
      <c r="Q828" s="353" t="s">
        <v>75</v>
      </c>
      <c r="R828" t="s">
        <v>403</v>
      </c>
      <c r="S828" t="s">
        <v>1920</v>
      </c>
      <c r="T828" t="s">
        <v>1921</v>
      </c>
      <c r="U828" t="s">
        <v>75</v>
      </c>
      <c r="V828" t="s">
        <v>404</v>
      </c>
      <c r="W828" t="s">
        <v>75</v>
      </c>
      <c r="X828" s="49">
        <v>8.4</v>
      </c>
      <c r="Y828" t="s">
        <v>75</v>
      </c>
      <c r="Z828" t="s">
        <v>347</v>
      </c>
      <c r="AA828" t="s">
        <v>75</v>
      </c>
      <c r="AB828" t="s">
        <v>215</v>
      </c>
      <c r="AC828" t="s">
        <v>497</v>
      </c>
      <c r="AD828" t="s">
        <v>80</v>
      </c>
      <c r="AE828" t="s">
        <v>304</v>
      </c>
      <c r="AF828" t="s">
        <v>409</v>
      </c>
      <c r="AG828" s="88" t="s">
        <v>256</v>
      </c>
      <c r="AH828" t="s">
        <v>104</v>
      </c>
      <c r="AI828" s="49" t="s">
        <v>416</v>
      </c>
      <c r="AJ828" s="49">
        <v>1</v>
      </c>
      <c r="AK828" t="s">
        <v>5596</v>
      </c>
      <c r="AL828" s="355">
        <v>-14</v>
      </c>
      <c r="AM828" s="49" t="s">
        <v>75</v>
      </c>
      <c r="AN828" s="49" t="s">
        <v>75</v>
      </c>
      <c r="AO828" s="397" t="s">
        <v>75</v>
      </c>
      <c r="AP828" s="397" t="s">
        <v>75</v>
      </c>
      <c r="AQ828" s="397" t="s">
        <v>75</v>
      </c>
      <c r="AR828" s="397" t="s">
        <v>75</v>
      </c>
    </row>
    <row r="829" spans="1:44" x14ac:dyDescent="0.25">
      <c r="A829" s="353">
        <v>45687</v>
      </c>
      <c r="B829" t="s">
        <v>85</v>
      </c>
      <c r="C829" t="s">
        <v>177</v>
      </c>
      <c r="D829" s="357" t="s">
        <v>608</v>
      </c>
      <c r="E829" t="s">
        <v>412</v>
      </c>
      <c r="F829" t="s">
        <v>502</v>
      </c>
      <c r="G829" t="s">
        <v>75</v>
      </c>
      <c r="H829" t="s">
        <v>200</v>
      </c>
      <c r="I829" s="88">
        <v>-2</v>
      </c>
      <c r="J829" t="s">
        <v>105</v>
      </c>
      <c r="K829" s="49" t="s">
        <v>504</v>
      </c>
      <c r="L829" s="397">
        <v>7</v>
      </c>
      <c r="M829" t="s">
        <v>75</v>
      </c>
      <c r="N829" t="s">
        <v>75</v>
      </c>
      <c r="O829" t="s">
        <v>347</v>
      </c>
      <c r="P829" t="s">
        <v>347</v>
      </c>
      <c r="Q829" s="353" t="s">
        <v>75</v>
      </c>
      <c r="R829" t="s">
        <v>403</v>
      </c>
      <c r="S829" t="s">
        <v>1920</v>
      </c>
      <c r="T829" t="s">
        <v>1921</v>
      </c>
      <c r="U829" t="s">
        <v>75</v>
      </c>
      <c r="V829" t="s">
        <v>404</v>
      </c>
      <c r="W829" t="s">
        <v>75</v>
      </c>
      <c r="X829" s="49">
        <v>8.4</v>
      </c>
      <c r="Y829" t="s">
        <v>75</v>
      </c>
      <c r="Z829" t="s">
        <v>347</v>
      </c>
      <c r="AA829" t="s">
        <v>75</v>
      </c>
      <c r="AB829" t="s">
        <v>201</v>
      </c>
      <c r="AC829" t="s">
        <v>497</v>
      </c>
      <c r="AD829" t="s">
        <v>80</v>
      </c>
      <c r="AE829" t="s">
        <v>304</v>
      </c>
      <c r="AF829" t="s">
        <v>409</v>
      </c>
      <c r="AG829" s="88" t="s">
        <v>256</v>
      </c>
      <c r="AH829" t="s">
        <v>104</v>
      </c>
      <c r="AI829" s="49" t="s">
        <v>445</v>
      </c>
      <c r="AJ829" s="49">
        <v>1</v>
      </c>
      <c r="AK829" t="s">
        <v>5596</v>
      </c>
      <c r="AL829" s="355">
        <v>-14</v>
      </c>
      <c r="AM829" s="49" t="s">
        <v>75</v>
      </c>
      <c r="AN829" s="49" t="s">
        <v>75</v>
      </c>
      <c r="AO829" s="397" t="s">
        <v>75</v>
      </c>
      <c r="AP829" s="397" t="s">
        <v>75</v>
      </c>
      <c r="AQ829" s="397" t="s">
        <v>75</v>
      </c>
      <c r="AR829" s="397" t="s">
        <v>75</v>
      </c>
    </row>
    <row r="830" spans="1:44" x14ac:dyDescent="0.25">
      <c r="A830" s="353">
        <v>45687</v>
      </c>
      <c r="B830" t="s">
        <v>85</v>
      </c>
      <c r="C830" t="s">
        <v>177</v>
      </c>
      <c r="D830" s="357" t="s">
        <v>608</v>
      </c>
      <c r="E830" t="s">
        <v>412</v>
      </c>
      <c r="F830" t="s">
        <v>502</v>
      </c>
      <c r="G830" t="s">
        <v>75</v>
      </c>
      <c r="H830" t="s">
        <v>335</v>
      </c>
      <c r="I830" s="88">
        <v>-2</v>
      </c>
      <c r="J830" t="s">
        <v>105</v>
      </c>
      <c r="K830" s="49" t="s">
        <v>503</v>
      </c>
      <c r="L830" s="397">
        <v>7</v>
      </c>
      <c r="M830" t="s">
        <v>75</v>
      </c>
      <c r="N830" t="s">
        <v>75</v>
      </c>
      <c r="O830" t="s">
        <v>347</v>
      </c>
      <c r="P830" t="s">
        <v>347</v>
      </c>
      <c r="Q830" s="353" t="s">
        <v>75</v>
      </c>
      <c r="R830" t="s">
        <v>403</v>
      </c>
      <c r="S830" t="s">
        <v>1920</v>
      </c>
      <c r="T830" t="s">
        <v>1921</v>
      </c>
      <c r="U830" t="s">
        <v>75</v>
      </c>
      <c r="V830" t="s">
        <v>404</v>
      </c>
      <c r="W830" t="s">
        <v>75</v>
      </c>
      <c r="X830" s="49">
        <v>8.4</v>
      </c>
      <c r="Y830" t="s">
        <v>75</v>
      </c>
      <c r="Z830" t="s">
        <v>347</v>
      </c>
      <c r="AA830" t="s">
        <v>75</v>
      </c>
      <c r="AB830" t="s">
        <v>336</v>
      </c>
      <c r="AC830" t="s">
        <v>497</v>
      </c>
      <c r="AD830" t="s">
        <v>1924</v>
      </c>
      <c r="AE830" t="s">
        <v>304</v>
      </c>
      <c r="AF830" t="s">
        <v>1925</v>
      </c>
      <c r="AG830" s="88">
        <v>97142667877</v>
      </c>
      <c r="AH830" t="s">
        <v>104</v>
      </c>
      <c r="AI830" s="49" t="s">
        <v>445</v>
      </c>
      <c r="AJ830" s="49">
        <v>1</v>
      </c>
      <c r="AK830" t="s">
        <v>5596</v>
      </c>
      <c r="AL830" s="355">
        <v>-14</v>
      </c>
      <c r="AM830" s="49" t="s">
        <v>75</v>
      </c>
      <c r="AN830" s="49" t="s">
        <v>75</v>
      </c>
      <c r="AO830" s="397" t="s">
        <v>75</v>
      </c>
      <c r="AP830" s="397" t="s">
        <v>75</v>
      </c>
      <c r="AQ830" s="397" t="s">
        <v>75</v>
      </c>
      <c r="AR830" s="397" t="s">
        <v>75</v>
      </c>
    </row>
    <row r="831" spans="1:44" x14ac:dyDescent="0.25">
      <c r="A831" s="353">
        <v>45687</v>
      </c>
      <c r="B831" t="s">
        <v>85</v>
      </c>
      <c r="C831" t="s">
        <v>177</v>
      </c>
      <c r="D831" s="357" t="s">
        <v>608</v>
      </c>
      <c r="E831" t="s">
        <v>485</v>
      </c>
      <c r="F831" t="s">
        <v>271</v>
      </c>
      <c r="G831" t="s">
        <v>75</v>
      </c>
      <c r="H831" t="s">
        <v>271</v>
      </c>
      <c r="I831" s="88">
        <v>-2</v>
      </c>
      <c r="J831" t="s">
        <v>561</v>
      </c>
      <c r="K831" s="49" t="s">
        <v>490</v>
      </c>
      <c r="L831" s="397">
        <v>125</v>
      </c>
      <c r="M831" t="s">
        <v>75</v>
      </c>
      <c r="N831" t="s">
        <v>75</v>
      </c>
      <c r="O831" t="s">
        <v>347</v>
      </c>
      <c r="P831" t="s">
        <v>347</v>
      </c>
      <c r="Q831" s="353" t="s">
        <v>75</v>
      </c>
      <c r="R831" t="s">
        <v>403</v>
      </c>
      <c r="S831" t="s">
        <v>1920</v>
      </c>
      <c r="T831" t="s">
        <v>1921</v>
      </c>
      <c r="U831" t="s">
        <v>75</v>
      </c>
      <c r="V831" t="s">
        <v>404</v>
      </c>
      <c r="W831" t="s">
        <v>75</v>
      </c>
      <c r="X831" s="49">
        <v>8.4</v>
      </c>
      <c r="Y831" t="s">
        <v>75</v>
      </c>
      <c r="Z831" t="s">
        <v>347</v>
      </c>
      <c r="AA831" t="s">
        <v>75</v>
      </c>
      <c r="AB831" t="s">
        <v>272</v>
      </c>
      <c r="AC831" t="s">
        <v>487</v>
      </c>
      <c r="AD831" t="s">
        <v>270</v>
      </c>
      <c r="AE831" t="s">
        <v>304</v>
      </c>
      <c r="AF831" t="s">
        <v>488</v>
      </c>
      <c r="AG831" s="88" t="s">
        <v>489</v>
      </c>
      <c r="AH831" t="s">
        <v>104</v>
      </c>
      <c r="AI831" s="49" t="s">
        <v>445</v>
      </c>
      <c r="AJ831" s="49">
        <v>1</v>
      </c>
      <c r="AK831" t="s">
        <v>5596</v>
      </c>
      <c r="AL831" s="355">
        <v>-250</v>
      </c>
      <c r="AM831" s="49" t="s">
        <v>75</v>
      </c>
      <c r="AN831" s="49" t="s">
        <v>75</v>
      </c>
      <c r="AO831" s="397" t="s">
        <v>75</v>
      </c>
      <c r="AP831" s="397" t="s">
        <v>75</v>
      </c>
      <c r="AQ831" s="397" t="s">
        <v>75</v>
      </c>
      <c r="AR831" s="397" t="s">
        <v>75</v>
      </c>
    </row>
    <row r="832" spans="1:44" x14ac:dyDescent="0.25">
      <c r="A832" s="353">
        <v>45687</v>
      </c>
      <c r="B832" t="s">
        <v>85</v>
      </c>
      <c r="C832" t="s">
        <v>177</v>
      </c>
      <c r="D832" s="357" t="s">
        <v>84</v>
      </c>
      <c r="E832" t="s">
        <v>512</v>
      </c>
      <c r="F832" t="s">
        <v>86</v>
      </c>
      <c r="G832" t="s">
        <v>75</v>
      </c>
      <c r="H832" t="s">
        <v>5368</v>
      </c>
      <c r="I832" s="88">
        <v>-2</v>
      </c>
      <c r="J832" t="s">
        <v>88</v>
      </c>
      <c r="K832" s="49" t="s">
        <v>483</v>
      </c>
      <c r="L832" s="397">
        <v>2.75</v>
      </c>
      <c r="M832" t="s">
        <v>75</v>
      </c>
      <c r="N832" t="s">
        <v>75</v>
      </c>
      <c r="O832" t="s">
        <v>347</v>
      </c>
      <c r="P832" t="s">
        <v>347</v>
      </c>
      <c r="Q832" s="353">
        <v>46296</v>
      </c>
      <c r="R832" t="s">
        <v>403</v>
      </c>
      <c r="S832" t="s">
        <v>1920</v>
      </c>
      <c r="T832" t="s">
        <v>1921</v>
      </c>
      <c r="U832" t="s">
        <v>75</v>
      </c>
      <c r="V832" t="s">
        <v>404</v>
      </c>
      <c r="W832" t="s">
        <v>75</v>
      </c>
      <c r="X832" s="49">
        <v>8.6</v>
      </c>
      <c r="Y832" t="s">
        <v>75</v>
      </c>
      <c r="Z832" t="s">
        <v>347</v>
      </c>
      <c r="AA832" t="s">
        <v>75</v>
      </c>
      <c r="AB832" t="s">
        <v>87</v>
      </c>
      <c r="AC832" t="s">
        <v>484</v>
      </c>
      <c r="AD832" t="s">
        <v>80</v>
      </c>
      <c r="AE832" t="s">
        <v>304</v>
      </c>
      <c r="AF832" t="s">
        <v>409</v>
      </c>
      <c r="AG832" s="88" t="s">
        <v>256</v>
      </c>
      <c r="AH832" t="s">
        <v>83</v>
      </c>
      <c r="AI832" s="49">
        <v>8</v>
      </c>
      <c r="AJ832" s="49">
        <v>1</v>
      </c>
      <c r="AK832" t="s">
        <v>5596</v>
      </c>
      <c r="AL832" s="355">
        <v>-5.5</v>
      </c>
      <c r="AM832" s="49" t="s">
        <v>75</v>
      </c>
      <c r="AN832" s="49" t="s">
        <v>75</v>
      </c>
      <c r="AO832" s="397" t="s">
        <v>75</v>
      </c>
      <c r="AP832" s="397" t="s">
        <v>75</v>
      </c>
      <c r="AQ832" s="397" t="s">
        <v>75</v>
      </c>
      <c r="AR832" s="397" t="s">
        <v>75</v>
      </c>
    </row>
    <row r="833" spans="1:44" x14ac:dyDescent="0.25">
      <c r="A833" s="353">
        <v>45687</v>
      </c>
      <c r="B833" t="s">
        <v>85</v>
      </c>
      <c r="C833" t="s">
        <v>188</v>
      </c>
      <c r="D833" s="357" t="s">
        <v>365</v>
      </c>
      <c r="E833" t="s">
        <v>430</v>
      </c>
      <c r="F833" t="s">
        <v>124</v>
      </c>
      <c r="G833" t="s">
        <v>75</v>
      </c>
      <c r="H833" t="s">
        <v>124</v>
      </c>
      <c r="I833" s="88">
        <v>-2</v>
      </c>
      <c r="J833" t="s">
        <v>102</v>
      </c>
      <c r="K833" s="49" t="s">
        <v>100</v>
      </c>
      <c r="L833" s="397">
        <v>1.8332999999999999</v>
      </c>
      <c r="M833" t="s">
        <v>75</v>
      </c>
      <c r="N833" t="s">
        <v>75</v>
      </c>
      <c r="O833" t="s">
        <v>347</v>
      </c>
      <c r="P833" t="s">
        <v>347</v>
      </c>
      <c r="Q833" s="353" t="s">
        <v>75</v>
      </c>
      <c r="R833" t="s">
        <v>403</v>
      </c>
      <c r="S833" t="s">
        <v>1920</v>
      </c>
      <c r="T833" t="s">
        <v>1921</v>
      </c>
      <c r="U833" t="s">
        <v>75</v>
      </c>
      <c r="V833" t="s">
        <v>431</v>
      </c>
      <c r="W833" t="s">
        <v>75</v>
      </c>
      <c r="X833" s="49">
        <v>2.4</v>
      </c>
      <c r="Y833" t="s">
        <v>75</v>
      </c>
      <c r="Z833" t="s">
        <v>347</v>
      </c>
      <c r="AA833" t="s">
        <v>75</v>
      </c>
      <c r="AB833" t="s">
        <v>125</v>
      </c>
      <c r="AC833" t="s">
        <v>356</v>
      </c>
      <c r="AD833" t="s">
        <v>243</v>
      </c>
      <c r="AE833" t="s">
        <v>304</v>
      </c>
      <c r="AF833" t="s">
        <v>5416</v>
      </c>
      <c r="AG833" s="88" t="s">
        <v>5417</v>
      </c>
      <c r="AH833" t="s">
        <v>83</v>
      </c>
      <c r="AI833" s="49" t="s">
        <v>406</v>
      </c>
      <c r="AJ833" s="49">
        <v>1</v>
      </c>
      <c r="AK833" t="s">
        <v>5596</v>
      </c>
      <c r="AL833" s="355">
        <v>-3.6665999999999999</v>
      </c>
      <c r="AM833" s="49" t="s">
        <v>75</v>
      </c>
      <c r="AN833" s="49" t="s">
        <v>75</v>
      </c>
      <c r="AO833" s="397" t="s">
        <v>75</v>
      </c>
      <c r="AP833" s="397" t="s">
        <v>75</v>
      </c>
      <c r="AQ833" s="397" t="s">
        <v>75</v>
      </c>
      <c r="AR833" s="397" t="s">
        <v>75</v>
      </c>
    </row>
    <row r="834" spans="1:44" ht="21" x14ac:dyDescent="0.35">
      <c r="A834" s="353">
        <v>45687</v>
      </c>
      <c r="B834" t="s">
        <v>85</v>
      </c>
      <c r="C834" t="s">
        <v>362</v>
      </c>
      <c r="D834" s="357" t="s">
        <v>2574</v>
      </c>
      <c r="E834" t="s">
        <v>542</v>
      </c>
      <c r="F834" t="s">
        <v>1950</v>
      </c>
      <c r="G834" t="s">
        <v>75</v>
      </c>
      <c r="H834" t="s">
        <v>1950</v>
      </c>
      <c r="I834" s="88">
        <v>-2</v>
      </c>
      <c r="J834" t="s">
        <v>94</v>
      </c>
      <c r="K834" s="49" t="s">
        <v>1951</v>
      </c>
      <c r="L834" s="397">
        <v>1.2</v>
      </c>
      <c r="M834" t="s">
        <v>75</v>
      </c>
      <c r="N834" t="s">
        <v>75</v>
      </c>
      <c r="O834" t="s">
        <v>347</v>
      </c>
      <c r="P834" t="s">
        <v>347</v>
      </c>
      <c r="Q834" s="353" t="s">
        <v>75</v>
      </c>
      <c r="R834" t="s">
        <v>403</v>
      </c>
      <c r="S834" t="s">
        <v>1920</v>
      </c>
      <c r="T834" t="s">
        <v>1921</v>
      </c>
      <c r="U834" t="s">
        <v>75</v>
      </c>
      <c r="V834" t="s">
        <v>431</v>
      </c>
      <c r="W834" t="s">
        <v>75</v>
      </c>
      <c r="X834" s="49">
        <v>8.3000000000000007</v>
      </c>
      <c r="Y834" t="s">
        <v>75</v>
      </c>
      <c r="Z834" t="s">
        <v>347</v>
      </c>
      <c r="AA834" t="s">
        <v>75</v>
      </c>
      <c r="AB834" t="s">
        <v>1952</v>
      </c>
      <c r="AC834" t="s">
        <v>347</v>
      </c>
      <c r="AD834" t="s">
        <v>243</v>
      </c>
      <c r="AE834" t="s">
        <v>304</v>
      </c>
      <c r="AF834" t="s">
        <v>5416</v>
      </c>
      <c r="AG834" s="88" t="s">
        <v>5417</v>
      </c>
      <c r="AH834" t="s">
        <v>83</v>
      </c>
      <c r="AI834" s="49" t="s">
        <v>445</v>
      </c>
      <c r="AJ834" s="49">
        <v>1</v>
      </c>
      <c r="AK834" t="s">
        <v>5596</v>
      </c>
      <c r="AL834" s="355">
        <v>-2.4</v>
      </c>
      <c r="AM834" s="49" t="s">
        <v>75</v>
      </c>
      <c r="AN834" s="49" t="s">
        <v>75</v>
      </c>
      <c r="AO834" s="397" t="s">
        <v>75</v>
      </c>
      <c r="AP834" s="397" t="s">
        <v>75</v>
      </c>
      <c r="AQ834" s="397" t="s">
        <v>75</v>
      </c>
      <c r="AR834" s="397" t="s">
        <v>75</v>
      </c>
    </row>
    <row r="835" spans="1:44" x14ac:dyDescent="0.25">
      <c r="A835" s="353">
        <v>45687</v>
      </c>
      <c r="B835" t="s">
        <v>85</v>
      </c>
      <c r="C835" t="s">
        <v>179</v>
      </c>
      <c r="D835" s="357" t="s">
        <v>110</v>
      </c>
      <c r="E835" t="s">
        <v>523</v>
      </c>
      <c r="F835" t="s">
        <v>202</v>
      </c>
      <c r="G835" t="s">
        <v>75</v>
      </c>
      <c r="H835" t="s">
        <v>202</v>
      </c>
      <c r="I835" s="88">
        <v>-1</v>
      </c>
      <c r="J835" t="s">
        <v>103</v>
      </c>
      <c r="K835" s="49" t="s">
        <v>118</v>
      </c>
      <c r="L835" s="397">
        <v>350</v>
      </c>
      <c r="M835" t="s">
        <v>75</v>
      </c>
      <c r="N835" t="s">
        <v>75</v>
      </c>
      <c r="O835" t="s">
        <v>347</v>
      </c>
      <c r="P835" t="s">
        <v>347</v>
      </c>
      <c r="Q835" s="353">
        <v>46054</v>
      </c>
      <c r="R835" t="s">
        <v>403</v>
      </c>
      <c r="S835" t="s">
        <v>159</v>
      </c>
      <c r="T835" t="s">
        <v>400</v>
      </c>
      <c r="U835" t="s">
        <v>75</v>
      </c>
      <c r="V835" t="s">
        <v>404</v>
      </c>
      <c r="W835" t="s">
        <v>75</v>
      </c>
      <c r="X835" s="49">
        <v>1.3</v>
      </c>
      <c r="Y835" t="s">
        <v>75</v>
      </c>
      <c r="Z835" t="s">
        <v>347</v>
      </c>
      <c r="AA835" t="s">
        <v>75</v>
      </c>
      <c r="AB835" t="s">
        <v>625</v>
      </c>
      <c r="AC835" t="s">
        <v>522</v>
      </c>
      <c r="AD835" t="s">
        <v>164</v>
      </c>
      <c r="AE835" t="s">
        <v>313</v>
      </c>
      <c r="AF835" t="s">
        <v>345</v>
      </c>
      <c r="AG835" s="88" t="s">
        <v>262</v>
      </c>
      <c r="AH835" t="s">
        <v>83</v>
      </c>
      <c r="AI835" s="49" t="s">
        <v>436</v>
      </c>
      <c r="AJ835" s="49">
        <v>5</v>
      </c>
      <c r="AK835" t="s">
        <v>5617</v>
      </c>
      <c r="AL835" s="355">
        <v>-350</v>
      </c>
      <c r="AM835" s="49" t="s">
        <v>75</v>
      </c>
      <c r="AN835" s="49" t="s">
        <v>5618</v>
      </c>
      <c r="AO835" s="397" t="s">
        <v>75</v>
      </c>
      <c r="AP835" s="397" t="s">
        <v>75</v>
      </c>
      <c r="AQ835" s="397" t="s">
        <v>75</v>
      </c>
      <c r="AR835" s="397" t="s">
        <v>75</v>
      </c>
    </row>
    <row r="836" spans="1:44" x14ac:dyDescent="0.25">
      <c r="A836" s="353">
        <v>45687</v>
      </c>
      <c r="B836" t="s">
        <v>85</v>
      </c>
      <c r="C836" t="s">
        <v>179</v>
      </c>
      <c r="D836" s="357" t="s">
        <v>110</v>
      </c>
      <c r="E836" t="s">
        <v>523</v>
      </c>
      <c r="F836" t="s">
        <v>206</v>
      </c>
      <c r="G836" t="s">
        <v>75</v>
      </c>
      <c r="H836" t="s">
        <v>206</v>
      </c>
      <c r="I836" s="88">
        <v>-1</v>
      </c>
      <c r="J836" t="s">
        <v>103</v>
      </c>
      <c r="K836" s="49" t="s">
        <v>111</v>
      </c>
      <c r="L836" s="397">
        <v>350</v>
      </c>
      <c r="M836" t="s">
        <v>75</v>
      </c>
      <c r="N836" t="s">
        <v>75</v>
      </c>
      <c r="O836" t="s">
        <v>347</v>
      </c>
      <c r="P836" t="s">
        <v>347</v>
      </c>
      <c r="Q836" s="353" t="s">
        <v>75</v>
      </c>
      <c r="R836" t="s">
        <v>403</v>
      </c>
      <c r="S836" t="s">
        <v>159</v>
      </c>
      <c r="T836" t="s">
        <v>400</v>
      </c>
      <c r="U836" t="s">
        <v>75</v>
      </c>
      <c r="V836" t="s">
        <v>404</v>
      </c>
      <c r="W836" t="s">
        <v>75</v>
      </c>
      <c r="X836" s="49">
        <v>1.4</v>
      </c>
      <c r="Y836" t="s">
        <v>75</v>
      </c>
      <c r="Z836" t="s">
        <v>347</v>
      </c>
      <c r="AA836" t="s">
        <v>75</v>
      </c>
      <c r="AB836" t="s">
        <v>626</v>
      </c>
      <c r="AC836" t="s">
        <v>522</v>
      </c>
      <c r="AD836" t="s">
        <v>164</v>
      </c>
      <c r="AE836" t="s">
        <v>313</v>
      </c>
      <c r="AF836" t="s">
        <v>345</v>
      </c>
      <c r="AG836" s="88" t="s">
        <v>262</v>
      </c>
      <c r="AH836" t="s">
        <v>83</v>
      </c>
      <c r="AI836" s="49" t="s">
        <v>436</v>
      </c>
      <c r="AJ836" s="49">
        <v>1</v>
      </c>
      <c r="AK836" t="s">
        <v>5617</v>
      </c>
      <c r="AL836" s="355">
        <v>-350</v>
      </c>
      <c r="AM836" s="49" t="s">
        <v>75</v>
      </c>
      <c r="AN836" s="49" t="s">
        <v>5618</v>
      </c>
      <c r="AO836" s="397" t="s">
        <v>75</v>
      </c>
      <c r="AP836" s="397" t="s">
        <v>75</v>
      </c>
      <c r="AQ836" s="397" t="s">
        <v>75</v>
      </c>
      <c r="AR836" s="397" t="s">
        <v>75</v>
      </c>
    </row>
    <row r="837" spans="1:44" x14ac:dyDescent="0.25">
      <c r="A837" s="353">
        <v>45687</v>
      </c>
      <c r="B837" t="s">
        <v>85</v>
      </c>
      <c r="C837" t="s">
        <v>605</v>
      </c>
      <c r="D837" s="357" t="s">
        <v>606</v>
      </c>
      <c r="E837" t="s">
        <v>426</v>
      </c>
      <c r="F837" t="s">
        <v>1860</v>
      </c>
      <c r="G837" t="s">
        <v>75</v>
      </c>
      <c r="H837" t="s">
        <v>1861</v>
      </c>
      <c r="I837" s="88">
        <v>-1</v>
      </c>
      <c r="J837" t="s">
        <v>105</v>
      </c>
      <c r="K837" s="49">
        <v>4859</v>
      </c>
      <c r="L837" s="397">
        <v>95</v>
      </c>
      <c r="M837" t="s">
        <v>75</v>
      </c>
      <c r="N837" t="s">
        <v>75</v>
      </c>
      <c r="O837" s="398" t="s">
        <v>428</v>
      </c>
      <c r="P837" t="s">
        <v>347</v>
      </c>
      <c r="Q837" s="353">
        <v>46069</v>
      </c>
      <c r="R837" t="s">
        <v>403</v>
      </c>
      <c r="S837" t="s">
        <v>1920</v>
      </c>
      <c r="T837" t="s">
        <v>1921</v>
      </c>
      <c r="U837" t="s">
        <v>75</v>
      </c>
      <c r="V837" t="s">
        <v>404</v>
      </c>
      <c r="W837" t="s">
        <v>75</v>
      </c>
      <c r="X837" s="49">
        <v>5.4</v>
      </c>
      <c r="Y837" t="s">
        <v>75</v>
      </c>
      <c r="Z837" t="s">
        <v>347</v>
      </c>
      <c r="AA837" t="s">
        <v>75</v>
      </c>
      <c r="AB837" t="s">
        <v>1862</v>
      </c>
      <c r="AC837" t="s">
        <v>1863</v>
      </c>
      <c r="AD837" t="s">
        <v>178</v>
      </c>
      <c r="AE837" t="s">
        <v>304</v>
      </c>
      <c r="AF837" t="s">
        <v>79</v>
      </c>
      <c r="AG837" s="88" t="s">
        <v>254</v>
      </c>
      <c r="AH837" t="s">
        <v>83</v>
      </c>
      <c r="AI837" s="49" t="s">
        <v>406</v>
      </c>
      <c r="AJ837" s="49">
        <v>1</v>
      </c>
      <c r="AK837" t="s">
        <v>5596</v>
      </c>
      <c r="AL837" s="355">
        <v>-95</v>
      </c>
      <c r="AM837" s="49" t="s">
        <v>75</v>
      </c>
      <c r="AN837" s="49" t="s">
        <v>75</v>
      </c>
      <c r="AO837" s="397" t="s">
        <v>75</v>
      </c>
      <c r="AP837" s="397" t="s">
        <v>75</v>
      </c>
      <c r="AQ837" s="397" t="s">
        <v>75</v>
      </c>
      <c r="AR837" s="397" t="s">
        <v>75</v>
      </c>
    </row>
    <row r="838" spans="1:44" x14ac:dyDescent="0.25">
      <c r="A838" s="353">
        <v>45687</v>
      </c>
      <c r="B838" t="s">
        <v>85</v>
      </c>
      <c r="C838" t="s">
        <v>177</v>
      </c>
      <c r="D838" s="357" t="s">
        <v>608</v>
      </c>
      <c r="E838" t="s">
        <v>412</v>
      </c>
      <c r="F838" t="s">
        <v>2607</v>
      </c>
      <c r="G838" t="s">
        <v>75</v>
      </c>
      <c r="H838" t="s">
        <v>2607</v>
      </c>
      <c r="I838" s="88">
        <v>-1</v>
      </c>
      <c r="J838" t="s">
        <v>105</v>
      </c>
      <c r="K838" s="49" t="s">
        <v>2608</v>
      </c>
      <c r="L838" s="397">
        <v>11</v>
      </c>
      <c r="M838" t="s">
        <v>75</v>
      </c>
      <c r="N838" t="s">
        <v>75</v>
      </c>
      <c r="O838" t="s">
        <v>347</v>
      </c>
      <c r="P838" t="s">
        <v>347</v>
      </c>
      <c r="Q838" s="353" t="s">
        <v>75</v>
      </c>
      <c r="R838" t="s">
        <v>403</v>
      </c>
      <c r="S838" t="s">
        <v>1920</v>
      </c>
      <c r="T838" t="s">
        <v>1921</v>
      </c>
      <c r="U838" t="s">
        <v>75</v>
      </c>
      <c r="V838" t="s">
        <v>404</v>
      </c>
      <c r="W838" t="s">
        <v>75</v>
      </c>
      <c r="X838" s="49">
        <v>8.4</v>
      </c>
      <c r="Y838" t="s">
        <v>75</v>
      </c>
      <c r="Z838" t="s">
        <v>347</v>
      </c>
      <c r="AA838" t="s">
        <v>75</v>
      </c>
      <c r="AB838" t="s">
        <v>2609</v>
      </c>
      <c r="AC838" t="s">
        <v>468</v>
      </c>
      <c r="AD838" t="s">
        <v>80</v>
      </c>
      <c r="AE838" t="s">
        <v>304</v>
      </c>
      <c r="AF838" t="s">
        <v>409</v>
      </c>
      <c r="AG838" s="88" t="s">
        <v>256</v>
      </c>
      <c r="AH838" t="s">
        <v>83</v>
      </c>
      <c r="AI838" s="49" t="s">
        <v>445</v>
      </c>
      <c r="AJ838" s="49">
        <v>1</v>
      </c>
      <c r="AK838" t="s">
        <v>5596</v>
      </c>
      <c r="AL838" s="355">
        <v>-11</v>
      </c>
      <c r="AM838" s="49" t="s">
        <v>75</v>
      </c>
      <c r="AN838" s="49" t="s">
        <v>75</v>
      </c>
      <c r="AO838" s="397" t="s">
        <v>75</v>
      </c>
      <c r="AP838" s="397" t="s">
        <v>75</v>
      </c>
      <c r="AQ838" s="397" t="s">
        <v>75</v>
      </c>
      <c r="AR838" s="397" t="s">
        <v>75</v>
      </c>
    </row>
    <row r="839" spans="1:44" x14ac:dyDescent="0.25">
      <c r="A839" s="353">
        <v>45687</v>
      </c>
      <c r="B839" t="s">
        <v>85</v>
      </c>
      <c r="C839" t="s">
        <v>188</v>
      </c>
      <c r="D839" s="357" t="s">
        <v>363</v>
      </c>
      <c r="E839" t="s">
        <v>434</v>
      </c>
      <c r="F839" t="s">
        <v>435</v>
      </c>
      <c r="G839" t="s">
        <v>75</v>
      </c>
      <c r="H839" t="s">
        <v>210</v>
      </c>
      <c r="I839" s="88">
        <v>-1</v>
      </c>
      <c r="J839" t="s">
        <v>88</v>
      </c>
      <c r="K839" s="49" t="s">
        <v>439</v>
      </c>
      <c r="L839" s="397">
        <v>29</v>
      </c>
      <c r="M839" t="s">
        <v>75</v>
      </c>
      <c r="N839" t="s">
        <v>75</v>
      </c>
      <c r="O839" t="s">
        <v>347</v>
      </c>
      <c r="P839" t="s">
        <v>347</v>
      </c>
      <c r="Q839" s="353">
        <v>45931</v>
      </c>
      <c r="R839" t="s">
        <v>403</v>
      </c>
      <c r="S839" t="s">
        <v>1920</v>
      </c>
      <c r="T839" t="s">
        <v>1921</v>
      </c>
      <c r="U839" t="s">
        <v>75</v>
      </c>
      <c r="V839" t="s">
        <v>431</v>
      </c>
      <c r="W839" t="s">
        <v>75</v>
      </c>
      <c r="X839" s="49">
        <v>1.5</v>
      </c>
      <c r="Y839" t="s">
        <v>75</v>
      </c>
      <c r="Z839" t="s">
        <v>347</v>
      </c>
      <c r="AA839" t="s">
        <v>75</v>
      </c>
      <c r="AB839" t="s">
        <v>211</v>
      </c>
      <c r="AC839" t="s">
        <v>349</v>
      </c>
      <c r="AD839" t="s">
        <v>299</v>
      </c>
      <c r="AE839" t="s">
        <v>304</v>
      </c>
      <c r="AF839" t="s">
        <v>410</v>
      </c>
      <c r="AG839" s="88" t="s">
        <v>411</v>
      </c>
      <c r="AH839" t="s">
        <v>83</v>
      </c>
      <c r="AI839" s="49" t="s">
        <v>436</v>
      </c>
      <c r="AJ839" s="49">
        <v>1</v>
      </c>
      <c r="AK839" t="s">
        <v>5596</v>
      </c>
      <c r="AL839" s="355">
        <v>-29</v>
      </c>
      <c r="AM839" s="49" t="s">
        <v>75</v>
      </c>
      <c r="AN839" s="49" t="s">
        <v>75</v>
      </c>
      <c r="AO839" s="397" t="s">
        <v>75</v>
      </c>
      <c r="AP839" s="397" t="s">
        <v>75</v>
      </c>
      <c r="AQ839" s="397" t="s">
        <v>75</v>
      </c>
      <c r="AR839" s="397" t="s">
        <v>75</v>
      </c>
    </row>
    <row r="840" spans="1:44" x14ac:dyDescent="0.25">
      <c r="A840" s="353">
        <v>45687</v>
      </c>
      <c r="B840" t="s">
        <v>85</v>
      </c>
      <c r="C840" t="s">
        <v>177</v>
      </c>
      <c r="D840" s="357" t="s">
        <v>84</v>
      </c>
      <c r="E840" t="s">
        <v>512</v>
      </c>
      <c r="F840" t="s">
        <v>236</v>
      </c>
      <c r="G840" t="s">
        <v>75</v>
      </c>
      <c r="H840" t="s">
        <v>236</v>
      </c>
      <c r="I840" s="88">
        <v>-1</v>
      </c>
      <c r="J840" t="s">
        <v>93</v>
      </c>
      <c r="K840" s="49">
        <v>63609</v>
      </c>
      <c r="L840" s="397">
        <v>65</v>
      </c>
      <c r="M840" t="s">
        <v>75</v>
      </c>
      <c r="N840" t="s">
        <v>75</v>
      </c>
      <c r="O840" t="s">
        <v>347</v>
      </c>
      <c r="P840" t="s">
        <v>347</v>
      </c>
      <c r="Q840" s="353">
        <v>46266</v>
      </c>
      <c r="R840" t="s">
        <v>403</v>
      </c>
      <c r="S840" t="s">
        <v>1920</v>
      </c>
      <c r="T840" t="s">
        <v>1921</v>
      </c>
      <c r="U840" t="s">
        <v>75</v>
      </c>
      <c r="V840" t="s">
        <v>404</v>
      </c>
      <c r="W840" t="s">
        <v>75</v>
      </c>
      <c r="X840" s="49">
        <v>7.6</v>
      </c>
      <c r="Y840" t="s">
        <v>75</v>
      </c>
      <c r="Z840" t="s">
        <v>347</v>
      </c>
      <c r="AA840" t="s">
        <v>75</v>
      </c>
      <c r="AB840" t="s">
        <v>236</v>
      </c>
      <c r="AC840" t="s">
        <v>513</v>
      </c>
      <c r="AD840" t="s">
        <v>241</v>
      </c>
      <c r="AE840" t="s">
        <v>304</v>
      </c>
      <c r="AF840" t="s">
        <v>413</v>
      </c>
      <c r="AG840" s="88" t="s">
        <v>253</v>
      </c>
      <c r="AH840" t="s">
        <v>83</v>
      </c>
      <c r="AI840" s="49" t="s">
        <v>416</v>
      </c>
      <c r="AJ840" s="49">
        <v>1</v>
      </c>
      <c r="AK840" t="s">
        <v>5596</v>
      </c>
      <c r="AL840" s="355">
        <v>-65</v>
      </c>
      <c r="AM840" s="49" t="s">
        <v>75</v>
      </c>
      <c r="AN840" s="49" t="s">
        <v>75</v>
      </c>
      <c r="AO840" s="397" t="s">
        <v>75</v>
      </c>
      <c r="AP840" s="397" t="s">
        <v>75</v>
      </c>
      <c r="AQ840" s="397" t="s">
        <v>75</v>
      </c>
      <c r="AR840" s="397" t="s">
        <v>75</v>
      </c>
    </row>
    <row r="841" spans="1:44" x14ac:dyDescent="0.25">
      <c r="A841" s="353">
        <v>45687</v>
      </c>
      <c r="B841" t="s">
        <v>85</v>
      </c>
      <c r="C841" t="s">
        <v>177</v>
      </c>
      <c r="D841" s="357" t="s">
        <v>477</v>
      </c>
      <c r="E841" t="s">
        <v>415</v>
      </c>
      <c r="F841" t="s">
        <v>2571</v>
      </c>
      <c r="G841" t="s">
        <v>75</v>
      </c>
      <c r="H841" t="s">
        <v>2571</v>
      </c>
      <c r="I841" s="88">
        <v>-1</v>
      </c>
      <c r="J841" t="s">
        <v>97</v>
      </c>
      <c r="K841" s="49" t="s">
        <v>2572</v>
      </c>
      <c r="L841" s="397">
        <v>128</v>
      </c>
      <c r="M841" t="s">
        <v>75</v>
      </c>
      <c r="N841" t="s">
        <v>75</v>
      </c>
      <c r="O841" t="s">
        <v>347</v>
      </c>
      <c r="P841" t="s">
        <v>347</v>
      </c>
      <c r="Q841" s="353">
        <v>45931</v>
      </c>
      <c r="R841" t="s">
        <v>403</v>
      </c>
      <c r="S841" t="s">
        <v>1920</v>
      </c>
      <c r="T841" t="s">
        <v>1921</v>
      </c>
      <c r="U841" t="s">
        <v>75</v>
      </c>
      <c r="V841" t="s">
        <v>404</v>
      </c>
      <c r="W841" t="s">
        <v>75</v>
      </c>
      <c r="X841" s="49">
        <v>8.3000000000000007</v>
      </c>
      <c r="Y841" t="s">
        <v>75</v>
      </c>
      <c r="Z841" t="s">
        <v>347</v>
      </c>
      <c r="AA841" t="s">
        <v>75</v>
      </c>
      <c r="AB841" t="s">
        <v>2573</v>
      </c>
      <c r="AC841" t="s">
        <v>460</v>
      </c>
      <c r="AD841" t="s">
        <v>5401</v>
      </c>
      <c r="AE841" t="s">
        <v>304</v>
      </c>
      <c r="AF841" t="s">
        <v>5402</v>
      </c>
      <c r="AG841" s="88" t="s">
        <v>2591</v>
      </c>
      <c r="AH841" t="s">
        <v>83</v>
      </c>
      <c r="AI841" s="49" t="s">
        <v>445</v>
      </c>
      <c r="AJ841" s="49">
        <v>1</v>
      </c>
      <c r="AK841" t="s">
        <v>5596</v>
      </c>
      <c r="AL841" s="355">
        <v>-128</v>
      </c>
      <c r="AM841" s="49" t="s">
        <v>75</v>
      </c>
      <c r="AN841" s="49" t="s">
        <v>75</v>
      </c>
      <c r="AO841" s="397" t="s">
        <v>75</v>
      </c>
      <c r="AP841" s="397" t="s">
        <v>75</v>
      </c>
      <c r="AQ841" s="397" t="s">
        <v>75</v>
      </c>
      <c r="AR841" s="397" t="s">
        <v>75</v>
      </c>
    </row>
    <row r="842" spans="1:44" x14ac:dyDescent="0.25">
      <c r="A842" s="353">
        <v>45687</v>
      </c>
      <c r="B842" t="s">
        <v>85</v>
      </c>
      <c r="C842" t="s">
        <v>177</v>
      </c>
      <c r="D842" s="357" t="s">
        <v>84</v>
      </c>
      <c r="E842" t="s">
        <v>481</v>
      </c>
      <c r="F842" t="s">
        <v>1835</v>
      </c>
      <c r="G842" t="s">
        <v>75</v>
      </c>
      <c r="H842" t="s">
        <v>1835</v>
      </c>
      <c r="I842" s="88">
        <v>-1</v>
      </c>
      <c r="J842" t="s">
        <v>93</v>
      </c>
      <c r="K842" s="49" t="s">
        <v>1836</v>
      </c>
      <c r="L842" s="397">
        <v>12</v>
      </c>
      <c r="M842" t="s">
        <v>75</v>
      </c>
      <c r="N842" t="s">
        <v>75</v>
      </c>
      <c r="O842" t="s">
        <v>347</v>
      </c>
      <c r="P842" t="s">
        <v>347</v>
      </c>
      <c r="Q842" s="353">
        <v>46290</v>
      </c>
      <c r="R842" t="s">
        <v>403</v>
      </c>
      <c r="S842" t="s">
        <v>1920</v>
      </c>
      <c r="T842" t="s">
        <v>1921</v>
      </c>
      <c r="U842" t="s">
        <v>75</v>
      </c>
      <c r="V842" t="s">
        <v>404</v>
      </c>
      <c r="W842" t="s">
        <v>75</v>
      </c>
      <c r="X842" s="49">
        <v>8.6</v>
      </c>
      <c r="Y842" t="s">
        <v>75</v>
      </c>
      <c r="Z842" t="s">
        <v>347</v>
      </c>
      <c r="AA842" t="s">
        <v>75</v>
      </c>
      <c r="AB842" t="s">
        <v>1837</v>
      </c>
      <c r="AC842" t="s">
        <v>482</v>
      </c>
      <c r="AD842" t="s">
        <v>80</v>
      </c>
      <c r="AE842" t="s">
        <v>304</v>
      </c>
      <c r="AF842" t="s">
        <v>409</v>
      </c>
      <c r="AG842" s="88" t="s">
        <v>256</v>
      </c>
      <c r="AH842" t="s">
        <v>83</v>
      </c>
      <c r="AI842" s="49">
        <v>8</v>
      </c>
      <c r="AJ842" s="49">
        <v>1</v>
      </c>
      <c r="AK842" t="s">
        <v>5596</v>
      </c>
      <c r="AL842" s="355">
        <v>-12</v>
      </c>
      <c r="AM842" s="49" t="s">
        <v>75</v>
      </c>
      <c r="AN842" s="49" t="s">
        <v>75</v>
      </c>
      <c r="AO842" s="397" t="s">
        <v>75</v>
      </c>
      <c r="AP842" s="397" t="s">
        <v>75</v>
      </c>
      <c r="AQ842" s="397" t="s">
        <v>75</v>
      </c>
      <c r="AR842" s="397" t="s">
        <v>75</v>
      </c>
    </row>
    <row r="843" spans="1:44" x14ac:dyDescent="0.25">
      <c r="A843" s="353">
        <v>45687</v>
      </c>
      <c r="B843" t="s">
        <v>85</v>
      </c>
      <c r="C843" t="s">
        <v>177</v>
      </c>
      <c r="D843" s="357" t="s">
        <v>608</v>
      </c>
      <c r="E843" t="s">
        <v>412</v>
      </c>
      <c r="F843" t="s">
        <v>508</v>
      </c>
      <c r="G843" t="s">
        <v>75</v>
      </c>
      <c r="H843" t="s">
        <v>732</v>
      </c>
      <c r="I843" s="88">
        <v>-1</v>
      </c>
      <c r="J843" t="s">
        <v>105</v>
      </c>
      <c r="K843" s="49" t="s">
        <v>733</v>
      </c>
      <c r="L843" s="397">
        <v>14</v>
      </c>
      <c r="M843" t="s">
        <v>75</v>
      </c>
      <c r="N843" t="s">
        <v>75</v>
      </c>
      <c r="O843" t="s">
        <v>347</v>
      </c>
      <c r="P843" t="s">
        <v>347</v>
      </c>
      <c r="Q843" s="353">
        <v>46173</v>
      </c>
      <c r="R843" t="s">
        <v>403</v>
      </c>
      <c r="S843" t="s">
        <v>1920</v>
      </c>
      <c r="T843" t="s">
        <v>1921</v>
      </c>
      <c r="U843" t="s">
        <v>75</v>
      </c>
      <c r="V843" t="s">
        <v>404</v>
      </c>
      <c r="W843" t="s">
        <v>75</v>
      </c>
      <c r="X843" s="49">
        <v>7.4</v>
      </c>
      <c r="Y843" t="s">
        <v>75</v>
      </c>
      <c r="Z843" t="s">
        <v>347</v>
      </c>
      <c r="AA843" t="s">
        <v>75</v>
      </c>
      <c r="AB843" t="s">
        <v>734</v>
      </c>
      <c r="AC843" t="s">
        <v>509</v>
      </c>
      <c r="AD843" t="s">
        <v>80</v>
      </c>
      <c r="AE843" t="s">
        <v>304</v>
      </c>
      <c r="AF843" t="s">
        <v>409</v>
      </c>
      <c r="AG843" s="88" t="s">
        <v>256</v>
      </c>
      <c r="AH843" t="s">
        <v>83</v>
      </c>
      <c r="AI843" s="49" t="s">
        <v>416</v>
      </c>
      <c r="AJ843" s="49">
        <v>1</v>
      </c>
      <c r="AK843" t="s">
        <v>5596</v>
      </c>
      <c r="AL843" s="355">
        <v>-14</v>
      </c>
      <c r="AM843" s="49" t="s">
        <v>75</v>
      </c>
      <c r="AN843" s="49" t="s">
        <v>75</v>
      </c>
      <c r="AO843" s="397" t="s">
        <v>75</v>
      </c>
      <c r="AP843" s="397" t="s">
        <v>75</v>
      </c>
      <c r="AQ843" s="397" t="s">
        <v>75</v>
      </c>
      <c r="AR843" s="397" t="s">
        <v>75</v>
      </c>
    </row>
    <row r="844" spans="1:44" x14ac:dyDescent="0.25">
      <c r="A844" s="353">
        <v>45687</v>
      </c>
      <c r="B844" t="s">
        <v>85</v>
      </c>
      <c r="C844" t="s">
        <v>177</v>
      </c>
      <c r="D844" s="357" t="s">
        <v>477</v>
      </c>
      <c r="E844" t="s">
        <v>415</v>
      </c>
      <c r="F844" t="s">
        <v>499</v>
      </c>
      <c r="G844" t="s">
        <v>75</v>
      </c>
      <c r="H844" t="s">
        <v>499</v>
      </c>
      <c r="I844" s="88">
        <v>-1</v>
      </c>
      <c r="J844" t="s">
        <v>549</v>
      </c>
      <c r="K844" s="49" t="s">
        <v>500</v>
      </c>
      <c r="L844" s="397">
        <v>7.5</v>
      </c>
      <c r="M844" t="s">
        <v>75</v>
      </c>
      <c r="N844" t="s">
        <v>75</v>
      </c>
      <c r="O844" t="s">
        <v>347</v>
      </c>
      <c r="P844" t="s">
        <v>347</v>
      </c>
      <c r="Q844" s="353" t="s">
        <v>75</v>
      </c>
      <c r="R844" t="s">
        <v>403</v>
      </c>
      <c r="S844" t="s">
        <v>1920</v>
      </c>
      <c r="T844" t="s">
        <v>1921</v>
      </c>
      <c r="U844" t="s">
        <v>75</v>
      </c>
      <c r="V844" t="s">
        <v>404</v>
      </c>
      <c r="W844" t="s">
        <v>75</v>
      </c>
      <c r="X844" s="49">
        <v>7.3</v>
      </c>
      <c r="Y844" t="s">
        <v>75</v>
      </c>
      <c r="Z844" t="s">
        <v>347</v>
      </c>
      <c r="AA844" t="s">
        <v>75</v>
      </c>
      <c r="AB844" t="s">
        <v>126</v>
      </c>
      <c r="AC844" t="s">
        <v>501</v>
      </c>
      <c r="AD844" t="s">
        <v>80</v>
      </c>
      <c r="AE844" t="s">
        <v>304</v>
      </c>
      <c r="AF844" t="s">
        <v>409</v>
      </c>
      <c r="AG844" s="88" t="s">
        <v>256</v>
      </c>
      <c r="AH844" t="s">
        <v>83</v>
      </c>
      <c r="AI844" s="49" t="s">
        <v>416</v>
      </c>
      <c r="AJ844" s="49">
        <v>1</v>
      </c>
      <c r="AK844" t="s">
        <v>5596</v>
      </c>
      <c r="AL844" s="355">
        <v>-7.5</v>
      </c>
      <c r="AM844" s="49" t="s">
        <v>75</v>
      </c>
      <c r="AN844" s="49" t="s">
        <v>75</v>
      </c>
      <c r="AO844" s="397" t="s">
        <v>75</v>
      </c>
      <c r="AP844" s="397" t="s">
        <v>75</v>
      </c>
      <c r="AQ844" s="397" t="s">
        <v>75</v>
      </c>
      <c r="AR844" s="397" t="s">
        <v>75</v>
      </c>
    </row>
    <row r="845" spans="1:44" x14ac:dyDescent="0.25">
      <c r="A845" s="353">
        <v>45687</v>
      </c>
      <c r="B845" t="s">
        <v>85</v>
      </c>
      <c r="C845" t="s">
        <v>188</v>
      </c>
      <c r="D845" s="357" t="s">
        <v>189</v>
      </c>
      <c r="E845" t="s">
        <v>462</v>
      </c>
      <c r="F845" t="s">
        <v>122</v>
      </c>
      <c r="G845" t="s">
        <v>75</v>
      </c>
      <c r="H845" t="s">
        <v>122</v>
      </c>
      <c r="I845" s="88">
        <v>-1</v>
      </c>
      <c r="J845" t="s">
        <v>346</v>
      </c>
      <c r="K845" s="49" t="s">
        <v>449</v>
      </c>
      <c r="L845" s="397">
        <v>7</v>
      </c>
      <c r="M845" t="s">
        <v>75</v>
      </c>
      <c r="N845" t="s">
        <v>75</v>
      </c>
      <c r="O845" t="s">
        <v>347</v>
      </c>
      <c r="P845" t="s">
        <v>347</v>
      </c>
      <c r="Q845" s="353">
        <v>46600</v>
      </c>
      <c r="R845" t="s">
        <v>403</v>
      </c>
      <c r="S845" t="s">
        <v>1920</v>
      </c>
      <c r="T845" t="s">
        <v>1921</v>
      </c>
      <c r="U845" t="s">
        <v>75</v>
      </c>
      <c r="V845" t="s">
        <v>431</v>
      </c>
      <c r="W845" t="s">
        <v>75</v>
      </c>
      <c r="X845" s="49">
        <v>8.4</v>
      </c>
      <c r="Y845" t="s">
        <v>75</v>
      </c>
      <c r="Z845" t="s">
        <v>347</v>
      </c>
      <c r="AA845" t="s">
        <v>75</v>
      </c>
      <c r="AB845" t="s">
        <v>122</v>
      </c>
      <c r="AC845" t="s">
        <v>441</v>
      </c>
      <c r="AD845" t="s">
        <v>80</v>
      </c>
      <c r="AE845" t="s">
        <v>304</v>
      </c>
      <c r="AF845" t="s">
        <v>409</v>
      </c>
      <c r="AG845" s="88" t="s">
        <v>256</v>
      </c>
      <c r="AH845" t="s">
        <v>83</v>
      </c>
      <c r="AI845" s="49" t="s">
        <v>448</v>
      </c>
      <c r="AJ845" s="49">
        <v>1</v>
      </c>
      <c r="AK845" t="s">
        <v>5596</v>
      </c>
      <c r="AL845" s="355">
        <v>-7</v>
      </c>
      <c r="AM845" s="49" t="s">
        <v>75</v>
      </c>
      <c r="AN845" s="49" t="s">
        <v>75</v>
      </c>
      <c r="AO845" s="397" t="s">
        <v>75</v>
      </c>
      <c r="AP845" s="397" t="s">
        <v>75</v>
      </c>
      <c r="AQ845" s="397" t="s">
        <v>75</v>
      </c>
      <c r="AR845" s="397" t="s">
        <v>75</v>
      </c>
    </row>
    <row r="846" spans="1:44" x14ac:dyDescent="0.25">
      <c r="A846" s="353">
        <v>45687</v>
      </c>
      <c r="B846" t="s">
        <v>85</v>
      </c>
      <c r="C846" t="s">
        <v>177</v>
      </c>
      <c r="D846" s="357" t="s">
        <v>608</v>
      </c>
      <c r="E846" t="s">
        <v>412</v>
      </c>
      <c r="F846" t="s">
        <v>519</v>
      </c>
      <c r="G846" t="s">
        <v>75</v>
      </c>
      <c r="H846" t="s">
        <v>1966</v>
      </c>
      <c r="I846" s="88">
        <v>-1</v>
      </c>
      <c r="J846" t="s">
        <v>105</v>
      </c>
      <c r="K846" s="49" t="s">
        <v>1967</v>
      </c>
      <c r="L846" s="397">
        <v>14</v>
      </c>
      <c r="M846" t="s">
        <v>75</v>
      </c>
      <c r="N846" t="s">
        <v>75</v>
      </c>
      <c r="O846" t="s">
        <v>347</v>
      </c>
      <c r="P846" t="s">
        <v>347</v>
      </c>
      <c r="Q846" s="353">
        <v>46508</v>
      </c>
      <c r="R846" t="s">
        <v>403</v>
      </c>
      <c r="S846" t="s">
        <v>1920</v>
      </c>
      <c r="T846" t="s">
        <v>1921</v>
      </c>
      <c r="U846" t="s">
        <v>75</v>
      </c>
      <c r="V846" t="s">
        <v>404</v>
      </c>
      <c r="W846" t="s">
        <v>75</v>
      </c>
      <c r="X846" s="49">
        <v>7.4</v>
      </c>
      <c r="Y846" t="s">
        <v>75</v>
      </c>
      <c r="Z846" t="s">
        <v>347</v>
      </c>
      <c r="AA846" t="s">
        <v>75</v>
      </c>
      <c r="AB846" t="s">
        <v>1968</v>
      </c>
      <c r="AC846" t="s">
        <v>509</v>
      </c>
      <c r="AD846" t="s">
        <v>80</v>
      </c>
      <c r="AE846" t="s">
        <v>304</v>
      </c>
      <c r="AF846" t="s">
        <v>409</v>
      </c>
      <c r="AG846" s="88" t="s">
        <v>256</v>
      </c>
      <c r="AH846" t="s">
        <v>83</v>
      </c>
      <c r="AI846" s="49" t="s">
        <v>416</v>
      </c>
      <c r="AJ846" s="49">
        <v>1</v>
      </c>
      <c r="AK846" t="s">
        <v>5596</v>
      </c>
      <c r="AL846" s="355">
        <v>-14</v>
      </c>
      <c r="AM846" s="49" t="s">
        <v>75</v>
      </c>
      <c r="AN846" s="49" t="s">
        <v>75</v>
      </c>
      <c r="AO846" s="397" t="s">
        <v>75</v>
      </c>
      <c r="AP846" s="397" t="s">
        <v>75</v>
      </c>
      <c r="AQ846" s="397" t="s">
        <v>75</v>
      </c>
      <c r="AR846" s="397" t="s">
        <v>75</v>
      </c>
    </row>
    <row r="847" spans="1:44" x14ac:dyDescent="0.25">
      <c r="A847" s="353">
        <v>45687</v>
      </c>
      <c r="B847" t="s">
        <v>85</v>
      </c>
      <c r="C847" t="s">
        <v>177</v>
      </c>
      <c r="D847" s="357" t="s">
        <v>608</v>
      </c>
      <c r="E847" t="s">
        <v>412</v>
      </c>
      <c r="F847" t="s">
        <v>519</v>
      </c>
      <c r="G847" t="s">
        <v>75</v>
      </c>
      <c r="H847" t="s">
        <v>127</v>
      </c>
      <c r="I847" s="88">
        <v>-1</v>
      </c>
      <c r="J847" t="s">
        <v>105</v>
      </c>
      <c r="K847" s="49" t="s">
        <v>520</v>
      </c>
      <c r="L847" s="397">
        <v>14</v>
      </c>
      <c r="M847" t="s">
        <v>75</v>
      </c>
      <c r="N847" t="s">
        <v>75</v>
      </c>
      <c r="O847" t="s">
        <v>347</v>
      </c>
      <c r="P847" t="s">
        <v>347</v>
      </c>
      <c r="Q847" s="353">
        <v>46508</v>
      </c>
      <c r="R847" t="s">
        <v>403</v>
      </c>
      <c r="S847" t="s">
        <v>1920</v>
      </c>
      <c r="T847" t="s">
        <v>1921</v>
      </c>
      <c r="U847" t="s">
        <v>75</v>
      </c>
      <c r="V847" t="s">
        <v>404</v>
      </c>
      <c r="W847" t="s">
        <v>75</v>
      </c>
      <c r="X847" s="49">
        <v>7.4</v>
      </c>
      <c r="Y847" t="s">
        <v>75</v>
      </c>
      <c r="Z847" t="s">
        <v>347</v>
      </c>
      <c r="AA847" t="s">
        <v>75</v>
      </c>
      <c r="AB847" t="s">
        <v>128</v>
      </c>
      <c r="AC847" t="s">
        <v>509</v>
      </c>
      <c r="AD847" t="s">
        <v>80</v>
      </c>
      <c r="AE847" t="s">
        <v>304</v>
      </c>
      <c r="AF847" t="s">
        <v>409</v>
      </c>
      <c r="AG847" s="88" t="s">
        <v>256</v>
      </c>
      <c r="AH847" t="s">
        <v>83</v>
      </c>
      <c r="AI847" s="49" t="s">
        <v>416</v>
      </c>
      <c r="AJ847" s="49">
        <v>1</v>
      </c>
      <c r="AK847" t="s">
        <v>5596</v>
      </c>
      <c r="AL847" s="355">
        <v>-14</v>
      </c>
      <c r="AM847" s="49" t="s">
        <v>75</v>
      </c>
      <c r="AN847" s="49" t="s">
        <v>75</v>
      </c>
      <c r="AO847" s="397" t="s">
        <v>75</v>
      </c>
      <c r="AP847" s="397" t="s">
        <v>75</v>
      </c>
      <c r="AQ847" s="397" t="s">
        <v>75</v>
      </c>
      <c r="AR847" s="397" t="s">
        <v>75</v>
      </c>
    </row>
    <row r="848" spans="1:44" x14ac:dyDescent="0.25">
      <c r="A848" s="353">
        <v>45687</v>
      </c>
      <c r="B848" t="s">
        <v>85</v>
      </c>
      <c r="C848" t="s">
        <v>177</v>
      </c>
      <c r="D848" s="357" t="s">
        <v>89</v>
      </c>
      <c r="E848" t="s">
        <v>493</v>
      </c>
      <c r="F848" t="s">
        <v>1571</v>
      </c>
      <c r="G848" t="s">
        <v>75</v>
      </c>
      <c r="H848" t="s">
        <v>1571</v>
      </c>
      <c r="I848" s="88">
        <v>-1</v>
      </c>
      <c r="J848" t="s">
        <v>93</v>
      </c>
      <c r="K848" s="49" t="s">
        <v>1572</v>
      </c>
      <c r="L848" s="397">
        <v>25</v>
      </c>
      <c r="M848" t="s">
        <v>75</v>
      </c>
      <c r="N848" t="s">
        <v>75</v>
      </c>
      <c r="O848" t="s">
        <v>347</v>
      </c>
      <c r="P848" t="s">
        <v>347</v>
      </c>
      <c r="Q848" s="353" t="s">
        <v>75</v>
      </c>
      <c r="R848" t="s">
        <v>403</v>
      </c>
      <c r="S848" t="s">
        <v>1920</v>
      </c>
      <c r="T848" t="s">
        <v>1921</v>
      </c>
      <c r="U848" t="s">
        <v>75</v>
      </c>
      <c r="V848" t="s">
        <v>404</v>
      </c>
      <c r="W848" t="s">
        <v>75</v>
      </c>
      <c r="X848" s="49">
        <v>8.1999999999999993</v>
      </c>
      <c r="Y848" t="s">
        <v>75</v>
      </c>
      <c r="Z848" t="s">
        <v>347</v>
      </c>
      <c r="AA848" t="s">
        <v>75</v>
      </c>
      <c r="AB848" t="s">
        <v>1573</v>
      </c>
      <c r="AC848" t="s">
        <v>640</v>
      </c>
      <c r="AD848" t="s">
        <v>80</v>
      </c>
      <c r="AE848" t="s">
        <v>304</v>
      </c>
      <c r="AF848" t="s">
        <v>409</v>
      </c>
      <c r="AG848" s="88" t="s">
        <v>256</v>
      </c>
      <c r="AH848" t="s">
        <v>83</v>
      </c>
      <c r="AI848" s="49" t="s">
        <v>445</v>
      </c>
      <c r="AJ848" s="49">
        <v>1</v>
      </c>
      <c r="AK848" t="s">
        <v>5596</v>
      </c>
      <c r="AL848" s="355">
        <v>-25</v>
      </c>
      <c r="AM848" s="49" t="s">
        <v>75</v>
      </c>
      <c r="AN848" s="49" t="s">
        <v>75</v>
      </c>
      <c r="AO848" s="397" t="s">
        <v>75</v>
      </c>
      <c r="AP848" s="397" t="s">
        <v>75</v>
      </c>
      <c r="AQ848" s="397" t="s">
        <v>75</v>
      </c>
      <c r="AR848" s="397" t="s">
        <v>75</v>
      </c>
    </row>
    <row r="849" spans="1:44" x14ac:dyDescent="0.25">
      <c r="A849" s="353">
        <v>45687</v>
      </c>
      <c r="B849" t="s">
        <v>85</v>
      </c>
      <c r="C849" t="s">
        <v>177</v>
      </c>
      <c r="D849" s="357" t="s">
        <v>608</v>
      </c>
      <c r="E849" t="s">
        <v>412</v>
      </c>
      <c r="F849" t="s">
        <v>2793</v>
      </c>
      <c r="G849" t="s">
        <v>75</v>
      </c>
      <c r="H849" t="s">
        <v>2793</v>
      </c>
      <c r="I849" s="88">
        <v>-1</v>
      </c>
      <c r="J849" t="s">
        <v>105</v>
      </c>
      <c r="K849" s="49">
        <v>20143151</v>
      </c>
      <c r="L849" s="397">
        <v>20</v>
      </c>
      <c r="M849" t="s">
        <v>75</v>
      </c>
      <c r="N849" t="s">
        <v>75</v>
      </c>
      <c r="O849" t="s">
        <v>347</v>
      </c>
      <c r="P849" t="s">
        <v>347</v>
      </c>
      <c r="Q849" s="353" t="s">
        <v>75</v>
      </c>
      <c r="R849" t="s">
        <v>403</v>
      </c>
      <c r="S849" t="s">
        <v>1920</v>
      </c>
      <c r="T849" t="s">
        <v>1921</v>
      </c>
      <c r="U849" t="s">
        <v>75</v>
      </c>
      <c r="V849" t="s">
        <v>404</v>
      </c>
      <c r="W849" t="s">
        <v>75</v>
      </c>
      <c r="X849" s="49">
        <v>8.4</v>
      </c>
      <c r="Y849" t="s">
        <v>75</v>
      </c>
      <c r="Z849" t="s">
        <v>347</v>
      </c>
      <c r="AA849" t="s">
        <v>75</v>
      </c>
      <c r="AB849" t="s">
        <v>2793</v>
      </c>
      <c r="AC849" t="s">
        <v>2704</v>
      </c>
      <c r="AD849" t="s">
        <v>77</v>
      </c>
      <c r="AE849" t="s">
        <v>304</v>
      </c>
      <c r="AF849" t="s">
        <v>399</v>
      </c>
      <c r="AG849" s="88" t="s">
        <v>258</v>
      </c>
      <c r="AH849" t="s">
        <v>104</v>
      </c>
      <c r="AI849" s="49" t="s">
        <v>445</v>
      </c>
      <c r="AJ849" s="49">
        <v>1</v>
      </c>
      <c r="AK849" t="s">
        <v>5596</v>
      </c>
      <c r="AL849" s="355">
        <v>-20</v>
      </c>
      <c r="AM849" s="49" t="s">
        <v>75</v>
      </c>
      <c r="AN849" s="49" t="s">
        <v>75</v>
      </c>
      <c r="AO849" s="397" t="s">
        <v>75</v>
      </c>
      <c r="AP849" s="397" t="s">
        <v>75</v>
      </c>
      <c r="AQ849" s="397" t="s">
        <v>75</v>
      </c>
      <c r="AR849" s="397" t="s">
        <v>75</v>
      </c>
    </row>
    <row r="850" spans="1:44" x14ac:dyDescent="0.25">
      <c r="A850" s="353">
        <v>45687</v>
      </c>
      <c r="B850" t="s">
        <v>85</v>
      </c>
      <c r="C850" t="s">
        <v>188</v>
      </c>
      <c r="D850" s="357" t="s">
        <v>189</v>
      </c>
      <c r="E850" t="s">
        <v>462</v>
      </c>
      <c r="F850" t="s">
        <v>120</v>
      </c>
      <c r="G850" t="s">
        <v>75</v>
      </c>
      <c r="H850" t="s">
        <v>120</v>
      </c>
      <c r="I850" s="88">
        <v>-1</v>
      </c>
      <c r="J850" t="s">
        <v>121</v>
      </c>
      <c r="K850" s="49" t="s">
        <v>446</v>
      </c>
      <c r="L850" s="397">
        <v>8</v>
      </c>
      <c r="M850" t="s">
        <v>75</v>
      </c>
      <c r="N850" t="s">
        <v>75</v>
      </c>
      <c r="O850" t="s">
        <v>347</v>
      </c>
      <c r="P850" t="s">
        <v>347</v>
      </c>
      <c r="Q850" s="353" t="s">
        <v>75</v>
      </c>
      <c r="R850" t="s">
        <v>403</v>
      </c>
      <c r="S850" t="s">
        <v>1920</v>
      </c>
      <c r="T850" t="s">
        <v>1921</v>
      </c>
      <c r="U850" t="s">
        <v>75</v>
      </c>
      <c r="V850" t="s">
        <v>431</v>
      </c>
      <c r="W850" t="s">
        <v>75</v>
      </c>
      <c r="X850" s="49">
        <v>5.3</v>
      </c>
      <c r="Y850" t="s">
        <v>75</v>
      </c>
      <c r="Z850" t="s">
        <v>347</v>
      </c>
      <c r="AA850" t="s">
        <v>75</v>
      </c>
      <c r="AB850" t="s">
        <v>120</v>
      </c>
      <c r="AC850" t="s">
        <v>564</v>
      </c>
      <c r="AD850" t="s">
        <v>80</v>
      </c>
      <c r="AE850" t="s">
        <v>304</v>
      </c>
      <c r="AF850" t="s">
        <v>409</v>
      </c>
      <c r="AG850" s="88" t="s">
        <v>256</v>
      </c>
      <c r="AH850" t="s">
        <v>83</v>
      </c>
      <c r="AI850" s="49" t="s">
        <v>406</v>
      </c>
      <c r="AJ850" s="49">
        <v>1</v>
      </c>
      <c r="AK850" t="s">
        <v>5596</v>
      </c>
      <c r="AL850" s="355">
        <v>-8</v>
      </c>
      <c r="AM850" s="49" t="s">
        <v>75</v>
      </c>
      <c r="AN850" s="49" t="s">
        <v>75</v>
      </c>
      <c r="AO850" s="397" t="s">
        <v>75</v>
      </c>
      <c r="AP850" s="397" t="s">
        <v>75</v>
      </c>
      <c r="AQ850" s="397" t="s">
        <v>75</v>
      </c>
      <c r="AR850" s="397" t="s">
        <v>75</v>
      </c>
    </row>
    <row r="851" spans="1:44" x14ac:dyDescent="0.25">
      <c r="A851" s="353">
        <v>45687</v>
      </c>
      <c r="B851" t="s">
        <v>85</v>
      </c>
      <c r="C851" t="s">
        <v>177</v>
      </c>
      <c r="D851" s="357" t="s">
        <v>314</v>
      </c>
      <c r="E851" t="s">
        <v>472</v>
      </c>
      <c r="F851" t="s">
        <v>665</v>
      </c>
      <c r="G851" t="s">
        <v>75</v>
      </c>
      <c r="H851" t="s">
        <v>666</v>
      </c>
      <c r="I851" s="88">
        <v>-1</v>
      </c>
      <c r="J851" t="s">
        <v>103</v>
      </c>
      <c r="K851" s="49" t="s">
        <v>667</v>
      </c>
      <c r="L851" s="397">
        <v>200</v>
      </c>
      <c r="M851" t="s">
        <v>75</v>
      </c>
      <c r="N851" t="s">
        <v>75</v>
      </c>
      <c r="O851" t="s">
        <v>347</v>
      </c>
      <c r="P851" t="s">
        <v>347</v>
      </c>
      <c r="Q851" s="353">
        <v>46021</v>
      </c>
      <c r="R851" t="s">
        <v>403</v>
      </c>
      <c r="S851" t="s">
        <v>1920</v>
      </c>
      <c r="T851" t="s">
        <v>1921</v>
      </c>
      <c r="U851" t="s">
        <v>75</v>
      </c>
      <c r="V851" t="s">
        <v>404</v>
      </c>
      <c r="W851" t="s">
        <v>75</v>
      </c>
      <c r="X851" s="49">
        <v>7.1</v>
      </c>
      <c r="Y851" t="s">
        <v>75</v>
      </c>
      <c r="Z851" t="s">
        <v>347</v>
      </c>
      <c r="AA851" t="s">
        <v>75</v>
      </c>
      <c r="AB851" t="s">
        <v>668</v>
      </c>
      <c r="AC851" t="s">
        <v>473</v>
      </c>
      <c r="AD851" t="s">
        <v>164</v>
      </c>
      <c r="AE851" t="s">
        <v>304</v>
      </c>
      <c r="AF851" t="s">
        <v>418</v>
      </c>
      <c r="AG851" s="88" t="s">
        <v>261</v>
      </c>
      <c r="AH851" t="s">
        <v>83</v>
      </c>
      <c r="AI851" s="49" t="s">
        <v>416</v>
      </c>
      <c r="AJ851" s="49">
        <v>1</v>
      </c>
      <c r="AK851" t="s">
        <v>5596</v>
      </c>
      <c r="AL851" s="355">
        <v>-200</v>
      </c>
      <c r="AM851" s="49" t="s">
        <v>75</v>
      </c>
      <c r="AN851" s="49" t="s">
        <v>75</v>
      </c>
      <c r="AO851" s="397" t="s">
        <v>75</v>
      </c>
      <c r="AP851" s="397" t="s">
        <v>75</v>
      </c>
      <c r="AQ851" s="397" t="s">
        <v>75</v>
      </c>
      <c r="AR851" s="397" t="s">
        <v>75</v>
      </c>
    </row>
    <row r="852" spans="1:44" x14ac:dyDescent="0.25">
      <c r="A852" s="353">
        <v>45687</v>
      </c>
      <c r="B852" t="s">
        <v>85</v>
      </c>
      <c r="C852" t="s">
        <v>177</v>
      </c>
      <c r="D852" s="357" t="s">
        <v>314</v>
      </c>
      <c r="E852" t="s">
        <v>472</v>
      </c>
      <c r="F852" t="s">
        <v>657</v>
      </c>
      <c r="G852" t="s">
        <v>75</v>
      </c>
      <c r="H852" t="s">
        <v>658</v>
      </c>
      <c r="I852" s="88">
        <v>-0.5</v>
      </c>
      <c r="J852" t="s">
        <v>659</v>
      </c>
      <c r="K852" s="49" t="s">
        <v>660</v>
      </c>
      <c r="L852" s="397">
        <v>800</v>
      </c>
      <c r="M852" t="s">
        <v>75</v>
      </c>
      <c r="N852" t="s">
        <v>75</v>
      </c>
      <c r="O852" t="s">
        <v>347</v>
      </c>
      <c r="P852" t="s">
        <v>347</v>
      </c>
      <c r="Q852" s="353">
        <v>46387</v>
      </c>
      <c r="R852" t="s">
        <v>403</v>
      </c>
      <c r="S852" t="s">
        <v>1920</v>
      </c>
      <c r="T852" t="s">
        <v>1921</v>
      </c>
      <c r="U852" t="s">
        <v>75</v>
      </c>
      <c r="V852" t="s">
        <v>404</v>
      </c>
      <c r="W852" t="s">
        <v>75</v>
      </c>
      <c r="X852" s="49">
        <v>7.1</v>
      </c>
      <c r="Y852" t="s">
        <v>75</v>
      </c>
      <c r="Z852" t="s">
        <v>347</v>
      </c>
      <c r="AA852" t="s">
        <v>75</v>
      </c>
      <c r="AB852" t="s">
        <v>661</v>
      </c>
      <c r="AC852" t="s">
        <v>662</v>
      </c>
      <c r="AD852" t="s">
        <v>164</v>
      </c>
      <c r="AE852" t="s">
        <v>304</v>
      </c>
      <c r="AF852" t="s">
        <v>418</v>
      </c>
      <c r="AG852" s="88" t="s">
        <v>261</v>
      </c>
      <c r="AH852" t="s">
        <v>83</v>
      </c>
      <c r="AI852" s="49" t="s">
        <v>416</v>
      </c>
      <c r="AJ852" s="49">
        <v>1</v>
      </c>
      <c r="AK852" t="s">
        <v>5596</v>
      </c>
      <c r="AL852" s="355">
        <v>-400</v>
      </c>
      <c r="AM852" s="49" t="s">
        <v>75</v>
      </c>
      <c r="AN852" s="49" t="s">
        <v>75</v>
      </c>
      <c r="AO852" s="397" t="s">
        <v>75</v>
      </c>
      <c r="AP852" s="397" t="s">
        <v>75</v>
      </c>
      <c r="AQ852" s="397" t="s">
        <v>75</v>
      </c>
      <c r="AR852" s="397" t="s">
        <v>75</v>
      </c>
    </row>
    <row r="853" spans="1:44" x14ac:dyDescent="0.25">
      <c r="A853" s="353">
        <v>45687</v>
      </c>
      <c r="B853" t="s">
        <v>85</v>
      </c>
      <c r="C853" t="s">
        <v>605</v>
      </c>
      <c r="D853" s="357" t="s">
        <v>361</v>
      </c>
      <c r="E853" t="s">
        <v>427</v>
      </c>
      <c r="F853" t="s">
        <v>2813</v>
      </c>
      <c r="G853" t="s">
        <v>75</v>
      </c>
      <c r="H853" t="s">
        <v>2813</v>
      </c>
      <c r="I853" s="88">
        <v>-0.4</v>
      </c>
      <c r="J853" t="s">
        <v>2890</v>
      </c>
      <c r="K853" s="49" t="s">
        <v>2814</v>
      </c>
      <c r="L853" s="397">
        <v>15</v>
      </c>
      <c r="M853" t="s">
        <v>75</v>
      </c>
      <c r="N853" t="s">
        <v>75</v>
      </c>
      <c r="O853" t="s">
        <v>347</v>
      </c>
      <c r="P853" t="s">
        <v>347</v>
      </c>
      <c r="Q853" s="353">
        <v>46103</v>
      </c>
      <c r="R853" t="s">
        <v>403</v>
      </c>
      <c r="S853" t="s">
        <v>1920</v>
      </c>
      <c r="T853" t="s">
        <v>1921</v>
      </c>
      <c r="U853" t="s">
        <v>75</v>
      </c>
      <c r="V853" t="s">
        <v>404</v>
      </c>
      <c r="W853" t="s">
        <v>75</v>
      </c>
      <c r="X853" s="49">
        <v>6.5</v>
      </c>
      <c r="Y853" t="s">
        <v>75</v>
      </c>
      <c r="Z853" t="s">
        <v>347</v>
      </c>
      <c r="AA853" t="s">
        <v>75</v>
      </c>
      <c r="AB853" t="s">
        <v>2815</v>
      </c>
      <c r="AC853" t="s">
        <v>2816</v>
      </c>
      <c r="AD853" t="s">
        <v>80</v>
      </c>
      <c r="AE853" t="s">
        <v>304</v>
      </c>
      <c r="AF853" t="s">
        <v>409</v>
      </c>
      <c r="AG853" s="88" t="s">
        <v>256</v>
      </c>
      <c r="AH853" t="s">
        <v>83</v>
      </c>
      <c r="AI853" s="49" t="s">
        <v>405</v>
      </c>
      <c r="AJ853" s="49">
        <v>1</v>
      </c>
      <c r="AK853" t="s">
        <v>5596</v>
      </c>
      <c r="AL853" s="355">
        <v>-6</v>
      </c>
      <c r="AM853" s="49" t="s">
        <v>75</v>
      </c>
      <c r="AN853" s="49" t="s">
        <v>75</v>
      </c>
      <c r="AO853" s="397" t="s">
        <v>75</v>
      </c>
      <c r="AP853" s="397" t="s">
        <v>75</v>
      </c>
      <c r="AQ853" s="397" t="s">
        <v>75</v>
      </c>
      <c r="AR853" s="397" t="s">
        <v>75</v>
      </c>
    </row>
    <row r="854" spans="1:44" x14ac:dyDescent="0.25">
      <c r="A854" s="353">
        <v>45687</v>
      </c>
      <c r="B854" t="s">
        <v>85</v>
      </c>
      <c r="C854" t="s">
        <v>177</v>
      </c>
      <c r="D854" s="357" t="s">
        <v>116</v>
      </c>
      <c r="E854" t="s">
        <v>474</v>
      </c>
      <c r="F854" t="s">
        <v>2840</v>
      </c>
      <c r="G854" t="s">
        <v>75</v>
      </c>
      <c r="H854" t="s">
        <v>2840</v>
      </c>
      <c r="I854" s="88">
        <v>-0.3</v>
      </c>
      <c r="J854" t="s">
        <v>2841</v>
      </c>
      <c r="K854" s="49" t="s">
        <v>2842</v>
      </c>
      <c r="L854" s="397">
        <v>125</v>
      </c>
      <c r="M854" t="s">
        <v>75</v>
      </c>
      <c r="N854" t="s">
        <v>75</v>
      </c>
      <c r="O854" t="s">
        <v>347</v>
      </c>
      <c r="P854" t="s">
        <v>347</v>
      </c>
      <c r="Q854" s="353">
        <v>46295</v>
      </c>
      <c r="R854" t="s">
        <v>403</v>
      </c>
      <c r="S854" t="s">
        <v>1920</v>
      </c>
      <c r="T854" t="s">
        <v>1921</v>
      </c>
      <c r="U854" t="s">
        <v>75</v>
      </c>
      <c r="V854" t="s">
        <v>404</v>
      </c>
      <c r="W854" t="s">
        <v>2843</v>
      </c>
      <c r="X854" s="49">
        <v>7.4</v>
      </c>
      <c r="Y854" t="s">
        <v>347</v>
      </c>
      <c r="Z854" t="s">
        <v>347</v>
      </c>
      <c r="AA854" t="s">
        <v>75</v>
      </c>
      <c r="AB854" t="s">
        <v>5619</v>
      </c>
      <c r="AC854" t="s">
        <v>475</v>
      </c>
      <c r="AD854" t="s">
        <v>277</v>
      </c>
      <c r="AE854" t="s">
        <v>304</v>
      </c>
      <c r="AF854" t="s">
        <v>560</v>
      </c>
      <c r="AG854" s="88" t="s">
        <v>278</v>
      </c>
      <c r="AH854" t="s">
        <v>104</v>
      </c>
      <c r="AI854" s="49" t="s">
        <v>416</v>
      </c>
      <c r="AJ854" s="49">
        <v>1</v>
      </c>
      <c r="AK854" t="s">
        <v>5596</v>
      </c>
      <c r="AL854" s="355">
        <v>-37.5</v>
      </c>
      <c r="AM854" s="49" t="s">
        <v>75</v>
      </c>
      <c r="AN854" s="49" t="s">
        <v>75</v>
      </c>
      <c r="AO854" s="397" t="s">
        <v>75</v>
      </c>
      <c r="AP854" s="397" t="s">
        <v>75</v>
      </c>
      <c r="AQ854" s="397" t="s">
        <v>75</v>
      </c>
      <c r="AR854" s="397" t="s">
        <v>75</v>
      </c>
    </row>
    <row r="855" spans="1:44" x14ac:dyDescent="0.25">
      <c r="A855" s="353">
        <v>45687</v>
      </c>
      <c r="B855" t="s">
        <v>85</v>
      </c>
      <c r="C855" t="s">
        <v>605</v>
      </c>
      <c r="D855" s="357" t="s">
        <v>361</v>
      </c>
      <c r="E855" t="s">
        <v>427</v>
      </c>
      <c r="F855" t="s">
        <v>194</v>
      </c>
      <c r="G855" t="s">
        <v>75</v>
      </c>
      <c r="H855" t="s">
        <v>194</v>
      </c>
      <c r="I855" s="88">
        <v>-0.2</v>
      </c>
      <c r="J855" t="s">
        <v>2133</v>
      </c>
      <c r="K855" s="49" t="s">
        <v>429</v>
      </c>
      <c r="L855" s="397">
        <v>10</v>
      </c>
      <c r="M855" t="s">
        <v>75</v>
      </c>
      <c r="N855" t="s">
        <v>75</v>
      </c>
      <c r="O855" t="s">
        <v>347</v>
      </c>
      <c r="P855" t="s">
        <v>347</v>
      </c>
      <c r="Q855" s="353" t="s">
        <v>75</v>
      </c>
      <c r="R855" t="s">
        <v>403</v>
      </c>
      <c r="S855" t="s">
        <v>1920</v>
      </c>
      <c r="T855" t="s">
        <v>1921</v>
      </c>
      <c r="U855" t="s">
        <v>75</v>
      </c>
      <c r="V855" t="s">
        <v>404</v>
      </c>
      <c r="W855" t="s">
        <v>75</v>
      </c>
      <c r="X855" s="49">
        <v>6.5</v>
      </c>
      <c r="Y855" t="s">
        <v>75</v>
      </c>
      <c r="Z855" t="s">
        <v>347</v>
      </c>
      <c r="AA855" t="s">
        <v>75</v>
      </c>
      <c r="AB855" t="s">
        <v>155</v>
      </c>
      <c r="AC855" t="s">
        <v>550</v>
      </c>
      <c r="AD855" t="s">
        <v>80</v>
      </c>
      <c r="AE855" t="s">
        <v>304</v>
      </c>
      <c r="AF855" t="s">
        <v>409</v>
      </c>
      <c r="AG855" s="88" t="s">
        <v>256</v>
      </c>
      <c r="AH855" t="s">
        <v>83</v>
      </c>
      <c r="AI855" s="49" t="s">
        <v>405</v>
      </c>
      <c r="AJ855" s="49">
        <v>1</v>
      </c>
      <c r="AK855" t="s">
        <v>5596</v>
      </c>
      <c r="AL855" s="355">
        <v>-2</v>
      </c>
      <c r="AM855" s="49" t="s">
        <v>75</v>
      </c>
      <c r="AN855" s="49" t="s">
        <v>75</v>
      </c>
      <c r="AO855" s="397" t="s">
        <v>75</v>
      </c>
      <c r="AP855" s="397" t="s">
        <v>75</v>
      </c>
      <c r="AQ855" s="397" t="s">
        <v>75</v>
      </c>
      <c r="AR855" s="397" t="s">
        <v>75</v>
      </c>
    </row>
    <row r="856" spans="1:44" x14ac:dyDescent="0.25">
      <c r="A856" s="353">
        <v>45687</v>
      </c>
      <c r="B856" t="s">
        <v>85</v>
      </c>
      <c r="C856" t="s">
        <v>177</v>
      </c>
      <c r="D856" s="357" t="s">
        <v>477</v>
      </c>
      <c r="E856" t="s">
        <v>518</v>
      </c>
      <c r="F856" t="s">
        <v>328</v>
      </c>
      <c r="G856" t="s">
        <v>75</v>
      </c>
      <c r="H856" t="s">
        <v>328</v>
      </c>
      <c r="I856" s="88">
        <v>-0.1</v>
      </c>
      <c r="J856" t="s">
        <v>142</v>
      </c>
      <c r="K856" s="49">
        <v>41279</v>
      </c>
      <c r="L856" s="397">
        <v>1030</v>
      </c>
      <c r="M856" t="s">
        <v>75</v>
      </c>
      <c r="N856" t="s">
        <v>75</v>
      </c>
      <c r="O856" t="s">
        <v>347</v>
      </c>
      <c r="P856" t="s">
        <v>347</v>
      </c>
      <c r="Q856" s="353">
        <v>45927</v>
      </c>
      <c r="R856" t="s">
        <v>403</v>
      </c>
      <c r="S856" t="s">
        <v>1920</v>
      </c>
      <c r="T856" t="s">
        <v>1921</v>
      </c>
      <c r="U856" t="s">
        <v>75</v>
      </c>
      <c r="V856" t="s">
        <v>404</v>
      </c>
      <c r="W856" t="s">
        <v>75</v>
      </c>
      <c r="X856" s="49">
        <v>7.3</v>
      </c>
      <c r="Y856" t="s">
        <v>75</v>
      </c>
      <c r="Z856" t="s">
        <v>347</v>
      </c>
      <c r="AA856" t="s">
        <v>75</v>
      </c>
      <c r="AB856" t="s">
        <v>329</v>
      </c>
      <c r="AC856" t="s">
        <v>460</v>
      </c>
      <c r="AD856" t="s">
        <v>707</v>
      </c>
      <c r="AE856" t="s">
        <v>304</v>
      </c>
      <c r="AF856" t="s">
        <v>708</v>
      </c>
      <c r="AG856" s="88" t="s">
        <v>709</v>
      </c>
      <c r="AH856" t="s">
        <v>83</v>
      </c>
      <c r="AI856" s="49" t="s">
        <v>416</v>
      </c>
      <c r="AJ856" s="49">
        <v>1</v>
      </c>
      <c r="AK856" t="s">
        <v>5596</v>
      </c>
      <c r="AL856" s="355">
        <v>-103</v>
      </c>
      <c r="AM856" s="49" t="s">
        <v>75</v>
      </c>
      <c r="AN856" s="49" t="s">
        <v>75</v>
      </c>
      <c r="AO856" s="397" t="s">
        <v>75</v>
      </c>
      <c r="AP856" s="397" t="s">
        <v>75</v>
      </c>
      <c r="AQ856" s="397" t="s">
        <v>75</v>
      </c>
      <c r="AR856" s="397" t="s">
        <v>75</v>
      </c>
    </row>
    <row r="857" spans="1:44" x14ac:dyDescent="0.25">
      <c r="A857" s="353">
        <v>45687</v>
      </c>
      <c r="B857" t="s">
        <v>85</v>
      </c>
      <c r="C857" t="s">
        <v>177</v>
      </c>
      <c r="D857" s="357" t="s">
        <v>84</v>
      </c>
      <c r="E857" t="s">
        <v>512</v>
      </c>
      <c r="F857" t="s">
        <v>330</v>
      </c>
      <c r="G857" t="s">
        <v>75</v>
      </c>
      <c r="H857" t="s">
        <v>330</v>
      </c>
      <c r="I857" s="88">
        <v>-0.1</v>
      </c>
      <c r="J857" t="s">
        <v>558</v>
      </c>
      <c r="K857" s="49" t="s">
        <v>331</v>
      </c>
      <c r="L857" s="397">
        <v>32</v>
      </c>
      <c r="M857" t="s">
        <v>75</v>
      </c>
      <c r="N857" t="s">
        <v>75</v>
      </c>
      <c r="O857" t="s">
        <v>347</v>
      </c>
      <c r="P857" t="s">
        <v>347</v>
      </c>
      <c r="Q857" s="353" t="s">
        <v>75</v>
      </c>
      <c r="R857" t="s">
        <v>403</v>
      </c>
      <c r="S857" t="s">
        <v>1920</v>
      </c>
      <c r="T857" t="s">
        <v>1921</v>
      </c>
      <c r="U857" t="s">
        <v>75</v>
      </c>
      <c r="V857" t="s">
        <v>404</v>
      </c>
      <c r="W857" t="s">
        <v>75</v>
      </c>
      <c r="X857" s="49">
        <v>7.6</v>
      </c>
      <c r="Y857" t="s">
        <v>75</v>
      </c>
      <c r="Z857" t="s">
        <v>347</v>
      </c>
      <c r="AA857" t="s">
        <v>75</v>
      </c>
      <c r="AB857" t="s">
        <v>330</v>
      </c>
      <c r="AC857" t="s">
        <v>506</v>
      </c>
      <c r="AD857" t="s">
        <v>80</v>
      </c>
      <c r="AE857" t="s">
        <v>304</v>
      </c>
      <c r="AF857" t="s">
        <v>409</v>
      </c>
      <c r="AG857" s="88" t="s">
        <v>256</v>
      </c>
      <c r="AH857" t="s">
        <v>83</v>
      </c>
      <c r="AI857" s="49" t="s">
        <v>416</v>
      </c>
      <c r="AJ857" s="49">
        <v>1</v>
      </c>
      <c r="AK857" t="s">
        <v>5596</v>
      </c>
      <c r="AL857" s="355">
        <v>-3.2</v>
      </c>
      <c r="AM857" s="49" t="s">
        <v>75</v>
      </c>
      <c r="AN857" s="49" t="s">
        <v>75</v>
      </c>
      <c r="AO857" s="397" t="s">
        <v>75</v>
      </c>
      <c r="AP857" s="397" t="s">
        <v>75</v>
      </c>
      <c r="AQ857" s="397" t="s">
        <v>75</v>
      </c>
      <c r="AR857" s="397" t="s">
        <v>75</v>
      </c>
    </row>
    <row r="858" spans="1:44" x14ac:dyDescent="0.25">
      <c r="A858" s="353">
        <v>45687</v>
      </c>
      <c r="B858" t="s">
        <v>85</v>
      </c>
      <c r="C858" t="s">
        <v>605</v>
      </c>
      <c r="D858" s="357" t="s">
        <v>361</v>
      </c>
      <c r="E858" t="s">
        <v>427</v>
      </c>
      <c r="F858" t="s">
        <v>634</v>
      </c>
      <c r="G858" t="s">
        <v>75</v>
      </c>
      <c r="H858" t="s">
        <v>634</v>
      </c>
      <c r="I858" s="88">
        <v>-0.1</v>
      </c>
      <c r="J858" t="s">
        <v>142</v>
      </c>
      <c r="K858" s="49" t="s">
        <v>635</v>
      </c>
      <c r="L858" s="397">
        <v>12</v>
      </c>
      <c r="M858" t="s">
        <v>75</v>
      </c>
      <c r="N858" t="s">
        <v>75</v>
      </c>
      <c r="O858" t="s">
        <v>347</v>
      </c>
      <c r="P858" t="s">
        <v>347</v>
      </c>
      <c r="Q858" s="353">
        <v>46507</v>
      </c>
      <c r="R858" t="s">
        <v>403</v>
      </c>
      <c r="S858" t="s">
        <v>1920</v>
      </c>
      <c r="T858" t="s">
        <v>1921</v>
      </c>
      <c r="U858" t="s">
        <v>75</v>
      </c>
      <c r="V858" t="s">
        <v>404</v>
      </c>
      <c r="W858" t="s">
        <v>75</v>
      </c>
      <c r="X858" s="49">
        <v>5.5</v>
      </c>
      <c r="Y858" t="s">
        <v>75</v>
      </c>
      <c r="Z858" t="s">
        <v>347</v>
      </c>
      <c r="AA858" t="s">
        <v>75</v>
      </c>
      <c r="AB858" t="s">
        <v>636</v>
      </c>
      <c r="AC858" t="s">
        <v>550</v>
      </c>
      <c r="AD858" t="s">
        <v>80</v>
      </c>
      <c r="AE858" t="s">
        <v>304</v>
      </c>
      <c r="AF858" t="s">
        <v>409</v>
      </c>
      <c r="AG858" s="88" t="s">
        <v>256</v>
      </c>
      <c r="AH858" t="s">
        <v>83</v>
      </c>
      <c r="AI858" s="49" t="s">
        <v>406</v>
      </c>
      <c r="AJ858" s="49">
        <v>1</v>
      </c>
      <c r="AK858" t="s">
        <v>5596</v>
      </c>
      <c r="AL858" s="355">
        <v>-1.2000000000000002</v>
      </c>
      <c r="AM858" s="49" t="s">
        <v>75</v>
      </c>
      <c r="AN858" s="49" t="s">
        <v>75</v>
      </c>
      <c r="AO858" s="397" t="s">
        <v>75</v>
      </c>
      <c r="AP858" s="397" t="s">
        <v>75</v>
      </c>
      <c r="AQ858" s="397" t="s">
        <v>75</v>
      </c>
      <c r="AR858" s="397" t="s">
        <v>75</v>
      </c>
    </row>
    <row r="859" spans="1:44" x14ac:dyDescent="0.25">
      <c r="A859" s="353">
        <v>45687</v>
      </c>
      <c r="B859" t="s">
        <v>85</v>
      </c>
      <c r="C859" t="s">
        <v>605</v>
      </c>
      <c r="D859" s="357" t="s">
        <v>361</v>
      </c>
      <c r="E859" t="s">
        <v>427</v>
      </c>
      <c r="F859" t="s">
        <v>883</v>
      </c>
      <c r="G859" t="s">
        <v>75</v>
      </c>
      <c r="H859" t="s">
        <v>883</v>
      </c>
      <c r="I859" s="88">
        <v>-0.1</v>
      </c>
      <c r="J859" t="s">
        <v>2208</v>
      </c>
      <c r="K859" s="49" t="s">
        <v>884</v>
      </c>
      <c r="L859" s="397">
        <v>24</v>
      </c>
      <c r="M859" t="s">
        <v>75</v>
      </c>
      <c r="N859" t="s">
        <v>75</v>
      </c>
      <c r="O859" t="s">
        <v>347</v>
      </c>
      <c r="P859" t="s">
        <v>347</v>
      </c>
      <c r="Q859" s="353">
        <v>46837</v>
      </c>
      <c r="R859" t="s">
        <v>403</v>
      </c>
      <c r="S859" t="s">
        <v>617</v>
      </c>
      <c r="T859" t="s">
        <v>618</v>
      </c>
      <c r="V859" t="s">
        <v>404</v>
      </c>
      <c r="W859" t="s">
        <v>75</v>
      </c>
      <c r="X859" s="49">
        <v>6.5</v>
      </c>
      <c r="Y859" t="s">
        <v>75</v>
      </c>
      <c r="Z859" t="s">
        <v>347</v>
      </c>
      <c r="AA859" t="s">
        <v>75</v>
      </c>
      <c r="AB859" t="s">
        <v>883</v>
      </c>
      <c r="AC859" t="s">
        <v>75</v>
      </c>
      <c r="AD859" t="s">
        <v>80</v>
      </c>
      <c r="AE859" t="s">
        <v>546</v>
      </c>
      <c r="AF859" t="s">
        <v>409</v>
      </c>
      <c r="AG859" s="88" t="s">
        <v>256</v>
      </c>
      <c r="AH859" t="s">
        <v>83</v>
      </c>
      <c r="AI859" s="49" t="s">
        <v>405</v>
      </c>
      <c r="AJ859" s="49">
        <v>1</v>
      </c>
      <c r="AK859" t="s">
        <v>5616</v>
      </c>
      <c r="AL859" s="355">
        <v>-2.4000000000000004</v>
      </c>
      <c r="AM859" s="49" t="s">
        <v>75</v>
      </c>
      <c r="AN859" s="49" t="s">
        <v>75</v>
      </c>
      <c r="AO859" s="397" t="s">
        <v>75</v>
      </c>
      <c r="AP859" s="397" t="s">
        <v>75</v>
      </c>
      <c r="AQ859" s="397" t="s">
        <v>75</v>
      </c>
      <c r="AR859" s="397" t="s">
        <v>75</v>
      </c>
    </row>
    <row r="860" spans="1:44" x14ac:dyDescent="0.25">
      <c r="A860" s="353">
        <v>45687</v>
      </c>
      <c r="B860" t="s">
        <v>85</v>
      </c>
      <c r="C860" t="s">
        <v>605</v>
      </c>
      <c r="D860" s="357" t="s">
        <v>361</v>
      </c>
      <c r="E860" t="s">
        <v>424</v>
      </c>
      <c r="F860" t="s">
        <v>305</v>
      </c>
      <c r="G860" t="s">
        <v>75</v>
      </c>
      <c r="H860" t="s">
        <v>305</v>
      </c>
      <c r="I860" s="88">
        <v>-0.1</v>
      </c>
      <c r="J860" t="s">
        <v>198</v>
      </c>
      <c r="K860" s="49" t="s">
        <v>306</v>
      </c>
      <c r="L860" s="397">
        <v>549</v>
      </c>
      <c r="M860" t="s">
        <v>75</v>
      </c>
      <c r="N860" t="s">
        <v>75</v>
      </c>
      <c r="O860" t="s">
        <v>347</v>
      </c>
      <c r="P860" t="s">
        <v>347</v>
      </c>
      <c r="Q860" s="353">
        <v>46715</v>
      </c>
      <c r="R860" t="s">
        <v>403</v>
      </c>
      <c r="S860" t="s">
        <v>1920</v>
      </c>
      <c r="T860" t="s">
        <v>1921</v>
      </c>
      <c r="U860" t="s">
        <v>75</v>
      </c>
      <c r="V860" t="s">
        <v>404</v>
      </c>
      <c r="W860" t="s">
        <v>75</v>
      </c>
      <c r="X860" s="49">
        <v>5.6</v>
      </c>
      <c r="Y860" t="s">
        <v>75</v>
      </c>
      <c r="Z860" t="s">
        <v>347</v>
      </c>
      <c r="AA860" t="s">
        <v>75</v>
      </c>
      <c r="AB860" t="s">
        <v>307</v>
      </c>
      <c r="AC860" t="s">
        <v>425</v>
      </c>
      <c r="AD860" t="s">
        <v>164</v>
      </c>
      <c r="AE860" t="s">
        <v>304</v>
      </c>
      <c r="AF860" t="s">
        <v>418</v>
      </c>
      <c r="AG860" s="88" t="s">
        <v>261</v>
      </c>
      <c r="AH860" t="s">
        <v>83</v>
      </c>
      <c r="AI860" s="49" t="s">
        <v>406</v>
      </c>
      <c r="AJ860" s="49">
        <v>1</v>
      </c>
      <c r="AK860" t="s">
        <v>5596</v>
      </c>
      <c r="AL860" s="355">
        <v>-54.900000000000006</v>
      </c>
      <c r="AM860" s="49" t="s">
        <v>75</v>
      </c>
      <c r="AN860" s="49" t="s">
        <v>75</v>
      </c>
      <c r="AO860" s="397" t="s">
        <v>75</v>
      </c>
      <c r="AP860" s="397" t="s">
        <v>75</v>
      </c>
      <c r="AQ860" s="397" t="s">
        <v>75</v>
      </c>
      <c r="AR860" s="397" t="s">
        <v>75</v>
      </c>
    </row>
    <row r="861" spans="1:44" x14ac:dyDescent="0.25">
      <c r="A861" s="353">
        <v>45687</v>
      </c>
      <c r="B861" t="s">
        <v>85</v>
      </c>
      <c r="C861" t="s">
        <v>605</v>
      </c>
      <c r="D861" s="357" t="s">
        <v>361</v>
      </c>
      <c r="E861" t="s">
        <v>427</v>
      </c>
      <c r="F861" t="s">
        <v>194</v>
      </c>
      <c r="G861" t="s">
        <v>75</v>
      </c>
      <c r="H861" t="s">
        <v>194</v>
      </c>
      <c r="I861" s="88">
        <v>-0.05</v>
      </c>
      <c r="J861" t="s">
        <v>2133</v>
      </c>
      <c r="K861" s="49" t="s">
        <v>429</v>
      </c>
      <c r="L861" s="397">
        <v>10</v>
      </c>
      <c r="M861" t="s">
        <v>75</v>
      </c>
      <c r="N861" t="s">
        <v>75</v>
      </c>
      <c r="O861" t="s">
        <v>347</v>
      </c>
      <c r="P861" t="s">
        <v>347</v>
      </c>
      <c r="Q861" s="353" t="s">
        <v>75</v>
      </c>
      <c r="R861" t="s">
        <v>403</v>
      </c>
      <c r="S861" t="s">
        <v>617</v>
      </c>
      <c r="T861" t="s">
        <v>618</v>
      </c>
      <c r="U861" t="s">
        <v>75</v>
      </c>
      <c r="V861" t="s">
        <v>404</v>
      </c>
      <c r="W861" t="s">
        <v>75</v>
      </c>
      <c r="X861" s="49">
        <v>6.5</v>
      </c>
      <c r="Y861" t="s">
        <v>75</v>
      </c>
      <c r="Z861" t="s">
        <v>347</v>
      </c>
      <c r="AA861" t="s">
        <v>75</v>
      </c>
      <c r="AB861" t="s">
        <v>155</v>
      </c>
      <c r="AC861" t="s">
        <v>550</v>
      </c>
      <c r="AD861" t="s">
        <v>80</v>
      </c>
      <c r="AE861" t="s">
        <v>546</v>
      </c>
      <c r="AF861" t="s">
        <v>409</v>
      </c>
      <c r="AG861" s="88" t="s">
        <v>256</v>
      </c>
      <c r="AH861" t="s">
        <v>83</v>
      </c>
      <c r="AI861" s="49" t="s">
        <v>405</v>
      </c>
      <c r="AJ861" s="49">
        <v>1</v>
      </c>
      <c r="AK861" t="s">
        <v>5616</v>
      </c>
      <c r="AL861" s="355">
        <v>-0.5</v>
      </c>
      <c r="AM861" s="49" t="s">
        <v>75</v>
      </c>
      <c r="AN861" s="49" t="s">
        <v>75</v>
      </c>
      <c r="AO861" s="397" t="s">
        <v>75</v>
      </c>
      <c r="AP861" s="397" t="s">
        <v>75</v>
      </c>
      <c r="AQ861" s="397" t="s">
        <v>75</v>
      </c>
      <c r="AR861" s="397" t="s">
        <v>75</v>
      </c>
    </row>
    <row r="862" spans="1:44" x14ac:dyDescent="0.25">
      <c r="A862" s="353">
        <v>45688</v>
      </c>
      <c r="B862" t="s">
        <v>85</v>
      </c>
      <c r="C862" t="s">
        <v>605</v>
      </c>
      <c r="D862" s="357" t="s">
        <v>606</v>
      </c>
      <c r="E862" t="s">
        <v>426</v>
      </c>
      <c r="F862" t="s">
        <v>1860</v>
      </c>
      <c r="G862" t="s">
        <v>75</v>
      </c>
      <c r="H862" t="s">
        <v>1861</v>
      </c>
      <c r="I862" s="88">
        <v>-1</v>
      </c>
      <c r="J862" t="s">
        <v>105</v>
      </c>
      <c r="K862" s="49">
        <v>4859</v>
      </c>
      <c r="L862" s="397">
        <v>95</v>
      </c>
      <c r="M862" t="s">
        <v>75</v>
      </c>
      <c r="N862" t="s">
        <v>75</v>
      </c>
      <c r="O862" s="398" t="s">
        <v>428</v>
      </c>
      <c r="P862" t="s">
        <v>347</v>
      </c>
      <c r="Q862" s="353">
        <v>46069</v>
      </c>
      <c r="R862" t="s">
        <v>403</v>
      </c>
      <c r="S862" t="s">
        <v>2123</v>
      </c>
      <c r="T862" t="s">
        <v>2124</v>
      </c>
      <c r="U862" t="s">
        <v>75</v>
      </c>
      <c r="V862" t="s">
        <v>404</v>
      </c>
      <c r="W862" t="s">
        <v>75</v>
      </c>
      <c r="X862" s="49">
        <v>5.4</v>
      </c>
      <c r="Y862" t="s">
        <v>75</v>
      </c>
      <c r="Z862" t="s">
        <v>347</v>
      </c>
      <c r="AA862" t="s">
        <v>75</v>
      </c>
      <c r="AB862" t="s">
        <v>1862</v>
      </c>
      <c r="AC862" t="s">
        <v>1863</v>
      </c>
      <c r="AD862" t="s">
        <v>178</v>
      </c>
      <c r="AE862" t="s">
        <v>199</v>
      </c>
      <c r="AF862" t="s">
        <v>79</v>
      </c>
      <c r="AG862" s="88" t="s">
        <v>254</v>
      </c>
      <c r="AH862" t="s">
        <v>83</v>
      </c>
      <c r="AI862" s="49" t="s">
        <v>406</v>
      </c>
      <c r="AJ862" s="49">
        <v>1</v>
      </c>
      <c r="AK862" t="s">
        <v>5620</v>
      </c>
      <c r="AL862" s="355">
        <v>-95</v>
      </c>
      <c r="AM862" s="49" t="s">
        <v>75</v>
      </c>
      <c r="AN862" s="49" t="s">
        <v>75</v>
      </c>
      <c r="AO862" s="397" t="s">
        <v>75</v>
      </c>
      <c r="AP862" s="397" t="s">
        <v>75</v>
      </c>
      <c r="AQ862" s="397" t="s">
        <v>75</v>
      </c>
      <c r="AR862" s="397" t="s">
        <v>75</v>
      </c>
    </row>
    <row r="863" spans="1:44" x14ac:dyDescent="0.25">
      <c r="A863" s="353">
        <v>45688</v>
      </c>
      <c r="B863" t="s">
        <v>85</v>
      </c>
      <c r="C863" t="s">
        <v>188</v>
      </c>
      <c r="D863" s="357" t="s">
        <v>189</v>
      </c>
      <c r="E863" t="s">
        <v>432</v>
      </c>
      <c r="F863" t="s">
        <v>81</v>
      </c>
      <c r="G863" t="s">
        <v>75</v>
      </c>
      <c r="H863" t="s">
        <v>81</v>
      </c>
      <c r="I863" s="88">
        <v>-1</v>
      </c>
      <c r="J863" t="s">
        <v>218</v>
      </c>
      <c r="K863" s="49" t="s">
        <v>465</v>
      </c>
      <c r="L863" s="397">
        <v>7.5</v>
      </c>
      <c r="M863" t="s">
        <v>75</v>
      </c>
      <c r="N863" t="s">
        <v>75</v>
      </c>
      <c r="O863" t="s">
        <v>347</v>
      </c>
      <c r="P863" t="s">
        <v>347</v>
      </c>
      <c r="Q863" s="353" t="s">
        <v>75</v>
      </c>
      <c r="R863" t="s">
        <v>403</v>
      </c>
      <c r="S863" t="s">
        <v>2123</v>
      </c>
      <c r="T863" t="s">
        <v>2124</v>
      </c>
      <c r="U863" t="s">
        <v>75</v>
      </c>
      <c r="V863" t="s">
        <v>431</v>
      </c>
      <c r="W863" t="s">
        <v>75</v>
      </c>
      <c r="X863" s="49">
        <v>4.0999999999999996</v>
      </c>
      <c r="Y863" t="s">
        <v>75</v>
      </c>
      <c r="Z863" t="s">
        <v>347</v>
      </c>
      <c r="AA863" t="s">
        <v>75</v>
      </c>
      <c r="AB863" t="s">
        <v>82</v>
      </c>
      <c r="AC863" t="s">
        <v>466</v>
      </c>
      <c r="AD863" t="s">
        <v>80</v>
      </c>
      <c r="AE863" t="s">
        <v>199</v>
      </c>
      <c r="AF863" t="s">
        <v>5361</v>
      </c>
      <c r="AG863" s="88" t="s">
        <v>256</v>
      </c>
      <c r="AH863" t="s">
        <v>83</v>
      </c>
      <c r="AI863" s="49" t="s">
        <v>433</v>
      </c>
      <c r="AJ863" s="49">
        <v>1</v>
      </c>
      <c r="AK863" t="s">
        <v>5620</v>
      </c>
      <c r="AL863" s="355">
        <v>-7.5</v>
      </c>
      <c r="AM863" s="49" t="s">
        <v>75</v>
      </c>
      <c r="AN863" s="49" t="s">
        <v>75</v>
      </c>
      <c r="AO863" s="397" t="s">
        <v>75</v>
      </c>
      <c r="AP863" s="397" t="s">
        <v>75</v>
      </c>
      <c r="AQ863" s="397" t="s">
        <v>75</v>
      </c>
      <c r="AR863" s="397" t="s">
        <v>75</v>
      </c>
    </row>
    <row r="864" spans="1:44" x14ac:dyDescent="0.25">
      <c r="A864" s="353">
        <v>45688</v>
      </c>
      <c r="B864" t="s">
        <v>85</v>
      </c>
      <c r="C864" t="s">
        <v>177</v>
      </c>
      <c r="D864" s="357" t="s">
        <v>368</v>
      </c>
      <c r="E864" t="s">
        <v>476</v>
      </c>
      <c r="F864" t="s">
        <v>1574</v>
      </c>
      <c r="G864" t="s">
        <v>75</v>
      </c>
      <c r="H864" t="s">
        <v>269</v>
      </c>
      <c r="I864" s="88">
        <v>-1</v>
      </c>
      <c r="J864" t="s">
        <v>103</v>
      </c>
      <c r="K864" s="49" t="s">
        <v>1575</v>
      </c>
      <c r="L864" s="397">
        <v>12</v>
      </c>
      <c r="M864" t="s">
        <v>75</v>
      </c>
      <c r="N864" t="s">
        <v>75</v>
      </c>
      <c r="O864" t="s">
        <v>347</v>
      </c>
      <c r="P864" t="s">
        <v>347</v>
      </c>
      <c r="Q864" s="353" t="s">
        <v>75</v>
      </c>
      <c r="R864" t="s">
        <v>403</v>
      </c>
      <c r="S864" t="s">
        <v>2123</v>
      </c>
      <c r="T864" t="s">
        <v>2124</v>
      </c>
      <c r="U864" t="s">
        <v>75</v>
      </c>
      <c r="V864" t="s">
        <v>404</v>
      </c>
      <c r="W864" t="s">
        <v>75</v>
      </c>
      <c r="X864" s="49">
        <v>6.3</v>
      </c>
      <c r="Y864" t="s">
        <v>75</v>
      </c>
      <c r="Z864" t="s">
        <v>347</v>
      </c>
      <c r="AA864" t="s">
        <v>75</v>
      </c>
      <c r="AB864" t="s">
        <v>269</v>
      </c>
      <c r="AC864" t="s">
        <v>1576</v>
      </c>
      <c r="AD864" t="s">
        <v>80</v>
      </c>
      <c r="AE864" t="s">
        <v>199</v>
      </c>
      <c r="AF864" t="s">
        <v>409</v>
      </c>
      <c r="AG864" s="88" t="s">
        <v>256</v>
      </c>
      <c r="AH864" t="s">
        <v>83</v>
      </c>
      <c r="AI864" s="49" t="s">
        <v>405</v>
      </c>
      <c r="AJ864" s="49">
        <v>1</v>
      </c>
      <c r="AK864" t="s">
        <v>5620</v>
      </c>
      <c r="AL864" s="355">
        <v>-12</v>
      </c>
      <c r="AM864" s="49" t="s">
        <v>75</v>
      </c>
      <c r="AN864" s="49" t="s">
        <v>75</v>
      </c>
      <c r="AO864" s="397" t="s">
        <v>75</v>
      </c>
      <c r="AP864" s="397" t="s">
        <v>75</v>
      </c>
      <c r="AQ864" s="397" t="s">
        <v>75</v>
      </c>
      <c r="AR864" s="397" t="s">
        <v>75</v>
      </c>
    </row>
    <row r="865" spans="1:44" ht="21" x14ac:dyDescent="0.35">
      <c r="A865" s="353">
        <v>45688</v>
      </c>
      <c r="B865" t="s">
        <v>85</v>
      </c>
      <c r="C865" t="s">
        <v>362</v>
      </c>
      <c r="D865" s="357" t="s">
        <v>2574</v>
      </c>
      <c r="E865" t="s">
        <v>542</v>
      </c>
      <c r="F865" t="s">
        <v>1950</v>
      </c>
      <c r="G865" t="s">
        <v>75</v>
      </c>
      <c r="H865" t="s">
        <v>1950</v>
      </c>
      <c r="I865" s="88">
        <v>-1</v>
      </c>
      <c r="J865" t="s">
        <v>94</v>
      </c>
      <c r="K865" s="49" t="s">
        <v>1951</v>
      </c>
      <c r="L865" s="397">
        <v>1.2</v>
      </c>
      <c r="M865" t="s">
        <v>75</v>
      </c>
      <c r="N865" t="s">
        <v>75</v>
      </c>
      <c r="O865" t="s">
        <v>347</v>
      </c>
      <c r="P865" t="s">
        <v>347</v>
      </c>
      <c r="Q865" s="353" t="s">
        <v>75</v>
      </c>
      <c r="R865" t="s">
        <v>403</v>
      </c>
      <c r="S865" t="s">
        <v>2123</v>
      </c>
      <c r="T865" t="s">
        <v>2124</v>
      </c>
      <c r="U865" t="s">
        <v>75</v>
      </c>
      <c r="V865" t="s">
        <v>431</v>
      </c>
      <c r="W865" t="s">
        <v>75</v>
      </c>
      <c r="X865" s="49">
        <v>8.3000000000000007</v>
      </c>
      <c r="Y865" t="s">
        <v>75</v>
      </c>
      <c r="Z865" t="s">
        <v>347</v>
      </c>
      <c r="AA865" t="s">
        <v>75</v>
      </c>
      <c r="AB865" t="s">
        <v>1952</v>
      </c>
      <c r="AC865" t="s">
        <v>347</v>
      </c>
      <c r="AD865" t="s">
        <v>243</v>
      </c>
      <c r="AE865" t="s">
        <v>199</v>
      </c>
      <c r="AF865" t="s">
        <v>5416</v>
      </c>
      <c r="AG865" s="88" t="s">
        <v>5417</v>
      </c>
      <c r="AH865" t="s">
        <v>83</v>
      </c>
      <c r="AI865" s="49" t="s">
        <v>445</v>
      </c>
      <c r="AJ865" s="49">
        <v>1</v>
      </c>
      <c r="AK865" t="s">
        <v>5620</v>
      </c>
      <c r="AL865" s="355">
        <v>-1.2</v>
      </c>
      <c r="AM865" s="49" t="s">
        <v>75</v>
      </c>
      <c r="AN865" s="49" t="s">
        <v>75</v>
      </c>
      <c r="AO865" s="397" t="s">
        <v>75</v>
      </c>
      <c r="AP865" s="397" t="s">
        <v>75</v>
      </c>
      <c r="AQ865" s="397" t="s">
        <v>75</v>
      </c>
      <c r="AR865" s="397" t="s">
        <v>75</v>
      </c>
    </row>
    <row r="866" spans="1:44" x14ac:dyDescent="0.25">
      <c r="A866" s="353">
        <v>45688</v>
      </c>
      <c r="B866" t="s">
        <v>85</v>
      </c>
      <c r="C866" t="s">
        <v>177</v>
      </c>
      <c r="D866" s="357" t="s">
        <v>477</v>
      </c>
      <c r="E866" t="s">
        <v>518</v>
      </c>
      <c r="F866" t="s">
        <v>328</v>
      </c>
      <c r="G866" t="s">
        <v>75</v>
      </c>
      <c r="H866" t="s">
        <v>328</v>
      </c>
      <c r="I866" s="88">
        <v>-0.15</v>
      </c>
      <c r="J866" t="s">
        <v>142</v>
      </c>
      <c r="K866" s="49">
        <v>41279</v>
      </c>
      <c r="L866" s="397">
        <v>1030</v>
      </c>
      <c r="M866" t="s">
        <v>75</v>
      </c>
      <c r="N866" t="s">
        <v>75</v>
      </c>
      <c r="O866" t="s">
        <v>347</v>
      </c>
      <c r="P866" t="s">
        <v>347</v>
      </c>
      <c r="Q866" s="353">
        <v>45927</v>
      </c>
      <c r="R866" t="s">
        <v>403</v>
      </c>
      <c r="S866" t="s">
        <v>2123</v>
      </c>
      <c r="T866" t="s">
        <v>2124</v>
      </c>
      <c r="U866" t="s">
        <v>75</v>
      </c>
      <c r="V866" t="s">
        <v>404</v>
      </c>
      <c r="W866" t="s">
        <v>75</v>
      </c>
      <c r="X866" s="49">
        <v>7.3</v>
      </c>
      <c r="Y866" t="s">
        <v>75</v>
      </c>
      <c r="Z866" t="s">
        <v>347</v>
      </c>
      <c r="AA866" t="s">
        <v>75</v>
      </c>
      <c r="AB866" t="s">
        <v>329</v>
      </c>
      <c r="AC866" t="s">
        <v>460</v>
      </c>
      <c r="AD866" t="s">
        <v>707</v>
      </c>
      <c r="AE866" t="s">
        <v>199</v>
      </c>
      <c r="AF866" t="s">
        <v>708</v>
      </c>
      <c r="AG866" s="88" t="s">
        <v>709</v>
      </c>
      <c r="AH866" t="s">
        <v>83</v>
      </c>
      <c r="AI866" s="49" t="s">
        <v>416</v>
      </c>
      <c r="AJ866" s="49">
        <v>1</v>
      </c>
      <c r="AK866" t="s">
        <v>5620</v>
      </c>
      <c r="AL866" s="355">
        <v>-154.5</v>
      </c>
      <c r="AM866" s="49" t="s">
        <v>75</v>
      </c>
      <c r="AN866" s="49" t="s">
        <v>75</v>
      </c>
      <c r="AO866" s="397" t="s">
        <v>75</v>
      </c>
      <c r="AP866" s="397" t="s">
        <v>75</v>
      </c>
      <c r="AQ866" s="397" t="s">
        <v>75</v>
      </c>
      <c r="AR866" s="397" t="s">
        <v>75</v>
      </c>
    </row>
    <row r="867" spans="1:44" x14ac:dyDescent="0.25">
      <c r="A867" s="353">
        <v>45688</v>
      </c>
      <c r="B867" t="s">
        <v>85</v>
      </c>
      <c r="C867" t="s">
        <v>605</v>
      </c>
      <c r="D867" s="357" t="s">
        <v>361</v>
      </c>
      <c r="E867" t="s">
        <v>424</v>
      </c>
      <c r="F867" t="s">
        <v>305</v>
      </c>
      <c r="G867" t="s">
        <v>75</v>
      </c>
      <c r="H867" t="s">
        <v>305</v>
      </c>
      <c r="I867" s="88">
        <v>-0.1</v>
      </c>
      <c r="J867" t="s">
        <v>198</v>
      </c>
      <c r="K867" s="49" t="s">
        <v>306</v>
      </c>
      <c r="L867" s="397">
        <v>549</v>
      </c>
      <c r="M867" t="s">
        <v>75</v>
      </c>
      <c r="N867" t="s">
        <v>75</v>
      </c>
      <c r="O867" t="s">
        <v>347</v>
      </c>
      <c r="P867" t="s">
        <v>347</v>
      </c>
      <c r="Q867" s="353">
        <v>46715</v>
      </c>
      <c r="R867" t="s">
        <v>403</v>
      </c>
      <c r="S867" t="s">
        <v>2123</v>
      </c>
      <c r="T867" t="s">
        <v>2124</v>
      </c>
      <c r="U867" t="s">
        <v>75</v>
      </c>
      <c r="V867" t="s">
        <v>404</v>
      </c>
      <c r="W867" t="s">
        <v>75</v>
      </c>
      <c r="X867" s="49">
        <v>5.6</v>
      </c>
      <c r="Y867" t="s">
        <v>75</v>
      </c>
      <c r="Z867" t="s">
        <v>347</v>
      </c>
      <c r="AA867" t="s">
        <v>75</v>
      </c>
      <c r="AB867" t="s">
        <v>307</v>
      </c>
      <c r="AC867" t="s">
        <v>425</v>
      </c>
      <c r="AD867" t="s">
        <v>164</v>
      </c>
      <c r="AE867" t="s">
        <v>199</v>
      </c>
      <c r="AF867" t="s">
        <v>418</v>
      </c>
      <c r="AG867" s="88" t="s">
        <v>261</v>
      </c>
      <c r="AH867" t="s">
        <v>83</v>
      </c>
      <c r="AI867" s="49" t="s">
        <v>406</v>
      </c>
      <c r="AJ867" s="49">
        <v>1</v>
      </c>
      <c r="AK867" t="s">
        <v>5620</v>
      </c>
      <c r="AL867" s="355">
        <v>-54.900000000000006</v>
      </c>
      <c r="AM867" s="49" t="s">
        <v>75</v>
      </c>
      <c r="AN867" s="49" t="s">
        <v>75</v>
      </c>
      <c r="AO867" s="397" t="s">
        <v>75</v>
      </c>
      <c r="AP867" s="397" t="s">
        <v>75</v>
      </c>
      <c r="AQ867" s="397" t="s">
        <v>75</v>
      </c>
      <c r="AR867" s="397" t="s">
        <v>75</v>
      </c>
    </row>
    <row r="868" spans="1:44" x14ac:dyDescent="0.25">
      <c r="A868" s="353">
        <v>45661</v>
      </c>
      <c r="B868" t="s">
        <v>117</v>
      </c>
      <c r="C868" t="s">
        <v>179</v>
      </c>
      <c r="D868" s="357" t="s">
        <v>182</v>
      </c>
      <c r="E868" t="s">
        <v>525</v>
      </c>
      <c r="F868" t="s">
        <v>526</v>
      </c>
      <c r="G868" t="s">
        <v>75</v>
      </c>
      <c r="H868" t="s">
        <v>1870</v>
      </c>
      <c r="I868" s="88">
        <v>1</v>
      </c>
      <c r="J868" t="s">
        <v>103</v>
      </c>
      <c r="K868" s="49" t="s">
        <v>1871</v>
      </c>
      <c r="L868" s="397">
        <v>1250</v>
      </c>
      <c r="M868" t="s">
        <v>75</v>
      </c>
      <c r="N868" t="s">
        <v>75</v>
      </c>
      <c r="O868" t="s">
        <v>347</v>
      </c>
      <c r="P868" t="s">
        <v>347</v>
      </c>
      <c r="Q868" s="353">
        <v>46340</v>
      </c>
      <c r="R868" t="s">
        <v>403</v>
      </c>
      <c r="S868" t="s">
        <v>159</v>
      </c>
      <c r="T868" t="s">
        <v>400</v>
      </c>
      <c r="U868" t="s">
        <v>75</v>
      </c>
      <c r="V868" t="s">
        <v>404</v>
      </c>
      <c r="W868" t="s">
        <v>75</v>
      </c>
      <c r="X868" s="49">
        <v>1.3</v>
      </c>
      <c r="Y868" t="s">
        <v>75</v>
      </c>
      <c r="Z868" t="s">
        <v>347</v>
      </c>
      <c r="AA868" t="s">
        <v>75</v>
      </c>
      <c r="AB868" t="s">
        <v>1872</v>
      </c>
      <c r="AC868" t="s">
        <v>522</v>
      </c>
      <c r="AD868" t="s">
        <v>164</v>
      </c>
      <c r="AE868" t="s">
        <v>304</v>
      </c>
      <c r="AF868" t="s">
        <v>345</v>
      </c>
      <c r="AG868" s="88" t="s">
        <v>262</v>
      </c>
      <c r="AH868" t="s">
        <v>83</v>
      </c>
      <c r="AI868" s="49" t="s">
        <v>436</v>
      </c>
      <c r="AJ868" s="49">
        <v>5</v>
      </c>
      <c r="AK868" t="s">
        <v>5621</v>
      </c>
      <c r="AL868" s="355">
        <v>1250</v>
      </c>
      <c r="AM868" s="49" t="s">
        <v>75</v>
      </c>
      <c r="AN868" s="49" t="s">
        <v>2215</v>
      </c>
      <c r="AO868" s="397" t="s">
        <v>75</v>
      </c>
      <c r="AP868" s="397" t="s">
        <v>75</v>
      </c>
      <c r="AQ868" s="397" t="s">
        <v>75</v>
      </c>
      <c r="AR868" s="397" t="s">
        <v>75</v>
      </c>
    </row>
    <row r="869" spans="1:44" x14ac:dyDescent="0.25">
      <c r="A869" s="353">
        <v>45663</v>
      </c>
      <c r="B869" t="s">
        <v>117</v>
      </c>
      <c r="C869" t="s">
        <v>179</v>
      </c>
      <c r="D869" s="357" t="s">
        <v>182</v>
      </c>
      <c r="E869" t="s">
        <v>525</v>
      </c>
      <c r="F869" t="s">
        <v>526</v>
      </c>
      <c r="G869" t="s">
        <v>75</v>
      </c>
      <c r="H869" t="s">
        <v>186</v>
      </c>
      <c r="I869" s="88">
        <v>1</v>
      </c>
      <c r="J869" t="s">
        <v>103</v>
      </c>
      <c r="K869" s="49" t="s">
        <v>107</v>
      </c>
      <c r="L869" s="397">
        <v>1250</v>
      </c>
      <c r="M869" t="s">
        <v>75</v>
      </c>
      <c r="N869" t="s">
        <v>75</v>
      </c>
      <c r="O869" t="s">
        <v>347</v>
      </c>
      <c r="P869" t="s">
        <v>347</v>
      </c>
      <c r="Q869" s="353">
        <v>47178</v>
      </c>
      <c r="R869" t="s">
        <v>403</v>
      </c>
      <c r="S869" t="s">
        <v>159</v>
      </c>
      <c r="T869" t="s">
        <v>400</v>
      </c>
      <c r="U869" t="s">
        <v>75</v>
      </c>
      <c r="V869" t="s">
        <v>404</v>
      </c>
      <c r="W869" t="s">
        <v>75</v>
      </c>
      <c r="X869" s="49">
        <v>1.3</v>
      </c>
      <c r="Y869" t="s">
        <v>75</v>
      </c>
      <c r="Z869" t="s">
        <v>347</v>
      </c>
      <c r="AA869" t="s">
        <v>75</v>
      </c>
      <c r="AB869" t="s">
        <v>108</v>
      </c>
      <c r="AC869" t="s">
        <v>522</v>
      </c>
      <c r="AD869" t="s">
        <v>164</v>
      </c>
      <c r="AE869" t="s">
        <v>304</v>
      </c>
      <c r="AF869" t="s">
        <v>345</v>
      </c>
      <c r="AG869" s="88" t="s">
        <v>262</v>
      </c>
      <c r="AH869" t="s">
        <v>83</v>
      </c>
      <c r="AI869" s="49" t="s">
        <v>436</v>
      </c>
      <c r="AJ869" s="49">
        <v>5</v>
      </c>
      <c r="AK869" t="s">
        <v>5622</v>
      </c>
      <c r="AL869" s="355">
        <v>1250</v>
      </c>
      <c r="AM869" s="49" t="s">
        <v>75</v>
      </c>
      <c r="AN869" s="49" t="s">
        <v>75</v>
      </c>
      <c r="AO869" s="397" t="s">
        <v>75</v>
      </c>
      <c r="AP869" s="397" t="s">
        <v>75</v>
      </c>
      <c r="AQ869" s="397" t="s">
        <v>75</v>
      </c>
      <c r="AR869" s="397" t="s">
        <v>75</v>
      </c>
    </row>
    <row r="870" spans="1:44" x14ac:dyDescent="0.25">
      <c r="A870" s="353">
        <v>45663</v>
      </c>
      <c r="B870" t="s">
        <v>117</v>
      </c>
      <c r="C870" t="s">
        <v>179</v>
      </c>
      <c r="D870" s="357" t="s">
        <v>182</v>
      </c>
      <c r="E870" t="s">
        <v>525</v>
      </c>
      <c r="F870" t="s">
        <v>526</v>
      </c>
      <c r="G870" t="s">
        <v>75</v>
      </c>
      <c r="H870" t="s">
        <v>208</v>
      </c>
      <c r="I870" s="88">
        <v>1</v>
      </c>
      <c r="J870" t="s">
        <v>103</v>
      </c>
      <c r="K870" s="49" t="s">
        <v>334</v>
      </c>
      <c r="L870" s="397">
        <v>1250</v>
      </c>
      <c r="M870" t="s">
        <v>75</v>
      </c>
      <c r="N870" t="s">
        <v>75</v>
      </c>
      <c r="O870" t="s">
        <v>347</v>
      </c>
      <c r="P870" t="s">
        <v>347</v>
      </c>
      <c r="Q870" s="353">
        <v>46054</v>
      </c>
      <c r="R870" t="s">
        <v>403</v>
      </c>
      <c r="S870" t="s">
        <v>159</v>
      </c>
      <c r="T870" t="s">
        <v>400</v>
      </c>
      <c r="U870" t="s">
        <v>75</v>
      </c>
      <c r="V870" t="s">
        <v>404</v>
      </c>
      <c r="W870" t="s">
        <v>75</v>
      </c>
      <c r="X870" s="49">
        <v>1.3</v>
      </c>
      <c r="Y870" t="s">
        <v>75</v>
      </c>
      <c r="Z870" t="s">
        <v>347</v>
      </c>
      <c r="AA870" t="s">
        <v>75</v>
      </c>
      <c r="AB870" t="s">
        <v>131</v>
      </c>
      <c r="AC870" t="s">
        <v>522</v>
      </c>
      <c r="AD870" t="s">
        <v>164</v>
      </c>
      <c r="AE870" t="s">
        <v>304</v>
      </c>
      <c r="AF870" t="s">
        <v>345</v>
      </c>
      <c r="AG870" s="88" t="s">
        <v>262</v>
      </c>
      <c r="AH870" t="s">
        <v>83</v>
      </c>
      <c r="AI870" s="49" t="s">
        <v>436</v>
      </c>
      <c r="AJ870" s="49">
        <v>5</v>
      </c>
      <c r="AK870" t="s">
        <v>5622</v>
      </c>
      <c r="AL870" s="355">
        <v>1250</v>
      </c>
      <c r="AM870" s="49" t="s">
        <v>75</v>
      </c>
      <c r="AN870" s="49" t="s">
        <v>75</v>
      </c>
      <c r="AO870" s="397" t="s">
        <v>75</v>
      </c>
      <c r="AP870" s="397" t="s">
        <v>75</v>
      </c>
      <c r="AQ870" s="397" t="s">
        <v>75</v>
      </c>
      <c r="AR870" s="397" t="s">
        <v>75</v>
      </c>
    </row>
    <row r="871" spans="1:44" x14ac:dyDescent="0.25">
      <c r="A871" s="353">
        <v>45664</v>
      </c>
      <c r="B871" t="s">
        <v>117</v>
      </c>
      <c r="C871" t="s">
        <v>179</v>
      </c>
      <c r="D871" s="357" t="s">
        <v>182</v>
      </c>
      <c r="E871" t="s">
        <v>525</v>
      </c>
      <c r="F871" t="s">
        <v>526</v>
      </c>
      <c r="G871" t="s">
        <v>75</v>
      </c>
      <c r="H871" t="s">
        <v>207</v>
      </c>
      <c r="I871" s="88">
        <v>1</v>
      </c>
      <c r="J871" t="s">
        <v>103</v>
      </c>
      <c r="K871" s="49" t="s">
        <v>1964</v>
      </c>
      <c r="L871" s="397">
        <v>1250</v>
      </c>
      <c r="M871" t="s">
        <v>75</v>
      </c>
      <c r="N871" t="s">
        <v>75</v>
      </c>
      <c r="O871" t="s">
        <v>347</v>
      </c>
      <c r="P871" t="s">
        <v>347</v>
      </c>
      <c r="Q871" s="353">
        <v>45903</v>
      </c>
      <c r="R871" t="s">
        <v>403</v>
      </c>
      <c r="S871" t="s">
        <v>159</v>
      </c>
      <c r="T871" t="s">
        <v>400</v>
      </c>
      <c r="U871" t="s">
        <v>75</v>
      </c>
      <c r="V871" t="s">
        <v>404</v>
      </c>
      <c r="W871" t="s">
        <v>75</v>
      </c>
      <c r="X871" s="49">
        <v>1.3</v>
      </c>
      <c r="Y871" t="s">
        <v>75</v>
      </c>
      <c r="Z871" t="s">
        <v>347</v>
      </c>
      <c r="AA871" t="s">
        <v>75</v>
      </c>
      <c r="AB871" t="s">
        <v>141</v>
      </c>
      <c r="AC871" t="s">
        <v>522</v>
      </c>
      <c r="AD871" t="s">
        <v>164</v>
      </c>
      <c r="AE871" t="s">
        <v>304</v>
      </c>
      <c r="AF871" t="s">
        <v>345</v>
      </c>
      <c r="AG871" s="88" t="s">
        <v>262</v>
      </c>
      <c r="AH871" t="s">
        <v>83</v>
      </c>
      <c r="AI871" s="49" t="s">
        <v>436</v>
      </c>
      <c r="AJ871" s="49">
        <v>5</v>
      </c>
      <c r="AK871" t="s">
        <v>5623</v>
      </c>
      <c r="AL871" s="355">
        <v>1250</v>
      </c>
      <c r="AM871" s="49" t="s">
        <v>75</v>
      </c>
      <c r="AN871" s="49" t="s">
        <v>75</v>
      </c>
      <c r="AO871" s="397" t="s">
        <v>75</v>
      </c>
      <c r="AP871" s="397" t="s">
        <v>75</v>
      </c>
      <c r="AQ871" s="397" t="s">
        <v>75</v>
      </c>
      <c r="AR871" s="397" t="s">
        <v>75</v>
      </c>
    </row>
    <row r="872" spans="1:44" x14ac:dyDescent="0.25">
      <c r="A872" s="353">
        <v>45664</v>
      </c>
      <c r="B872" t="s">
        <v>117</v>
      </c>
      <c r="C872" t="s">
        <v>179</v>
      </c>
      <c r="D872" s="357" t="s">
        <v>182</v>
      </c>
      <c r="E872" t="s">
        <v>525</v>
      </c>
      <c r="F872" t="s">
        <v>526</v>
      </c>
      <c r="G872" t="s">
        <v>75</v>
      </c>
      <c r="H872" t="s">
        <v>185</v>
      </c>
      <c r="I872" s="88">
        <v>1</v>
      </c>
      <c r="J872" t="s">
        <v>103</v>
      </c>
      <c r="K872" s="49" t="s">
        <v>327</v>
      </c>
      <c r="L872" s="397">
        <v>1250</v>
      </c>
      <c r="M872" t="s">
        <v>75</v>
      </c>
      <c r="N872" t="s">
        <v>75</v>
      </c>
      <c r="O872" t="s">
        <v>347</v>
      </c>
      <c r="P872" t="s">
        <v>347</v>
      </c>
      <c r="Q872" s="353">
        <v>47072</v>
      </c>
      <c r="R872" t="s">
        <v>403</v>
      </c>
      <c r="S872" t="s">
        <v>159</v>
      </c>
      <c r="T872" t="s">
        <v>400</v>
      </c>
      <c r="U872" t="s">
        <v>75</v>
      </c>
      <c r="V872" t="s">
        <v>404</v>
      </c>
      <c r="W872" t="s">
        <v>75</v>
      </c>
      <c r="X872" s="49">
        <v>1.3</v>
      </c>
      <c r="Y872" t="s">
        <v>75</v>
      </c>
      <c r="Z872" t="s">
        <v>347</v>
      </c>
      <c r="AA872" t="s">
        <v>75</v>
      </c>
      <c r="AB872" t="s">
        <v>106</v>
      </c>
      <c r="AC872" t="s">
        <v>522</v>
      </c>
      <c r="AD872" t="s">
        <v>164</v>
      </c>
      <c r="AE872" t="s">
        <v>304</v>
      </c>
      <c r="AF872" t="s">
        <v>345</v>
      </c>
      <c r="AG872" s="88" t="s">
        <v>262</v>
      </c>
      <c r="AH872" t="s">
        <v>83</v>
      </c>
      <c r="AI872" s="49" t="s">
        <v>436</v>
      </c>
      <c r="AJ872" s="49">
        <v>5</v>
      </c>
      <c r="AK872" t="s">
        <v>5623</v>
      </c>
      <c r="AL872" s="355">
        <v>1250</v>
      </c>
      <c r="AM872" s="49" t="s">
        <v>75</v>
      </c>
      <c r="AN872" s="49" t="s">
        <v>75</v>
      </c>
      <c r="AO872" s="397" t="s">
        <v>75</v>
      </c>
      <c r="AP872" s="397" t="s">
        <v>75</v>
      </c>
      <c r="AQ872" s="397" t="s">
        <v>75</v>
      </c>
      <c r="AR872" s="397" t="s">
        <v>75</v>
      </c>
    </row>
    <row r="873" spans="1:44" x14ac:dyDescent="0.25">
      <c r="A873" s="353">
        <v>45664</v>
      </c>
      <c r="B873" t="s">
        <v>117</v>
      </c>
      <c r="C873" t="s">
        <v>179</v>
      </c>
      <c r="D873" s="357" t="s">
        <v>182</v>
      </c>
      <c r="E873" t="s">
        <v>525</v>
      </c>
      <c r="F873" t="s">
        <v>526</v>
      </c>
      <c r="G873" t="s">
        <v>75</v>
      </c>
      <c r="H873" t="s">
        <v>669</v>
      </c>
      <c r="I873" s="88">
        <v>1</v>
      </c>
      <c r="J873" t="s">
        <v>103</v>
      </c>
      <c r="K873" s="49" t="s">
        <v>670</v>
      </c>
      <c r="L873" s="397">
        <v>1250</v>
      </c>
      <c r="M873" t="s">
        <v>75</v>
      </c>
      <c r="N873" t="s">
        <v>75</v>
      </c>
      <c r="O873" t="s">
        <v>347</v>
      </c>
      <c r="P873" t="s">
        <v>347</v>
      </c>
      <c r="Q873" s="353">
        <v>46449</v>
      </c>
      <c r="R873" t="s">
        <v>403</v>
      </c>
      <c r="S873" t="s">
        <v>159</v>
      </c>
      <c r="T873" t="s">
        <v>400</v>
      </c>
      <c r="U873" t="s">
        <v>75</v>
      </c>
      <c r="V873" t="s">
        <v>404</v>
      </c>
      <c r="W873" t="s">
        <v>75</v>
      </c>
      <c r="X873" s="49">
        <v>1.3</v>
      </c>
      <c r="Y873" t="s">
        <v>75</v>
      </c>
      <c r="Z873" t="s">
        <v>347</v>
      </c>
      <c r="AA873" t="s">
        <v>75</v>
      </c>
      <c r="AB873" t="s">
        <v>671</v>
      </c>
      <c r="AC873" t="s">
        <v>522</v>
      </c>
      <c r="AD873" t="s">
        <v>164</v>
      </c>
      <c r="AE873" t="s">
        <v>304</v>
      </c>
      <c r="AF873" t="s">
        <v>345</v>
      </c>
      <c r="AG873" s="88" t="s">
        <v>262</v>
      </c>
      <c r="AH873" t="s">
        <v>83</v>
      </c>
      <c r="AI873" s="49" t="s">
        <v>436</v>
      </c>
      <c r="AJ873" s="49">
        <v>5</v>
      </c>
      <c r="AK873" t="s">
        <v>5623</v>
      </c>
      <c r="AL873" s="355">
        <v>1250</v>
      </c>
      <c r="AM873" s="49" t="s">
        <v>75</v>
      </c>
      <c r="AN873" s="49" t="s">
        <v>75</v>
      </c>
      <c r="AO873" s="397" t="s">
        <v>75</v>
      </c>
      <c r="AP873" s="397" t="s">
        <v>75</v>
      </c>
      <c r="AQ873" s="397" t="s">
        <v>75</v>
      </c>
      <c r="AR873" s="397" t="s">
        <v>75</v>
      </c>
    </row>
    <row r="874" spans="1:44" x14ac:dyDescent="0.25">
      <c r="A874" s="353">
        <v>45671</v>
      </c>
      <c r="B874" t="s">
        <v>117</v>
      </c>
      <c r="C874" t="s">
        <v>179</v>
      </c>
      <c r="D874" s="357" t="s">
        <v>182</v>
      </c>
      <c r="E874" t="s">
        <v>525</v>
      </c>
      <c r="F874" t="s">
        <v>526</v>
      </c>
      <c r="G874" t="s">
        <v>75</v>
      </c>
      <c r="H874" t="s">
        <v>186</v>
      </c>
      <c r="I874" s="88">
        <v>1</v>
      </c>
      <c r="J874" t="s">
        <v>103</v>
      </c>
      <c r="K874" s="49" t="s">
        <v>107</v>
      </c>
      <c r="L874" s="397">
        <v>1250</v>
      </c>
      <c r="M874" t="s">
        <v>75</v>
      </c>
      <c r="N874" t="s">
        <v>75</v>
      </c>
      <c r="O874" t="s">
        <v>347</v>
      </c>
      <c r="P874" t="s">
        <v>347</v>
      </c>
      <c r="Q874" s="353">
        <v>47178</v>
      </c>
      <c r="R874" t="s">
        <v>403</v>
      </c>
      <c r="S874" t="s">
        <v>159</v>
      </c>
      <c r="T874" t="s">
        <v>400</v>
      </c>
      <c r="U874" t="s">
        <v>75</v>
      </c>
      <c r="V874" t="s">
        <v>404</v>
      </c>
      <c r="W874" t="s">
        <v>75</v>
      </c>
      <c r="X874" s="49">
        <v>1.3</v>
      </c>
      <c r="Y874" t="s">
        <v>75</v>
      </c>
      <c r="Z874" t="s">
        <v>347</v>
      </c>
      <c r="AA874" t="s">
        <v>75</v>
      </c>
      <c r="AB874" t="s">
        <v>108</v>
      </c>
      <c r="AC874" t="s">
        <v>522</v>
      </c>
      <c r="AD874" t="s">
        <v>164</v>
      </c>
      <c r="AE874" t="s">
        <v>304</v>
      </c>
      <c r="AF874" t="s">
        <v>345</v>
      </c>
      <c r="AG874" s="88" t="s">
        <v>262</v>
      </c>
      <c r="AH874" t="s">
        <v>83</v>
      </c>
      <c r="AI874" s="49" t="s">
        <v>436</v>
      </c>
      <c r="AJ874" s="49">
        <v>5</v>
      </c>
      <c r="AK874" t="s">
        <v>5624</v>
      </c>
      <c r="AL874" s="355">
        <v>1250</v>
      </c>
      <c r="AM874" s="49" t="s">
        <v>75</v>
      </c>
      <c r="AN874" s="49" t="s">
        <v>75</v>
      </c>
      <c r="AO874" s="397" t="s">
        <v>75</v>
      </c>
      <c r="AP874" s="397" t="s">
        <v>75</v>
      </c>
      <c r="AQ874" s="397" t="s">
        <v>75</v>
      </c>
      <c r="AR874" s="397" t="s">
        <v>75</v>
      </c>
    </row>
    <row r="875" spans="1:44" x14ac:dyDescent="0.25">
      <c r="A875" s="353">
        <v>45671</v>
      </c>
      <c r="B875" t="s">
        <v>117</v>
      </c>
      <c r="C875" t="s">
        <v>179</v>
      </c>
      <c r="D875" s="357" t="s">
        <v>182</v>
      </c>
      <c r="E875" t="s">
        <v>525</v>
      </c>
      <c r="F875" t="s">
        <v>526</v>
      </c>
      <c r="G875" t="s">
        <v>75</v>
      </c>
      <c r="H875" t="s">
        <v>185</v>
      </c>
      <c r="I875" s="88">
        <v>1</v>
      </c>
      <c r="J875" t="s">
        <v>103</v>
      </c>
      <c r="K875" s="49" t="s">
        <v>327</v>
      </c>
      <c r="L875" s="397">
        <v>1250</v>
      </c>
      <c r="M875" t="s">
        <v>75</v>
      </c>
      <c r="N875" t="s">
        <v>75</v>
      </c>
      <c r="O875" t="s">
        <v>347</v>
      </c>
      <c r="P875" t="s">
        <v>347</v>
      </c>
      <c r="Q875" s="353">
        <v>47072</v>
      </c>
      <c r="R875" t="s">
        <v>403</v>
      </c>
      <c r="S875" t="s">
        <v>159</v>
      </c>
      <c r="T875" t="s">
        <v>400</v>
      </c>
      <c r="U875" t="s">
        <v>75</v>
      </c>
      <c r="V875" t="s">
        <v>404</v>
      </c>
      <c r="W875" t="s">
        <v>75</v>
      </c>
      <c r="X875" s="49">
        <v>1.3</v>
      </c>
      <c r="Y875" t="s">
        <v>75</v>
      </c>
      <c r="Z875" t="s">
        <v>347</v>
      </c>
      <c r="AA875" t="s">
        <v>75</v>
      </c>
      <c r="AB875" t="s">
        <v>106</v>
      </c>
      <c r="AC875" t="s">
        <v>522</v>
      </c>
      <c r="AD875" t="s">
        <v>164</v>
      </c>
      <c r="AE875" t="s">
        <v>313</v>
      </c>
      <c r="AF875" t="s">
        <v>345</v>
      </c>
      <c r="AG875" s="88" t="s">
        <v>262</v>
      </c>
      <c r="AH875" t="s">
        <v>83</v>
      </c>
      <c r="AI875" s="49" t="s">
        <v>436</v>
      </c>
      <c r="AJ875" s="49">
        <v>5</v>
      </c>
      <c r="AK875" t="s">
        <v>5625</v>
      </c>
      <c r="AL875" s="355">
        <v>1250</v>
      </c>
      <c r="AM875" s="49" t="s">
        <v>75</v>
      </c>
      <c r="AN875" s="49" t="s">
        <v>5513</v>
      </c>
      <c r="AO875" s="397" t="s">
        <v>75</v>
      </c>
      <c r="AP875" s="397" t="s">
        <v>75</v>
      </c>
      <c r="AQ875" s="397" t="s">
        <v>75</v>
      </c>
      <c r="AR875" s="397" t="s">
        <v>75</v>
      </c>
    </row>
    <row r="876" spans="1:44" x14ac:dyDescent="0.25">
      <c r="A876" s="353">
        <v>45675</v>
      </c>
      <c r="B876" t="s">
        <v>117</v>
      </c>
      <c r="C876" t="s">
        <v>179</v>
      </c>
      <c r="D876" s="357" t="s">
        <v>182</v>
      </c>
      <c r="E876" t="s">
        <v>525</v>
      </c>
      <c r="F876" t="s">
        <v>526</v>
      </c>
      <c r="G876" t="s">
        <v>75</v>
      </c>
      <c r="H876" t="s">
        <v>2735</v>
      </c>
      <c r="I876" s="88">
        <v>1</v>
      </c>
      <c r="J876" t="s">
        <v>103</v>
      </c>
      <c r="K876" s="49" t="s">
        <v>2736</v>
      </c>
      <c r="L876" s="397">
        <v>1250</v>
      </c>
      <c r="M876" t="s">
        <v>75</v>
      </c>
      <c r="N876" t="s">
        <v>75</v>
      </c>
      <c r="O876" t="s">
        <v>347</v>
      </c>
      <c r="P876" t="s">
        <v>347</v>
      </c>
      <c r="Q876" s="353">
        <v>46054</v>
      </c>
      <c r="R876" t="s">
        <v>403</v>
      </c>
      <c r="S876" t="s">
        <v>159</v>
      </c>
      <c r="T876" t="s">
        <v>400</v>
      </c>
      <c r="U876" t="s">
        <v>75</v>
      </c>
      <c r="V876" t="s">
        <v>404</v>
      </c>
      <c r="W876" t="s">
        <v>75</v>
      </c>
      <c r="X876" s="49">
        <v>1.3</v>
      </c>
      <c r="Y876" t="s">
        <v>75</v>
      </c>
      <c r="Z876" t="s">
        <v>347</v>
      </c>
      <c r="AA876" t="s">
        <v>75</v>
      </c>
      <c r="AB876" t="s">
        <v>2737</v>
      </c>
      <c r="AC876" t="s">
        <v>522</v>
      </c>
      <c r="AD876" t="s">
        <v>164</v>
      </c>
      <c r="AE876" t="s">
        <v>313</v>
      </c>
      <c r="AF876" t="s">
        <v>345</v>
      </c>
      <c r="AG876" s="88" t="s">
        <v>262</v>
      </c>
      <c r="AH876" t="s">
        <v>83</v>
      </c>
      <c r="AI876" s="49" t="s">
        <v>436</v>
      </c>
      <c r="AJ876" s="49">
        <v>5</v>
      </c>
      <c r="AK876" t="s">
        <v>5626</v>
      </c>
      <c r="AL876" s="355">
        <v>1250</v>
      </c>
      <c r="AM876" s="49" t="s">
        <v>75</v>
      </c>
      <c r="AN876" s="49" t="s">
        <v>5542</v>
      </c>
      <c r="AO876" s="397" t="s">
        <v>75</v>
      </c>
      <c r="AP876" s="397" t="s">
        <v>75</v>
      </c>
      <c r="AQ876" s="397" t="s">
        <v>75</v>
      </c>
      <c r="AR876" s="397" t="s">
        <v>75</v>
      </c>
    </row>
    <row r="877" spans="1:44" x14ac:dyDescent="0.25">
      <c r="A877" s="353">
        <v>45677</v>
      </c>
      <c r="B877" t="s">
        <v>117</v>
      </c>
      <c r="C877" t="s">
        <v>179</v>
      </c>
      <c r="D877" s="357" t="s">
        <v>182</v>
      </c>
      <c r="E877" t="s">
        <v>525</v>
      </c>
      <c r="F877" t="s">
        <v>526</v>
      </c>
      <c r="G877" t="s">
        <v>75</v>
      </c>
      <c r="H877" t="s">
        <v>186</v>
      </c>
      <c r="I877" s="88">
        <v>1</v>
      </c>
      <c r="J877" t="s">
        <v>103</v>
      </c>
      <c r="K877" s="49" t="s">
        <v>107</v>
      </c>
      <c r="L877" s="397">
        <v>1250</v>
      </c>
      <c r="M877" t="s">
        <v>75</v>
      </c>
      <c r="N877" t="s">
        <v>75</v>
      </c>
      <c r="O877" t="s">
        <v>347</v>
      </c>
      <c r="P877" t="s">
        <v>347</v>
      </c>
      <c r="Q877" s="353">
        <v>47178</v>
      </c>
      <c r="R877" t="s">
        <v>403</v>
      </c>
      <c r="S877" t="s">
        <v>159</v>
      </c>
      <c r="T877" t="s">
        <v>400</v>
      </c>
      <c r="U877" t="s">
        <v>75</v>
      </c>
      <c r="V877" t="s">
        <v>404</v>
      </c>
      <c r="W877" t="s">
        <v>75</v>
      </c>
      <c r="X877" s="49">
        <v>1.3</v>
      </c>
      <c r="Y877" t="s">
        <v>75</v>
      </c>
      <c r="Z877" t="s">
        <v>347</v>
      </c>
      <c r="AA877" t="s">
        <v>75</v>
      </c>
      <c r="AB877" t="s">
        <v>108</v>
      </c>
      <c r="AC877" t="s">
        <v>522</v>
      </c>
      <c r="AD877" t="s">
        <v>164</v>
      </c>
      <c r="AE877" t="s">
        <v>313</v>
      </c>
      <c r="AF877" t="s">
        <v>345</v>
      </c>
      <c r="AG877" s="88" t="s">
        <v>262</v>
      </c>
      <c r="AH877" t="s">
        <v>83</v>
      </c>
      <c r="AI877" s="49" t="s">
        <v>436</v>
      </c>
      <c r="AJ877" s="49">
        <v>5</v>
      </c>
      <c r="AK877" t="s">
        <v>5627</v>
      </c>
      <c r="AL877" s="355">
        <v>1250</v>
      </c>
      <c r="AM877" s="49" t="s">
        <v>75</v>
      </c>
      <c r="AN877" s="49" t="s">
        <v>5551</v>
      </c>
      <c r="AO877" s="397" t="s">
        <v>75</v>
      </c>
      <c r="AP877" s="397" t="s">
        <v>75</v>
      </c>
      <c r="AQ877" s="397" t="s">
        <v>75</v>
      </c>
      <c r="AR877" s="397" t="s">
        <v>75</v>
      </c>
    </row>
    <row r="878" spans="1:44" x14ac:dyDescent="0.25">
      <c r="A878" s="353">
        <v>45677</v>
      </c>
      <c r="B878" t="s">
        <v>117</v>
      </c>
      <c r="C878" t="s">
        <v>179</v>
      </c>
      <c r="D878" s="357" t="s">
        <v>182</v>
      </c>
      <c r="E878" t="s">
        <v>525</v>
      </c>
      <c r="F878" t="s">
        <v>526</v>
      </c>
      <c r="G878" t="s">
        <v>75</v>
      </c>
      <c r="H878" t="s">
        <v>186</v>
      </c>
      <c r="I878" s="88">
        <v>1</v>
      </c>
      <c r="J878" t="s">
        <v>103</v>
      </c>
      <c r="K878" s="49" t="s">
        <v>107</v>
      </c>
      <c r="L878" s="397">
        <v>1250</v>
      </c>
      <c r="M878" t="s">
        <v>75</v>
      </c>
      <c r="N878" t="s">
        <v>75</v>
      </c>
      <c r="O878" t="s">
        <v>347</v>
      </c>
      <c r="P878" t="s">
        <v>347</v>
      </c>
      <c r="Q878" s="353">
        <v>47178</v>
      </c>
      <c r="R878" t="s">
        <v>403</v>
      </c>
      <c r="S878" t="s">
        <v>159</v>
      </c>
      <c r="T878" t="s">
        <v>400</v>
      </c>
      <c r="U878" t="s">
        <v>75</v>
      </c>
      <c r="V878" t="s">
        <v>404</v>
      </c>
      <c r="W878" t="s">
        <v>75</v>
      </c>
      <c r="X878" s="49">
        <v>1.3</v>
      </c>
      <c r="Y878" t="s">
        <v>75</v>
      </c>
      <c r="Z878" t="s">
        <v>347</v>
      </c>
      <c r="AA878" t="s">
        <v>75</v>
      </c>
      <c r="AB878" t="s">
        <v>108</v>
      </c>
      <c r="AC878" t="s">
        <v>522</v>
      </c>
      <c r="AD878" t="s">
        <v>164</v>
      </c>
      <c r="AE878" t="s">
        <v>313</v>
      </c>
      <c r="AF878" t="s">
        <v>345</v>
      </c>
      <c r="AG878" s="88" t="s">
        <v>262</v>
      </c>
      <c r="AH878" t="s">
        <v>83</v>
      </c>
      <c r="AI878" s="49" t="s">
        <v>436</v>
      </c>
      <c r="AJ878" s="49">
        <v>5</v>
      </c>
      <c r="AK878" t="s">
        <v>5628</v>
      </c>
      <c r="AL878" s="355">
        <v>1250</v>
      </c>
      <c r="AM878" s="49" t="s">
        <v>75</v>
      </c>
      <c r="AN878" s="49" t="s">
        <v>5556</v>
      </c>
      <c r="AO878" s="397" t="s">
        <v>75</v>
      </c>
      <c r="AP878" s="397" t="s">
        <v>75</v>
      </c>
      <c r="AQ878" s="397" t="s">
        <v>75</v>
      </c>
      <c r="AR878" s="397" t="s">
        <v>75</v>
      </c>
    </row>
    <row r="879" spans="1:44" x14ac:dyDescent="0.25">
      <c r="A879" s="353">
        <v>45677</v>
      </c>
      <c r="B879" t="s">
        <v>117</v>
      </c>
      <c r="C879" t="s">
        <v>179</v>
      </c>
      <c r="D879" s="357" t="s">
        <v>182</v>
      </c>
      <c r="E879" t="s">
        <v>525</v>
      </c>
      <c r="F879" t="s">
        <v>526</v>
      </c>
      <c r="G879" t="s">
        <v>75</v>
      </c>
      <c r="H879" t="s">
        <v>669</v>
      </c>
      <c r="I879" s="88">
        <v>1</v>
      </c>
      <c r="J879" t="s">
        <v>103</v>
      </c>
      <c r="K879" s="49" t="s">
        <v>670</v>
      </c>
      <c r="L879" s="397">
        <v>1250</v>
      </c>
      <c r="M879" t="s">
        <v>75</v>
      </c>
      <c r="N879" t="s">
        <v>75</v>
      </c>
      <c r="O879" t="s">
        <v>347</v>
      </c>
      <c r="P879" t="s">
        <v>347</v>
      </c>
      <c r="Q879" s="353">
        <v>46449</v>
      </c>
      <c r="R879" t="s">
        <v>403</v>
      </c>
      <c r="S879" t="s">
        <v>159</v>
      </c>
      <c r="T879" t="s">
        <v>400</v>
      </c>
      <c r="U879" t="s">
        <v>75</v>
      </c>
      <c r="V879" t="s">
        <v>404</v>
      </c>
      <c r="W879" t="s">
        <v>75</v>
      </c>
      <c r="X879" s="49">
        <v>1.3</v>
      </c>
      <c r="Y879" t="s">
        <v>75</v>
      </c>
      <c r="Z879" t="s">
        <v>347</v>
      </c>
      <c r="AA879" t="s">
        <v>75</v>
      </c>
      <c r="AB879" t="s">
        <v>671</v>
      </c>
      <c r="AC879" t="s">
        <v>522</v>
      </c>
      <c r="AD879" t="s">
        <v>164</v>
      </c>
      <c r="AE879" t="s">
        <v>313</v>
      </c>
      <c r="AF879" t="s">
        <v>345</v>
      </c>
      <c r="AG879" s="88" t="s">
        <v>262</v>
      </c>
      <c r="AH879" t="s">
        <v>83</v>
      </c>
      <c r="AI879" s="49" t="s">
        <v>436</v>
      </c>
      <c r="AJ879" s="49">
        <v>5</v>
      </c>
      <c r="AK879" t="s">
        <v>5627</v>
      </c>
      <c r="AL879" s="355">
        <v>1250</v>
      </c>
      <c r="AM879" s="49" t="s">
        <v>75</v>
      </c>
      <c r="AN879" s="49" t="s">
        <v>5551</v>
      </c>
      <c r="AO879" s="397" t="s">
        <v>75</v>
      </c>
      <c r="AP879" s="397" t="s">
        <v>75</v>
      </c>
      <c r="AQ879" s="397" t="s">
        <v>75</v>
      </c>
      <c r="AR879" s="397" t="s">
        <v>75</v>
      </c>
    </row>
    <row r="880" spans="1:44" x14ac:dyDescent="0.25">
      <c r="A880" s="353">
        <v>45677</v>
      </c>
      <c r="B880" t="s">
        <v>117</v>
      </c>
      <c r="C880" t="s">
        <v>179</v>
      </c>
      <c r="D880" s="357" t="s">
        <v>182</v>
      </c>
      <c r="E880" t="s">
        <v>525</v>
      </c>
      <c r="F880" t="s">
        <v>526</v>
      </c>
      <c r="G880" t="s">
        <v>75</v>
      </c>
      <c r="H880" t="s">
        <v>185</v>
      </c>
      <c r="I880" s="88">
        <v>3</v>
      </c>
      <c r="J880" t="s">
        <v>103</v>
      </c>
      <c r="K880" s="49" t="s">
        <v>327</v>
      </c>
      <c r="L880" s="397">
        <v>1250</v>
      </c>
      <c r="M880" t="s">
        <v>75</v>
      </c>
      <c r="N880" t="s">
        <v>75</v>
      </c>
      <c r="O880" t="s">
        <v>347</v>
      </c>
      <c r="P880" t="s">
        <v>347</v>
      </c>
      <c r="Q880" s="353">
        <v>47072</v>
      </c>
      <c r="R880" t="s">
        <v>403</v>
      </c>
      <c r="S880" t="s">
        <v>159</v>
      </c>
      <c r="T880" t="s">
        <v>400</v>
      </c>
      <c r="U880" t="s">
        <v>75</v>
      </c>
      <c r="V880" t="s">
        <v>404</v>
      </c>
      <c r="W880" t="s">
        <v>75</v>
      </c>
      <c r="X880" s="49">
        <v>1.3</v>
      </c>
      <c r="Y880" t="s">
        <v>75</v>
      </c>
      <c r="Z880" t="s">
        <v>347</v>
      </c>
      <c r="AA880" t="s">
        <v>75</v>
      </c>
      <c r="AB880" t="s">
        <v>106</v>
      </c>
      <c r="AC880" t="s">
        <v>522</v>
      </c>
      <c r="AD880" t="s">
        <v>164</v>
      </c>
      <c r="AE880" t="s">
        <v>313</v>
      </c>
      <c r="AF880" t="s">
        <v>345</v>
      </c>
      <c r="AG880" s="88" t="s">
        <v>262</v>
      </c>
      <c r="AH880" t="s">
        <v>83</v>
      </c>
      <c r="AI880" s="49" t="s">
        <v>436</v>
      </c>
      <c r="AJ880" s="49">
        <v>5</v>
      </c>
      <c r="AK880" t="s">
        <v>5627</v>
      </c>
      <c r="AL880" s="355">
        <v>3750</v>
      </c>
      <c r="AM880" s="49" t="s">
        <v>75</v>
      </c>
      <c r="AN880" s="49" t="s">
        <v>5551</v>
      </c>
      <c r="AO880" s="397" t="s">
        <v>75</v>
      </c>
      <c r="AP880" s="397" t="s">
        <v>75</v>
      </c>
      <c r="AQ880" s="397" t="s">
        <v>75</v>
      </c>
      <c r="AR880" s="397" t="s">
        <v>75</v>
      </c>
    </row>
    <row r="881" spans="1:44" x14ac:dyDescent="0.25">
      <c r="A881" s="353">
        <v>45678</v>
      </c>
      <c r="B881" t="s">
        <v>117</v>
      </c>
      <c r="C881" t="s">
        <v>179</v>
      </c>
      <c r="D881" s="357" t="s">
        <v>182</v>
      </c>
      <c r="E881" t="s">
        <v>525</v>
      </c>
      <c r="F881" t="s">
        <v>526</v>
      </c>
      <c r="G881" t="s">
        <v>75</v>
      </c>
      <c r="H881" t="s">
        <v>186</v>
      </c>
      <c r="I881" s="88">
        <v>1</v>
      </c>
      <c r="J881" t="s">
        <v>103</v>
      </c>
      <c r="K881" s="49" t="s">
        <v>107</v>
      </c>
      <c r="L881" s="397">
        <v>1250</v>
      </c>
      <c r="M881" t="s">
        <v>75</v>
      </c>
      <c r="N881" t="s">
        <v>75</v>
      </c>
      <c r="O881" t="s">
        <v>347</v>
      </c>
      <c r="P881" t="s">
        <v>347</v>
      </c>
      <c r="Q881" s="353">
        <v>47178</v>
      </c>
      <c r="R881" t="s">
        <v>403</v>
      </c>
      <c r="S881" t="s">
        <v>159</v>
      </c>
      <c r="T881" t="s">
        <v>400</v>
      </c>
      <c r="U881" t="s">
        <v>75</v>
      </c>
      <c r="V881" t="s">
        <v>404</v>
      </c>
      <c r="W881" t="s">
        <v>75</v>
      </c>
      <c r="X881" s="49">
        <v>1.3</v>
      </c>
      <c r="Y881" t="s">
        <v>75</v>
      </c>
      <c r="Z881" t="s">
        <v>347</v>
      </c>
      <c r="AA881" t="s">
        <v>75</v>
      </c>
      <c r="AB881" t="s">
        <v>108</v>
      </c>
      <c r="AC881" t="s">
        <v>522</v>
      </c>
      <c r="AD881" t="s">
        <v>164</v>
      </c>
      <c r="AE881" t="s">
        <v>313</v>
      </c>
      <c r="AF881" t="s">
        <v>345</v>
      </c>
      <c r="AG881" s="88" t="s">
        <v>262</v>
      </c>
      <c r="AH881" t="s">
        <v>83</v>
      </c>
      <c r="AI881" s="49" t="s">
        <v>436</v>
      </c>
      <c r="AJ881" s="49">
        <v>5</v>
      </c>
      <c r="AK881" t="s">
        <v>5629</v>
      </c>
      <c r="AL881" s="355">
        <v>1250</v>
      </c>
      <c r="AM881" s="49" t="s">
        <v>75</v>
      </c>
      <c r="AN881" s="49" t="s">
        <v>5568</v>
      </c>
      <c r="AO881" s="397" t="s">
        <v>75</v>
      </c>
      <c r="AP881" s="397" t="s">
        <v>75</v>
      </c>
      <c r="AQ881" s="397" t="s">
        <v>75</v>
      </c>
      <c r="AR881" s="397" t="s">
        <v>75</v>
      </c>
    </row>
    <row r="882" spans="1:44" x14ac:dyDescent="0.25">
      <c r="A882" s="353">
        <v>45678</v>
      </c>
      <c r="B882" t="s">
        <v>117</v>
      </c>
      <c r="C882" t="s">
        <v>179</v>
      </c>
      <c r="D882" s="357" t="s">
        <v>182</v>
      </c>
      <c r="E882" t="s">
        <v>525</v>
      </c>
      <c r="F882" t="s">
        <v>526</v>
      </c>
      <c r="G882" t="s">
        <v>75</v>
      </c>
      <c r="H882" t="s">
        <v>185</v>
      </c>
      <c r="I882" s="88">
        <v>1</v>
      </c>
      <c r="J882" t="s">
        <v>103</v>
      </c>
      <c r="K882" s="49" t="s">
        <v>327</v>
      </c>
      <c r="L882" s="397">
        <v>1250</v>
      </c>
      <c r="M882" t="s">
        <v>75</v>
      </c>
      <c r="N882" t="s">
        <v>75</v>
      </c>
      <c r="O882" t="s">
        <v>347</v>
      </c>
      <c r="P882" t="s">
        <v>347</v>
      </c>
      <c r="Q882" s="353">
        <v>47072</v>
      </c>
      <c r="R882" t="s">
        <v>403</v>
      </c>
      <c r="S882" t="s">
        <v>159</v>
      </c>
      <c r="T882" t="s">
        <v>400</v>
      </c>
      <c r="U882" t="s">
        <v>75</v>
      </c>
      <c r="V882" t="s">
        <v>404</v>
      </c>
      <c r="W882" t="s">
        <v>75</v>
      </c>
      <c r="X882" s="49">
        <v>1.3</v>
      </c>
      <c r="Y882" t="s">
        <v>75</v>
      </c>
      <c r="Z882" t="s">
        <v>347</v>
      </c>
      <c r="AA882" t="s">
        <v>75</v>
      </c>
      <c r="AB882" t="s">
        <v>106</v>
      </c>
      <c r="AC882" t="s">
        <v>522</v>
      </c>
      <c r="AD882" t="s">
        <v>164</v>
      </c>
      <c r="AE882" t="s">
        <v>313</v>
      </c>
      <c r="AF882" t="s">
        <v>345</v>
      </c>
      <c r="AG882" s="88" t="s">
        <v>262</v>
      </c>
      <c r="AH882" t="s">
        <v>83</v>
      </c>
      <c r="AI882" s="49" t="s">
        <v>436</v>
      </c>
      <c r="AJ882" s="49">
        <v>5</v>
      </c>
      <c r="AK882" t="s">
        <v>5630</v>
      </c>
      <c r="AL882" s="355">
        <v>1250</v>
      </c>
      <c r="AM882" s="49" t="s">
        <v>75</v>
      </c>
      <c r="AN882" s="49" t="s">
        <v>5564</v>
      </c>
      <c r="AO882" s="397" t="s">
        <v>75</v>
      </c>
      <c r="AP882" s="397" t="s">
        <v>75</v>
      </c>
      <c r="AQ882" s="397" t="s">
        <v>75</v>
      </c>
      <c r="AR882" s="397" t="s">
        <v>75</v>
      </c>
    </row>
    <row r="883" spans="1:44" x14ac:dyDescent="0.25">
      <c r="A883" s="353">
        <v>45680</v>
      </c>
      <c r="B883" t="s">
        <v>117</v>
      </c>
      <c r="C883" t="s">
        <v>179</v>
      </c>
      <c r="D883" s="357" t="s">
        <v>182</v>
      </c>
      <c r="E883" t="s">
        <v>525</v>
      </c>
      <c r="F883" t="s">
        <v>526</v>
      </c>
      <c r="G883" t="s">
        <v>75</v>
      </c>
      <c r="H883" t="s">
        <v>186</v>
      </c>
      <c r="I883" s="88">
        <v>3</v>
      </c>
      <c r="J883" t="s">
        <v>103</v>
      </c>
      <c r="K883" s="49" t="s">
        <v>107</v>
      </c>
      <c r="L883" s="397">
        <v>1250</v>
      </c>
      <c r="M883" t="s">
        <v>75</v>
      </c>
      <c r="N883" t="s">
        <v>75</v>
      </c>
      <c r="O883" t="s">
        <v>347</v>
      </c>
      <c r="P883" t="s">
        <v>347</v>
      </c>
      <c r="Q883" s="353">
        <v>47178</v>
      </c>
      <c r="R883" t="s">
        <v>403</v>
      </c>
      <c r="S883" t="s">
        <v>159</v>
      </c>
      <c r="T883" t="s">
        <v>400</v>
      </c>
      <c r="U883" t="s">
        <v>75</v>
      </c>
      <c r="V883" t="s">
        <v>404</v>
      </c>
      <c r="W883" t="s">
        <v>75</v>
      </c>
      <c r="X883" s="49">
        <v>1.3</v>
      </c>
      <c r="Y883" t="s">
        <v>75</v>
      </c>
      <c r="Z883" t="s">
        <v>347</v>
      </c>
      <c r="AA883" t="s">
        <v>75</v>
      </c>
      <c r="AB883" t="s">
        <v>108</v>
      </c>
      <c r="AC883" t="s">
        <v>522</v>
      </c>
      <c r="AD883" t="s">
        <v>164</v>
      </c>
      <c r="AE883" t="s">
        <v>313</v>
      </c>
      <c r="AF883" t="s">
        <v>345</v>
      </c>
      <c r="AG883" s="88" t="s">
        <v>262</v>
      </c>
      <c r="AH883" t="s">
        <v>83</v>
      </c>
      <c r="AI883" s="49" t="s">
        <v>436</v>
      </c>
      <c r="AJ883" s="49">
        <v>5</v>
      </c>
      <c r="AK883" t="s">
        <v>5631</v>
      </c>
      <c r="AL883" s="355">
        <v>3750</v>
      </c>
      <c r="AM883" s="49" t="s">
        <v>75</v>
      </c>
      <c r="AN883" s="49" t="s">
        <v>5572</v>
      </c>
      <c r="AO883" s="397" t="s">
        <v>75</v>
      </c>
      <c r="AP883" s="397" t="s">
        <v>75</v>
      </c>
      <c r="AQ883" s="397" t="s">
        <v>75</v>
      </c>
      <c r="AR883" s="397" t="s">
        <v>75</v>
      </c>
    </row>
    <row r="884" spans="1:44" x14ac:dyDescent="0.25">
      <c r="A884" s="353">
        <v>45680</v>
      </c>
      <c r="B884" t="s">
        <v>117</v>
      </c>
      <c r="C884" t="s">
        <v>179</v>
      </c>
      <c r="D884" s="357" t="s">
        <v>182</v>
      </c>
      <c r="E884" t="s">
        <v>525</v>
      </c>
      <c r="F884" t="s">
        <v>526</v>
      </c>
      <c r="G884" t="s">
        <v>75</v>
      </c>
      <c r="H884" t="s">
        <v>185</v>
      </c>
      <c r="I884" s="88">
        <v>1</v>
      </c>
      <c r="J884" t="s">
        <v>103</v>
      </c>
      <c r="K884" s="49" t="s">
        <v>327</v>
      </c>
      <c r="L884" s="397">
        <v>1250</v>
      </c>
      <c r="M884" t="s">
        <v>75</v>
      </c>
      <c r="N884" t="s">
        <v>75</v>
      </c>
      <c r="O884" t="s">
        <v>347</v>
      </c>
      <c r="P884" t="s">
        <v>347</v>
      </c>
      <c r="Q884" s="353">
        <v>47072</v>
      </c>
      <c r="R884" t="s">
        <v>403</v>
      </c>
      <c r="S884" t="s">
        <v>159</v>
      </c>
      <c r="T884" t="s">
        <v>400</v>
      </c>
      <c r="U884" t="s">
        <v>75</v>
      </c>
      <c r="V884" t="s">
        <v>404</v>
      </c>
      <c r="W884" t="s">
        <v>75</v>
      </c>
      <c r="X884" s="49">
        <v>1.3</v>
      </c>
      <c r="Y884" t="s">
        <v>75</v>
      </c>
      <c r="Z884" t="s">
        <v>347</v>
      </c>
      <c r="AA884" t="s">
        <v>75</v>
      </c>
      <c r="AB884" t="s">
        <v>106</v>
      </c>
      <c r="AC884" t="s">
        <v>522</v>
      </c>
      <c r="AD884" t="s">
        <v>164</v>
      </c>
      <c r="AE884" t="s">
        <v>313</v>
      </c>
      <c r="AF884" t="s">
        <v>345</v>
      </c>
      <c r="AG884" s="88" t="s">
        <v>262</v>
      </c>
      <c r="AH884" t="s">
        <v>83</v>
      </c>
      <c r="AI884" s="49" t="s">
        <v>436</v>
      </c>
      <c r="AJ884" s="49">
        <v>5</v>
      </c>
      <c r="AK884" t="s">
        <v>5631</v>
      </c>
      <c r="AL884" s="355">
        <v>1250</v>
      </c>
      <c r="AM884" s="49" t="s">
        <v>75</v>
      </c>
      <c r="AN884" s="49" t="s">
        <v>5572</v>
      </c>
      <c r="AO884" s="397" t="s">
        <v>75</v>
      </c>
      <c r="AP884" s="397" t="s">
        <v>75</v>
      </c>
      <c r="AQ884" s="397" t="s">
        <v>75</v>
      </c>
      <c r="AR884" s="397" t="s">
        <v>75</v>
      </c>
    </row>
    <row r="885" spans="1:44" x14ac:dyDescent="0.25">
      <c r="A885" s="353">
        <v>45680</v>
      </c>
      <c r="B885" t="s">
        <v>117</v>
      </c>
      <c r="C885" t="s">
        <v>179</v>
      </c>
      <c r="D885" s="357" t="s">
        <v>182</v>
      </c>
      <c r="E885" t="s">
        <v>525</v>
      </c>
      <c r="F885" t="s">
        <v>526</v>
      </c>
      <c r="G885" t="s">
        <v>75</v>
      </c>
      <c r="H885" t="s">
        <v>622</v>
      </c>
      <c r="I885" s="88">
        <v>2</v>
      </c>
      <c r="J885" t="s">
        <v>103</v>
      </c>
      <c r="K885" s="49" t="s">
        <v>623</v>
      </c>
      <c r="L885" s="397">
        <v>1250</v>
      </c>
      <c r="M885" t="s">
        <v>75</v>
      </c>
      <c r="N885" t="s">
        <v>75</v>
      </c>
      <c r="O885" t="s">
        <v>347</v>
      </c>
      <c r="P885" t="s">
        <v>347</v>
      </c>
      <c r="Q885" s="353">
        <v>45964</v>
      </c>
      <c r="R885" t="s">
        <v>403</v>
      </c>
      <c r="S885" t="s">
        <v>159</v>
      </c>
      <c r="T885" t="s">
        <v>400</v>
      </c>
      <c r="U885" t="s">
        <v>75</v>
      </c>
      <c r="V885" t="s">
        <v>404</v>
      </c>
      <c r="W885" t="s">
        <v>75</v>
      </c>
      <c r="X885" s="49">
        <v>2.2999999999999998</v>
      </c>
      <c r="Y885" t="s">
        <v>75</v>
      </c>
      <c r="Z885" t="s">
        <v>347</v>
      </c>
      <c r="AA885" t="s">
        <v>75</v>
      </c>
      <c r="AB885" t="s">
        <v>624</v>
      </c>
      <c r="AC885" t="s">
        <v>522</v>
      </c>
      <c r="AD885" t="s">
        <v>164</v>
      </c>
      <c r="AE885" t="s">
        <v>313</v>
      </c>
      <c r="AF885" t="s">
        <v>345</v>
      </c>
      <c r="AG885" s="88" t="s">
        <v>262</v>
      </c>
      <c r="AH885" t="s">
        <v>83</v>
      </c>
      <c r="AI885" s="49" t="s">
        <v>414</v>
      </c>
      <c r="AJ885" s="49">
        <v>5</v>
      </c>
      <c r="AK885" t="s">
        <v>5631</v>
      </c>
      <c r="AL885" s="355">
        <v>2500</v>
      </c>
      <c r="AM885" s="49" t="s">
        <v>75</v>
      </c>
      <c r="AN885" s="49" t="s">
        <v>5572</v>
      </c>
      <c r="AO885" s="397" t="s">
        <v>75</v>
      </c>
      <c r="AP885" s="397" t="s">
        <v>75</v>
      </c>
      <c r="AQ885" s="397" t="s">
        <v>75</v>
      </c>
      <c r="AR885" s="397" t="s">
        <v>75</v>
      </c>
    </row>
    <row r="886" spans="1:44" x14ac:dyDescent="0.25">
      <c r="A886" s="353">
        <v>45682</v>
      </c>
      <c r="B886" t="s">
        <v>117</v>
      </c>
      <c r="C886" t="s">
        <v>179</v>
      </c>
      <c r="D886" s="357" t="s">
        <v>182</v>
      </c>
      <c r="E886" t="s">
        <v>525</v>
      </c>
      <c r="F886" t="s">
        <v>526</v>
      </c>
      <c r="G886" t="s">
        <v>75</v>
      </c>
      <c r="H886" t="s">
        <v>186</v>
      </c>
      <c r="I886" s="88">
        <v>1</v>
      </c>
      <c r="J886" t="s">
        <v>103</v>
      </c>
      <c r="K886" s="49" t="s">
        <v>107</v>
      </c>
      <c r="L886" s="397">
        <v>1250</v>
      </c>
      <c r="M886" t="s">
        <v>75</v>
      </c>
      <c r="N886" t="s">
        <v>75</v>
      </c>
      <c r="O886" t="s">
        <v>347</v>
      </c>
      <c r="P886" t="s">
        <v>347</v>
      </c>
      <c r="Q886" s="353">
        <v>47178</v>
      </c>
      <c r="R886" t="s">
        <v>403</v>
      </c>
      <c r="S886" t="s">
        <v>159</v>
      </c>
      <c r="T886" t="s">
        <v>400</v>
      </c>
      <c r="U886" t="s">
        <v>75</v>
      </c>
      <c r="V886" t="s">
        <v>404</v>
      </c>
      <c r="W886" t="s">
        <v>75</v>
      </c>
      <c r="X886" s="49">
        <v>1.3</v>
      </c>
      <c r="Y886" t="s">
        <v>75</v>
      </c>
      <c r="Z886" t="s">
        <v>347</v>
      </c>
      <c r="AA886" t="s">
        <v>75</v>
      </c>
      <c r="AB886" t="s">
        <v>108</v>
      </c>
      <c r="AC886" t="s">
        <v>522</v>
      </c>
      <c r="AD886" t="s">
        <v>164</v>
      </c>
      <c r="AE886" t="s">
        <v>313</v>
      </c>
      <c r="AF886" t="s">
        <v>345</v>
      </c>
      <c r="AG886" s="88" t="s">
        <v>262</v>
      </c>
      <c r="AH886" t="s">
        <v>83</v>
      </c>
      <c r="AI886" s="49" t="s">
        <v>436</v>
      </c>
      <c r="AJ886" s="49">
        <v>5</v>
      </c>
      <c r="AK886" t="s">
        <v>5632</v>
      </c>
      <c r="AL886" s="355">
        <v>1250</v>
      </c>
      <c r="AM886" s="49" t="s">
        <v>75</v>
      </c>
      <c r="AN886" s="49" t="s">
        <v>5587</v>
      </c>
      <c r="AO886" s="397" t="s">
        <v>75</v>
      </c>
      <c r="AP886" s="397" t="s">
        <v>75</v>
      </c>
      <c r="AQ886" s="397" t="s">
        <v>75</v>
      </c>
      <c r="AR886" s="397" t="s">
        <v>75</v>
      </c>
    </row>
    <row r="887" spans="1:44" x14ac:dyDescent="0.25">
      <c r="A887" s="353">
        <v>45682</v>
      </c>
      <c r="B887" t="s">
        <v>117</v>
      </c>
      <c r="C887" t="s">
        <v>179</v>
      </c>
      <c r="D887" s="357" t="s">
        <v>182</v>
      </c>
      <c r="E887" t="s">
        <v>525</v>
      </c>
      <c r="F887" t="s">
        <v>526</v>
      </c>
      <c r="G887" t="s">
        <v>75</v>
      </c>
      <c r="H887" t="s">
        <v>183</v>
      </c>
      <c r="I887" s="88">
        <v>1</v>
      </c>
      <c r="J887" t="s">
        <v>103</v>
      </c>
      <c r="K887" s="49" t="s">
        <v>129</v>
      </c>
      <c r="L887" s="397">
        <v>1250</v>
      </c>
      <c r="M887" t="s">
        <v>75</v>
      </c>
      <c r="N887" t="s">
        <v>75</v>
      </c>
      <c r="O887" t="s">
        <v>347</v>
      </c>
      <c r="P887" t="s">
        <v>347</v>
      </c>
      <c r="Q887" s="353">
        <v>46340</v>
      </c>
      <c r="R887" t="s">
        <v>403</v>
      </c>
      <c r="S887" t="s">
        <v>159</v>
      </c>
      <c r="T887" t="s">
        <v>400</v>
      </c>
      <c r="U887" t="s">
        <v>75</v>
      </c>
      <c r="V887" t="s">
        <v>404</v>
      </c>
      <c r="W887" t="s">
        <v>75</v>
      </c>
      <c r="X887" s="49">
        <v>1.3</v>
      </c>
      <c r="Y887" t="s">
        <v>75</v>
      </c>
      <c r="Z887" t="s">
        <v>347</v>
      </c>
      <c r="AA887" t="s">
        <v>75</v>
      </c>
      <c r="AB887" t="s">
        <v>130</v>
      </c>
      <c r="AC887" t="s">
        <v>522</v>
      </c>
      <c r="AD887" t="s">
        <v>164</v>
      </c>
      <c r="AE887" t="s">
        <v>313</v>
      </c>
      <c r="AF887" t="s">
        <v>345</v>
      </c>
      <c r="AG887" s="88" t="s">
        <v>262</v>
      </c>
      <c r="AH887" t="s">
        <v>83</v>
      </c>
      <c r="AI887" s="49" t="s">
        <v>436</v>
      </c>
      <c r="AJ887" s="49">
        <v>5</v>
      </c>
      <c r="AK887" t="s">
        <v>5632</v>
      </c>
      <c r="AL887" s="355">
        <v>1250</v>
      </c>
      <c r="AM887" s="49" t="s">
        <v>75</v>
      </c>
      <c r="AN887" s="49" t="s">
        <v>5587</v>
      </c>
      <c r="AO887" s="397" t="s">
        <v>75</v>
      </c>
      <c r="AP887" s="397" t="s">
        <v>75</v>
      </c>
      <c r="AQ887" s="397" t="s">
        <v>75</v>
      </c>
      <c r="AR887" s="397" t="s">
        <v>75</v>
      </c>
    </row>
    <row r="888" spans="1:44" x14ac:dyDescent="0.25">
      <c r="A888" s="353">
        <v>45682</v>
      </c>
      <c r="B888" t="s">
        <v>117</v>
      </c>
      <c r="C888" t="s">
        <v>179</v>
      </c>
      <c r="D888" s="357" t="s">
        <v>182</v>
      </c>
      <c r="E888" t="s">
        <v>525</v>
      </c>
      <c r="F888" t="s">
        <v>526</v>
      </c>
      <c r="G888" t="s">
        <v>75</v>
      </c>
      <c r="H888" t="s">
        <v>622</v>
      </c>
      <c r="I888" s="88">
        <v>1</v>
      </c>
      <c r="J888" t="s">
        <v>103</v>
      </c>
      <c r="K888" s="49" t="s">
        <v>623</v>
      </c>
      <c r="L888" s="397">
        <v>1250</v>
      </c>
      <c r="M888" t="s">
        <v>75</v>
      </c>
      <c r="N888" t="s">
        <v>75</v>
      </c>
      <c r="O888" t="s">
        <v>347</v>
      </c>
      <c r="P888" t="s">
        <v>347</v>
      </c>
      <c r="Q888" s="353">
        <v>45964</v>
      </c>
      <c r="R888" t="s">
        <v>403</v>
      </c>
      <c r="S888" t="s">
        <v>159</v>
      </c>
      <c r="T888" t="s">
        <v>400</v>
      </c>
      <c r="U888" t="s">
        <v>75</v>
      </c>
      <c r="V888" t="s">
        <v>404</v>
      </c>
      <c r="W888" t="s">
        <v>75</v>
      </c>
      <c r="X888" s="49">
        <v>2.2999999999999998</v>
      </c>
      <c r="Y888" t="s">
        <v>75</v>
      </c>
      <c r="Z888" t="s">
        <v>347</v>
      </c>
      <c r="AA888" t="s">
        <v>75</v>
      </c>
      <c r="AB888" t="s">
        <v>624</v>
      </c>
      <c r="AC888" t="s">
        <v>522</v>
      </c>
      <c r="AD888" t="s">
        <v>164</v>
      </c>
      <c r="AE888" t="s">
        <v>313</v>
      </c>
      <c r="AF888" t="s">
        <v>345</v>
      </c>
      <c r="AG888" s="88" t="s">
        <v>262</v>
      </c>
      <c r="AH888" t="s">
        <v>83</v>
      </c>
      <c r="AI888" s="49" t="s">
        <v>414</v>
      </c>
      <c r="AJ888" s="49">
        <v>5</v>
      </c>
      <c r="AK888" t="s">
        <v>5632</v>
      </c>
      <c r="AL888" s="355">
        <v>1250</v>
      </c>
      <c r="AM888" s="49" t="s">
        <v>75</v>
      </c>
      <c r="AN888" s="49" t="s">
        <v>5587</v>
      </c>
      <c r="AO888" s="397" t="s">
        <v>75</v>
      </c>
      <c r="AP888" s="397" t="s">
        <v>75</v>
      </c>
      <c r="AQ888" s="397" t="s">
        <v>75</v>
      </c>
      <c r="AR888" s="397" t="s">
        <v>75</v>
      </c>
    </row>
    <row r="889" spans="1:44" x14ac:dyDescent="0.25">
      <c r="A889" s="353">
        <v>45666</v>
      </c>
      <c r="B889" t="s">
        <v>342</v>
      </c>
      <c r="C889" t="s">
        <v>179</v>
      </c>
      <c r="D889" s="357" t="s">
        <v>110</v>
      </c>
      <c r="E889" t="s">
        <v>523</v>
      </c>
      <c r="F889" t="s">
        <v>641</v>
      </c>
      <c r="G889" t="s">
        <v>75</v>
      </c>
      <c r="H889" t="s">
        <v>641</v>
      </c>
      <c r="I889" s="88">
        <v>-2</v>
      </c>
      <c r="J889" t="s">
        <v>103</v>
      </c>
      <c r="K889" s="49" t="s">
        <v>642</v>
      </c>
      <c r="L889" s="397">
        <v>350</v>
      </c>
      <c r="M889" t="s">
        <v>75</v>
      </c>
      <c r="N889" t="s">
        <v>75</v>
      </c>
      <c r="O889" t="s">
        <v>347</v>
      </c>
      <c r="P889" t="s">
        <v>347</v>
      </c>
      <c r="Q889" s="353" t="s">
        <v>75</v>
      </c>
      <c r="R889" t="s">
        <v>403</v>
      </c>
      <c r="S889" t="s">
        <v>75</v>
      </c>
      <c r="T889" t="s">
        <v>75</v>
      </c>
      <c r="U889" t="s">
        <v>75</v>
      </c>
      <c r="V889" t="s">
        <v>404</v>
      </c>
      <c r="W889" t="s">
        <v>75</v>
      </c>
      <c r="X889" s="49">
        <v>1.4</v>
      </c>
      <c r="Y889" t="s">
        <v>75</v>
      </c>
      <c r="Z889" t="s">
        <v>347</v>
      </c>
      <c r="AA889" t="s">
        <v>75</v>
      </c>
      <c r="AB889" t="s">
        <v>643</v>
      </c>
      <c r="AC889" t="s">
        <v>522</v>
      </c>
      <c r="AD889" t="s">
        <v>164</v>
      </c>
      <c r="AE889" t="s">
        <v>164</v>
      </c>
      <c r="AF889" t="s">
        <v>345</v>
      </c>
      <c r="AG889" s="88" t="s">
        <v>262</v>
      </c>
      <c r="AH889" t="s">
        <v>83</v>
      </c>
      <c r="AI889" s="49" t="s">
        <v>436</v>
      </c>
      <c r="AJ889" s="49">
        <v>1</v>
      </c>
      <c r="AK889" t="s">
        <v>5633</v>
      </c>
      <c r="AL889" s="355">
        <v>-700</v>
      </c>
      <c r="AM889" s="49" t="s">
        <v>75</v>
      </c>
      <c r="AN889" s="49" t="s">
        <v>5634</v>
      </c>
      <c r="AO889" s="397" t="s">
        <v>75</v>
      </c>
      <c r="AP889" s="397" t="s">
        <v>75</v>
      </c>
      <c r="AQ889" s="397" t="s">
        <v>75</v>
      </c>
      <c r="AR889" s="397" t="s">
        <v>75</v>
      </c>
    </row>
    <row r="890" spans="1:44" x14ac:dyDescent="0.25">
      <c r="A890" s="353">
        <v>45666</v>
      </c>
      <c r="B890" t="s">
        <v>342</v>
      </c>
      <c r="C890" t="s">
        <v>179</v>
      </c>
      <c r="D890" s="357" t="s">
        <v>110</v>
      </c>
      <c r="E890" t="s">
        <v>523</v>
      </c>
      <c r="F890" t="s">
        <v>2188</v>
      </c>
      <c r="G890" t="s">
        <v>75</v>
      </c>
      <c r="H890" t="s">
        <v>2188</v>
      </c>
      <c r="I890" s="88">
        <v>-2</v>
      </c>
      <c r="J890" t="s">
        <v>103</v>
      </c>
      <c r="K890" s="49" t="s">
        <v>2189</v>
      </c>
      <c r="L890" s="397">
        <v>350</v>
      </c>
      <c r="M890" t="s">
        <v>75</v>
      </c>
      <c r="N890" t="s">
        <v>75</v>
      </c>
      <c r="O890" t="s">
        <v>347</v>
      </c>
      <c r="P890" t="s">
        <v>347</v>
      </c>
      <c r="Q890" s="353" t="s">
        <v>75</v>
      </c>
      <c r="R890" t="s">
        <v>403</v>
      </c>
      <c r="S890" t="s">
        <v>75</v>
      </c>
      <c r="T890" t="s">
        <v>75</v>
      </c>
      <c r="U890" t="s">
        <v>75</v>
      </c>
      <c r="V890" t="s">
        <v>404</v>
      </c>
      <c r="W890" t="s">
        <v>75</v>
      </c>
      <c r="X890" s="49">
        <v>2.4</v>
      </c>
      <c r="Y890" t="s">
        <v>75</v>
      </c>
      <c r="Z890" t="s">
        <v>347</v>
      </c>
      <c r="AA890" t="s">
        <v>75</v>
      </c>
      <c r="AB890" t="s">
        <v>2190</v>
      </c>
      <c r="AC890" t="s">
        <v>522</v>
      </c>
      <c r="AD890" t="s">
        <v>164</v>
      </c>
      <c r="AE890" t="s">
        <v>164</v>
      </c>
      <c r="AF890" t="s">
        <v>345</v>
      </c>
      <c r="AG890" s="88" t="s">
        <v>262</v>
      </c>
      <c r="AH890" t="s">
        <v>83</v>
      </c>
      <c r="AI890" s="49" t="s">
        <v>414</v>
      </c>
      <c r="AJ890" s="49">
        <v>1</v>
      </c>
      <c r="AK890" t="s">
        <v>5633</v>
      </c>
      <c r="AL890" s="355">
        <v>-700</v>
      </c>
      <c r="AM890" s="49" t="s">
        <v>75</v>
      </c>
      <c r="AN890" s="49" t="s">
        <v>5634</v>
      </c>
      <c r="AO890" s="397" t="s">
        <v>75</v>
      </c>
      <c r="AP890" s="397" t="s">
        <v>75</v>
      </c>
      <c r="AQ890" s="397" t="s">
        <v>75</v>
      </c>
      <c r="AR890" s="397" t="s">
        <v>75</v>
      </c>
    </row>
    <row r="891" spans="1:44" x14ac:dyDescent="0.25">
      <c r="A891" s="353">
        <v>45666</v>
      </c>
      <c r="B891" t="s">
        <v>342</v>
      </c>
      <c r="C891" t="s">
        <v>179</v>
      </c>
      <c r="D891" s="357" t="s">
        <v>110</v>
      </c>
      <c r="E891" t="s">
        <v>2582</v>
      </c>
      <c r="F891" t="s">
        <v>2583</v>
      </c>
      <c r="G891" t="s">
        <v>75</v>
      </c>
      <c r="H891" t="s">
        <v>2583</v>
      </c>
      <c r="I891" s="88">
        <v>-1</v>
      </c>
      <c r="J891" t="s">
        <v>103</v>
      </c>
      <c r="K891" s="49" t="s">
        <v>2584</v>
      </c>
      <c r="L891" s="397">
        <v>350</v>
      </c>
      <c r="M891" t="s">
        <v>75</v>
      </c>
      <c r="N891" t="s">
        <v>75</v>
      </c>
      <c r="O891" t="s">
        <v>347</v>
      </c>
      <c r="P891" t="s">
        <v>347</v>
      </c>
      <c r="Q891" s="353" t="s">
        <v>75</v>
      </c>
      <c r="R891" t="s">
        <v>403</v>
      </c>
      <c r="S891" t="s">
        <v>75</v>
      </c>
      <c r="T891" t="s">
        <v>75</v>
      </c>
      <c r="U891" t="s">
        <v>75</v>
      </c>
      <c r="V891" t="s">
        <v>404</v>
      </c>
      <c r="W891" t="s">
        <v>75</v>
      </c>
      <c r="X891" s="49">
        <v>2.4</v>
      </c>
      <c r="Y891" t="s">
        <v>75</v>
      </c>
      <c r="Z891" t="s">
        <v>347</v>
      </c>
      <c r="AA891" t="s">
        <v>75</v>
      </c>
      <c r="AB891" t="s">
        <v>2585</v>
      </c>
      <c r="AC891" t="s">
        <v>522</v>
      </c>
      <c r="AD891" t="s">
        <v>164</v>
      </c>
      <c r="AE891" t="s">
        <v>164</v>
      </c>
      <c r="AF891" t="s">
        <v>345</v>
      </c>
      <c r="AG891" s="88" t="s">
        <v>262</v>
      </c>
      <c r="AH891" t="s">
        <v>83</v>
      </c>
      <c r="AI891" s="49" t="s">
        <v>414</v>
      </c>
      <c r="AJ891" s="49">
        <v>1</v>
      </c>
      <c r="AK891" t="s">
        <v>5633</v>
      </c>
      <c r="AL891" s="355">
        <v>-350</v>
      </c>
      <c r="AM891" s="49" t="s">
        <v>75</v>
      </c>
      <c r="AN891" s="49" t="s">
        <v>5634</v>
      </c>
      <c r="AO891" s="397" t="s">
        <v>75</v>
      </c>
      <c r="AP891" s="397" t="s">
        <v>75</v>
      </c>
      <c r="AQ891" s="397" t="s">
        <v>75</v>
      </c>
      <c r="AR891" s="397" t="s">
        <v>75</v>
      </c>
    </row>
    <row r="892" spans="1:44" x14ac:dyDescent="0.25">
      <c r="A892" s="353">
        <v>45666</v>
      </c>
      <c r="B892" t="s">
        <v>342</v>
      </c>
      <c r="C892" t="s">
        <v>179</v>
      </c>
      <c r="D892" s="357" t="s">
        <v>110</v>
      </c>
      <c r="E892" t="s">
        <v>523</v>
      </c>
      <c r="F892" t="s">
        <v>339</v>
      </c>
      <c r="G892" t="s">
        <v>75</v>
      </c>
      <c r="H892" t="s">
        <v>339</v>
      </c>
      <c r="I892" s="88">
        <v>-1</v>
      </c>
      <c r="J892" t="s">
        <v>103</v>
      </c>
      <c r="K892" s="49" t="s">
        <v>340</v>
      </c>
      <c r="L892" s="397">
        <v>350</v>
      </c>
      <c r="M892" t="s">
        <v>75</v>
      </c>
      <c r="N892" t="s">
        <v>75</v>
      </c>
      <c r="O892" t="s">
        <v>347</v>
      </c>
      <c r="P892" t="s">
        <v>347</v>
      </c>
      <c r="Q892" s="353" t="s">
        <v>75</v>
      </c>
      <c r="R892" t="s">
        <v>403</v>
      </c>
      <c r="S892" t="s">
        <v>75</v>
      </c>
      <c r="T892" t="s">
        <v>75</v>
      </c>
      <c r="U892" t="s">
        <v>75</v>
      </c>
      <c r="V892" t="s">
        <v>404</v>
      </c>
      <c r="W892" t="s">
        <v>75</v>
      </c>
      <c r="X892" s="49">
        <v>1.4</v>
      </c>
      <c r="Y892" t="s">
        <v>75</v>
      </c>
      <c r="Z892" t="s">
        <v>347</v>
      </c>
      <c r="AA892" t="s">
        <v>75</v>
      </c>
      <c r="AB892" t="s">
        <v>619</v>
      </c>
      <c r="AC892" t="s">
        <v>522</v>
      </c>
      <c r="AD892" t="s">
        <v>164</v>
      </c>
      <c r="AE892" t="s">
        <v>164</v>
      </c>
      <c r="AF892" t="s">
        <v>345</v>
      </c>
      <c r="AG892" s="88" t="s">
        <v>262</v>
      </c>
      <c r="AH892" t="s">
        <v>83</v>
      </c>
      <c r="AI892" s="49" t="s">
        <v>436</v>
      </c>
      <c r="AJ892" s="49">
        <v>1</v>
      </c>
      <c r="AK892" t="s">
        <v>5633</v>
      </c>
      <c r="AL892" s="355">
        <v>-350</v>
      </c>
      <c r="AM892" s="49" t="s">
        <v>75</v>
      </c>
      <c r="AN892" s="49" t="s">
        <v>5634</v>
      </c>
      <c r="AO892" s="397" t="s">
        <v>75</v>
      </c>
      <c r="AP892" s="397" t="s">
        <v>75</v>
      </c>
      <c r="AQ892" s="397" t="s">
        <v>75</v>
      </c>
      <c r="AR892" s="397" t="s">
        <v>75</v>
      </c>
    </row>
    <row r="893" spans="1:44" x14ac:dyDescent="0.25">
      <c r="A893" s="353">
        <v>45666</v>
      </c>
      <c r="B893" t="s">
        <v>342</v>
      </c>
      <c r="C893" t="s">
        <v>179</v>
      </c>
      <c r="D893" s="357" t="s">
        <v>110</v>
      </c>
      <c r="E893" t="s">
        <v>523</v>
      </c>
      <c r="F893" t="s">
        <v>323</v>
      </c>
      <c r="G893" t="s">
        <v>75</v>
      </c>
      <c r="H893" t="s">
        <v>323</v>
      </c>
      <c r="I893" s="88">
        <v>-1</v>
      </c>
      <c r="J893" t="s">
        <v>103</v>
      </c>
      <c r="K893" s="49" t="s">
        <v>324</v>
      </c>
      <c r="L893" s="397">
        <v>350</v>
      </c>
      <c r="M893" t="s">
        <v>75</v>
      </c>
      <c r="N893" t="s">
        <v>75</v>
      </c>
      <c r="O893" t="s">
        <v>347</v>
      </c>
      <c r="P893" t="s">
        <v>347</v>
      </c>
      <c r="Q893" s="353" t="s">
        <v>75</v>
      </c>
      <c r="R893" t="s">
        <v>403</v>
      </c>
      <c r="S893" t="s">
        <v>75</v>
      </c>
      <c r="T893" t="s">
        <v>75</v>
      </c>
      <c r="U893" t="s">
        <v>75</v>
      </c>
      <c r="V893" t="s">
        <v>404</v>
      </c>
      <c r="W893" t="s">
        <v>75</v>
      </c>
      <c r="X893" s="49">
        <v>1.4</v>
      </c>
      <c r="Y893" t="s">
        <v>75</v>
      </c>
      <c r="Z893" t="s">
        <v>347</v>
      </c>
      <c r="AA893" t="s">
        <v>75</v>
      </c>
      <c r="AB893" t="s">
        <v>603</v>
      </c>
      <c r="AC893" t="s">
        <v>522</v>
      </c>
      <c r="AD893" t="s">
        <v>164</v>
      </c>
      <c r="AE893" t="s">
        <v>164</v>
      </c>
      <c r="AF893" t="s">
        <v>345</v>
      </c>
      <c r="AG893" s="88" t="s">
        <v>262</v>
      </c>
      <c r="AH893" t="s">
        <v>83</v>
      </c>
      <c r="AI893" s="49" t="s">
        <v>436</v>
      </c>
      <c r="AJ893" s="49">
        <v>1</v>
      </c>
      <c r="AK893" t="s">
        <v>5633</v>
      </c>
      <c r="AL893" s="355">
        <v>-350</v>
      </c>
      <c r="AM893" s="49" t="s">
        <v>75</v>
      </c>
      <c r="AN893" s="49" t="s">
        <v>5634</v>
      </c>
      <c r="AO893" s="397" t="s">
        <v>75</v>
      </c>
      <c r="AP893" s="397" t="s">
        <v>75</v>
      </c>
      <c r="AQ893" s="397" t="s">
        <v>75</v>
      </c>
      <c r="AR893" s="397" t="s">
        <v>75</v>
      </c>
    </row>
    <row r="894" spans="1:44" x14ac:dyDescent="0.25">
      <c r="A894" s="353">
        <v>45666</v>
      </c>
      <c r="B894" t="s">
        <v>343</v>
      </c>
      <c r="C894" t="s">
        <v>179</v>
      </c>
      <c r="D894" s="357" t="s">
        <v>110</v>
      </c>
      <c r="E894" t="s">
        <v>523</v>
      </c>
      <c r="F894" t="s">
        <v>206</v>
      </c>
      <c r="G894" t="s">
        <v>75</v>
      </c>
      <c r="H894" t="s">
        <v>206</v>
      </c>
      <c r="I894" s="88">
        <v>2</v>
      </c>
      <c r="J894" t="s">
        <v>103</v>
      </c>
      <c r="K894" s="49" t="s">
        <v>111</v>
      </c>
      <c r="L894" s="397">
        <v>350</v>
      </c>
      <c r="M894" t="s">
        <v>75</v>
      </c>
      <c r="N894" t="s">
        <v>75</v>
      </c>
      <c r="O894" t="s">
        <v>347</v>
      </c>
      <c r="P894" t="s">
        <v>347</v>
      </c>
      <c r="Q894" s="353" t="s">
        <v>75</v>
      </c>
      <c r="R894" t="s">
        <v>403</v>
      </c>
      <c r="S894" t="s">
        <v>75</v>
      </c>
      <c r="T894" t="s">
        <v>75</v>
      </c>
      <c r="U894" t="s">
        <v>75</v>
      </c>
      <c r="V894" t="s">
        <v>404</v>
      </c>
      <c r="W894" t="s">
        <v>75</v>
      </c>
      <c r="X894" s="49">
        <v>1.4</v>
      </c>
      <c r="Y894" t="s">
        <v>75</v>
      </c>
      <c r="Z894" t="s">
        <v>347</v>
      </c>
      <c r="AA894" t="s">
        <v>75</v>
      </c>
      <c r="AB894" t="s">
        <v>626</v>
      </c>
      <c r="AC894" t="s">
        <v>522</v>
      </c>
      <c r="AD894" t="s">
        <v>164</v>
      </c>
      <c r="AE894" t="s">
        <v>164</v>
      </c>
      <c r="AF894" t="s">
        <v>345</v>
      </c>
      <c r="AG894" s="88" t="s">
        <v>262</v>
      </c>
      <c r="AH894" t="s">
        <v>83</v>
      </c>
      <c r="AI894" s="49" t="s">
        <v>436</v>
      </c>
      <c r="AJ894" s="49">
        <v>1</v>
      </c>
      <c r="AK894" t="s">
        <v>5635</v>
      </c>
      <c r="AL894" s="355">
        <v>700</v>
      </c>
      <c r="AM894" s="49" t="s">
        <v>75</v>
      </c>
      <c r="AN894" s="49" t="s">
        <v>5636</v>
      </c>
      <c r="AO894" s="397" t="s">
        <v>75</v>
      </c>
      <c r="AP894" s="397" t="s">
        <v>75</v>
      </c>
      <c r="AQ894" s="397" t="s">
        <v>75</v>
      </c>
      <c r="AR894" s="397" t="s">
        <v>75</v>
      </c>
    </row>
    <row r="895" spans="1:44" x14ac:dyDescent="0.25">
      <c r="A895" s="353">
        <v>45666</v>
      </c>
      <c r="B895" t="s">
        <v>343</v>
      </c>
      <c r="C895" t="s">
        <v>179</v>
      </c>
      <c r="D895" s="357" t="s">
        <v>110</v>
      </c>
      <c r="E895" t="s">
        <v>523</v>
      </c>
      <c r="F895" t="s">
        <v>202</v>
      </c>
      <c r="G895" t="s">
        <v>75</v>
      </c>
      <c r="H895" t="s">
        <v>202</v>
      </c>
      <c r="I895" s="88">
        <v>2</v>
      </c>
      <c r="J895" t="s">
        <v>103</v>
      </c>
      <c r="K895" s="49" t="s">
        <v>118</v>
      </c>
      <c r="L895" s="397">
        <v>350</v>
      </c>
      <c r="M895" t="s">
        <v>75</v>
      </c>
      <c r="N895" t="s">
        <v>75</v>
      </c>
      <c r="O895" t="s">
        <v>347</v>
      </c>
      <c r="P895" t="s">
        <v>347</v>
      </c>
      <c r="Q895" s="353">
        <v>46054</v>
      </c>
      <c r="R895" t="s">
        <v>403</v>
      </c>
      <c r="S895" t="s">
        <v>75</v>
      </c>
      <c r="T895" t="s">
        <v>75</v>
      </c>
      <c r="U895" t="s">
        <v>75</v>
      </c>
      <c r="V895" t="s">
        <v>404</v>
      </c>
      <c r="W895" t="s">
        <v>75</v>
      </c>
      <c r="X895" s="49">
        <v>1.3</v>
      </c>
      <c r="Y895" t="s">
        <v>75</v>
      </c>
      <c r="Z895" t="s">
        <v>347</v>
      </c>
      <c r="AA895" t="s">
        <v>75</v>
      </c>
      <c r="AB895" t="s">
        <v>625</v>
      </c>
      <c r="AC895" t="s">
        <v>522</v>
      </c>
      <c r="AD895" t="s">
        <v>164</v>
      </c>
      <c r="AE895" t="s">
        <v>164</v>
      </c>
      <c r="AF895" t="s">
        <v>345</v>
      </c>
      <c r="AG895" s="88" t="s">
        <v>262</v>
      </c>
      <c r="AH895" t="s">
        <v>83</v>
      </c>
      <c r="AI895" s="49" t="s">
        <v>436</v>
      </c>
      <c r="AJ895" s="49">
        <v>5</v>
      </c>
      <c r="AK895" t="s">
        <v>5635</v>
      </c>
      <c r="AL895" s="355">
        <v>700</v>
      </c>
      <c r="AM895" s="49" t="s">
        <v>75</v>
      </c>
      <c r="AN895" s="49" t="s">
        <v>5636</v>
      </c>
      <c r="AO895" s="397" t="s">
        <v>75</v>
      </c>
      <c r="AP895" s="397" t="s">
        <v>75</v>
      </c>
      <c r="AQ895" s="397" t="s">
        <v>75</v>
      </c>
      <c r="AR895" s="397" t="s">
        <v>75</v>
      </c>
    </row>
    <row r="896" spans="1:44" x14ac:dyDescent="0.25">
      <c r="A896" s="353">
        <v>45666</v>
      </c>
      <c r="B896" t="s">
        <v>343</v>
      </c>
      <c r="C896" t="s">
        <v>179</v>
      </c>
      <c r="D896" s="357" t="s">
        <v>110</v>
      </c>
      <c r="E896" t="s">
        <v>523</v>
      </c>
      <c r="F896" t="s">
        <v>181</v>
      </c>
      <c r="G896" t="s">
        <v>75</v>
      </c>
      <c r="H896" t="s">
        <v>181</v>
      </c>
      <c r="I896" s="88">
        <v>3</v>
      </c>
      <c r="J896" t="s">
        <v>103</v>
      </c>
      <c r="K896" s="49" t="s">
        <v>119</v>
      </c>
      <c r="L896" s="397">
        <v>350</v>
      </c>
      <c r="M896" t="s">
        <v>75</v>
      </c>
      <c r="N896" t="s">
        <v>75</v>
      </c>
      <c r="O896" t="s">
        <v>347</v>
      </c>
      <c r="P896" t="s">
        <v>347</v>
      </c>
      <c r="Q896" s="353" t="s">
        <v>75</v>
      </c>
      <c r="R896" t="s">
        <v>403</v>
      </c>
      <c r="S896" t="s">
        <v>75</v>
      </c>
      <c r="T896" t="s">
        <v>75</v>
      </c>
      <c r="U896" t="s">
        <v>75</v>
      </c>
      <c r="V896" t="s">
        <v>404</v>
      </c>
      <c r="W896" t="s">
        <v>75</v>
      </c>
      <c r="X896" s="49">
        <v>1.4</v>
      </c>
      <c r="Y896" t="s">
        <v>75</v>
      </c>
      <c r="Z896" t="s">
        <v>347</v>
      </c>
      <c r="AA896" t="s">
        <v>75</v>
      </c>
      <c r="AB896" t="s">
        <v>604</v>
      </c>
      <c r="AC896" t="s">
        <v>522</v>
      </c>
      <c r="AD896" t="s">
        <v>164</v>
      </c>
      <c r="AE896" t="s">
        <v>164</v>
      </c>
      <c r="AF896" t="s">
        <v>345</v>
      </c>
      <c r="AG896" s="88" t="s">
        <v>262</v>
      </c>
      <c r="AH896" t="s">
        <v>83</v>
      </c>
      <c r="AI896" s="49" t="s">
        <v>436</v>
      </c>
      <c r="AJ896" s="49">
        <v>1</v>
      </c>
      <c r="AK896" t="s">
        <v>5635</v>
      </c>
      <c r="AL896" s="355">
        <v>1050</v>
      </c>
      <c r="AM896" s="49" t="s">
        <v>75</v>
      </c>
      <c r="AN896" s="49" t="s">
        <v>5636</v>
      </c>
      <c r="AO896" s="397" t="s">
        <v>75</v>
      </c>
      <c r="AP896" s="397" t="s">
        <v>75</v>
      </c>
      <c r="AQ896" s="397" t="s">
        <v>75</v>
      </c>
      <c r="AR896" s="397" t="s">
        <v>75</v>
      </c>
    </row>
    <row r="897" spans="1:44" x14ac:dyDescent="0.25">
      <c r="A897" s="353">
        <v>45670</v>
      </c>
      <c r="B897" t="s">
        <v>342</v>
      </c>
      <c r="C897" t="s">
        <v>179</v>
      </c>
      <c r="D897" s="357" t="s">
        <v>110</v>
      </c>
      <c r="E897" t="s">
        <v>523</v>
      </c>
      <c r="F897" t="s">
        <v>2198</v>
      </c>
      <c r="G897" t="s">
        <v>75</v>
      </c>
      <c r="H897" t="s">
        <v>2198</v>
      </c>
      <c r="I897" s="88">
        <v>-1</v>
      </c>
      <c r="J897" t="s">
        <v>103</v>
      </c>
      <c r="K897" s="49" t="s">
        <v>2199</v>
      </c>
      <c r="L897" s="397">
        <v>350</v>
      </c>
      <c r="M897" t="s">
        <v>75</v>
      </c>
      <c r="N897" t="s">
        <v>75</v>
      </c>
      <c r="O897" t="s">
        <v>347</v>
      </c>
      <c r="P897" t="s">
        <v>347</v>
      </c>
      <c r="Q897" s="353" t="s">
        <v>75</v>
      </c>
      <c r="R897" t="s">
        <v>403</v>
      </c>
      <c r="S897" t="s">
        <v>75</v>
      </c>
      <c r="T897" t="s">
        <v>75</v>
      </c>
      <c r="U897" t="s">
        <v>75</v>
      </c>
      <c r="V897" t="s">
        <v>404</v>
      </c>
      <c r="W897" t="s">
        <v>75</v>
      </c>
      <c r="X897" s="49">
        <v>2.4</v>
      </c>
      <c r="Y897" t="s">
        <v>75</v>
      </c>
      <c r="Z897" t="s">
        <v>347</v>
      </c>
      <c r="AA897" t="s">
        <v>75</v>
      </c>
      <c r="AB897" t="s">
        <v>2200</v>
      </c>
      <c r="AC897" t="s">
        <v>522</v>
      </c>
      <c r="AD897" t="s">
        <v>164</v>
      </c>
      <c r="AE897" t="s">
        <v>164</v>
      </c>
      <c r="AF897" t="s">
        <v>345</v>
      </c>
      <c r="AG897" s="88" t="s">
        <v>262</v>
      </c>
      <c r="AH897" t="s">
        <v>83</v>
      </c>
      <c r="AI897" s="49" t="s">
        <v>414</v>
      </c>
      <c r="AJ897" s="49">
        <v>1</v>
      </c>
      <c r="AK897" t="s">
        <v>5637</v>
      </c>
      <c r="AL897" s="355">
        <v>-350</v>
      </c>
      <c r="AM897" s="49" t="s">
        <v>75</v>
      </c>
      <c r="AN897" s="49" t="s">
        <v>5638</v>
      </c>
      <c r="AO897" s="397" t="s">
        <v>75</v>
      </c>
      <c r="AP897" s="397" t="s">
        <v>75</v>
      </c>
      <c r="AQ897" s="397" t="s">
        <v>75</v>
      </c>
      <c r="AR897" s="397" t="s">
        <v>75</v>
      </c>
    </row>
    <row r="898" spans="1:44" x14ac:dyDescent="0.25">
      <c r="A898" s="353">
        <v>45670</v>
      </c>
      <c r="B898" t="s">
        <v>343</v>
      </c>
      <c r="C898" t="s">
        <v>179</v>
      </c>
      <c r="D898" s="357" t="s">
        <v>110</v>
      </c>
      <c r="E898" t="s">
        <v>523</v>
      </c>
      <c r="F898" t="s">
        <v>5516</v>
      </c>
      <c r="G898" t="s">
        <v>75</v>
      </c>
      <c r="H898" t="s">
        <v>5517</v>
      </c>
      <c r="I898" s="88">
        <v>1</v>
      </c>
      <c r="J898" t="s">
        <v>103</v>
      </c>
      <c r="K898" s="49" t="s">
        <v>5518</v>
      </c>
      <c r="L898" s="397">
        <v>350</v>
      </c>
      <c r="M898" t="s">
        <v>75</v>
      </c>
      <c r="N898" t="s">
        <v>75</v>
      </c>
      <c r="O898" t="s">
        <v>347</v>
      </c>
      <c r="P898" t="s">
        <v>347</v>
      </c>
      <c r="Q898" s="353" t="s">
        <v>75</v>
      </c>
      <c r="R898" t="s">
        <v>403</v>
      </c>
      <c r="S898" t="s">
        <v>75</v>
      </c>
      <c r="T898" t="s">
        <v>75</v>
      </c>
      <c r="U898" t="s">
        <v>75</v>
      </c>
      <c r="V898" t="s">
        <v>404</v>
      </c>
      <c r="W898" t="s">
        <v>75</v>
      </c>
      <c r="X898" s="49">
        <v>1.4</v>
      </c>
      <c r="Y898" t="s">
        <v>75</v>
      </c>
      <c r="Z898" t="s">
        <v>347</v>
      </c>
      <c r="AA898" t="s">
        <v>75</v>
      </c>
      <c r="AB898" t="s">
        <v>5519</v>
      </c>
      <c r="AC898" t="s">
        <v>522</v>
      </c>
      <c r="AD898" t="s">
        <v>164</v>
      </c>
      <c r="AE898" t="s">
        <v>164</v>
      </c>
      <c r="AF898" t="s">
        <v>345</v>
      </c>
      <c r="AG898" s="88" t="s">
        <v>262</v>
      </c>
      <c r="AH898" t="s">
        <v>83</v>
      </c>
      <c r="AI898" s="49" t="s">
        <v>436</v>
      </c>
      <c r="AJ898" s="49">
        <v>1</v>
      </c>
      <c r="AK898" t="s">
        <v>5639</v>
      </c>
      <c r="AL898" s="355">
        <v>350</v>
      </c>
      <c r="AM898" s="49" t="s">
        <v>75</v>
      </c>
      <c r="AN898" s="49" t="s">
        <v>5640</v>
      </c>
      <c r="AO898" s="397" t="s">
        <v>75</v>
      </c>
      <c r="AP898" s="397" t="s">
        <v>75</v>
      </c>
      <c r="AQ898" s="397" t="s">
        <v>75</v>
      </c>
      <c r="AR898" s="397" t="s">
        <v>75</v>
      </c>
    </row>
    <row r="899" spans="1:44" x14ac:dyDescent="0.25">
      <c r="A899" s="353">
        <v>45673</v>
      </c>
      <c r="B899" t="s">
        <v>342</v>
      </c>
      <c r="C899" t="s">
        <v>179</v>
      </c>
      <c r="D899" s="357" t="s">
        <v>2670</v>
      </c>
      <c r="E899" t="s">
        <v>2671</v>
      </c>
      <c r="F899" t="s">
        <v>2672</v>
      </c>
      <c r="G899" t="s">
        <v>75</v>
      </c>
      <c r="H899" t="s">
        <v>2672</v>
      </c>
      <c r="I899" s="88">
        <v>-20</v>
      </c>
      <c r="J899" t="s">
        <v>103</v>
      </c>
      <c r="K899" s="49" t="s">
        <v>5641</v>
      </c>
      <c r="L899" s="397">
        <v>137</v>
      </c>
      <c r="M899" t="s">
        <v>75</v>
      </c>
      <c r="N899" t="s">
        <v>75</v>
      </c>
      <c r="O899" t="s">
        <v>347</v>
      </c>
      <c r="P899" t="s">
        <v>347</v>
      </c>
      <c r="Q899" s="353" t="s">
        <v>75</v>
      </c>
      <c r="R899" t="s">
        <v>403</v>
      </c>
      <c r="S899" t="s">
        <v>75</v>
      </c>
      <c r="T899" t="s">
        <v>75</v>
      </c>
      <c r="U899" t="s">
        <v>75</v>
      </c>
      <c r="V899" t="s">
        <v>404</v>
      </c>
      <c r="W899" t="s">
        <v>75</v>
      </c>
      <c r="X899" s="49">
        <v>1.2</v>
      </c>
      <c r="Y899" t="s">
        <v>75</v>
      </c>
      <c r="Z899" t="s">
        <v>347</v>
      </c>
      <c r="AA899" t="s">
        <v>75</v>
      </c>
      <c r="AB899" t="s">
        <v>2673</v>
      </c>
      <c r="AC899" t="s">
        <v>522</v>
      </c>
      <c r="AD899" t="s">
        <v>164</v>
      </c>
      <c r="AE899" t="s">
        <v>164</v>
      </c>
      <c r="AF899" t="s">
        <v>345</v>
      </c>
      <c r="AG899" s="88" t="s">
        <v>262</v>
      </c>
      <c r="AH899" t="s">
        <v>83</v>
      </c>
      <c r="AI899" s="49" t="s">
        <v>436</v>
      </c>
      <c r="AJ899" s="49">
        <v>1</v>
      </c>
      <c r="AK899" t="s">
        <v>5642</v>
      </c>
      <c r="AL899" s="355">
        <v>-2740</v>
      </c>
      <c r="AM899" s="49" t="s">
        <v>75</v>
      </c>
      <c r="AN899" s="49" t="s">
        <v>5643</v>
      </c>
      <c r="AO899" s="397" t="s">
        <v>75</v>
      </c>
      <c r="AP899" s="397" t="s">
        <v>75</v>
      </c>
      <c r="AQ899" s="397" t="s">
        <v>75</v>
      </c>
      <c r="AR899" s="397" t="s">
        <v>75</v>
      </c>
    </row>
    <row r="900" spans="1:44" x14ac:dyDescent="0.25">
      <c r="A900" s="353">
        <v>45673</v>
      </c>
      <c r="B900" t="s">
        <v>343</v>
      </c>
      <c r="C900" t="s">
        <v>179</v>
      </c>
      <c r="D900" s="357" t="s">
        <v>2670</v>
      </c>
      <c r="E900" t="s">
        <v>2671</v>
      </c>
      <c r="F900" t="s">
        <v>2727</v>
      </c>
      <c r="G900" t="s">
        <v>75</v>
      </c>
      <c r="H900" t="s">
        <v>2727</v>
      </c>
      <c r="I900" s="88">
        <v>5</v>
      </c>
      <c r="J900" t="s">
        <v>103</v>
      </c>
      <c r="K900" s="49" t="s">
        <v>2728</v>
      </c>
      <c r="L900" s="397">
        <v>137</v>
      </c>
      <c r="M900" t="s">
        <v>75</v>
      </c>
      <c r="N900" t="s">
        <v>75</v>
      </c>
      <c r="O900" t="s">
        <v>347</v>
      </c>
      <c r="P900" t="s">
        <v>347</v>
      </c>
      <c r="Q900" s="353">
        <v>45608</v>
      </c>
      <c r="R900" t="s">
        <v>403</v>
      </c>
      <c r="S900" t="s">
        <v>75</v>
      </c>
      <c r="T900" t="s">
        <v>75</v>
      </c>
      <c r="U900" t="s">
        <v>75</v>
      </c>
      <c r="V900" t="s">
        <v>404</v>
      </c>
      <c r="W900" t="s">
        <v>75</v>
      </c>
      <c r="X900" s="49">
        <v>1.2</v>
      </c>
      <c r="Y900" t="s">
        <v>75</v>
      </c>
      <c r="Z900" t="s">
        <v>347</v>
      </c>
      <c r="AA900" t="s">
        <v>75</v>
      </c>
      <c r="AB900" t="s">
        <v>2727</v>
      </c>
      <c r="AC900" t="s">
        <v>522</v>
      </c>
      <c r="AD900" t="s">
        <v>164</v>
      </c>
      <c r="AE900" t="s">
        <v>164</v>
      </c>
      <c r="AF900" t="s">
        <v>345</v>
      </c>
      <c r="AG900" s="88" t="s">
        <v>262</v>
      </c>
      <c r="AH900" t="s">
        <v>83</v>
      </c>
      <c r="AI900" s="49" t="s">
        <v>436</v>
      </c>
      <c r="AJ900" s="49">
        <v>1</v>
      </c>
      <c r="AK900" t="s">
        <v>5644</v>
      </c>
      <c r="AL900" s="355">
        <v>685</v>
      </c>
      <c r="AM900" s="49" t="s">
        <v>75</v>
      </c>
      <c r="AN900" s="49" t="s">
        <v>5645</v>
      </c>
      <c r="AO900" s="397" t="s">
        <v>75</v>
      </c>
      <c r="AP900" s="397" t="s">
        <v>75</v>
      </c>
      <c r="AQ900" s="397" t="s">
        <v>75</v>
      </c>
      <c r="AR900" s="397" t="s">
        <v>75</v>
      </c>
    </row>
    <row r="901" spans="1:44" x14ac:dyDescent="0.25">
      <c r="A901" s="353">
        <v>45673</v>
      </c>
      <c r="B901" t="s">
        <v>343</v>
      </c>
      <c r="C901" t="s">
        <v>179</v>
      </c>
      <c r="D901" s="357" t="s">
        <v>2670</v>
      </c>
      <c r="E901" t="s">
        <v>2671</v>
      </c>
      <c r="F901" t="s">
        <v>5646</v>
      </c>
      <c r="G901" t="s">
        <v>75</v>
      </c>
      <c r="H901" t="s">
        <v>5646</v>
      </c>
      <c r="I901" s="88">
        <v>5</v>
      </c>
      <c r="J901" t="s">
        <v>103</v>
      </c>
      <c r="K901" s="49" t="s">
        <v>5647</v>
      </c>
      <c r="L901" s="397">
        <v>137</v>
      </c>
      <c r="M901" t="s">
        <v>75</v>
      </c>
      <c r="N901" t="s">
        <v>75</v>
      </c>
      <c r="O901" t="s">
        <v>347</v>
      </c>
      <c r="P901" t="s">
        <v>347</v>
      </c>
      <c r="Q901" s="353">
        <v>45608</v>
      </c>
      <c r="R901" t="s">
        <v>403</v>
      </c>
      <c r="S901" t="s">
        <v>75</v>
      </c>
      <c r="T901" t="s">
        <v>75</v>
      </c>
      <c r="U901" t="s">
        <v>75</v>
      </c>
      <c r="V901" t="s">
        <v>404</v>
      </c>
      <c r="W901" t="s">
        <v>75</v>
      </c>
      <c r="X901" s="49">
        <v>1.2</v>
      </c>
      <c r="Y901" t="s">
        <v>75</v>
      </c>
      <c r="Z901" t="s">
        <v>347</v>
      </c>
      <c r="AA901" t="s">
        <v>75</v>
      </c>
      <c r="AB901" t="s">
        <v>5646</v>
      </c>
      <c r="AC901" t="s">
        <v>522</v>
      </c>
      <c r="AD901" t="s">
        <v>164</v>
      </c>
      <c r="AE901" t="s">
        <v>164</v>
      </c>
      <c r="AF901" t="s">
        <v>345</v>
      </c>
      <c r="AG901" s="88" t="s">
        <v>262</v>
      </c>
      <c r="AH901" t="s">
        <v>83</v>
      </c>
      <c r="AI901" s="49" t="s">
        <v>436</v>
      </c>
      <c r="AJ901" s="49">
        <v>1</v>
      </c>
      <c r="AK901" t="s">
        <v>5644</v>
      </c>
      <c r="AL901" s="355">
        <v>685</v>
      </c>
      <c r="AM901" s="49" t="s">
        <v>75</v>
      </c>
      <c r="AN901" s="49" t="s">
        <v>5645</v>
      </c>
      <c r="AO901" s="397" t="s">
        <v>75</v>
      </c>
      <c r="AP901" s="397" t="s">
        <v>75</v>
      </c>
      <c r="AQ901" s="397" t="s">
        <v>75</v>
      </c>
      <c r="AR901" s="397" t="s">
        <v>75</v>
      </c>
    </row>
    <row r="902" spans="1:44" x14ac:dyDescent="0.25">
      <c r="A902" s="353">
        <v>45673</v>
      </c>
      <c r="B902" t="s">
        <v>343</v>
      </c>
      <c r="C902" t="s">
        <v>179</v>
      </c>
      <c r="D902" s="357" t="s">
        <v>2670</v>
      </c>
      <c r="E902" t="s">
        <v>2671</v>
      </c>
      <c r="F902" t="s">
        <v>5582</v>
      </c>
      <c r="G902" t="s">
        <v>75</v>
      </c>
      <c r="H902" t="s">
        <v>5582</v>
      </c>
      <c r="I902" s="88">
        <v>5</v>
      </c>
      <c r="J902" t="s">
        <v>103</v>
      </c>
      <c r="K902" s="49" t="s">
        <v>5583</v>
      </c>
      <c r="L902" s="397">
        <v>137</v>
      </c>
      <c r="M902" t="s">
        <v>75</v>
      </c>
      <c r="N902" t="s">
        <v>75</v>
      </c>
      <c r="O902" t="s">
        <v>347</v>
      </c>
      <c r="P902" t="s">
        <v>347</v>
      </c>
      <c r="Q902" s="353">
        <v>45608</v>
      </c>
      <c r="R902" t="s">
        <v>403</v>
      </c>
      <c r="S902" t="s">
        <v>75</v>
      </c>
      <c r="T902" t="s">
        <v>75</v>
      </c>
      <c r="U902" t="s">
        <v>75</v>
      </c>
      <c r="V902" t="s">
        <v>404</v>
      </c>
      <c r="W902" t="s">
        <v>75</v>
      </c>
      <c r="X902" s="49">
        <v>1.2</v>
      </c>
      <c r="Y902" t="s">
        <v>75</v>
      </c>
      <c r="Z902" t="s">
        <v>347</v>
      </c>
      <c r="AA902" t="s">
        <v>75</v>
      </c>
      <c r="AB902" t="s">
        <v>5582</v>
      </c>
      <c r="AC902" t="s">
        <v>522</v>
      </c>
      <c r="AD902" t="s">
        <v>164</v>
      </c>
      <c r="AE902" t="s">
        <v>164</v>
      </c>
      <c r="AF902" t="s">
        <v>345</v>
      </c>
      <c r="AG902" s="88" t="s">
        <v>262</v>
      </c>
      <c r="AH902" t="s">
        <v>83</v>
      </c>
      <c r="AI902" s="49" t="s">
        <v>436</v>
      </c>
      <c r="AJ902" s="49">
        <v>1</v>
      </c>
      <c r="AK902" t="s">
        <v>5644</v>
      </c>
      <c r="AL902" s="355">
        <v>685</v>
      </c>
      <c r="AM902" s="49" t="s">
        <v>75</v>
      </c>
      <c r="AN902" s="49" t="s">
        <v>5645</v>
      </c>
      <c r="AO902" s="397" t="s">
        <v>75</v>
      </c>
      <c r="AP902" s="397" t="s">
        <v>75</v>
      </c>
      <c r="AQ902" s="397" t="s">
        <v>75</v>
      </c>
      <c r="AR902" s="397" t="s">
        <v>75</v>
      </c>
    </row>
    <row r="903" spans="1:44" x14ac:dyDescent="0.25">
      <c r="A903" s="353">
        <v>45673</v>
      </c>
      <c r="B903" t="s">
        <v>343</v>
      </c>
      <c r="C903" t="s">
        <v>179</v>
      </c>
      <c r="D903" s="357" t="s">
        <v>2670</v>
      </c>
      <c r="E903" t="s">
        <v>2671</v>
      </c>
      <c r="F903" t="s">
        <v>2725</v>
      </c>
      <c r="G903" t="s">
        <v>75</v>
      </c>
      <c r="H903" t="s">
        <v>2725</v>
      </c>
      <c r="I903" s="88">
        <v>5</v>
      </c>
      <c r="J903" t="s">
        <v>103</v>
      </c>
      <c r="K903" s="49" t="s">
        <v>2724</v>
      </c>
      <c r="L903" s="397">
        <v>137</v>
      </c>
      <c r="M903" t="s">
        <v>75</v>
      </c>
      <c r="N903" t="s">
        <v>75</v>
      </c>
      <c r="O903" t="s">
        <v>347</v>
      </c>
      <c r="P903" t="s">
        <v>347</v>
      </c>
      <c r="Q903" s="353">
        <v>45608</v>
      </c>
      <c r="R903" t="s">
        <v>403</v>
      </c>
      <c r="S903" t="s">
        <v>75</v>
      </c>
      <c r="T903" t="s">
        <v>75</v>
      </c>
      <c r="U903" t="s">
        <v>75</v>
      </c>
      <c r="V903" t="s">
        <v>404</v>
      </c>
      <c r="W903" t="s">
        <v>75</v>
      </c>
      <c r="X903" s="49">
        <v>1.2</v>
      </c>
      <c r="Y903" t="s">
        <v>75</v>
      </c>
      <c r="Z903" t="s">
        <v>347</v>
      </c>
      <c r="AA903" t="s">
        <v>75</v>
      </c>
      <c r="AB903" t="s">
        <v>2725</v>
      </c>
      <c r="AC903" t="s">
        <v>522</v>
      </c>
      <c r="AD903" t="s">
        <v>164</v>
      </c>
      <c r="AE903" t="s">
        <v>164</v>
      </c>
      <c r="AF903" t="s">
        <v>345</v>
      </c>
      <c r="AG903" s="88" t="s">
        <v>262</v>
      </c>
      <c r="AH903" t="s">
        <v>83</v>
      </c>
      <c r="AI903" s="49" t="s">
        <v>436</v>
      </c>
      <c r="AJ903" s="49">
        <v>1</v>
      </c>
      <c r="AK903" t="s">
        <v>5644</v>
      </c>
      <c r="AL903" s="355">
        <v>685</v>
      </c>
      <c r="AM903" s="49" t="s">
        <v>75</v>
      </c>
      <c r="AN903" s="49" t="s">
        <v>5645</v>
      </c>
      <c r="AO903" s="397" t="s">
        <v>75</v>
      </c>
      <c r="AP903" s="397" t="s">
        <v>75</v>
      </c>
      <c r="AQ903" s="397" t="s">
        <v>75</v>
      </c>
      <c r="AR903" s="397" t="s">
        <v>75</v>
      </c>
    </row>
    <row r="904" spans="1:44" x14ac:dyDescent="0.25">
      <c r="A904" s="353">
        <v>45680</v>
      </c>
      <c r="B904" t="s">
        <v>342</v>
      </c>
      <c r="C904" t="s">
        <v>179</v>
      </c>
      <c r="D904" s="357" t="s">
        <v>182</v>
      </c>
      <c r="E904" t="s">
        <v>525</v>
      </c>
      <c r="F904" t="s">
        <v>526</v>
      </c>
      <c r="G904" t="s">
        <v>75</v>
      </c>
      <c r="H904" t="s">
        <v>622</v>
      </c>
      <c r="I904" s="88">
        <v>-10</v>
      </c>
      <c r="J904" t="s">
        <v>103</v>
      </c>
      <c r="K904" s="49" t="s">
        <v>623</v>
      </c>
      <c r="L904" s="397">
        <v>1250</v>
      </c>
      <c r="M904" t="s">
        <v>75</v>
      </c>
      <c r="N904" t="s">
        <v>75</v>
      </c>
      <c r="O904" t="s">
        <v>347</v>
      </c>
      <c r="P904" t="s">
        <v>347</v>
      </c>
      <c r="Q904" s="353">
        <v>45964</v>
      </c>
      <c r="R904" t="s">
        <v>403</v>
      </c>
      <c r="S904" t="s">
        <v>75</v>
      </c>
      <c r="T904" t="s">
        <v>75</v>
      </c>
      <c r="U904" t="s">
        <v>75</v>
      </c>
      <c r="V904" t="s">
        <v>404</v>
      </c>
      <c r="W904" t="s">
        <v>75</v>
      </c>
      <c r="X904" s="49">
        <v>2.2999999999999998</v>
      </c>
      <c r="Y904" t="s">
        <v>75</v>
      </c>
      <c r="Z904" t="s">
        <v>347</v>
      </c>
      <c r="AA904" t="s">
        <v>75</v>
      </c>
      <c r="AB904" t="s">
        <v>624</v>
      </c>
      <c r="AC904" t="s">
        <v>522</v>
      </c>
      <c r="AD904" t="s">
        <v>164</v>
      </c>
      <c r="AE904" t="s">
        <v>164</v>
      </c>
      <c r="AF904" t="s">
        <v>345</v>
      </c>
      <c r="AG904" s="88" t="s">
        <v>262</v>
      </c>
      <c r="AH904" t="s">
        <v>83</v>
      </c>
      <c r="AI904" s="49" t="s">
        <v>414</v>
      </c>
      <c r="AJ904" s="49">
        <v>5</v>
      </c>
      <c r="AK904" t="s">
        <v>5648</v>
      </c>
      <c r="AL904" s="355">
        <v>-12500</v>
      </c>
      <c r="AM904" s="49" t="s">
        <v>75</v>
      </c>
      <c r="AN904" s="49" t="s">
        <v>5649</v>
      </c>
      <c r="AO904" s="397" t="s">
        <v>75</v>
      </c>
      <c r="AP904" s="397" t="s">
        <v>75</v>
      </c>
      <c r="AQ904" s="397" t="s">
        <v>75</v>
      </c>
      <c r="AR904" s="397" t="s">
        <v>75</v>
      </c>
    </row>
    <row r="905" spans="1:44" x14ac:dyDescent="0.25">
      <c r="A905" s="353">
        <v>45680</v>
      </c>
      <c r="B905" t="s">
        <v>342</v>
      </c>
      <c r="C905" t="s">
        <v>179</v>
      </c>
      <c r="D905" s="357" t="s">
        <v>2670</v>
      </c>
      <c r="E905" t="s">
        <v>2671</v>
      </c>
      <c r="F905" t="s">
        <v>5607</v>
      </c>
      <c r="H905" t="s">
        <v>5608</v>
      </c>
      <c r="I905" s="88">
        <v>-5</v>
      </c>
      <c r="J905" t="s">
        <v>103</v>
      </c>
      <c r="K905" s="49" t="s">
        <v>5609</v>
      </c>
      <c r="L905" s="397">
        <v>137</v>
      </c>
      <c r="M905" t="s">
        <v>75</v>
      </c>
      <c r="N905" t="s">
        <v>75</v>
      </c>
      <c r="O905" t="s">
        <v>347</v>
      </c>
      <c r="P905" t="s">
        <v>347</v>
      </c>
      <c r="Q905" s="353">
        <v>45608</v>
      </c>
      <c r="R905" t="s">
        <v>403</v>
      </c>
      <c r="S905" t="s">
        <v>75</v>
      </c>
      <c r="T905" t="s">
        <v>75</v>
      </c>
      <c r="U905" t="s">
        <v>75</v>
      </c>
      <c r="V905" t="s">
        <v>404</v>
      </c>
      <c r="W905" t="s">
        <v>75</v>
      </c>
      <c r="X905" s="49">
        <v>1.2</v>
      </c>
      <c r="Y905" t="s">
        <v>75</v>
      </c>
      <c r="Z905" t="s">
        <v>347</v>
      </c>
      <c r="AA905" t="s">
        <v>75</v>
      </c>
      <c r="AB905" t="s">
        <v>5610</v>
      </c>
      <c r="AC905" t="s">
        <v>522</v>
      </c>
      <c r="AD905" t="s">
        <v>164</v>
      </c>
      <c r="AE905" t="s">
        <v>164</v>
      </c>
      <c r="AF905" t="s">
        <v>345</v>
      </c>
      <c r="AG905" s="88" t="s">
        <v>262</v>
      </c>
      <c r="AH905" t="s">
        <v>83</v>
      </c>
      <c r="AI905" s="49" t="s">
        <v>436</v>
      </c>
      <c r="AJ905" s="49">
        <v>1</v>
      </c>
      <c r="AK905" t="s">
        <v>5648</v>
      </c>
      <c r="AL905" s="355">
        <v>-685</v>
      </c>
      <c r="AM905" s="49" t="s">
        <v>75</v>
      </c>
      <c r="AN905" s="49" t="s">
        <v>5649</v>
      </c>
      <c r="AO905" s="397" t="s">
        <v>75</v>
      </c>
      <c r="AP905" s="397" t="s">
        <v>75</v>
      </c>
      <c r="AQ905" s="397" t="s">
        <v>75</v>
      </c>
      <c r="AR905" s="397" t="s">
        <v>75</v>
      </c>
    </row>
    <row r="906" spans="1:44" x14ac:dyDescent="0.25">
      <c r="A906" s="353">
        <v>45680</v>
      </c>
      <c r="B906" t="s">
        <v>342</v>
      </c>
      <c r="C906" t="s">
        <v>179</v>
      </c>
      <c r="D906" s="357" t="s">
        <v>2670</v>
      </c>
      <c r="E906" t="s">
        <v>2671</v>
      </c>
      <c r="F906" t="s">
        <v>2672</v>
      </c>
      <c r="G906" t="s">
        <v>75</v>
      </c>
      <c r="H906" t="s">
        <v>2672</v>
      </c>
      <c r="I906" s="88">
        <v>-5</v>
      </c>
      <c r="J906" t="s">
        <v>103</v>
      </c>
      <c r="K906" s="49" t="s">
        <v>5641</v>
      </c>
      <c r="L906" s="397">
        <v>137</v>
      </c>
      <c r="M906" t="s">
        <v>75</v>
      </c>
      <c r="N906" t="s">
        <v>75</v>
      </c>
      <c r="O906" t="s">
        <v>347</v>
      </c>
      <c r="P906" t="s">
        <v>347</v>
      </c>
      <c r="Q906" s="353" t="s">
        <v>75</v>
      </c>
      <c r="R906" t="s">
        <v>403</v>
      </c>
      <c r="S906" t="s">
        <v>75</v>
      </c>
      <c r="T906" t="s">
        <v>75</v>
      </c>
      <c r="U906" t="s">
        <v>75</v>
      </c>
      <c r="V906" t="s">
        <v>404</v>
      </c>
      <c r="W906" t="s">
        <v>75</v>
      </c>
      <c r="X906" s="49">
        <v>1.2</v>
      </c>
      <c r="Y906" t="s">
        <v>75</v>
      </c>
      <c r="Z906" t="s">
        <v>347</v>
      </c>
      <c r="AA906" t="s">
        <v>75</v>
      </c>
      <c r="AB906" t="s">
        <v>2673</v>
      </c>
      <c r="AC906" t="s">
        <v>522</v>
      </c>
      <c r="AD906" t="s">
        <v>164</v>
      </c>
      <c r="AE906" t="s">
        <v>164</v>
      </c>
      <c r="AF906" t="s">
        <v>345</v>
      </c>
      <c r="AG906" s="88" t="s">
        <v>262</v>
      </c>
      <c r="AH906" t="s">
        <v>83</v>
      </c>
      <c r="AI906" s="49" t="s">
        <v>436</v>
      </c>
      <c r="AJ906" s="49">
        <v>1</v>
      </c>
      <c r="AK906" t="s">
        <v>5648</v>
      </c>
      <c r="AL906" s="355">
        <v>-685</v>
      </c>
      <c r="AM906" s="49" t="s">
        <v>75</v>
      </c>
      <c r="AN906" s="49" t="s">
        <v>5649</v>
      </c>
      <c r="AO906" s="397" t="s">
        <v>75</v>
      </c>
      <c r="AP906" s="397" t="s">
        <v>75</v>
      </c>
      <c r="AQ906" s="397" t="s">
        <v>75</v>
      </c>
      <c r="AR906" s="397" t="s">
        <v>75</v>
      </c>
    </row>
    <row r="907" spans="1:44" x14ac:dyDescent="0.25">
      <c r="A907" s="353">
        <v>45680</v>
      </c>
      <c r="B907" t="s">
        <v>342</v>
      </c>
      <c r="C907" t="s">
        <v>179</v>
      </c>
      <c r="D907" s="357" t="s">
        <v>182</v>
      </c>
      <c r="E907" t="s">
        <v>525</v>
      </c>
      <c r="F907" t="s">
        <v>526</v>
      </c>
      <c r="G907" t="s">
        <v>75</v>
      </c>
      <c r="H907" t="s">
        <v>184</v>
      </c>
      <c r="I907" s="88">
        <v>-2</v>
      </c>
      <c r="J907" t="s">
        <v>103</v>
      </c>
      <c r="K907" s="49" t="s">
        <v>156</v>
      </c>
      <c r="L907" s="397">
        <v>1250</v>
      </c>
      <c r="M907" t="s">
        <v>75</v>
      </c>
      <c r="N907" t="s">
        <v>75</v>
      </c>
      <c r="O907" t="s">
        <v>347</v>
      </c>
      <c r="P907" t="s">
        <v>347</v>
      </c>
      <c r="Q907" s="353">
        <v>46340</v>
      </c>
      <c r="R907" t="s">
        <v>403</v>
      </c>
      <c r="S907" t="s">
        <v>75</v>
      </c>
      <c r="T907" t="s">
        <v>75</v>
      </c>
      <c r="U907" t="s">
        <v>75</v>
      </c>
      <c r="V907" t="s">
        <v>404</v>
      </c>
      <c r="W907" t="s">
        <v>75</v>
      </c>
      <c r="X907" s="49">
        <v>1.3</v>
      </c>
      <c r="Y907" t="s">
        <v>75</v>
      </c>
      <c r="Z907" t="s">
        <v>347</v>
      </c>
      <c r="AA907" t="s">
        <v>75</v>
      </c>
      <c r="AB907" t="s">
        <v>157</v>
      </c>
      <c r="AC907" t="s">
        <v>522</v>
      </c>
      <c r="AD907" t="s">
        <v>164</v>
      </c>
      <c r="AE907" t="s">
        <v>164</v>
      </c>
      <c r="AF907" t="s">
        <v>345</v>
      </c>
      <c r="AG907" s="88" t="s">
        <v>262</v>
      </c>
      <c r="AH907" t="s">
        <v>83</v>
      </c>
      <c r="AI907" s="49" t="s">
        <v>436</v>
      </c>
      <c r="AJ907" s="49">
        <v>5</v>
      </c>
      <c r="AK907" t="s">
        <v>5648</v>
      </c>
      <c r="AL907" s="355">
        <v>-2500</v>
      </c>
      <c r="AM907" s="49" t="s">
        <v>75</v>
      </c>
      <c r="AN907" s="49" t="s">
        <v>5649</v>
      </c>
      <c r="AO907" s="397" t="s">
        <v>75</v>
      </c>
      <c r="AP907" s="397" t="s">
        <v>75</v>
      </c>
      <c r="AQ907" s="397" t="s">
        <v>75</v>
      </c>
      <c r="AR907" s="397" t="s">
        <v>75</v>
      </c>
    </row>
    <row r="908" spans="1:44" x14ac:dyDescent="0.25">
      <c r="A908" s="353">
        <v>45680</v>
      </c>
      <c r="B908" t="s">
        <v>343</v>
      </c>
      <c r="C908" t="s">
        <v>179</v>
      </c>
      <c r="D908" s="357" t="s">
        <v>182</v>
      </c>
      <c r="E908" t="s">
        <v>525</v>
      </c>
      <c r="F908" t="s">
        <v>526</v>
      </c>
      <c r="G908" t="s">
        <v>75</v>
      </c>
      <c r="H908" t="s">
        <v>1870</v>
      </c>
      <c r="I908" s="88">
        <v>2</v>
      </c>
      <c r="J908" t="s">
        <v>103</v>
      </c>
      <c r="K908" s="49" t="s">
        <v>1871</v>
      </c>
      <c r="L908" s="397">
        <v>1250</v>
      </c>
      <c r="M908" t="s">
        <v>75</v>
      </c>
      <c r="N908" t="s">
        <v>75</v>
      </c>
      <c r="O908" t="s">
        <v>347</v>
      </c>
      <c r="P908" t="s">
        <v>347</v>
      </c>
      <c r="Q908" s="353">
        <v>46340</v>
      </c>
      <c r="R908" t="s">
        <v>403</v>
      </c>
      <c r="S908" t="s">
        <v>75</v>
      </c>
      <c r="T908" t="s">
        <v>75</v>
      </c>
      <c r="U908" t="s">
        <v>75</v>
      </c>
      <c r="V908" t="s">
        <v>404</v>
      </c>
      <c r="W908" t="s">
        <v>75</v>
      </c>
      <c r="X908" s="49">
        <v>1.3</v>
      </c>
      <c r="Y908" t="s">
        <v>75</v>
      </c>
      <c r="Z908" t="s">
        <v>347</v>
      </c>
      <c r="AA908" t="s">
        <v>75</v>
      </c>
      <c r="AB908" t="s">
        <v>1872</v>
      </c>
      <c r="AC908" t="s">
        <v>522</v>
      </c>
      <c r="AD908" t="s">
        <v>164</v>
      </c>
      <c r="AE908" t="s">
        <v>164</v>
      </c>
      <c r="AF908" t="s">
        <v>345</v>
      </c>
      <c r="AG908" s="88" t="s">
        <v>262</v>
      </c>
      <c r="AH908" t="s">
        <v>83</v>
      </c>
      <c r="AI908" s="49" t="s">
        <v>436</v>
      </c>
      <c r="AJ908" s="49">
        <v>5</v>
      </c>
      <c r="AK908" t="s">
        <v>5650</v>
      </c>
      <c r="AL908" s="355">
        <v>2500</v>
      </c>
      <c r="AM908" s="49" t="s">
        <v>75</v>
      </c>
      <c r="AN908" s="49" t="s">
        <v>5651</v>
      </c>
      <c r="AO908" s="397" t="s">
        <v>75</v>
      </c>
      <c r="AP908" s="397" t="s">
        <v>75</v>
      </c>
      <c r="AQ908" s="397" t="s">
        <v>75</v>
      </c>
      <c r="AR908" s="397" t="s">
        <v>75</v>
      </c>
    </row>
    <row r="909" spans="1:44" x14ac:dyDescent="0.25">
      <c r="A909" s="353">
        <v>45680</v>
      </c>
      <c r="B909" t="s">
        <v>343</v>
      </c>
      <c r="C909" t="s">
        <v>179</v>
      </c>
      <c r="D909" s="357" t="s">
        <v>182</v>
      </c>
      <c r="E909" t="s">
        <v>525</v>
      </c>
      <c r="F909" t="s">
        <v>526</v>
      </c>
      <c r="G909" t="s">
        <v>75</v>
      </c>
      <c r="H909" t="s">
        <v>2735</v>
      </c>
      <c r="I909" s="88">
        <v>2</v>
      </c>
      <c r="J909" t="s">
        <v>103</v>
      </c>
      <c r="K909" s="49" t="s">
        <v>2736</v>
      </c>
      <c r="L909" s="397">
        <v>1250</v>
      </c>
      <c r="M909" t="s">
        <v>75</v>
      </c>
      <c r="N909" t="s">
        <v>75</v>
      </c>
      <c r="O909" t="s">
        <v>347</v>
      </c>
      <c r="P909" t="s">
        <v>347</v>
      </c>
      <c r="Q909" s="353">
        <v>46054</v>
      </c>
      <c r="R909" t="s">
        <v>403</v>
      </c>
      <c r="S909" t="s">
        <v>75</v>
      </c>
      <c r="T909" t="s">
        <v>75</v>
      </c>
      <c r="U909" t="s">
        <v>75</v>
      </c>
      <c r="V909" t="s">
        <v>404</v>
      </c>
      <c r="W909" t="s">
        <v>75</v>
      </c>
      <c r="X909" s="49">
        <v>1.3</v>
      </c>
      <c r="Y909" t="s">
        <v>75</v>
      </c>
      <c r="Z909" t="s">
        <v>347</v>
      </c>
      <c r="AA909" t="s">
        <v>75</v>
      </c>
      <c r="AB909" t="s">
        <v>2737</v>
      </c>
      <c r="AC909" t="s">
        <v>522</v>
      </c>
      <c r="AD909" t="s">
        <v>164</v>
      </c>
      <c r="AE909" t="s">
        <v>164</v>
      </c>
      <c r="AF909" t="s">
        <v>345</v>
      </c>
      <c r="AG909" s="88" t="s">
        <v>262</v>
      </c>
      <c r="AH909" t="s">
        <v>83</v>
      </c>
      <c r="AI909" s="49" t="s">
        <v>436</v>
      </c>
      <c r="AJ909" s="49">
        <v>5</v>
      </c>
      <c r="AK909" t="s">
        <v>5650</v>
      </c>
      <c r="AL909" s="355">
        <v>2500</v>
      </c>
      <c r="AM909" s="49" t="s">
        <v>75</v>
      </c>
      <c r="AN909" s="49" t="s">
        <v>5651</v>
      </c>
      <c r="AO909" s="397" t="s">
        <v>75</v>
      </c>
      <c r="AP909" s="397" t="s">
        <v>75</v>
      </c>
      <c r="AQ909" s="397" t="s">
        <v>75</v>
      </c>
      <c r="AR909" s="397" t="s">
        <v>75</v>
      </c>
    </row>
    <row r="910" spans="1:44" x14ac:dyDescent="0.25">
      <c r="A910" s="353">
        <v>45680</v>
      </c>
      <c r="B910" t="s">
        <v>343</v>
      </c>
      <c r="C910" t="s">
        <v>179</v>
      </c>
      <c r="D910" s="357" t="s">
        <v>182</v>
      </c>
      <c r="E910" t="s">
        <v>525</v>
      </c>
      <c r="F910" t="s">
        <v>526</v>
      </c>
      <c r="G910" t="s">
        <v>75</v>
      </c>
      <c r="H910" t="s">
        <v>2741</v>
      </c>
      <c r="I910" s="88">
        <v>2</v>
      </c>
      <c r="J910" t="s">
        <v>103</v>
      </c>
      <c r="K910" s="49" t="s">
        <v>2742</v>
      </c>
      <c r="L910" s="397">
        <v>1250</v>
      </c>
      <c r="M910" t="s">
        <v>75</v>
      </c>
      <c r="N910" t="s">
        <v>75</v>
      </c>
      <c r="O910" t="s">
        <v>347</v>
      </c>
      <c r="P910" t="s">
        <v>347</v>
      </c>
      <c r="Q910" s="353" t="s">
        <v>75</v>
      </c>
      <c r="R910" t="s">
        <v>403</v>
      </c>
      <c r="S910" t="s">
        <v>75</v>
      </c>
      <c r="T910" t="s">
        <v>75</v>
      </c>
      <c r="U910" t="s">
        <v>75</v>
      </c>
      <c r="V910" t="s">
        <v>404</v>
      </c>
      <c r="W910" t="s">
        <v>75</v>
      </c>
      <c r="X910" s="49">
        <v>1.3</v>
      </c>
      <c r="Y910" t="s">
        <v>75</v>
      </c>
      <c r="Z910" t="s">
        <v>347</v>
      </c>
      <c r="AA910" t="s">
        <v>75</v>
      </c>
      <c r="AB910" t="s">
        <v>2743</v>
      </c>
      <c r="AC910" t="s">
        <v>522</v>
      </c>
      <c r="AD910" t="s">
        <v>164</v>
      </c>
      <c r="AE910" t="s">
        <v>164</v>
      </c>
      <c r="AF910" t="s">
        <v>345</v>
      </c>
      <c r="AG910" s="88" t="s">
        <v>262</v>
      </c>
      <c r="AH910" t="s">
        <v>83</v>
      </c>
      <c r="AI910" s="49" t="s">
        <v>414</v>
      </c>
      <c r="AJ910" s="49">
        <v>5</v>
      </c>
      <c r="AK910" t="s">
        <v>5650</v>
      </c>
      <c r="AL910" s="355">
        <v>2500</v>
      </c>
      <c r="AM910" s="49" t="s">
        <v>75</v>
      </c>
      <c r="AN910" s="49" t="s">
        <v>5651</v>
      </c>
      <c r="AO910" s="397" t="s">
        <v>75</v>
      </c>
      <c r="AP910" s="397" t="s">
        <v>75</v>
      </c>
      <c r="AQ910" s="397" t="s">
        <v>75</v>
      </c>
      <c r="AR910" s="397" t="s">
        <v>75</v>
      </c>
    </row>
    <row r="911" spans="1:44" x14ac:dyDescent="0.25">
      <c r="A911" s="353">
        <v>45680</v>
      </c>
      <c r="B911" t="s">
        <v>343</v>
      </c>
      <c r="C911" t="s">
        <v>179</v>
      </c>
      <c r="D911" s="357" t="s">
        <v>182</v>
      </c>
      <c r="E911" t="s">
        <v>525</v>
      </c>
      <c r="F911" t="s">
        <v>526</v>
      </c>
      <c r="G911" t="s">
        <v>75</v>
      </c>
      <c r="H911" t="s">
        <v>185</v>
      </c>
      <c r="I911" s="88">
        <v>6</v>
      </c>
      <c r="J911" t="s">
        <v>103</v>
      </c>
      <c r="K911" s="49" t="s">
        <v>327</v>
      </c>
      <c r="L911" s="397">
        <v>1250</v>
      </c>
      <c r="M911" t="s">
        <v>75</v>
      </c>
      <c r="N911" t="s">
        <v>75</v>
      </c>
      <c r="O911" t="s">
        <v>347</v>
      </c>
      <c r="P911" t="s">
        <v>347</v>
      </c>
      <c r="Q911" s="353">
        <v>47072</v>
      </c>
      <c r="R911" t="s">
        <v>403</v>
      </c>
      <c r="S911" t="s">
        <v>75</v>
      </c>
      <c r="T911" t="s">
        <v>75</v>
      </c>
      <c r="U911" t="s">
        <v>75</v>
      </c>
      <c r="V911" t="s">
        <v>404</v>
      </c>
      <c r="W911" t="s">
        <v>75</v>
      </c>
      <c r="X911" s="49">
        <v>1.3</v>
      </c>
      <c r="Y911" t="s">
        <v>75</v>
      </c>
      <c r="Z911" t="s">
        <v>347</v>
      </c>
      <c r="AA911" t="s">
        <v>75</v>
      </c>
      <c r="AB911" t="s">
        <v>106</v>
      </c>
      <c r="AC911" t="s">
        <v>522</v>
      </c>
      <c r="AD911" t="s">
        <v>164</v>
      </c>
      <c r="AE911" t="s">
        <v>164</v>
      </c>
      <c r="AF911" t="s">
        <v>345</v>
      </c>
      <c r="AG911" s="88" t="s">
        <v>262</v>
      </c>
      <c r="AH911" t="s">
        <v>83</v>
      </c>
      <c r="AI911" s="49" t="s">
        <v>436</v>
      </c>
      <c r="AJ911" s="49">
        <v>5</v>
      </c>
      <c r="AK911" t="s">
        <v>5650</v>
      </c>
      <c r="AL911" s="355">
        <v>7500</v>
      </c>
      <c r="AM911" s="49" t="s">
        <v>75</v>
      </c>
      <c r="AN911" s="49" t="s">
        <v>5651</v>
      </c>
      <c r="AO911" s="397" t="s">
        <v>75</v>
      </c>
      <c r="AP911" s="397" t="s">
        <v>75</v>
      </c>
      <c r="AQ911" s="397" t="s">
        <v>75</v>
      </c>
      <c r="AR911" s="397" t="s">
        <v>75</v>
      </c>
    </row>
    <row r="912" spans="1:44" x14ac:dyDescent="0.25">
      <c r="A912" s="353">
        <v>45680</v>
      </c>
      <c r="B912" t="s">
        <v>343</v>
      </c>
      <c r="C912" t="s">
        <v>179</v>
      </c>
      <c r="D912" s="357" t="s">
        <v>2670</v>
      </c>
      <c r="E912" t="s">
        <v>2671</v>
      </c>
      <c r="F912" t="s">
        <v>5607</v>
      </c>
      <c r="H912" t="s">
        <v>5608</v>
      </c>
      <c r="I912" s="88">
        <v>10</v>
      </c>
      <c r="J912" t="s">
        <v>103</v>
      </c>
      <c r="K912" s="49" t="s">
        <v>5609</v>
      </c>
      <c r="L912" s="397">
        <v>137</v>
      </c>
      <c r="M912" t="s">
        <v>75</v>
      </c>
      <c r="N912" t="s">
        <v>75</v>
      </c>
      <c r="O912" t="s">
        <v>347</v>
      </c>
      <c r="P912" t="s">
        <v>347</v>
      </c>
      <c r="Q912" s="353">
        <v>45608</v>
      </c>
      <c r="R912" t="s">
        <v>403</v>
      </c>
      <c r="S912" t="s">
        <v>75</v>
      </c>
      <c r="T912" t="s">
        <v>75</v>
      </c>
      <c r="U912" t="s">
        <v>75</v>
      </c>
      <c r="V912" t="s">
        <v>404</v>
      </c>
      <c r="W912" t="s">
        <v>75</v>
      </c>
      <c r="X912" s="49">
        <v>1.2</v>
      </c>
      <c r="Y912" t="s">
        <v>75</v>
      </c>
      <c r="Z912" t="s">
        <v>347</v>
      </c>
      <c r="AA912" t="s">
        <v>75</v>
      </c>
      <c r="AB912" t="s">
        <v>5610</v>
      </c>
      <c r="AC912" t="s">
        <v>522</v>
      </c>
      <c r="AD912" t="s">
        <v>164</v>
      </c>
      <c r="AE912" t="s">
        <v>164</v>
      </c>
      <c r="AF912" t="s">
        <v>345</v>
      </c>
      <c r="AG912" s="88" t="s">
        <v>262</v>
      </c>
      <c r="AH912" t="s">
        <v>83</v>
      </c>
      <c r="AI912" s="49" t="s">
        <v>436</v>
      </c>
      <c r="AJ912" s="49">
        <v>1</v>
      </c>
      <c r="AK912" t="s">
        <v>5650</v>
      </c>
      <c r="AL912" s="355">
        <v>1370</v>
      </c>
      <c r="AM912" s="49" t="s">
        <v>75</v>
      </c>
      <c r="AN912" s="49" t="s">
        <v>5651</v>
      </c>
      <c r="AO912" s="397" t="s">
        <v>75</v>
      </c>
      <c r="AP912" s="397" t="s">
        <v>75</v>
      </c>
      <c r="AQ912" s="397" t="s">
        <v>75</v>
      </c>
      <c r="AR912" s="397" t="s">
        <v>75</v>
      </c>
    </row>
    <row r="913" spans="1:44" x14ac:dyDescent="0.25">
      <c r="A913" s="353">
        <v>45685</v>
      </c>
      <c r="B913" t="s">
        <v>342</v>
      </c>
      <c r="C913" t="s">
        <v>179</v>
      </c>
      <c r="D913" s="357" t="s">
        <v>2670</v>
      </c>
      <c r="E913" t="s">
        <v>2671</v>
      </c>
      <c r="F913" t="s">
        <v>2674</v>
      </c>
      <c r="G913" t="s">
        <v>75</v>
      </c>
      <c r="H913" t="s">
        <v>2674</v>
      </c>
      <c r="I913" s="88">
        <v>-11</v>
      </c>
      <c r="J913" t="s">
        <v>103</v>
      </c>
      <c r="K913" s="49" t="s">
        <v>5652</v>
      </c>
      <c r="L913" s="397">
        <v>137</v>
      </c>
      <c r="M913" t="s">
        <v>75</v>
      </c>
      <c r="N913" t="s">
        <v>75</v>
      </c>
      <c r="O913" t="s">
        <v>347</v>
      </c>
      <c r="P913" t="s">
        <v>347</v>
      </c>
      <c r="Q913" s="353" t="s">
        <v>75</v>
      </c>
      <c r="R913" t="s">
        <v>403</v>
      </c>
      <c r="S913" t="s">
        <v>75</v>
      </c>
      <c r="T913" t="s">
        <v>75</v>
      </c>
      <c r="U913" t="s">
        <v>75</v>
      </c>
      <c r="V913" t="s">
        <v>404</v>
      </c>
      <c r="W913" t="s">
        <v>75</v>
      </c>
      <c r="X913" s="49">
        <v>1.2</v>
      </c>
      <c r="Y913" t="s">
        <v>75</v>
      </c>
      <c r="Z913" t="s">
        <v>347</v>
      </c>
      <c r="AA913" t="s">
        <v>75</v>
      </c>
      <c r="AB913" t="s">
        <v>2675</v>
      </c>
      <c r="AC913" t="s">
        <v>522</v>
      </c>
      <c r="AD913" t="s">
        <v>164</v>
      </c>
      <c r="AE913" t="s">
        <v>164</v>
      </c>
      <c r="AF913" t="s">
        <v>345</v>
      </c>
      <c r="AG913" s="88" t="s">
        <v>262</v>
      </c>
      <c r="AH913" t="s">
        <v>83</v>
      </c>
      <c r="AI913" s="49" t="s">
        <v>436</v>
      </c>
      <c r="AJ913" s="49">
        <v>1</v>
      </c>
      <c r="AK913" t="s">
        <v>5653</v>
      </c>
      <c r="AL913" s="355">
        <v>-1507</v>
      </c>
      <c r="AM913" s="49" t="s">
        <v>75</v>
      </c>
      <c r="AN913" s="49" t="s">
        <v>5654</v>
      </c>
      <c r="AO913" s="397" t="s">
        <v>75</v>
      </c>
      <c r="AP913" s="397" t="s">
        <v>75</v>
      </c>
      <c r="AQ913" s="397" t="s">
        <v>75</v>
      </c>
      <c r="AR913" s="397" t="s">
        <v>75</v>
      </c>
    </row>
    <row r="914" spans="1:44" x14ac:dyDescent="0.25">
      <c r="A914" s="353">
        <v>45685</v>
      </c>
      <c r="B914" t="s">
        <v>342</v>
      </c>
      <c r="C914" t="s">
        <v>179</v>
      </c>
      <c r="D914" s="357" t="s">
        <v>2670</v>
      </c>
      <c r="E914" t="s">
        <v>2671</v>
      </c>
      <c r="F914" t="s">
        <v>2672</v>
      </c>
      <c r="G914" t="s">
        <v>75</v>
      </c>
      <c r="H914" t="s">
        <v>2672</v>
      </c>
      <c r="I914" s="88">
        <v>-4</v>
      </c>
      <c r="J914" t="s">
        <v>103</v>
      </c>
      <c r="K914" s="49" t="s">
        <v>5641</v>
      </c>
      <c r="L914" s="397">
        <v>137</v>
      </c>
      <c r="M914" t="s">
        <v>75</v>
      </c>
      <c r="N914" t="s">
        <v>75</v>
      </c>
      <c r="O914" t="s">
        <v>347</v>
      </c>
      <c r="P914" t="s">
        <v>347</v>
      </c>
      <c r="Q914" s="353" t="s">
        <v>75</v>
      </c>
      <c r="R914" t="s">
        <v>403</v>
      </c>
      <c r="S914" t="s">
        <v>75</v>
      </c>
      <c r="T914" t="s">
        <v>75</v>
      </c>
      <c r="U914" t="s">
        <v>75</v>
      </c>
      <c r="V914" t="s">
        <v>404</v>
      </c>
      <c r="W914" t="s">
        <v>75</v>
      </c>
      <c r="X914" s="49">
        <v>1.2</v>
      </c>
      <c r="Y914" t="s">
        <v>75</v>
      </c>
      <c r="Z914" t="s">
        <v>347</v>
      </c>
      <c r="AA914" t="s">
        <v>75</v>
      </c>
      <c r="AB914" t="s">
        <v>2673</v>
      </c>
      <c r="AC914" t="s">
        <v>522</v>
      </c>
      <c r="AD914" t="s">
        <v>164</v>
      </c>
      <c r="AE914" t="s">
        <v>164</v>
      </c>
      <c r="AF914" t="s">
        <v>345</v>
      </c>
      <c r="AG914" s="88" t="s">
        <v>262</v>
      </c>
      <c r="AH914" t="s">
        <v>83</v>
      </c>
      <c r="AI914" s="49" t="s">
        <v>436</v>
      </c>
      <c r="AJ914" s="49">
        <v>1</v>
      </c>
      <c r="AK914" t="s">
        <v>5653</v>
      </c>
      <c r="AL914" s="355">
        <v>-548</v>
      </c>
      <c r="AM914" s="49" t="s">
        <v>75</v>
      </c>
      <c r="AN914" s="49" t="s">
        <v>5654</v>
      </c>
      <c r="AO914" s="397" t="s">
        <v>75</v>
      </c>
      <c r="AP914" s="397" t="s">
        <v>75</v>
      </c>
      <c r="AQ914" s="397" t="s">
        <v>75</v>
      </c>
      <c r="AR914" s="397" t="s">
        <v>75</v>
      </c>
    </row>
    <row r="915" spans="1:44" x14ac:dyDescent="0.25">
      <c r="A915" s="353">
        <v>45685</v>
      </c>
      <c r="B915" t="s">
        <v>343</v>
      </c>
      <c r="C915" t="s">
        <v>179</v>
      </c>
      <c r="D915" s="357" t="s">
        <v>2670</v>
      </c>
      <c r="E915" t="s">
        <v>2671</v>
      </c>
      <c r="F915" t="s">
        <v>2726</v>
      </c>
      <c r="G915" t="s">
        <v>75</v>
      </c>
      <c r="H915" t="s">
        <v>2726</v>
      </c>
      <c r="I915" s="88">
        <v>5</v>
      </c>
      <c r="J915" t="s">
        <v>103</v>
      </c>
      <c r="K915" s="49" t="s">
        <v>5612</v>
      </c>
      <c r="L915" s="397">
        <v>137</v>
      </c>
      <c r="M915" t="s">
        <v>75</v>
      </c>
      <c r="N915" t="s">
        <v>75</v>
      </c>
      <c r="O915" t="s">
        <v>347</v>
      </c>
      <c r="P915" t="s">
        <v>347</v>
      </c>
      <c r="Q915" s="353" t="s">
        <v>75</v>
      </c>
      <c r="R915" t="s">
        <v>403</v>
      </c>
      <c r="S915" t="s">
        <v>75</v>
      </c>
      <c r="T915" t="s">
        <v>75</v>
      </c>
      <c r="U915" t="s">
        <v>75</v>
      </c>
      <c r="V915" t="s">
        <v>404</v>
      </c>
      <c r="W915" t="s">
        <v>75</v>
      </c>
      <c r="X915" s="49">
        <v>1.2</v>
      </c>
      <c r="Y915" t="s">
        <v>75</v>
      </c>
      <c r="Z915" t="s">
        <v>347</v>
      </c>
      <c r="AA915" t="s">
        <v>75</v>
      </c>
      <c r="AB915" t="s">
        <v>5613</v>
      </c>
      <c r="AC915" t="s">
        <v>522</v>
      </c>
      <c r="AD915" t="s">
        <v>164</v>
      </c>
      <c r="AE915" t="s">
        <v>164</v>
      </c>
      <c r="AF915" t="s">
        <v>345</v>
      </c>
      <c r="AG915" s="88" t="s">
        <v>262</v>
      </c>
      <c r="AH915" t="s">
        <v>83</v>
      </c>
      <c r="AI915" s="49" t="s">
        <v>436</v>
      </c>
      <c r="AJ915" s="49">
        <v>1</v>
      </c>
      <c r="AK915" t="s">
        <v>5655</v>
      </c>
      <c r="AL915" s="355">
        <v>685</v>
      </c>
      <c r="AM915" s="49" t="s">
        <v>75</v>
      </c>
      <c r="AN915" s="49" t="s">
        <v>5656</v>
      </c>
      <c r="AO915" s="397" t="s">
        <v>75</v>
      </c>
      <c r="AP915" s="397" t="s">
        <v>75</v>
      </c>
      <c r="AQ915" s="397" t="s">
        <v>75</v>
      </c>
      <c r="AR915" s="397" t="s">
        <v>75</v>
      </c>
    </row>
    <row r="916" spans="1:44" x14ac:dyDescent="0.25">
      <c r="A916" s="353">
        <v>45685</v>
      </c>
      <c r="B916" t="s">
        <v>343</v>
      </c>
      <c r="C916" t="s">
        <v>179</v>
      </c>
      <c r="D916" s="357" t="s">
        <v>2670</v>
      </c>
      <c r="E916" t="s">
        <v>2671</v>
      </c>
      <c r="F916" t="s">
        <v>5607</v>
      </c>
      <c r="H916" t="s">
        <v>5608</v>
      </c>
      <c r="I916" s="88">
        <v>10</v>
      </c>
      <c r="J916" t="s">
        <v>103</v>
      </c>
      <c r="K916" s="49" t="s">
        <v>5609</v>
      </c>
      <c r="L916" s="397">
        <v>137</v>
      </c>
      <c r="M916" t="s">
        <v>75</v>
      </c>
      <c r="N916" t="s">
        <v>75</v>
      </c>
      <c r="O916" t="s">
        <v>347</v>
      </c>
      <c r="P916" t="s">
        <v>347</v>
      </c>
      <c r="Q916" s="353">
        <v>45608</v>
      </c>
      <c r="R916" t="s">
        <v>403</v>
      </c>
      <c r="S916" t="s">
        <v>75</v>
      </c>
      <c r="T916" t="s">
        <v>75</v>
      </c>
      <c r="U916" t="s">
        <v>75</v>
      </c>
      <c r="V916" t="s">
        <v>404</v>
      </c>
      <c r="W916" t="s">
        <v>75</v>
      </c>
      <c r="X916" s="49">
        <v>1.2</v>
      </c>
      <c r="Y916" t="s">
        <v>75</v>
      </c>
      <c r="Z916" t="s">
        <v>347</v>
      </c>
      <c r="AA916" t="s">
        <v>75</v>
      </c>
      <c r="AB916" t="s">
        <v>5610</v>
      </c>
      <c r="AC916" t="s">
        <v>522</v>
      </c>
      <c r="AD916" t="s">
        <v>164</v>
      </c>
      <c r="AE916" t="s">
        <v>164</v>
      </c>
      <c r="AF916" t="s">
        <v>345</v>
      </c>
      <c r="AG916" s="88" t="s">
        <v>262</v>
      </c>
      <c r="AH916" t="s">
        <v>83</v>
      </c>
      <c r="AI916" s="49" t="s">
        <v>436</v>
      </c>
      <c r="AJ916" s="49">
        <v>1</v>
      </c>
      <c r="AK916" t="s">
        <v>5655</v>
      </c>
      <c r="AL916" s="355">
        <v>1370</v>
      </c>
      <c r="AM916" s="49" t="s">
        <v>75</v>
      </c>
      <c r="AN916" s="49" t="s">
        <v>5656</v>
      </c>
      <c r="AO916" s="397" t="s">
        <v>75</v>
      </c>
      <c r="AP916" s="397" t="s">
        <v>75</v>
      </c>
      <c r="AQ916" s="397" t="s">
        <v>75</v>
      </c>
      <c r="AR916" s="397" t="s">
        <v>75</v>
      </c>
    </row>
    <row r="917" spans="1:44" x14ac:dyDescent="0.25">
      <c r="A917" s="353">
        <v>45687</v>
      </c>
      <c r="B917" t="s">
        <v>342</v>
      </c>
      <c r="C917" t="s">
        <v>179</v>
      </c>
      <c r="D917" s="357" t="s">
        <v>110</v>
      </c>
      <c r="E917" t="s">
        <v>523</v>
      </c>
      <c r="F917" t="s">
        <v>181</v>
      </c>
      <c r="G917" t="s">
        <v>75</v>
      </c>
      <c r="H917" t="s">
        <v>181</v>
      </c>
      <c r="I917" s="88">
        <v>-4</v>
      </c>
      <c r="J917" t="s">
        <v>103</v>
      </c>
      <c r="K917" s="49" t="s">
        <v>119</v>
      </c>
      <c r="L917" s="397">
        <v>350</v>
      </c>
      <c r="M917" t="s">
        <v>75</v>
      </c>
      <c r="N917" t="s">
        <v>75</v>
      </c>
      <c r="O917" t="s">
        <v>347</v>
      </c>
      <c r="P917" t="s">
        <v>347</v>
      </c>
      <c r="Q917" s="353" t="s">
        <v>75</v>
      </c>
      <c r="R917" t="s">
        <v>403</v>
      </c>
      <c r="S917" t="s">
        <v>75</v>
      </c>
      <c r="T917" t="s">
        <v>75</v>
      </c>
      <c r="U917" t="s">
        <v>75</v>
      </c>
      <c r="V917" t="s">
        <v>404</v>
      </c>
      <c r="W917" t="s">
        <v>75</v>
      </c>
      <c r="X917" s="49">
        <v>1.4</v>
      </c>
      <c r="Y917" t="s">
        <v>75</v>
      </c>
      <c r="Z917" t="s">
        <v>347</v>
      </c>
      <c r="AA917" t="s">
        <v>75</v>
      </c>
      <c r="AB917" t="s">
        <v>604</v>
      </c>
      <c r="AC917" t="s">
        <v>522</v>
      </c>
      <c r="AD917" t="s">
        <v>164</v>
      </c>
      <c r="AE917" t="s">
        <v>164</v>
      </c>
      <c r="AF917" t="s">
        <v>345</v>
      </c>
      <c r="AG917" s="88" t="s">
        <v>262</v>
      </c>
      <c r="AH917" t="s">
        <v>83</v>
      </c>
      <c r="AI917" s="49" t="s">
        <v>436</v>
      </c>
      <c r="AJ917" s="49">
        <v>1</v>
      </c>
      <c r="AK917" t="s">
        <v>5657</v>
      </c>
      <c r="AL917" s="355">
        <v>-1400</v>
      </c>
      <c r="AM917" s="49" t="s">
        <v>75</v>
      </c>
      <c r="AN917" s="49" t="s">
        <v>5658</v>
      </c>
      <c r="AO917" s="397" t="s">
        <v>75</v>
      </c>
      <c r="AP917" s="397" t="s">
        <v>75</v>
      </c>
      <c r="AQ917" s="397" t="s">
        <v>75</v>
      </c>
      <c r="AR917" s="397" t="s">
        <v>75</v>
      </c>
    </row>
    <row r="918" spans="1:44" x14ac:dyDescent="0.25">
      <c r="A918" s="353">
        <v>45687</v>
      </c>
      <c r="B918" t="s">
        <v>343</v>
      </c>
      <c r="C918" t="s">
        <v>179</v>
      </c>
      <c r="D918" s="357" t="s">
        <v>110</v>
      </c>
      <c r="E918" t="s">
        <v>523</v>
      </c>
      <c r="F918" t="s">
        <v>202</v>
      </c>
      <c r="G918" t="s">
        <v>75</v>
      </c>
      <c r="H918" t="s">
        <v>202</v>
      </c>
      <c r="I918" s="88">
        <v>2</v>
      </c>
      <c r="J918" t="s">
        <v>103</v>
      </c>
      <c r="K918" s="49" t="s">
        <v>118</v>
      </c>
      <c r="L918" s="397">
        <v>350</v>
      </c>
      <c r="M918" t="s">
        <v>75</v>
      </c>
      <c r="N918" t="s">
        <v>75</v>
      </c>
      <c r="O918" t="s">
        <v>347</v>
      </c>
      <c r="P918" t="s">
        <v>347</v>
      </c>
      <c r="Q918" s="353">
        <v>46054</v>
      </c>
      <c r="R918" t="s">
        <v>403</v>
      </c>
      <c r="S918" t="s">
        <v>75</v>
      </c>
      <c r="T918" t="s">
        <v>75</v>
      </c>
      <c r="U918" t="s">
        <v>75</v>
      </c>
      <c r="V918" t="s">
        <v>404</v>
      </c>
      <c r="W918" t="s">
        <v>75</v>
      </c>
      <c r="X918" s="49">
        <v>1.3</v>
      </c>
      <c r="Y918" t="s">
        <v>75</v>
      </c>
      <c r="Z918" t="s">
        <v>347</v>
      </c>
      <c r="AA918" t="s">
        <v>75</v>
      </c>
      <c r="AB918" t="s">
        <v>625</v>
      </c>
      <c r="AC918" t="s">
        <v>522</v>
      </c>
      <c r="AD918" t="s">
        <v>164</v>
      </c>
      <c r="AE918" t="s">
        <v>164</v>
      </c>
      <c r="AF918" t="s">
        <v>345</v>
      </c>
      <c r="AG918" s="88" t="s">
        <v>262</v>
      </c>
      <c r="AH918" t="s">
        <v>83</v>
      </c>
      <c r="AI918" s="49" t="s">
        <v>436</v>
      </c>
      <c r="AJ918" s="49">
        <v>5</v>
      </c>
      <c r="AK918" t="s">
        <v>5659</v>
      </c>
      <c r="AL918" s="355">
        <v>700</v>
      </c>
      <c r="AM918" s="49" t="s">
        <v>75</v>
      </c>
      <c r="AN918" s="49" t="s">
        <v>5660</v>
      </c>
      <c r="AO918" s="397" t="s">
        <v>75</v>
      </c>
      <c r="AP918" s="397" t="s">
        <v>75</v>
      </c>
      <c r="AQ918" s="397" t="s">
        <v>75</v>
      </c>
      <c r="AR918" s="397" t="s">
        <v>75</v>
      </c>
    </row>
    <row r="919" spans="1:44" x14ac:dyDescent="0.25">
      <c r="A919" s="353">
        <v>45687</v>
      </c>
      <c r="B919" t="s">
        <v>343</v>
      </c>
      <c r="C919" t="s">
        <v>179</v>
      </c>
      <c r="D919" s="357" t="s">
        <v>110</v>
      </c>
      <c r="E919" t="s">
        <v>523</v>
      </c>
      <c r="F919" t="s">
        <v>206</v>
      </c>
      <c r="G919" t="s">
        <v>75</v>
      </c>
      <c r="H919" t="s">
        <v>206</v>
      </c>
      <c r="I919" s="88">
        <v>2</v>
      </c>
      <c r="J919" t="s">
        <v>103</v>
      </c>
      <c r="K919" s="49" t="s">
        <v>111</v>
      </c>
      <c r="L919" s="397">
        <v>350</v>
      </c>
      <c r="M919" t="s">
        <v>75</v>
      </c>
      <c r="N919" t="s">
        <v>75</v>
      </c>
      <c r="O919" t="s">
        <v>347</v>
      </c>
      <c r="P919" t="s">
        <v>347</v>
      </c>
      <c r="Q919" s="353" t="s">
        <v>75</v>
      </c>
      <c r="R919" t="s">
        <v>403</v>
      </c>
      <c r="S919" t="s">
        <v>75</v>
      </c>
      <c r="T919" t="s">
        <v>75</v>
      </c>
      <c r="U919" t="s">
        <v>75</v>
      </c>
      <c r="V919" t="s">
        <v>404</v>
      </c>
      <c r="W919" t="s">
        <v>75</v>
      </c>
      <c r="X919" s="49">
        <v>1.4</v>
      </c>
      <c r="Y919" t="s">
        <v>75</v>
      </c>
      <c r="Z919" t="s">
        <v>347</v>
      </c>
      <c r="AA919" t="s">
        <v>75</v>
      </c>
      <c r="AB919" t="s">
        <v>626</v>
      </c>
      <c r="AC919" t="s">
        <v>522</v>
      </c>
      <c r="AD919" t="s">
        <v>164</v>
      </c>
      <c r="AE919" t="s">
        <v>164</v>
      </c>
      <c r="AF919" t="s">
        <v>345</v>
      </c>
      <c r="AG919" s="88" t="s">
        <v>262</v>
      </c>
      <c r="AH919" t="s">
        <v>83</v>
      </c>
      <c r="AI919" s="49" t="s">
        <v>436</v>
      </c>
      <c r="AJ919" s="49">
        <v>1</v>
      </c>
      <c r="AK919" t="s">
        <v>5659</v>
      </c>
      <c r="AL919" s="355">
        <v>700</v>
      </c>
      <c r="AM919" s="49" t="s">
        <v>75</v>
      </c>
      <c r="AN919" s="49" t="s">
        <v>5660</v>
      </c>
      <c r="AO919" s="397" t="s">
        <v>75</v>
      </c>
      <c r="AP919" s="397" t="s">
        <v>75</v>
      </c>
      <c r="AQ919" s="397" t="s">
        <v>75</v>
      </c>
      <c r="AR919" s="397" t="s">
        <v>75</v>
      </c>
    </row>
  </sheetData>
  <conditionalFormatting sqref="H1">
    <cfRule type="duplicateValues" dxfId="224"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W515"/>
  <sheetViews>
    <sheetView topLeftCell="B1" zoomScale="115" zoomScaleNormal="115" workbookViewId="0">
      <pane xSplit="2" topLeftCell="D1" activePane="topRight" state="frozen"/>
      <selection activeCell="B61" sqref="B61"/>
      <selection pane="topRight" activeCell="B1" sqref="A1:XFD485"/>
    </sheetView>
  </sheetViews>
  <sheetFormatPr defaultColWidth="9.140625" defaultRowHeight="15" x14ac:dyDescent="0.25"/>
  <cols>
    <col min="1" max="1" width="25.85546875" customWidth="1"/>
    <col min="2" max="2" width="11.85546875" customWidth="1"/>
    <col min="3" max="3" width="40.140625" customWidth="1"/>
    <col min="4" max="4" width="16" style="252" customWidth="1"/>
    <col min="5" max="5" width="11.140625" hidden="1" customWidth="1"/>
    <col min="6" max="6" width="14.42578125" hidden="1" customWidth="1"/>
    <col min="7" max="7" width="16" hidden="1" customWidth="1"/>
    <col min="8" max="8" width="13.140625" hidden="1" customWidth="1"/>
    <col min="9" max="9" width="14.85546875" hidden="1" customWidth="1"/>
    <col min="10" max="10" width="13.140625" hidden="1" customWidth="1"/>
    <col min="11" max="11" width="17" hidden="1" customWidth="1"/>
    <col min="12" max="12" width="16.85546875" style="252" hidden="1" customWidth="1"/>
    <col min="13" max="13" width="3.42578125" customWidth="1"/>
    <col min="14" max="14" width="12.85546875" bestFit="1" customWidth="1"/>
    <col min="16" max="16" width="11.5703125" customWidth="1"/>
    <col min="17" max="17" width="13.140625" bestFit="1" customWidth="1"/>
    <col min="18" max="18" width="16.85546875" bestFit="1" customWidth="1"/>
    <col min="19" max="19" width="14.5703125" bestFit="1" customWidth="1"/>
    <col min="20" max="20" width="23.42578125" bestFit="1" customWidth="1"/>
    <col min="21" max="22" width="16.85546875" bestFit="1" customWidth="1"/>
    <col min="23" max="23" width="10.140625" bestFit="1" customWidth="1"/>
  </cols>
  <sheetData>
    <row r="1" spans="2:21" ht="18.75" thickBot="1" x14ac:dyDescent="0.3">
      <c r="B1" s="456" t="s">
        <v>2248</v>
      </c>
      <c r="C1" s="456"/>
      <c r="D1" s="456"/>
      <c r="E1" s="456"/>
      <c r="F1" s="456"/>
      <c r="G1" s="456"/>
      <c r="H1" s="456"/>
      <c r="I1" s="456"/>
      <c r="J1" s="456"/>
      <c r="K1" s="456"/>
      <c r="L1" s="456"/>
      <c r="M1" s="456"/>
      <c r="N1" s="456"/>
      <c r="O1" s="456"/>
      <c r="P1" s="456"/>
      <c r="Q1" s="456"/>
      <c r="R1" s="456"/>
    </row>
    <row r="2" spans="2:21" ht="141.75" x14ac:dyDescent="0.25">
      <c r="B2" s="300" t="s">
        <v>979</v>
      </c>
      <c r="C2" s="301" t="s">
        <v>980</v>
      </c>
      <c r="D2" s="301" t="s">
        <v>846</v>
      </c>
      <c r="E2" s="301" t="s">
        <v>910</v>
      </c>
      <c r="F2" s="302" t="s">
        <v>911</v>
      </c>
      <c r="G2" s="303" t="s">
        <v>912</v>
      </c>
      <c r="H2" s="303" t="s">
        <v>913</v>
      </c>
      <c r="I2" s="303" t="s">
        <v>914</v>
      </c>
      <c r="J2" s="303" t="s">
        <v>915</v>
      </c>
      <c r="K2" s="303" t="s">
        <v>916</v>
      </c>
      <c r="L2" s="304" t="s">
        <v>917</v>
      </c>
      <c r="M2" s="303" t="s">
        <v>918</v>
      </c>
      <c r="N2" s="303" t="s">
        <v>919</v>
      </c>
      <c r="O2" s="303" t="s">
        <v>920</v>
      </c>
      <c r="P2" s="303" t="s">
        <v>921</v>
      </c>
      <c r="Q2" s="305" t="s">
        <v>854</v>
      </c>
      <c r="R2" s="331" t="s">
        <v>962</v>
      </c>
    </row>
    <row r="3" spans="2:21" ht="25.5" x14ac:dyDescent="0.25">
      <c r="B3" s="145" t="s">
        <v>981</v>
      </c>
      <c r="C3" s="306" t="s">
        <v>1630</v>
      </c>
      <c r="D3" s="307" t="s">
        <v>592</v>
      </c>
      <c r="E3" s="254" t="s">
        <v>2085</v>
      </c>
      <c r="F3" s="254" t="s">
        <v>2086</v>
      </c>
      <c r="G3" s="92" t="s">
        <v>1915</v>
      </c>
      <c r="H3" s="92" t="s">
        <v>2243</v>
      </c>
      <c r="I3" s="93">
        <v>25</v>
      </c>
      <c r="J3" s="94">
        <v>6000</v>
      </c>
      <c r="K3" s="81">
        <f t="shared" ref="K3" si="0">+N3+O3-P3</f>
        <v>-1000</v>
      </c>
      <c r="L3" s="95">
        <v>0</v>
      </c>
      <c r="M3" s="94">
        <f t="shared" ref="M3:M4" si="1">+J3</f>
        <v>6000</v>
      </c>
      <c r="N3" s="81">
        <v>0</v>
      </c>
      <c r="O3" s="81">
        <v>0</v>
      </c>
      <c r="P3" s="81">
        <v>1000</v>
      </c>
      <c r="Q3" s="308">
        <f t="shared" ref="Q3:Q7" si="2">+M3+O3-P3</f>
        <v>5000</v>
      </c>
      <c r="R3" t="s">
        <v>990</v>
      </c>
      <c r="T3" s="74" t="s">
        <v>357</v>
      </c>
      <c r="U3" t="s">
        <v>869</v>
      </c>
    </row>
    <row r="4" spans="2:21" ht="25.5" x14ac:dyDescent="0.25">
      <c r="B4" s="309" t="s">
        <v>981</v>
      </c>
      <c r="C4" s="310">
        <v>10016078859321</v>
      </c>
      <c r="D4" s="311" t="s">
        <v>600</v>
      </c>
      <c r="E4" s="312">
        <v>600310101</v>
      </c>
      <c r="F4" s="313" t="s">
        <v>940</v>
      </c>
      <c r="G4" s="314" t="s">
        <v>1915</v>
      </c>
      <c r="H4" s="314" t="s">
        <v>2242</v>
      </c>
      <c r="I4" s="315">
        <v>5</v>
      </c>
      <c r="J4" s="316">
        <v>7500</v>
      </c>
      <c r="K4" s="317">
        <f t="shared" ref="K4:K9" si="3">N4+O4-P4</f>
        <v>-6000</v>
      </c>
      <c r="L4" s="318">
        <v>0</v>
      </c>
      <c r="M4" s="316">
        <f t="shared" si="1"/>
        <v>7500</v>
      </c>
      <c r="N4" s="317">
        <v>0</v>
      </c>
      <c r="O4" s="317">
        <v>0</v>
      </c>
      <c r="P4" s="317">
        <v>6000</v>
      </c>
      <c r="Q4" s="319">
        <f t="shared" si="2"/>
        <v>1500</v>
      </c>
      <c r="R4" t="s">
        <v>2244</v>
      </c>
      <c r="T4" s="49" t="s">
        <v>2249</v>
      </c>
      <c r="U4" s="2">
        <v>154008</v>
      </c>
    </row>
    <row r="5" spans="2:21" ht="15.75" x14ac:dyDescent="0.25">
      <c r="B5" s="309" t="s">
        <v>2245</v>
      </c>
      <c r="C5" s="320" t="s">
        <v>1641</v>
      </c>
      <c r="D5" s="321" t="s">
        <v>678</v>
      </c>
      <c r="E5" s="322" t="s">
        <v>1642</v>
      </c>
      <c r="F5" s="320" t="s">
        <v>1643</v>
      </c>
      <c r="G5" s="314" t="s">
        <v>1915</v>
      </c>
      <c r="H5" s="314" t="s">
        <v>2242</v>
      </c>
      <c r="I5" s="315">
        <v>4</v>
      </c>
      <c r="J5" s="316">
        <v>4000</v>
      </c>
      <c r="K5" s="317">
        <f t="shared" si="3"/>
        <v>-3413</v>
      </c>
      <c r="L5" s="318">
        <v>0</v>
      </c>
      <c r="M5" s="316">
        <v>4000</v>
      </c>
      <c r="N5" s="317">
        <v>0</v>
      </c>
      <c r="O5" s="317">
        <v>0</v>
      </c>
      <c r="P5" s="317">
        <f>4000-587</f>
        <v>3413</v>
      </c>
      <c r="Q5" s="319">
        <f t="shared" si="2"/>
        <v>587</v>
      </c>
      <c r="R5" t="s">
        <v>2244</v>
      </c>
      <c r="T5" s="49" t="s">
        <v>862</v>
      </c>
      <c r="U5" s="2">
        <v>9000</v>
      </c>
    </row>
    <row r="6" spans="2:21" ht="25.5" x14ac:dyDescent="0.25">
      <c r="B6" s="309" t="s">
        <v>2245</v>
      </c>
      <c r="C6" s="310">
        <v>10016078859321</v>
      </c>
      <c r="D6" s="311" t="s">
        <v>600</v>
      </c>
      <c r="E6" s="312">
        <v>600310101</v>
      </c>
      <c r="F6" s="313" t="s">
        <v>940</v>
      </c>
      <c r="G6" s="314" t="s">
        <v>1915</v>
      </c>
      <c r="H6" s="314" t="s">
        <v>2242</v>
      </c>
      <c r="I6" s="315">
        <v>8</v>
      </c>
      <c r="J6" s="316">
        <v>7500</v>
      </c>
      <c r="K6" s="317">
        <f t="shared" si="3"/>
        <v>-5500</v>
      </c>
      <c r="L6" s="318">
        <v>0</v>
      </c>
      <c r="M6" s="316">
        <f t="shared" ref="M6:M7" si="4">+J6</f>
        <v>7500</v>
      </c>
      <c r="N6" s="317">
        <v>0</v>
      </c>
      <c r="O6" s="317">
        <v>0</v>
      </c>
      <c r="P6" s="317">
        <v>5500</v>
      </c>
      <c r="Q6" s="319">
        <f t="shared" si="2"/>
        <v>2000</v>
      </c>
      <c r="R6" t="s">
        <v>2244</v>
      </c>
      <c r="T6" s="49" t="s">
        <v>2244</v>
      </c>
      <c r="U6" s="2">
        <v>4087</v>
      </c>
    </row>
    <row r="7" spans="2:21" ht="25.5" x14ac:dyDescent="0.25">
      <c r="B7" s="145" t="s">
        <v>981</v>
      </c>
      <c r="C7" s="306" t="s">
        <v>1620</v>
      </c>
      <c r="D7" s="323" t="s">
        <v>587</v>
      </c>
      <c r="E7" s="324">
        <v>600310101</v>
      </c>
      <c r="F7" s="325" t="s">
        <v>927</v>
      </c>
      <c r="G7" s="92" t="s">
        <v>1915</v>
      </c>
      <c r="H7" s="92" t="s">
        <v>2242</v>
      </c>
      <c r="I7" s="93">
        <v>31</v>
      </c>
      <c r="J7" s="94">
        <v>3200</v>
      </c>
      <c r="K7" s="81">
        <f t="shared" si="3"/>
        <v>5800</v>
      </c>
      <c r="L7" s="95">
        <v>0</v>
      </c>
      <c r="M7" s="94">
        <f t="shared" si="4"/>
        <v>3200</v>
      </c>
      <c r="N7" s="81">
        <v>0</v>
      </c>
      <c r="O7" s="81">
        <f>2500+1100+2500+1500+1400-3200</f>
        <v>5800</v>
      </c>
      <c r="P7" s="81">
        <v>0</v>
      </c>
      <c r="Q7" s="308">
        <f t="shared" si="2"/>
        <v>9000</v>
      </c>
      <c r="R7" t="s">
        <v>862</v>
      </c>
      <c r="S7" t="s">
        <v>2246</v>
      </c>
      <c r="T7" s="49" t="s">
        <v>990</v>
      </c>
      <c r="U7" s="2">
        <v>57055</v>
      </c>
    </row>
    <row r="8" spans="2:21" ht="51" x14ac:dyDescent="0.25">
      <c r="B8" s="180" t="s">
        <v>981</v>
      </c>
      <c r="C8" s="306" t="s">
        <v>1615</v>
      </c>
      <c r="D8" s="323" t="s">
        <v>582</v>
      </c>
      <c r="E8" s="324" t="s">
        <v>1616</v>
      </c>
      <c r="F8" s="325" t="s">
        <v>1617</v>
      </c>
      <c r="G8" s="92" t="s">
        <v>1915</v>
      </c>
      <c r="H8" s="92" t="s">
        <v>2242</v>
      </c>
      <c r="I8" s="93">
        <v>31</v>
      </c>
      <c r="J8" s="94">
        <v>120000</v>
      </c>
      <c r="K8" s="81">
        <f t="shared" si="3"/>
        <v>0</v>
      </c>
      <c r="L8" s="95">
        <v>0</v>
      </c>
      <c r="M8" s="94">
        <v>120000</v>
      </c>
      <c r="N8" s="81">
        <v>0</v>
      </c>
      <c r="O8" s="81">
        <v>0</v>
      </c>
      <c r="P8" s="81">
        <v>0</v>
      </c>
      <c r="Q8" s="326">
        <f>+M8+O8-P8</f>
        <v>120000</v>
      </c>
      <c r="R8" t="s">
        <v>2249</v>
      </c>
      <c r="T8" s="49" t="s">
        <v>2247</v>
      </c>
      <c r="U8" s="2">
        <v>24400</v>
      </c>
    </row>
    <row r="9" spans="2:21" ht="25.5" x14ac:dyDescent="0.25">
      <c r="B9" s="145" t="s">
        <v>981</v>
      </c>
      <c r="C9" s="306" t="s">
        <v>1619</v>
      </c>
      <c r="D9" s="323" t="s">
        <v>583</v>
      </c>
      <c r="E9" s="96" t="s">
        <v>948</v>
      </c>
      <c r="F9" s="325" t="s">
        <v>949</v>
      </c>
      <c r="G9" s="92" t="s">
        <v>1915</v>
      </c>
      <c r="H9" s="92" t="s">
        <v>2242</v>
      </c>
      <c r="I9" s="93">
        <v>31</v>
      </c>
      <c r="J9" s="94">
        <v>20000</v>
      </c>
      <c r="K9" s="81">
        <f t="shared" si="3"/>
        <v>0</v>
      </c>
      <c r="L9" s="95">
        <v>0</v>
      </c>
      <c r="M9" s="94">
        <f>+J9</f>
        <v>20000</v>
      </c>
      <c r="N9" s="81">
        <v>0</v>
      </c>
      <c r="O9" s="81">
        <v>0</v>
      </c>
      <c r="P9" s="81">
        <v>0</v>
      </c>
      <c r="Q9" s="326">
        <f>+M9+O9-P9</f>
        <v>20000</v>
      </c>
      <c r="R9" t="s">
        <v>990</v>
      </c>
      <c r="T9" s="49" t="s">
        <v>7</v>
      </c>
      <c r="U9" s="2">
        <v>248550</v>
      </c>
    </row>
    <row r="10" spans="2:21" ht="25.5" x14ac:dyDescent="0.25">
      <c r="B10" s="145" t="s">
        <v>981</v>
      </c>
      <c r="C10" s="306" t="s">
        <v>1609</v>
      </c>
      <c r="D10" s="323" t="s">
        <v>648</v>
      </c>
      <c r="E10" s="324" t="s">
        <v>928</v>
      </c>
      <c r="F10" s="325" t="s">
        <v>929</v>
      </c>
      <c r="G10" s="92" t="s">
        <v>1915</v>
      </c>
      <c r="H10" s="92" t="s">
        <v>2242</v>
      </c>
      <c r="I10" s="93">
        <v>31</v>
      </c>
      <c r="J10" s="94">
        <v>3000</v>
      </c>
      <c r="K10" s="81">
        <f>+N10+O10-P10</f>
        <v>0</v>
      </c>
      <c r="L10" s="95">
        <v>0</v>
      </c>
      <c r="M10" s="94">
        <v>3000</v>
      </c>
      <c r="N10" s="81">
        <v>0</v>
      </c>
      <c r="O10" s="81">
        <v>0</v>
      </c>
      <c r="P10" s="81">
        <v>0</v>
      </c>
      <c r="Q10" s="326">
        <f>+O10+J10-P10</f>
        <v>3000</v>
      </c>
      <c r="R10" t="s">
        <v>990</v>
      </c>
    </row>
    <row r="11" spans="2:21" ht="25.5" x14ac:dyDescent="0.25">
      <c r="B11" s="145" t="s">
        <v>981</v>
      </c>
      <c r="C11" s="327">
        <v>30415118637898</v>
      </c>
      <c r="D11" s="307" t="s">
        <v>591</v>
      </c>
      <c r="E11" s="328">
        <v>302620122</v>
      </c>
      <c r="F11" s="325" t="s">
        <v>959</v>
      </c>
      <c r="G11" s="92" t="s">
        <v>1915</v>
      </c>
      <c r="H11" s="92" t="s">
        <v>2242</v>
      </c>
      <c r="I11" s="93">
        <v>31</v>
      </c>
      <c r="J11" s="94">
        <v>7500</v>
      </c>
      <c r="K11" s="81">
        <f t="shared" ref="K11:K23" si="5">+N11+O11-P11</f>
        <v>0</v>
      </c>
      <c r="L11" s="95">
        <v>0</v>
      </c>
      <c r="M11" s="94">
        <v>7500</v>
      </c>
      <c r="N11" s="81">
        <v>0</v>
      </c>
      <c r="O11" s="81">
        <v>0</v>
      </c>
      <c r="P11" s="81">
        <v>0</v>
      </c>
      <c r="Q11" s="326">
        <f t="shared" ref="Q11:Q12" si="6">+O11+J11-P11</f>
        <v>7500</v>
      </c>
      <c r="R11" t="s">
        <v>2247</v>
      </c>
      <c r="T11" s="74" t="s">
        <v>357</v>
      </c>
      <c r="U11" t="s">
        <v>869</v>
      </c>
    </row>
    <row r="12" spans="2:21" ht="25.5" x14ac:dyDescent="0.25">
      <c r="B12" s="145" t="s">
        <v>981</v>
      </c>
      <c r="C12" s="306" t="s">
        <v>1613</v>
      </c>
      <c r="D12" s="323" t="s">
        <v>601</v>
      </c>
      <c r="E12" s="324">
        <v>803510106</v>
      </c>
      <c r="F12" s="325" t="s">
        <v>941</v>
      </c>
      <c r="G12" s="92" t="s">
        <v>1915</v>
      </c>
      <c r="H12" s="92" t="s">
        <v>2242</v>
      </c>
      <c r="I12" s="93">
        <v>31</v>
      </c>
      <c r="J12" s="94">
        <v>6000</v>
      </c>
      <c r="K12" s="81">
        <f t="shared" si="5"/>
        <v>0</v>
      </c>
      <c r="L12" s="95">
        <v>0</v>
      </c>
      <c r="M12" s="94">
        <v>6000</v>
      </c>
      <c r="N12" s="81">
        <v>0</v>
      </c>
      <c r="O12" s="81">
        <v>0</v>
      </c>
      <c r="P12" s="81">
        <v>0</v>
      </c>
      <c r="Q12" s="326">
        <f t="shared" si="6"/>
        <v>6000</v>
      </c>
      <c r="R12" t="s">
        <v>2247</v>
      </c>
      <c r="T12" s="49" t="s">
        <v>1889</v>
      </c>
      <c r="U12" s="55">
        <v>5500</v>
      </c>
    </row>
    <row r="13" spans="2:21" ht="25.5" x14ac:dyDescent="0.25">
      <c r="B13" s="145" t="s">
        <v>981</v>
      </c>
      <c r="C13" s="306" t="s">
        <v>1627</v>
      </c>
      <c r="D13" s="323" t="s">
        <v>597</v>
      </c>
      <c r="E13" s="328" t="s">
        <v>922</v>
      </c>
      <c r="F13" s="329" t="s">
        <v>923</v>
      </c>
      <c r="G13" s="92" t="s">
        <v>1915</v>
      </c>
      <c r="H13" s="92" t="s">
        <v>2242</v>
      </c>
      <c r="I13" s="93">
        <v>31</v>
      </c>
      <c r="J13" s="94">
        <v>4000</v>
      </c>
      <c r="K13" s="81">
        <f t="shared" si="5"/>
        <v>400</v>
      </c>
      <c r="L13" s="95">
        <v>0</v>
      </c>
      <c r="M13" s="94">
        <f t="shared" ref="M13:M16" si="7">+J13</f>
        <v>4000</v>
      </c>
      <c r="N13" s="81">
        <v>0</v>
      </c>
      <c r="O13" s="81">
        <v>400</v>
      </c>
      <c r="P13" s="81">
        <v>0</v>
      </c>
      <c r="Q13" s="326">
        <f t="shared" ref="Q13:Q15" si="8">+M13+O13-P13</f>
        <v>4400</v>
      </c>
      <c r="R13" t="s">
        <v>990</v>
      </c>
      <c r="T13" s="49" t="s">
        <v>2514</v>
      </c>
      <c r="U13" s="55">
        <v>3292</v>
      </c>
    </row>
    <row r="14" spans="2:21" ht="51" x14ac:dyDescent="0.25">
      <c r="B14" s="145" t="s">
        <v>981</v>
      </c>
      <c r="C14" s="330" t="s">
        <v>1632</v>
      </c>
      <c r="D14" s="307" t="s">
        <v>585</v>
      </c>
      <c r="E14" s="96">
        <v>405010101</v>
      </c>
      <c r="F14" s="325" t="s">
        <v>942</v>
      </c>
      <c r="G14" s="92" t="s">
        <v>1915</v>
      </c>
      <c r="H14" s="92" t="s">
        <v>2242</v>
      </c>
      <c r="I14" s="93">
        <v>28</v>
      </c>
      <c r="J14" s="94">
        <v>7000</v>
      </c>
      <c r="K14" s="81">
        <f t="shared" si="5"/>
        <v>-500</v>
      </c>
      <c r="L14" s="95">
        <v>0</v>
      </c>
      <c r="M14" s="94">
        <f t="shared" si="7"/>
        <v>7000</v>
      </c>
      <c r="N14" s="81">
        <v>0</v>
      </c>
      <c r="O14" s="81">
        <v>0</v>
      </c>
      <c r="P14" s="81">
        <v>500</v>
      </c>
      <c r="Q14" s="308">
        <f t="shared" si="8"/>
        <v>6500</v>
      </c>
      <c r="R14" t="s">
        <v>990</v>
      </c>
      <c r="T14" s="49" t="s">
        <v>990</v>
      </c>
      <c r="U14" s="55">
        <v>49073</v>
      </c>
    </row>
    <row r="15" spans="2:21" ht="25.5" x14ac:dyDescent="0.25">
      <c r="B15" s="145" t="s">
        <v>981</v>
      </c>
      <c r="C15" s="330" t="s">
        <v>1631</v>
      </c>
      <c r="D15" s="307" t="s">
        <v>586</v>
      </c>
      <c r="E15" s="328">
        <v>302620122</v>
      </c>
      <c r="F15" s="325" t="s">
        <v>938</v>
      </c>
      <c r="G15" s="92" t="s">
        <v>1915</v>
      </c>
      <c r="H15" s="92" t="s">
        <v>2242</v>
      </c>
      <c r="I15" s="93">
        <v>29</v>
      </c>
      <c r="J15" s="94">
        <v>6000</v>
      </c>
      <c r="K15" s="81">
        <f t="shared" si="5"/>
        <v>-100</v>
      </c>
      <c r="L15" s="95">
        <v>0</v>
      </c>
      <c r="M15" s="94">
        <f t="shared" si="7"/>
        <v>6000</v>
      </c>
      <c r="N15" s="81">
        <v>0</v>
      </c>
      <c r="O15" s="81">
        <v>2400</v>
      </c>
      <c r="P15" s="81">
        <v>2500</v>
      </c>
      <c r="Q15" s="308">
        <f t="shared" si="8"/>
        <v>5900</v>
      </c>
      <c r="R15" t="s">
        <v>2247</v>
      </c>
      <c r="T15" s="49" t="s">
        <v>7</v>
      </c>
      <c r="U15" s="55">
        <v>57865</v>
      </c>
    </row>
    <row r="16" spans="2:21" ht="25.5" x14ac:dyDescent="0.25">
      <c r="B16" s="145" t="s">
        <v>981</v>
      </c>
      <c r="C16" s="330" t="s">
        <v>1633</v>
      </c>
      <c r="D16" s="307" t="s">
        <v>589</v>
      </c>
      <c r="E16" s="328">
        <v>804020101</v>
      </c>
      <c r="F16" s="325" t="s">
        <v>945</v>
      </c>
      <c r="G16" s="92" t="s">
        <v>1915</v>
      </c>
      <c r="H16" s="92" t="s">
        <v>2242</v>
      </c>
      <c r="I16" s="93">
        <v>29</v>
      </c>
      <c r="J16" s="94">
        <v>17000</v>
      </c>
      <c r="K16" s="81">
        <f t="shared" si="5"/>
        <v>-992</v>
      </c>
      <c r="L16" s="95">
        <v>0</v>
      </c>
      <c r="M16" s="94">
        <f t="shared" si="7"/>
        <v>17000</v>
      </c>
      <c r="N16" s="81">
        <v>0</v>
      </c>
      <c r="O16" s="81">
        <v>0</v>
      </c>
      <c r="P16" s="81">
        <v>992</v>
      </c>
      <c r="Q16" s="308">
        <f>+M16+O16-P16</f>
        <v>16008</v>
      </c>
      <c r="R16" t="s">
        <v>2249</v>
      </c>
    </row>
    <row r="17" spans="2:18" ht="38.25" x14ac:dyDescent="0.25">
      <c r="B17" s="145" t="s">
        <v>981</v>
      </c>
      <c r="C17" s="330" t="s">
        <v>1612</v>
      </c>
      <c r="D17" s="323" t="s">
        <v>578</v>
      </c>
      <c r="E17" s="324">
        <v>600310101</v>
      </c>
      <c r="F17" s="325" t="s">
        <v>932</v>
      </c>
      <c r="G17" s="92" t="s">
        <v>1915</v>
      </c>
      <c r="H17" s="92" t="s">
        <v>2243</v>
      </c>
      <c r="I17" s="93">
        <v>31</v>
      </c>
      <c r="J17" s="94">
        <v>5000</v>
      </c>
      <c r="K17" s="81">
        <f t="shared" si="5"/>
        <v>0</v>
      </c>
      <c r="L17" s="95">
        <v>0</v>
      </c>
      <c r="M17" s="94">
        <v>5000</v>
      </c>
      <c r="N17" s="81">
        <v>0</v>
      </c>
      <c r="O17" s="81">
        <v>0</v>
      </c>
      <c r="P17" s="81">
        <v>0</v>
      </c>
      <c r="Q17" s="308">
        <f t="shared" ref="Q17:Q18" si="9">+O17+J17-P17</f>
        <v>5000</v>
      </c>
      <c r="R17" t="s">
        <v>990</v>
      </c>
    </row>
    <row r="18" spans="2:18" ht="25.5" x14ac:dyDescent="0.25">
      <c r="B18" s="145" t="s">
        <v>981</v>
      </c>
      <c r="C18" s="306" t="s">
        <v>1614</v>
      </c>
      <c r="D18" s="323" t="s">
        <v>746</v>
      </c>
      <c r="E18" s="96" t="s">
        <v>930</v>
      </c>
      <c r="F18" s="325" t="s">
        <v>931</v>
      </c>
      <c r="G18" s="92" t="s">
        <v>1915</v>
      </c>
      <c r="H18" s="92" t="s">
        <v>2243</v>
      </c>
      <c r="I18" s="93">
        <v>31</v>
      </c>
      <c r="J18" s="94">
        <v>6000</v>
      </c>
      <c r="K18" s="81">
        <f t="shared" si="5"/>
        <v>-1000</v>
      </c>
      <c r="L18" s="95">
        <v>0</v>
      </c>
      <c r="M18" s="94">
        <v>6000</v>
      </c>
      <c r="N18" s="81">
        <v>0</v>
      </c>
      <c r="O18" s="81">
        <v>0</v>
      </c>
      <c r="P18" s="81">
        <v>1000</v>
      </c>
      <c r="Q18" s="308">
        <f t="shared" si="9"/>
        <v>5000</v>
      </c>
      <c r="R18" t="s">
        <v>2247</v>
      </c>
    </row>
    <row r="19" spans="2:18" ht="25.5" x14ac:dyDescent="0.25">
      <c r="B19" s="145" t="s">
        <v>981</v>
      </c>
      <c r="C19" s="306" t="s">
        <v>1628</v>
      </c>
      <c r="D19" s="323" t="s">
        <v>590</v>
      </c>
      <c r="E19" s="324">
        <v>802420101</v>
      </c>
      <c r="F19" s="325" t="s">
        <v>926</v>
      </c>
      <c r="G19" s="92" t="s">
        <v>1915</v>
      </c>
      <c r="H19" s="92" t="s">
        <v>2243</v>
      </c>
      <c r="I19" s="93">
        <v>31</v>
      </c>
      <c r="J19" s="94">
        <v>18000</v>
      </c>
      <c r="K19" s="81">
        <f t="shared" si="5"/>
        <v>0</v>
      </c>
      <c r="L19" s="95">
        <v>0</v>
      </c>
      <c r="M19" s="94">
        <f t="shared" ref="M19" si="10">+J19</f>
        <v>18000</v>
      </c>
      <c r="N19" s="81">
        <v>0</v>
      </c>
      <c r="O19" s="81">
        <v>0</v>
      </c>
      <c r="P19" s="81">
        <v>0</v>
      </c>
      <c r="Q19" s="308">
        <f t="shared" ref="Q19:Q23" si="11">+M19+O19-P19</f>
        <v>18000</v>
      </c>
      <c r="R19" t="s">
        <v>2249</v>
      </c>
    </row>
    <row r="20" spans="2:18" ht="25.5" x14ac:dyDescent="0.25">
      <c r="B20" s="145" t="s">
        <v>981</v>
      </c>
      <c r="C20" s="306" t="s">
        <v>1620</v>
      </c>
      <c r="D20" s="323" t="s">
        <v>587</v>
      </c>
      <c r="E20" s="324">
        <v>600310101</v>
      </c>
      <c r="F20" s="325" t="s">
        <v>927</v>
      </c>
      <c r="G20" s="92" t="s">
        <v>1915</v>
      </c>
      <c r="H20" s="92" t="s">
        <v>2243</v>
      </c>
      <c r="I20" s="93">
        <v>26</v>
      </c>
      <c r="J20" s="94">
        <v>3200</v>
      </c>
      <c r="K20" s="81">
        <f t="shared" si="5"/>
        <v>-425</v>
      </c>
      <c r="L20" s="95">
        <v>0</v>
      </c>
      <c r="M20" s="94">
        <v>3200</v>
      </c>
      <c r="N20" s="81">
        <v>0</v>
      </c>
      <c r="O20" s="81">
        <v>162</v>
      </c>
      <c r="P20" s="81">
        <v>587</v>
      </c>
      <c r="Q20" s="308">
        <f t="shared" si="11"/>
        <v>2775</v>
      </c>
      <c r="R20" t="s">
        <v>990</v>
      </c>
    </row>
    <row r="21" spans="2:18" ht="38.25" x14ac:dyDescent="0.25">
      <c r="B21" s="145" t="s">
        <v>981</v>
      </c>
      <c r="C21" s="306" t="s">
        <v>1629</v>
      </c>
      <c r="D21" s="323" t="s">
        <v>579</v>
      </c>
      <c r="E21" s="324">
        <v>105310101</v>
      </c>
      <c r="F21" s="325" t="s">
        <v>934</v>
      </c>
      <c r="G21" s="92" t="s">
        <v>1915</v>
      </c>
      <c r="H21" s="92" t="s">
        <v>2243</v>
      </c>
      <c r="I21" s="93">
        <v>31</v>
      </c>
      <c r="J21" s="94">
        <v>4000</v>
      </c>
      <c r="K21" s="81">
        <f t="shared" si="5"/>
        <v>200</v>
      </c>
      <c r="L21" s="95">
        <v>0</v>
      </c>
      <c r="M21" s="94">
        <f t="shared" ref="M21:M23" si="12">+J21</f>
        <v>4000</v>
      </c>
      <c r="N21" s="81">
        <v>0</v>
      </c>
      <c r="O21" s="81">
        <v>200</v>
      </c>
      <c r="P21" s="81">
        <v>0</v>
      </c>
      <c r="Q21" s="308">
        <f t="shared" si="11"/>
        <v>4200</v>
      </c>
      <c r="R21" t="s">
        <v>990</v>
      </c>
    </row>
    <row r="22" spans="2:18" ht="38.25" x14ac:dyDescent="0.25">
      <c r="B22" s="145" t="s">
        <v>981</v>
      </c>
      <c r="C22" s="306" t="s">
        <v>1634</v>
      </c>
      <c r="D22" s="323" t="s">
        <v>594</v>
      </c>
      <c r="E22" s="324">
        <v>600310101</v>
      </c>
      <c r="F22" s="325" t="s">
        <v>946</v>
      </c>
      <c r="G22" s="92" t="s">
        <v>1915</v>
      </c>
      <c r="H22" s="92" t="s">
        <v>2243</v>
      </c>
      <c r="I22" s="93">
        <f>31-7</f>
        <v>24</v>
      </c>
      <c r="J22" s="94">
        <v>3850</v>
      </c>
      <c r="K22" s="81">
        <f t="shared" si="5"/>
        <v>-870</v>
      </c>
      <c r="L22" s="95">
        <v>0</v>
      </c>
      <c r="M22" s="94">
        <f t="shared" si="12"/>
        <v>3850</v>
      </c>
      <c r="N22" s="81">
        <v>0</v>
      </c>
      <c r="O22" s="81">
        <v>205</v>
      </c>
      <c r="P22" s="81">
        <v>1075</v>
      </c>
      <c r="Q22" s="308">
        <f t="shared" si="11"/>
        <v>2980</v>
      </c>
      <c r="R22" t="s">
        <v>990</v>
      </c>
    </row>
    <row r="23" spans="2:18" ht="25.5" x14ac:dyDescent="0.25">
      <c r="B23" s="145" t="s">
        <v>981</v>
      </c>
      <c r="C23" s="306" t="s">
        <v>1636</v>
      </c>
      <c r="D23" s="323" t="s">
        <v>576</v>
      </c>
      <c r="E23" s="324">
        <v>600310101</v>
      </c>
      <c r="F23" s="325" t="s">
        <v>1637</v>
      </c>
      <c r="G23" s="92" t="s">
        <v>1915</v>
      </c>
      <c r="H23" s="92" t="s">
        <v>2243</v>
      </c>
      <c r="I23" s="93">
        <v>31</v>
      </c>
      <c r="J23" s="94">
        <v>3000</v>
      </c>
      <c r="K23" s="81">
        <f t="shared" si="5"/>
        <v>200</v>
      </c>
      <c r="L23" s="95">
        <v>0</v>
      </c>
      <c r="M23" s="94">
        <f t="shared" si="12"/>
        <v>3000</v>
      </c>
      <c r="N23" s="81">
        <v>0</v>
      </c>
      <c r="O23" s="81">
        <v>200</v>
      </c>
      <c r="P23" s="81">
        <v>0</v>
      </c>
      <c r="Q23" s="308">
        <f t="shared" si="11"/>
        <v>3200</v>
      </c>
      <c r="R23" t="s">
        <v>990</v>
      </c>
    </row>
    <row r="25" spans="2:18" ht="19.5" thickBot="1" x14ac:dyDescent="0.35">
      <c r="C25" s="174"/>
      <c r="D25" s="175" t="s">
        <v>1647</v>
      </c>
      <c r="E25" s="176" t="s">
        <v>1648</v>
      </c>
      <c r="F25" s="177"/>
      <c r="G25" s="265"/>
      <c r="H25" s="265"/>
      <c r="I25" s="265"/>
      <c r="J25" s="265"/>
      <c r="K25" s="265"/>
      <c r="L25" s="266"/>
      <c r="M25" s="264"/>
      <c r="N25" s="178"/>
      <c r="O25" s="265"/>
      <c r="P25" s="265"/>
      <c r="Q25" s="179"/>
    </row>
    <row r="26" spans="2:18" ht="141.75" x14ac:dyDescent="0.25">
      <c r="B26" s="300" t="s">
        <v>979</v>
      </c>
      <c r="C26" s="301" t="s">
        <v>980</v>
      </c>
      <c r="D26" s="301" t="s">
        <v>846</v>
      </c>
      <c r="E26" s="301" t="s">
        <v>910</v>
      </c>
      <c r="F26" s="302" t="s">
        <v>911</v>
      </c>
      <c r="G26" s="303" t="s">
        <v>912</v>
      </c>
      <c r="H26" s="303" t="s">
        <v>913</v>
      </c>
      <c r="I26" s="303" t="s">
        <v>914</v>
      </c>
      <c r="J26" s="303" t="s">
        <v>915</v>
      </c>
      <c r="K26" s="303" t="s">
        <v>916</v>
      </c>
      <c r="L26" s="304" t="s">
        <v>917</v>
      </c>
      <c r="M26" s="303" t="s">
        <v>918</v>
      </c>
      <c r="N26" s="303" t="s">
        <v>919</v>
      </c>
      <c r="O26" s="303" t="s">
        <v>920</v>
      </c>
      <c r="P26" s="303" t="s">
        <v>921</v>
      </c>
      <c r="Q26" s="305" t="s">
        <v>854</v>
      </c>
      <c r="R26" s="331" t="s">
        <v>962</v>
      </c>
    </row>
    <row r="27" spans="2:18" ht="25.5" x14ac:dyDescent="0.25">
      <c r="B27" s="309" t="s">
        <v>981</v>
      </c>
      <c r="C27" s="332" t="s">
        <v>1667</v>
      </c>
      <c r="D27" s="321" t="s">
        <v>577</v>
      </c>
      <c r="E27" s="312">
        <v>803510106</v>
      </c>
      <c r="F27" s="313" t="s">
        <v>937</v>
      </c>
      <c r="G27" s="314" t="s">
        <v>1915</v>
      </c>
      <c r="H27" s="314" t="s">
        <v>2242</v>
      </c>
      <c r="I27" s="315">
        <v>19</v>
      </c>
      <c r="J27" s="316">
        <v>5000</v>
      </c>
      <c r="K27" s="317">
        <f t="shared" ref="K27" si="13">N27+O27-P27</f>
        <v>-1708</v>
      </c>
      <c r="L27" s="318">
        <v>0</v>
      </c>
      <c r="M27" s="316">
        <f t="shared" ref="M27:M28" si="14">+J27</f>
        <v>5000</v>
      </c>
      <c r="N27" s="317">
        <v>0</v>
      </c>
      <c r="O27" s="317">
        <v>0</v>
      </c>
      <c r="P27" s="317">
        <v>1708</v>
      </c>
      <c r="Q27" s="319">
        <f t="shared" ref="Q27:Q28" si="15">+M27+O27-P27</f>
        <v>3292</v>
      </c>
      <c r="R27" t="s">
        <v>2514</v>
      </c>
    </row>
    <row r="28" spans="2:18" ht="15.75" x14ac:dyDescent="0.25">
      <c r="B28" s="145" t="s">
        <v>981</v>
      </c>
      <c r="C28" s="246" t="s">
        <v>2093</v>
      </c>
      <c r="D28" s="246" t="s">
        <v>2094</v>
      </c>
      <c r="E28" s="146" t="s">
        <v>922</v>
      </c>
      <c r="F28" s="246" t="s">
        <v>2095</v>
      </c>
      <c r="G28" s="92" t="s">
        <v>1915</v>
      </c>
      <c r="H28" s="92" t="s">
        <v>2242</v>
      </c>
      <c r="I28" s="93">
        <v>31</v>
      </c>
      <c r="J28" s="94">
        <v>1000</v>
      </c>
      <c r="K28" s="81">
        <f>+O28-P28</f>
        <v>0</v>
      </c>
      <c r="L28" s="95">
        <v>0</v>
      </c>
      <c r="M28" s="94">
        <f t="shared" si="14"/>
        <v>1000</v>
      </c>
      <c r="N28" s="81">
        <v>0</v>
      </c>
      <c r="O28" s="81">
        <v>0</v>
      </c>
      <c r="P28" s="81">
        <v>0</v>
      </c>
      <c r="Q28" s="308">
        <f t="shared" si="15"/>
        <v>1000</v>
      </c>
      <c r="R28" t="s">
        <v>990</v>
      </c>
    </row>
    <row r="29" spans="2:18" ht="38.25" x14ac:dyDescent="0.25">
      <c r="B29" s="145" t="s">
        <v>981</v>
      </c>
      <c r="C29" s="306" t="s">
        <v>1675</v>
      </c>
      <c r="D29" s="323" t="s">
        <v>581</v>
      </c>
      <c r="E29" s="96">
        <v>600310101</v>
      </c>
      <c r="F29" s="325" t="s">
        <v>933</v>
      </c>
      <c r="G29" s="92" t="s">
        <v>1915</v>
      </c>
      <c r="H29" s="92" t="s">
        <v>2242</v>
      </c>
      <c r="I29" s="93">
        <v>31</v>
      </c>
      <c r="J29" s="94">
        <v>2700</v>
      </c>
      <c r="K29" s="81">
        <f>+N29+O29-P29</f>
        <v>150</v>
      </c>
      <c r="L29" s="95">
        <v>0</v>
      </c>
      <c r="M29" s="94">
        <f>+J29</f>
        <v>2700</v>
      </c>
      <c r="N29" s="81">
        <v>0</v>
      </c>
      <c r="O29" s="81">
        <v>150</v>
      </c>
      <c r="P29" s="81">
        <v>0</v>
      </c>
      <c r="Q29" s="308">
        <f>+M29+O29-P29</f>
        <v>2850</v>
      </c>
      <c r="R29" t="s">
        <v>990</v>
      </c>
    </row>
    <row r="30" spans="2:18" ht="15.75" x14ac:dyDescent="0.25">
      <c r="B30" s="203" t="s">
        <v>981</v>
      </c>
      <c r="C30" s="259" t="s">
        <v>1658</v>
      </c>
      <c r="D30" s="260" t="s">
        <v>1659</v>
      </c>
      <c r="E30" s="260" t="s">
        <v>1660</v>
      </c>
      <c r="F30" s="204" t="s">
        <v>1661</v>
      </c>
      <c r="G30" s="92" t="s">
        <v>1915</v>
      </c>
      <c r="H30" s="92" t="s">
        <v>2242</v>
      </c>
      <c r="I30" s="93">
        <v>30</v>
      </c>
      <c r="J30" s="94">
        <v>5500</v>
      </c>
      <c r="K30" s="81">
        <f t="shared" ref="K30" si="16">+O30-P30</f>
        <v>-177</v>
      </c>
      <c r="L30" s="95">
        <v>0</v>
      </c>
      <c r="M30" s="94">
        <f t="shared" ref="M30:M40" si="17">+J30</f>
        <v>5500</v>
      </c>
      <c r="N30" s="81">
        <v>0</v>
      </c>
      <c r="O30" s="81">
        <v>0</v>
      </c>
      <c r="P30" s="81">
        <v>177</v>
      </c>
      <c r="Q30" s="308">
        <f t="shared" ref="Q30:Q40" si="18">+M30+O30-P30</f>
        <v>5323</v>
      </c>
      <c r="R30" t="s">
        <v>990</v>
      </c>
    </row>
    <row r="31" spans="2:18" ht="15.75" x14ac:dyDescent="0.25">
      <c r="B31" s="145" t="s">
        <v>981</v>
      </c>
      <c r="C31" s="306" t="s">
        <v>982</v>
      </c>
      <c r="D31" s="260" t="s">
        <v>595</v>
      </c>
      <c r="E31" s="216" t="s">
        <v>2515</v>
      </c>
      <c r="F31" s="216" t="s">
        <v>2516</v>
      </c>
      <c r="G31" s="92" t="s">
        <v>1915</v>
      </c>
      <c r="H31" s="92" t="s">
        <v>2242</v>
      </c>
      <c r="I31" s="93">
        <v>29</v>
      </c>
      <c r="J31" s="94">
        <v>6000</v>
      </c>
      <c r="K31" s="81">
        <f>+O31-P31</f>
        <v>-200</v>
      </c>
      <c r="L31" s="95">
        <v>0</v>
      </c>
      <c r="M31" s="94">
        <f t="shared" si="17"/>
        <v>6000</v>
      </c>
      <c r="N31" s="81">
        <v>0</v>
      </c>
      <c r="O31" s="81">
        <v>0</v>
      </c>
      <c r="P31" s="81">
        <v>200</v>
      </c>
      <c r="Q31" s="308">
        <f t="shared" si="18"/>
        <v>5800</v>
      </c>
      <c r="R31" t="s">
        <v>990</v>
      </c>
    </row>
    <row r="32" spans="2:18" ht="15.75" x14ac:dyDescent="0.25">
      <c r="B32" s="145" t="s">
        <v>981</v>
      </c>
      <c r="C32" s="256" t="s">
        <v>1649</v>
      </c>
      <c r="D32" s="257" t="s">
        <v>1650</v>
      </c>
      <c r="E32" s="201" t="s">
        <v>922</v>
      </c>
      <c r="F32" s="258" t="s">
        <v>1651</v>
      </c>
      <c r="G32" s="92" t="s">
        <v>1915</v>
      </c>
      <c r="H32" s="92" t="s">
        <v>2242</v>
      </c>
      <c r="I32" s="93">
        <v>31</v>
      </c>
      <c r="J32" s="94">
        <v>3000</v>
      </c>
      <c r="K32" s="81">
        <f t="shared" ref="K32:K35" si="19">+O32-P32</f>
        <v>0</v>
      </c>
      <c r="L32" s="95">
        <v>6</v>
      </c>
      <c r="M32" s="94">
        <f t="shared" si="17"/>
        <v>3000</v>
      </c>
      <c r="N32" s="81">
        <v>0</v>
      </c>
      <c r="O32" s="81">
        <v>0</v>
      </c>
      <c r="P32" s="81">
        <v>0</v>
      </c>
      <c r="Q32" s="308">
        <f t="shared" si="18"/>
        <v>3000</v>
      </c>
      <c r="R32" t="s">
        <v>990</v>
      </c>
    </row>
    <row r="33" spans="2:18" ht="15.75" x14ac:dyDescent="0.25">
      <c r="B33" s="145" t="s">
        <v>981</v>
      </c>
      <c r="C33" s="202" t="s">
        <v>1652</v>
      </c>
      <c r="D33" s="202" t="s">
        <v>1653</v>
      </c>
      <c r="E33" s="202" t="s">
        <v>928</v>
      </c>
      <c r="F33" s="202" t="s">
        <v>1654</v>
      </c>
      <c r="G33" s="92" t="s">
        <v>1915</v>
      </c>
      <c r="H33" s="92" t="s">
        <v>2242</v>
      </c>
      <c r="I33" s="93">
        <v>31</v>
      </c>
      <c r="J33" s="94">
        <v>4500</v>
      </c>
      <c r="K33" s="81">
        <f t="shared" si="19"/>
        <v>0</v>
      </c>
      <c r="L33" s="95">
        <v>0</v>
      </c>
      <c r="M33" s="94">
        <f t="shared" si="17"/>
        <v>4500</v>
      </c>
      <c r="N33" s="81">
        <v>0</v>
      </c>
      <c r="O33" s="81">
        <v>0</v>
      </c>
      <c r="P33" s="81">
        <v>0</v>
      </c>
      <c r="Q33" s="308">
        <f t="shared" si="18"/>
        <v>4500</v>
      </c>
      <c r="R33" t="s">
        <v>990</v>
      </c>
    </row>
    <row r="34" spans="2:18" ht="15.75" x14ac:dyDescent="0.25">
      <c r="B34" s="203" t="s">
        <v>981</v>
      </c>
      <c r="C34" s="259" t="s">
        <v>1655</v>
      </c>
      <c r="D34" s="260" t="s">
        <v>1656</v>
      </c>
      <c r="E34" s="260">
        <v>405010101</v>
      </c>
      <c r="F34" s="204" t="s">
        <v>1657</v>
      </c>
      <c r="G34" s="92" t="s">
        <v>1915</v>
      </c>
      <c r="H34" s="92" t="s">
        <v>2242</v>
      </c>
      <c r="I34" s="93">
        <v>31</v>
      </c>
      <c r="J34" s="94">
        <v>8000</v>
      </c>
      <c r="K34" s="81">
        <f t="shared" si="19"/>
        <v>0</v>
      </c>
      <c r="L34" s="95">
        <v>0</v>
      </c>
      <c r="M34" s="94">
        <f t="shared" si="17"/>
        <v>8000</v>
      </c>
      <c r="N34" s="81">
        <v>0</v>
      </c>
      <c r="O34" s="81">
        <v>0</v>
      </c>
      <c r="P34" s="81">
        <v>0</v>
      </c>
      <c r="Q34" s="308">
        <f t="shared" si="18"/>
        <v>8000</v>
      </c>
      <c r="R34" t="s">
        <v>990</v>
      </c>
    </row>
    <row r="35" spans="2:18" ht="15.75" x14ac:dyDescent="0.25">
      <c r="B35" s="203" t="s">
        <v>981</v>
      </c>
      <c r="C35" s="259" t="s">
        <v>1662</v>
      </c>
      <c r="D35" s="260" t="s">
        <v>1663</v>
      </c>
      <c r="E35" s="260" t="s">
        <v>1664</v>
      </c>
      <c r="F35" s="204" t="s">
        <v>1665</v>
      </c>
      <c r="G35" s="92" t="s">
        <v>1915</v>
      </c>
      <c r="H35" s="92" t="s">
        <v>2242</v>
      </c>
      <c r="I35" s="93">
        <v>31</v>
      </c>
      <c r="J35" s="94">
        <v>4500</v>
      </c>
      <c r="K35" s="81">
        <f t="shared" si="19"/>
        <v>0</v>
      </c>
      <c r="L35" s="95">
        <v>0</v>
      </c>
      <c r="M35" s="94">
        <f t="shared" si="17"/>
        <v>4500</v>
      </c>
      <c r="N35" s="81">
        <v>0</v>
      </c>
      <c r="O35" s="81">
        <v>0</v>
      </c>
      <c r="P35" s="81">
        <v>0</v>
      </c>
      <c r="Q35" s="308">
        <f t="shared" si="18"/>
        <v>4500</v>
      </c>
      <c r="R35" t="s">
        <v>990</v>
      </c>
    </row>
    <row r="36" spans="2:18" ht="15.75" x14ac:dyDescent="0.25">
      <c r="B36" s="145" t="s">
        <v>981</v>
      </c>
      <c r="C36" s="333" t="s">
        <v>1676</v>
      </c>
      <c r="D36" s="334" t="s">
        <v>1068</v>
      </c>
      <c r="E36" s="88" t="s">
        <v>1664</v>
      </c>
      <c r="F36" s="88" t="s">
        <v>2517</v>
      </c>
      <c r="G36" s="335" t="s">
        <v>1915</v>
      </c>
      <c r="H36" s="335" t="s">
        <v>2242</v>
      </c>
      <c r="I36" s="336">
        <v>31</v>
      </c>
      <c r="J36" s="334">
        <v>5000</v>
      </c>
      <c r="K36" s="337">
        <f t="shared" ref="K36:K40" si="20">N36+O36-P36</f>
        <v>0</v>
      </c>
      <c r="L36" s="338">
        <v>0</v>
      </c>
      <c r="M36" s="339">
        <f t="shared" si="17"/>
        <v>5000</v>
      </c>
      <c r="N36" s="337">
        <v>0</v>
      </c>
      <c r="O36" s="337">
        <v>0</v>
      </c>
      <c r="P36" s="337">
        <v>0</v>
      </c>
      <c r="Q36" s="340">
        <f t="shared" si="18"/>
        <v>5000</v>
      </c>
      <c r="R36" t="s">
        <v>990</v>
      </c>
    </row>
    <row r="37" spans="2:18" ht="15.75" x14ac:dyDescent="0.25">
      <c r="B37" s="145" t="s">
        <v>981</v>
      </c>
      <c r="C37" s="182" t="s">
        <v>2518</v>
      </c>
      <c r="D37" s="182" t="s">
        <v>2519</v>
      </c>
      <c r="E37" s="182" t="s">
        <v>928</v>
      </c>
      <c r="F37" s="182" t="s">
        <v>2520</v>
      </c>
      <c r="G37" s="92" t="s">
        <v>1915</v>
      </c>
      <c r="H37" s="92" t="s">
        <v>2242</v>
      </c>
      <c r="I37" s="93">
        <v>31</v>
      </c>
      <c r="J37" s="94">
        <v>5500</v>
      </c>
      <c r="K37" s="81">
        <f t="shared" si="20"/>
        <v>0</v>
      </c>
      <c r="L37" s="95">
        <v>0</v>
      </c>
      <c r="M37" s="94">
        <f t="shared" si="17"/>
        <v>5500</v>
      </c>
      <c r="N37" s="81">
        <v>0</v>
      </c>
      <c r="O37" s="81">
        <v>0</v>
      </c>
      <c r="P37" s="81">
        <v>0</v>
      </c>
      <c r="Q37" s="308">
        <f t="shared" si="18"/>
        <v>5500</v>
      </c>
      <c r="R37" t="s">
        <v>1889</v>
      </c>
    </row>
    <row r="38" spans="2:18" ht="15.75" x14ac:dyDescent="0.25">
      <c r="B38" s="145" t="s">
        <v>981</v>
      </c>
      <c r="C38" s="182" t="s">
        <v>2089</v>
      </c>
      <c r="D38" s="182" t="s">
        <v>2090</v>
      </c>
      <c r="E38" s="182" t="s">
        <v>983</v>
      </c>
      <c r="F38" s="182" t="s">
        <v>2092</v>
      </c>
      <c r="G38" s="92" t="s">
        <v>1915</v>
      </c>
      <c r="H38" s="92" t="s">
        <v>2242</v>
      </c>
      <c r="I38" s="93">
        <v>31</v>
      </c>
      <c r="J38" s="94">
        <v>3500</v>
      </c>
      <c r="K38" s="81">
        <f t="shared" si="20"/>
        <v>0</v>
      </c>
      <c r="L38" s="95">
        <v>0</v>
      </c>
      <c r="M38" s="94">
        <f t="shared" si="17"/>
        <v>3500</v>
      </c>
      <c r="N38" s="81">
        <v>0</v>
      </c>
      <c r="O38" s="81">
        <v>0</v>
      </c>
      <c r="P38" s="81">
        <v>0</v>
      </c>
      <c r="Q38" s="308">
        <f t="shared" si="18"/>
        <v>3500</v>
      </c>
      <c r="R38" t="s">
        <v>990</v>
      </c>
    </row>
    <row r="39" spans="2:18" ht="15.75" x14ac:dyDescent="0.25">
      <c r="B39" s="145" t="s">
        <v>981</v>
      </c>
      <c r="C39" s="258">
        <v>10023099650891</v>
      </c>
      <c r="D39" s="254" t="s">
        <v>2521</v>
      </c>
      <c r="E39" s="88" t="s">
        <v>928</v>
      </c>
      <c r="F39" s="88" t="s">
        <v>2522</v>
      </c>
      <c r="G39" s="92" t="s">
        <v>1915</v>
      </c>
      <c r="H39" s="92" t="s">
        <v>2242</v>
      </c>
      <c r="I39" s="93">
        <f>31-10</f>
        <v>21</v>
      </c>
      <c r="J39" s="254">
        <v>3000</v>
      </c>
      <c r="K39" s="81">
        <f t="shared" si="20"/>
        <v>-900</v>
      </c>
      <c r="L39" s="95">
        <v>0</v>
      </c>
      <c r="M39" s="254">
        <f t="shared" si="17"/>
        <v>3000</v>
      </c>
      <c r="N39" s="81">
        <v>0</v>
      </c>
      <c r="O39" s="81">
        <v>0</v>
      </c>
      <c r="P39" s="81">
        <v>900</v>
      </c>
      <c r="Q39" s="308">
        <f t="shared" si="18"/>
        <v>2100</v>
      </c>
      <c r="R39" t="s">
        <v>990</v>
      </c>
    </row>
    <row r="40" spans="2:18" ht="15.75" x14ac:dyDescent="0.25">
      <c r="B40" s="145" t="s">
        <v>981</v>
      </c>
      <c r="C40" s="258">
        <v>10006059728355</v>
      </c>
      <c r="D40" s="254" t="s">
        <v>2523</v>
      </c>
      <c r="E40" s="182" t="s">
        <v>928</v>
      </c>
      <c r="F40" s="182" t="s">
        <v>2524</v>
      </c>
      <c r="G40" s="92" t="s">
        <v>1915</v>
      </c>
      <c r="H40" s="92" t="s">
        <v>2242</v>
      </c>
      <c r="I40" s="93">
        <v>31</v>
      </c>
      <c r="J40" s="94">
        <v>3500</v>
      </c>
      <c r="K40" s="81">
        <f t="shared" si="20"/>
        <v>0</v>
      </c>
      <c r="L40" s="95">
        <v>0</v>
      </c>
      <c r="M40" s="94">
        <f t="shared" si="17"/>
        <v>3500</v>
      </c>
      <c r="N40" s="81">
        <v>0</v>
      </c>
      <c r="O40" s="81">
        <v>0</v>
      </c>
      <c r="P40" s="81">
        <v>0</v>
      </c>
      <c r="Q40" s="308">
        <f t="shared" si="18"/>
        <v>3500</v>
      </c>
      <c r="R40" t="s">
        <v>990</v>
      </c>
    </row>
    <row r="52" spans="2:23" ht="18.75" thickBot="1" x14ac:dyDescent="0.3">
      <c r="B52" s="456" t="s">
        <v>2082</v>
      </c>
      <c r="C52" s="456"/>
      <c r="D52" s="456"/>
      <c r="E52" s="456"/>
      <c r="F52" s="456"/>
      <c r="G52" s="456"/>
      <c r="H52" s="456"/>
      <c r="I52" s="456"/>
      <c r="J52" s="456"/>
      <c r="K52" s="456"/>
      <c r="L52" s="456"/>
      <c r="M52" s="456"/>
      <c r="N52" s="456"/>
      <c r="O52" s="456"/>
      <c r="P52" s="456"/>
      <c r="Q52" s="456"/>
      <c r="R52" s="456"/>
    </row>
    <row r="53" spans="2:23" ht="15.75" x14ac:dyDescent="0.25">
      <c r="B53" s="247" t="s">
        <v>979</v>
      </c>
      <c r="C53" s="248" t="s">
        <v>980</v>
      </c>
      <c r="D53" s="248" t="s">
        <v>846</v>
      </c>
      <c r="E53" s="248" t="s">
        <v>910</v>
      </c>
      <c r="F53" s="89" t="s">
        <v>911</v>
      </c>
      <c r="G53" s="249" t="s">
        <v>912</v>
      </c>
      <c r="H53" s="249" t="s">
        <v>913</v>
      </c>
      <c r="I53" s="249" t="s">
        <v>914</v>
      </c>
      <c r="J53" s="249" t="s">
        <v>915</v>
      </c>
      <c r="K53" s="249" t="s">
        <v>916</v>
      </c>
      <c r="L53" s="250" t="s">
        <v>917</v>
      </c>
      <c r="M53" s="249" t="s">
        <v>918</v>
      </c>
      <c r="N53" s="249" t="s">
        <v>919</v>
      </c>
      <c r="O53" s="249" t="s">
        <v>920</v>
      </c>
      <c r="P53" s="249" t="s">
        <v>921</v>
      </c>
      <c r="Q53" s="251" t="s">
        <v>854</v>
      </c>
      <c r="R53" s="107" t="s">
        <v>962</v>
      </c>
    </row>
    <row r="54" spans="2:23" ht="15.75" x14ac:dyDescent="0.25">
      <c r="B54" s="145" t="s">
        <v>981</v>
      </c>
      <c r="C54" s="193">
        <v>10008019402648</v>
      </c>
      <c r="D54" s="103" t="s">
        <v>588</v>
      </c>
      <c r="E54" s="99">
        <v>203320101</v>
      </c>
      <c r="F54" s="101" t="s">
        <v>939</v>
      </c>
      <c r="G54" s="92" t="s">
        <v>1610</v>
      </c>
      <c r="H54" s="92" t="s">
        <v>1611</v>
      </c>
      <c r="I54" s="93">
        <v>31</v>
      </c>
      <c r="J54" s="94">
        <v>7000</v>
      </c>
      <c r="K54" s="81">
        <f t="shared" ref="K54:K57" si="21">N54+O54-P54</f>
        <v>-113</v>
      </c>
      <c r="L54" s="95">
        <v>0</v>
      </c>
      <c r="M54" s="94">
        <f t="shared" ref="M54:M55" si="22">+J54</f>
        <v>7000</v>
      </c>
      <c r="N54" s="81">
        <v>0</v>
      </c>
      <c r="O54" s="81">
        <v>0</v>
      </c>
      <c r="P54" s="81">
        <v>113</v>
      </c>
      <c r="Q54" s="106">
        <f t="shared" ref="Q54:Q55" si="23">+M54+O54-P54</f>
        <v>6887</v>
      </c>
      <c r="R54" t="s">
        <v>960</v>
      </c>
      <c r="U54" s="74" t="s">
        <v>357</v>
      </c>
      <c r="V54" t="s">
        <v>869</v>
      </c>
    </row>
    <row r="55" spans="2:23" ht="15.75" x14ac:dyDescent="0.25">
      <c r="B55" s="145" t="s">
        <v>981</v>
      </c>
      <c r="C55" s="191" t="s">
        <v>1620</v>
      </c>
      <c r="D55" s="103" t="s">
        <v>587</v>
      </c>
      <c r="E55" s="99">
        <v>600310101</v>
      </c>
      <c r="F55" s="101" t="s">
        <v>927</v>
      </c>
      <c r="G55" s="92" t="s">
        <v>1919</v>
      </c>
      <c r="H55" s="92" t="s">
        <v>1916</v>
      </c>
      <c r="I55" s="93">
        <v>30</v>
      </c>
      <c r="J55" s="94">
        <v>3200</v>
      </c>
      <c r="K55" s="81">
        <f t="shared" si="21"/>
        <v>2900</v>
      </c>
      <c r="L55" s="95">
        <v>0</v>
      </c>
      <c r="M55" s="94">
        <f t="shared" si="22"/>
        <v>3200</v>
      </c>
      <c r="N55" s="81">
        <v>0</v>
      </c>
      <c r="O55" s="81">
        <f>2400+500</f>
        <v>2900</v>
      </c>
      <c r="P55" s="81">
        <v>0</v>
      </c>
      <c r="Q55" s="106">
        <f t="shared" si="23"/>
        <v>6100</v>
      </c>
      <c r="R55" t="s">
        <v>990</v>
      </c>
      <c r="U55" s="49" t="s">
        <v>2087</v>
      </c>
      <c r="V55" s="55">
        <v>179416.356</v>
      </c>
    </row>
    <row r="56" spans="2:23" ht="15.75" x14ac:dyDescent="0.25">
      <c r="B56" s="180" t="s">
        <v>981</v>
      </c>
      <c r="C56" s="191" t="s">
        <v>2083</v>
      </c>
      <c r="D56" s="103" t="s">
        <v>582</v>
      </c>
      <c r="E56" s="99" t="s">
        <v>1616</v>
      </c>
      <c r="F56" s="101" t="s">
        <v>1617</v>
      </c>
      <c r="G56" s="92" t="s">
        <v>1919</v>
      </c>
      <c r="H56" s="92" t="s">
        <v>1916</v>
      </c>
      <c r="I56" s="93">
        <v>30</v>
      </c>
      <c r="J56" s="94">
        <v>120000</v>
      </c>
      <c r="K56" s="81">
        <f t="shared" si="21"/>
        <v>0</v>
      </c>
      <c r="L56" s="95">
        <v>0</v>
      </c>
      <c r="M56" s="94">
        <v>120000</v>
      </c>
      <c r="N56" s="81">
        <v>0</v>
      </c>
      <c r="O56" s="81">
        <v>0</v>
      </c>
      <c r="P56" s="81">
        <v>0</v>
      </c>
      <c r="Q56" s="106">
        <f>+M56+O56-P56</f>
        <v>120000</v>
      </c>
      <c r="R56" t="s">
        <v>2087</v>
      </c>
      <c r="U56" s="49" t="s">
        <v>990</v>
      </c>
      <c r="V56" s="55">
        <v>65667</v>
      </c>
    </row>
    <row r="57" spans="2:23" ht="15.75" x14ac:dyDescent="0.25">
      <c r="B57" s="145" t="s">
        <v>981</v>
      </c>
      <c r="C57" s="191" t="s">
        <v>1619</v>
      </c>
      <c r="D57" s="103" t="s">
        <v>583</v>
      </c>
      <c r="E57" s="96" t="s">
        <v>948</v>
      </c>
      <c r="F57" s="101" t="s">
        <v>949</v>
      </c>
      <c r="G57" s="92" t="s">
        <v>1919</v>
      </c>
      <c r="H57" s="92" t="s">
        <v>1916</v>
      </c>
      <c r="I57" s="93">
        <v>30</v>
      </c>
      <c r="J57" s="94">
        <v>20000</v>
      </c>
      <c r="K57" s="81">
        <f t="shared" si="21"/>
        <v>0</v>
      </c>
      <c r="L57" s="95">
        <v>0</v>
      </c>
      <c r="M57" s="94">
        <f>+J57</f>
        <v>20000</v>
      </c>
      <c r="N57" s="81">
        <v>0</v>
      </c>
      <c r="O57" s="81">
        <v>0</v>
      </c>
      <c r="P57" s="81">
        <v>0</v>
      </c>
      <c r="Q57" s="106">
        <f>+M57+O57-P57</f>
        <v>20000</v>
      </c>
      <c r="R57" t="s">
        <v>990</v>
      </c>
      <c r="U57" s="49" t="s">
        <v>2088</v>
      </c>
      <c r="V57" s="55">
        <v>50152</v>
      </c>
    </row>
    <row r="58" spans="2:23" ht="15.75" x14ac:dyDescent="0.25">
      <c r="B58" s="145" t="s">
        <v>981</v>
      </c>
      <c r="C58" s="191" t="s">
        <v>1613</v>
      </c>
      <c r="D58" s="103" t="s">
        <v>601</v>
      </c>
      <c r="E58" s="99">
        <v>803510106</v>
      </c>
      <c r="F58" s="101" t="s">
        <v>941</v>
      </c>
      <c r="G58" s="92" t="s">
        <v>1919</v>
      </c>
      <c r="H58" s="92" t="s">
        <v>1916</v>
      </c>
      <c r="I58" s="93">
        <v>30</v>
      </c>
      <c r="J58" s="200">
        <v>2000</v>
      </c>
      <c r="K58" s="81">
        <f t="shared" ref="K58" si="24">N58+O58-P58</f>
        <v>0</v>
      </c>
      <c r="L58" s="95">
        <v>1</v>
      </c>
      <c r="M58" s="94">
        <f>+J58</f>
        <v>2000</v>
      </c>
      <c r="N58" s="81">
        <v>0</v>
      </c>
      <c r="O58" s="81">
        <v>0</v>
      </c>
      <c r="P58" s="81">
        <v>0</v>
      </c>
      <c r="Q58" s="106">
        <f>+M58+O58-P58</f>
        <v>2000</v>
      </c>
      <c r="R58" t="s">
        <v>960</v>
      </c>
      <c r="U58" s="49" t="s">
        <v>960</v>
      </c>
      <c r="V58" s="55">
        <v>40770</v>
      </c>
    </row>
    <row r="59" spans="2:23" ht="15.75" x14ac:dyDescent="0.25">
      <c r="B59" s="145" t="s">
        <v>981</v>
      </c>
      <c r="D59" s="252" t="s">
        <v>2084</v>
      </c>
      <c r="J59" s="200">
        <v>26424.356</v>
      </c>
      <c r="K59" s="81">
        <f t="shared" ref="K59" si="25">N59+O59-P59</f>
        <v>0</v>
      </c>
      <c r="L59" s="95">
        <v>2</v>
      </c>
      <c r="M59" s="94">
        <f>+J59</f>
        <v>26424.356</v>
      </c>
      <c r="N59" s="81">
        <v>0</v>
      </c>
      <c r="O59" s="81">
        <v>0</v>
      </c>
      <c r="P59" s="81">
        <v>0</v>
      </c>
      <c r="Q59" s="106">
        <f>+M59+O59-P59</f>
        <v>26424.356</v>
      </c>
      <c r="R59" t="s">
        <v>2087</v>
      </c>
      <c r="U59" s="49" t="s">
        <v>7</v>
      </c>
      <c r="V59" s="55">
        <v>336005.35600000003</v>
      </c>
    </row>
    <row r="60" spans="2:23" ht="15.75" x14ac:dyDescent="0.25">
      <c r="B60" s="145" t="s">
        <v>981</v>
      </c>
      <c r="C60" s="191" t="s">
        <v>1609</v>
      </c>
      <c r="D60" s="103" t="s">
        <v>648</v>
      </c>
      <c r="E60" s="99" t="s">
        <v>928</v>
      </c>
      <c r="F60" s="101" t="s">
        <v>929</v>
      </c>
      <c r="G60" s="92" t="s">
        <v>1919</v>
      </c>
      <c r="H60" s="92" t="s">
        <v>1916</v>
      </c>
      <c r="I60" s="93">
        <v>30</v>
      </c>
      <c r="J60" s="94">
        <v>3000</v>
      </c>
      <c r="K60" s="81">
        <v>200</v>
      </c>
      <c r="L60" s="95">
        <v>0</v>
      </c>
      <c r="M60" s="94">
        <v>3000</v>
      </c>
      <c r="N60" s="81">
        <v>0</v>
      </c>
      <c r="O60" s="81">
        <v>200</v>
      </c>
      <c r="P60" s="81">
        <v>0</v>
      </c>
      <c r="Q60" s="200">
        <v>3200</v>
      </c>
      <c r="R60" t="s">
        <v>990</v>
      </c>
    </row>
    <row r="61" spans="2:23" ht="15.75" x14ac:dyDescent="0.25">
      <c r="B61" s="145" t="s">
        <v>981</v>
      </c>
      <c r="C61" s="192" t="s">
        <v>1612</v>
      </c>
      <c r="D61" s="103" t="s">
        <v>578</v>
      </c>
      <c r="E61" s="99">
        <v>600310101</v>
      </c>
      <c r="F61" s="101" t="s">
        <v>932</v>
      </c>
      <c r="G61" s="92" t="s">
        <v>1919</v>
      </c>
      <c r="H61" s="92" t="s">
        <v>1916</v>
      </c>
      <c r="I61" s="93">
        <v>30</v>
      </c>
      <c r="J61" s="94">
        <v>5000</v>
      </c>
      <c r="K61" s="81">
        <v>0</v>
      </c>
      <c r="L61" s="95">
        <v>0</v>
      </c>
      <c r="M61" s="94">
        <v>5000</v>
      </c>
      <c r="N61" s="81">
        <v>0</v>
      </c>
      <c r="O61" s="81">
        <v>0</v>
      </c>
      <c r="P61" s="81">
        <v>0</v>
      </c>
      <c r="Q61" s="200">
        <v>5000</v>
      </c>
      <c r="R61" t="s">
        <v>990</v>
      </c>
    </row>
    <row r="62" spans="2:23" ht="15.75" x14ac:dyDescent="0.25">
      <c r="B62" s="145" t="s">
        <v>981</v>
      </c>
      <c r="C62" s="193">
        <v>30415118637898</v>
      </c>
      <c r="D62" s="104" t="s">
        <v>591</v>
      </c>
      <c r="E62" s="108">
        <v>302620122</v>
      </c>
      <c r="F62" s="101" t="s">
        <v>959</v>
      </c>
      <c r="G62" s="92" t="s">
        <v>1919</v>
      </c>
      <c r="H62" s="92" t="s">
        <v>1916</v>
      </c>
      <c r="I62" s="93">
        <v>30</v>
      </c>
      <c r="J62" s="94">
        <v>7500</v>
      </c>
      <c r="K62" s="81">
        <v>200</v>
      </c>
      <c r="L62" s="95">
        <v>0</v>
      </c>
      <c r="M62" s="94">
        <v>7500</v>
      </c>
      <c r="N62" s="81">
        <v>0</v>
      </c>
      <c r="O62" s="81">
        <v>200</v>
      </c>
      <c r="P62" s="81">
        <v>0</v>
      </c>
      <c r="Q62" s="200">
        <v>7700</v>
      </c>
      <c r="R62" t="s">
        <v>960</v>
      </c>
      <c r="T62" s="455" t="s">
        <v>2561</v>
      </c>
      <c r="U62" s="455"/>
      <c r="V62" s="455"/>
      <c r="W62" s="455"/>
    </row>
    <row r="63" spans="2:23" ht="15.75" x14ac:dyDescent="0.25">
      <c r="B63" s="145" t="s">
        <v>981</v>
      </c>
      <c r="C63" s="191" t="s">
        <v>1613</v>
      </c>
      <c r="D63" s="103" t="s">
        <v>601</v>
      </c>
      <c r="E63" s="99">
        <v>803510106</v>
      </c>
      <c r="F63" s="101" t="s">
        <v>941</v>
      </c>
      <c r="G63" s="92" t="s">
        <v>1919</v>
      </c>
      <c r="H63" s="92" t="s">
        <v>1916</v>
      </c>
      <c r="I63" s="93">
        <v>30</v>
      </c>
      <c r="J63" s="94">
        <v>6000</v>
      </c>
      <c r="K63" s="81">
        <v>200</v>
      </c>
      <c r="L63" s="95">
        <v>0</v>
      </c>
      <c r="M63" s="94">
        <v>6000</v>
      </c>
      <c r="N63" s="81">
        <v>0</v>
      </c>
      <c r="O63" s="81">
        <v>200</v>
      </c>
      <c r="P63" s="81">
        <v>0</v>
      </c>
      <c r="Q63" s="200">
        <v>6200</v>
      </c>
      <c r="R63" t="s">
        <v>960</v>
      </c>
      <c r="T63" s="76" t="s">
        <v>2117</v>
      </c>
      <c r="U63" s="76" t="s">
        <v>1682</v>
      </c>
      <c r="V63" s="76" t="s">
        <v>2529</v>
      </c>
      <c r="W63" s="295">
        <v>360</v>
      </c>
    </row>
    <row r="64" spans="2:23" ht="15.75" x14ac:dyDescent="0.25">
      <c r="B64" s="145" t="s">
        <v>981</v>
      </c>
      <c r="C64" s="191" t="s">
        <v>1614</v>
      </c>
      <c r="D64" s="103" t="s">
        <v>746</v>
      </c>
      <c r="E64" s="96" t="s">
        <v>930</v>
      </c>
      <c r="F64" s="101" t="s">
        <v>931</v>
      </c>
      <c r="G64" s="92" t="s">
        <v>1919</v>
      </c>
      <c r="H64" s="92" t="s">
        <v>1916</v>
      </c>
      <c r="I64" s="93">
        <v>29.75</v>
      </c>
      <c r="J64" s="94">
        <v>6000</v>
      </c>
      <c r="K64" s="81">
        <v>-50</v>
      </c>
      <c r="L64" s="95">
        <v>0</v>
      </c>
      <c r="M64" s="94">
        <v>6000</v>
      </c>
      <c r="N64" s="81">
        <v>0</v>
      </c>
      <c r="O64" s="81">
        <v>0</v>
      </c>
      <c r="P64" s="81">
        <v>50</v>
      </c>
      <c r="Q64" s="200">
        <v>5950</v>
      </c>
      <c r="R64" t="s">
        <v>960</v>
      </c>
      <c r="T64" s="76" t="s">
        <v>1680</v>
      </c>
      <c r="U64" s="76" t="s">
        <v>2111</v>
      </c>
      <c r="V64" s="76" t="s">
        <v>2533</v>
      </c>
      <c r="W64" s="295">
        <v>700</v>
      </c>
    </row>
    <row r="65" spans="2:23" ht="15.75" x14ac:dyDescent="0.25">
      <c r="B65" s="145" t="s">
        <v>981</v>
      </c>
      <c r="C65" s="191" t="s">
        <v>1627</v>
      </c>
      <c r="D65" s="103" t="s">
        <v>597</v>
      </c>
      <c r="E65" s="99" t="s">
        <v>922</v>
      </c>
      <c r="F65" s="253" t="s">
        <v>923</v>
      </c>
      <c r="G65" s="92" t="s">
        <v>1919</v>
      </c>
      <c r="H65" s="92" t="s">
        <v>1916</v>
      </c>
      <c r="I65" s="93">
        <v>30</v>
      </c>
      <c r="J65" s="94">
        <v>4000</v>
      </c>
      <c r="K65" s="81">
        <v>400</v>
      </c>
      <c r="L65" s="95">
        <v>0</v>
      </c>
      <c r="M65" s="94">
        <v>4000</v>
      </c>
      <c r="N65" s="81">
        <v>0</v>
      </c>
      <c r="O65" s="81">
        <v>400</v>
      </c>
      <c r="P65" s="81">
        <v>0</v>
      </c>
      <c r="Q65" s="200">
        <v>4400</v>
      </c>
      <c r="R65" t="s">
        <v>990</v>
      </c>
      <c r="T65" s="76" t="s">
        <v>1680</v>
      </c>
      <c r="U65" s="76" t="s">
        <v>2111</v>
      </c>
      <c r="V65" s="76" t="s">
        <v>2534</v>
      </c>
      <c r="W65" s="295">
        <v>400</v>
      </c>
    </row>
    <row r="66" spans="2:23" ht="15.75" x14ac:dyDescent="0.25">
      <c r="B66" s="145" t="s">
        <v>981</v>
      </c>
      <c r="C66" s="191" t="s">
        <v>1628</v>
      </c>
      <c r="D66" s="103" t="s">
        <v>590</v>
      </c>
      <c r="E66" s="99">
        <v>802420101</v>
      </c>
      <c r="F66" s="101" t="s">
        <v>926</v>
      </c>
      <c r="G66" s="92" t="s">
        <v>1919</v>
      </c>
      <c r="H66" s="92" t="s">
        <v>1916</v>
      </c>
      <c r="I66" s="93">
        <v>29.25</v>
      </c>
      <c r="J66" s="94">
        <v>18000</v>
      </c>
      <c r="K66" s="81">
        <v>-450</v>
      </c>
      <c r="L66" s="95">
        <v>0</v>
      </c>
      <c r="M66" s="94">
        <v>18000</v>
      </c>
      <c r="N66" s="81">
        <v>0</v>
      </c>
      <c r="O66" s="81">
        <v>0</v>
      </c>
      <c r="P66" s="81">
        <v>450</v>
      </c>
      <c r="Q66" s="200">
        <v>17550</v>
      </c>
      <c r="R66" t="s">
        <v>2087</v>
      </c>
      <c r="T66" s="76" t="s">
        <v>813</v>
      </c>
      <c r="U66" s="76" t="s">
        <v>2111</v>
      </c>
      <c r="V66" s="76" t="s">
        <v>2535</v>
      </c>
      <c r="W66" s="295">
        <v>1000</v>
      </c>
    </row>
    <row r="67" spans="2:23" ht="15.75" x14ac:dyDescent="0.25">
      <c r="B67" s="145" t="s">
        <v>981</v>
      </c>
      <c r="C67" s="191" t="s">
        <v>1620</v>
      </c>
      <c r="D67" s="103" t="s">
        <v>587</v>
      </c>
      <c r="E67" s="99">
        <v>600310101</v>
      </c>
      <c r="F67" s="101" t="s">
        <v>927</v>
      </c>
      <c r="G67" s="92" t="s">
        <v>1919</v>
      </c>
      <c r="H67" s="92" t="s">
        <v>1916</v>
      </c>
      <c r="I67" s="93">
        <v>30</v>
      </c>
      <c r="J67" s="94">
        <v>3200</v>
      </c>
      <c r="K67" s="81">
        <v>0</v>
      </c>
      <c r="L67" s="95">
        <v>0</v>
      </c>
      <c r="M67" s="94">
        <v>3200</v>
      </c>
      <c r="N67" s="81">
        <v>0</v>
      </c>
      <c r="O67" s="81">
        <v>0</v>
      </c>
      <c r="P67" s="81">
        <v>0</v>
      </c>
      <c r="Q67" s="200">
        <v>3200</v>
      </c>
      <c r="R67" t="s">
        <v>990</v>
      </c>
      <c r="T67" s="76" t="s">
        <v>1680</v>
      </c>
      <c r="U67" s="76" t="s">
        <v>829</v>
      </c>
      <c r="V67" s="76" t="s">
        <v>2538</v>
      </c>
      <c r="W67" s="295">
        <v>1350</v>
      </c>
    </row>
    <row r="68" spans="2:23" ht="15.75" x14ac:dyDescent="0.25">
      <c r="B68" s="145" t="s">
        <v>981</v>
      </c>
      <c r="C68" s="191" t="s">
        <v>1629</v>
      </c>
      <c r="D68" s="103" t="s">
        <v>579</v>
      </c>
      <c r="E68" s="99">
        <v>105310101</v>
      </c>
      <c r="F68" s="101" t="s">
        <v>934</v>
      </c>
      <c r="G68" s="92" t="s">
        <v>1919</v>
      </c>
      <c r="H68" s="92" t="s">
        <v>1916</v>
      </c>
      <c r="I68" s="93">
        <v>30</v>
      </c>
      <c r="J68" s="94">
        <v>4000</v>
      </c>
      <c r="K68" s="81">
        <v>217</v>
      </c>
      <c r="L68" s="95">
        <v>0</v>
      </c>
      <c r="M68" s="94">
        <v>4000</v>
      </c>
      <c r="N68" s="81">
        <v>0</v>
      </c>
      <c r="O68" s="81">
        <v>350</v>
      </c>
      <c r="P68" s="81">
        <v>133</v>
      </c>
      <c r="Q68" s="200">
        <v>4217</v>
      </c>
      <c r="R68" t="s">
        <v>990</v>
      </c>
      <c r="T68" s="76" t="s">
        <v>2117</v>
      </c>
      <c r="U68" s="76" t="s">
        <v>2111</v>
      </c>
      <c r="V68" s="76" t="s">
        <v>2551</v>
      </c>
      <c r="W68" s="295">
        <v>1680</v>
      </c>
    </row>
    <row r="69" spans="2:23" ht="16.5" thickBot="1" x14ac:dyDescent="0.3">
      <c r="B69" s="145" t="s">
        <v>981</v>
      </c>
      <c r="C69" s="191" t="s">
        <v>1631</v>
      </c>
      <c r="D69" s="103" t="s">
        <v>586</v>
      </c>
      <c r="E69" s="99">
        <v>302620122</v>
      </c>
      <c r="F69" s="101" t="s">
        <v>938</v>
      </c>
      <c r="G69" s="92" t="s">
        <v>1919</v>
      </c>
      <c r="H69" s="92" t="s">
        <v>1916</v>
      </c>
      <c r="I69" s="93">
        <v>29.75</v>
      </c>
      <c r="J69" s="94">
        <v>6000</v>
      </c>
      <c r="K69" s="81">
        <v>-50</v>
      </c>
      <c r="L69" s="95">
        <v>0</v>
      </c>
      <c r="M69" s="94">
        <v>6000</v>
      </c>
      <c r="N69" s="81">
        <v>0</v>
      </c>
      <c r="O69" s="81">
        <v>200</v>
      </c>
      <c r="P69" s="81">
        <v>250</v>
      </c>
      <c r="Q69" s="200">
        <v>5950</v>
      </c>
      <c r="R69" t="s">
        <v>960</v>
      </c>
      <c r="W69" s="341">
        <f>SUM(W63:W68)</f>
        <v>5490</v>
      </c>
    </row>
    <row r="70" spans="2:23" ht="16.5" thickTop="1" x14ac:dyDescent="0.25">
      <c r="B70" s="145" t="s">
        <v>981</v>
      </c>
      <c r="C70" s="191" t="s">
        <v>1630</v>
      </c>
      <c r="D70" s="104" t="s">
        <v>592</v>
      </c>
      <c r="E70" s="254" t="s">
        <v>2085</v>
      </c>
      <c r="F70" s="254" t="s">
        <v>2086</v>
      </c>
      <c r="G70" s="92" t="s">
        <v>1919</v>
      </c>
      <c r="H70" s="92" t="s">
        <v>1916</v>
      </c>
      <c r="I70" s="93">
        <v>30</v>
      </c>
      <c r="J70" s="94">
        <v>6000</v>
      </c>
      <c r="K70" s="81">
        <v>0</v>
      </c>
      <c r="L70" s="95">
        <v>0</v>
      </c>
      <c r="M70" s="94">
        <v>6000</v>
      </c>
      <c r="N70" s="81">
        <v>0</v>
      </c>
      <c r="O70" s="81">
        <v>0</v>
      </c>
      <c r="P70" s="81">
        <v>0</v>
      </c>
      <c r="Q70" s="200">
        <v>6000</v>
      </c>
      <c r="R70" t="s">
        <v>990</v>
      </c>
    </row>
    <row r="71" spans="2:23" ht="15.75" x14ac:dyDescent="0.25">
      <c r="B71" s="145" t="s">
        <v>981</v>
      </c>
      <c r="C71" s="191" t="s">
        <v>1633</v>
      </c>
      <c r="D71" s="104" t="s">
        <v>589</v>
      </c>
      <c r="E71" s="108">
        <v>804020101</v>
      </c>
      <c r="F71" s="101" t="s">
        <v>945</v>
      </c>
      <c r="G71" s="92" t="s">
        <v>1919</v>
      </c>
      <c r="H71" s="92" t="s">
        <v>1916</v>
      </c>
      <c r="I71" s="93">
        <v>27</v>
      </c>
      <c r="J71" s="94">
        <v>17000</v>
      </c>
      <c r="K71" s="81">
        <v>-1558</v>
      </c>
      <c r="L71" s="95">
        <v>0</v>
      </c>
      <c r="M71" s="94">
        <v>17000</v>
      </c>
      <c r="N71" s="81">
        <v>0</v>
      </c>
      <c r="O71" s="81">
        <v>0</v>
      </c>
      <c r="P71" s="81">
        <v>1558</v>
      </c>
      <c r="Q71" s="200">
        <v>15442</v>
      </c>
      <c r="R71" t="s">
        <v>2087</v>
      </c>
    </row>
    <row r="72" spans="2:23" ht="15.75" x14ac:dyDescent="0.25">
      <c r="B72" s="145" t="s">
        <v>981</v>
      </c>
      <c r="C72" s="191" t="s">
        <v>1634</v>
      </c>
      <c r="D72" s="103" t="s">
        <v>594</v>
      </c>
      <c r="E72" s="99">
        <v>600310101</v>
      </c>
      <c r="F72" s="101" t="s">
        <v>946</v>
      </c>
      <c r="G72" s="92" t="s">
        <v>1919</v>
      </c>
      <c r="H72" s="92" t="s">
        <v>1916</v>
      </c>
      <c r="I72" s="93">
        <v>30</v>
      </c>
      <c r="J72" s="94">
        <v>3500</v>
      </c>
      <c r="K72" s="81">
        <v>350</v>
      </c>
      <c r="L72" s="95">
        <v>0</v>
      </c>
      <c r="M72" s="94">
        <v>3500</v>
      </c>
      <c r="N72" s="81">
        <v>0</v>
      </c>
      <c r="O72" s="81">
        <v>350</v>
      </c>
      <c r="P72" s="81">
        <v>0</v>
      </c>
      <c r="Q72" s="200">
        <v>3850</v>
      </c>
      <c r="R72" t="s">
        <v>990</v>
      </c>
    </row>
    <row r="73" spans="2:23" ht="15.75" x14ac:dyDescent="0.25">
      <c r="B73" s="145" t="s">
        <v>981</v>
      </c>
      <c r="C73" s="191" t="s">
        <v>1636</v>
      </c>
      <c r="D73" s="103" t="s">
        <v>576</v>
      </c>
      <c r="E73" s="99">
        <v>600310101</v>
      </c>
      <c r="F73" s="101" t="s">
        <v>1637</v>
      </c>
      <c r="G73" s="92" t="s">
        <v>1919</v>
      </c>
      <c r="H73" s="92" t="s">
        <v>1916</v>
      </c>
      <c r="I73" s="93">
        <v>30</v>
      </c>
      <c r="J73" s="94">
        <v>3000</v>
      </c>
      <c r="K73" s="81">
        <v>200</v>
      </c>
      <c r="L73" s="95">
        <v>0</v>
      </c>
      <c r="M73" s="94">
        <v>3000</v>
      </c>
      <c r="N73" s="81">
        <v>0</v>
      </c>
      <c r="O73" s="81">
        <v>200</v>
      </c>
      <c r="P73" s="81">
        <v>0</v>
      </c>
      <c r="Q73" s="200">
        <v>3200</v>
      </c>
      <c r="R73" t="s">
        <v>990</v>
      </c>
    </row>
    <row r="74" spans="2:23" ht="15.75" x14ac:dyDescent="0.25">
      <c r="B74" s="145" t="s">
        <v>981</v>
      </c>
      <c r="C74" s="192" t="s">
        <v>1632</v>
      </c>
      <c r="D74" s="104" t="s">
        <v>585</v>
      </c>
      <c r="E74" s="96">
        <v>405010101</v>
      </c>
      <c r="F74" s="101" t="s">
        <v>942</v>
      </c>
      <c r="G74" s="92" t="s">
        <v>1919</v>
      </c>
      <c r="H74" s="92" t="s">
        <v>1916</v>
      </c>
      <c r="I74" s="93">
        <v>30</v>
      </c>
      <c r="J74" s="94">
        <v>7000</v>
      </c>
      <c r="K74" s="81">
        <v>-500</v>
      </c>
      <c r="L74" s="95">
        <v>0</v>
      </c>
      <c r="M74" s="94">
        <v>7000</v>
      </c>
      <c r="N74" s="81">
        <v>0</v>
      </c>
      <c r="O74" s="81">
        <v>0</v>
      </c>
      <c r="P74" s="81">
        <v>500</v>
      </c>
      <c r="Q74" s="200">
        <v>6500</v>
      </c>
      <c r="R74" t="s">
        <v>990</v>
      </c>
    </row>
    <row r="75" spans="2:23" ht="15.75" x14ac:dyDescent="0.25">
      <c r="B75" s="145" t="s">
        <v>981</v>
      </c>
      <c r="C75" s="193">
        <v>10016078859321</v>
      </c>
      <c r="D75" s="103" t="s">
        <v>600</v>
      </c>
      <c r="E75" s="99">
        <v>600310101</v>
      </c>
      <c r="F75" s="101" t="s">
        <v>940</v>
      </c>
      <c r="G75" s="92" t="s">
        <v>1919</v>
      </c>
      <c r="H75" s="92" t="s">
        <v>1916</v>
      </c>
      <c r="I75" s="93">
        <v>11</v>
      </c>
      <c r="J75" s="94">
        <v>7500</v>
      </c>
      <c r="K75" s="81">
        <v>-4750</v>
      </c>
      <c r="L75" s="95">
        <v>0</v>
      </c>
      <c r="M75" s="94">
        <v>7500</v>
      </c>
      <c r="N75" s="81">
        <v>0</v>
      </c>
      <c r="O75" s="81">
        <v>0</v>
      </c>
      <c r="P75" s="81">
        <v>4750</v>
      </c>
      <c r="Q75" s="200">
        <v>2750</v>
      </c>
      <c r="R75" t="s">
        <v>960</v>
      </c>
    </row>
    <row r="76" spans="2:23" ht="15.75" x14ac:dyDescent="0.25">
      <c r="B76" s="145" t="s">
        <v>981</v>
      </c>
      <c r="C76" s="189" t="s">
        <v>1641</v>
      </c>
      <c r="D76" s="104" t="s">
        <v>678</v>
      </c>
      <c r="E76" s="108" t="s">
        <v>1642</v>
      </c>
      <c r="F76" s="189" t="s">
        <v>1643</v>
      </c>
      <c r="G76" s="92" t="s">
        <v>1919</v>
      </c>
      <c r="H76" s="92" t="s">
        <v>1916</v>
      </c>
      <c r="I76" s="93">
        <v>25</v>
      </c>
      <c r="J76" s="94">
        <v>4000</v>
      </c>
      <c r="K76" s="81">
        <v>-667</v>
      </c>
      <c r="L76" s="95">
        <v>0</v>
      </c>
      <c r="M76" s="94">
        <v>4000</v>
      </c>
      <c r="N76" s="81">
        <v>0</v>
      </c>
      <c r="O76" s="81">
        <v>0</v>
      </c>
      <c r="P76" s="81">
        <v>667</v>
      </c>
      <c r="Q76" s="200">
        <v>3333</v>
      </c>
      <c r="R76" t="s">
        <v>960</v>
      </c>
    </row>
    <row r="77" spans="2:23" ht="15.75" x14ac:dyDescent="0.25">
      <c r="B77" s="145" t="s">
        <v>981</v>
      </c>
      <c r="C77" s="191" t="s">
        <v>982</v>
      </c>
      <c r="D77" s="255" t="s">
        <v>595</v>
      </c>
      <c r="E77" s="146" t="s">
        <v>983</v>
      </c>
      <c r="F77" s="146" t="s">
        <v>984</v>
      </c>
      <c r="G77" s="92" t="s">
        <v>1919</v>
      </c>
      <c r="H77" s="92" t="s">
        <v>1916</v>
      </c>
      <c r="I77" s="93">
        <v>30</v>
      </c>
      <c r="J77" s="94">
        <v>6000</v>
      </c>
      <c r="K77" s="81">
        <f>+O77-P77</f>
        <v>0</v>
      </c>
      <c r="L77" s="95">
        <v>0</v>
      </c>
      <c r="M77" s="94">
        <f t="shared" ref="M77:M82" si="26">+J77</f>
        <v>6000</v>
      </c>
      <c r="N77" s="81">
        <v>0</v>
      </c>
      <c r="O77" s="81">
        <v>0</v>
      </c>
      <c r="P77" s="81">
        <v>0</v>
      </c>
      <c r="Q77" s="106">
        <f t="shared" ref="Q77:Q82" si="27">+M77+O77-P77</f>
        <v>6000</v>
      </c>
      <c r="R77" t="s">
        <v>2088</v>
      </c>
    </row>
    <row r="78" spans="2:23" ht="15.75" x14ac:dyDescent="0.25">
      <c r="B78" s="145" t="s">
        <v>981</v>
      </c>
      <c r="C78" s="256" t="s">
        <v>1649</v>
      </c>
      <c r="D78" s="257" t="s">
        <v>1650</v>
      </c>
      <c r="E78" s="201" t="s">
        <v>922</v>
      </c>
      <c r="F78" s="258" t="s">
        <v>1651</v>
      </c>
      <c r="G78" s="92" t="s">
        <v>1919</v>
      </c>
      <c r="H78" s="92" t="s">
        <v>1916</v>
      </c>
      <c r="I78" s="93">
        <v>30</v>
      </c>
      <c r="J78" s="94">
        <v>3000</v>
      </c>
      <c r="K78" s="81">
        <f t="shared" ref="K78:K82" si="28">+O78-P78</f>
        <v>0</v>
      </c>
      <c r="L78" s="95">
        <v>6</v>
      </c>
      <c r="M78" s="94">
        <f t="shared" si="26"/>
        <v>3000</v>
      </c>
      <c r="N78" s="81">
        <v>0</v>
      </c>
      <c r="O78" s="81">
        <v>0</v>
      </c>
      <c r="P78" s="81">
        <v>0</v>
      </c>
      <c r="Q78" s="106">
        <f t="shared" si="27"/>
        <v>3000</v>
      </c>
      <c r="R78" t="s">
        <v>2088</v>
      </c>
    </row>
    <row r="79" spans="2:23" ht="15.75" x14ac:dyDescent="0.25">
      <c r="B79" s="145" t="s">
        <v>981</v>
      </c>
      <c r="C79" s="202" t="s">
        <v>1652</v>
      </c>
      <c r="D79" s="202" t="s">
        <v>1653</v>
      </c>
      <c r="E79" s="202" t="s">
        <v>928</v>
      </c>
      <c r="F79" s="202" t="s">
        <v>1654</v>
      </c>
      <c r="G79" s="92" t="s">
        <v>1919</v>
      </c>
      <c r="H79" s="92" t="s">
        <v>1916</v>
      </c>
      <c r="I79" s="93">
        <v>30</v>
      </c>
      <c r="J79" s="94">
        <v>4500</v>
      </c>
      <c r="K79" s="81">
        <f t="shared" si="28"/>
        <v>0</v>
      </c>
      <c r="L79" s="95">
        <v>0</v>
      </c>
      <c r="M79" s="94">
        <f t="shared" si="26"/>
        <v>4500</v>
      </c>
      <c r="N79" s="81">
        <v>0</v>
      </c>
      <c r="O79" s="81">
        <v>0</v>
      </c>
      <c r="P79" s="81">
        <v>0</v>
      </c>
      <c r="Q79" s="106">
        <f t="shared" si="27"/>
        <v>4500</v>
      </c>
      <c r="R79" t="s">
        <v>2088</v>
      </c>
    </row>
    <row r="80" spans="2:23" ht="15.75" x14ac:dyDescent="0.25">
      <c r="B80" s="203" t="s">
        <v>981</v>
      </c>
      <c r="C80" s="259" t="s">
        <v>1655</v>
      </c>
      <c r="D80" s="260" t="s">
        <v>1656</v>
      </c>
      <c r="E80" s="260">
        <v>405010101</v>
      </c>
      <c r="F80" s="204" t="s">
        <v>1657</v>
      </c>
      <c r="G80" s="92" t="s">
        <v>1919</v>
      </c>
      <c r="H80" s="92" t="s">
        <v>1916</v>
      </c>
      <c r="I80" s="93">
        <v>30</v>
      </c>
      <c r="J80" s="94">
        <v>8000</v>
      </c>
      <c r="K80" s="81">
        <f t="shared" si="28"/>
        <v>0</v>
      </c>
      <c r="L80" s="95">
        <v>0</v>
      </c>
      <c r="M80" s="94">
        <f t="shared" si="26"/>
        <v>8000</v>
      </c>
      <c r="N80" s="81">
        <v>0</v>
      </c>
      <c r="O80" s="81">
        <v>0</v>
      </c>
      <c r="P80" s="81">
        <v>0</v>
      </c>
      <c r="Q80" s="106">
        <f t="shared" si="27"/>
        <v>8000</v>
      </c>
      <c r="R80" t="s">
        <v>2088</v>
      </c>
    </row>
    <row r="81" spans="2:18" ht="15.75" x14ac:dyDescent="0.25">
      <c r="B81" s="203" t="s">
        <v>981</v>
      </c>
      <c r="C81" s="259" t="s">
        <v>1658</v>
      </c>
      <c r="D81" s="260" t="s">
        <v>1659</v>
      </c>
      <c r="E81" s="260" t="s">
        <v>1660</v>
      </c>
      <c r="F81" s="204" t="s">
        <v>1661</v>
      </c>
      <c r="G81" s="92" t="s">
        <v>1919</v>
      </c>
      <c r="H81" s="92" t="s">
        <v>1916</v>
      </c>
      <c r="I81" s="93">
        <v>30</v>
      </c>
      <c r="J81" s="94">
        <v>5500</v>
      </c>
      <c r="K81" s="81">
        <f t="shared" si="28"/>
        <v>0</v>
      </c>
      <c r="L81" s="95">
        <v>0</v>
      </c>
      <c r="M81" s="94">
        <f t="shared" si="26"/>
        <v>5500</v>
      </c>
      <c r="N81" s="81">
        <v>0</v>
      </c>
      <c r="O81" s="81">
        <v>0</v>
      </c>
      <c r="P81" s="81">
        <v>0</v>
      </c>
      <c r="Q81" s="106">
        <f t="shared" si="27"/>
        <v>5500</v>
      </c>
      <c r="R81" t="s">
        <v>2088</v>
      </c>
    </row>
    <row r="82" spans="2:18" ht="15.75" x14ac:dyDescent="0.25">
      <c r="B82" s="203" t="s">
        <v>981</v>
      </c>
      <c r="C82" s="259" t="s">
        <v>1662</v>
      </c>
      <c r="D82" s="260" t="s">
        <v>1663</v>
      </c>
      <c r="E82" s="260" t="s">
        <v>1664</v>
      </c>
      <c r="F82" s="204" t="s">
        <v>1665</v>
      </c>
      <c r="G82" s="92" t="s">
        <v>1919</v>
      </c>
      <c r="H82" s="92" t="s">
        <v>1916</v>
      </c>
      <c r="I82" s="93">
        <v>30</v>
      </c>
      <c r="J82" s="94">
        <v>4500</v>
      </c>
      <c r="K82" s="81">
        <f t="shared" si="28"/>
        <v>0</v>
      </c>
      <c r="L82" s="95">
        <v>0</v>
      </c>
      <c r="M82" s="94">
        <f t="shared" si="26"/>
        <v>4500</v>
      </c>
      <c r="N82" s="81">
        <v>0</v>
      </c>
      <c r="O82" s="81">
        <v>0</v>
      </c>
      <c r="P82" s="81">
        <v>0</v>
      </c>
      <c r="Q82" s="106">
        <f t="shared" si="27"/>
        <v>4500</v>
      </c>
      <c r="R82" t="s">
        <v>2088</v>
      </c>
    </row>
    <row r="83" spans="2:18" ht="15.75" x14ac:dyDescent="0.25">
      <c r="B83" s="145" t="s">
        <v>981</v>
      </c>
      <c r="C83" s="191" t="s">
        <v>1675</v>
      </c>
      <c r="D83" s="103" t="s">
        <v>581</v>
      </c>
      <c r="E83" s="96">
        <v>600310101</v>
      </c>
      <c r="F83" s="101" t="s">
        <v>933</v>
      </c>
      <c r="G83" s="92" t="s">
        <v>1919</v>
      </c>
      <c r="H83" s="92" t="s">
        <v>1916</v>
      </c>
      <c r="I83" s="93">
        <v>30</v>
      </c>
      <c r="J83" s="94">
        <v>2700</v>
      </c>
      <c r="K83" s="81">
        <f>+N83+O83-P83</f>
        <v>0</v>
      </c>
      <c r="L83" s="95">
        <v>0</v>
      </c>
      <c r="M83" s="94">
        <f>+J83</f>
        <v>2700</v>
      </c>
      <c r="N83" s="81">
        <v>0</v>
      </c>
      <c r="O83" s="81">
        <v>0</v>
      </c>
      <c r="P83" s="81">
        <v>0</v>
      </c>
      <c r="Q83" s="106">
        <f>+M83+O83-P83</f>
        <v>2700</v>
      </c>
      <c r="R83" t="s">
        <v>2088</v>
      </c>
    </row>
    <row r="84" spans="2:18" ht="15.75" x14ac:dyDescent="0.25">
      <c r="B84" s="145" t="s">
        <v>981</v>
      </c>
      <c r="C84" s="182" t="s">
        <v>1667</v>
      </c>
      <c r="D84" s="104" t="s">
        <v>577</v>
      </c>
      <c r="E84" s="99">
        <v>803510106</v>
      </c>
      <c r="F84" s="101" t="s">
        <v>937</v>
      </c>
      <c r="G84" s="92" t="s">
        <v>1919</v>
      </c>
      <c r="H84" s="92" t="s">
        <v>1916</v>
      </c>
      <c r="I84" s="93">
        <v>30</v>
      </c>
      <c r="J84" s="94">
        <v>5000</v>
      </c>
      <c r="K84" s="81">
        <f t="shared" ref="K84:K85" si="29">N84+O84-P84</f>
        <v>33</v>
      </c>
      <c r="L84" s="95">
        <v>0</v>
      </c>
      <c r="M84" s="94">
        <f t="shared" ref="M84:M88" si="30">+J84</f>
        <v>5000</v>
      </c>
      <c r="N84" s="81">
        <v>0</v>
      </c>
      <c r="O84" s="81">
        <v>200</v>
      </c>
      <c r="P84" s="81">
        <v>167</v>
      </c>
      <c r="Q84" s="106">
        <f t="shared" ref="Q84:Q88" si="31">+M84+O84-P84</f>
        <v>5033</v>
      </c>
      <c r="R84" t="s">
        <v>2088</v>
      </c>
    </row>
    <row r="85" spans="2:18" ht="15.75" x14ac:dyDescent="0.25">
      <c r="B85" s="145" t="s">
        <v>981</v>
      </c>
      <c r="C85" s="261" t="s">
        <v>1676</v>
      </c>
      <c r="D85" s="254" t="s">
        <v>1068</v>
      </c>
      <c r="E85" s="254">
        <v>426710101</v>
      </c>
      <c r="F85" s="262" t="s">
        <v>1677</v>
      </c>
      <c r="G85" s="92" t="s">
        <v>1919</v>
      </c>
      <c r="H85" s="92" t="s">
        <v>1916</v>
      </c>
      <c r="I85" s="93">
        <v>30</v>
      </c>
      <c r="J85" s="254">
        <v>5000</v>
      </c>
      <c r="K85" s="81">
        <f t="shared" si="29"/>
        <v>0</v>
      </c>
      <c r="L85" s="95">
        <v>0</v>
      </c>
      <c r="M85" s="94">
        <f t="shared" si="30"/>
        <v>5000</v>
      </c>
      <c r="N85" s="81">
        <v>0</v>
      </c>
      <c r="O85" s="81">
        <v>0</v>
      </c>
      <c r="P85" s="81">
        <v>0</v>
      </c>
      <c r="Q85" s="106">
        <f t="shared" si="31"/>
        <v>5000</v>
      </c>
      <c r="R85" t="s">
        <v>2088</v>
      </c>
    </row>
    <row r="86" spans="2:18" ht="15.75" x14ac:dyDescent="0.25">
      <c r="B86" s="145" t="s">
        <v>981</v>
      </c>
      <c r="C86" s="246" t="s">
        <v>2089</v>
      </c>
      <c r="D86" s="246" t="s">
        <v>2090</v>
      </c>
      <c r="E86" s="146" t="s">
        <v>2091</v>
      </c>
      <c r="F86" s="246" t="s">
        <v>2092</v>
      </c>
      <c r="G86" s="92" t="s">
        <v>1919</v>
      </c>
      <c r="H86" s="92" t="s">
        <v>1916</v>
      </c>
      <c r="I86" s="93">
        <v>16</v>
      </c>
      <c r="J86" s="94">
        <v>3500</v>
      </c>
      <c r="K86" s="81">
        <f>+O86-P86</f>
        <v>-1581</v>
      </c>
      <c r="L86" s="95">
        <v>0</v>
      </c>
      <c r="M86" s="94">
        <f t="shared" si="30"/>
        <v>3500</v>
      </c>
      <c r="N86" s="81">
        <v>0</v>
      </c>
      <c r="O86" s="81">
        <v>0</v>
      </c>
      <c r="P86" s="81">
        <v>1581</v>
      </c>
      <c r="Q86" s="106">
        <f t="shared" si="31"/>
        <v>1919</v>
      </c>
      <c r="R86" t="s">
        <v>2088</v>
      </c>
    </row>
    <row r="87" spans="2:18" ht="15.75" x14ac:dyDescent="0.25">
      <c r="B87" s="145" t="s">
        <v>981</v>
      </c>
      <c r="C87" s="246" t="s">
        <v>2093</v>
      </c>
      <c r="D87" s="246" t="s">
        <v>2094</v>
      </c>
      <c r="E87" s="146" t="s">
        <v>922</v>
      </c>
      <c r="F87" s="246" t="s">
        <v>2095</v>
      </c>
      <c r="G87" s="92" t="s">
        <v>1919</v>
      </c>
      <c r="H87" s="92" t="s">
        <v>1916</v>
      </c>
      <c r="I87" s="93">
        <v>30</v>
      </c>
      <c r="J87" s="94">
        <v>1000</v>
      </c>
      <c r="K87" s="81">
        <f>+O87-P87</f>
        <v>0</v>
      </c>
      <c r="L87" s="95">
        <v>0</v>
      </c>
      <c r="M87" s="94">
        <f t="shared" si="30"/>
        <v>1000</v>
      </c>
      <c r="N87" s="81">
        <v>0</v>
      </c>
      <c r="O87" s="81">
        <v>0</v>
      </c>
      <c r="P87" s="81">
        <v>0</v>
      </c>
      <c r="Q87" s="106">
        <f t="shared" si="31"/>
        <v>1000</v>
      </c>
      <c r="R87" t="s">
        <v>2088</v>
      </c>
    </row>
    <row r="88" spans="2:18" ht="15.75" x14ac:dyDescent="0.25">
      <c r="B88" s="145" t="s">
        <v>981</v>
      </c>
      <c r="C88" s="191" t="s">
        <v>982</v>
      </c>
      <c r="D88" s="255" t="s">
        <v>595</v>
      </c>
      <c r="E88" s="146" t="s">
        <v>983</v>
      </c>
      <c r="F88" s="146" t="s">
        <v>984</v>
      </c>
      <c r="G88" s="92" t="s">
        <v>1919</v>
      </c>
      <c r="H88" s="92" t="s">
        <v>1917</v>
      </c>
      <c r="I88" s="93">
        <v>15</v>
      </c>
      <c r="J88" s="94">
        <v>3000</v>
      </c>
      <c r="K88" s="81">
        <f t="shared" ref="K88" si="32">N88+O88-P88</f>
        <v>0</v>
      </c>
      <c r="L88" s="95">
        <v>0</v>
      </c>
      <c r="M88" s="94">
        <f t="shared" si="30"/>
        <v>3000</v>
      </c>
      <c r="N88" s="81">
        <v>0</v>
      </c>
      <c r="O88" s="81">
        <v>0</v>
      </c>
      <c r="P88" s="81">
        <v>0</v>
      </c>
      <c r="Q88" s="263">
        <f t="shared" si="31"/>
        <v>3000</v>
      </c>
      <c r="R88" t="s">
        <v>2088</v>
      </c>
    </row>
    <row r="99" spans="1:20" ht="18" x14ac:dyDescent="0.25">
      <c r="A99" s="456" t="s">
        <v>1899</v>
      </c>
      <c r="B99" s="456"/>
      <c r="C99" s="456"/>
      <c r="D99" s="456"/>
      <c r="E99" s="456"/>
      <c r="F99" s="456"/>
      <c r="G99" s="456"/>
      <c r="H99" s="456"/>
      <c r="I99" s="456"/>
      <c r="J99" s="456"/>
      <c r="K99" s="456"/>
      <c r="L99" s="456"/>
      <c r="M99" s="456"/>
      <c r="N99" s="456"/>
      <c r="O99" s="456"/>
      <c r="P99" s="456"/>
      <c r="Q99" s="456"/>
    </row>
    <row r="100" spans="1:20" ht="19.5" thickBot="1" x14ac:dyDescent="0.35">
      <c r="A100" s="264" t="s">
        <v>646</v>
      </c>
      <c r="B100" s="174"/>
      <c r="C100" s="175" t="s">
        <v>647</v>
      </c>
      <c r="D100" s="176" t="s">
        <v>1608</v>
      </c>
      <c r="E100" s="177"/>
      <c r="F100" s="265"/>
      <c r="G100" s="265"/>
      <c r="H100" s="265"/>
      <c r="I100" s="265"/>
      <c r="J100" s="265"/>
      <c r="K100" s="266"/>
      <c r="L100" s="264"/>
      <c r="M100" s="178"/>
      <c r="N100" s="265"/>
      <c r="O100" s="265"/>
      <c r="P100" s="179"/>
    </row>
    <row r="101" spans="1:20" ht="15.75" x14ac:dyDescent="0.25">
      <c r="A101" s="190" t="s">
        <v>979</v>
      </c>
      <c r="B101" s="91" t="s">
        <v>980</v>
      </c>
      <c r="C101" s="91" t="s">
        <v>846</v>
      </c>
      <c r="D101" s="91" t="s">
        <v>910</v>
      </c>
      <c r="E101" s="89" t="s">
        <v>911</v>
      </c>
      <c r="F101" s="90" t="s">
        <v>912</v>
      </c>
      <c r="G101" s="90" t="s">
        <v>913</v>
      </c>
      <c r="H101" s="90" t="s">
        <v>914</v>
      </c>
      <c r="I101" s="90" t="s">
        <v>915</v>
      </c>
      <c r="J101" s="90" t="s">
        <v>916</v>
      </c>
      <c r="K101" s="97" t="s">
        <v>917</v>
      </c>
      <c r="L101" s="90" t="s">
        <v>918</v>
      </c>
      <c r="M101" s="90" t="s">
        <v>919</v>
      </c>
      <c r="N101" s="90" t="s">
        <v>920</v>
      </c>
      <c r="O101" s="90" t="s">
        <v>921</v>
      </c>
      <c r="P101" s="98" t="s">
        <v>854</v>
      </c>
      <c r="Q101" s="107" t="s">
        <v>962</v>
      </c>
      <c r="S101" s="74" t="s">
        <v>357</v>
      </c>
      <c r="T101" t="s">
        <v>869</v>
      </c>
    </row>
    <row r="102" spans="1:20" ht="15.75" x14ac:dyDescent="0.25">
      <c r="A102" s="145" t="s">
        <v>981</v>
      </c>
      <c r="B102" s="191" t="s">
        <v>1609</v>
      </c>
      <c r="C102" s="103" t="s">
        <v>648</v>
      </c>
      <c r="D102" s="99" t="s">
        <v>928</v>
      </c>
      <c r="E102" s="101" t="s">
        <v>929</v>
      </c>
      <c r="F102" s="92" t="s">
        <v>1610</v>
      </c>
      <c r="G102" s="92" t="s">
        <v>1611</v>
      </c>
      <c r="H102" s="93">
        <v>31</v>
      </c>
      <c r="I102" s="94">
        <v>3000</v>
      </c>
      <c r="J102" s="81">
        <f t="shared" ref="J102:J125" si="33">M102+N102-O102</f>
        <v>0</v>
      </c>
      <c r="K102" s="95">
        <v>0</v>
      </c>
      <c r="L102" s="94">
        <f t="shared" ref="L102:L106" si="34">+I102</f>
        <v>3000</v>
      </c>
      <c r="M102" s="81">
        <v>0</v>
      </c>
      <c r="N102" s="81">
        <v>0</v>
      </c>
      <c r="O102" s="81">
        <v>0</v>
      </c>
      <c r="P102" s="106">
        <f t="shared" ref="P102:P106" si="35">+L102+N102-O102</f>
        <v>3000</v>
      </c>
      <c r="Q102" t="s">
        <v>990</v>
      </c>
      <c r="S102" s="49" t="s">
        <v>1618</v>
      </c>
      <c r="T102" s="252">
        <v>168558</v>
      </c>
    </row>
    <row r="103" spans="1:20" ht="15.75" x14ac:dyDescent="0.25">
      <c r="A103" s="145" t="s">
        <v>981</v>
      </c>
      <c r="B103" s="192" t="s">
        <v>1612</v>
      </c>
      <c r="C103" s="103" t="s">
        <v>578</v>
      </c>
      <c r="D103" s="99">
        <v>600310101</v>
      </c>
      <c r="E103" s="101" t="s">
        <v>932</v>
      </c>
      <c r="F103" s="92" t="s">
        <v>1610</v>
      </c>
      <c r="G103" s="92" t="s">
        <v>1611</v>
      </c>
      <c r="H103" s="93">
        <v>31</v>
      </c>
      <c r="I103" s="94">
        <v>5000</v>
      </c>
      <c r="J103" s="81">
        <f t="shared" si="33"/>
        <v>0</v>
      </c>
      <c r="K103" s="95">
        <v>0</v>
      </c>
      <c r="L103" s="94">
        <f t="shared" si="34"/>
        <v>5000</v>
      </c>
      <c r="M103" s="81">
        <v>0</v>
      </c>
      <c r="N103" s="81">
        <v>0</v>
      </c>
      <c r="O103" s="81">
        <v>0</v>
      </c>
      <c r="P103" s="106">
        <f t="shared" si="35"/>
        <v>5000</v>
      </c>
      <c r="Q103" t="s">
        <v>990</v>
      </c>
      <c r="S103" s="49" t="s">
        <v>882</v>
      </c>
      <c r="T103" s="252">
        <v>4232</v>
      </c>
    </row>
    <row r="104" spans="1:20" ht="15.75" x14ac:dyDescent="0.25">
      <c r="A104" s="145" t="s">
        <v>981</v>
      </c>
      <c r="B104" s="193">
        <v>30415118637898</v>
      </c>
      <c r="C104" s="104" t="s">
        <v>591</v>
      </c>
      <c r="D104" s="108">
        <v>302620122</v>
      </c>
      <c r="E104" s="101" t="s">
        <v>959</v>
      </c>
      <c r="F104" s="92" t="s">
        <v>1610</v>
      </c>
      <c r="G104" s="92" t="s">
        <v>1611</v>
      </c>
      <c r="H104" s="93">
        <v>31</v>
      </c>
      <c r="I104" s="94">
        <v>7500</v>
      </c>
      <c r="J104" s="81">
        <f t="shared" si="33"/>
        <v>0</v>
      </c>
      <c r="K104" s="95">
        <v>0</v>
      </c>
      <c r="L104" s="94">
        <f t="shared" si="34"/>
        <v>7500</v>
      </c>
      <c r="M104" s="81">
        <v>0</v>
      </c>
      <c r="N104" s="81">
        <v>0</v>
      </c>
      <c r="O104" s="81">
        <v>0</v>
      </c>
      <c r="P104" s="106">
        <f t="shared" si="35"/>
        <v>7500</v>
      </c>
      <c r="Q104" t="s">
        <v>960</v>
      </c>
      <c r="S104" s="49" t="s">
        <v>990</v>
      </c>
      <c r="T104" s="252">
        <v>73087</v>
      </c>
    </row>
    <row r="105" spans="1:20" ht="15.75" x14ac:dyDescent="0.25">
      <c r="A105" s="145" t="s">
        <v>981</v>
      </c>
      <c r="B105" s="191" t="s">
        <v>1613</v>
      </c>
      <c r="C105" s="103" t="s">
        <v>601</v>
      </c>
      <c r="D105" s="99">
        <v>803510106</v>
      </c>
      <c r="E105" s="101" t="s">
        <v>941</v>
      </c>
      <c r="F105" s="92" t="s">
        <v>1610</v>
      </c>
      <c r="G105" s="92" t="s">
        <v>1611</v>
      </c>
      <c r="H105" s="93">
        <v>31</v>
      </c>
      <c r="I105" s="94">
        <v>6000</v>
      </c>
      <c r="J105" s="81">
        <f t="shared" si="33"/>
        <v>0</v>
      </c>
      <c r="K105" s="95">
        <v>0</v>
      </c>
      <c r="L105" s="94">
        <f t="shared" si="34"/>
        <v>6000</v>
      </c>
      <c r="M105" s="81">
        <v>0</v>
      </c>
      <c r="N105" s="81">
        <v>0</v>
      </c>
      <c r="O105" s="81">
        <v>0</v>
      </c>
      <c r="P105" s="106">
        <f t="shared" si="35"/>
        <v>6000</v>
      </c>
      <c r="Q105" t="s">
        <v>960</v>
      </c>
      <c r="S105" s="49" t="s">
        <v>960</v>
      </c>
      <c r="T105" s="252">
        <v>43337</v>
      </c>
    </row>
    <row r="106" spans="1:20" ht="15.75" x14ac:dyDescent="0.25">
      <c r="A106" s="145" t="s">
        <v>981</v>
      </c>
      <c r="B106" s="191" t="s">
        <v>1614</v>
      </c>
      <c r="C106" s="103" t="s">
        <v>746</v>
      </c>
      <c r="D106" s="96" t="s">
        <v>930</v>
      </c>
      <c r="E106" s="101" t="s">
        <v>931</v>
      </c>
      <c r="F106" s="92" t="s">
        <v>1610</v>
      </c>
      <c r="G106" s="92" t="s">
        <v>1611</v>
      </c>
      <c r="H106" s="93">
        <v>31</v>
      </c>
      <c r="I106" s="94">
        <v>6000</v>
      </c>
      <c r="J106" s="81">
        <f t="shared" si="33"/>
        <v>0</v>
      </c>
      <c r="K106" s="95">
        <v>0</v>
      </c>
      <c r="L106" s="94">
        <f t="shared" si="34"/>
        <v>6000</v>
      </c>
      <c r="M106" s="81">
        <v>0</v>
      </c>
      <c r="N106" s="81">
        <v>0</v>
      </c>
      <c r="O106" s="81">
        <v>0</v>
      </c>
      <c r="P106" s="106">
        <f t="shared" si="35"/>
        <v>6000</v>
      </c>
      <c r="Q106" t="s">
        <v>960</v>
      </c>
      <c r="S106" s="49" t="s">
        <v>7</v>
      </c>
      <c r="T106" s="252">
        <v>289214</v>
      </c>
    </row>
    <row r="107" spans="1:20" ht="15.75" x14ac:dyDescent="0.25">
      <c r="A107" s="180" t="s">
        <v>981</v>
      </c>
      <c r="B107" s="191" t="s">
        <v>1615</v>
      </c>
      <c r="C107" s="103" t="s">
        <v>582</v>
      </c>
      <c r="D107" s="99" t="s">
        <v>1616</v>
      </c>
      <c r="E107" s="101" t="s">
        <v>1617</v>
      </c>
      <c r="F107" s="92" t="s">
        <v>1610</v>
      </c>
      <c r="G107" s="92" t="s">
        <v>1611</v>
      </c>
      <c r="H107" s="93">
        <v>31</v>
      </c>
      <c r="I107" s="94">
        <v>120000</v>
      </c>
      <c r="J107" s="81">
        <f t="shared" si="33"/>
        <v>0</v>
      </c>
      <c r="K107" s="95">
        <v>0</v>
      </c>
      <c r="L107" s="94">
        <v>120000</v>
      </c>
      <c r="M107" s="81">
        <v>0</v>
      </c>
      <c r="N107" s="81">
        <v>0</v>
      </c>
      <c r="O107" s="81">
        <v>0</v>
      </c>
      <c r="P107" s="106">
        <f>+L107+N107-O107</f>
        <v>120000</v>
      </c>
      <c r="Q107" t="s">
        <v>1618</v>
      </c>
      <c r="T107" s="252"/>
    </row>
    <row r="108" spans="1:20" ht="15.75" x14ac:dyDescent="0.25">
      <c r="A108" s="145" t="s">
        <v>981</v>
      </c>
      <c r="B108" s="191" t="s">
        <v>1619</v>
      </c>
      <c r="C108" s="103" t="s">
        <v>583</v>
      </c>
      <c r="D108" s="96" t="s">
        <v>948</v>
      </c>
      <c r="E108" s="101" t="s">
        <v>949</v>
      </c>
      <c r="F108" s="92" t="s">
        <v>1610</v>
      </c>
      <c r="G108" s="92" t="s">
        <v>1611</v>
      </c>
      <c r="H108" s="93">
        <v>31</v>
      </c>
      <c r="I108" s="94">
        <v>20000</v>
      </c>
      <c r="J108" s="81">
        <f t="shared" si="33"/>
        <v>0</v>
      </c>
      <c r="K108" s="95">
        <v>0</v>
      </c>
      <c r="L108" s="94">
        <f>+I108</f>
        <v>20000</v>
      </c>
      <c r="M108" s="81">
        <v>0</v>
      </c>
      <c r="N108" s="81">
        <v>0</v>
      </c>
      <c r="O108" s="81">
        <v>0</v>
      </c>
      <c r="P108" s="106">
        <f>+L108+N108-O108</f>
        <v>20000</v>
      </c>
      <c r="Q108" t="s">
        <v>990</v>
      </c>
    </row>
    <row r="109" spans="1:20" ht="15.75" x14ac:dyDescent="0.25">
      <c r="A109" s="145" t="s">
        <v>981</v>
      </c>
      <c r="B109" s="191" t="s">
        <v>1620</v>
      </c>
      <c r="C109" s="103" t="s">
        <v>587</v>
      </c>
      <c r="D109" s="99">
        <v>600310101</v>
      </c>
      <c r="E109" s="101" t="s">
        <v>927</v>
      </c>
      <c r="F109" s="92" t="s">
        <v>1610</v>
      </c>
      <c r="G109" s="92" t="s">
        <v>1611</v>
      </c>
      <c r="H109" s="93">
        <v>31</v>
      </c>
      <c r="I109" s="94">
        <v>3200</v>
      </c>
      <c r="J109" s="81">
        <f t="shared" si="33"/>
        <v>4000</v>
      </c>
      <c r="K109" s="95">
        <v>0</v>
      </c>
      <c r="L109" s="94">
        <f t="shared" ref="L109:L125" si="36">+I109</f>
        <v>3200</v>
      </c>
      <c r="M109" s="81">
        <v>0</v>
      </c>
      <c r="N109" s="81">
        <f>2400+1100+500</f>
        <v>4000</v>
      </c>
      <c r="O109" s="81">
        <v>0</v>
      </c>
      <c r="P109" s="106">
        <f t="shared" ref="P109:P126" si="37">+L109+N109-O109</f>
        <v>7200</v>
      </c>
      <c r="Q109" t="s">
        <v>990</v>
      </c>
    </row>
    <row r="110" spans="1:20" ht="15.75" x14ac:dyDescent="0.25">
      <c r="A110" s="181" t="s">
        <v>981</v>
      </c>
      <c r="B110" s="191" t="s">
        <v>1621</v>
      </c>
      <c r="C110" s="104" t="s">
        <v>748</v>
      </c>
      <c r="D110" s="182" t="s">
        <v>1622</v>
      </c>
      <c r="E110" s="182" t="s">
        <v>1623</v>
      </c>
      <c r="F110" s="92" t="s">
        <v>1610</v>
      </c>
      <c r="G110" s="92" t="s">
        <v>1611</v>
      </c>
      <c r="H110" s="93">
        <v>31</v>
      </c>
      <c r="I110" s="94">
        <v>5000</v>
      </c>
      <c r="J110" s="81">
        <f t="shared" si="33"/>
        <v>-400</v>
      </c>
      <c r="K110" s="95">
        <v>0</v>
      </c>
      <c r="L110" s="94">
        <f t="shared" si="36"/>
        <v>5000</v>
      </c>
      <c r="M110" s="81">
        <v>0</v>
      </c>
      <c r="N110" s="81">
        <v>0</v>
      </c>
      <c r="O110" s="81">
        <v>400</v>
      </c>
      <c r="P110" s="106">
        <f t="shared" si="37"/>
        <v>4600</v>
      </c>
      <c r="Q110" t="s">
        <v>990</v>
      </c>
    </row>
    <row r="111" spans="1:20" ht="15.75" x14ac:dyDescent="0.25">
      <c r="A111" s="183" t="s">
        <v>981</v>
      </c>
      <c r="B111" s="194" t="s">
        <v>1624</v>
      </c>
      <c r="C111" s="195" t="s">
        <v>596</v>
      </c>
      <c r="D111" s="196">
        <v>600310101</v>
      </c>
      <c r="E111" s="197" t="s">
        <v>1625</v>
      </c>
      <c r="F111" s="184" t="s">
        <v>1610</v>
      </c>
      <c r="G111" s="184" t="s">
        <v>1626</v>
      </c>
      <c r="H111" s="185">
        <v>26</v>
      </c>
      <c r="I111" s="186">
        <v>3774</v>
      </c>
      <c r="J111" s="187">
        <f t="shared" si="33"/>
        <v>-274</v>
      </c>
      <c r="K111" s="188">
        <v>0</v>
      </c>
      <c r="L111" s="186">
        <f t="shared" si="36"/>
        <v>3774</v>
      </c>
      <c r="M111" s="187">
        <v>0</v>
      </c>
      <c r="N111" s="187">
        <v>0</v>
      </c>
      <c r="O111" s="187">
        <f>3774-3500</f>
        <v>274</v>
      </c>
      <c r="P111" s="198">
        <f t="shared" si="37"/>
        <v>3500</v>
      </c>
      <c r="Q111" t="s">
        <v>882</v>
      </c>
    </row>
    <row r="112" spans="1:20" ht="15.75" x14ac:dyDescent="0.25">
      <c r="A112" s="145" t="s">
        <v>981</v>
      </c>
      <c r="B112" s="191" t="s">
        <v>1627</v>
      </c>
      <c r="C112" s="103" t="s">
        <v>597</v>
      </c>
      <c r="D112" s="99" t="s">
        <v>922</v>
      </c>
      <c r="E112" s="253" t="s">
        <v>923</v>
      </c>
      <c r="F112" s="92" t="s">
        <v>1610</v>
      </c>
      <c r="G112" s="92" t="s">
        <v>1611</v>
      </c>
      <c r="H112" s="93">
        <v>31</v>
      </c>
      <c r="I112" s="94">
        <v>4000</v>
      </c>
      <c r="J112" s="81">
        <f t="shared" si="33"/>
        <v>650</v>
      </c>
      <c r="K112" s="95">
        <v>0</v>
      </c>
      <c r="L112" s="94">
        <f t="shared" si="36"/>
        <v>4000</v>
      </c>
      <c r="M112" s="81">
        <v>0</v>
      </c>
      <c r="N112" s="81">
        <f>400+250</f>
        <v>650</v>
      </c>
      <c r="O112" s="81">
        <v>0</v>
      </c>
      <c r="P112" s="106">
        <f t="shared" si="37"/>
        <v>4650</v>
      </c>
      <c r="Q112" t="s">
        <v>990</v>
      </c>
    </row>
    <row r="113" spans="1:17" ht="15.75" x14ac:dyDescent="0.25">
      <c r="A113" s="145" t="s">
        <v>981</v>
      </c>
      <c r="B113" s="191" t="s">
        <v>1628</v>
      </c>
      <c r="C113" s="103" t="s">
        <v>590</v>
      </c>
      <c r="D113" s="99">
        <v>802420101</v>
      </c>
      <c r="E113" s="101" t="s">
        <v>926</v>
      </c>
      <c r="F113" s="92" t="s">
        <v>1610</v>
      </c>
      <c r="G113" s="92" t="s">
        <v>1611</v>
      </c>
      <c r="H113" s="93">
        <v>31</v>
      </c>
      <c r="I113" s="94">
        <v>18000</v>
      </c>
      <c r="J113" s="81">
        <f t="shared" si="33"/>
        <v>-750</v>
      </c>
      <c r="K113" s="95">
        <v>0</v>
      </c>
      <c r="L113" s="94">
        <f t="shared" si="36"/>
        <v>18000</v>
      </c>
      <c r="M113" s="81">
        <v>0</v>
      </c>
      <c r="N113" s="81">
        <v>150</v>
      </c>
      <c r="O113" s="81">
        <v>900</v>
      </c>
      <c r="P113" s="106">
        <f t="shared" si="37"/>
        <v>17250</v>
      </c>
      <c r="Q113" t="s">
        <v>1618</v>
      </c>
    </row>
    <row r="114" spans="1:17" ht="15.75" x14ac:dyDescent="0.25">
      <c r="A114" s="145" t="s">
        <v>981</v>
      </c>
      <c r="B114" s="191" t="s">
        <v>1620</v>
      </c>
      <c r="C114" s="103" t="s">
        <v>587</v>
      </c>
      <c r="D114" s="99">
        <v>600310101</v>
      </c>
      <c r="E114" s="101" t="s">
        <v>927</v>
      </c>
      <c r="F114" s="92" t="s">
        <v>1610</v>
      </c>
      <c r="G114" s="92" t="s">
        <v>1611</v>
      </c>
      <c r="H114" s="93">
        <v>31</v>
      </c>
      <c r="I114" s="94">
        <v>3200</v>
      </c>
      <c r="J114" s="81">
        <f t="shared" si="33"/>
        <v>0</v>
      </c>
      <c r="K114" s="95">
        <v>0</v>
      </c>
      <c r="L114" s="94">
        <f t="shared" si="36"/>
        <v>3200</v>
      </c>
      <c r="M114" s="81">
        <v>0</v>
      </c>
      <c r="N114" s="81">
        <v>0</v>
      </c>
      <c r="O114" s="81">
        <v>0</v>
      </c>
      <c r="P114" s="106">
        <f t="shared" si="37"/>
        <v>3200</v>
      </c>
      <c r="Q114" t="s">
        <v>990</v>
      </c>
    </row>
    <row r="115" spans="1:17" ht="15.75" x14ac:dyDescent="0.25">
      <c r="A115" s="145" t="s">
        <v>981</v>
      </c>
      <c r="B115" s="191" t="s">
        <v>1629</v>
      </c>
      <c r="C115" s="103" t="s">
        <v>579</v>
      </c>
      <c r="D115" s="99">
        <v>105310101</v>
      </c>
      <c r="E115" s="101" t="s">
        <v>934</v>
      </c>
      <c r="F115" s="92" t="s">
        <v>1610</v>
      </c>
      <c r="G115" s="92" t="s">
        <v>1611</v>
      </c>
      <c r="H115" s="93">
        <v>31</v>
      </c>
      <c r="I115" s="94">
        <v>4000</v>
      </c>
      <c r="J115" s="81">
        <f t="shared" si="33"/>
        <v>150</v>
      </c>
      <c r="K115" s="95">
        <v>0</v>
      </c>
      <c r="L115" s="94">
        <f t="shared" si="36"/>
        <v>4000</v>
      </c>
      <c r="M115" s="81">
        <v>0</v>
      </c>
      <c r="N115" s="81">
        <v>150</v>
      </c>
      <c r="O115" s="81">
        <v>0</v>
      </c>
      <c r="P115" s="106">
        <f t="shared" si="37"/>
        <v>4150</v>
      </c>
      <c r="Q115" t="s">
        <v>990</v>
      </c>
    </row>
    <row r="116" spans="1:17" ht="15.75" x14ac:dyDescent="0.25">
      <c r="A116" s="145" t="s">
        <v>981</v>
      </c>
      <c r="B116" s="191" t="s">
        <v>1630</v>
      </c>
      <c r="C116" s="103" t="s">
        <v>592</v>
      </c>
      <c r="D116" s="99">
        <v>600310101</v>
      </c>
      <c r="E116" s="101" t="s">
        <v>936</v>
      </c>
      <c r="F116" s="92" t="s">
        <v>1610</v>
      </c>
      <c r="G116" s="92" t="s">
        <v>1611</v>
      </c>
      <c r="H116" s="93">
        <v>31</v>
      </c>
      <c r="I116" s="94">
        <v>6000</v>
      </c>
      <c r="J116" s="81">
        <f t="shared" si="33"/>
        <v>-500</v>
      </c>
      <c r="K116" s="95">
        <v>0</v>
      </c>
      <c r="L116" s="94">
        <f t="shared" si="36"/>
        <v>6000</v>
      </c>
      <c r="M116" s="81">
        <v>0</v>
      </c>
      <c r="N116" s="81">
        <v>100</v>
      </c>
      <c r="O116" s="81">
        <v>600</v>
      </c>
      <c r="P116" s="106">
        <f t="shared" si="37"/>
        <v>5500</v>
      </c>
      <c r="Q116" t="s">
        <v>990</v>
      </c>
    </row>
    <row r="117" spans="1:17" ht="15.75" x14ac:dyDescent="0.25">
      <c r="A117" s="145" t="s">
        <v>981</v>
      </c>
      <c r="B117" s="191" t="s">
        <v>1631</v>
      </c>
      <c r="C117" s="103" t="s">
        <v>586</v>
      </c>
      <c r="D117" s="99">
        <v>302620122</v>
      </c>
      <c r="E117" s="101" t="s">
        <v>938</v>
      </c>
      <c r="F117" s="92" t="s">
        <v>1610</v>
      </c>
      <c r="G117" s="92" t="s">
        <v>1611</v>
      </c>
      <c r="H117" s="93">
        <v>31</v>
      </c>
      <c r="I117" s="94">
        <v>6000</v>
      </c>
      <c r="J117" s="81">
        <f t="shared" si="33"/>
        <v>-150</v>
      </c>
      <c r="K117" s="95">
        <v>0</v>
      </c>
      <c r="L117" s="94">
        <f t="shared" si="36"/>
        <v>6000</v>
      </c>
      <c r="M117" s="81">
        <v>0</v>
      </c>
      <c r="N117" s="81">
        <v>100</v>
      </c>
      <c r="O117" s="81">
        <v>250</v>
      </c>
      <c r="P117" s="106">
        <f t="shared" si="37"/>
        <v>5850</v>
      </c>
      <c r="Q117" t="s">
        <v>960</v>
      </c>
    </row>
    <row r="118" spans="1:17" ht="15.75" x14ac:dyDescent="0.25">
      <c r="A118" s="145" t="s">
        <v>981</v>
      </c>
      <c r="B118" s="193">
        <v>10008019402648</v>
      </c>
      <c r="C118" s="103" t="s">
        <v>588</v>
      </c>
      <c r="D118" s="99">
        <v>203320101</v>
      </c>
      <c r="E118" s="101" t="s">
        <v>939</v>
      </c>
      <c r="F118" s="92" t="s">
        <v>1610</v>
      </c>
      <c r="G118" s="92" t="s">
        <v>1611</v>
      </c>
      <c r="H118" s="93">
        <v>31</v>
      </c>
      <c r="I118" s="94">
        <v>7000</v>
      </c>
      <c r="J118" s="81">
        <f t="shared" si="33"/>
        <v>-113</v>
      </c>
      <c r="K118" s="95">
        <v>0</v>
      </c>
      <c r="L118" s="94">
        <f t="shared" si="36"/>
        <v>7000</v>
      </c>
      <c r="M118" s="81">
        <v>0</v>
      </c>
      <c r="N118" s="81">
        <v>0</v>
      </c>
      <c r="O118" s="81">
        <v>113</v>
      </c>
      <c r="P118" s="106">
        <f t="shared" si="37"/>
        <v>6887</v>
      </c>
      <c r="Q118" t="s">
        <v>960</v>
      </c>
    </row>
    <row r="119" spans="1:17" ht="15.75" x14ac:dyDescent="0.25">
      <c r="A119" s="145" t="s">
        <v>981</v>
      </c>
      <c r="B119" s="193">
        <v>10016078859321</v>
      </c>
      <c r="C119" s="103" t="s">
        <v>600</v>
      </c>
      <c r="D119" s="99">
        <v>600310101</v>
      </c>
      <c r="E119" s="101" t="s">
        <v>940</v>
      </c>
      <c r="F119" s="92" t="s">
        <v>1610</v>
      </c>
      <c r="G119" s="92" t="s">
        <v>1611</v>
      </c>
      <c r="H119" s="93">
        <v>31</v>
      </c>
      <c r="I119" s="94">
        <v>7500</v>
      </c>
      <c r="J119" s="81">
        <f t="shared" si="33"/>
        <v>0</v>
      </c>
      <c r="K119" s="95">
        <v>0</v>
      </c>
      <c r="L119" s="94">
        <f t="shared" si="36"/>
        <v>7500</v>
      </c>
      <c r="M119" s="81">
        <v>0</v>
      </c>
      <c r="N119" s="81">
        <v>0</v>
      </c>
      <c r="O119" s="81">
        <v>0</v>
      </c>
      <c r="P119" s="106">
        <f t="shared" si="37"/>
        <v>7500</v>
      </c>
      <c r="Q119" t="s">
        <v>960</v>
      </c>
    </row>
    <row r="120" spans="1:17" ht="15.75" x14ac:dyDescent="0.25">
      <c r="A120" s="145" t="s">
        <v>981</v>
      </c>
      <c r="B120" s="192" t="s">
        <v>1632</v>
      </c>
      <c r="C120" s="104" t="s">
        <v>585</v>
      </c>
      <c r="D120" s="96">
        <v>405010101</v>
      </c>
      <c r="E120" s="101" t="s">
        <v>942</v>
      </c>
      <c r="F120" s="92" t="s">
        <v>1610</v>
      </c>
      <c r="G120" s="92" t="s">
        <v>1611</v>
      </c>
      <c r="H120" s="93">
        <v>31</v>
      </c>
      <c r="I120" s="94">
        <v>7000</v>
      </c>
      <c r="J120" s="81">
        <f t="shared" si="33"/>
        <v>-3790</v>
      </c>
      <c r="K120" s="95">
        <v>0</v>
      </c>
      <c r="L120" s="94">
        <f t="shared" si="36"/>
        <v>7000</v>
      </c>
      <c r="M120" s="81">
        <v>0</v>
      </c>
      <c r="N120" s="81">
        <v>0</v>
      </c>
      <c r="O120" s="81">
        <f>3015+875-100</f>
        <v>3790</v>
      </c>
      <c r="P120" s="106">
        <f t="shared" si="37"/>
        <v>3210</v>
      </c>
      <c r="Q120" t="s">
        <v>990</v>
      </c>
    </row>
    <row r="121" spans="1:17" ht="15.75" x14ac:dyDescent="0.25">
      <c r="A121" s="145" t="s">
        <v>981</v>
      </c>
      <c r="B121" s="191" t="s">
        <v>1633</v>
      </c>
      <c r="C121" s="103" t="s">
        <v>589</v>
      </c>
      <c r="D121" s="99">
        <v>804020101</v>
      </c>
      <c r="E121" s="101" t="s">
        <v>945</v>
      </c>
      <c r="F121" s="92" t="s">
        <v>1610</v>
      </c>
      <c r="G121" s="92" t="s">
        <v>1611</v>
      </c>
      <c r="H121" s="93">
        <v>31</v>
      </c>
      <c r="I121" s="94">
        <v>17000</v>
      </c>
      <c r="J121" s="81">
        <f>M121+N121-O121</f>
        <v>-1692</v>
      </c>
      <c r="K121" s="95">
        <v>0</v>
      </c>
      <c r="L121" s="94">
        <f t="shared" si="36"/>
        <v>17000</v>
      </c>
      <c r="M121" s="81">
        <v>0</v>
      </c>
      <c r="N121" s="81">
        <v>150</v>
      </c>
      <c r="O121" s="81">
        <v>1842</v>
      </c>
      <c r="P121" s="106">
        <f>+L121+N121-O121</f>
        <v>15308</v>
      </c>
      <c r="Q121" t="s">
        <v>1618</v>
      </c>
    </row>
    <row r="122" spans="1:17" ht="15.75" x14ac:dyDescent="0.25">
      <c r="A122" s="145" t="s">
        <v>981</v>
      </c>
      <c r="B122" s="191" t="s">
        <v>1634</v>
      </c>
      <c r="C122" s="103" t="s">
        <v>594</v>
      </c>
      <c r="D122" s="99">
        <v>600310101</v>
      </c>
      <c r="E122" s="101" t="s">
        <v>946</v>
      </c>
      <c r="F122" s="92" t="s">
        <v>1610</v>
      </c>
      <c r="G122" s="92" t="s">
        <v>1611</v>
      </c>
      <c r="H122" s="93">
        <v>31</v>
      </c>
      <c r="I122" s="94">
        <v>3500</v>
      </c>
      <c r="J122" s="81">
        <f t="shared" si="33"/>
        <v>-650</v>
      </c>
      <c r="K122" s="95">
        <v>0</v>
      </c>
      <c r="L122" s="94">
        <f t="shared" si="36"/>
        <v>3500</v>
      </c>
      <c r="M122" s="81">
        <v>0</v>
      </c>
      <c r="N122" s="81">
        <v>350</v>
      </c>
      <c r="O122" s="81">
        <v>1000</v>
      </c>
      <c r="P122" s="106">
        <f t="shared" si="37"/>
        <v>2850</v>
      </c>
      <c r="Q122" t="s">
        <v>990</v>
      </c>
    </row>
    <row r="123" spans="1:17" ht="15.75" x14ac:dyDescent="0.25">
      <c r="A123" s="145" t="s">
        <v>981</v>
      </c>
      <c r="B123" s="191" t="s">
        <v>1635</v>
      </c>
      <c r="C123" s="103" t="s">
        <v>593</v>
      </c>
      <c r="D123" s="99">
        <v>600310101</v>
      </c>
      <c r="E123" s="101" t="s">
        <v>947</v>
      </c>
      <c r="F123" s="92" t="s">
        <v>1610</v>
      </c>
      <c r="G123" s="92" t="s">
        <v>1611</v>
      </c>
      <c r="H123" s="93">
        <v>31</v>
      </c>
      <c r="I123" s="94">
        <v>5500</v>
      </c>
      <c r="J123" s="81">
        <f t="shared" si="33"/>
        <v>0</v>
      </c>
      <c r="K123" s="95">
        <v>0</v>
      </c>
      <c r="L123" s="94">
        <f t="shared" si="36"/>
        <v>5500</v>
      </c>
      <c r="M123" s="81">
        <v>0</v>
      </c>
      <c r="N123" s="81">
        <v>0</v>
      </c>
      <c r="O123" s="81">
        <v>0</v>
      </c>
      <c r="P123" s="199">
        <f t="shared" si="37"/>
        <v>5500</v>
      </c>
      <c r="Q123" t="s">
        <v>990</v>
      </c>
    </row>
    <row r="124" spans="1:17" ht="15.75" x14ac:dyDescent="0.25">
      <c r="A124" s="145" t="s">
        <v>981</v>
      </c>
      <c r="B124" s="191" t="s">
        <v>1636</v>
      </c>
      <c r="C124" s="103" t="s">
        <v>576</v>
      </c>
      <c r="D124" s="99">
        <v>600310101</v>
      </c>
      <c r="E124" s="101" t="s">
        <v>1637</v>
      </c>
      <c r="F124" s="92" t="s">
        <v>1610</v>
      </c>
      <c r="G124" s="92" t="s">
        <v>1611</v>
      </c>
      <c r="H124" s="93">
        <v>31</v>
      </c>
      <c r="I124" s="94">
        <v>3000</v>
      </c>
      <c r="J124" s="81">
        <f t="shared" si="33"/>
        <v>200</v>
      </c>
      <c r="K124" s="95">
        <v>0</v>
      </c>
      <c r="L124" s="94">
        <f t="shared" si="36"/>
        <v>3000</v>
      </c>
      <c r="M124" s="81">
        <v>0</v>
      </c>
      <c r="N124" s="81">
        <v>200</v>
      </c>
      <c r="O124" s="81">
        <v>0</v>
      </c>
      <c r="P124" s="106">
        <f t="shared" si="37"/>
        <v>3200</v>
      </c>
      <c r="Q124" t="s">
        <v>990</v>
      </c>
    </row>
    <row r="125" spans="1:17" ht="15.75" x14ac:dyDescent="0.25">
      <c r="A125" s="145" t="s">
        <v>981</v>
      </c>
      <c r="B125" s="192" t="s">
        <v>1638</v>
      </c>
      <c r="C125" s="104" t="s">
        <v>1639</v>
      </c>
      <c r="D125" s="108" t="s">
        <v>928</v>
      </c>
      <c r="E125" s="101" t="s">
        <v>1640</v>
      </c>
      <c r="F125" s="92" t="s">
        <v>1610</v>
      </c>
      <c r="G125" s="92" t="s">
        <v>1611</v>
      </c>
      <c r="H125" s="93">
        <v>31</v>
      </c>
      <c r="I125" s="94">
        <v>16000</v>
      </c>
      <c r="J125" s="81">
        <f t="shared" si="33"/>
        <v>0</v>
      </c>
      <c r="K125" s="95">
        <v>0</v>
      </c>
      <c r="L125" s="94">
        <f t="shared" si="36"/>
        <v>16000</v>
      </c>
      <c r="M125" s="81">
        <v>0</v>
      </c>
      <c r="N125" s="81">
        <v>0</v>
      </c>
      <c r="O125" s="81">
        <v>0</v>
      </c>
      <c r="P125" s="106">
        <f t="shared" si="37"/>
        <v>16000</v>
      </c>
      <c r="Q125" t="s">
        <v>1618</v>
      </c>
    </row>
    <row r="126" spans="1:17" ht="15.75" x14ac:dyDescent="0.25">
      <c r="A126" s="145" t="s">
        <v>981</v>
      </c>
      <c r="B126" s="189" t="s">
        <v>1641</v>
      </c>
      <c r="C126" s="104" t="s">
        <v>678</v>
      </c>
      <c r="D126" s="108" t="s">
        <v>1642</v>
      </c>
      <c r="E126" s="189" t="s">
        <v>1643</v>
      </c>
      <c r="F126" s="92" t="s">
        <v>1610</v>
      </c>
      <c r="G126" s="92" t="s">
        <v>1611</v>
      </c>
      <c r="H126" s="93">
        <v>31</v>
      </c>
      <c r="I126" s="94">
        <v>4000</v>
      </c>
      <c r="J126" s="81">
        <v>0</v>
      </c>
      <c r="K126" s="95">
        <v>0</v>
      </c>
      <c r="L126" s="94">
        <v>4000</v>
      </c>
      <c r="M126" s="81">
        <v>0</v>
      </c>
      <c r="N126" s="81">
        <v>0</v>
      </c>
      <c r="O126" s="81">
        <v>400</v>
      </c>
      <c r="P126" s="106">
        <f t="shared" si="37"/>
        <v>3600</v>
      </c>
      <c r="Q126" t="s">
        <v>960</v>
      </c>
    </row>
    <row r="127" spans="1:17" ht="15.75" x14ac:dyDescent="0.25">
      <c r="A127" s="145" t="s">
        <v>981</v>
      </c>
      <c r="B127" s="192" t="s">
        <v>1644</v>
      </c>
      <c r="C127" s="103" t="s">
        <v>672</v>
      </c>
      <c r="D127" s="99">
        <v>803510106</v>
      </c>
      <c r="E127" s="101" t="s">
        <v>935</v>
      </c>
      <c r="F127" s="92" t="s">
        <v>1610</v>
      </c>
      <c r="G127" s="92" t="s">
        <v>1645</v>
      </c>
      <c r="H127" s="93">
        <v>12</v>
      </c>
      <c r="I127" s="94">
        <v>1027</v>
      </c>
      <c r="J127" s="81">
        <v>0</v>
      </c>
      <c r="K127" s="95">
        <v>0</v>
      </c>
      <c r="L127" s="94">
        <v>1027</v>
      </c>
      <c r="M127" s="81">
        <v>0</v>
      </c>
      <c r="N127" s="81">
        <v>0</v>
      </c>
      <c r="O127" s="81">
        <v>0</v>
      </c>
      <c r="P127" s="200">
        <v>1027</v>
      </c>
      <c r="Q127" t="s">
        <v>990</v>
      </c>
    </row>
    <row r="128" spans="1:17" ht="15.75" x14ac:dyDescent="0.25">
      <c r="A128" s="145" t="s">
        <v>981</v>
      </c>
      <c r="B128" s="192" t="s">
        <v>1644</v>
      </c>
      <c r="C128" s="103" t="s">
        <v>672</v>
      </c>
      <c r="D128" s="99">
        <v>803510106</v>
      </c>
      <c r="E128" s="101" t="s">
        <v>935</v>
      </c>
      <c r="F128" s="92" t="s">
        <v>1610</v>
      </c>
      <c r="G128" s="92" t="s">
        <v>1646</v>
      </c>
      <c r="H128" s="93">
        <v>4</v>
      </c>
      <c r="I128" s="94">
        <v>732</v>
      </c>
      <c r="J128" s="81">
        <v>0</v>
      </c>
      <c r="K128" s="95">
        <v>0</v>
      </c>
      <c r="L128" s="94">
        <v>732</v>
      </c>
      <c r="M128" s="81">
        <v>0</v>
      </c>
      <c r="N128" s="81">
        <v>0</v>
      </c>
      <c r="O128" s="81">
        <v>0</v>
      </c>
      <c r="P128" s="200">
        <v>732</v>
      </c>
      <c r="Q128" t="s">
        <v>882</v>
      </c>
    </row>
    <row r="129" spans="1:17" x14ac:dyDescent="0.25">
      <c r="P129" s="55">
        <f>SUM(P102:P128)</f>
        <v>289214</v>
      </c>
    </row>
    <row r="130" spans="1:17" ht="19.5" thickBot="1" x14ac:dyDescent="0.35">
      <c r="A130" s="264" t="s">
        <v>646</v>
      </c>
      <c r="B130" s="174"/>
      <c r="C130" s="175" t="s">
        <v>1647</v>
      </c>
      <c r="D130" s="176" t="s">
        <v>1648</v>
      </c>
      <c r="E130" s="177"/>
      <c r="F130" s="265"/>
      <c r="G130" s="265"/>
      <c r="H130" s="265"/>
      <c r="I130" s="265"/>
      <c r="J130" s="265"/>
      <c r="K130" s="266"/>
      <c r="L130" s="264"/>
      <c r="M130" s="178"/>
      <c r="N130" s="265"/>
      <c r="O130" s="265"/>
      <c r="P130" s="179"/>
    </row>
    <row r="131" spans="1:17" ht="15.75" x14ac:dyDescent="0.25">
      <c r="A131" s="190" t="s">
        <v>979</v>
      </c>
      <c r="B131" s="91" t="s">
        <v>980</v>
      </c>
      <c r="C131" s="91" t="s">
        <v>846</v>
      </c>
      <c r="D131" s="91" t="s">
        <v>910</v>
      </c>
      <c r="E131" s="89" t="s">
        <v>911</v>
      </c>
      <c r="F131" s="90" t="s">
        <v>912</v>
      </c>
      <c r="G131" s="90" t="s">
        <v>913</v>
      </c>
      <c r="H131" s="90" t="s">
        <v>914</v>
      </c>
      <c r="I131" s="90" t="s">
        <v>915</v>
      </c>
      <c r="J131" s="90" t="s">
        <v>916</v>
      </c>
      <c r="K131" s="97" t="s">
        <v>917</v>
      </c>
      <c r="L131" s="90" t="s">
        <v>918</v>
      </c>
      <c r="M131" s="90" t="s">
        <v>919</v>
      </c>
      <c r="N131" s="90" t="s">
        <v>920</v>
      </c>
      <c r="O131" s="90" t="s">
        <v>921</v>
      </c>
      <c r="P131" s="98" t="s">
        <v>854</v>
      </c>
    </row>
    <row r="132" spans="1:17" ht="15.75" x14ac:dyDescent="0.25">
      <c r="A132" s="145" t="s">
        <v>981</v>
      </c>
      <c r="B132" s="191" t="s">
        <v>982</v>
      </c>
      <c r="C132" s="255" t="s">
        <v>595</v>
      </c>
      <c r="D132" s="146" t="s">
        <v>983</v>
      </c>
      <c r="E132" s="146" t="s">
        <v>984</v>
      </c>
      <c r="F132" s="92" t="s">
        <v>1610</v>
      </c>
      <c r="G132" s="92" t="s">
        <v>1611</v>
      </c>
      <c r="H132" s="93">
        <v>31</v>
      </c>
      <c r="I132" s="94">
        <v>6000</v>
      </c>
      <c r="J132" s="81">
        <f t="shared" ref="J132:J137" si="38">M132+N132-O132</f>
        <v>-350</v>
      </c>
      <c r="K132" s="95">
        <v>0</v>
      </c>
      <c r="L132" s="94">
        <f t="shared" ref="L132:L137" si="39">+I132</f>
        <v>6000</v>
      </c>
      <c r="M132" s="81">
        <v>0</v>
      </c>
      <c r="N132" s="81">
        <v>0</v>
      </c>
      <c r="O132" s="81">
        <v>350</v>
      </c>
      <c r="P132" s="106">
        <f t="shared" ref="P132:P137" si="40">+L132+N132-O132</f>
        <v>5650</v>
      </c>
    </row>
    <row r="133" spans="1:17" ht="15.75" x14ac:dyDescent="0.25">
      <c r="A133" s="145" t="s">
        <v>981</v>
      </c>
      <c r="B133" s="256" t="s">
        <v>1649</v>
      </c>
      <c r="C133" s="257" t="s">
        <v>1650</v>
      </c>
      <c r="D133" s="201" t="s">
        <v>922</v>
      </c>
      <c r="E133" s="258" t="s">
        <v>1651</v>
      </c>
      <c r="F133" s="92" t="s">
        <v>1610</v>
      </c>
      <c r="G133" s="92" t="s">
        <v>1611</v>
      </c>
      <c r="H133" s="93">
        <v>31</v>
      </c>
      <c r="I133" s="94">
        <v>3000</v>
      </c>
      <c r="J133" s="81">
        <f t="shared" si="38"/>
        <v>-1100</v>
      </c>
      <c r="K133" s="95">
        <v>6</v>
      </c>
      <c r="L133" s="94">
        <f t="shared" si="39"/>
        <v>3000</v>
      </c>
      <c r="M133" s="81">
        <v>0</v>
      </c>
      <c r="N133" s="81">
        <v>0</v>
      </c>
      <c r="O133" s="81">
        <v>1100</v>
      </c>
      <c r="P133" s="106">
        <f t="shared" si="40"/>
        <v>1900</v>
      </c>
    </row>
    <row r="134" spans="1:17" ht="15.75" x14ac:dyDescent="0.25">
      <c r="A134" s="145" t="s">
        <v>981</v>
      </c>
      <c r="B134" s="202" t="s">
        <v>1652</v>
      </c>
      <c r="C134" s="202" t="s">
        <v>1653</v>
      </c>
      <c r="D134" s="202" t="s">
        <v>928</v>
      </c>
      <c r="E134" s="202" t="s">
        <v>1654</v>
      </c>
      <c r="F134" s="92" t="s">
        <v>1610</v>
      </c>
      <c r="G134" s="92" t="s">
        <v>1611</v>
      </c>
      <c r="H134" s="93">
        <v>31</v>
      </c>
      <c r="I134" s="94">
        <v>4500</v>
      </c>
      <c r="J134" s="81">
        <f t="shared" si="38"/>
        <v>0</v>
      </c>
      <c r="K134" s="95">
        <v>0</v>
      </c>
      <c r="L134" s="94">
        <f t="shared" si="39"/>
        <v>4500</v>
      </c>
      <c r="M134" s="81">
        <v>0</v>
      </c>
      <c r="N134" s="81">
        <v>0</v>
      </c>
      <c r="O134" s="81">
        <v>0</v>
      </c>
      <c r="P134" s="106">
        <f t="shared" si="40"/>
        <v>4500</v>
      </c>
    </row>
    <row r="135" spans="1:17" ht="15.75" x14ac:dyDescent="0.25">
      <c r="A135" s="203" t="s">
        <v>981</v>
      </c>
      <c r="B135" s="259" t="s">
        <v>1655</v>
      </c>
      <c r="C135" s="260" t="s">
        <v>1656</v>
      </c>
      <c r="D135" s="260">
        <v>405010101</v>
      </c>
      <c r="E135" s="204" t="s">
        <v>1657</v>
      </c>
      <c r="F135" s="92" t="s">
        <v>1610</v>
      </c>
      <c r="G135" s="92" t="s">
        <v>1611</v>
      </c>
      <c r="H135" s="93">
        <v>31</v>
      </c>
      <c r="I135" s="94">
        <v>8000</v>
      </c>
      <c r="J135" s="81">
        <f t="shared" si="38"/>
        <v>-400</v>
      </c>
      <c r="K135" s="95">
        <v>0</v>
      </c>
      <c r="L135" s="94">
        <f t="shared" si="39"/>
        <v>8000</v>
      </c>
      <c r="M135" s="81">
        <v>0</v>
      </c>
      <c r="N135" s="81">
        <v>0</v>
      </c>
      <c r="O135" s="81">
        <v>400</v>
      </c>
      <c r="P135" s="106">
        <f t="shared" si="40"/>
        <v>7600</v>
      </c>
    </row>
    <row r="136" spans="1:17" ht="15.75" x14ac:dyDescent="0.25">
      <c r="A136" s="203" t="s">
        <v>981</v>
      </c>
      <c r="B136" s="259" t="s">
        <v>1658</v>
      </c>
      <c r="C136" s="260" t="s">
        <v>1659</v>
      </c>
      <c r="D136" s="260" t="s">
        <v>1660</v>
      </c>
      <c r="E136" s="204" t="s">
        <v>1661</v>
      </c>
      <c r="F136" s="92" t="s">
        <v>1610</v>
      </c>
      <c r="G136" s="92" t="s">
        <v>1611</v>
      </c>
      <c r="H136" s="93">
        <v>31</v>
      </c>
      <c r="I136" s="94">
        <v>5500</v>
      </c>
      <c r="J136" s="81">
        <f t="shared" si="38"/>
        <v>-275</v>
      </c>
      <c r="K136" s="95">
        <v>0</v>
      </c>
      <c r="L136" s="94">
        <f t="shared" si="39"/>
        <v>5500</v>
      </c>
      <c r="M136" s="81">
        <v>0</v>
      </c>
      <c r="N136" s="81">
        <v>0</v>
      </c>
      <c r="O136" s="81">
        <v>275</v>
      </c>
      <c r="P136" s="106">
        <f t="shared" si="40"/>
        <v>5225</v>
      </c>
    </row>
    <row r="137" spans="1:17" ht="15.75" x14ac:dyDescent="0.25">
      <c r="A137" s="203" t="s">
        <v>981</v>
      </c>
      <c r="B137" s="259" t="s">
        <v>1662</v>
      </c>
      <c r="C137" s="260" t="s">
        <v>1663</v>
      </c>
      <c r="D137" s="260" t="s">
        <v>1664</v>
      </c>
      <c r="E137" s="204" t="s">
        <v>1665</v>
      </c>
      <c r="F137" s="92" t="s">
        <v>1610</v>
      </c>
      <c r="G137" s="92" t="s">
        <v>1666</v>
      </c>
      <c r="H137" s="93">
        <v>14</v>
      </c>
      <c r="I137" s="94">
        <v>4500</v>
      </c>
      <c r="J137" s="81">
        <f t="shared" si="38"/>
        <v>-2400</v>
      </c>
      <c r="K137" s="95">
        <v>0</v>
      </c>
      <c r="L137" s="94">
        <f t="shared" si="39"/>
        <v>4500</v>
      </c>
      <c r="M137" s="81">
        <v>0</v>
      </c>
      <c r="N137" s="81">
        <v>0</v>
      </c>
      <c r="O137" s="81">
        <f>4500-2100</f>
        <v>2400</v>
      </c>
      <c r="P137" s="106">
        <f t="shared" si="40"/>
        <v>2100</v>
      </c>
    </row>
    <row r="138" spans="1:17" ht="15.75" x14ac:dyDescent="0.25">
      <c r="A138" s="145" t="s">
        <v>981</v>
      </c>
      <c r="B138" s="182" t="s">
        <v>1667</v>
      </c>
      <c r="C138" s="104" t="s">
        <v>577</v>
      </c>
      <c r="D138" s="99">
        <v>803510106</v>
      </c>
      <c r="E138" s="101" t="s">
        <v>937</v>
      </c>
      <c r="F138" s="92" t="s">
        <v>1668</v>
      </c>
      <c r="G138" s="92" t="s">
        <v>1668</v>
      </c>
      <c r="H138" s="93">
        <v>1</v>
      </c>
      <c r="I138" s="94">
        <v>167</v>
      </c>
      <c r="J138" s="81">
        <v>0</v>
      </c>
      <c r="K138" s="95">
        <v>0</v>
      </c>
      <c r="L138" s="94">
        <v>167</v>
      </c>
      <c r="M138" s="81">
        <v>0</v>
      </c>
      <c r="N138" s="81">
        <v>0</v>
      </c>
      <c r="O138" s="81">
        <v>0</v>
      </c>
      <c r="P138" s="200">
        <v>167</v>
      </c>
    </row>
    <row r="139" spans="1:17" ht="15.75" x14ac:dyDescent="0.25">
      <c r="A139" s="205" t="s">
        <v>981</v>
      </c>
      <c r="B139" s="182" t="s">
        <v>1669</v>
      </c>
      <c r="C139" s="182" t="s">
        <v>1670</v>
      </c>
      <c r="D139" s="182" t="s">
        <v>928</v>
      </c>
      <c r="E139" s="182" t="s">
        <v>1671</v>
      </c>
      <c r="F139" s="92" t="s">
        <v>1610</v>
      </c>
      <c r="G139" s="92" t="s">
        <v>1672</v>
      </c>
      <c r="H139" s="93">
        <v>17</v>
      </c>
      <c r="I139" s="94">
        <v>2742</v>
      </c>
      <c r="J139" s="81">
        <v>1258</v>
      </c>
      <c r="K139" s="95">
        <v>0</v>
      </c>
      <c r="L139" s="94">
        <v>2742</v>
      </c>
      <c r="M139" s="81">
        <v>0</v>
      </c>
      <c r="N139" s="81">
        <v>1258</v>
      </c>
      <c r="O139" s="81">
        <v>0</v>
      </c>
      <c r="P139" s="200">
        <v>4000</v>
      </c>
      <c r="Q139" t="s">
        <v>868</v>
      </c>
    </row>
    <row r="140" spans="1:17" ht="15.75" x14ac:dyDescent="0.25">
      <c r="A140" s="145" t="s">
        <v>981</v>
      </c>
      <c r="B140" s="182" t="s">
        <v>1669</v>
      </c>
      <c r="C140" s="182" t="s">
        <v>1670</v>
      </c>
      <c r="D140" s="182" t="s">
        <v>928</v>
      </c>
      <c r="E140" s="182" t="s">
        <v>1671</v>
      </c>
      <c r="F140" s="92" t="s">
        <v>1673</v>
      </c>
      <c r="G140" s="92" t="s">
        <v>1674</v>
      </c>
      <c r="I140" s="94">
        <v>1225</v>
      </c>
      <c r="L140" s="94">
        <v>1225</v>
      </c>
      <c r="M140" s="81">
        <v>0</v>
      </c>
      <c r="N140" s="81">
        <v>0</v>
      </c>
      <c r="O140" s="81">
        <v>0</v>
      </c>
      <c r="P140" s="267">
        <v>1225</v>
      </c>
    </row>
    <row r="141" spans="1:17" ht="15.75" x14ac:dyDescent="0.25">
      <c r="A141" s="145" t="s">
        <v>981</v>
      </c>
      <c r="B141" s="182" t="s">
        <v>1667</v>
      </c>
      <c r="C141" s="104" t="s">
        <v>577</v>
      </c>
      <c r="D141" s="99">
        <v>803510106</v>
      </c>
      <c r="E141" s="101" t="s">
        <v>937</v>
      </c>
      <c r="F141" s="92" t="s">
        <v>1610</v>
      </c>
      <c r="G141" s="92" t="s">
        <v>1611</v>
      </c>
      <c r="H141" s="93">
        <v>31</v>
      </c>
      <c r="I141" s="94">
        <v>5000</v>
      </c>
      <c r="J141" s="81">
        <v>0</v>
      </c>
      <c r="K141" s="95">
        <v>0</v>
      </c>
      <c r="L141" s="94">
        <v>5000</v>
      </c>
      <c r="M141" s="81">
        <v>0</v>
      </c>
      <c r="N141" s="81">
        <v>0</v>
      </c>
      <c r="O141" s="81">
        <v>0</v>
      </c>
      <c r="P141" s="200">
        <v>5000</v>
      </c>
    </row>
    <row r="142" spans="1:17" ht="15.75" x14ac:dyDescent="0.25">
      <c r="A142" s="145" t="s">
        <v>981</v>
      </c>
      <c r="B142" s="191" t="s">
        <v>1675</v>
      </c>
      <c r="C142" s="103" t="s">
        <v>581</v>
      </c>
      <c r="D142" s="96">
        <v>600310101</v>
      </c>
      <c r="E142" s="101" t="s">
        <v>933</v>
      </c>
      <c r="F142" s="92" t="s">
        <v>1610</v>
      </c>
      <c r="G142" s="92" t="s">
        <v>1611</v>
      </c>
      <c r="H142" s="93">
        <v>31</v>
      </c>
      <c r="I142" s="94">
        <v>2700</v>
      </c>
      <c r="J142" s="81">
        <v>150</v>
      </c>
      <c r="K142" s="95">
        <v>0</v>
      </c>
      <c r="L142" s="94">
        <v>2700</v>
      </c>
      <c r="M142" s="81">
        <v>0</v>
      </c>
      <c r="N142" s="81">
        <v>150</v>
      </c>
      <c r="O142" s="81">
        <v>0</v>
      </c>
      <c r="P142" s="200">
        <v>2850</v>
      </c>
    </row>
    <row r="143" spans="1:17" ht="15.75" x14ac:dyDescent="0.25">
      <c r="A143" s="145" t="s">
        <v>981</v>
      </c>
      <c r="B143" s="261" t="s">
        <v>1676</v>
      </c>
      <c r="C143" s="254" t="s">
        <v>1068</v>
      </c>
      <c r="D143" s="254">
        <v>426710101</v>
      </c>
      <c r="E143" s="262" t="s">
        <v>1677</v>
      </c>
      <c r="F143" s="92" t="s">
        <v>1610</v>
      </c>
      <c r="G143" s="92" t="s">
        <v>1611</v>
      </c>
      <c r="H143" s="93">
        <v>31</v>
      </c>
      <c r="I143" s="254">
        <v>5000</v>
      </c>
      <c r="J143" s="81">
        <v>1000</v>
      </c>
      <c r="K143" s="95">
        <v>0</v>
      </c>
      <c r="L143" s="94">
        <v>5000</v>
      </c>
      <c r="M143" s="81">
        <v>0</v>
      </c>
      <c r="N143" s="81">
        <v>0</v>
      </c>
      <c r="O143" s="81">
        <v>0</v>
      </c>
      <c r="P143" s="200">
        <v>5000</v>
      </c>
    </row>
    <row r="147" spans="1:22" ht="18.75" thickBot="1" x14ac:dyDescent="0.3">
      <c r="A147" s="456" t="s">
        <v>1881</v>
      </c>
      <c r="B147" s="456"/>
      <c r="C147" s="456"/>
      <c r="D147" s="456"/>
      <c r="E147" s="456"/>
      <c r="F147" s="456"/>
      <c r="G147" s="456"/>
      <c r="H147" s="456"/>
      <c r="I147" s="456"/>
      <c r="J147" s="456"/>
      <c r="K147" s="456"/>
      <c r="L147" s="456"/>
      <c r="M147" s="456"/>
      <c r="N147" s="456"/>
      <c r="O147" s="456"/>
      <c r="P147" s="456"/>
      <c r="Q147" s="456"/>
      <c r="R147" s="456"/>
    </row>
    <row r="148" spans="1:22" ht="15.75" x14ac:dyDescent="0.25">
      <c r="A148" s="190" t="s">
        <v>979</v>
      </c>
      <c r="B148" s="91" t="s">
        <v>980</v>
      </c>
      <c r="C148" s="91" t="s">
        <v>846</v>
      </c>
      <c r="D148" s="91" t="s">
        <v>910</v>
      </c>
      <c r="E148" s="89" t="s">
        <v>911</v>
      </c>
      <c r="F148" s="90" t="s">
        <v>912</v>
      </c>
      <c r="G148" s="90" t="s">
        <v>913</v>
      </c>
      <c r="H148" s="90" t="s">
        <v>914</v>
      </c>
      <c r="I148" s="90" t="s">
        <v>915</v>
      </c>
      <c r="J148" s="90" t="s">
        <v>916</v>
      </c>
      <c r="K148" s="97" t="s">
        <v>917</v>
      </c>
      <c r="L148" s="90" t="s">
        <v>918</v>
      </c>
      <c r="M148" s="90" t="s">
        <v>919</v>
      </c>
      <c r="N148" s="90" t="s">
        <v>920</v>
      </c>
      <c r="O148" s="90" t="s">
        <v>921</v>
      </c>
      <c r="P148" s="98" t="s">
        <v>854</v>
      </c>
      <c r="Q148" s="107" t="s">
        <v>962</v>
      </c>
      <c r="R148" s="107" t="s">
        <v>1882</v>
      </c>
    </row>
    <row r="149" spans="1:22" ht="15.75" x14ac:dyDescent="0.25">
      <c r="A149" s="145" t="s">
        <v>981</v>
      </c>
      <c r="B149" s="193">
        <v>30415118637898</v>
      </c>
      <c r="C149" s="104" t="s">
        <v>591</v>
      </c>
      <c r="D149" s="108">
        <v>302620122</v>
      </c>
      <c r="E149" s="101" t="s">
        <v>959</v>
      </c>
      <c r="F149" s="92" t="s">
        <v>1883</v>
      </c>
      <c r="G149" s="92" t="s">
        <v>1884</v>
      </c>
      <c r="H149" s="93">
        <v>30</v>
      </c>
      <c r="I149" s="94">
        <v>7500</v>
      </c>
      <c r="J149" s="81">
        <v>0</v>
      </c>
      <c r="K149" s="95">
        <v>0</v>
      </c>
      <c r="L149" s="94">
        <v>7500</v>
      </c>
      <c r="M149" s="81">
        <v>0</v>
      </c>
      <c r="N149" s="81">
        <v>0</v>
      </c>
      <c r="O149" s="81">
        <v>0</v>
      </c>
      <c r="P149" s="106">
        <v>7500</v>
      </c>
      <c r="Q149" t="s">
        <v>580</v>
      </c>
      <c r="R149" t="s">
        <v>976</v>
      </c>
      <c r="U149" s="74" t="s">
        <v>357</v>
      </c>
      <c r="V149" t="s">
        <v>869</v>
      </c>
    </row>
    <row r="150" spans="1:22" ht="15.75" x14ac:dyDescent="0.25">
      <c r="A150" s="145" t="s">
        <v>981</v>
      </c>
      <c r="B150" s="191" t="s">
        <v>1613</v>
      </c>
      <c r="C150" s="103" t="s">
        <v>601</v>
      </c>
      <c r="D150" s="99">
        <v>803510106</v>
      </c>
      <c r="E150" s="101" t="s">
        <v>941</v>
      </c>
      <c r="F150" s="92" t="s">
        <v>1883</v>
      </c>
      <c r="G150" s="92" t="s">
        <v>1884</v>
      </c>
      <c r="H150" s="93">
        <v>30</v>
      </c>
      <c r="I150" s="94">
        <v>6000</v>
      </c>
      <c r="J150" s="81">
        <v>0</v>
      </c>
      <c r="K150" s="95">
        <v>0</v>
      </c>
      <c r="L150" s="94">
        <v>6000</v>
      </c>
      <c r="M150" s="81">
        <v>0</v>
      </c>
      <c r="N150" s="81">
        <v>0</v>
      </c>
      <c r="O150" s="81">
        <v>0</v>
      </c>
      <c r="P150" s="106">
        <v>6000</v>
      </c>
      <c r="Q150" t="s">
        <v>580</v>
      </c>
      <c r="R150" t="s">
        <v>976</v>
      </c>
      <c r="U150" s="49" t="s">
        <v>1885</v>
      </c>
      <c r="V150">
        <v>19700</v>
      </c>
    </row>
    <row r="151" spans="1:22" ht="15.75" x14ac:dyDescent="0.25">
      <c r="A151" s="145" t="s">
        <v>981</v>
      </c>
      <c r="B151" s="191" t="s">
        <v>1631</v>
      </c>
      <c r="C151" s="103" t="s">
        <v>586</v>
      </c>
      <c r="D151" s="99">
        <v>302620122</v>
      </c>
      <c r="E151" s="101" t="s">
        <v>938</v>
      </c>
      <c r="F151" s="92" t="s">
        <v>1883</v>
      </c>
      <c r="G151" s="92" t="s">
        <v>1884</v>
      </c>
      <c r="H151" s="93">
        <v>30</v>
      </c>
      <c r="I151" s="94">
        <v>6000</v>
      </c>
      <c r="J151" s="81">
        <v>0</v>
      </c>
      <c r="K151" s="95">
        <v>0</v>
      </c>
      <c r="L151" s="94">
        <v>6000</v>
      </c>
      <c r="M151" s="81">
        <v>0</v>
      </c>
      <c r="N151" s="81">
        <v>0</v>
      </c>
      <c r="O151" s="81">
        <v>0</v>
      </c>
      <c r="P151" s="106">
        <v>6000</v>
      </c>
      <c r="Q151" t="s">
        <v>580</v>
      </c>
      <c r="R151" t="s">
        <v>976</v>
      </c>
      <c r="U151" s="49" t="s">
        <v>1886</v>
      </c>
      <c r="V151">
        <v>13700</v>
      </c>
    </row>
    <row r="152" spans="1:22" ht="15.75" x14ac:dyDescent="0.25">
      <c r="A152" s="145" t="s">
        <v>981</v>
      </c>
      <c r="B152" s="191" t="s">
        <v>1630</v>
      </c>
      <c r="C152" s="103" t="s">
        <v>592</v>
      </c>
      <c r="D152" s="99">
        <v>600310101</v>
      </c>
      <c r="E152" s="101" t="s">
        <v>936</v>
      </c>
      <c r="F152" s="92" t="s">
        <v>1883</v>
      </c>
      <c r="G152" s="92" t="s">
        <v>1884</v>
      </c>
      <c r="H152" s="93">
        <v>30</v>
      </c>
      <c r="I152" s="94">
        <v>6000</v>
      </c>
      <c r="J152" s="81">
        <v>-2063</v>
      </c>
      <c r="K152" s="95">
        <v>0</v>
      </c>
      <c r="L152" s="94">
        <v>6000</v>
      </c>
      <c r="M152" s="81">
        <v>0</v>
      </c>
      <c r="N152" s="81">
        <v>0</v>
      </c>
      <c r="O152" s="81">
        <v>2063</v>
      </c>
      <c r="P152" s="217">
        <v>3937</v>
      </c>
      <c r="Q152" t="s">
        <v>1886</v>
      </c>
      <c r="R152" t="s">
        <v>976</v>
      </c>
      <c r="U152" s="49" t="s">
        <v>1887</v>
      </c>
      <c r="V152">
        <v>6000</v>
      </c>
    </row>
    <row r="153" spans="1:22" ht="15.75" x14ac:dyDescent="0.25">
      <c r="A153" s="145" t="s">
        <v>981</v>
      </c>
      <c r="B153" s="208" t="s">
        <v>1638</v>
      </c>
      <c r="C153" s="208" t="s">
        <v>1639</v>
      </c>
      <c r="D153" s="208" t="s">
        <v>928</v>
      </c>
      <c r="E153" s="208" t="s">
        <v>1640</v>
      </c>
      <c r="F153" s="92" t="s">
        <v>1888</v>
      </c>
      <c r="G153" s="92" t="s">
        <v>1884</v>
      </c>
      <c r="H153" s="93">
        <v>5</v>
      </c>
      <c r="I153" s="254">
        <v>16000</v>
      </c>
      <c r="J153" s="81">
        <v>-13419</v>
      </c>
      <c r="K153" s="95">
        <v>0</v>
      </c>
      <c r="L153" s="94">
        <v>16000</v>
      </c>
      <c r="M153" s="81">
        <v>0</v>
      </c>
      <c r="N153" s="81">
        <v>0</v>
      </c>
      <c r="O153" s="81">
        <v>13419</v>
      </c>
      <c r="P153" s="217">
        <v>2581</v>
      </c>
      <c r="Q153" t="s">
        <v>1889</v>
      </c>
      <c r="R153" t="s">
        <v>976</v>
      </c>
      <c r="U153" s="49" t="s">
        <v>977</v>
      </c>
      <c r="V153">
        <v>9556</v>
      </c>
    </row>
    <row r="154" spans="1:22" ht="15.75" x14ac:dyDescent="0.25">
      <c r="A154" s="145" t="s">
        <v>981</v>
      </c>
      <c r="B154" s="191" t="s">
        <v>1628</v>
      </c>
      <c r="C154" s="103" t="s">
        <v>590</v>
      </c>
      <c r="D154" s="99">
        <v>802420101</v>
      </c>
      <c r="E154" s="101" t="s">
        <v>926</v>
      </c>
      <c r="F154" s="92" t="s">
        <v>1883</v>
      </c>
      <c r="G154" s="92" t="s">
        <v>1884</v>
      </c>
      <c r="H154" s="93">
        <v>30</v>
      </c>
      <c r="I154" s="94">
        <v>18000</v>
      </c>
      <c r="J154" s="81">
        <v>-143</v>
      </c>
      <c r="K154" s="95">
        <v>0</v>
      </c>
      <c r="L154" s="94">
        <v>18000</v>
      </c>
      <c r="M154" s="81">
        <v>0</v>
      </c>
      <c r="N154" s="81">
        <v>100</v>
      </c>
      <c r="O154" s="81">
        <v>243</v>
      </c>
      <c r="P154" s="218">
        <v>17857</v>
      </c>
      <c r="Q154" t="s">
        <v>1618</v>
      </c>
      <c r="R154" t="s">
        <v>976</v>
      </c>
      <c r="U154" s="49" t="s">
        <v>1886</v>
      </c>
      <c r="V154">
        <v>9556</v>
      </c>
    </row>
    <row r="155" spans="1:22" ht="15.75" x14ac:dyDescent="0.25">
      <c r="A155" s="145" t="s">
        <v>981</v>
      </c>
      <c r="B155" s="191" t="s">
        <v>1614</v>
      </c>
      <c r="C155" s="103" t="s">
        <v>746</v>
      </c>
      <c r="D155" s="96" t="s">
        <v>930</v>
      </c>
      <c r="E155" s="101" t="s">
        <v>931</v>
      </c>
      <c r="F155" s="92" t="s">
        <v>1883</v>
      </c>
      <c r="G155" s="92" t="s">
        <v>1884</v>
      </c>
      <c r="H155" s="93">
        <v>30</v>
      </c>
      <c r="I155" s="94">
        <v>6000</v>
      </c>
      <c r="J155" s="81">
        <v>-2048</v>
      </c>
      <c r="K155" s="95">
        <v>0</v>
      </c>
      <c r="L155" s="94">
        <v>6000</v>
      </c>
      <c r="M155" s="81">
        <v>0</v>
      </c>
      <c r="N155" s="81">
        <v>0</v>
      </c>
      <c r="O155" s="81">
        <v>2048</v>
      </c>
      <c r="P155" s="218">
        <v>3952</v>
      </c>
      <c r="Q155" t="s">
        <v>580</v>
      </c>
      <c r="R155" t="s">
        <v>976</v>
      </c>
      <c r="U155" s="49" t="s">
        <v>1890</v>
      </c>
      <c r="V155">
        <v>4451</v>
      </c>
    </row>
    <row r="156" spans="1:22" ht="15.75" x14ac:dyDescent="0.25">
      <c r="A156" s="145" t="s">
        <v>981</v>
      </c>
      <c r="B156" s="193">
        <v>10008019402648</v>
      </c>
      <c r="C156" s="103" t="s">
        <v>588</v>
      </c>
      <c r="D156" s="99">
        <v>203320101</v>
      </c>
      <c r="E156" s="101" t="s">
        <v>939</v>
      </c>
      <c r="F156" s="92" t="s">
        <v>1883</v>
      </c>
      <c r="G156" s="92" t="s">
        <v>1884</v>
      </c>
      <c r="H156" s="93">
        <v>30</v>
      </c>
      <c r="I156" s="94">
        <v>7000</v>
      </c>
      <c r="J156" s="81">
        <v>-2935</v>
      </c>
      <c r="K156" s="95">
        <v>0</v>
      </c>
      <c r="L156" s="94">
        <v>7000</v>
      </c>
      <c r="M156" s="81">
        <v>0</v>
      </c>
      <c r="N156" s="81">
        <v>0</v>
      </c>
      <c r="O156" s="81">
        <v>2935</v>
      </c>
      <c r="P156" s="218">
        <v>4065</v>
      </c>
      <c r="Q156" t="s">
        <v>580</v>
      </c>
      <c r="R156" t="s">
        <v>976</v>
      </c>
      <c r="U156" s="49" t="s">
        <v>1886</v>
      </c>
      <c r="V156">
        <v>4451</v>
      </c>
    </row>
    <row r="157" spans="1:22" ht="15.75" x14ac:dyDescent="0.25">
      <c r="A157" s="145" t="s">
        <v>981</v>
      </c>
      <c r="B157" s="189" t="s">
        <v>1641</v>
      </c>
      <c r="C157" s="103" t="s">
        <v>678</v>
      </c>
      <c r="D157" s="99" t="s">
        <v>1642</v>
      </c>
      <c r="E157" s="209" t="s">
        <v>1643</v>
      </c>
      <c r="F157" s="92" t="s">
        <v>1883</v>
      </c>
      <c r="G157" s="92" t="s">
        <v>1884</v>
      </c>
      <c r="H157" s="93">
        <v>30</v>
      </c>
      <c r="I157" s="94">
        <v>4000</v>
      </c>
      <c r="J157" s="81">
        <v>0</v>
      </c>
      <c r="K157" s="95">
        <v>0</v>
      </c>
      <c r="L157" s="94">
        <v>4000</v>
      </c>
      <c r="M157" s="81">
        <v>0</v>
      </c>
      <c r="N157" s="81">
        <v>0</v>
      </c>
      <c r="O157" s="81">
        <v>0</v>
      </c>
      <c r="P157" s="106">
        <v>4000</v>
      </c>
      <c r="Q157" t="s">
        <v>580</v>
      </c>
      <c r="R157" t="s">
        <v>976</v>
      </c>
      <c r="U157" s="49" t="s">
        <v>976</v>
      </c>
      <c r="V157">
        <v>301002</v>
      </c>
    </row>
    <row r="158" spans="1:22" ht="15.75" x14ac:dyDescent="0.25">
      <c r="A158" s="145" t="s">
        <v>981</v>
      </c>
      <c r="B158" s="192" t="s">
        <v>1632</v>
      </c>
      <c r="C158" s="104" t="s">
        <v>585</v>
      </c>
      <c r="D158" s="96">
        <v>405010101</v>
      </c>
      <c r="E158" s="101" t="s">
        <v>942</v>
      </c>
      <c r="F158" s="92" t="s">
        <v>1883</v>
      </c>
      <c r="G158" s="92" t="s">
        <v>1884</v>
      </c>
      <c r="H158" s="93">
        <v>30</v>
      </c>
      <c r="I158" s="94">
        <v>7000</v>
      </c>
      <c r="J158" s="81">
        <v>-1300</v>
      </c>
      <c r="K158" s="95">
        <v>0</v>
      </c>
      <c r="L158" s="94">
        <v>7000</v>
      </c>
      <c r="M158" s="81">
        <v>0</v>
      </c>
      <c r="N158" s="81">
        <v>0</v>
      </c>
      <c r="O158" s="81">
        <v>1300</v>
      </c>
      <c r="P158" s="106">
        <v>5700</v>
      </c>
      <c r="Q158" t="s">
        <v>1886</v>
      </c>
      <c r="R158" t="s">
        <v>1885</v>
      </c>
      <c r="U158" s="49" t="s">
        <v>1889</v>
      </c>
      <c r="V158">
        <v>2581</v>
      </c>
    </row>
    <row r="159" spans="1:22" ht="15.75" x14ac:dyDescent="0.25">
      <c r="A159" s="145" t="s">
        <v>981</v>
      </c>
      <c r="B159" s="191" t="s">
        <v>1633</v>
      </c>
      <c r="C159" s="103" t="s">
        <v>589</v>
      </c>
      <c r="D159" s="99">
        <v>804020101</v>
      </c>
      <c r="E159" s="101" t="s">
        <v>945</v>
      </c>
      <c r="F159" s="92" t="s">
        <v>1883</v>
      </c>
      <c r="G159" s="92" t="s">
        <v>1884</v>
      </c>
      <c r="H159" s="93">
        <v>30</v>
      </c>
      <c r="I159" s="94">
        <v>17000</v>
      </c>
      <c r="J159" s="81">
        <v>-1233</v>
      </c>
      <c r="K159" s="95">
        <v>0</v>
      </c>
      <c r="L159" s="94">
        <v>17000</v>
      </c>
      <c r="M159" s="81">
        <v>0</v>
      </c>
      <c r="N159" s="81">
        <v>0</v>
      </c>
      <c r="O159" s="81">
        <v>1233</v>
      </c>
      <c r="P159" s="106">
        <v>15767</v>
      </c>
      <c r="Q159" t="s">
        <v>1618</v>
      </c>
      <c r="R159" t="s">
        <v>976</v>
      </c>
      <c r="U159" s="49" t="s">
        <v>1891</v>
      </c>
      <c r="V159">
        <v>5600</v>
      </c>
    </row>
    <row r="160" spans="1:22" ht="15.75" x14ac:dyDescent="0.25">
      <c r="A160" s="145" t="s">
        <v>981</v>
      </c>
      <c r="B160" s="191" t="s">
        <v>1620</v>
      </c>
      <c r="C160" s="103" t="s">
        <v>79</v>
      </c>
      <c r="D160" s="99">
        <v>600310101</v>
      </c>
      <c r="E160" s="101" t="s">
        <v>927</v>
      </c>
      <c r="F160" s="92" t="s">
        <v>1883</v>
      </c>
      <c r="G160" s="92" t="s">
        <v>1884</v>
      </c>
      <c r="H160" s="93">
        <v>30</v>
      </c>
      <c r="I160" s="94">
        <v>1100</v>
      </c>
      <c r="J160" s="81">
        <v>0</v>
      </c>
      <c r="K160" s="95">
        <v>0</v>
      </c>
      <c r="L160" s="94">
        <v>1100</v>
      </c>
      <c r="M160" s="81">
        <v>0</v>
      </c>
      <c r="N160" s="81">
        <v>0</v>
      </c>
      <c r="O160" s="81">
        <v>0</v>
      </c>
      <c r="P160" s="106">
        <v>1100</v>
      </c>
      <c r="Q160" t="s">
        <v>1891</v>
      </c>
      <c r="R160" t="s">
        <v>976</v>
      </c>
      <c r="U160" s="49" t="s">
        <v>1886</v>
      </c>
      <c r="V160">
        <v>82897</v>
      </c>
    </row>
    <row r="161" spans="1:22" ht="15.75" x14ac:dyDescent="0.25">
      <c r="A161" s="180" t="s">
        <v>981</v>
      </c>
      <c r="B161" s="191" t="s">
        <v>1615</v>
      </c>
      <c r="C161" s="103" t="s">
        <v>582</v>
      </c>
      <c r="D161" s="99" t="s">
        <v>1616</v>
      </c>
      <c r="E161" s="101" t="s">
        <v>1617</v>
      </c>
      <c r="F161" s="92" t="s">
        <v>1883</v>
      </c>
      <c r="G161" s="92" t="s">
        <v>1884</v>
      </c>
      <c r="H161" s="93">
        <v>30</v>
      </c>
      <c r="I161" s="94">
        <v>120000</v>
      </c>
      <c r="J161" s="81">
        <v>0</v>
      </c>
      <c r="K161" s="95">
        <v>0</v>
      </c>
      <c r="L161" s="94">
        <v>120000</v>
      </c>
      <c r="M161" s="81">
        <v>0</v>
      </c>
      <c r="N161" s="81">
        <v>0</v>
      </c>
      <c r="O161" s="81">
        <v>0</v>
      </c>
      <c r="P161" s="106">
        <v>120000</v>
      </c>
      <c r="Q161" t="s">
        <v>1618</v>
      </c>
      <c r="R161" t="s">
        <v>976</v>
      </c>
      <c r="U161" s="49" t="s">
        <v>580</v>
      </c>
      <c r="V161">
        <v>37767</v>
      </c>
    </row>
    <row r="162" spans="1:22" ht="15.75" x14ac:dyDescent="0.25">
      <c r="A162" s="145" t="s">
        <v>981</v>
      </c>
      <c r="B162" s="193">
        <v>10016078859321</v>
      </c>
      <c r="C162" s="103" t="s">
        <v>600</v>
      </c>
      <c r="D162" s="99">
        <v>600310101</v>
      </c>
      <c r="E162" s="101" t="s">
        <v>940</v>
      </c>
      <c r="F162" s="92" t="s">
        <v>1883</v>
      </c>
      <c r="G162" s="92" t="s">
        <v>1884</v>
      </c>
      <c r="H162" s="93">
        <v>30</v>
      </c>
      <c r="I162" s="94">
        <v>7500</v>
      </c>
      <c r="J162" s="81">
        <v>-1250</v>
      </c>
      <c r="K162" s="95">
        <v>0</v>
      </c>
      <c r="L162" s="94">
        <v>7500</v>
      </c>
      <c r="M162" s="81">
        <v>0</v>
      </c>
      <c r="N162" s="81">
        <v>0</v>
      </c>
      <c r="O162" s="81">
        <v>1250</v>
      </c>
      <c r="P162" s="106">
        <v>6250</v>
      </c>
      <c r="Q162" t="s">
        <v>580</v>
      </c>
      <c r="R162" t="s">
        <v>976</v>
      </c>
      <c r="U162" s="49" t="s">
        <v>1618</v>
      </c>
      <c r="V162">
        <v>172157</v>
      </c>
    </row>
    <row r="163" spans="1:22" ht="15.75" x14ac:dyDescent="0.25">
      <c r="A163" s="145" t="s">
        <v>981</v>
      </c>
      <c r="B163" s="191" t="s">
        <v>1619</v>
      </c>
      <c r="C163" s="103" t="s">
        <v>583</v>
      </c>
      <c r="D163" s="96" t="s">
        <v>948</v>
      </c>
      <c r="E163" s="101" t="s">
        <v>949</v>
      </c>
      <c r="F163" s="92" t="s">
        <v>1883</v>
      </c>
      <c r="G163" s="92" t="s">
        <v>1884</v>
      </c>
      <c r="H163" s="93">
        <v>30</v>
      </c>
      <c r="I163" s="94">
        <v>20000</v>
      </c>
      <c r="J163" s="81">
        <v>0</v>
      </c>
      <c r="K163" s="95">
        <v>0</v>
      </c>
      <c r="L163" s="94">
        <v>20000</v>
      </c>
      <c r="M163" s="81">
        <v>0</v>
      </c>
      <c r="N163" s="81">
        <v>0</v>
      </c>
      <c r="O163" s="81">
        <v>0</v>
      </c>
      <c r="P163" s="106">
        <v>20000</v>
      </c>
      <c r="Q163" t="s">
        <v>1886</v>
      </c>
      <c r="R163" t="s">
        <v>976</v>
      </c>
      <c r="U163" s="49" t="s">
        <v>1892</v>
      </c>
      <c r="V163">
        <v>3416</v>
      </c>
    </row>
    <row r="164" spans="1:22" ht="15.75" x14ac:dyDescent="0.25">
      <c r="A164" s="145" t="s">
        <v>981</v>
      </c>
      <c r="B164" s="191" t="s">
        <v>1627</v>
      </c>
      <c r="C164" s="103" t="s">
        <v>597</v>
      </c>
      <c r="D164" s="99" t="s">
        <v>922</v>
      </c>
      <c r="E164" s="101" t="s">
        <v>923</v>
      </c>
      <c r="F164" s="92" t="s">
        <v>1883</v>
      </c>
      <c r="G164" s="92" t="s">
        <v>1884</v>
      </c>
      <c r="H164" s="93">
        <v>30</v>
      </c>
      <c r="I164" s="94">
        <v>4000</v>
      </c>
      <c r="J164" s="81">
        <v>400</v>
      </c>
      <c r="K164" s="95">
        <v>0</v>
      </c>
      <c r="L164" s="94">
        <v>4000</v>
      </c>
      <c r="M164" s="81">
        <v>0</v>
      </c>
      <c r="N164" s="81">
        <v>400</v>
      </c>
      <c r="O164" s="81">
        <v>0</v>
      </c>
      <c r="P164" s="106">
        <v>4400</v>
      </c>
      <c r="Q164" t="s">
        <v>1886</v>
      </c>
      <c r="R164" t="s">
        <v>976</v>
      </c>
      <c r="U164" s="49" t="s">
        <v>1886</v>
      </c>
      <c r="V164">
        <v>3416</v>
      </c>
    </row>
    <row r="165" spans="1:22" ht="15.75" x14ac:dyDescent="0.25">
      <c r="A165" s="145" t="s">
        <v>981</v>
      </c>
      <c r="B165" s="191" t="s">
        <v>1609</v>
      </c>
      <c r="C165" s="103" t="s">
        <v>648</v>
      </c>
      <c r="D165" s="99" t="s">
        <v>928</v>
      </c>
      <c r="E165" s="101" t="s">
        <v>929</v>
      </c>
      <c r="F165" s="92" t="s">
        <v>1883</v>
      </c>
      <c r="G165" s="92" t="s">
        <v>1884</v>
      </c>
      <c r="H165" s="93">
        <v>30</v>
      </c>
      <c r="I165" s="94">
        <v>3000</v>
      </c>
      <c r="J165" s="81">
        <v>0</v>
      </c>
      <c r="K165" s="95">
        <v>0</v>
      </c>
      <c r="L165" s="94">
        <v>3000</v>
      </c>
      <c r="M165" s="81">
        <v>0</v>
      </c>
      <c r="N165" s="81">
        <v>0</v>
      </c>
      <c r="O165" s="81">
        <v>0</v>
      </c>
      <c r="P165" s="106">
        <v>3000</v>
      </c>
      <c r="Q165" t="s">
        <v>1886</v>
      </c>
      <c r="R165" t="s">
        <v>976</v>
      </c>
      <c r="U165" s="49" t="s">
        <v>7</v>
      </c>
      <c r="V165">
        <v>338125</v>
      </c>
    </row>
    <row r="166" spans="1:22" ht="15.75" x14ac:dyDescent="0.25">
      <c r="A166" s="145" t="s">
        <v>981</v>
      </c>
      <c r="B166" s="192" t="s">
        <v>1612</v>
      </c>
      <c r="C166" s="103" t="s">
        <v>578</v>
      </c>
      <c r="D166" s="99">
        <v>600310101</v>
      </c>
      <c r="E166" s="101" t="s">
        <v>932</v>
      </c>
      <c r="F166" s="92" t="s">
        <v>1883</v>
      </c>
      <c r="G166" s="92" t="s">
        <v>1884</v>
      </c>
      <c r="H166" s="93">
        <v>30</v>
      </c>
      <c r="I166" s="94">
        <v>5000</v>
      </c>
      <c r="J166" s="81">
        <v>0</v>
      </c>
      <c r="K166" s="95">
        <v>0</v>
      </c>
      <c r="L166" s="94">
        <v>5000</v>
      </c>
      <c r="M166" s="81">
        <v>0</v>
      </c>
      <c r="N166" s="81">
        <v>0</v>
      </c>
      <c r="O166" s="81">
        <v>0</v>
      </c>
      <c r="P166" s="106">
        <v>5000</v>
      </c>
      <c r="Q166" t="s">
        <v>1886</v>
      </c>
      <c r="R166" t="s">
        <v>976</v>
      </c>
    </row>
    <row r="167" spans="1:22" ht="15.75" x14ac:dyDescent="0.25">
      <c r="A167" s="145" t="s">
        <v>981</v>
      </c>
      <c r="B167" s="191" t="s">
        <v>1624</v>
      </c>
      <c r="C167" s="103" t="s">
        <v>596</v>
      </c>
      <c r="D167" s="99">
        <v>600310101</v>
      </c>
      <c r="E167" s="101" t="s">
        <v>1625</v>
      </c>
      <c r="F167" s="92" t="s">
        <v>1883</v>
      </c>
      <c r="G167" s="92" t="s">
        <v>1884</v>
      </c>
      <c r="H167" s="93">
        <v>30</v>
      </c>
      <c r="I167" s="94">
        <v>4700</v>
      </c>
      <c r="J167" s="81">
        <v>0</v>
      </c>
      <c r="K167" s="95">
        <v>0</v>
      </c>
      <c r="L167" s="94">
        <v>4700</v>
      </c>
      <c r="M167" s="81">
        <v>0</v>
      </c>
      <c r="N167" s="81">
        <v>0</v>
      </c>
      <c r="O167" s="81">
        <v>0</v>
      </c>
      <c r="P167" s="106">
        <v>4700</v>
      </c>
      <c r="Q167" t="s">
        <v>1886</v>
      </c>
      <c r="R167" t="s">
        <v>976</v>
      </c>
    </row>
    <row r="168" spans="1:22" ht="15.75" x14ac:dyDescent="0.25">
      <c r="A168" s="145" t="s">
        <v>981</v>
      </c>
      <c r="B168" s="191" t="s">
        <v>1629</v>
      </c>
      <c r="C168" s="103" t="s">
        <v>579</v>
      </c>
      <c r="D168" s="99">
        <v>105310101</v>
      </c>
      <c r="E168" s="101" t="s">
        <v>934</v>
      </c>
      <c r="F168" s="92" t="s">
        <v>1883</v>
      </c>
      <c r="G168" s="92" t="s">
        <v>1884</v>
      </c>
      <c r="H168" s="93">
        <v>30</v>
      </c>
      <c r="I168" s="94">
        <v>4000</v>
      </c>
      <c r="J168" s="81">
        <v>150</v>
      </c>
      <c r="K168" s="95">
        <v>0</v>
      </c>
      <c r="L168" s="94">
        <v>4000</v>
      </c>
      <c r="M168" s="81">
        <v>0</v>
      </c>
      <c r="N168" s="81">
        <v>150</v>
      </c>
      <c r="O168" s="81">
        <v>0</v>
      </c>
      <c r="P168" s="106">
        <v>4150</v>
      </c>
      <c r="Q168" t="s">
        <v>1886</v>
      </c>
      <c r="R168" t="s">
        <v>976</v>
      </c>
    </row>
    <row r="169" spans="1:22" ht="15.75" x14ac:dyDescent="0.25">
      <c r="A169" s="145" t="s">
        <v>981</v>
      </c>
      <c r="B169" s="191" t="s">
        <v>1636</v>
      </c>
      <c r="C169" s="103" t="s">
        <v>576</v>
      </c>
      <c r="D169" s="99">
        <v>600310101</v>
      </c>
      <c r="E169" s="101" t="s">
        <v>1637</v>
      </c>
      <c r="F169" s="92" t="s">
        <v>1883</v>
      </c>
      <c r="G169" s="92" t="s">
        <v>1884</v>
      </c>
      <c r="H169" s="93">
        <v>30</v>
      </c>
      <c r="I169" s="94">
        <v>3000</v>
      </c>
      <c r="J169" s="81">
        <v>200</v>
      </c>
      <c r="K169" s="95">
        <v>0</v>
      </c>
      <c r="L169" s="94">
        <v>3000</v>
      </c>
      <c r="M169" s="81">
        <v>0</v>
      </c>
      <c r="N169" s="81">
        <v>200</v>
      </c>
      <c r="O169" s="81">
        <v>0</v>
      </c>
      <c r="P169" s="106">
        <v>3200</v>
      </c>
      <c r="Q169" t="s">
        <v>1886</v>
      </c>
      <c r="R169" t="s">
        <v>976</v>
      </c>
    </row>
    <row r="170" spans="1:22" ht="15.75" x14ac:dyDescent="0.25">
      <c r="A170" s="145" t="s">
        <v>981</v>
      </c>
      <c r="B170" s="191" t="s">
        <v>1620</v>
      </c>
      <c r="C170" s="103" t="s">
        <v>587</v>
      </c>
      <c r="D170" s="99">
        <v>600310101</v>
      </c>
      <c r="E170" s="101" t="s">
        <v>927</v>
      </c>
      <c r="F170" s="92" t="s">
        <v>1883</v>
      </c>
      <c r="G170" s="92" t="s">
        <v>1884</v>
      </c>
      <c r="H170" s="93">
        <v>30</v>
      </c>
      <c r="I170" s="94">
        <v>3200</v>
      </c>
      <c r="J170" s="81">
        <v>2390</v>
      </c>
      <c r="K170" s="95">
        <v>0</v>
      </c>
      <c r="L170" s="94">
        <v>3200</v>
      </c>
      <c r="M170" s="81">
        <v>0</v>
      </c>
      <c r="N170" s="81">
        <v>2700</v>
      </c>
      <c r="O170" s="81">
        <v>310</v>
      </c>
      <c r="P170" s="106">
        <v>5590</v>
      </c>
      <c r="Q170" t="s">
        <v>1886</v>
      </c>
      <c r="R170" t="s">
        <v>976</v>
      </c>
    </row>
    <row r="171" spans="1:22" ht="15.75" x14ac:dyDescent="0.25">
      <c r="A171" s="145" t="s">
        <v>981</v>
      </c>
      <c r="B171" s="191" t="s">
        <v>1634</v>
      </c>
      <c r="C171" s="103" t="s">
        <v>594</v>
      </c>
      <c r="D171" s="99">
        <v>600310101</v>
      </c>
      <c r="E171" s="101" t="s">
        <v>946</v>
      </c>
      <c r="F171" s="92" t="s">
        <v>1883</v>
      </c>
      <c r="G171" s="92" t="s">
        <v>1884</v>
      </c>
      <c r="H171" s="93">
        <v>30</v>
      </c>
      <c r="I171" s="94">
        <v>3500</v>
      </c>
      <c r="J171" s="81">
        <v>-805</v>
      </c>
      <c r="K171" s="95">
        <v>0</v>
      </c>
      <c r="L171" s="94">
        <v>3500</v>
      </c>
      <c r="M171" s="81">
        <v>0</v>
      </c>
      <c r="N171" s="81">
        <v>350</v>
      </c>
      <c r="O171" s="81">
        <v>1155</v>
      </c>
      <c r="P171" s="106">
        <v>2695</v>
      </c>
      <c r="Q171" t="s">
        <v>1886</v>
      </c>
      <c r="R171" t="s">
        <v>976</v>
      </c>
    </row>
    <row r="172" spans="1:22" ht="15.75" x14ac:dyDescent="0.25">
      <c r="A172" s="210" t="s">
        <v>882</v>
      </c>
      <c r="B172" s="219" t="s">
        <v>1644</v>
      </c>
      <c r="C172" s="220" t="s">
        <v>672</v>
      </c>
      <c r="D172" s="221">
        <v>803510106</v>
      </c>
      <c r="E172" s="222" t="s">
        <v>935</v>
      </c>
      <c r="F172" s="211" t="s">
        <v>1883</v>
      </c>
      <c r="G172" s="211" t="s">
        <v>1884</v>
      </c>
      <c r="H172" s="212">
        <v>30</v>
      </c>
      <c r="I172" s="213">
        <v>2000</v>
      </c>
      <c r="J172" s="214">
        <v>0</v>
      </c>
      <c r="K172" s="215">
        <v>0</v>
      </c>
      <c r="L172" s="213">
        <v>2000</v>
      </c>
      <c r="M172" s="214">
        <v>0</v>
      </c>
      <c r="N172" s="214">
        <v>0</v>
      </c>
      <c r="O172" s="214">
        <v>0</v>
      </c>
      <c r="P172" s="223">
        <v>2000</v>
      </c>
      <c r="Q172" t="s">
        <v>1886</v>
      </c>
      <c r="R172" t="s">
        <v>1892</v>
      </c>
    </row>
    <row r="173" spans="1:22" ht="15.75" x14ac:dyDescent="0.25">
      <c r="A173" s="210" t="s">
        <v>882</v>
      </c>
      <c r="B173" s="219" t="s">
        <v>1644</v>
      </c>
      <c r="C173" s="224" t="s">
        <v>672</v>
      </c>
      <c r="D173" s="225">
        <v>803510106</v>
      </c>
      <c r="E173" s="222" t="s">
        <v>935</v>
      </c>
      <c r="F173" s="211" t="s">
        <v>1610</v>
      </c>
      <c r="G173" s="211" t="s">
        <v>1645</v>
      </c>
      <c r="H173" s="212">
        <v>12</v>
      </c>
      <c r="I173" s="213">
        <v>774</v>
      </c>
      <c r="J173" s="214">
        <v>642</v>
      </c>
      <c r="K173" s="215">
        <v>0</v>
      </c>
      <c r="L173" s="213">
        <v>774</v>
      </c>
      <c r="M173" s="214">
        <v>0</v>
      </c>
      <c r="N173" s="214">
        <v>642</v>
      </c>
      <c r="O173" s="214">
        <v>0</v>
      </c>
      <c r="P173" s="223">
        <v>1416</v>
      </c>
      <c r="Q173" t="s">
        <v>1886</v>
      </c>
      <c r="R173" t="s">
        <v>1892</v>
      </c>
    </row>
    <row r="174" spans="1:22" x14ac:dyDescent="0.25">
      <c r="A174" s="254"/>
      <c r="B174" s="254"/>
      <c r="C174" s="254" t="s">
        <v>764</v>
      </c>
      <c r="D174" s="254"/>
      <c r="E174" s="254"/>
      <c r="F174" s="254"/>
      <c r="G174" s="254"/>
      <c r="H174" s="254"/>
      <c r="I174" s="254"/>
      <c r="J174" s="254"/>
      <c r="K174" s="254"/>
      <c r="L174" s="254"/>
      <c r="M174" s="254"/>
      <c r="N174" s="254"/>
      <c r="O174" s="254"/>
      <c r="P174" s="254">
        <v>2500</v>
      </c>
      <c r="Q174" t="s">
        <v>1891</v>
      </c>
      <c r="R174" t="s">
        <v>976</v>
      </c>
    </row>
    <row r="175" spans="1:22" x14ac:dyDescent="0.25">
      <c r="A175" s="254"/>
      <c r="B175" s="254"/>
      <c r="C175" s="254" t="s">
        <v>1893</v>
      </c>
      <c r="D175" s="254"/>
      <c r="E175" s="254"/>
      <c r="F175" s="254"/>
      <c r="G175" s="254"/>
      <c r="H175" s="254"/>
      <c r="I175" s="254"/>
      <c r="J175" s="254"/>
      <c r="K175" s="254"/>
      <c r="L175" s="254"/>
      <c r="M175" s="254"/>
      <c r="N175" s="254"/>
      <c r="O175" s="254"/>
      <c r="P175" s="254">
        <v>2000</v>
      </c>
      <c r="Q175" t="s">
        <v>1891</v>
      </c>
      <c r="R175" t="s">
        <v>976</v>
      </c>
    </row>
    <row r="176" spans="1:22" ht="15.75" x14ac:dyDescent="0.25">
      <c r="A176" s="145" t="s">
        <v>981</v>
      </c>
      <c r="B176" s="182" t="s">
        <v>1669</v>
      </c>
      <c r="C176" s="182" t="s">
        <v>1670</v>
      </c>
      <c r="D176" s="182" t="s">
        <v>928</v>
      </c>
      <c r="E176" s="182" t="s">
        <v>1671</v>
      </c>
      <c r="F176" s="92" t="s">
        <v>1883</v>
      </c>
      <c r="G176" s="92" t="s">
        <v>1884</v>
      </c>
      <c r="H176" s="93">
        <v>30</v>
      </c>
      <c r="I176" s="94">
        <v>5000</v>
      </c>
      <c r="J176" s="81">
        <v>-1524</v>
      </c>
      <c r="K176" s="95">
        <v>0</v>
      </c>
      <c r="L176" s="94">
        <v>5000</v>
      </c>
      <c r="M176" s="81">
        <v>0</v>
      </c>
      <c r="N176" s="81">
        <v>0</v>
      </c>
      <c r="O176" s="81">
        <v>1524</v>
      </c>
      <c r="P176" s="106">
        <v>3476</v>
      </c>
      <c r="Q176" t="s">
        <v>1894</v>
      </c>
      <c r="R176" t="s">
        <v>976</v>
      </c>
    </row>
    <row r="177" spans="1:19" ht="15.75" x14ac:dyDescent="0.25">
      <c r="A177" s="145" t="s">
        <v>981</v>
      </c>
      <c r="B177" s="191" t="s">
        <v>982</v>
      </c>
      <c r="C177" s="260" t="s">
        <v>595</v>
      </c>
      <c r="D177" s="216" t="s">
        <v>983</v>
      </c>
      <c r="E177" s="216" t="s">
        <v>984</v>
      </c>
      <c r="F177" s="92" t="s">
        <v>1883</v>
      </c>
      <c r="G177" s="92" t="s">
        <v>1884</v>
      </c>
      <c r="H177" s="93">
        <v>30</v>
      </c>
      <c r="I177" s="94">
        <v>6000</v>
      </c>
      <c r="J177" s="81">
        <v>716</v>
      </c>
      <c r="K177" s="95">
        <v>0</v>
      </c>
      <c r="L177" s="94">
        <v>6000</v>
      </c>
      <c r="M177" s="81">
        <v>0</v>
      </c>
      <c r="N177" s="81">
        <v>716</v>
      </c>
      <c r="O177" s="81">
        <v>0</v>
      </c>
      <c r="P177" s="106">
        <v>6716</v>
      </c>
      <c r="Q177" t="s">
        <v>1894</v>
      </c>
      <c r="R177" t="s">
        <v>976</v>
      </c>
    </row>
    <row r="178" spans="1:19" ht="15.75" x14ac:dyDescent="0.25">
      <c r="A178" s="145" t="s">
        <v>981</v>
      </c>
      <c r="B178" s="256" t="s">
        <v>1649</v>
      </c>
      <c r="C178" s="257" t="s">
        <v>1650</v>
      </c>
      <c r="D178" s="201" t="s">
        <v>922</v>
      </c>
      <c r="E178" s="258" t="s">
        <v>1651</v>
      </c>
      <c r="F178" s="92" t="s">
        <v>1883</v>
      </c>
      <c r="G178" s="92" t="s">
        <v>1884</v>
      </c>
      <c r="H178" s="93">
        <v>30</v>
      </c>
      <c r="I178" s="94">
        <v>3000</v>
      </c>
      <c r="J178" s="81">
        <v>-1399</v>
      </c>
      <c r="K178" s="95">
        <v>6</v>
      </c>
      <c r="L178" s="94">
        <v>3000</v>
      </c>
      <c r="M178" s="81">
        <v>0</v>
      </c>
      <c r="N178" s="81">
        <v>0</v>
      </c>
      <c r="O178" s="81">
        <v>1399</v>
      </c>
      <c r="P178" s="106">
        <v>1601</v>
      </c>
      <c r="Q178" t="s">
        <v>1894</v>
      </c>
      <c r="R178" t="s">
        <v>1890</v>
      </c>
    </row>
    <row r="179" spans="1:19" ht="15.75" x14ac:dyDescent="0.25">
      <c r="A179" s="145" t="s">
        <v>981</v>
      </c>
      <c r="B179" s="202" t="s">
        <v>1652</v>
      </c>
      <c r="C179" s="202" t="s">
        <v>1653</v>
      </c>
      <c r="D179" s="202" t="s">
        <v>928</v>
      </c>
      <c r="E179" s="202" t="s">
        <v>1654</v>
      </c>
      <c r="F179" s="92" t="s">
        <v>1883</v>
      </c>
      <c r="G179" s="92" t="s">
        <v>1884</v>
      </c>
      <c r="H179" s="93">
        <v>30</v>
      </c>
      <c r="I179" s="94">
        <v>4500</v>
      </c>
      <c r="J179" s="81">
        <v>0</v>
      </c>
      <c r="K179" s="95">
        <v>0</v>
      </c>
      <c r="L179" s="94">
        <v>4500</v>
      </c>
      <c r="M179" s="81">
        <v>0</v>
      </c>
      <c r="N179" s="81">
        <v>0</v>
      </c>
      <c r="O179" s="81">
        <v>0</v>
      </c>
      <c r="P179" s="106">
        <v>4500</v>
      </c>
      <c r="Q179" t="s">
        <v>1894</v>
      </c>
      <c r="R179" t="s">
        <v>977</v>
      </c>
    </row>
    <row r="180" spans="1:19" ht="15.75" x14ac:dyDescent="0.25">
      <c r="A180" s="145" t="s">
        <v>981</v>
      </c>
      <c r="B180" s="261" t="s">
        <v>1676</v>
      </c>
      <c r="C180" s="254" t="s">
        <v>1068</v>
      </c>
      <c r="D180" s="254">
        <v>426710101</v>
      </c>
      <c r="E180" s="262" t="s">
        <v>1677</v>
      </c>
      <c r="F180" s="92" t="s">
        <v>1883</v>
      </c>
      <c r="G180" s="92" t="s">
        <v>1884</v>
      </c>
      <c r="H180" s="93">
        <v>30</v>
      </c>
      <c r="I180" s="254">
        <v>5000</v>
      </c>
      <c r="J180" s="81">
        <v>1000</v>
      </c>
      <c r="K180" s="95">
        <v>0</v>
      </c>
      <c r="L180" s="94">
        <v>5000</v>
      </c>
      <c r="M180" s="81">
        <v>0</v>
      </c>
      <c r="N180" s="81">
        <v>1200</v>
      </c>
      <c r="O180" s="81">
        <v>200</v>
      </c>
      <c r="P180" s="106">
        <v>6000</v>
      </c>
      <c r="Q180" t="s">
        <v>1894</v>
      </c>
      <c r="R180" t="s">
        <v>976</v>
      </c>
    </row>
    <row r="181" spans="1:19" ht="15.75" x14ac:dyDescent="0.25">
      <c r="A181" s="145" t="s">
        <v>981</v>
      </c>
      <c r="B181" s="182" t="s">
        <v>1669</v>
      </c>
      <c r="C181" s="182" t="s">
        <v>1670</v>
      </c>
      <c r="D181" s="182" t="s">
        <v>928</v>
      </c>
      <c r="E181" s="182" t="s">
        <v>1671</v>
      </c>
      <c r="F181" s="92" t="s">
        <v>1883</v>
      </c>
      <c r="G181" s="92" t="s">
        <v>1884</v>
      </c>
      <c r="H181" s="93">
        <v>30</v>
      </c>
      <c r="I181" s="94">
        <v>1000</v>
      </c>
      <c r="J181" s="81">
        <v>0</v>
      </c>
      <c r="K181" s="95">
        <v>0</v>
      </c>
      <c r="L181" s="94">
        <v>1000</v>
      </c>
      <c r="M181" s="81">
        <v>0</v>
      </c>
      <c r="N181" s="81">
        <v>0</v>
      </c>
      <c r="O181" s="81">
        <v>0</v>
      </c>
      <c r="P181" s="106">
        <v>1000</v>
      </c>
      <c r="Q181" t="s">
        <v>1894</v>
      </c>
      <c r="R181" t="s">
        <v>976</v>
      </c>
    </row>
    <row r="182" spans="1:19" ht="15.75" x14ac:dyDescent="0.25">
      <c r="A182" s="145" t="s">
        <v>981</v>
      </c>
      <c r="B182" s="182" t="s">
        <v>1667</v>
      </c>
      <c r="C182" s="104" t="s">
        <v>577</v>
      </c>
      <c r="D182" s="99">
        <v>803510106</v>
      </c>
      <c r="E182" s="101" t="s">
        <v>937</v>
      </c>
      <c r="F182" s="92" t="s">
        <v>1883</v>
      </c>
      <c r="G182" s="92" t="s">
        <v>1884</v>
      </c>
      <c r="H182" s="93">
        <v>30</v>
      </c>
      <c r="I182" s="94">
        <v>5000</v>
      </c>
      <c r="J182" s="81">
        <v>0</v>
      </c>
      <c r="K182" s="95">
        <v>0</v>
      </c>
      <c r="L182" s="94">
        <v>5000</v>
      </c>
      <c r="M182" s="81">
        <v>0</v>
      </c>
      <c r="N182" s="81">
        <v>0</v>
      </c>
      <c r="O182" s="81">
        <v>0</v>
      </c>
      <c r="P182" s="106">
        <v>5000</v>
      </c>
      <c r="Q182" t="s">
        <v>1894</v>
      </c>
      <c r="R182" t="s">
        <v>976</v>
      </c>
    </row>
    <row r="183" spans="1:19" ht="15.75" x14ac:dyDescent="0.25">
      <c r="A183" s="145" t="s">
        <v>981</v>
      </c>
      <c r="B183" s="191" t="s">
        <v>1675</v>
      </c>
      <c r="C183" s="103" t="s">
        <v>581</v>
      </c>
      <c r="D183" s="96">
        <v>600310101</v>
      </c>
      <c r="E183" s="101" t="s">
        <v>933</v>
      </c>
      <c r="F183" s="92" t="s">
        <v>1883</v>
      </c>
      <c r="G183" s="92" t="s">
        <v>1884</v>
      </c>
      <c r="H183" s="93">
        <v>30</v>
      </c>
      <c r="I183" s="94">
        <v>2700</v>
      </c>
      <c r="J183" s="81">
        <v>150</v>
      </c>
      <c r="K183" s="95">
        <v>0</v>
      </c>
      <c r="L183" s="94">
        <v>2700</v>
      </c>
      <c r="M183" s="81">
        <v>0</v>
      </c>
      <c r="N183" s="81">
        <v>150</v>
      </c>
      <c r="O183" s="81">
        <v>0</v>
      </c>
      <c r="P183" s="106">
        <v>2850</v>
      </c>
      <c r="Q183" t="s">
        <v>1894</v>
      </c>
      <c r="R183" t="s">
        <v>1890</v>
      </c>
    </row>
    <row r="184" spans="1:19" ht="15.75" x14ac:dyDescent="0.25">
      <c r="A184" s="203" t="s">
        <v>981</v>
      </c>
      <c r="B184" s="259" t="s">
        <v>1655</v>
      </c>
      <c r="C184" s="260" t="s">
        <v>1656</v>
      </c>
      <c r="D184" s="260">
        <v>405010101</v>
      </c>
      <c r="E184" s="204" t="s">
        <v>1657</v>
      </c>
      <c r="F184" s="92" t="s">
        <v>1883</v>
      </c>
      <c r="G184" s="92" t="s">
        <v>1884</v>
      </c>
      <c r="H184" s="93">
        <v>30</v>
      </c>
      <c r="I184" s="94">
        <v>8000</v>
      </c>
      <c r="J184" s="81"/>
      <c r="K184" s="95">
        <v>0</v>
      </c>
      <c r="L184" s="94">
        <v>8000</v>
      </c>
      <c r="M184" s="81">
        <v>0</v>
      </c>
      <c r="N184" s="81">
        <v>0</v>
      </c>
      <c r="O184" s="81"/>
      <c r="P184" s="106">
        <v>8000</v>
      </c>
      <c r="Q184" t="s">
        <v>1894</v>
      </c>
      <c r="R184" t="s">
        <v>1885</v>
      </c>
    </row>
    <row r="185" spans="1:19" ht="15.75" x14ac:dyDescent="0.25">
      <c r="A185" s="254"/>
      <c r="B185" s="254"/>
      <c r="C185" s="254" t="s">
        <v>1895</v>
      </c>
      <c r="D185" s="254"/>
      <c r="E185" s="254"/>
      <c r="F185" s="254"/>
      <c r="G185" s="254"/>
      <c r="H185" s="254"/>
      <c r="I185" s="94">
        <v>3000</v>
      </c>
      <c r="J185" s="254"/>
      <c r="K185" s="254"/>
      <c r="L185" s="94"/>
      <c r="M185" s="254"/>
      <c r="N185" s="254"/>
      <c r="O185" s="254"/>
      <c r="P185" s="254">
        <v>5056</v>
      </c>
      <c r="Q185" t="s">
        <v>1894</v>
      </c>
      <c r="R185" t="s">
        <v>977</v>
      </c>
      <c r="S185" t="s">
        <v>1896</v>
      </c>
    </row>
    <row r="186" spans="1:19" x14ac:dyDescent="0.25">
      <c r="C186" t="s">
        <v>1897</v>
      </c>
      <c r="D186"/>
      <c r="L186"/>
      <c r="P186">
        <v>6000</v>
      </c>
      <c r="Q186" t="s">
        <v>1887</v>
      </c>
      <c r="R186" t="s">
        <v>1885</v>
      </c>
    </row>
    <row r="187" spans="1:19" x14ac:dyDescent="0.25">
      <c r="C187" t="s">
        <v>1898</v>
      </c>
      <c r="D187"/>
      <c r="L187"/>
      <c r="P187">
        <v>4033</v>
      </c>
      <c r="Q187" t="s">
        <v>1894</v>
      </c>
      <c r="R187" t="s">
        <v>976</v>
      </c>
    </row>
    <row r="188" spans="1:19" x14ac:dyDescent="0.25">
      <c r="C188" t="s">
        <v>1910</v>
      </c>
      <c r="P188">
        <v>18533</v>
      </c>
      <c r="Q188" t="s">
        <v>1618</v>
      </c>
      <c r="R188" t="s">
        <v>976</v>
      </c>
    </row>
    <row r="194" spans="3:9" x14ac:dyDescent="0.25">
      <c r="C194" s="3" t="s">
        <v>1079</v>
      </c>
    </row>
    <row r="195" spans="3:9" x14ac:dyDescent="0.25">
      <c r="C195" s="3" t="s">
        <v>706</v>
      </c>
      <c r="D195" s="252" t="s">
        <v>23</v>
      </c>
      <c r="E195" t="s">
        <v>962</v>
      </c>
      <c r="H195" s="74" t="s">
        <v>357</v>
      </c>
      <c r="I195" t="s">
        <v>569</v>
      </c>
    </row>
    <row r="196" spans="3:9" x14ac:dyDescent="0.25">
      <c r="C196" t="s">
        <v>5</v>
      </c>
      <c r="D196" s="252">
        <v>120000</v>
      </c>
      <c r="E196" t="s">
        <v>74</v>
      </c>
      <c r="H196" s="49" t="s">
        <v>74</v>
      </c>
      <c r="I196" s="2">
        <v>153114.38709677418</v>
      </c>
    </row>
    <row r="197" spans="3:9" x14ac:dyDescent="0.25">
      <c r="C197" t="s">
        <v>881</v>
      </c>
      <c r="D197" s="252">
        <v>20000</v>
      </c>
      <c r="E197" t="s">
        <v>860</v>
      </c>
      <c r="H197" s="49" t="s">
        <v>862</v>
      </c>
      <c r="I197" s="2">
        <v>5600</v>
      </c>
    </row>
    <row r="198" spans="3:9" x14ac:dyDescent="0.25">
      <c r="C198" t="s">
        <v>281</v>
      </c>
      <c r="D198" s="252">
        <v>2850</v>
      </c>
      <c r="E198" t="s">
        <v>860</v>
      </c>
      <c r="H198" s="49" t="s">
        <v>860</v>
      </c>
      <c r="I198" s="2">
        <v>101109.54838709677</v>
      </c>
    </row>
    <row r="199" spans="3:9" x14ac:dyDescent="0.25">
      <c r="C199" t="s">
        <v>1055</v>
      </c>
      <c r="D199" s="252">
        <v>2500</v>
      </c>
      <c r="E199" t="s">
        <v>862</v>
      </c>
      <c r="H199" s="49" t="s">
        <v>580</v>
      </c>
      <c r="I199" s="2">
        <v>45695.901209677424</v>
      </c>
    </row>
    <row r="200" spans="3:9" x14ac:dyDescent="0.25">
      <c r="C200" t="s">
        <v>1056</v>
      </c>
      <c r="D200" s="252">
        <v>2612.9032258064517</v>
      </c>
      <c r="E200" t="s">
        <v>860</v>
      </c>
      <c r="H200" s="49" t="s">
        <v>7</v>
      </c>
      <c r="I200" s="2">
        <v>305519.83669354836</v>
      </c>
    </row>
    <row r="201" spans="3:9" x14ac:dyDescent="0.25">
      <c r="C201" t="s">
        <v>1057</v>
      </c>
      <c r="D201" s="252">
        <v>1170.9677419354839</v>
      </c>
      <c r="E201" t="s">
        <v>860</v>
      </c>
    </row>
    <row r="202" spans="3:9" x14ac:dyDescent="0.25">
      <c r="C202" t="s">
        <v>79</v>
      </c>
      <c r="D202" s="252">
        <v>1100</v>
      </c>
      <c r="E202" t="s">
        <v>862</v>
      </c>
    </row>
    <row r="203" spans="3:9" x14ac:dyDescent="0.25">
      <c r="C203" t="s">
        <v>1058</v>
      </c>
      <c r="D203" s="252">
        <v>2000</v>
      </c>
      <c r="E203" t="s">
        <v>862</v>
      </c>
    </row>
    <row r="204" spans="3:9" x14ac:dyDescent="0.25">
      <c r="C204" t="s">
        <v>1059</v>
      </c>
      <c r="D204" s="252">
        <v>11961</v>
      </c>
      <c r="E204" t="s">
        <v>74</v>
      </c>
    </row>
    <row r="205" spans="3:9" x14ac:dyDescent="0.25">
      <c r="C205" t="s">
        <v>172</v>
      </c>
      <c r="D205" s="252">
        <v>14605</v>
      </c>
      <c r="E205" t="s">
        <v>74</v>
      </c>
      <c r="H205" t="s">
        <v>1603</v>
      </c>
      <c r="I205" s="2">
        <f>+R258</f>
        <v>309354.36666666664</v>
      </c>
    </row>
    <row r="206" spans="3:9" x14ac:dyDescent="0.25">
      <c r="C206" t="s">
        <v>1060</v>
      </c>
      <c r="D206" s="252">
        <v>6548.3870967741932</v>
      </c>
      <c r="E206" t="s">
        <v>74</v>
      </c>
      <c r="H206" t="s">
        <v>1604</v>
      </c>
      <c r="I206">
        <v>22579</v>
      </c>
    </row>
    <row r="207" spans="3:9" x14ac:dyDescent="0.25">
      <c r="C207" t="s">
        <v>1061</v>
      </c>
      <c r="D207" s="252">
        <v>6035.4516129032254</v>
      </c>
      <c r="E207" t="s">
        <v>580</v>
      </c>
      <c r="H207" t="s">
        <v>1605</v>
      </c>
      <c r="I207" s="55">
        <f>-2017+N285</f>
        <v>1783</v>
      </c>
    </row>
    <row r="208" spans="3:9" x14ac:dyDescent="0.25">
      <c r="C208" t="s">
        <v>1062</v>
      </c>
      <c r="D208" s="252">
        <v>4552</v>
      </c>
      <c r="E208" t="s">
        <v>580</v>
      </c>
      <c r="H208" t="s">
        <v>1606</v>
      </c>
      <c r="I208" s="55">
        <f>-1500+N276</f>
        <v>1200</v>
      </c>
    </row>
    <row r="209" spans="3:9" x14ac:dyDescent="0.25">
      <c r="C209" t="s">
        <v>987</v>
      </c>
      <c r="D209" s="252">
        <v>7500</v>
      </c>
      <c r="E209" t="s">
        <v>580</v>
      </c>
      <c r="H209" t="s">
        <v>829</v>
      </c>
      <c r="I209">
        <f>4000+2000</f>
        <v>6000</v>
      </c>
    </row>
    <row r="210" spans="3:9" x14ac:dyDescent="0.25">
      <c r="C210" t="s">
        <v>588</v>
      </c>
      <c r="D210" s="252">
        <v>6801</v>
      </c>
      <c r="E210" t="s">
        <v>580</v>
      </c>
      <c r="H210" t="s">
        <v>1607</v>
      </c>
      <c r="I210">
        <v>2289</v>
      </c>
    </row>
    <row r="211" spans="3:9" x14ac:dyDescent="0.25">
      <c r="C211" t="s">
        <v>600</v>
      </c>
      <c r="D211" s="252">
        <v>7500</v>
      </c>
      <c r="E211" t="s">
        <v>580</v>
      </c>
      <c r="I211" s="2">
        <f>SUM(I205:I210)</f>
        <v>343205.36666666664</v>
      </c>
    </row>
    <row r="212" spans="3:9" x14ac:dyDescent="0.25">
      <c r="C212" t="s">
        <v>1063</v>
      </c>
      <c r="D212" s="252">
        <v>6200</v>
      </c>
      <c r="E212" t="s">
        <v>580</v>
      </c>
    </row>
    <row r="213" spans="3:9" x14ac:dyDescent="0.25">
      <c r="C213" t="s">
        <v>1064</v>
      </c>
      <c r="D213" s="252">
        <v>4000</v>
      </c>
      <c r="E213" t="s">
        <v>580</v>
      </c>
      <c r="I213" s="2">
        <f>+'Pivot cash in hand'!B19+'Pivot cash in hand'!B20+'Pivot cash in hand'!B22</f>
        <v>87100.239999999991</v>
      </c>
    </row>
    <row r="214" spans="3:9" x14ac:dyDescent="0.25">
      <c r="C214" t="s">
        <v>644</v>
      </c>
      <c r="D214" s="252">
        <v>3000</v>
      </c>
      <c r="E214" t="s">
        <v>990</v>
      </c>
    </row>
    <row r="215" spans="3:9" x14ac:dyDescent="0.25">
      <c r="C215" t="s">
        <v>1065</v>
      </c>
      <c r="D215" s="252">
        <v>4132.2580645161288</v>
      </c>
      <c r="E215" t="s">
        <v>990</v>
      </c>
    </row>
    <row r="216" spans="3:9" x14ac:dyDescent="0.25">
      <c r="C216" t="s">
        <v>1066</v>
      </c>
      <c r="D216" s="252">
        <v>5000</v>
      </c>
      <c r="E216" t="s">
        <v>990</v>
      </c>
      <c r="I216" s="2">
        <f>+I211-I213</f>
        <v>256105.12666666665</v>
      </c>
    </row>
    <row r="217" spans="3:9" x14ac:dyDescent="0.25">
      <c r="C217" t="s">
        <v>1067</v>
      </c>
      <c r="D217" s="252">
        <f>2450+3050</f>
        <v>5500</v>
      </c>
      <c r="E217" t="s">
        <v>990</v>
      </c>
    </row>
    <row r="218" spans="3:9" x14ac:dyDescent="0.25">
      <c r="C218" t="s">
        <v>1068</v>
      </c>
      <c r="D218" s="252">
        <v>2580.6451612903229</v>
      </c>
      <c r="E218" t="s">
        <v>990</v>
      </c>
    </row>
    <row r="219" spans="3:9" x14ac:dyDescent="0.25">
      <c r="C219" t="s">
        <v>1069</v>
      </c>
      <c r="D219" s="252">
        <v>4800</v>
      </c>
      <c r="E219" t="s">
        <v>990</v>
      </c>
    </row>
    <row r="220" spans="3:9" x14ac:dyDescent="0.25">
      <c r="C220" t="s">
        <v>1070</v>
      </c>
      <c r="D220" s="252">
        <v>4960</v>
      </c>
      <c r="E220" t="s">
        <v>990</v>
      </c>
    </row>
    <row r="221" spans="3:9" x14ac:dyDescent="0.25">
      <c r="C221" t="s">
        <v>1071</v>
      </c>
      <c r="D221" s="252">
        <v>4627.4193548387093</v>
      </c>
      <c r="E221" t="s">
        <v>860</v>
      </c>
    </row>
    <row r="222" spans="3:9" x14ac:dyDescent="0.25">
      <c r="C222" t="s">
        <v>168</v>
      </c>
      <c r="D222" s="252">
        <v>4109</v>
      </c>
      <c r="E222" t="s">
        <v>860</v>
      </c>
    </row>
    <row r="223" spans="3:9" x14ac:dyDescent="0.25">
      <c r="C223" t="s">
        <v>1072</v>
      </c>
      <c r="D223" s="252">
        <v>8000</v>
      </c>
      <c r="E223" t="s">
        <v>860</v>
      </c>
    </row>
    <row r="224" spans="3:9" x14ac:dyDescent="0.25">
      <c r="C224" t="s">
        <v>1073</v>
      </c>
      <c r="D224" s="252">
        <v>6000</v>
      </c>
      <c r="E224" t="s">
        <v>860</v>
      </c>
    </row>
    <row r="225" spans="1:16" x14ac:dyDescent="0.25">
      <c r="C225" t="s">
        <v>1075</v>
      </c>
      <c r="D225" s="252">
        <v>4400</v>
      </c>
      <c r="E225" t="s">
        <v>860</v>
      </c>
    </row>
    <row r="226" spans="1:16" x14ac:dyDescent="0.25">
      <c r="C226" t="s">
        <v>988</v>
      </c>
      <c r="D226" s="252">
        <v>4169.3548387096771</v>
      </c>
      <c r="E226" t="s">
        <v>860</v>
      </c>
    </row>
    <row r="227" spans="1:16" x14ac:dyDescent="0.25">
      <c r="C227" t="s">
        <v>1076</v>
      </c>
      <c r="D227" s="252">
        <v>3107.4495967741937</v>
      </c>
      <c r="E227" t="s">
        <v>580</v>
      </c>
    </row>
    <row r="228" spans="1:16" x14ac:dyDescent="0.25">
      <c r="C228" t="s">
        <v>837</v>
      </c>
      <c r="D228" s="252">
        <v>3250</v>
      </c>
      <c r="E228" t="s">
        <v>990</v>
      </c>
    </row>
    <row r="229" spans="1:16" x14ac:dyDescent="0.25">
      <c r="C229" t="s">
        <v>899</v>
      </c>
      <c r="D229" s="252">
        <v>2932</v>
      </c>
      <c r="E229" t="s">
        <v>990</v>
      </c>
    </row>
    <row r="230" spans="1:16" x14ac:dyDescent="0.25">
      <c r="C230" t="s">
        <v>1078</v>
      </c>
      <c r="D230" s="252">
        <v>5000</v>
      </c>
      <c r="E230" t="s">
        <v>990</v>
      </c>
    </row>
    <row r="231" spans="1:16" x14ac:dyDescent="0.25">
      <c r="C231" t="s">
        <v>1074</v>
      </c>
      <c r="D231" s="252">
        <v>2015</v>
      </c>
      <c r="E231" t="s">
        <v>860</v>
      </c>
    </row>
    <row r="232" spans="1:16" ht="23.25" x14ac:dyDescent="0.35">
      <c r="A232" s="450" t="s">
        <v>977</v>
      </c>
      <c r="B232" s="450"/>
      <c r="C232" s="450"/>
      <c r="D232" s="450"/>
      <c r="E232" s="450"/>
      <c r="F232" s="450"/>
      <c r="G232" s="450"/>
      <c r="H232" s="450"/>
      <c r="I232" s="450"/>
      <c r="J232" s="450"/>
      <c r="K232" s="450"/>
      <c r="L232" s="450"/>
      <c r="M232" s="450"/>
      <c r="N232" s="450"/>
      <c r="O232" s="450"/>
      <c r="P232" s="450"/>
    </row>
    <row r="234" spans="1:16" x14ac:dyDescent="0.25">
      <c r="C234" t="s">
        <v>1077</v>
      </c>
      <c r="D234" s="252">
        <v>2935</v>
      </c>
      <c r="E234" t="s">
        <v>860</v>
      </c>
    </row>
    <row r="235" spans="1:16" x14ac:dyDescent="0.25">
      <c r="C235" t="s">
        <v>989</v>
      </c>
      <c r="D235" s="252">
        <v>2323</v>
      </c>
      <c r="E235" t="s">
        <v>990</v>
      </c>
    </row>
    <row r="237" spans="1:16" x14ac:dyDescent="0.25">
      <c r="D237" s="252">
        <f>SUM(D231:D236)</f>
        <v>7273</v>
      </c>
    </row>
    <row r="251" spans="1:18" ht="15.75" thickBot="1" x14ac:dyDescent="0.3">
      <c r="A251" s="452" t="s">
        <v>958</v>
      </c>
      <c r="B251" s="452"/>
      <c r="C251" s="452"/>
      <c r="D251" s="452"/>
      <c r="E251" s="452"/>
      <c r="F251" s="452"/>
      <c r="G251" s="452"/>
      <c r="H251" s="452"/>
      <c r="I251" s="452"/>
      <c r="J251" s="452"/>
      <c r="K251" s="452"/>
      <c r="L251" s="452"/>
      <c r="M251" s="452"/>
      <c r="N251" s="452"/>
    </row>
    <row r="252" spans="1:18" ht="15.75" x14ac:dyDescent="0.25">
      <c r="B252" s="91" t="s">
        <v>910</v>
      </c>
      <c r="C252" s="89" t="s">
        <v>911</v>
      </c>
      <c r="D252" s="162" t="s">
        <v>912</v>
      </c>
      <c r="E252" s="90" t="s">
        <v>913</v>
      </c>
      <c r="F252" s="90" t="s">
        <v>914</v>
      </c>
      <c r="G252" s="90" t="s">
        <v>915</v>
      </c>
      <c r="H252" s="90" t="s">
        <v>916</v>
      </c>
      <c r="I252" s="97" t="s">
        <v>917</v>
      </c>
      <c r="J252" s="90" t="s">
        <v>918</v>
      </c>
      <c r="K252" s="90" t="s">
        <v>919</v>
      </c>
      <c r="L252" s="90" t="s">
        <v>920</v>
      </c>
      <c r="M252" s="90" t="s">
        <v>921</v>
      </c>
      <c r="N252" s="98" t="s">
        <v>854</v>
      </c>
      <c r="O252" s="107" t="s">
        <v>962</v>
      </c>
    </row>
    <row r="253" spans="1:18" ht="15.75" x14ac:dyDescent="0.25">
      <c r="A253" s="103" t="s">
        <v>597</v>
      </c>
      <c r="B253" s="99" t="s">
        <v>922</v>
      </c>
      <c r="C253" s="253" t="s">
        <v>923</v>
      </c>
      <c r="D253" s="163" t="s">
        <v>924</v>
      </c>
      <c r="E253" s="92" t="s">
        <v>925</v>
      </c>
      <c r="F253" s="93">
        <v>31</v>
      </c>
      <c r="G253" s="94">
        <v>4000</v>
      </c>
      <c r="H253" s="81">
        <v>639</v>
      </c>
      <c r="I253" s="95">
        <v>0</v>
      </c>
      <c r="J253" s="94">
        <v>4000</v>
      </c>
      <c r="K253" s="81">
        <v>0</v>
      </c>
      <c r="L253" s="81">
        <v>639</v>
      </c>
      <c r="M253" s="81">
        <v>0</v>
      </c>
      <c r="N253" s="100">
        <v>4639</v>
      </c>
      <c r="O253" t="s">
        <v>860</v>
      </c>
      <c r="Q253" s="74" t="s">
        <v>357</v>
      </c>
      <c r="R253" t="s">
        <v>869</v>
      </c>
    </row>
    <row r="254" spans="1:18" ht="15.75" x14ac:dyDescent="0.25">
      <c r="A254" s="103" t="s">
        <v>590</v>
      </c>
      <c r="B254" s="99">
        <v>802420101</v>
      </c>
      <c r="C254" s="101" t="s">
        <v>926</v>
      </c>
      <c r="D254" s="163" t="s">
        <v>924</v>
      </c>
      <c r="E254" s="92" t="s">
        <v>925</v>
      </c>
      <c r="F254" s="93">
        <v>31</v>
      </c>
      <c r="G254" s="94">
        <v>18000</v>
      </c>
      <c r="H254" s="81">
        <v>-300</v>
      </c>
      <c r="I254" s="95">
        <v>0</v>
      </c>
      <c r="J254" s="94">
        <v>18000</v>
      </c>
      <c r="K254" s="81">
        <v>0</v>
      </c>
      <c r="L254" s="81">
        <v>0</v>
      </c>
      <c r="M254" s="81">
        <v>300</v>
      </c>
      <c r="N254" s="100">
        <v>17700</v>
      </c>
      <c r="O254" t="s">
        <v>74</v>
      </c>
      <c r="Q254" s="49" t="s">
        <v>74</v>
      </c>
      <c r="R254" s="2">
        <v>163175</v>
      </c>
    </row>
    <row r="255" spans="1:18" ht="15.75" x14ac:dyDescent="0.25">
      <c r="A255" s="103" t="s">
        <v>951</v>
      </c>
      <c r="B255" s="99">
        <v>600310101</v>
      </c>
      <c r="C255" s="101" t="s">
        <v>927</v>
      </c>
      <c r="D255" s="163" t="s">
        <v>924</v>
      </c>
      <c r="E255" s="92" t="s">
        <v>925</v>
      </c>
      <c r="F255" s="93">
        <v>31</v>
      </c>
      <c r="G255" s="94">
        <v>3200</v>
      </c>
      <c r="H255" s="81">
        <v>10359</v>
      </c>
      <c r="I255" s="95">
        <v>0</v>
      </c>
      <c r="J255" s="94">
        <v>3200</v>
      </c>
      <c r="K255" s="81">
        <v>0</v>
      </c>
      <c r="L255" s="81">
        <v>400</v>
      </c>
      <c r="M255" s="81">
        <v>0</v>
      </c>
      <c r="N255" s="100">
        <f>+J255+L255</f>
        <v>3600</v>
      </c>
      <c r="O255" t="s">
        <v>860</v>
      </c>
      <c r="Q255" s="49" t="s">
        <v>862</v>
      </c>
      <c r="R255" s="2">
        <v>2600</v>
      </c>
    </row>
    <row r="256" spans="1:18" ht="15.75" x14ac:dyDescent="0.25">
      <c r="A256" t="s">
        <v>950</v>
      </c>
      <c r="B256" s="99"/>
      <c r="C256" s="101"/>
      <c r="D256" s="163"/>
      <c r="E256" s="92"/>
      <c r="F256" s="93"/>
      <c r="G256" s="94"/>
      <c r="H256" s="81"/>
      <c r="I256" s="95"/>
      <c r="J256" s="94"/>
      <c r="K256" s="81"/>
      <c r="L256" s="81">
        <v>7109</v>
      </c>
      <c r="M256" s="81"/>
      <c r="N256" s="100">
        <f>+J256+L256</f>
        <v>7109</v>
      </c>
      <c r="O256" t="s">
        <v>860</v>
      </c>
      <c r="Q256" s="49" t="s">
        <v>860</v>
      </c>
      <c r="R256" s="2">
        <v>96514.366666666654</v>
      </c>
    </row>
    <row r="257" spans="1:18" ht="15.75" x14ac:dyDescent="0.25">
      <c r="A257" t="s">
        <v>587</v>
      </c>
      <c r="B257" s="99"/>
      <c r="C257" s="101"/>
      <c r="D257" s="163"/>
      <c r="E257" s="92"/>
      <c r="F257" s="93"/>
      <c r="G257" s="94"/>
      <c r="H257" s="81"/>
      <c r="I257" s="95"/>
      <c r="J257" s="94"/>
      <c r="K257" s="81"/>
      <c r="L257" s="81">
        <v>2850</v>
      </c>
      <c r="M257" s="81"/>
      <c r="N257" s="100">
        <f>+J257+L257</f>
        <v>2850</v>
      </c>
      <c r="O257" t="s">
        <v>860</v>
      </c>
      <c r="Q257" s="49" t="s">
        <v>580</v>
      </c>
      <c r="R257" s="2">
        <v>47065</v>
      </c>
    </row>
    <row r="258" spans="1:18" ht="15.75" x14ac:dyDescent="0.25">
      <c r="A258" s="103" t="s">
        <v>648</v>
      </c>
      <c r="B258" s="99" t="s">
        <v>928</v>
      </c>
      <c r="C258" s="101" t="s">
        <v>929</v>
      </c>
      <c r="D258" s="163" t="s">
        <v>924</v>
      </c>
      <c r="E258" s="92" t="s">
        <v>925</v>
      </c>
      <c r="F258" s="93">
        <v>31</v>
      </c>
      <c r="G258" s="94">
        <v>3000</v>
      </c>
      <c r="H258" s="81">
        <v>100</v>
      </c>
      <c r="I258" s="95">
        <v>0</v>
      </c>
      <c r="J258" s="94">
        <v>3000</v>
      </c>
      <c r="K258" s="81">
        <v>0</v>
      </c>
      <c r="L258" s="81">
        <v>100</v>
      </c>
      <c r="M258" s="81">
        <v>0</v>
      </c>
      <c r="N258" s="100">
        <v>3100</v>
      </c>
      <c r="O258" t="s">
        <v>580</v>
      </c>
      <c r="Q258" s="49" t="s">
        <v>7</v>
      </c>
      <c r="R258" s="2">
        <v>309354.36666666664</v>
      </c>
    </row>
    <row r="259" spans="1:18" ht="15.75" x14ac:dyDescent="0.25">
      <c r="A259" s="103" t="s">
        <v>746</v>
      </c>
      <c r="B259" s="96" t="s">
        <v>930</v>
      </c>
      <c r="C259" s="101" t="s">
        <v>931</v>
      </c>
      <c r="D259" s="163" t="s">
        <v>924</v>
      </c>
      <c r="E259" s="92" t="s">
        <v>925</v>
      </c>
      <c r="F259" s="93">
        <v>31</v>
      </c>
      <c r="G259" s="94">
        <v>6000</v>
      </c>
      <c r="H259" s="81">
        <v>0</v>
      </c>
      <c r="I259" s="95">
        <v>0</v>
      </c>
      <c r="J259" s="94">
        <v>6000</v>
      </c>
      <c r="K259" s="81">
        <v>0</v>
      </c>
      <c r="L259" s="81">
        <v>0</v>
      </c>
      <c r="M259" s="81">
        <v>0</v>
      </c>
      <c r="N259" s="100">
        <v>6000</v>
      </c>
      <c r="O259" t="s">
        <v>580</v>
      </c>
    </row>
    <row r="260" spans="1:18" ht="15.75" x14ac:dyDescent="0.25">
      <c r="A260" s="103" t="s">
        <v>578</v>
      </c>
      <c r="B260" s="99">
        <v>600310101</v>
      </c>
      <c r="C260" s="101" t="s">
        <v>932</v>
      </c>
      <c r="D260" s="163" t="s">
        <v>924</v>
      </c>
      <c r="E260" s="92" t="s">
        <v>925</v>
      </c>
      <c r="F260" s="93">
        <v>31</v>
      </c>
      <c r="G260" s="94">
        <v>5000</v>
      </c>
      <c r="H260" s="81">
        <v>-83</v>
      </c>
      <c r="I260" s="95">
        <v>0</v>
      </c>
      <c r="J260" s="94">
        <v>5000</v>
      </c>
      <c r="K260" s="81">
        <v>0</v>
      </c>
      <c r="L260" s="81">
        <v>0</v>
      </c>
      <c r="M260" s="81">
        <v>83</v>
      </c>
      <c r="N260" s="100">
        <v>4917</v>
      </c>
      <c r="O260" t="s">
        <v>860</v>
      </c>
    </row>
    <row r="261" spans="1:18" ht="15.75" x14ac:dyDescent="0.25">
      <c r="A261" s="103" t="s">
        <v>581</v>
      </c>
      <c r="B261" s="96">
        <v>600310101</v>
      </c>
      <c r="C261" s="101" t="s">
        <v>933</v>
      </c>
      <c r="D261" s="163" t="s">
        <v>924</v>
      </c>
      <c r="E261" s="92" t="s">
        <v>925</v>
      </c>
      <c r="F261" s="93">
        <v>31</v>
      </c>
      <c r="G261" s="94">
        <v>2700</v>
      </c>
      <c r="H261" s="81">
        <v>240</v>
      </c>
      <c r="I261" s="95">
        <v>0</v>
      </c>
      <c r="J261" s="94">
        <v>2700</v>
      </c>
      <c r="K261" s="81">
        <v>0</v>
      </c>
      <c r="L261" s="81">
        <v>240</v>
      </c>
      <c r="M261" s="81">
        <v>0</v>
      </c>
      <c r="N261" s="100">
        <v>2940</v>
      </c>
      <c r="O261" t="s">
        <v>860</v>
      </c>
    </row>
    <row r="262" spans="1:18" ht="15.75" x14ac:dyDescent="0.25">
      <c r="A262" s="103" t="s">
        <v>579</v>
      </c>
      <c r="B262" s="99">
        <v>105310101</v>
      </c>
      <c r="C262" s="101" t="s">
        <v>934</v>
      </c>
      <c r="D262" s="163" t="s">
        <v>924</v>
      </c>
      <c r="E262" s="92" t="s">
        <v>925</v>
      </c>
      <c r="F262" s="93">
        <v>31</v>
      </c>
      <c r="G262" s="94">
        <v>4000</v>
      </c>
      <c r="H262" s="81">
        <v>200</v>
      </c>
      <c r="I262" s="95">
        <v>0</v>
      </c>
      <c r="J262" s="94">
        <v>4000</v>
      </c>
      <c r="K262" s="81">
        <v>0</v>
      </c>
      <c r="L262" s="81">
        <v>200</v>
      </c>
      <c r="M262" s="81">
        <v>0</v>
      </c>
      <c r="N262" s="100">
        <v>4200</v>
      </c>
      <c r="O262" t="s">
        <v>860</v>
      </c>
    </row>
    <row r="263" spans="1:18" ht="15.75" x14ac:dyDescent="0.25">
      <c r="A263" s="103" t="s">
        <v>672</v>
      </c>
      <c r="B263" s="99">
        <v>803510106</v>
      </c>
      <c r="C263" s="101" t="s">
        <v>935</v>
      </c>
      <c r="D263" s="163" t="s">
        <v>924</v>
      </c>
      <c r="E263" s="92" t="s">
        <v>925</v>
      </c>
      <c r="F263" s="93">
        <v>31</v>
      </c>
      <c r="G263" s="94">
        <v>5500</v>
      </c>
      <c r="H263" s="81">
        <v>0</v>
      </c>
      <c r="I263" s="95">
        <v>0</v>
      </c>
      <c r="J263" s="94">
        <v>5500</v>
      </c>
      <c r="K263" s="81">
        <v>0</v>
      </c>
      <c r="L263" s="81">
        <v>0</v>
      </c>
      <c r="M263" s="81">
        <v>0</v>
      </c>
      <c r="N263" s="100">
        <v>5500</v>
      </c>
      <c r="O263" t="s">
        <v>860</v>
      </c>
    </row>
    <row r="264" spans="1:18" ht="15.75" x14ac:dyDescent="0.25">
      <c r="A264" s="103" t="s">
        <v>592</v>
      </c>
      <c r="B264" s="99">
        <v>600310101</v>
      </c>
      <c r="C264" s="101" t="s">
        <v>936</v>
      </c>
      <c r="D264" s="163" t="s">
        <v>924</v>
      </c>
      <c r="E264" s="92" t="s">
        <v>925</v>
      </c>
      <c r="F264" s="93">
        <v>31</v>
      </c>
      <c r="G264" s="94">
        <v>6000</v>
      </c>
      <c r="H264" s="81">
        <v>-1100</v>
      </c>
      <c r="I264" s="95">
        <v>0</v>
      </c>
      <c r="J264" s="94">
        <v>6000</v>
      </c>
      <c r="K264" s="81">
        <v>0</v>
      </c>
      <c r="L264" s="81">
        <v>0</v>
      </c>
      <c r="M264" s="81">
        <v>1100</v>
      </c>
      <c r="N264" s="100">
        <v>4900</v>
      </c>
      <c r="O264" t="s">
        <v>860</v>
      </c>
    </row>
    <row r="265" spans="1:18" ht="15.75" x14ac:dyDescent="0.25">
      <c r="A265" s="103" t="s">
        <v>577</v>
      </c>
      <c r="B265" s="99">
        <v>803510106</v>
      </c>
      <c r="C265" s="101" t="s">
        <v>937</v>
      </c>
      <c r="D265" s="163" t="s">
        <v>924</v>
      </c>
      <c r="E265" s="92" t="s">
        <v>925</v>
      </c>
      <c r="F265" s="93">
        <v>31</v>
      </c>
      <c r="G265" s="94">
        <v>4500</v>
      </c>
      <c r="H265" s="81">
        <v>-105</v>
      </c>
      <c r="I265" s="95">
        <v>0</v>
      </c>
      <c r="J265" s="94">
        <v>4500</v>
      </c>
      <c r="K265" s="81">
        <v>0</v>
      </c>
      <c r="L265" s="81">
        <v>645</v>
      </c>
      <c r="M265" s="81">
        <v>750</v>
      </c>
      <c r="N265" s="100">
        <v>4395</v>
      </c>
      <c r="O265" t="s">
        <v>860</v>
      </c>
    </row>
    <row r="266" spans="1:18" ht="15.75" x14ac:dyDescent="0.25">
      <c r="A266" s="103" t="s">
        <v>586</v>
      </c>
      <c r="B266" s="99">
        <v>302620122</v>
      </c>
      <c r="C266" s="101" t="s">
        <v>938</v>
      </c>
      <c r="D266" s="163" t="s">
        <v>924</v>
      </c>
      <c r="E266" s="92" t="s">
        <v>925</v>
      </c>
      <c r="F266" s="93">
        <v>31</v>
      </c>
      <c r="G266" s="94">
        <v>6000</v>
      </c>
      <c r="H266" s="81">
        <v>0</v>
      </c>
      <c r="I266" s="95">
        <v>0</v>
      </c>
      <c r="J266" s="94">
        <v>6000</v>
      </c>
      <c r="K266" s="81">
        <v>0</v>
      </c>
      <c r="L266" s="81">
        <v>0</v>
      </c>
      <c r="M266" s="81">
        <v>0</v>
      </c>
      <c r="N266" s="100">
        <v>6000</v>
      </c>
      <c r="O266" t="s">
        <v>580</v>
      </c>
    </row>
    <row r="267" spans="1:18" ht="15.75" x14ac:dyDescent="0.25">
      <c r="A267" s="103" t="s">
        <v>588</v>
      </c>
      <c r="B267" s="99">
        <v>203320101</v>
      </c>
      <c r="C267" s="101" t="s">
        <v>939</v>
      </c>
      <c r="D267" s="163" t="s">
        <v>924</v>
      </c>
      <c r="E267" s="92" t="s">
        <v>925</v>
      </c>
      <c r="F267" s="93">
        <v>31</v>
      </c>
      <c r="G267" s="94">
        <v>7000</v>
      </c>
      <c r="H267" s="81">
        <v>0</v>
      </c>
      <c r="I267" s="95">
        <v>0</v>
      </c>
      <c r="J267" s="94">
        <v>7000</v>
      </c>
      <c r="K267" s="81">
        <v>0</v>
      </c>
      <c r="L267" s="81">
        <v>0</v>
      </c>
      <c r="M267" s="81">
        <v>0</v>
      </c>
      <c r="N267" s="100">
        <v>7000</v>
      </c>
      <c r="O267" t="s">
        <v>580</v>
      </c>
    </row>
    <row r="268" spans="1:18" ht="15.75" x14ac:dyDescent="0.25">
      <c r="A268" s="103" t="s">
        <v>600</v>
      </c>
      <c r="B268" s="99">
        <v>600310101</v>
      </c>
      <c r="C268" s="101" t="s">
        <v>940</v>
      </c>
      <c r="D268" s="163" t="s">
        <v>924</v>
      </c>
      <c r="E268" s="92" t="s">
        <v>925</v>
      </c>
      <c r="F268" s="93">
        <v>31</v>
      </c>
      <c r="G268" s="94">
        <v>7500</v>
      </c>
      <c r="H268" s="81">
        <v>-250</v>
      </c>
      <c r="I268" s="95">
        <v>0</v>
      </c>
      <c r="J268" s="94">
        <v>7500</v>
      </c>
      <c r="K268" s="81">
        <v>0</v>
      </c>
      <c r="L268" s="81">
        <v>0</v>
      </c>
      <c r="M268" s="81">
        <v>250</v>
      </c>
      <c r="N268" s="100">
        <v>7250</v>
      </c>
      <c r="O268" t="s">
        <v>580</v>
      </c>
    </row>
    <row r="269" spans="1:18" ht="15.75" x14ac:dyDescent="0.25">
      <c r="A269" s="103" t="s">
        <v>601</v>
      </c>
      <c r="B269" s="99">
        <v>803510106</v>
      </c>
      <c r="C269" s="101" t="s">
        <v>941</v>
      </c>
      <c r="D269" s="163" t="s">
        <v>924</v>
      </c>
      <c r="E269" s="92" t="s">
        <v>925</v>
      </c>
      <c r="F269" s="93">
        <v>31</v>
      </c>
      <c r="G269" s="94">
        <v>6000</v>
      </c>
      <c r="H269" s="81">
        <v>0</v>
      </c>
      <c r="I269" s="95">
        <v>0</v>
      </c>
      <c r="J269" s="94">
        <v>6000</v>
      </c>
      <c r="K269" s="81">
        <v>0</v>
      </c>
      <c r="L269" s="81">
        <v>0</v>
      </c>
      <c r="M269" s="81">
        <v>0</v>
      </c>
      <c r="N269" s="100">
        <v>6000</v>
      </c>
      <c r="O269" t="s">
        <v>580</v>
      </c>
    </row>
    <row r="270" spans="1:18" ht="15.75" x14ac:dyDescent="0.25">
      <c r="A270" s="104" t="s">
        <v>585</v>
      </c>
      <c r="B270" s="96">
        <v>405010101</v>
      </c>
      <c r="C270" s="101" t="s">
        <v>942</v>
      </c>
      <c r="D270" s="171" t="s">
        <v>924</v>
      </c>
      <c r="E270" s="92" t="s">
        <v>925</v>
      </c>
      <c r="F270" s="93">
        <v>31</v>
      </c>
      <c r="G270" s="94">
        <v>7000</v>
      </c>
      <c r="H270" s="81">
        <v>-524.29999999999995</v>
      </c>
      <c r="I270" s="95">
        <v>0</v>
      </c>
      <c r="J270" s="94">
        <v>7000</v>
      </c>
      <c r="K270" s="81">
        <v>0</v>
      </c>
      <c r="L270" s="81">
        <v>466.7</v>
      </c>
      <c r="M270" s="81">
        <v>991</v>
      </c>
      <c r="N270" s="100">
        <v>6475.7</v>
      </c>
      <c r="O270" t="s">
        <v>860</v>
      </c>
    </row>
    <row r="271" spans="1:18" ht="15.75" x14ac:dyDescent="0.25">
      <c r="A271" s="104" t="s">
        <v>747</v>
      </c>
      <c r="B271" s="96" t="s">
        <v>943</v>
      </c>
      <c r="C271" s="101" t="s">
        <v>944</v>
      </c>
      <c r="D271" s="163" t="s">
        <v>924</v>
      </c>
      <c r="E271" s="92" t="s">
        <v>925</v>
      </c>
      <c r="F271" s="93">
        <v>31</v>
      </c>
      <c r="G271" s="94">
        <v>8000</v>
      </c>
      <c r="H271" s="81">
        <v>0</v>
      </c>
      <c r="I271" s="95">
        <v>0</v>
      </c>
      <c r="J271" s="94">
        <v>8000</v>
      </c>
      <c r="K271" s="81">
        <v>0</v>
      </c>
      <c r="L271" s="81">
        <v>0</v>
      </c>
      <c r="M271" s="81">
        <v>0</v>
      </c>
      <c r="N271" s="100">
        <v>8000</v>
      </c>
      <c r="O271" t="s">
        <v>74</v>
      </c>
    </row>
    <row r="272" spans="1:18" ht="15.75" x14ac:dyDescent="0.25">
      <c r="A272" s="103" t="s">
        <v>589</v>
      </c>
      <c r="B272" s="99">
        <v>804020101</v>
      </c>
      <c r="C272" s="101" t="s">
        <v>945</v>
      </c>
      <c r="D272" s="163" t="s">
        <v>924</v>
      </c>
      <c r="E272" s="92" t="s">
        <v>925</v>
      </c>
      <c r="F272" s="93">
        <v>31</v>
      </c>
      <c r="G272" s="94">
        <v>17000</v>
      </c>
      <c r="H272" s="81">
        <v>-583</v>
      </c>
      <c r="I272" s="95">
        <v>0</v>
      </c>
      <c r="J272" s="94">
        <v>17000</v>
      </c>
      <c r="K272" s="81">
        <v>0</v>
      </c>
      <c r="L272" s="81">
        <v>0</v>
      </c>
      <c r="M272" s="81">
        <v>583</v>
      </c>
      <c r="N272" s="100">
        <v>16417</v>
      </c>
      <c r="O272" t="s">
        <v>74</v>
      </c>
    </row>
    <row r="273" spans="1:15" ht="15.75" x14ac:dyDescent="0.25">
      <c r="A273" s="103" t="s">
        <v>594</v>
      </c>
      <c r="B273" s="99">
        <v>600310101</v>
      </c>
      <c r="C273" s="101" t="s">
        <v>946</v>
      </c>
      <c r="D273" s="163" t="s">
        <v>924</v>
      </c>
      <c r="E273" s="92" t="s">
        <v>925</v>
      </c>
      <c r="F273" s="93">
        <v>31</v>
      </c>
      <c r="G273" s="94">
        <v>3500</v>
      </c>
      <c r="H273" s="81">
        <v>42</v>
      </c>
      <c r="I273" s="95">
        <v>0</v>
      </c>
      <c r="J273" s="94">
        <v>3500</v>
      </c>
      <c r="K273" s="81">
        <v>0</v>
      </c>
      <c r="L273" s="81">
        <v>116</v>
      </c>
      <c r="M273" s="81">
        <v>74</v>
      </c>
      <c r="N273" s="100">
        <v>3542</v>
      </c>
      <c r="O273" t="s">
        <v>860</v>
      </c>
    </row>
    <row r="274" spans="1:15" ht="15.75" x14ac:dyDescent="0.25">
      <c r="A274" s="103" t="s">
        <v>593</v>
      </c>
      <c r="B274" s="99">
        <v>600310101</v>
      </c>
      <c r="C274" s="101" t="s">
        <v>947</v>
      </c>
      <c r="D274" s="163" t="s">
        <v>924</v>
      </c>
      <c r="E274" s="92" t="s">
        <v>925</v>
      </c>
      <c r="F274" s="93">
        <v>31</v>
      </c>
      <c r="G274" s="94">
        <v>5500</v>
      </c>
      <c r="H274" s="81">
        <v>-1534</v>
      </c>
      <c r="I274" s="95">
        <v>0</v>
      </c>
      <c r="J274" s="94">
        <v>5500</v>
      </c>
      <c r="K274" s="81">
        <v>0</v>
      </c>
      <c r="L274" s="81">
        <v>0</v>
      </c>
      <c r="M274" s="81">
        <v>1534</v>
      </c>
      <c r="N274" s="102">
        <v>3966</v>
      </c>
      <c r="O274" t="s">
        <v>860</v>
      </c>
    </row>
    <row r="275" spans="1:15" x14ac:dyDescent="0.25">
      <c r="A275" t="s">
        <v>952</v>
      </c>
      <c r="N275" s="105">
        <v>3867</v>
      </c>
      <c r="O275" t="s">
        <v>580</v>
      </c>
    </row>
    <row r="276" spans="1:15" x14ac:dyDescent="0.25">
      <c r="A276" t="s">
        <v>953</v>
      </c>
      <c r="N276" s="105">
        <v>2700</v>
      </c>
      <c r="O276" t="s">
        <v>580</v>
      </c>
    </row>
    <row r="277" spans="1:15" x14ac:dyDescent="0.25">
      <c r="A277" t="s">
        <v>954</v>
      </c>
      <c r="N277" s="105">
        <v>1058</v>
      </c>
      <c r="O277" t="s">
        <v>74</v>
      </c>
    </row>
    <row r="278" spans="1:15" x14ac:dyDescent="0.25">
      <c r="A278" t="s">
        <v>955</v>
      </c>
      <c r="N278" s="105">
        <v>1100</v>
      </c>
      <c r="O278" t="s">
        <v>862</v>
      </c>
    </row>
    <row r="279" spans="1:15" x14ac:dyDescent="0.25">
      <c r="A279" t="s">
        <v>956</v>
      </c>
      <c r="N279" s="105">
        <v>1500</v>
      </c>
      <c r="O279" t="s">
        <v>862</v>
      </c>
    </row>
    <row r="280" spans="1:15" ht="15.75" x14ac:dyDescent="0.25">
      <c r="A280" s="103" t="s">
        <v>583</v>
      </c>
      <c r="B280" s="96" t="s">
        <v>948</v>
      </c>
      <c r="C280" s="101" t="s">
        <v>949</v>
      </c>
      <c r="D280" s="163" t="s">
        <v>924</v>
      </c>
      <c r="E280" s="92" t="s">
        <v>925</v>
      </c>
      <c r="F280" s="93">
        <v>31</v>
      </c>
      <c r="G280" s="94">
        <v>20000</v>
      </c>
      <c r="H280" s="81">
        <f>K280+L280-M280</f>
        <v>0</v>
      </c>
      <c r="I280" s="95">
        <v>0</v>
      </c>
      <c r="J280" s="94">
        <f>+G280</f>
        <v>20000</v>
      </c>
      <c r="K280" s="81">
        <v>0</v>
      </c>
      <c r="L280" s="81">
        <v>0</v>
      </c>
      <c r="M280" s="81">
        <v>0</v>
      </c>
      <c r="N280" s="170">
        <f>+J280+L280-M280</f>
        <v>20000</v>
      </c>
      <c r="O280" s="268" t="s">
        <v>860</v>
      </c>
    </row>
    <row r="281" spans="1:15" ht="15.75" x14ac:dyDescent="0.25">
      <c r="A281" s="103" t="s">
        <v>582</v>
      </c>
      <c r="B281" s="99" t="s">
        <v>830</v>
      </c>
      <c r="C281" s="101" t="s">
        <v>957</v>
      </c>
      <c r="D281" s="163" t="s">
        <v>924</v>
      </c>
      <c r="E281" s="92" t="s">
        <v>925</v>
      </c>
      <c r="F281" s="93">
        <v>31</v>
      </c>
      <c r="G281" s="94">
        <v>120000</v>
      </c>
      <c r="H281" s="81">
        <f>K281+L281-M281</f>
        <v>0</v>
      </c>
      <c r="I281" s="95">
        <v>0</v>
      </c>
      <c r="J281" s="94">
        <v>120000</v>
      </c>
      <c r="K281" s="81">
        <v>0</v>
      </c>
      <c r="L281" s="81">
        <v>0</v>
      </c>
      <c r="M281" s="81">
        <v>0</v>
      </c>
      <c r="N281" s="170">
        <f>+J281+L281-M281</f>
        <v>120000</v>
      </c>
      <c r="O281" s="268" t="s">
        <v>74</v>
      </c>
    </row>
    <row r="282" spans="1:15" ht="15.75" x14ac:dyDescent="0.25">
      <c r="A282" s="148" t="s">
        <v>986</v>
      </c>
      <c r="B282" s="149"/>
      <c r="C282" s="150"/>
      <c r="D282" s="164"/>
      <c r="E282" s="151"/>
      <c r="F282" s="152"/>
      <c r="G282" s="153"/>
      <c r="H282" s="154"/>
      <c r="I282" s="155"/>
      <c r="J282" s="153"/>
      <c r="K282" s="154"/>
      <c r="L282" s="154"/>
      <c r="M282" s="154"/>
      <c r="N282" s="156">
        <v>1647.2864583333335</v>
      </c>
      <c r="O282" t="s">
        <v>990</v>
      </c>
    </row>
    <row r="283" spans="1:15" ht="15.75" x14ac:dyDescent="0.25">
      <c r="A283" s="148" t="s">
        <v>644</v>
      </c>
      <c r="B283" s="149"/>
      <c r="C283" s="150"/>
      <c r="D283" s="164"/>
      <c r="E283" s="151"/>
      <c r="F283" s="152"/>
      <c r="G283" s="153"/>
      <c r="H283" s="154"/>
      <c r="I283" s="155"/>
      <c r="J283" s="153"/>
      <c r="K283" s="154"/>
      <c r="L283" s="154"/>
      <c r="M283" s="154"/>
      <c r="N283" s="156">
        <v>3200</v>
      </c>
      <c r="O283" t="s">
        <v>990</v>
      </c>
    </row>
    <row r="284" spans="1:15" ht="15.75" x14ac:dyDescent="0.25">
      <c r="A284" s="148" t="s">
        <v>987</v>
      </c>
      <c r="B284" s="149"/>
      <c r="C284" s="150"/>
      <c r="D284" s="164"/>
      <c r="E284" s="151"/>
      <c r="F284" s="152"/>
      <c r="G284" s="153"/>
      <c r="H284" s="154"/>
      <c r="I284" s="155"/>
      <c r="J284" s="153"/>
      <c r="K284" s="154"/>
      <c r="L284" s="154"/>
      <c r="M284" s="154"/>
      <c r="N284" s="156">
        <v>5148</v>
      </c>
      <c r="O284" t="s">
        <v>580</v>
      </c>
    </row>
    <row r="285" spans="1:15" ht="15.75" x14ac:dyDescent="0.25">
      <c r="A285" s="148" t="s">
        <v>678</v>
      </c>
      <c r="B285" s="149"/>
      <c r="C285" s="150"/>
      <c r="D285" s="164"/>
      <c r="E285" s="151"/>
      <c r="F285" s="152"/>
      <c r="G285" s="153"/>
      <c r="H285" s="154"/>
      <c r="I285" s="155"/>
      <c r="J285" s="153"/>
      <c r="K285" s="154"/>
      <c r="L285" s="154"/>
      <c r="M285" s="154"/>
      <c r="N285" s="156">
        <v>3800</v>
      </c>
      <c r="O285" t="s">
        <v>990</v>
      </c>
    </row>
    <row r="286" spans="1:15" ht="15.75" x14ac:dyDescent="0.25">
      <c r="A286" s="148" t="s">
        <v>988</v>
      </c>
      <c r="B286" s="149"/>
      <c r="C286" s="150"/>
      <c r="D286" s="164"/>
      <c r="E286" s="151"/>
      <c r="F286" s="152"/>
      <c r="G286" s="153"/>
      <c r="H286" s="154"/>
      <c r="I286" s="155"/>
      <c r="J286" s="153"/>
      <c r="K286" s="154"/>
      <c r="L286" s="154"/>
      <c r="M286" s="154"/>
      <c r="N286" s="156">
        <v>4490.3802083333339</v>
      </c>
      <c r="O286" t="s">
        <v>990</v>
      </c>
    </row>
    <row r="287" spans="1:15" ht="15.75" x14ac:dyDescent="0.25">
      <c r="A287" s="148" t="s">
        <v>989</v>
      </c>
      <c r="B287" s="149"/>
      <c r="C287" s="150"/>
      <c r="D287" s="164"/>
      <c r="E287" s="151"/>
      <c r="F287" s="152"/>
      <c r="G287" s="153"/>
      <c r="H287" s="154"/>
      <c r="I287" s="155"/>
      <c r="J287" s="153"/>
      <c r="K287" s="154"/>
      <c r="L287" s="154"/>
      <c r="M287" s="154"/>
      <c r="N287" s="156">
        <v>4343</v>
      </c>
      <c r="O287" t="s">
        <v>990</v>
      </c>
    </row>
    <row r="290" spans="1:16" x14ac:dyDescent="0.25">
      <c r="A290" s="453" t="s">
        <v>961</v>
      </c>
      <c r="B290" s="453"/>
      <c r="C290" s="453"/>
      <c r="D290" s="453"/>
      <c r="E290" s="453"/>
      <c r="F290" s="453"/>
      <c r="G290" s="453"/>
      <c r="H290" s="453"/>
      <c r="I290" s="453"/>
      <c r="J290" s="453"/>
      <c r="K290" s="453"/>
      <c r="L290" s="453"/>
      <c r="M290" s="453"/>
    </row>
    <row r="291" spans="1:16" ht="15.75" x14ac:dyDescent="0.25">
      <c r="A291" s="104" t="s">
        <v>591</v>
      </c>
      <c r="B291" s="108">
        <v>302620122</v>
      </c>
      <c r="C291" s="101" t="s">
        <v>959</v>
      </c>
      <c r="D291" s="163" t="s">
        <v>924</v>
      </c>
      <c r="E291" s="92" t="s">
        <v>925</v>
      </c>
      <c r="F291" s="93">
        <v>23</v>
      </c>
      <c r="G291" s="94">
        <v>7500</v>
      </c>
      <c r="H291" s="81">
        <v>-5500</v>
      </c>
      <c r="I291" s="95">
        <v>0</v>
      </c>
      <c r="J291" s="94">
        <v>7500</v>
      </c>
      <c r="K291" s="81">
        <v>0</v>
      </c>
      <c r="L291" s="81">
        <v>0</v>
      </c>
      <c r="M291" s="81">
        <v>5500</v>
      </c>
      <c r="N291" s="106">
        <v>2000</v>
      </c>
      <c r="O291" t="s">
        <v>960</v>
      </c>
    </row>
    <row r="294" spans="1:16" ht="24" thickBot="1" x14ac:dyDescent="0.4">
      <c r="A294" s="450" t="s">
        <v>977</v>
      </c>
      <c r="B294" s="450"/>
      <c r="C294" s="450"/>
      <c r="D294" s="450"/>
      <c r="E294" s="450"/>
      <c r="F294" s="450"/>
      <c r="G294" s="450"/>
      <c r="H294" s="450"/>
      <c r="I294" s="450"/>
      <c r="J294" s="450"/>
      <c r="K294" s="450"/>
      <c r="L294" s="450"/>
      <c r="M294" s="450"/>
      <c r="N294" s="450"/>
      <c r="O294" s="450"/>
      <c r="P294" s="450"/>
    </row>
    <row r="295" spans="1:16" ht="15.75" x14ac:dyDescent="0.25">
      <c r="A295" s="190" t="s">
        <v>979</v>
      </c>
      <c r="B295" s="91" t="s">
        <v>980</v>
      </c>
      <c r="C295" s="91" t="s">
        <v>846</v>
      </c>
      <c r="D295" s="269" t="s">
        <v>910</v>
      </c>
      <c r="E295" s="89" t="s">
        <v>911</v>
      </c>
      <c r="F295" s="90" t="s">
        <v>912</v>
      </c>
      <c r="G295" s="90" t="s">
        <v>913</v>
      </c>
      <c r="H295" s="90" t="s">
        <v>914</v>
      </c>
      <c r="I295" s="90" t="s">
        <v>915</v>
      </c>
      <c r="J295" s="90" t="s">
        <v>916</v>
      </c>
      <c r="K295" s="97" t="s">
        <v>917</v>
      </c>
      <c r="L295" s="90" t="s">
        <v>918</v>
      </c>
      <c r="M295" s="90" t="s">
        <v>919</v>
      </c>
      <c r="N295" s="90" t="s">
        <v>920</v>
      </c>
      <c r="O295" s="90" t="s">
        <v>921</v>
      </c>
      <c r="P295" s="98" t="s">
        <v>854</v>
      </c>
    </row>
    <row r="296" spans="1:16" ht="15.75" x14ac:dyDescent="0.25">
      <c r="A296" s="145" t="s">
        <v>981</v>
      </c>
      <c r="B296" s="191" t="s">
        <v>982</v>
      </c>
      <c r="C296" s="255" t="s">
        <v>595</v>
      </c>
      <c r="D296" s="165" t="s">
        <v>983</v>
      </c>
      <c r="E296" s="146" t="s">
        <v>984</v>
      </c>
      <c r="F296" s="92" t="s">
        <v>924</v>
      </c>
      <c r="G296" s="92" t="s">
        <v>925</v>
      </c>
      <c r="H296" s="147">
        <v>31</v>
      </c>
      <c r="I296" s="94">
        <v>3500</v>
      </c>
      <c r="J296" s="81">
        <v>-1211</v>
      </c>
      <c r="K296" s="95">
        <v>0</v>
      </c>
      <c r="L296" s="94">
        <v>3500</v>
      </c>
      <c r="M296" s="81">
        <v>0</v>
      </c>
      <c r="N296" s="81">
        <v>1297</v>
      </c>
      <c r="O296" s="81">
        <v>2508</v>
      </c>
      <c r="P296" s="263">
        <v>2289</v>
      </c>
    </row>
    <row r="308" spans="6:12" ht="15.75" thickBot="1" x14ac:dyDescent="0.3">
      <c r="F308" s="452" t="s">
        <v>866</v>
      </c>
      <c r="G308" s="452"/>
      <c r="H308" s="452"/>
      <c r="L308"/>
    </row>
    <row r="309" spans="6:12" ht="15.75" x14ac:dyDescent="0.25">
      <c r="F309" s="89" t="s">
        <v>846</v>
      </c>
      <c r="G309" s="98" t="s">
        <v>854</v>
      </c>
      <c r="H309" s="270" t="s">
        <v>683</v>
      </c>
      <c r="I309" s="254"/>
      <c r="K309" s="74" t="s">
        <v>357</v>
      </c>
      <c r="L309" t="s">
        <v>869</v>
      </c>
    </row>
    <row r="310" spans="6:12" x14ac:dyDescent="0.25">
      <c r="F310" s="104" t="s">
        <v>583</v>
      </c>
      <c r="G310" s="106">
        <v>20000</v>
      </c>
      <c r="H310" s="49" t="s">
        <v>867</v>
      </c>
      <c r="I310" s="254" t="s">
        <v>855</v>
      </c>
      <c r="K310" s="49" t="s">
        <v>74</v>
      </c>
      <c r="L310" s="2">
        <v>162331</v>
      </c>
    </row>
    <row r="311" spans="6:12" x14ac:dyDescent="0.25">
      <c r="F311" s="104" t="s">
        <v>582</v>
      </c>
      <c r="G311" s="106">
        <v>120000</v>
      </c>
      <c r="H311" s="49" t="s">
        <v>74</v>
      </c>
      <c r="I311" s="254" t="s">
        <v>856</v>
      </c>
      <c r="K311" s="49" t="s">
        <v>749</v>
      </c>
      <c r="L311" s="2">
        <v>9100</v>
      </c>
    </row>
    <row r="312" spans="6:12" x14ac:dyDescent="0.25">
      <c r="F312" s="104" t="s">
        <v>678</v>
      </c>
      <c r="G312" s="106">
        <v>4060</v>
      </c>
      <c r="H312" s="49" t="s">
        <v>580</v>
      </c>
      <c r="I312" s="254" t="s">
        <v>857</v>
      </c>
      <c r="K312" s="49" t="s">
        <v>868</v>
      </c>
      <c r="L312" s="2">
        <v>3181</v>
      </c>
    </row>
    <row r="313" spans="6:12" x14ac:dyDescent="0.25">
      <c r="F313" s="104" t="s">
        <v>591</v>
      </c>
      <c r="G313" s="106">
        <v>7408</v>
      </c>
      <c r="H313" s="49" t="s">
        <v>580</v>
      </c>
      <c r="I313" s="254" t="s">
        <v>857</v>
      </c>
      <c r="K313" s="49" t="s">
        <v>867</v>
      </c>
      <c r="L313" s="2">
        <v>102563</v>
      </c>
    </row>
    <row r="314" spans="6:12" x14ac:dyDescent="0.25">
      <c r="F314" s="104" t="s">
        <v>586</v>
      </c>
      <c r="G314" s="106">
        <v>5600</v>
      </c>
      <c r="H314" s="49" t="s">
        <v>580</v>
      </c>
      <c r="I314" s="254" t="s">
        <v>857</v>
      </c>
      <c r="K314" s="49" t="s">
        <v>580</v>
      </c>
      <c r="L314" s="2">
        <v>53016</v>
      </c>
    </row>
    <row r="315" spans="6:12" x14ac:dyDescent="0.25">
      <c r="F315" s="104" t="s">
        <v>588</v>
      </c>
      <c r="G315" s="106">
        <v>6756</v>
      </c>
      <c r="H315" s="49" t="s">
        <v>580</v>
      </c>
      <c r="I315" s="254" t="s">
        <v>857</v>
      </c>
      <c r="K315" s="49" t="s">
        <v>7</v>
      </c>
      <c r="L315" s="2">
        <v>330191</v>
      </c>
    </row>
    <row r="316" spans="6:12" x14ac:dyDescent="0.25">
      <c r="F316" s="104" t="s">
        <v>600</v>
      </c>
      <c r="G316" s="106">
        <v>7500</v>
      </c>
      <c r="H316" s="49" t="s">
        <v>580</v>
      </c>
      <c r="I316" s="254" t="s">
        <v>857</v>
      </c>
      <c r="L316"/>
    </row>
    <row r="317" spans="6:12" x14ac:dyDescent="0.25">
      <c r="F317" s="104" t="s">
        <v>601</v>
      </c>
      <c r="G317" s="106">
        <v>6000</v>
      </c>
      <c r="H317" s="49" t="s">
        <v>580</v>
      </c>
      <c r="I317" s="254" t="s">
        <v>857</v>
      </c>
      <c r="L317"/>
    </row>
    <row r="318" spans="6:12" x14ac:dyDescent="0.25">
      <c r="F318" s="104" t="s">
        <v>585</v>
      </c>
      <c r="G318" s="106">
        <v>6632</v>
      </c>
      <c r="H318" s="49" t="s">
        <v>867</v>
      </c>
      <c r="I318" s="254" t="s">
        <v>858</v>
      </c>
      <c r="L318"/>
    </row>
    <row r="319" spans="6:12" x14ac:dyDescent="0.25">
      <c r="F319" s="104" t="s">
        <v>747</v>
      </c>
      <c r="G319" s="106">
        <v>7731</v>
      </c>
      <c r="H319" s="49" t="s">
        <v>74</v>
      </c>
      <c r="I319" s="254" t="s">
        <v>859</v>
      </c>
      <c r="L319"/>
    </row>
    <row r="320" spans="6:12" x14ac:dyDescent="0.25">
      <c r="F320" s="104" t="s">
        <v>587</v>
      </c>
      <c r="G320" s="106">
        <v>2848</v>
      </c>
      <c r="H320" s="49" t="s">
        <v>867</v>
      </c>
      <c r="I320" s="254" t="s">
        <v>860</v>
      </c>
      <c r="L320"/>
    </row>
    <row r="321" spans="6:12" x14ac:dyDescent="0.25">
      <c r="F321" s="104" t="s">
        <v>589</v>
      </c>
      <c r="G321" s="106">
        <v>16700</v>
      </c>
      <c r="H321" s="49" t="s">
        <v>74</v>
      </c>
      <c r="I321" s="254" t="s">
        <v>859</v>
      </c>
      <c r="L321"/>
    </row>
    <row r="322" spans="6:12" x14ac:dyDescent="0.25">
      <c r="F322" s="104" t="s">
        <v>594</v>
      </c>
      <c r="G322" s="106">
        <v>3516</v>
      </c>
      <c r="H322" s="49" t="s">
        <v>867</v>
      </c>
      <c r="I322" s="254" t="s">
        <v>860</v>
      </c>
      <c r="L322"/>
    </row>
    <row r="323" spans="6:12" x14ac:dyDescent="0.25">
      <c r="F323" s="104" t="s">
        <v>579</v>
      </c>
      <c r="G323" s="106">
        <v>3920</v>
      </c>
      <c r="H323" s="49" t="s">
        <v>867</v>
      </c>
      <c r="I323" s="254" t="s">
        <v>860</v>
      </c>
      <c r="L323"/>
    </row>
    <row r="324" spans="6:12" x14ac:dyDescent="0.25">
      <c r="F324" s="104" t="s">
        <v>576</v>
      </c>
      <c r="G324" s="106">
        <v>3150</v>
      </c>
      <c r="H324" s="49" t="s">
        <v>867</v>
      </c>
      <c r="I324" s="254" t="s">
        <v>860</v>
      </c>
      <c r="L324"/>
    </row>
    <row r="325" spans="6:12" x14ac:dyDescent="0.25">
      <c r="F325" s="104" t="s">
        <v>672</v>
      </c>
      <c r="G325" s="106">
        <v>5436</v>
      </c>
      <c r="H325" s="49" t="s">
        <v>867</v>
      </c>
      <c r="I325" s="254" t="s">
        <v>860</v>
      </c>
      <c r="L325"/>
    </row>
    <row r="326" spans="6:12" x14ac:dyDescent="0.25">
      <c r="F326" s="104" t="s">
        <v>592</v>
      </c>
      <c r="G326" s="106">
        <v>4472</v>
      </c>
      <c r="H326" s="49" t="s">
        <v>867</v>
      </c>
      <c r="I326" s="254" t="s">
        <v>860</v>
      </c>
      <c r="L326"/>
    </row>
    <row r="327" spans="6:12" x14ac:dyDescent="0.25">
      <c r="F327" s="104" t="s">
        <v>577</v>
      </c>
      <c r="G327" s="106">
        <v>4081</v>
      </c>
      <c r="H327" s="49" t="s">
        <v>867</v>
      </c>
      <c r="I327" s="254" t="s">
        <v>860</v>
      </c>
      <c r="L327"/>
    </row>
    <row r="328" spans="6:12" x14ac:dyDescent="0.25">
      <c r="F328" s="104" t="s">
        <v>748</v>
      </c>
      <c r="G328" s="106">
        <v>5000</v>
      </c>
      <c r="H328" s="49" t="s">
        <v>867</v>
      </c>
      <c r="I328" s="254" t="s">
        <v>860</v>
      </c>
      <c r="L328"/>
    </row>
    <row r="329" spans="6:12" x14ac:dyDescent="0.25">
      <c r="F329" s="104" t="s">
        <v>597</v>
      </c>
      <c r="G329" s="106">
        <v>4000</v>
      </c>
      <c r="H329" s="49" t="s">
        <v>867</v>
      </c>
      <c r="I329" s="254" t="s">
        <v>860</v>
      </c>
      <c r="L329"/>
    </row>
    <row r="330" spans="6:12" x14ac:dyDescent="0.25">
      <c r="F330" s="104" t="s">
        <v>648</v>
      </c>
      <c r="G330" s="106">
        <v>3291</v>
      </c>
      <c r="H330" s="49" t="s">
        <v>580</v>
      </c>
      <c r="I330" s="254" t="s">
        <v>857</v>
      </c>
      <c r="L330"/>
    </row>
    <row r="331" spans="6:12" x14ac:dyDescent="0.25">
      <c r="F331" s="104" t="s">
        <v>746</v>
      </c>
      <c r="G331" s="106">
        <v>5501</v>
      </c>
      <c r="H331" s="49" t="s">
        <v>580</v>
      </c>
      <c r="I331" s="254" t="s">
        <v>857</v>
      </c>
      <c r="L331"/>
    </row>
    <row r="332" spans="6:12" x14ac:dyDescent="0.25">
      <c r="F332" s="104" t="s">
        <v>590</v>
      </c>
      <c r="G332" s="106">
        <v>17900</v>
      </c>
      <c r="H332" s="49" t="s">
        <v>74</v>
      </c>
      <c r="I332" s="254" t="s">
        <v>859</v>
      </c>
      <c r="L332"/>
    </row>
    <row r="333" spans="6:12" x14ac:dyDescent="0.25">
      <c r="F333" s="104" t="s">
        <v>578</v>
      </c>
      <c r="G333" s="106">
        <v>5000</v>
      </c>
      <c r="H333" s="49" t="s">
        <v>867</v>
      </c>
      <c r="I333" s="254" t="s">
        <v>860</v>
      </c>
      <c r="L333"/>
    </row>
    <row r="334" spans="6:12" x14ac:dyDescent="0.25">
      <c r="F334" s="104" t="s">
        <v>595</v>
      </c>
      <c r="G334" s="106">
        <v>3806</v>
      </c>
      <c r="H334" s="49" t="s">
        <v>867</v>
      </c>
      <c r="I334" s="254" t="s">
        <v>860</v>
      </c>
      <c r="L334"/>
    </row>
    <row r="335" spans="6:12" x14ac:dyDescent="0.25">
      <c r="F335" s="104" t="s">
        <v>596</v>
      </c>
      <c r="G335" s="106">
        <v>4450</v>
      </c>
      <c r="H335" s="49" t="s">
        <v>867</v>
      </c>
      <c r="I335" s="254" t="s">
        <v>860</v>
      </c>
      <c r="L335"/>
    </row>
    <row r="336" spans="6:12" x14ac:dyDescent="0.25">
      <c r="F336" s="104" t="s">
        <v>581</v>
      </c>
      <c r="G336" s="106">
        <v>2937</v>
      </c>
      <c r="H336" s="49" t="s">
        <v>867</v>
      </c>
      <c r="I336" s="254" t="s">
        <v>860</v>
      </c>
      <c r="L336"/>
    </row>
    <row r="337" spans="6:12" x14ac:dyDescent="0.25">
      <c r="F337" s="104" t="s">
        <v>847</v>
      </c>
      <c r="G337" s="254">
        <v>4122</v>
      </c>
      <c r="H337" s="49" t="s">
        <v>867</v>
      </c>
      <c r="I337" s="254" t="s">
        <v>860</v>
      </c>
      <c r="L337"/>
    </row>
    <row r="338" spans="6:12" x14ac:dyDescent="0.25">
      <c r="F338" s="104" t="s">
        <v>848</v>
      </c>
      <c r="G338" s="254">
        <v>3000</v>
      </c>
      <c r="H338" s="49" t="s">
        <v>580</v>
      </c>
      <c r="I338" s="254" t="s">
        <v>857</v>
      </c>
      <c r="L338"/>
    </row>
    <row r="339" spans="6:12" x14ac:dyDescent="0.25">
      <c r="F339" s="104" t="s">
        <v>849</v>
      </c>
      <c r="G339" s="254">
        <v>3900</v>
      </c>
      <c r="H339" s="49" t="s">
        <v>580</v>
      </c>
      <c r="I339" s="254" t="s">
        <v>857</v>
      </c>
      <c r="L339"/>
    </row>
    <row r="340" spans="6:12" x14ac:dyDescent="0.25">
      <c r="F340" s="104" t="s">
        <v>79</v>
      </c>
      <c r="G340" s="254">
        <v>1100</v>
      </c>
      <c r="H340" s="49" t="s">
        <v>749</v>
      </c>
      <c r="I340" s="254" t="s">
        <v>862</v>
      </c>
      <c r="L340"/>
    </row>
    <row r="341" spans="6:12" x14ac:dyDescent="0.25">
      <c r="F341" s="104" t="s">
        <v>850</v>
      </c>
      <c r="G341" s="254">
        <v>1500</v>
      </c>
      <c r="H341" s="49" t="s">
        <v>749</v>
      </c>
      <c r="I341" s="254" t="s">
        <v>862</v>
      </c>
      <c r="L341"/>
    </row>
    <row r="342" spans="6:12" x14ac:dyDescent="0.25">
      <c r="F342" s="271" t="s">
        <v>755</v>
      </c>
      <c r="G342" s="272">
        <v>4000</v>
      </c>
      <c r="H342" s="49" t="s">
        <v>749</v>
      </c>
      <c r="I342" s="272" t="s">
        <v>863</v>
      </c>
      <c r="L342"/>
    </row>
    <row r="343" spans="6:12" x14ac:dyDescent="0.25">
      <c r="F343" s="271" t="s">
        <v>755</v>
      </c>
      <c r="G343" s="272">
        <v>3181</v>
      </c>
      <c r="H343" s="49" t="s">
        <v>868</v>
      </c>
      <c r="I343" s="49" t="s">
        <v>868</v>
      </c>
      <c r="L343"/>
    </row>
    <row r="344" spans="6:12" x14ac:dyDescent="0.25">
      <c r="F344" s="104" t="s">
        <v>764</v>
      </c>
      <c r="G344" s="254">
        <v>2500</v>
      </c>
      <c r="H344" s="49" t="s">
        <v>749</v>
      </c>
      <c r="I344" s="254" t="s">
        <v>862</v>
      </c>
      <c r="L344"/>
    </row>
    <row r="345" spans="6:12" x14ac:dyDescent="0.25">
      <c r="F345" s="271" t="s">
        <v>851</v>
      </c>
      <c r="G345" s="272">
        <v>2500</v>
      </c>
      <c r="H345" s="49" t="s">
        <v>867</v>
      </c>
      <c r="I345" s="272" t="s">
        <v>864</v>
      </c>
      <c r="L345"/>
    </row>
    <row r="346" spans="6:12" x14ac:dyDescent="0.25">
      <c r="F346" s="273" t="s">
        <v>852</v>
      </c>
      <c r="G346" s="274">
        <v>4000</v>
      </c>
      <c r="H346" s="49" t="s">
        <v>867</v>
      </c>
      <c r="I346" s="272" t="s">
        <v>865</v>
      </c>
      <c r="L346"/>
    </row>
    <row r="347" spans="6:12" x14ac:dyDescent="0.25">
      <c r="F347" s="104" t="s">
        <v>853</v>
      </c>
      <c r="G347" s="254">
        <v>7844</v>
      </c>
      <c r="H347" s="49" t="s">
        <v>867</v>
      </c>
      <c r="I347" s="254" t="s">
        <v>858</v>
      </c>
      <c r="L347"/>
    </row>
    <row r="348" spans="6:12" x14ac:dyDescent="0.25">
      <c r="F348" s="254" t="s">
        <v>812</v>
      </c>
      <c r="G348" s="254">
        <v>4849</v>
      </c>
      <c r="H348" s="49" t="s">
        <v>867</v>
      </c>
      <c r="I348" s="254" t="s">
        <v>858</v>
      </c>
      <c r="L348"/>
    </row>
    <row r="350" spans="6:12" x14ac:dyDescent="0.25">
      <c r="F350" s="452" t="s">
        <v>751</v>
      </c>
      <c r="G350" s="452"/>
    </row>
    <row r="352" spans="6:12" x14ac:dyDescent="0.25">
      <c r="F352" s="275" t="s">
        <v>592</v>
      </c>
      <c r="G352" s="100">
        <v>2000</v>
      </c>
      <c r="H352" s="100"/>
      <c r="I352" s="276" t="s">
        <v>861</v>
      </c>
    </row>
    <row r="358" spans="4:12" ht="18.75" x14ac:dyDescent="0.3">
      <c r="D358" s="454" t="s">
        <v>745</v>
      </c>
      <c r="E358" s="454"/>
      <c r="F358" s="454"/>
      <c r="G358" s="454"/>
      <c r="H358" s="454"/>
    </row>
    <row r="359" spans="4:12" x14ac:dyDescent="0.25">
      <c r="D359" s="252" t="s">
        <v>646</v>
      </c>
      <c r="F359" t="s">
        <v>647</v>
      </c>
    </row>
    <row r="361" spans="4:12" x14ac:dyDescent="0.25">
      <c r="F361" t="s">
        <v>682</v>
      </c>
      <c r="G361" t="s">
        <v>23</v>
      </c>
      <c r="H361" t="s">
        <v>683</v>
      </c>
    </row>
    <row r="362" spans="4:12" ht="15.75" x14ac:dyDescent="0.25">
      <c r="F362" s="277" t="s">
        <v>589</v>
      </c>
      <c r="G362" s="81">
        <v>16600</v>
      </c>
      <c r="H362" t="s">
        <v>74</v>
      </c>
      <c r="J362" s="74" t="s">
        <v>357</v>
      </c>
      <c r="K362" t="s">
        <v>569</v>
      </c>
      <c r="L362"/>
    </row>
    <row r="363" spans="4:12" ht="15.75" x14ac:dyDescent="0.25">
      <c r="F363" s="277" t="s">
        <v>584</v>
      </c>
      <c r="G363" s="81">
        <v>2500</v>
      </c>
      <c r="H363" t="s">
        <v>749</v>
      </c>
      <c r="J363" s="49" t="s">
        <v>749</v>
      </c>
      <c r="K363" s="2">
        <v>19815</v>
      </c>
      <c r="L363"/>
    </row>
    <row r="364" spans="4:12" ht="15.75" x14ac:dyDescent="0.25">
      <c r="F364" s="277" t="s">
        <v>761</v>
      </c>
      <c r="G364" s="81">
        <v>4000</v>
      </c>
      <c r="H364" t="s">
        <v>749</v>
      </c>
      <c r="J364" s="49" t="s">
        <v>750</v>
      </c>
      <c r="K364" s="2">
        <v>89436.5</v>
      </c>
      <c r="L364"/>
    </row>
    <row r="365" spans="4:12" ht="15.75" x14ac:dyDescent="0.25">
      <c r="F365" s="277" t="s">
        <v>762</v>
      </c>
      <c r="G365" s="81">
        <v>3956</v>
      </c>
      <c r="H365" t="s">
        <v>749</v>
      </c>
      <c r="J365" s="49" t="s">
        <v>74</v>
      </c>
      <c r="K365" s="2">
        <v>162500</v>
      </c>
      <c r="L365"/>
    </row>
    <row r="366" spans="4:12" ht="15.75" x14ac:dyDescent="0.25">
      <c r="F366" s="277" t="s">
        <v>763</v>
      </c>
      <c r="G366" s="81">
        <v>4359</v>
      </c>
      <c r="H366" t="s">
        <v>749</v>
      </c>
      <c r="J366" s="49" t="s">
        <v>580</v>
      </c>
      <c r="K366" s="2">
        <v>50662</v>
      </c>
      <c r="L366"/>
    </row>
    <row r="367" spans="4:12" ht="15.75" x14ac:dyDescent="0.25">
      <c r="F367" s="277" t="s">
        <v>79</v>
      </c>
      <c r="G367" s="81">
        <v>1100</v>
      </c>
      <c r="H367" t="s">
        <v>749</v>
      </c>
      <c r="J367" s="49" t="s">
        <v>7</v>
      </c>
      <c r="K367" s="2">
        <v>322413.5</v>
      </c>
      <c r="L367"/>
    </row>
    <row r="368" spans="4:12" ht="15.75" x14ac:dyDescent="0.25">
      <c r="F368" s="278" t="s">
        <v>597</v>
      </c>
      <c r="G368" s="81">
        <v>4000</v>
      </c>
      <c r="H368" t="s">
        <v>750</v>
      </c>
      <c r="L368"/>
    </row>
    <row r="369" spans="6:12" ht="15.75" x14ac:dyDescent="0.25">
      <c r="F369" s="278" t="s">
        <v>648</v>
      </c>
      <c r="G369" s="81">
        <v>3000</v>
      </c>
      <c r="H369" t="s">
        <v>580</v>
      </c>
      <c r="L369"/>
    </row>
    <row r="370" spans="6:12" ht="15.75" x14ac:dyDescent="0.25">
      <c r="F370" s="278" t="s">
        <v>579</v>
      </c>
      <c r="G370" s="81">
        <v>4250</v>
      </c>
      <c r="H370" t="s">
        <v>750</v>
      </c>
      <c r="L370"/>
    </row>
    <row r="371" spans="6:12" ht="15.75" x14ac:dyDescent="0.25">
      <c r="F371" s="195" t="s">
        <v>576</v>
      </c>
      <c r="G371" s="81">
        <v>3200</v>
      </c>
      <c r="H371" t="s">
        <v>750</v>
      </c>
      <c r="L371"/>
    </row>
    <row r="372" spans="6:12" ht="15.75" x14ac:dyDescent="0.25">
      <c r="F372" s="195" t="s">
        <v>585</v>
      </c>
      <c r="G372" s="81">
        <v>6543</v>
      </c>
      <c r="H372" t="s">
        <v>750</v>
      </c>
      <c r="L372"/>
    </row>
    <row r="373" spans="6:12" ht="15.75" x14ac:dyDescent="0.25">
      <c r="F373" s="195" t="s">
        <v>746</v>
      </c>
      <c r="G373" s="81">
        <v>3981</v>
      </c>
      <c r="H373" t="s">
        <v>580</v>
      </c>
      <c r="L373"/>
    </row>
    <row r="374" spans="6:12" ht="15.75" x14ac:dyDescent="0.25">
      <c r="F374" s="195" t="s">
        <v>764</v>
      </c>
      <c r="G374" s="81">
        <v>2500</v>
      </c>
      <c r="H374" t="s">
        <v>749</v>
      </c>
      <c r="L374"/>
    </row>
    <row r="375" spans="6:12" ht="15.75" x14ac:dyDescent="0.25">
      <c r="F375" s="195" t="s">
        <v>765</v>
      </c>
      <c r="G375" s="81">
        <v>1400</v>
      </c>
      <c r="H375" t="s">
        <v>749</v>
      </c>
      <c r="L375"/>
    </row>
    <row r="376" spans="6:12" ht="15.75" x14ac:dyDescent="0.25">
      <c r="F376" s="103" t="s">
        <v>590</v>
      </c>
      <c r="G376" s="81">
        <v>18000</v>
      </c>
      <c r="H376" t="s">
        <v>74</v>
      </c>
      <c r="L376"/>
    </row>
    <row r="377" spans="6:12" ht="15.75" x14ac:dyDescent="0.25">
      <c r="F377" s="195" t="s">
        <v>672</v>
      </c>
      <c r="G377" s="81">
        <v>5500</v>
      </c>
      <c r="H377" t="s">
        <v>750</v>
      </c>
      <c r="L377"/>
    </row>
    <row r="378" spans="6:12" ht="15.75" x14ac:dyDescent="0.25">
      <c r="F378" s="195" t="s">
        <v>747</v>
      </c>
      <c r="G378" s="81">
        <v>7900</v>
      </c>
      <c r="H378" t="s">
        <v>74</v>
      </c>
      <c r="L378"/>
    </row>
    <row r="379" spans="6:12" ht="15.75" x14ac:dyDescent="0.25">
      <c r="F379" s="278" t="s">
        <v>649</v>
      </c>
      <c r="G379" s="81">
        <v>500</v>
      </c>
      <c r="H379" t="s">
        <v>750</v>
      </c>
      <c r="L379"/>
    </row>
    <row r="380" spans="6:12" ht="15.75" x14ac:dyDescent="0.25">
      <c r="F380" s="195" t="s">
        <v>678</v>
      </c>
      <c r="G380" s="81">
        <v>4000</v>
      </c>
      <c r="H380" t="s">
        <v>580</v>
      </c>
      <c r="L380"/>
    </row>
    <row r="381" spans="6:12" ht="15.75" x14ac:dyDescent="0.25">
      <c r="F381" s="278" t="s">
        <v>578</v>
      </c>
      <c r="G381" s="81">
        <v>5000</v>
      </c>
      <c r="H381" t="s">
        <v>750</v>
      </c>
      <c r="L381"/>
    </row>
    <row r="382" spans="6:12" ht="15.75" x14ac:dyDescent="0.25">
      <c r="F382" s="278" t="s">
        <v>591</v>
      </c>
      <c r="G382" s="81">
        <v>7500</v>
      </c>
      <c r="H382" t="s">
        <v>580</v>
      </c>
      <c r="L382"/>
    </row>
    <row r="383" spans="6:12" ht="15.75" x14ac:dyDescent="0.25">
      <c r="F383" s="195" t="s">
        <v>592</v>
      </c>
      <c r="G383" s="81">
        <v>2460.5</v>
      </c>
      <c r="H383" t="s">
        <v>750</v>
      </c>
      <c r="L383"/>
    </row>
    <row r="384" spans="6:12" ht="15.75" x14ac:dyDescent="0.25">
      <c r="F384" s="279" t="s">
        <v>587</v>
      </c>
      <c r="G384" s="81">
        <v>3003</v>
      </c>
      <c r="H384" t="s">
        <v>750</v>
      </c>
    </row>
    <row r="385" spans="6:8" ht="15.75" x14ac:dyDescent="0.25">
      <c r="F385" s="103" t="s">
        <v>593</v>
      </c>
      <c r="G385" s="81">
        <v>5280</v>
      </c>
      <c r="H385" t="s">
        <v>750</v>
      </c>
    </row>
    <row r="386" spans="6:8" ht="15.75" x14ac:dyDescent="0.25">
      <c r="F386" s="279" t="s">
        <v>594</v>
      </c>
      <c r="G386" s="81">
        <v>3443</v>
      </c>
      <c r="H386" t="s">
        <v>750</v>
      </c>
    </row>
    <row r="387" spans="6:8" ht="15.75" x14ac:dyDescent="0.25">
      <c r="F387" s="278" t="s">
        <v>586</v>
      </c>
      <c r="G387" s="81">
        <v>5700</v>
      </c>
      <c r="H387" t="s">
        <v>580</v>
      </c>
    </row>
    <row r="388" spans="6:8" ht="15.75" x14ac:dyDescent="0.25">
      <c r="F388" s="278" t="s">
        <v>588</v>
      </c>
      <c r="G388" s="81">
        <v>7000</v>
      </c>
      <c r="H388" t="s">
        <v>580</v>
      </c>
    </row>
    <row r="389" spans="6:8" ht="15.75" x14ac:dyDescent="0.25">
      <c r="F389" s="279" t="s">
        <v>595</v>
      </c>
      <c r="G389" s="81">
        <v>2707</v>
      </c>
      <c r="H389" t="s">
        <v>750</v>
      </c>
    </row>
    <row r="390" spans="6:8" ht="15.75" x14ac:dyDescent="0.25">
      <c r="F390" s="195" t="s">
        <v>596</v>
      </c>
      <c r="G390" s="81">
        <v>4700</v>
      </c>
      <c r="H390" t="s">
        <v>750</v>
      </c>
    </row>
    <row r="391" spans="6:8" ht="15.75" x14ac:dyDescent="0.25">
      <c r="F391" s="195" t="s">
        <v>581</v>
      </c>
      <c r="G391" s="81">
        <v>2850</v>
      </c>
      <c r="H391" t="s">
        <v>750</v>
      </c>
    </row>
    <row r="392" spans="6:8" ht="15.75" x14ac:dyDescent="0.25">
      <c r="F392" s="278" t="s">
        <v>600</v>
      </c>
      <c r="G392" s="81">
        <v>7500</v>
      </c>
      <c r="H392" t="s">
        <v>580</v>
      </c>
    </row>
    <row r="393" spans="6:8" ht="15.75" x14ac:dyDescent="0.25">
      <c r="F393" s="103" t="s">
        <v>601</v>
      </c>
      <c r="G393" s="81">
        <v>6000</v>
      </c>
      <c r="H393" t="s">
        <v>580</v>
      </c>
    </row>
    <row r="394" spans="6:8" ht="15.75" x14ac:dyDescent="0.25">
      <c r="F394" s="278" t="s">
        <v>577</v>
      </c>
      <c r="G394" s="85">
        <v>4500</v>
      </c>
      <c r="H394" t="s">
        <v>750</v>
      </c>
    </row>
    <row r="395" spans="6:8" x14ac:dyDescent="0.25">
      <c r="F395" s="103" t="s">
        <v>748</v>
      </c>
      <c r="G395" s="55">
        <v>5000</v>
      </c>
      <c r="H395" t="s">
        <v>750</v>
      </c>
    </row>
    <row r="396" spans="6:8" x14ac:dyDescent="0.25">
      <c r="F396" t="s">
        <v>583</v>
      </c>
      <c r="G396" s="106">
        <v>20000</v>
      </c>
      <c r="H396" t="s">
        <v>750</v>
      </c>
    </row>
    <row r="397" spans="6:8" x14ac:dyDescent="0.25">
      <c r="F397" t="s">
        <v>598</v>
      </c>
      <c r="G397" s="106">
        <v>3981</v>
      </c>
      <c r="H397" t="s">
        <v>580</v>
      </c>
    </row>
    <row r="398" spans="6:8" x14ac:dyDescent="0.25">
      <c r="F398" t="s">
        <v>582</v>
      </c>
      <c r="G398" s="106">
        <v>120000</v>
      </c>
      <c r="H398" t="s">
        <v>74</v>
      </c>
    </row>
    <row r="399" spans="6:8" x14ac:dyDescent="0.25">
      <c r="F399" t="s">
        <v>598</v>
      </c>
      <c r="G399" s="280">
        <v>2000</v>
      </c>
      <c r="H399" t="s">
        <v>580</v>
      </c>
    </row>
    <row r="400" spans="6:8" x14ac:dyDescent="0.25">
      <c r="F400" t="s">
        <v>592</v>
      </c>
      <c r="G400" s="280">
        <v>1500</v>
      </c>
      <c r="H400" t="s">
        <v>750</v>
      </c>
    </row>
    <row r="401" spans="6:12" x14ac:dyDescent="0.25">
      <c r="F401" t="s">
        <v>595</v>
      </c>
      <c r="G401" s="280">
        <v>2500</v>
      </c>
      <c r="H401" t="s">
        <v>750</v>
      </c>
    </row>
    <row r="402" spans="6:12" x14ac:dyDescent="0.25">
      <c r="F402" t="s">
        <v>592</v>
      </c>
      <c r="G402" s="280">
        <v>1000</v>
      </c>
      <c r="H402" t="s">
        <v>750</v>
      </c>
    </row>
    <row r="403" spans="6:12" x14ac:dyDescent="0.25">
      <c r="F403" t="s">
        <v>595</v>
      </c>
      <c r="G403" s="280">
        <v>1500</v>
      </c>
      <c r="H403" t="s">
        <v>750</v>
      </c>
    </row>
    <row r="404" spans="6:12" x14ac:dyDescent="0.25">
      <c r="G404" s="281">
        <f>SUM(G362:G403)</f>
        <v>322413.5</v>
      </c>
      <c r="I404" s="2">
        <f>+G404-G413</f>
        <v>309413.5</v>
      </c>
      <c r="K404" s="2">
        <f>+I404-GETPIVOTDATA("Amount",'Pivot cash in hand'!$A$1,"Category","03- Staff Qualification And Education (HR)","Sub-Category","01- Direct Staff Salaries")-GETPIVOTDATA("Amount",'Pivot cash in hand'!$A$1,"Category","03- Staff Qualification And Education (HR)","Sub-Category","02- Indirect Staff Salaries")</f>
        <v>1722.5</v>
      </c>
      <c r="L404" s="252" t="s">
        <v>845</v>
      </c>
    </row>
    <row r="406" spans="6:12" x14ac:dyDescent="0.25">
      <c r="F406" s="452" t="s">
        <v>751</v>
      </c>
      <c r="G406" s="452"/>
    </row>
    <row r="407" spans="6:12" ht="15.75" x14ac:dyDescent="0.25">
      <c r="F407" s="278" t="s">
        <v>577</v>
      </c>
      <c r="G407" s="85">
        <v>4500</v>
      </c>
      <c r="I407" s="282"/>
    </row>
    <row r="408" spans="6:12" x14ac:dyDescent="0.25">
      <c r="F408" t="s">
        <v>598</v>
      </c>
      <c r="G408" s="280">
        <v>2000</v>
      </c>
      <c r="I408" s="282"/>
    </row>
    <row r="409" spans="6:12" x14ac:dyDescent="0.25">
      <c r="F409" t="s">
        <v>592</v>
      </c>
      <c r="G409" s="280">
        <v>1500</v>
      </c>
    </row>
    <row r="410" spans="6:12" x14ac:dyDescent="0.25">
      <c r="F410" t="s">
        <v>595</v>
      </c>
      <c r="G410" s="280">
        <v>2500</v>
      </c>
    </row>
    <row r="411" spans="6:12" x14ac:dyDescent="0.25">
      <c r="F411" t="s">
        <v>592</v>
      </c>
      <c r="G411" s="280">
        <v>1000</v>
      </c>
    </row>
    <row r="412" spans="6:12" x14ac:dyDescent="0.25">
      <c r="F412" t="s">
        <v>595</v>
      </c>
      <c r="G412" s="280">
        <v>1500</v>
      </c>
    </row>
    <row r="413" spans="6:12" x14ac:dyDescent="0.25">
      <c r="G413" s="281">
        <f>SUM(G407:G412)</f>
        <v>13000</v>
      </c>
    </row>
    <row r="418" spans="4:12" ht="18.75" x14ac:dyDescent="0.3">
      <c r="D418" s="454" t="s">
        <v>752</v>
      </c>
      <c r="E418" s="454"/>
      <c r="F418" s="454"/>
      <c r="G418" s="454"/>
      <c r="H418" s="454"/>
    </row>
    <row r="419" spans="4:12" x14ac:dyDescent="0.25">
      <c r="D419" s="252" t="s">
        <v>646</v>
      </c>
      <c r="F419" t="s">
        <v>647</v>
      </c>
      <c r="L419"/>
    </row>
    <row r="420" spans="4:12" x14ac:dyDescent="0.25">
      <c r="E420" s="254" t="s">
        <v>682</v>
      </c>
      <c r="F420" s="254" t="s">
        <v>23</v>
      </c>
      <c r="G420" s="254" t="s">
        <v>683</v>
      </c>
      <c r="L420"/>
    </row>
    <row r="421" spans="4:12" ht="15.75" x14ac:dyDescent="0.25">
      <c r="E421" s="271" t="s">
        <v>583</v>
      </c>
      <c r="F421" s="86">
        <v>20000</v>
      </c>
      <c r="G421" s="272" t="s">
        <v>679</v>
      </c>
      <c r="L421"/>
    </row>
    <row r="422" spans="4:12" ht="15.75" x14ac:dyDescent="0.25">
      <c r="E422" s="271" t="s">
        <v>753</v>
      </c>
      <c r="F422" s="86">
        <v>8000</v>
      </c>
      <c r="G422" s="272" t="s">
        <v>677</v>
      </c>
      <c r="K422" s="74" t="s">
        <v>357</v>
      </c>
      <c r="L422" t="s">
        <v>569</v>
      </c>
    </row>
    <row r="423" spans="4:12" ht="15.75" x14ac:dyDescent="0.25">
      <c r="E423" s="271" t="s">
        <v>754</v>
      </c>
      <c r="F423" s="86">
        <v>4000</v>
      </c>
      <c r="G423" s="272" t="s">
        <v>680</v>
      </c>
      <c r="K423" s="49" t="s">
        <v>677</v>
      </c>
      <c r="L423" s="2">
        <v>163006</v>
      </c>
    </row>
    <row r="424" spans="4:12" ht="15.75" x14ac:dyDescent="0.25">
      <c r="E424" s="271" t="s">
        <v>597</v>
      </c>
      <c r="F424" s="86">
        <v>4000</v>
      </c>
      <c r="G424" s="272" t="s">
        <v>679</v>
      </c>
      <c r="K424" s="49" t="s">
        <v>681</v>
      </c>
      <c r="L424" s="2">
        <v>9100</v>
      </c>
    </row>
    <row r="425" spans="4:12" ht="15.75" x14ac:dyDescent="0.25">
      <c r="E425" s="271" t="s">
        <v>648</v>
      </c>
      <c r="F425" s="86">
        <v>3500</v>
      </c>
      <c r="G425" s="272" t="s">
        <v>680</v>
      </c>
      <c r="K425" s="49" t="s">
        <v>679</v>
      </c>
      <c r="L425" s="2">
        <v>95558</v>
      </c>
    </row>
    <row r="426" spans="4:12" ht="15.75" x14ac:dyDescent="0.25">
      <c r="E426" s="271" t="s">
        <v>579</v>
      </c>
      <c r="F426" s="86">
        <v>4200</v>
      </c>
      <c r="G426" s="272" t="s">
        <v>679</v>
      </c>
      <c r="K426" s="49" t="s">
        <v>680</v>
      </c>
      <c r="L426" s="2">
        <v>45975</v>
      </c>
    </row>
    <row r="427" spans="4:12" ht="15.75" x14ac:dyDescent="0.25">
      <c r="E427" s="271" t="s">
        <v>576</v>
      </c>
      <c r="F427" s="86">
        <v>3200</v>
      </c>
      <c r="G427" s="272" t="s">
        <v>679</v>
      </c>
      <c r="K427" s="49" t="s">
        <v>7</v>
      </c>
      <c r="L427" s="2">
        <v>313639</v>
      </c>
    </row>
    <row r="428" spans="4:12" ht="15.75" x14ac:dyDescent="0.25">
      <c r="E428" s="271" t="s">
        <v>577</v>
      </c>
      <c r="F428" s="86">
        <v>4500</v>
      </c>
      <c r="G428" s="272" t="s">
        <v>679</v>
      </c>
      <c r="L428"/>
    </row>
    <row r="429" spans="4:12" ht="15.75" x14ac:dyDescent="0.25">
      <c r="E429" s="271" t="s">
        <v>672</v>
      </c>
      <c r="F429" s="86">
        <v>5500</v>
      </c>
      <c r="G429" s="272" t="s">
        <v>679</v>
      </c>
      <c r="L429"/>
    </row>
    <row r="430" spans="4:12" ht="15.75" x14ac:dyDescent="0.25">
      <c r="E430" s="271" t="s">
        <v>585</v>
      </c>
      <c r="F430" s="86">
        <v>7395</v>
      </c>
      <c r="G430" s="272" t="s">
        <v>679</v>
      </c>
      <c r="L430"/>
    </row>
    <row r="431" spans="4:12" ht="15.75" x14ac:dyDescent="0.25">
      <c r="E431" s="271" t="s">
        <v>584</v>
      </c>
      <c r="F431" s="86">
        <v>2500</v>
      </c>
      <c r="G431" s="272" t="s">
        <v>679</v>
      </c>
      <c r="L431"/>
    </row>
    <row r="432" spans="4:12" ht="15.75" x14ac:dyDescent="0.25">
      <c r="E432" s="271" t="s">
        <v>755</v>
      </c>
      <c r="F432" s="86">
        <v>4000</v>
      </c>
      <c r="G432" s="272" t="s">
        <v>681</v>
      </c>
      <c r="L432"/>
    </row>
    <row r="433" spans="5:12" ht="15.75" x14ac:dyDescent="0.25">
      <c r="E433" s="271" t="s">
        <v>589</v>
      </c>
      <c r="F433" s="86">
        <v>17006</v>
      </c>
      <c r="G433" s="272" t="s">
        <v>677</v>
      </c>
      <c r="L433"/>
    </row>
    <row r="434" spans="5:12" ht="15.75" x14ac:dyDescent="0.25">
      <c r="E434" s="271" t="s">
        <v>581</v>
      </c>
      <c r="F434" s="86">
        <v>2915</v>
      </c>
      <c r="G434" s="272" t="s">
        <v>679</v>
      </c>
      <c r="L434"/>
    </row>
    <row r="435" spans="5:12" ht="15.75" x14ac:dyDescent="0.25">
      <c r="E435" s="271" t="s">
        <v>590</v>
      </c>
      <c r="F435" s="86">
        <v>18000</v>
      </c>
      <c r="G435" s="272" t="s">
        <v>677</v>
      </c>
      <c r="L435"/>
    </row>
    <row r="436" spans="5:12" ht="15.75" x14ac:dyDescent="0.25">
      <c r="E436" s="271" t="s">
        <v>591</v>
      </c>
      <c r="F436" s="86">
        <v>7500</v>
      </c>
      <c r="G436" s="272" t="s">
        <v>680</v>
      </c>
      <c r="L436"/>
    </row>
    <row r="437" spans="5:12" ht="15.75" x14ac:dyDescent="0.25">
      <c r="E437" s="271" t="s">
        <v>600</v>
      </c>
      <c r="F437" s="86">
        <v>7500</v>
      </c>
      <c r="G437" s="272" t="s">
        <v>680</v>
      </c>
      <c r="L437"/>
    </row>
    <row r="438" spans="5:12" ht="15.75" x14ac:dyDescent="0.25">
      <c r="E438" s="271" t="s">
        <v>592</v>
      </c>
      <c r="F438" s="86">
        <v>3198</v>
      </c>
      <c r="G438" s="272" t="s">
        <v>679</v>
      </c>
      <c r="L438"/>
    </row>
    <row r="439" spans="5:12" ht="15.75" x14ac:dyDescent="0.25">
      <c r="E439" s="271" t="s">
        <v>587</v>
      </c>
      <c r="F439" s="86">
        <v>2818</v>
      </c>
      <c r="G439" s="272" t="s">
        <v>679</v>
      </c>
      <c r="L439"/>
    </row>
    <row r="440" spans="5:12" ht="15.75" x14ac:dyDescent="0.25">
      <c r="E440" s="271" t="s">
        <v>593</v>
      </c>
      <c r="F440" s="86">
        <v>5419</v>
      </c>
      <c r="G440" s="272" t="s">
        <v>679</v>
      </c>
    </row>
    <row r="441" spans="5:12" ht="15.75" x14ac:dyDescent="0.25">
      <c r="E441" s="271" t="s">
        <v>594</v>
      </c>
      <c r="F441" s="86">
        <v>3907</v>
      </c>
      <c r="G441" s="272" t="s">
        <v>679</v>
      </c>
    </row>
    <row r="442" spans="5:12" ht="15.75" x14ac:dyDescent="0.25">
      <c r="E442" s="271" t="s">
        <v>586</v>
      </c>
      <c r="F442" s="86">
        <v>5463</v>
      </c>
      <c r="G442" s="272" t="s">
        <v>680</v>
      </c>
    </row>
    <row r="443" spans="5:12" ht="15.75" x14ac:dyDescent="0.25">
      <c r="E443" s="271" t="s">
        <v>588</v>
      </c>
      <c r="F443" s="86">
        <v>5967</v>
      </c>
      <c r="G443" s="272" t="s">
        <v>680</v>
      </c>
    </row>
    <row r="444" spans="5:12" ht="15.75" x14ac:dyDescent="0.25">
      <c r="E444" s="271" t="s">
        <v>578</v>
      </c>
      <c r="F444" s="86">
        <v>5000</v>
      </c>
      <c r="G444" s="272" t="s">
        <v>679</v>
      </c>
    </row>
    <row r="445" spans="5:12" ht="15.75" x14ac:dyDescent="0.25">
      <c r="E445" s="271" t="s">
        <v>595</v>
      </c>
      <c r="F445" s="86">
        <v>4018</v>
      </c>
      <c r="G445" s="272" t="s">
        <v>679</v>
      </c>
    </row>
    <row r="446" spans="5:12" ht="15.75" x14ac:dyDescent="0.25">
      <c r="E446" s="271" t="s">
        <v>596</v>
      </c>
      <c r="F446" s="86">
        <v>4700</v>
      </c>
      <c r="G446" s="272" t="s">
        <v>679</v>
      </c>
    </row>
    <row r="447" spans="5:12" ht="15.75" x14ac:dyDescent="0.25">
      <c r="E447" s="271" t="s">
        <v>598</v>
      </c>
      <c r="F447" s="86">
        <v>6045</v>
      </c>
      <c r="G447" s="272" t="s">
        <v>680</v>
      </c>
    </row>
    <row r="448" spans="5:12" ht="15.75" x14ac:dyDescent="0.25">
      <c r="E448" s="271" t="s">
        <v>599</v>
      </c>
      <c r="F448" s="86">
        <v>4329</v>
      </c>
      <c r="G448" s="272" t="s">
        <v>679</v>
      </c>
    </row>
    <row r="449" spans="5:12" ht="15.75" x14ac:dyDescent="0.25">
      <c r="E449" s="271" t="s">
        <v>601</v>
      </c>
      <c r="F449" s="86">
        <v>6000</v>
      </c>
      <c r="G449" s="272" t="s">
        <v>680</v>
      </c>
    </row>
    <row r="450" spans="5:12" ht="15.75" x14ac:dyDescent="0.25">
      <c r="E450" s="271" t="s">
        <v>582</v>
      </c>
      <c r="F450" s="86">
        <v>120000</v>
      </c>
      <c r="G450" s="272" t="s">
        <v>677</v>
      </c>
    </row>
    <row r="451" spans="5:12" x14ac:dyDescent="0.25">
      <c r="E451" s="272" t="s">
        <v>649</v>
      </c>
      <c r="F451" s="263">
        <v>500</v>
      </c>
      <c r="G451" s="272" t="s">
        <v>679</v>
      </c>
    </row>
    <row r="452" spans="5:12" x14ac:dyDescent="0.25">
      <c r="E452" s="272" t="s">
        <v>678</v>
      </c>
      <c r="F452" s="263">
        <v>4000</v>
      </c>
      <c r="G452" s="272" t="s">
        <v>679</v>
      </c>
    </row>
    <row r="453" spans="5:12" x14ac:dyDescent="0.25">
      <c r="E453" s="272" t="s">
        <v>756</v>
      </c>
      <c r="F453" s="263">
        <v>3459</v>
      </c>
      <c r="G453" s="272" t="s">
        <v>679</v>
      </c>
    </row>
    <row r="454" spans="5:12" x14ac:dyDescent="0.25">
      <c r="E454" s="272" t="s">
        <v>757</v>
      </c>
      <c r="F454" s="263">
        <v>2500</v>
      </c>
      <c r="G454" s="272" t="s">
        <v>681</v>
      </c>
    </row>
    <row r="455" spans="5:12" x14ac:dyDescent="0.25">
      <c r="E455" s="272" t="s">
        <v>758</v>
      </c>
      <c r="F455" s="263">
        <v>1500</v>
      </c>
      <c r="G455" s="272" t="s">
        <v>681</v>
      </c>
    </row>
    <row r="456" spans="5:12" x14ac:dyDescent="0.25">
      <c r="E456" s="272" t="s">
        <v>759</v>
      </c>
      <c r="F456" s="263">
        <v>1100</v>
      </c>
      <c r="G456" s="272" t="s">
        <v>681</v>
      </c>
    </row>
    <row r="458" spans="5:12" x14ac:dyDescent="0.25">
      <c r="F458" s="33">
        <f>SUM(F421:F457)</f>
        <v>313639</v>
      </c>
    </row>
    <row r="461" spans="5:12" ht="18.75" x14ac:dyDescent="0.3">
      <c r="E461" s="451" t="s">
        <v>760</v>
      </c>
      <c r="F461" s="451"/>
      <c r="G461" s="451"/>
    </row>
    <row r="462" spans="5:12" x14ac:dyDescent="0.25">
      <c r="E462" s="254" t="s">
        <v>682</v>
      </c>
      <c r="F462" s="254" t="s">
        <v>23</v>
      </c>
      <c r="G462" s="254" t="s">
        <v>683</v>
      </c>
    </row>
    <row r="463" spans="5:12" ht="15.75" x14ac:dyDescent="0.25">
      <c r="E463" s="271" t="s">
        <v>592</v>
      </c>
      <c r="F463" s="86">
        <v>1500</v>
      </c>
      <c r="G463" s="272" t="s">
        <v>679</v>
      </c>
      <c r="L463"/>
    </row>
    <row r="464" spans="5:12" ht="15.75" x14ac:dyDescent="0.25">
      <c r="E464" s="271" t="s">
        <v>595</v>
      </c>
      <c r="F464" s="86">
        <v>2500</v>
      </c>
      <c r="G464" s="272" t="s">
        <v>679</v>
      </c>
    </row>
    <row r="465" spans="5:12" ht="15.75" x14ac:dyDescent="0.25">
      <c r="E465" s="271" t="s">
        <v>598</v>
      </c>
      <c r="F465" s="86">
        <v>2000</v>
      </c>
      <c r="G465" s="272" t="s">
        <v>580</v>
      </c>
    </row>
    <row r="470" spans="5:12" x14ac:dyDescent="0.25">
      <c r="L470"/>
    </row>
    <row r="471" spans="5:12" x14ac:dyDescent="0.25">
      <c r="L471"/>
    </row>
    <row r="472" spans="5:12" x14ac:dyDescent="0.25">
      <c r="L472"/>
    </row>
    <row r="473" spans="5:12" x14ac:dyDescent="0.25">
      <c r="L473"/>
    </row>
    <row r="474" spans="5:12" x14ac:dyDescent="0.25">
      <c r="L474"/>
    </row>
    <row r="475" spans="5:12" x14ac:dyDescent="0.25">
      <c r="L475"/>
    </row>
    <row r="476" spans="5:12" x14ac:dyDescent="0.25">
      <c r="L476"/>
    </row>
    <row r="477" spans="5:12" x14ac:dyDescent="0.25">
      <c r="L477"/>
    </row>
    <row r="478" spans="5:12" x14ac:dyDescent="0.25">
      <c r="L478"/>
    </row>
    <row r="479" spans="5:12" x14ac:dyDescent="0.25">
      <c r="L479"/>
    </row>
    <row r="480" spans="5:12" x14ac:dyDescent="0.25">
      <c r="L480"/>
    </row>
    <row r="481" spans="12:12" x14ac:dyDescent="0.25">
      <c r="L481"/>
    </row>
    <row r="482" spans="12:12" x14ac:dyDescent="0.25">
      <c r="L482"/>
    </row>
    <row r="483" spans="12:12" x14ac:dyDescent="0.25">
      <c r="L483"/>
    </row>
    <row r="484" spans="12:12" x14ac:dyDescent="0.25">
      <c r="L484"/>
    </row>
    <row r="485" spans="12:12" x14ac:dyDescent="0.25">
      <c r="L485"/>
    </row>
    <row r="486" spans="12:12" x14ac:dyDescent="0.25">
      <c r="L486"/>
    </row>
    <row r="487" spans="12:12" x14ac:dyDescent="0.25">
      <c r="L487"/>
    </row>
    <row r="488" spans="12:12" x14ac:dyDescent="0.25">
      <c r="L488"/>
    </row>
    <row r="489" spans="12:12" x14ac:dyDescent="0.25">
      <c r="L489"/>
    </row>
    <row r="490" spans="12:12" x14ac:dyDescent="0.25">
      <c r="L490"/>
    </row>
    <row r="491" spans="12:12" x14ac:dyDescent="0.25">
      <c r="L491"/>
    </row>
    <row r="492" spans="12:12" x14ac:dyDescent="0.25">
      <c r="L492"/>
    </row>
    <row r="493" spans="12:12" x14ac:dyDescent="0.25">
      <c r="L493"/>
    </row>
    <row r="494" spans="12:12" x14ac:dyDescent="0.25">
      <c r="L494"/>
    </row>
    <row r="495" spans="12:12" x14ac:dyDescent="0.25">
      <c r="L495"/>
    </row>
    <row r="496" spans="12:12" x14ac:dyDescent="0.25">
      <c r="L496"/>
    </row>
    <row r="497" spans="12:12" x14ac:dyDescent="0.25">
      <c r="L497"/>
    </row>
    <row r="498" spans="12:12" x14ac:dyDescent="0.25">
      <c r="L498"/>
    </row>
    <row r="499" spans="12:12" x14ac:dyDescent="0.25">
      <c r="L499"/>
    </row>
    <row r="500" spans="12:12" x14ac:dyDescent="0.25">
      <c r="L500"/>
    </row>
    <row r="501" spans="12:12" x14ac:dyDescent="0.25">
      <c r="L501"/>
    </row>
    <row r="502" spans="12:12" x14ac:dyDescent="0.25">
      <c r="L502"/>
    </row>
    <row r="503" spans="12:12" x14ac:dyDescent="0.25">
      <c r="L503"/>
    </row>
    <row r="504" spans="12:12" x14ac:dyDescent="0.25">
      <c r="L504"/>
    </row>
    <row r="505" spans="12:12" x14ac:dyDescent="0.25">
      <c r="L505"/>
    </row>
    <row r="506" spans="12:12" x14ac:dyDescent="0.25">
      <c r="L506"/>
    </row>
    <row r="507" spans="12:12" x14ac:dyDescent="0.25">
      <c r="L507"/>
    </row>
    <row r="508" spans="12:12" x14ac:dyDescent="0.25">
      <c r="L508"/>
    </row>
    <row r="509" spans="12:12" x14ac:dyDescent="0.25">
      <c r="L509"/>
    </row>
    <row r="510" spans="12:12" x14ac:dyDescent="0.25">
      <c r="L510"/>
    </row>
    <row r="511" spans="12:12" x14ac:dyDescent="0.25">
      <c r="L511"/>
    </row>
    <row r="512" spans="12:12" x14ac:dyDescent="0.25">
      <c r="L512" s="283"/>
    </row>
    <row r="513" spans="12:14" x14ac:dyDescent="0.25">
      <c r="L513"/>
      <c r="N513" s="283"/>
    </row>
    <row r="514" spans="12:14" x14ac:dyDescent="0.25">
      <c r="L514"/>
      <c r="N514" s="283"/>
    </row>
    <row r="515" spans="12:14" x14ac:dyDescent="0.25">
      <c r="L515"/>
      <c r="N515" s="283"/>
    </row>
  </sheetData>
  <autoFilter ref="B148:R188" xr:uid="{00000000-0009-0000-0000-000005000000}"/>
  <sortState xmlns:xlrd2="http://schemas.microsoft.com/office/spreadsheetml/2017/richdata2" ref="D409:J433">
    <sortCondition ref="D409:D433"/>
  </sortState>
  <mergeCells count="15">
    <mergeCell ref="T62:W62"/>
    <mergeCell ref="B1:R1"/>
    <mergeCell ref="B52:R52"/>
    <mergeCell ref="A99:Q99"/>
    <mergeCell ref="A232:P232"/>
    <mergeCell ref="A147:R147"/>
    <mergeCell ref="E461:G461"/>
    <mergeCell ref="F308:H308"/>
    <mergeCell ref="F350:G350"/>
    <mergeCell ref="A251:N251"/>
    <mergeCell ref="A290:M290"/>
    <mergeCell ref="D418:H418"/>
    <mergeCell ref="D358:H358"/>
    <mergeCell ref="F406:G406"/>
    <mergeCell ref="A294:P294"/>
  </mergeCells>
  <conditionalFormatting sqref="A280">
    <cfRule type="duplicateValues" dxfId="223" priority="150"/>
  </conditionalFormatting>
  <conditionalFormatting sqref="A281:A287">
    <cfRule type="duplicateValues" dxfId="222" priority="188"/>
  </conditionalFormatting>
  <conditionalFormatting sqref="B102:B103">
    <cfRule type="duplicateValues" dxfId="221" priority="142"/>
  </conditionalFormatting>
  <conditionalFormatting sqref="B104">
    <cfRule type="duplicateValues" dxfId="220" priority="138"/>
  </conditionalFormatting>
  <conditionalFormatting sqref="B105">
    <cfRule type="duplicateValues" dxfId="219" priority="135"/>
  </conditionalFormatting>
  <conditionalFormatting sqref="B106">
    <cfRule type="duplicateValues" dxfId="218" priority="132"/>
  </conditionalFormatting>
  <conditionalFormatting sqref="B107">
    <cfRule type="duplicateValues" dxfId="217" priority="131"/>
  </conditionalFormatting>
  <conditionalFormatting sqref="B108">
    <cfRule type="duplicateValues" dxfId="216" priority="126"/>
  </conditionalFormatting>
  <conditionalFormatting sqref="B109">
    <cfRule type="duplicateValues" dxfId="215" priority="123"/>
  </conditionalFormatting>
  <conditionalFormatting sqref="B110">
    <cfRule type="duplicateValues" dxfId="214" priority="120"/>
  </conditionalFormatting>
  <conditionalFormatting sqref="B111">
    <cfRule type="duplicateValues" dxfId="213" priority="117"/>
  </conditionalFormatting>
  <conditionalFormatting sqref="B112">
    <cfRule type="duplicateValues" dxfId="212" priority="107"/>
  </conditionalFormatting>
  <conditionalFormatting sqref="B113">
    <cfRule type="duplicateValues" dxfId="211" priority="105"/>
  </conditionalFormatting>
  <conditionalFormatting sqref="B114">
    <cfRule type="duplicateValues" dxfId="210" priority="100"/>
  </conditionalFormatting>
  <conditionalFormatting sqref="B115:B116">
    <cfRule type="duplicateValues" dxfId="209" priority="108"/>
  </conditionalFormatting>
  <conditionalFormatting sqref="B117:B119">
    <cfRule type="duplicateValues" dxfId="208" priority="111"/>
  </conditionalFormatting>
  <conditionalFormatting sqref="B120">
    <cfRule type="duplicateValues" dxfId="207" priority="114"/>
  </conditionalFormatting>
  <conditionalFormatting sqref="B121">
    <cfRule type="duplicateValues" dxfId="206" priority="94"/>
  </conditionalFormatting>
  <conditionalFormatting sqref="B122">
    <cfRule type="duplicateValues" dxfId="205" priority="97"/>
  </conditionalFormatting>
  <conditionalFormatting sqref="B123">
    <cfRule type="duplicateValues" dxfId="204" priority="91"/>
  </conditionalFormatting>
  <conditionalFormatting sqref="B124:B125">
    <cfRule type="duplicateValues" dxfId="203" priority="88"/>
  </conditionalFormatting>
  <conditionalFormatting sqref="B132">
    <cfRule type="duplicateValues" dxfId="202" priority="84"/>
  </conditionalFormatting>
  <conditionalFormatting sqref="C3">
    <cfRule type="duplicateValues" dxfId="201" priority="52"/>
  </conditionalFormatting>
  <conditionalFormatting sqref="C4">
    <cfRule type="duplicateValues" dxfId="200" priority="49"/>
  </conditionalFormatting>
  <conditionalFormatting sqref="C6">
    <cfRule type="duplicateValues" dxfId="199" priority="46"/>
  </conditionalFormatting>
  <conditionalFormatting sqref="C7">
    <cfRule type="duplicateValues" dxfId="198" priority="43"/>
  </conditionalFormatting>
  <conditionalFormatting sqref="C8">
    <cfRule type="duplicateValues" dxfId="197" priority="35"/>
  </conditionalFormatting>
  <conditionalFormatting sqref="C9">
    <cfRule type="duplicateValues" dxfId="196" priority="38"/>
  </conditionalFormatting>
  <conditionalFormatting sqref="C13">
    <cfRule type="duplicateValues" dxfId="195" priority="37"/>
  </conditionalFormatting>
  <conditionalFormatting sqref="C14">
    <cfRule type="duplicateValues" dxfId="194" priority="32"/>
  </conditionalFormatting>
  <conditionalFormatting sqref="C15">
    <cfRule type="duplicateValues" dxfId="193" priority="29"/>
  </conditionalFormatting>
  <conditionalFormatting sqref="C16">
    <cfRule type="duplicateValues" dxfId="192" priority="26"/>
  </conditionalFormatting>
  <conditionalFormatting sqref="C19">
    <cfRule type="duplicateValues" dxfId="191" priority="25"/>
  </conditionalFormatting>
  <conditionalFormatting sqref="C21">
    <cfRule type="duplicateValues" dxfId="190" priority="20"/>
  </conditionalFormatting>
  <conditionalFormatting sqref="C22">
    <cfRule type="duplicateValues" dxfId="189" priority="17"/>
  </conditionalFormatting>
  <conditionalFormatting sqref="C23">
    <cfRule type="duplicateValues" dxfId="188" priority="14"/>
  </conditionalFormatting>
  <conditionalFormatting sqref="C27">
    <cfRule type="duplicateValues" dxfId="187" priority="10"/>
  </conditionalFormatting>
  <conditionalFormatting sqref="C28">
    <cfRule type="duplicateValues" dxfId="186" priority="7"/>
  </conditionalFormatting>
  <conditionalFormatting sqref="C29">
    <cfRule type="duplicateValues" dxfId="185" priority="4"/>
  </conditionalFormatting>
  <conditionalFormatting sqref="C31">
    <cfRule type="duplicateValues" dxfId="184" priority="1"/>
  </conditionalFormatting>
  <conditionalFormatting sqref="C54">
    <cfRule type="duplicateValues" dxfId="183" priority="82"/>
  </conditionalFormatting>
  <conditionalFormatting sqref="C55">
    <cfRule type="duplicateValues" dxfId="182" priority="78"/>
  </conditionalFormatting>
  <conditionalFormatting sqref="C56">
    <cfRule type="duplicateValues" dxfId="181" priority="77"/>
  </conditionalFormatting>
  <conditionalFormatting sqref="C57">
    <cfRule type="duplicateValues" dxfId="180" priority="72"/>
  </conditionalFormatting>
  <conditionalFormatting sqref="C77">
    <cfRule type="duplicateValues" dxfId="179" priority="69"/>
  </conditionalFormatting>
  <conditionalFormatting sqref="C83">
    <cfRule type="duplicateValues" dxfId="178" priority="66"/>
  </conditionalFormatting>
  <conditionalFormatting sqref="C84">
    <cfRule type="duplicateValues" dxfId="177" priority="63"/>
  </conditionalFormatting>
  <conditionalFormatting sqref="C86">
    <cfRule type="duplicateValues" dxfId="176" priority="60"/>
  </conditionalFormatting>
  <conditionalFormatting sqref="C87">
    <cfRule type="duplicateValues" dxfId="175" priority="57"/>
  </conditionalFormatting>
  <conditionalFormatting sqref="C88">
    <cfRule type="duplicateValues" dxfId="174" priority="54"/>
  </conditionalFormatting>
  <conditionalFormatting sqref="C100">
    <cfRule type="duplicateValues" dxfId="173" priority="141"/>
  </conditionalFormatting>
  <conditionalFormatting sqref="C102:C103">
    <cfRule type="duplicateValues" dxfId="172" priority="143"/>
  </conditionalFormatting>
  <conditionalFormatting sqref="C104">
    <cfRule type="duplicateValues" dxfId="171" priority="139"/>
  </conditionalFormatting>
  <conditionalFormatting sqref="C105">
    <cfRule type="duplicateValues" dxfId="170" priority="136"/>
  </conditionalFormatting>
  <conditionalFormatting sqref="C106">
    <cfRule type="duplicateValues" dxfId="169" priority="133"/>
  </conditionalFormatting>
  <conditionalFormatting sqref="C107">
    <cfRule type="duplicateValues" dxfId="168" priority="130"/>
  </conditionalFormatting>
  <conditionalFormatting sqref="C108">
    <cfRule type="duplicateValues" dxfId="167" priority="127"/>
  </conditionalFormatting>
  <conditionalFormatting sqref="C109">
    <cfRule type="duplicateValues" dxfId="166" priority="124"/>
  </conditionalFormatting>
  <conditionalFormatting sqref="C110">
    <cfRule type="duplicateValues" dxfId="165" priority="121"/>
  </conditionalFormatting>
  <conditionalFormatting sqref="C111">
    <cfRule type="duplicateValues" dxfId="164" priority="118"/>
  </conditionalFormatting>
  <conditionalFormatting sqref="C112">
    <cfRule type="duplicateValues" dxfId="163" priority="106"/>
  </conditionalFormatting>
  <conditionalFormatting sqref="C113">
    <cfRule type="duplicateValues" dxfId="162" priority="104"/>
  </conditionalFormatting>
  <conditionalFormatting sqref="C114">
    <cfRule type="duplicateValues" dxfId="161" priority="101"/>
  </conditionalFormatting>
  <conditionalFormatting sqref="C115:C116">
    <cfRule type="duplicateValues" dxfId="160" priority="109"/>
  </conditionalFormatting>
  <conditionalFormatting sqref="C117:C119">
    <cfRule type="duplicateValues" dxfId="159" priority="112"/>
  </conditionalFormatting>
  <conditionalFormatting sqref="C120">
    <cfRule type="duplicateValues" dxfId="158" priority="115"/>
  </conditionalFormatting>
  <conditionalFormatting sqref="C121">
    <cfRule type="duplicateValues" dxfId="157" priority="95"/>
  </conditionalFormatting>
  <conditionalFormatting sqref="C122">
    <cfRule type="duplicateValues" dxfId="156" priority="98"/>
  </conditionalFormatting>
  <conditionalFormatting sqref="C123">
    <cfRule type="duplicateValues" dxfId="155" priority="92"/>
  </conditionalFormatting>
  <conditionalFormatting sqref="C124:C125">
    <cfRule type="duplicateValues" dxfId="154" priority="89"/>
  </conditionalFormatting>
  <conditionalFormatting sqref="C130">
    <cfRule type="duplicateValues" dxfId="153" priority="87"/>
  </conditionalFormatting>
  <conditionalFormatting sqref="C132">
    <cfRule type="duplicateValues" dxfId="152" priority="85"/>
  </conditionalFormatting>
  <conditionalFormatting sqref="C234:C1048576 C194:C232">
    <cfRule type="duplicateValues" dxfId="151" priority="191"/>
  </conditionalFormatting>
  <conditionalFormatting sqref="C280">
    <cfRule type="duplicateValues" dxfId="150" priority="151"/>
  </conditionalFormatting>
  <conditionalFormatting sqref="C281:C287">
    <cfRule type="duplicateValues" dxfId="149" priority="190"/>
  </conditionalFormatting>
  <conditionalFormatting sqref="D3">
    <cfRule type="duplicateValues" dxfId="148" priority="53"/>
  </conditionalFormatting>
  <conditionalFormatting sqref="D4">
    <cfRule type="duplicateValues" dxfId="147" priority="50"/>
  </conditionalFormatting>
  <conditionalFormatting sqref="D6">
    <cfRule type="duplicateValues" dxfId="146" priority="47"/>
  </conditionalFormatting>
  <conditionalFormatting sqref="D7">
    <cfRule type="duplicateValues" dxfId="145" priority="44"/>
  </conditionalFormatting>
  <conditionalFormatting sqref="D8">
    <cfRule type="duplicateValues" dxfId="144" priority="42"/>
  </conditionalFormatting>
  <conditionalFormatting sqref="D9">
    <cfRule type="duplicateValues" dxfId="143" priority="39"/>
  </conditionalFormatting>
  <conditionalFormatting sqref="D13">
    <cfRule type="duplicateValues" dxfId="142" priority="36"/>
  </conditionalFormatting>
  <conditionalFormatting sqref="D14">
    <cfRule type="duplicateValues" dxfId="141" priority="33"/>
  </conditionalFormatting>
  <conditionalFormatting sqref="D15">
    <cfRule type="duplicateValues" dxfId="140" priority="30"/>
  </conditionalFormatting>
  <conditionalFormatting sqref="D16">
    <cfRule type="duplicateValues" dxfId="139" priority="27"/>
  </conditionalFormatting>
  <conditionalFormatting sqref="D19">
    <cfRule type="duplicateValues" dxfId="138" priority="24"/>
  </conditionalFormatting>
  <conditionalFormatting sqref="D21">
    <cfRule type="duplicateValues" dxfId="137" priority="21"/>
  </conditionalFormatting>
  <conditionalFormatting sqref="D22">
    <cfRule type="duplicateValues" dxfId="136" priority="18"/>
  </conditionalFormatting>
  <conditionalFormatting sqref="D23">
    <cfRule type="duplicateValues" dxfId="135" priority="15"/>
  </conditionalFormatting>
  <conditionalFormatting sqref="D25">
    <cfRule type="duplicateValues" dxfId="134" priority="13"/>
  </conditionalFormatting>
  <conditionalFormatting sqref="D27">
    <cfRule type="duplicateValues" dxfId="133" priority="11"/>
  </conditionalFormatting>
  <conditionalFormatting sqref="D28">
    <cfRule type="duplicateValues" dxfId="132" priority="8"/>
  </conditionalFormatting>
  <conditionalFormatting sqref="D29">
    <cfRule type="duplicateValues" dxfId="131" priority="5"/>
  </conditionalFormatting>
  <conditionalFormatting sqref="D31">
    <cfRule type="duplicateValues" dxfId="130" priority="2"/>
  </conditionalFormatting>
  <conditionalFormatting sqref="D54">
    <cfRule type="duplicateValues" dxfId="129" priority="81"/>
  </conditionalFormatting>
  <conditionalFormatting sqref="D55">
    <cfRule type="duplicateValues" dxfId="128" priority="79"/>
  </conditionalFormatting>
  <conditionalFormatting sqref="D56">
    <cfRule type="duplicateValues" dxfId="127" priority="76"/>
  </conditionalFormatting>
  <conditionalFormatting sqref="D57">
    <cfRule type="duplicateValues" dxfId="126" priority="73"/>
  </conditionalFormatting>
  <conditionalFormatting sqref="D77">
    <cfRule type="duplicateValues" dxfId="125" priority="70"/>
  </conditionalFormatting>
  <conditionalFormatting sqref="D83">
    <cfRule type="duplicateValues" dxfId="124" priority="67"/>
  </conditionalFormatting>
  <conditionalFormatting sqref="D84">
    <cfRule type="duplicateValues" dxfId="123" priority="64"/>
  </conditionalFormatting>
  <conditionalFormatting sqref="D86">
    <cfRule type="duplicateValues" dxfId="122" priority="61"/>
  </conditionalFormatting>
  <conditionalFormatting sqref="D87">
    <cfRule type="duplicateValues" dxfId="121" priority="58"/>
  </conditionalFormatting>
  <conditionalFormatting sqref="D88">
    <cfRule type="duplicateValues" dxfId="120" priority="55"/>
  </conditionalFormatting>
  <conditionalFormatting sqref="E102:E103">
    <cfRule type="duplicateValues" dxfId="119" priority="144"/>
  </conditionalFormatting>
  <conditionalFormatting sqref="E104">
    <cfRule type="duplicateValues" dxfId="118" priority="140"/>
  </conditionalFormatting>
  <conditionalFormatting sqref="E105">
    <cfRule type="duplicateValues" dxfId="117" priority="137"/>
  </conditionalFormatting>
  <conditionalFormatting sqref="E106">
    <cfRule type="duplicateValues" dxfId="116" priority="134"/>
  </conditionalFormatting>
  <conditionalFormatting sqref="E107">
    <cfRule type="duplicateValues" dxfId="115" priority="129"/>
  </conditionalFormatting>
  <conditionalFormatting sqref="E108">
    <cfRule type="duplicateValues" dxfId="114" priority="128"/>
  </conditionalFormatting>
  <conditionalFormatting sqref="E109">
    <cfRule type="duplicateValues" dxfId="113" priority="125"/>
  </conditionalFormatting>
  <conditionalFormatting sqref="E110">
    <cfRule type="duplicateValues" dxfId="112" priority="122"/>
  </conditionalFormatting>
  <conditionalFormatting sqref="E111">
    <cfRule type="duplicateValues" dxfId="111" priority="119"/>
  </conditionalFormatting>
  <conditionalFormatting sqref="E113">
    <cfRule type="duplicateValues" dxfId="110" priority="103"/>
  </conditionalFormatting>
  <conditionalFormatting sqref="E114">
    <cfRule type="duplicateValues" dxfId="109" priority="102"/>
  </conditionalFormatting>
  <conditionalFormatting sqref="E115:E116">
    <cfRule type="duplicateValues" dxfId="108" priority="110"/>
  </conditionalFormatting>
  <conditionalFormatting sqref="E117:E119">
    <cfRule type="duplicateValues" dxfId="107" priority="113"/>
  </conditionalFormatting>
  <conditionalFormatting sqref="E120">
    <cfRule type="duplicateValues" dxfId="106" priority="116"/>
  </conditionalFormatting>
  <conditionalFormatting sqref="E121">
    <cfRule type="duplicateValues" dxfId="105" priority="96"/>
  </conditionalFormatting>
  <conditionalFormatting sqref="E122">
    <cfRule type="duplicateValues" dxfId="104" priority="99"/>
  </conditionalFormatting>
  <conditionalFormatting sqref="E123">
    <cfRule type="duplicateValues" dxfId="103" priority="93"/>
  </conditionalFormatting>
  <conditionalFormatting sqref="E124:E125">
    <cfRule type="duplicateValues" dxfId="102" priority="90"/>
  </conditionalFormatting>
  <conditionalFormatting sqref="E132">
    <cfRule type="duplicateValues" dxfId="101" priority="86"/>
  </conditionalFormatting>
  <conditionalFormatting sqref="F4">
    <cfRule type="duplicateValues" dxfId="100" priority="51"/>
  </conditionalFormatting>
  <conditionalFormatting sqref="F6">
    <cfRule type="duplicateValues" dxfId="99" priority="48"/>
  </conditionalFormatting>
  <conditionalFormatting sqref="F7">
    <cfRule type="duplicateValues" dxfId="98" priority="45"/>
  </conditionalFormatting>
  <conditionalFormatting sqref="F8">
    <cfRule type="duplicateValues" dxfId="97" priority="41"/>
  </conditionalFormatting>
  <conditionalFormatting sqref="F9">
    <cfRule type="duplicateValues" dxfId="96" priority="40"/>
  </conditionalFormatting>
  <conditionalFormatting sqref="F14">
    <cfRule type="duplicateValues" dxfId="95" priority="34"/>
  </conditionalFormatting>
  <conditionalFormatting sqref="F15">
    <cfRule type="duplicateValues" dxfId="94" priority="31"/>
  </conditionalFormatting>
  <conditionalFormatting sqref="F16">
    <cfRule type="duplicateValues" dxfId="93" priority="28"/>
  </conditionalFormatting>
  <conditionalFormatting sqref="F19">
    <cfRule type="duplicateValues" dxfId="92" priority="23"/>
  </conditionalFormatting>
  <conditionalFormatting sqref="F21">
    <cfRule type="duplicateValues" dxfId="91" priority="22"/>
  </conditionalFormatting>
  <conditionalFormatting sqref="F22">
    <cfRule type="duplicateValues" dxfId="90" priority="19"/>
  </conditionalFormatting>
  <conditionalFormatting sqref="F23">
    <cfRule type="duplicateValues" dxfId="89" priority="16"/>
  </conditionalFormatting>
  <conditionalFormatting sqref="F27">
    <cfRule type="duplicateValues" dxfId="88" priority="12"/>
  </conditionalFormatting>
  <conditionalFormatting sqref="F28">
    <cfRule type="duplicateValues" dxfId="87" priority="9"/>
  </conditionalFormatting>
  <conditionalFormatting sqref="F29">
    <cfRule type="duplicateValues" dxfId="86" priority="6"/>
  </conditionalFormatting>
  <conditionalFormatting sqref="F31">
    <cfRule type="duplicateValues" dxfId="85" priority="3"/>
  </conditionalFormatting>
  <conditionalFormatting sqref="F54">
    <cfRule type="duplicateValues" dxfId="84" priority="83"/>
  </conditionalFormatting>
  <conditionalFormatting sqref="F55">
    <cfRule type="duplicateValues" dxfId="83" priority="80"/>
  </conditionalFormatting>
  <conditionalFormatting sqref="F56">
    <cfRule type="duplicateValues" dxfId="82" priority="75"/>
  </conditionalFormatting>
  <conditionalFormatting sqref="F57">
    <cfRule type="duplicateValues" dxfId="81" priority="74"/>
  </conditionalFormatting>
  <conditionalFormatting sqref="F77">
    <cfRule type="duplicateValues" dxfId="80" priority="71"/>
  </conditionalFormatting>
  <conditionalFormatting sqref="F83">
    <cfRule type="duplicateValues" dxfId="79" priority="68"/>
  </conditionalFormatting>
  <conditionalFormatting sqref="F84">
    <cfRule type="duplicateValues" dxfId="78" priority="65"/>
  </conditionalFormatting>
  <conditionalFormatting sqref="F86">
    <cfRule type="duplicateValues" dxfId="77" priority="62"/>
  </conditionalFormatting>
  <conditionalFormatting sqref="F87">
    <cfRule type="duplicateValues" dxfId="76" priority="59"/>
  </conditionalFormatting>
  <conditionalFormatting sqref="F88">
    <cfRule type="duplicateValues" dxfId="75" priority="56"/>
  </conditionalFormatting>
  <conditionalFormatting sqref="F310">
    <cfRule type="duplicateValues" dxfId="74" priority="165"/>
  </conditionalFormatting>
  <conditionalFormatting sqref="F311">
    <cfRule type="duplicateValues" dxfId="73" priority="164"/>
  </conditionalFormatting>
  <conditionalFormatting sqref="F312:F317">
    <cfRule type="duplicateValues" dxfId="72" priority="163"/>
  </conditionalFormatting>
  <conditionalFormatting sqref="F318:F319">
    <cfRule type="duplicateValues" dxfId="71" priority="162"/>
  </conditionalFormatting>
  <conditionalFormatting sqref="F320 F322">
    <cfRule type="duplicateValues" dxfId="70" priority="161"/>
  </conditionalFormatting>
  <conditionalFormatting sqref="F321">
    <cfRule type="duplicateValues" dxfId="69" priority="160"/>
  </conditionalFormatting>
  <conditionalFormatting sqref="F323:F326">
    <cfRule type="duplicateValues" dxfId="68" priority="159"/>
  </conditionalFormatting>
  <conditionalFormatting sqref="F327">
    <cfRule type="duplicateValues" dxfId="67" priority="158"/>
  </conditionalFormatting>
  <conditionalFormatting sqref="F328">
    <cfRule type="duplicateValues" dxfId="66" priority="157"/>
  </conditionalFormatting>
  <conditionalFormatting sqref="F329:F330 F333:F335 F337:F347">
    <cfRule type="duplicateValues" dxfId="65" priority="156"/>
  </conditionalFormatting>
  <conditionalFormatting sqref="F331">
    <cfRule type="duplicateValues" dxfId="64" priority="154"/>
  </conditionalFormatting>
  <conditionalFormatting sqref="F332">
    <cfRule type="duplicateValues" dxfId="63" priority="153"/>
  </conditionalFormatting>
  <conditionalFormatting sqref="F336">
    <cfRule type="duplicateValues" dxfId="62" priority="155"/>
  </conditionalFormatting>
  <conditionalFormatting sqref="F352">
    <cfRule type="duplicateValues" dxfId="61" priority="152"/>
  </conditionalFormatting>
  <conditionalFormatting sqref="F362:F388 F390:F394">
    <cfRule type="duplicateValues" dxfId="60" priority="187"/>
  </conditionalFormatting>
  <conditionalFormatting sqref="F362:F395">
    <cfRule type="duplicateValues" dxfId="59" priority="184"/>
  </conditionalFormatting>
  <conditionalFormatting sqref="F389">
    <cfRule type="duplicateValues" dxfId="58" priority="186"/>
  </conditionalFormatting>
  <conditionalFormatting sqref="F395">
    <cfRule type="duplicateValues" dxfId="57" priority="185"/>
  </conditionalFormatting>
  <conditionalFormatting sqref="F407">
    <cfRule type="duplicateValues" dxfId="56" priority="183"/>
    <cfRule type="duplicateValues" dxfId="55" priority="182"/>
  </conditionalFormatting>
  <dataValidations count="36">
    <dataValidation type="custom" allowBlank="1" showInputMessage="1" showErrorMessage="1" errorTitle="Error" error="Duplicate values" sqref="B113 B121 C16 C19" xr:uid="{00000000-0002-0000-0500-000000000000}">
      <formula1>COUNTIF(#REF!,B16)=1</formula1>
    </dataValidation>
    <dataValidation type="custom" allowBlank="1" showInputMessage="1" showErrorMessage="1" errorTitle="Error" error="Duplicate values" sqref="B114" xr:uid="{00000000-0002-0000-0500-000001000000}">
      <formula1>COUNTIF($B$105:B116,B114)=1</formula1>
    </dataValidation>
    <dataValidation type="custom" allowBlank="1" showInputMessage="1" showErrorMessage="1" errorTitle="Error" error="Duplicate values" sqref="B116" xr:uid="{00000000-0002-0000-0500-000002000000}">
      <formula1>COUNTIF($B$105:B116,B116)=1</formula1>
    </dataValidation>
    <dataValidation type="custom" allowBlank="1" showInputMessage="1" showErrorMessage="1" errorTitle="Error" error="Duplicate values" sqref="B115" xr:uid="{00000000-0002-0000-0500-000003000000}">
      <formula1>COUNTIF($B$102:B116,B115)=1</formula1>
    </dataValidation>
    <dataValidation type="custom" allowBlank="1" showInputMessage="1" showErrorMessage="1" errorTitle="Error" error="Duplicate values" sqref="B119" xr:uid="{00000000-0002-0000-0500-000004000000}">
      <formula1>COUNTIF($B$103:B119,B119)=1</formula1>
    </dataValidation>
    <dataValidation type="custom" allowBlank="1" showInputMessage="1" showErrorMessage="1" errorTitle="Error" error="Duplicate values" sqref="B117" xr:uid="{00000000-0002-0000-0500-000005000000}">
      <formula1>COUNTIF($B$103:B119,B117)=1</formula1>
    </dataValidation>
    <dataValidation type="custom" allowBlank="1" showInputMessage="1" showErrorMessage="1" errorTitle="Error" error="Duplicate values" sqref="B120" xr:uid="{00000000-0002-0000-0500-000006000000}">
      <formula1>COUNTIF($B$104:B120,B120)=1</formula1>
    </dataValidation>
    <dataValidation type="custom" allowBlank="1" showInputMessage="1" showErrorMessage="1" errorTitle="Error" error="Duplicate values" sqref="B122" xr:uid="{00000000-0002-0000-0500-000007000000}">
      <formula1>COUNTIF($B$107:B126,B122)=1</formula1>
    </dataValidation>
    <dataValidation type="custom" allowBlank="1" showInputMessage="1" showErrorMessage="1" errorTitle="Error" error="Duplicate values" sqref="B111" xr:uid="{00000000-0002-0000-0500-000008000000}">
      <formula1>COUNTIF($B$102:B111,B111)=1</formula1>
    </dataValidation>
    <dataValidation type="custom" allowBlank="1" showInputMessage="1" showErrorMessage="1" errorTitle="Error" error="Duplicate values" sqref="B107" xr:uid="{00000000-0002-0000-0500-000009000000}">
      <formula1>COUNTIF(B$102:$C114,B107)=1</formula1>
    </dataValidation>
    <dataValidation type="custom" allowBlank="1" showInputMessage="1" showErrorMessage="1" errorTitle="Error" error="Duplicate values" sqref="B108" xr:uid="{00000000-0002-0000-0500-00000A000000}">
      <formula1>COUNTIF($B$102:B122,B108)=1</formula1>
    </dataValidation>
    <dataValidation type="custom" allowBlank="1" showInputMessage="1" showErrorMessage="1" errorTitle="Error" error="Duplicate values" sqref="B109" xr:uid="{00000000-0002-0000-0500-00000B000000}">
      <formula1>COUNTIF($B$111:B118,B109)=1</formula1>
    </dataValidation>
    <dataValidation type="custom" allowBlank="1" showInputMessage="1" showErrorMessage="1" errorTitle="Error" error="Duplicate values" sqref="B104 B112" xr:uid="{00000000-0002-0000-0500-00000C000000}">
      <formula1>COUNTIF($B$102:B108,B104)=1</formula1>
    </dataValidation>
    <dataValidation type="custom" allowBlank="1" showInputMessage="1" showErrorMessage="1" errorTitle="Error" error="Duplicate values" sqref="B103" xr:uid="{00000000-0002-0000-0500-00000D000000}">
      <formula1>COUNTIF($B$102:B115,B103)=1</formula1>
    </dataValidation>
    <dataValidation type="custom" allowBlank="1" showInputMessage="1" showErrorMessage="1" errorTitle="Error" error="Duplicate values" sqref="B132" xr:uid="{00000000-0002-0000-0500-00000E000000}">
      <formula1>COUNTIF($B$101:B134,B132)=1</formula1>
    </dataValidation>
    <dataValidation type="custom" allowBlank="1" showInputMessage="1" showErrorMessage="1" errorTitle="Error" error="Duplicate values" sqref="B110" xr:uid="{00000000-0002-0000-0500-00000F000000}">
      <formula1>COUNTIF($B$102:B197,B110)=1</formula1>
    </dataValidation>
    <dataValidation type="custom" allowBlank="1" showInputMessage="1" showErrorMessage="1" errorTitle="Error" error="Duplicate values" sqref="B123" xr:uid="{00000000-0002-0000-0500-000010000000}">
      <formula1>COUNTIF($B$102:B188,B123)=1</formula1>
    </dataValidation>
    <dataValidation type="custom" allowBlank="1" showInputMessage="1" showErrorMessage="1" errorTitle="Error" error="Duplicate values" sqref="B124" xr:uid="{00000000-0002-0000-0500-000011000000}">
      <formula1>COUNTIF($B$102:B188,B124)=1</formula1>
    </dataValidation>
    <dataValidation type="custom" allowBlank="1" showInputMessage="1" showErrorMessage="1" errorTitle="Error" error="Duplicate values" sqref="C57" xr:uid="{00000000-0002-0000-0500-000012000000}">
      <formula1>COUNTIF($B$54:C68,C57)=1</formula1>
    </dataValidation>
    <dataValidation type="custom" allowBlank="1" showInputMessage="1" showErrorMessage="1" errorTitle="Error" error="Duplicate values" sqref="C56" xr:uid="{00000000-0002-0000-0500-000013000000}">
      <formula1>COUNTIF(C$54:$C60,C56)=1</formula1>
    </dataValidation>
    <dataValidation type="custom" allowBlank="1" showInputMessage="1" showErrorMessage="1" errorTitle="Error" error="Duplicate values" sqref="C55" xr:uid="{00000000-0002-0000-0500-000014000000}">
      <formula1>COUNTIF($B$55:C60,C55)=1</formula1>
    </dataValidation>
    <dataValidation type="custom" allowBlank="1" showInputMessage="1" showErrorMessage="1" errorTitle="Error" error="Duplicate values" sqref="C84" xr:uid="{00000000-0002-0000-0500-000015000000}">
      <formula1>COUNTIF($B$55:C99,C84)=1</formula1>
    </dataValidation>
    <dataValidation type="custom" allowBlank="1" showInputMessage="1" showErrorMessage="1" errorTitle="Error" error="Duplicate values" sqref="C83" xr:uid="{00000000-0002-0000-0500-000016000000}">
      <formula1>COUNTIF($B$56:C87,C83)=1</formula1>
    </dataValidation>
    <dataValidation type="custom" allowBlank="1" showInputMessage="1" showErrorMessage="1" errorTitle="Error" error="Duplicate values" sqref="C77 C86:C87" xr:uid="{00000000-0002-0000-0500-000017000000}">
      <formula1>COUNTIF($B$54:D79,C77)=1</formula1>
    </dataValidation>
    <dataValidation type="custom" allowBlank="1" showInputMessage="1" showErrorMessage="1" errorTitle="Error" error="Duplicate values" sqref="C88" xr:uid="{00000000-0002-0000-0500-000018000000}">
      <formula1>COUNTIF($B$54:C90,C88)=1</formula1>
    </dataValidation>
    <dataValidation type="custom" allowBlank="1" showInputMessage="1" showErrorMessage="1" errorTitle="Error" error="Duplicate values" sqref="C22" xr:uid="{00000000-0002-0000-0500-000019000000}">
      <formula1>COUNTIF($B$5:C23,C22)=1</formula1>
    </dataValidation>
    <dataValidation type="custom" allowBlank="1" showInputMessage="1" showErrorMessage="1" errorTitle="Error" error="Duplicate values" sqref="C15 C23" xr:uid="{00000000-0002-0000-0500-00001A000000}">
      <formula1>COUNTIF($B$3:C16,C15)=1</formula1>
    </dataValidation>
    <dataValidation type="custom" allowBlank="1" showInputMessage="1" showErrorMessage="1" errorTitle="Error" error="Duplicate values" sqref="C14" xr:uid="{00000000-0002-0000-0500-00001B000000}">
      <formula1>COUNTIF($B$1:C14,C14)=1</formula1>
    </dataValidation>
    <dataValidation type="custom" allowBlank="1" showInputMessage="1" showErrorMessage="1" errorTitle="Error" error="Duplicate values" sqref="C7" xr:uid="{00000000-0002-0000-0500-00001C000000}">
      <formula1>COUNTIF($B$4:C12,C7)=1</formula1>
    </dataValidation>
    <dataValidation type="custom" allowBlank="1" showInputMessage="1" showErrorMessage="1" errorTitle="Error" error="Duplicate values" sqref="C9" xr:uid="{00000000-0002-0000-0500-00001D000000}">
      <formula1>COUNTIF($B$3:C20,C9)=1</formula1>
    </dataValidation>
    <dataValidation type="custom" allowBlank="1" showInputMessage="1" showErrorMessage="1" errorTitle="Error" error="Duplicate values" sqref="C13" xr:uid="{00000000-0002-0000-0500-00001E000000}">
      <formula1>COUNTIF($B$3:C17,C13)=1</formula1>
    </dataValidation>
    <dataValidation type="custom" allowBlank="1" showInputMessage="1" showErrorMessage="1" errorTitle="Error" error="Duplicate values" sqref="C8" xr:uid="{00000000-0002-0000-0500-00001F000000}">
      <formula1>COUNTIF(C$3:$C15,C8)=1</formula1>
    </dataValidation>
    <dataValidation type="custom" allowBlank="1" showInputMessage="1" showErrorMessage="1" errorTitle="Error" error="Duplicate values" sqref="C3:C4 C6 C21" xr:uid="{00000000-0002-0000-0500-000020000000}">
      <formula1>COUNTIF($B$3:C3,C3)=1</formula1>
    </dataValidation>
    <dataValidation type="custom" allowBlank="1" showInputMessage="1" showErrorMessage="1" errorTitle="Error" error="Duplicate values" sqref="C28 C31" xr:uid="{00000000-0002-0000-0500-000021000000}">
      <formula1>COUNTIF($B$3:D30,C28)=1</formula1>
    </dataValidation>
    <dataValidation type="custom" allowBlank="1" showInputMessage="1" showErrorMessage="1" errorTitle="Error" error="Duplicate values" sqref="C29" xr:uid="{00000000-0002-0000-0500-000022000000}">
      <formula1>COUNTIF($B$5:C33,C29)=1</formula1>
    </dataValidation>
    <dataValidation type="custom" allowBlank="1" showInputMessage="1" showErrorMessage="1" errorTitle="Error" error="Duplicate values" sqref="C27" xr:uid="{00000000-0002-0000-0500-000023000000}">
      <formula1>COUNTIF($B$1:C42,C27)=1</formula1>
    </dataValidation>
  </dataValidations>
  <pageMargins left="0.7" right="0.7" top="0.75" bottom="0.75" header="0.3" footer="0.3"/>
  <pageSetup orientation="portrait" horizontalDpi="1200" verticalDpi="1200"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J237"/>
  <sheetViews>
    <sheetView zoomScaleNormal="100" workbookViewId="0">
      <pane ySplit="2" topLeftCell="A213" activePane="bottomLeft" state="frozen"/>
      <selection activeCell="P80" sqref="P80"/>
      <selection pane="bottomLeft" activeCell="E231" sqref="E231"/>
    </sheetView>
  </sheetViews>
  <sheetFormatPr defaultRowHeight="15" x14ac:dyDescent="0.25"/>
  <cols>
    <col min="1" max="1" width="19.140625" customWidth="1"/>
    <col min="2" max="2" width="85.28515625" bestFit="1" customWidth="1"/>
    <col min="3" max="3" width="35.140625" customWidth="1"/>
    <col min="4" max="4" width="11.5703125" bestFit="1" customWidth="1"/>
    <col min="5" max="5" width="12.140625" bestFit="1" customWidth="1"/>
    <col min="6" max="6" width="21.28515625" bestFit="1" customWidth="1"/>
    <col min="7" max="7" width="13.5703125" customWidth="1"/>
    <col min="8" max="8" width="16.85546875" bestFit="1" customWidth="1"/>
    <col min="9" max="10" width="13.5703125" customWidth="1"/>
    <col min="11" max="11" width="30.85546875" bestFit="1" customWidth="1"/>
    <col min="12" max="12" width="33.85546875" bestFit="1" customWidth="1"/>
    <col min="13" max="15" width="33.85546875" customWidth="1"/>
    <col min="16" max="16" width="33.85546875" bestFit="1" customWidth="1"/>
    <col min="17" max="18" width="33.85546875" customWidth="1"/>
    <col min="19" max="19" width="25.85546875" bestFit="1" customWidth="1"/>
    <col min="20" max="20" width="27.42578125" bestFit="1" customWidth="1"/>
    <col min="21" max="21" width="26" bestFit="1" customWidth="1"/>
    <col min="22" max="22" width="30.85546875" bestFit="1" customWidth="1"/>
    <col min="23" max="26" width="30.85546875" customWidth="1"/>
    <col min="27" max="27" width="33.85546875" bestFit="1" customWidth="1"/>
    <col min="28" max="28" width="33.85546875" customWidth="1"/>
    <col min="29" max="30" width="28.85546875" customWidth="1"/>
    <col min="31" max="31" width="30.85546875" bestFit="1" customWidth="1"/>
    <col min="32" max="272" width="15.140625" customWidth="1"/>
    <col min="273" max="273" width="5.85546875" bestFit="1" customWidth="1"/>
    <col min="274" max="275" width="15.140625" customWidth="1"/>
    <col min="276" max="276" width="85.85546875" bestFit="1" customWidth="1"/>
    <col min="277" max="277" width="21.85546875" bestFit="1" customWidth="1"/>
    <col min="278" max="280" width="15.140625" customWidth="1"/>
    <col min="281" max="281" width="19" bestFit="1" customWidth="1"/>
    <col min="282" max="282" width="15.140625" customWidth="1"/>
    <col min="283" max="283" width="18" bestFit="1" customWidth="1"/>
    <col min="284" max="284" width="15.140625" customWidth="1"/>
    <col min="285" max="285" width="17.140625" bestFit="1" customWidth="1"/>
    <col min="286" max="286" width="19" bestFit="1" customWidth="1"/>
    <col min="287" max="287" width="21" bestFit="1" customWidth="1"/>
    <col min="288" max="528" width="15.140625" customWidth="1"/>
    <col min="529" max="529" width="5.85546875" bestFit="1" customWidth="1"/>
    <col min="530" max="531" width="15.140625" customWidth="1"/>
    <col min="532" max="532" width="85.85546875" bestFit="1" customWidth="1"/>
    <col min="533" max="533" width="21.85546875" bestFit="1" customWidth="1"/>
    <col min="534" max="536" width="15.140625" customWidth="1"/>
    <col min="537" max="537" width="19" bestFit="1" customWidth="1"/>
    <col min="538" max="538" width="15.140625" customWidth="1"/>
    <col min="539" max="539" width="18" bestFit="1" customWidth="1"/>
    <col min="540" max="540" width="15.140625" customWidth="1"/>
    <col min="541" max="541" width="17.140625" bestFit="1" customWidth="1"/>
    <col min="542" max="542" width="19" bestFit="1" customWidth="1"/>
    <col min="543" max="543" width="21" bestFit="1" customWidth="1"/>
    <col min="544" max="784" width="15.140625" customWidth="1"/>
    <col min="785" max="785" width="5.85546875" bestFit="1" customWidth="1"/>
    <col min="786" max="787" width="15.140625" customWidth="1"/>
    <col min="788" max="788" width="85.85546875" bestFit="1" customWidth="1"/>
    <col min="789" max="789" width="21.85546875" bestFit="1" customWidth="1"/>
    <col min="790" max="792" width="15.140625" customWidth="1"/>
    <col min="793" max="793" width="19" bestFit="1" customWidth="1"/>
    <col min="794" max="794" width="15.140625" customWidth="1"/>
    <col min="795" max="795" width="18" bestFit="1" customWidth="1"/>
    <col min="796" max="796" width="15.140625" customWidth="1"/>
    <col min="797" max="797" width="17.140625" bestFit="1" customWidth="1"/>
    <col min="798" max="798" width="19" bestFit="1" customWidth="1"/>
    <col min="799" max="799" width="21" bestFit="1" customWidth="1"/>
    <col min="800" max="1040" width="15.140625" customWidth="1"/>
    <col min="1041" max="1041" width="5.85546875" bestFit="1" customWidth="1"/>
    <col min="1042" max="1043" width="15.140625" customWidth="1"/>
    <col min="1044" max="1044" width="85.85546875" bestFit="1" customWidth="1"/>
    <col min="1045" max="1045" width="21.85546875" bestFit="1" customWidth="1"/>
    <col min="1046" max="1048" width="15.140625" customWidth="1"/>
    <col min="1049" max="1049" width="19" bestFit="1" customWidth="1"/>
    <col min="1050" max="1050" width="15.140625" customWidth="1"/>
    <col min="1051" max="1051" width="18" bestFit="1" customWidth="1"/>
    <col min="1052" max="1052" width="15.140625" customWidth="1"/>
    <col min="1053" max="1053" width="17.140625" bestFit="1" customWidth="1"/>
    <col min="1054" max="1054" width="19" bestFit="1" customWidth="1"/>
    <col min="1055" max="1055" width="21" bestFit="1" customWidth="1"/>
    <col min="1056" max="1296" width="15.140625" customWidth="1"/>
    <col min="1297" max="1297" width="5.85546875" bestFit="1" customWidth="1"/>
    <col min="1298" max="1299" width="15.140625" customWidth="1"/>
    <col min="1300" max="1300" width="85.85546875" bestFit="1" customWidth="1"/>
    <col min="1301" max="1301" width="21.85546875" bestFit="1" customWidth="1"/>
    <col min="1302" max="1304" width="15.140625" customWidth="1"/>
    <col min="1305" max="1305" width="19" bestFit="1" customWidth="1"/>
    <col min="1306" max="1306" width="15.140625" customWidth="1"/>
    <col min="1307" max="1307" width="18" bestFit="1" customWidth="1"/>
    <col min="1308" max="1308" width="15.140625" customWidth="1"/>
    <col min="1309" max="1309" width="17.140625" bestFit="1" customWidth="1"/>
    <col min="1310" max="1310" width="19" bestFit="1" customWidth="1"/>
    <col min="1311" max="1311" width="21" bestFit="1" customWidth="1"/>
    <col min="1312" max="1552" width="15.140625" customWidth="1"/>
    <col min="1553" max="1553" width="5.85546875" bestFit="1" customWidth="1"/>
    <col min="1554" max="1555" width="15.140625" customWidth="1"/>
    <col min="1556" max="1556" width="85.85546875" bestFit="1" customWidth="1"/>
    <col min="1557" max="1557" width="21.85546875" bestFit="1" customWidth="1"/>
    <col min="1558" max="1560" width="15.140625" customWidth="1"/>
    <col min="1561" max="1561" width="19" bestFit="1" customWidth="1"/>
    <col min="1562" max="1562" width="15.140625" customWidth="1"/>
    <col min="1563" max="1563" width="18" bestFit="1" customWidth="1"/>
    <col min="1564" max="1564" width="15.140625" customWidth="1"/>
    <col min="1565" max="1565" width="17.140625" bestFit="1" customWidth="1"/>
    <col min="1566" max="1566" width="19" bestFit="1" customWidth="1"/>
    <col min="1567" max="1567" width="21" bestFit="1" customWidth="1"/>
    <col min="1568" max="1808" width="15.140625" customWidth="1"/>
    <col min="1809" max="1809" width="5.85546875" bestFit="1" customWidth="1"/>
    <col min="1810" max="1811" width="15.140625" customWidth="1"/>
    <col min="1812" max="1812" width="85.85546875" bestFit="1" customWidth="1"/>
    <col min="1813" max="1813" width="21.85546875" bestFit="1" customWidth="1"/>
    <col min="1814" max="1816" width="15.140625" customWidth="1"/>
    <col min="1817" max="1817" width="19" bestFit="1" customWidth="1"/>
    <col min="1818" max="1818" width="15.140625" customWidth="1"/>
    <col min="1819" max="1819" width="18" bestFit="1" customWidth="1"/>
    <col min="1820" max="1820" width="15.140625" customWidth="1"/>
    <col min="1821" max="1821" width="17.140625" bestFit="1" customWidth="1"/>
    <col min="1822" max="1822" width="19" bestFit="1" customWidth="1"/>
    <col min="1823" max="1823" width="21" bestFit="1" customWidth="1"/>
    <col min="1824" max="2064" width="15.140625" customWidth="1"/>
    <col min="2065" max="2065" width="5.85546875" bestFit="1" customWidth="1"/>
    <col min="2066" max="2067" width="15.140625" customWidth="1"/>
    <col min="2068" max="2068" width="85.85546875" bestFit="1" customWidth="1"/>
    <col min="2069" max="2069" width="21.85546875" bestFit="1" customWidth="1"/>
    <col min="2070" max="2072" width="15.140625" customWidth="1"/>
    <col min="2073" max="2073" width="19" bestFit="1" customWidth="1"/>
    <col min="2074" max="2074" width="15.140625" customWidth="1"/>
    <col min="2075" max="2075" width="18" bestFit="1" customWidth="1"/>
    <col min="2076" max="2076" width="15.140625" customWidth="1"/>
    <col min="2077" max="2077" width="17.140625" bestFit="1" customWidth="1"/>
    <col min="2078" max="2078" width="19" bestFit="1" customWidth="1"/>
    <col min="2079" max="2079" width="21" bestFit="1" customWidth="1"/>
    <col min="2080" max="2320" width="15.140625" customWidth="1"/>
    <col min="2321" max="2321" width="5.85546875" bestFit="1" customWidth="1"/>
    <col min="2322" max="2323" width="15.140625" customWidth="1"/>
    <col min="2324" max="2324" width="85.85546875" bestFit="1" customWidth="1"/>
    <col min="2325" max="2325" width="21.85546875" bestFit="1" customWidth="1"/>
    <col min="2326" max="2328" width="15.140625" customWidth="1"/>
    <col min="2329" max="2329" width="19" bestFit="1" customWidth="1"/>
    <col min="2330" max="2330" width="15.140625" customWidth="1"/>
    <col min="2331" max="2331" width="18" bestFit="1" customWidth="1"/>
    <col min="2332" max="2332" width="15.140625" customWidth="1"/>
    <col min="2333" max="2333" width="17.140625" bestFit="1" customWidth="1"/>
    <col min="2334" max="2334" width="19" bestFit="1" customWidth="1"/>
    <col min="2335" max="2335" width="21" bestFit="1" customWidth="1"/>
    <col min="2336" max="2576" width="15.140625" customWidth="1"/>
    <col min="2577" max="2577" width="5.85546875" bestFit="1" customWidth="1"/>
    <col min="2578" max="2579" width="15.140625" customWidth="1"/>
    <col min="2580" max="2580" width="85.85546875" bestFit="1" customWidth="1"/>
    <col min="2581" max="2581" width="21.85546875" bestFit="1" customWidth="1"/>
    <col min="2582" max="2584" width="15.140625" customWidth="1"/>
    <col min="2585" max="2585" width="19" bestFit="1" customWidth="1"/>
    <col min="2586" max="2586" width="15.140625" customWidth="1"/>
    <col min="2587" max="2587" width="18" bestFit="1" customWidth="1"/>
    <col min="2588" max="2588" width="15.140625" customWidth="1"/>
    <col min="2589" max="2589" width="17.140625" bestFit="1" customWidth="1"/>
    <col min="2590" max="2590" width="19" bestFit="1" customWidth="1"/>
    <col min="2591" max="2591" width="21" bestFit="1" customWidth="1"/>
    <col min="2592" max="2832" width="15.140625" customWidth="1"/>
    <col min="2833" max="2833" width="5.85546875" bestFit="1" customWidth="1"/>
    <col min="2834" max="2835" width="15.140625" customWidth="1"/>
    <col min="2836" max="2836" width="85.85546875" bestFit="1" customWidth="1"/>
    <col min="2837" max="2837" width="21.85546875" bestFit="1" customWidth="1"/>
    <col min="2838" max="2840" width="15.140625" customWidth="1"/>
    <col min="2841" max="2841" width="19" bestFit="1" customWidth="1"/>
    <col min="2842" max="2842" width="15.140625" customWidth="1"/>
    <col min="2843" max="2843" width="18" bestFit="1" customWidth="1"/>
    <col min="2844" max="2844" width="15.140625" customWidth="1"/>
    <col min="2845" max="2845" width="17.140625" bestFit="1" customWidth="1"/>
    <col min="2846" max="2846" width="19" bestFit="1" customWidth="1"/>
    <col min="2847" max="2847" width="21" bestFit="1" customWidth="1"/>
    <col min="2848" max="3088" width="15.140625" customWidth="1"/>
    <col min="3089" max="3089" width="5.85546875" bestFit="1" customWidth="1"/>
    <col min="3090" max="3091" width="15.140625" customWidth="1"/>
    <col min="3092" max="3092" width="85.85546875" bestFit="1" customWidth="1"/>
    <col min="3093" max="3093" width="21.85546875" bestFit="1" customWidth="1"/>
    <col min="3094" max="3096" width="15.140625" customWidth="1"/>
    <col min="3097" max="3097" width="19" bestFit="1" customWidth="1"/>
    <col min="3098" max="3098" width="15.140625" customWidth="1"/>
    <col min="3099" max="3099" width="18" bestFit="1" customWidth="1"/>
    <col min="3100" max="3100" width="15.140625" customWidth="1"/>
    <col min="3101" max="3101" width="17.140625" bestFit="1" customWidth="1"/>
    <col min="3102" max="3102" width="19" bestFit="1" customWidth="1"/>
    <col min="3103" max="3103" width="21" bestFit="1" customWidth="1"/>
    <col min="3104" max="3344" width="15.140625" customWidth="1"/>
    <col min="3345" max="3345" width="5.85546875" bestFit="1" customWidth="1"/>
    <col min="3346" max="3347" width="15.140625" customWidth="1"/>
    <col min="3348" max="3348" width="85.85546875" bestFit="1" customWidth="1"/>
    <col min="3349" max="3349" width="21.85546875" bestFit="1" customWidth="1"/>
    <col min="3350" max="3352" width="15.140625" customWidth="1"/>
    <col min="3353" max="3353" width="19" bestFit="1" customWidth="1"/>
    <col min="3354" max="3354" width="15.140625" customWidth="1"/>
    <col min="3355" max="3355" width="18" bestFit="1" customWidth="1"/>
    <col min="3356" max="3356" width="15.140625" customWidth="1"/>
    <col min="3357" max="3357" width="17.140625" bestFit="1" customWidth="1"/>
    <col min="3358" max="3358" width="19" bestFit="1" customWidth="1"/>
    <col min="3359" max="3359" width="21" bestFit="1" customWidth="1"/>
    <col min="3360" max="3600" width="15.140625" customWidth="1"/>
    <col min="3601" max="3601" width="5.85546875" bestFit="1" customWidth="1"/>
    <col min="3602" max="3603" width="15.140625" customWidth="1"/>
    <col min="3604" max="3604" width="85.85546875" bestFit="1" customWidth="1"/>
    <col min="3605" max="3605" width="21.85546875" bestFit="1" customWidth="1"/>
    <col min="3606" max="3608" width="15.140625" customWidth="1"/>
    <col min="3609" max="3609" width="19" bestFit="1" customWidth="1"/>
    <col min="3610" max="3610" width="15.140625" customWidth="1"/>
    <col min="3611" max="3611" width="18" bestFit="1" customWidth="1"/>
    <col min="3612" max="3612" width="15.140625" customWidth="1"/>
    <col min="3613" max="3613" width="17.140625" bestFit="1" customWidth="1"/>
    <col min="3614" max="3614" width="19" bestFit="1" customWidth="1"/>
    <col min="3615" max="3615" width="21" bestFit="1" customWidth="1"/>
    <col min="3616" max="3856" width="15.140625" customWidth="1"/>
    <col min="3857" max="3857" width="5.85546875" bestFit="1" customWidth="1"/>
    <col min="3858" max="3859" width="15.140625" customWidth="1"/>
    <col min="3860" max="3860" width="85.85546875" bestFit="1" customWidth="1"/>
    <col min="3861" max="3861" width="21.85546875" bestFit="1" customWidth="1"/>
    <col min="3862" max="3864" width="15.140625" customWidth="1"/>
    <col min="3865" max="3865" width="19" bestFit="1" customWidth="1"/>
    <col min="3866" max="3866" width="15.140625" customWidth="1"/>
    <col min="3867" max="3867" width="18" bestFit="1" customWidth="1"/>
    <col min="3868" max="3868" width="15.140625" customWidth="1"/>
    <col min="3869" max="3869" width="17.140625" bestFit="1" customWidth="1"/>
    <col min="3870" max="3870" width="19" bestFit="1" customWidth="1"/>
    <col min="3871" max="3871" width="21" bestFit="1" customWidth="1"/>
    <col min="3872" max="4112" width="15.140625" customWidth="1"/>
    <col min="4113" max="4113" width="5.85546875" bestFit="1" customWidth="1"/>
    <col min="4114" max="4115" width="15.140625" customWidth="1"/>
    <col min="4116" max="4116" width="85.85546875" bestFit="1" customWidth="1"/>
    <col min="4117" max="4117" width="21.85546875" bestFit="1" customWidth="1"/>
    <col min="4118" max="4120" width="15.140625" customWidth="1"/>
    <col min="4121" max="4121" width="19" bestFit="1" customWidth="1"/>
    <col min="4122" max="4122" width="15.140625" customWidth="1"/>
    <col min="4123" max="4123" width="18" bestFit="1" customWidth="1"/>
    <col min="4124" max="4124" width="15.140625" customWidth="1"/>
    <col min="4125" max="4125" width="17.140625" bestFit="1" customWidth="1"/>
    <col min="4126" max="4126" width="19" bestFit="1" customWidth="1"/>
    <col min="4127" max="4127" width="21" bestFit="1" customWidth="1"/>
    <col min="4128" max="4368" width="15.140625" customWidth="1"/>
    <col min="4369" max="4369" width="5.85546875" bestFit="1" customWidth="1"/>
    <col min="4370" max="4371" width="15.140625" customWidth="1"/>
    <col min="4372" max="4372" width="85.85546875" bestFit="1" customWidth="1"/>
    <col min="4373" max="4373" width="21.85546875" bestFit="1" customWidth="1"/>
    <col min="4374" max="4376" width="15.140625" customWidth="1"/>
    <col min="4377" max="4377" width="19" bestFit="1" customWidth="1"/>
    <col min="4378" max="4378" width="15.140625" customWidth="1"/>
    <col min="4379" max="4379" width="18" bestFit="1" customWidth="1"/>
    <col min="4380" max="4380" width="15.140625" customWidth="1"/>
    <col min="4381" max="4381" width="17.140625" bestFit="1" customWidth="1"/>
    <col min="4382" max="4382" width="19" bestFit="1" customWidth="1"/>
    <col min="4383" max="4383" width="21" bestFit="1" customWidth="1"/>
    <col min="4384" max="4624" width="15.140625" customWidth="1"/>
    <col min="4625" max="4625" width="5.85546875" bestFit="1" customWidth="1"/>
    <col min="4626" max="4627" width="15.140625" customWidth="1"/>
    <col min="4628" max="4628" width="85.85546875" bestFit="1" customWidth="1"/>
    <col min="4629" max="4629" width="21.85546875" bestFit="1" customWidth="1"/>
    <col min="4630" max="4632" width="15.140625" customWidth="1"/>
    <col min="4633" max="4633" width="19" bestFit="1" customWidth="1"/>
    <col min="4634" max="4634" width="15.140625" customWidth="1"/>
    <col min="4635" max="4635" width="18" bestFit="1" customWidth="1"/>
    <col min="4636" max="4636" width="15.140625" customWidth="1"/>
    <col min="4637" max="4637" width="17.140625" bestFit="1" customWidth="1"/>
    <col min="4638" max="4638" width="19" bestFit="1" customWidth="1"/>
    <col min="4639" max="4639" width="21" bestFit="1" customWidth="1"/>
    <col min="4640" max="4880" width="15.140625" customWidth="1"/>
    <col min="4881" max="4881" width="5.85546875" bestFit="1" customWidth="1"/>
    <col min="4882" max="4883" width="15.140625" customWidth="1"/>
    <col min="4884" max="4884" width="85.85546875" bestFit="1" customWidth="1"/>
    <col min="4885" max="4885" width="21.85546875" bestFit="1" customWidth="1"/>
    <col min="4886" max="4888" width="15.140625" customWidth="1"/>
    <col min="4889" max="4889" width="19" bestFit="1" customWidth="1"/>
    <col min="4890" max="4890" width="15.140625" customWidth="1"/>
    <col min="4891" max="4891" width="18" bestFit="1" customWidth="1"/>
    <col min="4892" max="4892" width="15.140625" customWidth="1"/>
    <col min="4893" max="4893" width="17.140625" bestFit="1" customWidth="1"/>
    <col min="4894" max="4894" width="19" bestFit="1" customWidth="1"/>
    <col min="4895" max="4895" width="21" bestFit="1" customWidth="1"/>
    <col min="4896" max="5136" width="15.140625" customWidth="1"/>
    <col min="5137" max="5137" width="5.85546875" bestFit="1" customWidth="1"/>
    <col min="5138" max="5139" width="15.140625" customWidth="1"/>
    <col min="5140" max="5140" width="85.85546875" bestFit="1" customWidth="1"/>
    <col min="5141" max="5141" width="21.85546875" bestFit="1" customWidth="1"/>
    <col min="5142" max="5144" width="15.140625" customWidth="1"/>
    <col min="5145" max="5145" width="19" bestFit="1" customWidth="1"/>
    <col min="5146" max="5146" width="15.140625" customWidth="1"/>
    <col min="5147" max="5147" width="18" bestFit="1" customWidth="1"/>
    <col min="5148" max="5148" width="15.140625" customWidth="1"/>
    <col min="5149" max="5149" width="17.140625" bestFit="1" customWidth="1"/>
    <col min="5150" max="5150" width="19" bestFit="1" customWidth="1"/>
    <col min="5151" max="5151" width="21" bestFit="1" customWidth="1"/>
    <col min="5152" max="5392" width="15.140625" customWidth="1"/>
    <col min="5393" max="5393" width="5.85546875" bestFit="1" customWidth="1"/>
    <col min="5394" max="5395" width="15.140625" customWidth="1"/>
    <col min="5396" max="5396" width="85.85546875" bestFit="1" customWidth="1"/>
    <col min="5397" max="5397" width="21.85546875" bestFit="1" customWidth="1"/>
    <col min="5398" max="5400" width="15.140625" customWidth="1"/>
    <col min="5401" max="5401" width="19" bestFit="1" customWidth="1"/>
    <col min="5402" max="5402" width="15.140625" customWidth="1"/>
    <col min="5403" max="5403" width="18" bestFit="1" customWidth="1"/>
    <col min="5404" max="5404" width="15.140625" customWidth="1"/>
    <col min="5405" max="5405" width="17.140625" bestFit="1" customWidth="1"/>
    <col min="5406" max="5406" width="19" bestFit="1" customWidth="1"/>
    <col min="5407" max="5407" width="21" bestFit="1" customWidth="1"/>
    <col min="5408" max="5648" width="15.140625" customWidth="1"/>
    <col min="5649" max="5649" width="5.85546875" bestFit="1" customWidth="1"/>
    <col min="5650" max="5651" width="15.140625" customWidth="1"/>
    <col min="5652" max="5652" width="85.85546875" bestFit="1" customWidth="1"/>
    <col min="5653" max="5653" width="21.85546875" bestFit="1" customWidth="1"/>
    <col min="5654" max="5656" width="15.140625" customWidth="1"/>
    <col min="5657" max="5657" width="19" bestFit="1" customWidth="1"/>
    <col min="5658" max="5658" width="15.140625" customWidth="1"/>
    <col min="5659" max="5659" width="18" bestFit="1" customWidth="1"/>
    <col min="5660" max="5660" width="15.140625" customWidth="1"/>
    <col min="5661" max="5661" width="17.140625" bestFit="1" customWidth="1"/>
    <col min="5662" max="5662" width="19" bestFit="1" customWidth="1"/>
    <col min="5663" max="5663" width="21" bestFit="1" customWidth="1"/>
    <col min="5664" max="5904" width="15.140625" customWidth="1"/>
    <col min="5905" max="5905" width="5.85546875" bestFit="1" customWidth="1"/>
    <col min="5906" max="5907" width="15.140625" customWidth="1"/>
    <col min="5908" max="5908" width="85.85546875" bestFit="1" customWidth="1"/>
    <col min="5909" max="5909" width="21.85546875" bestFit="1" customWidth="1"/>
    <col min="5910" max="5912" width="15.140625" customWidth="1"/>
    <col min="5913" max="5913" width="19" bestFit="1" customWidth="1"/>
    <col min="5914" max="5914" width="15.140625" customWidth="1"/>
    <col min="5915" max="5915" width="18" bestFit="1" customWidth="1"/>
    <col min="5916" max="5916" width="15.140625" customWidth="1"/>
    <col min="5917" max="5917" width="17.140625" bestFit="1" customWidth="1"/>
    <col min="5918" max="5918" width="19" bestFit="1" customWidth="1"/>
    <col min="5919" max="5919" width="21" bestFit="1" customWidth="1"/>
    <col min="5920" max="6160" width="15.140625" customWidth="1"/>
    <col min="6161" max="6161" width="5.85546875" bestFit="1" customWidth="1"/>
    <col min="6162" max="6163" width="15.140625" customWidth="1"/>
    <col min="6164" max="6164" width="85.85546875" bestFit="1" customWidth="1"/>
    <col min="6165" max="6165" width="21.85546875" bestFit="1" customWidth="1"/>
    <col min="6166" max="6168" width="15.140625" customWidth="1"/>
    <col min="6169" max="6169" width="19" bestFit="1" customWidth="1"/>
    <col min="6170" max="6170" width="15.140625" customWidth="1"/>
    <col min="6171" max="6171" width="18" bestFit="1" customWidth="1"/>
    <col min="6172" max="6172" width="15.140625" customWidth="1"/>
    <col min="6173" max="6173" width="17.140625" bestFit="1" customWidth="1"/>
    <col min="6174" max="6174" width="19" bestFit="1" customWidth="1"/>
    <col min="6175" max="6175" width="21" bestFit="1" customWidth="1"/>
    <col min="6176" max="6416" width="15.140625" customWidth="1"/>
    <col min="6417" max="6417" width="5.85546875" bestFit="1" customWidth="1"/>
    <col min="6418" max="6419" width="15.140625" customWidth="1"/>
    <col min="6420" max="6420" width="85.85546875" bestFit="1" customWidth="1"/>
    <col min="6421" max="6421" width="21.85546875" bestFit="1" customWidth="1"/>
    <col min="6422" max="6424" width="15.140625" customWidth="1"/>
    <col min="6425" max="6425" width="19" bestFit="1" customWidth="1"/>
    <col min="6426" max="6426" width="15.140625" customWidth="1"/>
    <col min="6427" max="6427" width="18" bestFit="1" customWidth="1"/>
    <col min="6428" max="6428" width="15.140625" customWidth="1"/>
    <col min="6429" max="6429" width="17.140625" bestFit="1" customWidth="1"/>
    <col min="6430" max="6430" width="19" bestFit="1" customWidth="1"/>
    <col min="6431" max="6431" width="21" bestFit="1" customWidth="1"/>
    <col min="6432" max="6672" width="15.140625" customWidth="1"/>
    <col min="6673" max="6673" width="5.85546875" bestFit="1" customWidth="1"/>
    <col min="6674" max="6675" width="15.140625" customWidth="1"/>
    <col min="6676" max="6676" width="85.85546875" bestFit="1" customWidth="1"/>
    <col min="6677" max="6677" width="21.85546875" bestFit="1" customWidth="1"/>
    <col min="6678" max="6680" width="15.140625" customWidth="1"/>
    <col min="6681" max="6681" width="19" bestFit="1" customWidth="1"/>
    <col min="6682" max="6682" width="15.140625" customWidth="1"/>
    <col min="6683" max="6683" width="18" bestFit="1" customWidth="1"/>
    <col min="6684" max="6684" width="15.140625" customWidth="1"/>
    <col min="6685" max="6685" width="17.140625" bestFit="1" customWidth="1"/>
    <col min="6686" max="6686" width="19" bestFit="1" customWidth="1"/>
    <col min="6687" max="6687" width="21" bestFit="1" customWidth="1"/>
    <col min="6688" max="6928" width="15.140625" customWidth="1"/>
    <col min="6929" max="6929" width="5.85546875" bestFit="1" customWidth="1"/>
    <col min="6930" max="6931" width="15.140625" customWidth="1"/>
    <col min="6932" max="6932" width="85.85546875" bestFit="1" customWidth="1"/>
    <col min="6933" max="6933" width="21.85546875" bestFit="1" customWidth="1"/>
    <col min="6934" max="6936" width="15.140625" customWidth="1"/>
    <col min="6937" max="6937" width="19" bestFit="1" customWidth="1"/>
    <col min="6938" max="6938" width="15.140625" customWidth="1"/>
    <col min="6939" max="6939" width="18" bestFit="1" customWidth="1"/>
    <col min="6940" max="6940" width="15.140625" customWidth="1"/>
    <col min="6941" max="6941" width="17.140625" bestFit="1" customWidth="1"/>
    <col min="6942" max="6942" width="19" bestFit="1" customWidth="1"/>
    <col min="6943" max="6943" width="21" bestFit="1" customWidth="1"/>
    <col min="6944" max="7184" width="15.140625" customWidth="1"/>
    <col min="7185" max="7185" width="5.85546875" bestFit="1" customWidth="1"/>
    <col min="7186" max="7187" width="15.140625" customWidth="1"/>
    <col min="7188" max="7188" width="85.85546875" bestFit="1" customWidth="1"/>
    <col min="7189" max="7189" width="21.85546875" bestFit="1" customWidth="1"/>
    <col min="7190" max="7192" width="15.140625" customWidth="1"/>
    <col min="7193" max="7193" width="19" bestFit="1" customWidth="1"/>
    <col min="7194" max="7194" width="15.140625" customWidth="1"/>
    <col min="7195" max="7195" width="18" bestFit="1" customWidth="1"/>
    <col min="7196" max="7196" width="15.140625" customWidth="1"/>
    <col min="7197" max="7197" width="17.140625" bestFit="1" customWidth="1"/>
    <col min="7198" max="7198" width="19" bestFit="1" customWidth="1"/>
    <col min="7199" max="7199" width="21" bestFit="1" customWidth="1"/>
    <col min="7200" max="7440" width="15.140625" customWidth="1"/>
    <col min="7441" max="7441" width="5.85546875" bestFit="1" customWidth="1"/>
    <col min="7442" max="7443" width="15.140625" customWidth="1"/>
    <col min="7444" max="7444" width="85.85546875" bestFit="1" customWidth="1"/>
    <col min="7445" max="7445" width="21.85546875" bestFit="1" customWidth="1"/>
    <col min="7446" max="7448" width="15.140625" customWidth="1"/>
    <col min="7449" max="7449" width="19" bestFit="1" customWidth="1"/>
    <col min="7450" max="7450" width="15.140625" customWidth="1"/>
    <col min="7451" max="7451" width="18" bestFit="1" customWidth="1"/>
    <col min="7452" max="7452" width="15.140625" customWidth="1"/>
    <col min="7453" max="7453" width="17.140625" bestFit="1" customWidth="1"/>
    <col min="7454" max="7454" width="19" bestFit="1" customWidth="1"/>
    <col min="7455" max="7455" width="21" bestFit="1" customWidth="1"/>
    <col min="7456" max="7696" width="15.140625" customWidth="1"/>
    <col min="7697" max="7697" width="5.85546875" bestFit="1" customWidth="1"/>
    <col min="7698" max="7699" width="15.140625" customWidth="1"/>
    <col min="7700" max="7700" width="85.85546875" bestFit="1" customWidth="1"/>
    <col min="7701" max="7701" width="21.85546875" bestFit="1" customWidth="1"/>
    <col min="7702" max="7704" width="15.140625" customWidth="1"/>
    <col min="7705" max="7705" width="19" bestFit="1" customWidth="1"/>
    <col min="7706" max="7706" width="15.140625" customWidth="1"/>
    <col min="7707" max="7707" width="18" bestFit="1" customWidth="1"/>
    <col min="7708" max="7708" width="15.140625" customWidth="1"/>
    <col min="7709" max="7709" width="17.140625" bestFit="1" customWidth="1"/>
    <col min="7710" max="7710" width="19" bestFit="1" customWidth="1"/>
    <col min="7711" max="7711" width="21" bestFit="1" customWidth="1"/>
    <col min="7712" max="7952" width="15.140625" customWidth="1"/>
    <col min="7953" max="7953" width="5.85546875" bestFit="1" customWidth="1"/>
    <col min="7954" max="7955" width="15.140625" customWidth="1"/>
    <col min="7956" max="7956" width="85.85546875" bestFit="1" customWidth="1"/>
    <col min="7957" max="7957" width="21.85546875" bestFit="1" customWidth="1"/>
    <col min="7958" max="7960" width="15.140625" customWidth="1"/>
    <col min="7961" max="7961" width="19" bestFit="1" customWidth="1"/>
    <col min="7962" max="7962" width="15.140625" customWidth="1"/>
    <col min="7963" max="7963" width="18" bestFit="1" customWidth="1"/>
    <col min="7964" max="7964" width="15.140625" customWidth="1"/>
    <col min="7965" max="7965" width="17.140625" bestFit="1" customWidth="1"/>
    <col min="7966" max="7966" width="19" bestFit="1" customWidth="1"/>
    <col min="7967" max="7967" width="21" bestFit="1" customWidth="1"/>
    <col min="7968" max="8208" width="15.140625" customWidth="1"/>
    <col min="8209" max="8209" width="5.85546875" bestFit="1" customWidth="1"/>
    <col min="8210" max="8211" width="15.140625" customWidth="1"/>
    <col min="8212" max="8212" width="85.85546875" bestFit="1" customWidth="1"/>
    <col min="8213" max="8213" width="21.85546875" bestFit="1" customWidth="1"/>
    <col min="8214" max="8216" width="15.140625" customWidth="1"/>
    <col min="8217" max="8217" width="19" bestFit="1" customWidth="1"/>
    <col min="8218" max="8218" width="15.140625" customWidth="1"/>
    <col min="8219" max="8219" width="18" bestFit="1" customWidth="1"/>
    <col min="8220" max="8220" width="15.140625" customWidth="1"/>
    <col min="8221" max="8221" width="17.140625" bestFit="1" customWidth="1"/>
    <col min="8222" max="8222" width="19" bestFit="1" customWidth="1"/>
    <col min="8223" max="8223" width="21" bestFit="1" customWidth="1"/>
    <col min="8224" max="8464" width="15.140625" customWidth="1"/>
    <col min="8465" max="8465" width="5.85546875" bestFit="1" customWidth="1"/>
    <col min="8466" max="8467" width="15.140625" customWidth="1"/>
    <col min="8468" max="8468" width="85.85546875" bestFit="1" customWidth="1"/>
    <col min="8469" max="8469" width="21.85546875" bestFit="1" customWidth="1"/>
    <col min="8470" max="8472" width="15.140625" customWidth="1"/>
    <col min="8473" max="8473" width="19" bestFit="1" customWidth="1"/>
    <col min="8474" max="8474" width="15.140625" customWidth="1"/>
    <col min="8475" max="8475" width="18" bestFit="1" customWidth="1"/>
    <col min="8476" max="8476" width="15.140625" customWidth="1"/>
    <col min="8477" max="8477" width="17.140625" bestFit="1" customWidth="1"/>
    <col min="8478" max="8478" width="19" bestFit="1" customWidth="1"/>
    <col min="8479" max="8479" width="21" bestFit="1" customWidth="1"/>
    <col min="8480" max="8720" width="15.140625" customWidth="1"/>
    <col min="8721" max="8721" width="5.85546875" bestFit="1" customWidth="1"/>
    <col min="8722" max="8723" width="15.140625" customWidth="1"/>
    <col min="8724" max="8724" width="85.85546875" bestFit="1" customWidth="1"/>
    <col min="8725" max="8725" width="21.85546875" bestFit="1" customWidth="1"/>
    <col min="8726" max="8728" width="15.140625" customWidth="1"/>
    <col min="8729" max="8729" width="19" bestFit="1" customWidth="1"/>
    <col min="8730" max="8730" width="15.140625" customWidth="1"/>
    <col min="8731" max="8731" width="18" bestFit="1" customWidth="1"/>
    <col min="8732" max="8732" width="15.140625" customWidth="1"/>
    <col min="8733" max="8733" width="17.140625" bestFit="1" customWidth="1"/>
    <col min="8734" max="8734" width="19" bestFit="1" customWidth="1"/>
    <col min="8735" max="8735" width="21" bestFit="1" customWidth="1"/>
    <col min="8736" max="8976" width="15.140625" customWidth="1"/>
    <col min="8977" max="8977" width="5.85546875" bestFit="1" customWidth="1"/>
    <col min="8978" max="8979" width="15.140625" customWidth="1"/>
    <col min="8980" max="8980" width="85.85546875" bestFit="1" customWidth="1"/>
    <col min="8981" max="8981" width="21.85546875" bestFit="1" customWidth="1"/>
    <col min="8982" max="8984" width="15.140625" customWidth="1"/>
    <col min="8985" max="8985" width="19" bestFit="1" customWidth="1"/>
    <col min="8986" max="8986" width="15.140625" customWidth="1"/>
    <col min="8987" max="8987" width="18" bestFit="1" customWidth="1"/>
    <col min="8988" max="8988" width="15.140625" customWidth="1"/>
    <col min="8989" max="8989" width="17.140625" bestFit="1" customWidth="1"/>
    <col min="8990" max="8990" width="19" bestFit="1" customWidth="1"/>
    <col min="8991" max="8991" width="21" bestFit="1" customWidth="1"/>
    <col min="8992" max="9232" width="15.140625" customWidth="1"/>
    <col min="9233" max="9233" width="5.85546875" bestFit="1" customWidth="1"/>
    <col min="9234" max="9235" width="15.140625" customWidth="1"/>
    <col min="9236" max="9236" width="85.85546875" bestFit="1" customWidth="1"/>
    <col min="9237" max="9237" width="21.85546875" bestFit="1" customWidth="1"/>
    <col min="9238" max="9240" width="15.140625" customWidth="1"/>
    <col min="9241" max="9241" width="19" bestFit="1" customWidth="1"/>
    <col min="9242" max="9242" width="15.140625" customWidth="1"/>
    <col min="9243" max="9243" width="18" bestFit="1" customWidth="1"/>
    <col min="9244" max="9244" width="15.140625" customWidth="1"/>
    <col min="9245" max="9245" width="17.140625" bestFit="1" customWidth="1"/>
    <col min="9246" max="9246" width="19" bestFit="1" customWidth="1"/>
    <col min="9247" max="9247" width="21" bestFit="1" customWidth="1"/>
    <col min="9248" max="9488" width="15.140625" customWidth="1"/>
    <col min="9489" max="9489" width="5.85546875" bestFit="1" customWidth="1"/>
    <col min="9490" max="9491" width="15.140625" customWidth="1"/>
    <col min="9492" max="9492" width="85.85546875" bestFit="1" customWidth="1"/>
    <col min="9493" max="9493" width="21.85546875" bestFit="1" customWidth="1"/>
    <col min="9494" max="9496" width="15.140625" customWidth="1"/>
    <col min="9497" max="9497" width="19" bestFit="1" customWidth="1"/>
    <col min="9498" max="9498" width="15.140625" customWidth="1"/>
    <col min="9499" max="9499" width="18" bestFit="1" customWidth="1"/>
    <col min="9500" max="9500" width="15.140625" customWidth="1"/>
    <col min="9501" max="9501" width="17.140625" bestFit="1" customWidth="1"/>
    <col min="9502" max="9502" width="19" bestFit="1" customWidth="1"/>
    <col min="9503" max="9503" width="21" bestFit="1" customWidth="1"/>
    <col min="9504" max="9744" width="15.140625" customWidth="1"/>
    <col min="9745" max="9745" width="5.85546875" bestFit="1" customWidth="1"/>
    <col min="9746" max="9747" width="15.140625" customWidth="1"/>
    <col min="9748" max="9748" width="85.85546875" bestFit="1" customWidth="1"/>
    <col min="9749" max="9749" width="21.85546875" bestFit="1" customWidth="1"/>
    <col min="9750" max="9752" width="15.140625" customWidth="1"/>
    <col min="9753" max="9753" width="19" bestFit="1" customWidth="1"/>
    <col min="9754" max="9754" width="15.140625" customWidth="1"/>
    <col min="9755" max="9755" width="18" bestFit="1" customWidth="1"/>
    <col min="9756" max="9756" width="15.140625" customWidth="1"/>
    <col min="9757" max="9757" width="17.140625" bestFit="1" customWidth="1"/>
    <col min="9758" max="9758" width="19" bestFit="1" customWidth="1"/>
    <col min="9759" max="9759" width="21" bestFit="1" customWidth="1"/>
    <col min="9760" max="10000" width="15.140625" customWidth="1"/>
    <col min="10001" max="10001" width="5.85546875" bestFit="1" customWidth="1"/>
    <col min="10002" max="10003" width="15.140625" customWidth="1"/>
    <col min="10004" max="10004" width="85.85546875" bestFit="1" customWidth="1"/>
    <col min="10005" max="10005" width="21.85546875" bestFit="1" customWidth="1"/>
    <col min="10006" max="10008" width="15.140625" customWidth="1"/>
    <col min="10009" max="10009" width="19" bestFit="1" customWidth="1"/>
    <col min="10010" max="10010" width="15.140625" customWidth="1"/>
    <col min="10011" max="10011" width="18" bestFit="1" customWidth="1"/>
    <col min="10012" max="10012" width="15.140625" customWidth="1"/>
    <col min="10013" max="10013" width="17.140625" bestFit="1" customWidth="1"/>
    <col min="10014" max="10014" width="19" bestFit="1" customWidth="1"/>
    <col min="10015" max="10015" width="21" bestFit="1" customWidth="1"/>
    <col min="10016" max="10256" width="15.140625" customWidth="1"/>
    <col min="10257" max="10257" width="5.85546875" bestFit="1" customWidth="1"/>
    <col min="10258" max="10259" width="15.140625" customWidth="1"/>
    <col min="10260" max="10260" width="85.85546875" bestFit="1" customWidth="1"/>
    <col min="10261" max="10261" width="21.85546875" bestFit="1" customWidth="1"/>
    <col min="10262" max="10264" width="15.140625" customWidth="1"/>
    <col min="10265" max="10265" width="19" bestFit="1" customWidth="1"/>
    <col min="10266" max="10266" width="15.140625" customWidth="1"/>
    <col min="10267" max="10267" width="18" bestFit="1" customWidth="1"/>
    <col min="10268" max="10268" width="15.140625" customWidth="1"/>
    <col min="10269" max="10269" width="17.140625" bestFit="1" customWidth="1"/>
    <col min="10270" max="10270" width="19" bestFit="1" customWidth="1"/>
    <col min="10271" max="10271" width="21" bestFit="1" customWidth="1"/>
    <col min="10272" max="10512" width="15.140625" customWidth="1"/>
    <col min="10513" max="10513" width="5.85546875" bestFit="1" customWidth="1"/>
    <col min="10514" max="10515" width="15.140625" customWidth="1"/>
    <col min="10516" max="10516" width="85.85546875" bestFit="1" customWidth="1"/>
    <col min="10517" max="10517" width="21.85546875" bestFit="1" customWidth="1"/>
    <col min="10518" max="10520" width="15.140625" customWidth="1"/>
    <col min="10521" max="10521" width="19" bestFit="1" customWidth="1"/>
    <col min="10522" max="10522" width="15.140625" customWidth="1"/>
    <col min="10523" max="10523" width="18" bestFit="1" customWidth="1"/>
    <col min="10524" max="10524" width="15.140625" customWidth="1"/>
    <col min="10525" max="10525" width="17.140625" bestFit="1" customWidth="1"/>
    <col min="10526" max="10526" width="19" bestFit="1" customWidth="1"/>
    <col min="10527" max="10527" width="21" bestFit="1" customWidth="1"/>
    <col min="10528" max="10768" width="15.140625" customWidth="1"/>
    <col min="10769" max="10769" width="5.85546875" bestFit="1" customWidth="1"/>
    <col min="10770" max="10771" width="15.140625" customWidth="1"/>
    <col min="10772" max="10772" width="85.85546875" bestFit="1" customWidth="1"/>
    <col min="10773" max="10773" width="21.85546875" bestFit="1" customWidth="1"/>
    <col min="10774" max="10776" width="15.140625" customWidth="1"/>
    <col min="10777" max="10777" width="19" bestFit="1" customWidth="1"/>
    <col min="10778" max="10778" width="15.140625" customWidth="1"/>
    <col min="10779" max="10779" width="18" bestFit="1" customWidth="1"/>
    <col min="10780" max="10780" width="15.140625" customWidth="1"/>
    <col min="10781" max="10781" width="17.140625" bestFit="1" customWidth="1"/>
    <col min="10782" max="10782" width="19" bestFit="1" customWidth="1"/>
    <col min="10783" max="10783" width="21" bestFit="1" customWidth="1"/>
    <col min="10784" max="11024" width="15.140625" customWidth="1"/>
    <col min="11025" max="11025" width="5.85546875" bestFit="1" customWidth="1"/>
    <col min="11026" max="11027" width="15.140625" customWidth="1"/>
    <col min="11028" max="11028" width="85.85546875" bestFit="1" customWidth="1"/>
    <col min="11029" max="11029" width="21.85546875" bestFit="1" customWidth="1"/>
    <col min="11030" max="11032" width="15.140625" customWidth="1"/>
    <col min="11033" max="11033" width="19" bestFit="1" customWidth="1"/>
    <col min="11034" max="11034" width="15.140625" customWidth="1"/>
    <col min="11035" max="11035" width="18" bestFit="1" customWidth="1"/>
    <col min="11036" max="11036" width="15.140625" customWidth="1"/>
    <col min="11037" max="11037" width="17.140625" bestFit="1" customWidth="1"/>
    <col min="11038" max="11038" width="19" bestFit="1" customWidth="1"/>
    <col min="11039" max="11039" width="21" bestFit="1" customWidth="1"/>
    <col min="11040" max="11280" width="15.140625" customWidth="1"/>
    <col min="11281" max="11281" width="5.85546875" bestFit="1" customWidth="1"/>
    <col min="11282" max="11283" width="15.140625" customWidth="1"/>
    <col min="11284" max="11284" width="85.85546875" bestFit="1" customWidth="1"/>
    <col min="11285" max="11285" width="21.85546875" bestFit="1" customWidth="1"/>
    <col min="11286" max="11288" width="15.140625" customWidth="1"/>
    <col min="11289" max="11289" width="19" bestFit="1" customWidth="1"/>
    <col min="11290" max="11290" width="15.140625" customWidth="1"/>
    <col min="11291" max="11291" width="18" bestFit="1" customWidth="1"/>
    <col min="11292" max="11292" width="15.140625" customWidth="1"/>
    <col min="11293" max="11293" width="17.140625" bestFit="1" customWidth="1"/>
    <col min="11294" max="11294" width="19" bestFit="1" customWidth="1"/>
    <col min="11295" max="11295" width="21" bestFit="1" customWidth="1"/>
    <col min="11296" max="11536" width="15.140625" customWidth="1"/>
    <col min="11537" max="11537" width="5.85546875" bestFit="1" customWidth="1"/>
    <col min="11538" max="11539" width="15.140625" customWidth="1"/>
    <col min="11540" max="11540" width="85.85546875" bestFit="1" customWidth="1"/>
    <col min="11541" max="11541" width="21.85546875" bestFit="1" customWidth="1"/>
    <col min="11542" max="11544" width="15.140625" customWidth="1"/>
    <col min="11545" max="11545" width="19" bestFit="1" customWidth="1"/>
    <col min="11546" max="11546" width="15.140625" customWidth="1"/>
    <col min="11547" max="11547" width="18" bestFit="1" customWidth="1"/>
    <col min="11548" max="11548" width="15.140625" customWidth="1"/>
    <col min="11549" max="11549" width="17.140625" bestFit="1" customWidth="1"/>
    <col min="11550" max="11550" width="19" bestFit="1" customWidth="1"/>
    <col min="11551" max="11551" width="21" bestFit="1" customWidth="1"/>
    <col min="11552" max="11792" width="15.140625" customWidth="1"/>
    <col min="11793" max="11793" width="5.85546875" bestFit="1" customWidth="1"/>
    <col min="11794" max="11795" width="15.140625" customWidth="1"/>
    <col min="11796" max="11796" width="85.85546875" bestFit="1" customWidth="1"/>
    <col min="11797" max="11797" width="21.85546875" bestFit="1" customWidth="1"/>
    <col min="11798" max="11800" width="15.140625" customWidth="1"/>
    <col min="11801" max="11801" width="19" bestFit="1" customWidth="1"/>
    <col min="11802" max="11802" width="15.140625" customWidth="1"/>
    <col min="11803" max="11803" width="18" bestFit="1" customWidth="1"/>
    <col min="11804" max="11804" width="15.140625" customWidth="1"/>
    <col min="11805" max="11805" width="17.140625" bestFit="1" customWidth="1"/>
    <col min="11806" max="11806" width="19" bestFit="1" customWidth="1"/>
    <col min="11807" max="11807" width="21" bestFit="1" customWidth="1"/>
    <col min="11808" max="12048" width="15.140625" customWidth="1"/>
    <col min="12049" max="12049" width="5.85546875" bestFit="1" customWidth="1"/>
    <col min="12050" max="12051" width="15.140625" customWidth="1"/>
    <col min="12052" max="12052" width="85.85546875" bestFit="1" customWidth="1"/>
    <col min="12053" max="12053" width="21.85546875" bestFit="1" customWidth="1"/>
    <col min="12054" max="12056" width="15.140625" customWidth="1"/>
    <col min="12057" max="12057" width="19" bestFit="1" customWidth="1"/>
    <col min="12058" max="12058" width="15.140625" customWidth="1"/>
    <col min="12059" max="12059" width="18" bestFit="1" customWidth="1"/>
    <col min="12060" max="12060" width="15.140625" customWidth="1"/>
    <col min="12061" max="12061" width="17.140625" bestFit="1" customWidth="1"/>
    <col min="12062" max="12062" width="19" bestFit="1" customWidth="1"/>
    <col min="12063" max="12063" width="21" bestFit="1" customWidth="1"/>
    <col min="12064" max="12304" width="15.140625" customWidth="1"/>
    <col min="12305" max="12305" width="5.85546875" bestFit="1" customWidth="1"/>
    <col min="12306" max="12307" width="15.140625" customWidth="1"/>
    <col min="12308" max="12308" width="85.85546875" bestFit="1" customWidth="1"/>
    <col min="12309" max="12309" width="21.85546875" bestFit="1" customWidth="1"/>
    <col min="12310" max="12312" width="15.140625" customWidth="1"/>
    <col min="12313" max="12313" width="19" bestFit="1" customWidth="1"/>
    <col min="12314" max="12314" width="15.140625" customWidth="1"/>
    <col min="12315" max="12315" width="18" bestFit="1" customWidth="1"/>
    <col min="12316" max="12316" width="15.140625" customWidth="1"/>
    <col min="12317" max="12317" width="17.140625" bestFit="1" customWidth="1"/>
    <col min="12318" max="12318" width="19" bestFit="1" customWidth="1"/>
    <col min="12319" max="12319" width="21" bestFit="1" customWidth="1"/>
    <col min="12320" max="12560" width="15.140625" customWidth="1"/>
    <col min="12561" max="12561" width="5.85546875" bestFit="1" customWidth="1"/>
    <col min="12562" max="12563" width="15.140625" customWidth="1"/>
    <col min="12564" max="12564" width="85.85546875" bestFit="1" customWidth="1"/>
    <col min="12565" max="12565" width="21.85546875" bestFit="1" customWidth="1"/>
    <col min="12566" max="12568" width="15.140625" customWidth="1"/>
    <col min="12569" max="12569" width="19" bestFit="1" customWidth="1"/>
    <col min="12570" max="12570" width="15.140625" customWidth="1"/>
    <col min="12571" max="12571" width="18" bestFit="1" customWidth="1"/>
    <col min="12572" max="12572" width="15.140625" customWidth="1"/>
    <col min="12573" max="12573" width="17.140625" bestFit="1" customWidth="1"/>
    <col min="12574" max="12574" width="19" bestFit="1" customWidth="1"/>
    <col min="12575" max="12575" width="21" bestFit="1" customWidth="1"/>
    <col min="12576" max="12816" width="15.140625" customWidth="1"/>
    <col min="12817" max="12817" width="5.85546875" bestFit="1" customWidth="1"/>
    <col min="12818" max="12819" width="15.140625" customWidth="1"/>
    <col min="12820" max="12820" width="85.85546875" bestFit="1" customWidth="1"/>
    <col min="12821" max="12821" width="21.85546875" bestFit="1" customWidth="1"/>
    <col min="12822" max="12824" width="15.140625" customWidth="1"/>
    <col min="12825" max="12825" width="19" bestFit="1" customWidth="1"/>
    <col min="12826" max="12826" width="15.140625" customWidth="1"/>
    <col min="12827" max="12827" width="18" bestFit="1" customWidth="1"/>
    <col min="12828" max="12828" width="15.140625" customWidth="1"/>
    <col min="12829" max="12829" width="17.140625" bestFit="1" customWidth="1"/>
    <col min="12830" max="12830" width="19" bestFit="1" customWidth="1"/>
    <col min="12831" max="12831" width="21" bestFit="1" customWidth="1"/>
    <col min="12832" max="13072" width="15.140625" customWidth="1"/>
    <col min="13073" max="13073" width="5.85546875" bestFit="1" customWidth="1"/>
    <col min="13074" max="13075" width="15.140625" customWidth="1"/>
    <col min="13076" max="13076" width="85.85546875" bestFit="1" customWidth="1"/>
    <col min="13077" max="13077" width="21.85546875" bestFit="1" customWidth="1"/>
    <col min="13078" max="13080" width="15.140625" customWidth="1"/>
    <col min="13081" max="13081" width="19" bestFit="1" customWidth="1"/>
    <col min="13082" max="13082" width="15.140625" customWidth="1"/>
    <col min="13083" max="13083" width="18" bestFit="1" customWidth="1"/>
    <col min="13084" max="13084" width="15.140625" customWidth="1"/>
    <col min="13085" max="13085" width="17.140625" bestFit="1" customWidth="1"/>
    <col min="13086" max="13086" width="19" bestFit="1" customWidth="1"/>
    <col min="13087" max="13087" width="21" bestFit="1" customWidth="1"/>
    <col min="13088" max="13328" width="15.140625" customWidth="1"/>
    <col min="13329" max="13329" width="5.85546875" bestFit="1" customWidth="1"/>
    <col min="13330" max="13331" width="15.140625" customWidth="1"/>
    <col min="13332" max="13332" width="85.85546875" bestFit="1" customWidth="1"/>
    <col min="13333" max="13333" width="21.85546875" bestFit="1" customWidth="1"/>
    <col min="13334" max="13336" width="15.140625" customWidth="1"/>
    <col min="13337" max="13337" width="19" bestFit="1" customWidth="1"/>
    <col min="13338" max="13338" width="15.140625" customWidth="1"/>
    <col min="13339" max="13339" width="18" bestFit="1" customWidth="1"/>
    <col min="13340" max="13340" width="15.140625" customWidth="1"/>
    <col min="13341" max="13341" width="17.140625" bestFit="1" customWidth="1"/>
    <col min="13342" max="13342" width="19" bestFit="1" customWidth="1"/>
    <col min="13343" max="13343" width="21" bestFit="1" customWidth="1"/>
    <col min="13344" max="13584" width="15.140625" customWidth="1"/>
    <col min="13585" max="13585" width="5.85546875" bestFit="1" customWidth="1"/>
    <col min="13586" max="13587" width="15.140625" customWidth="1"/>
    <col min="13588" max="13588" width="85.85546875" bestFit="1" customWidth="1"/>
    <col min="13589" max="13589" width="21.85546875" bestFit="1" customWidth="1"/>
    <col min="13590" max="13592" width="15.140625" customWidth="1"/>
    <col min="13593" max="13593" width="19" bestFit="1" customWidth="1"/>
    <col min="13594" max="13594" width="15.140625" customWidth="1"/>
    <col min="13595" max="13595" width="18" bestFit="1" customWidth="1"/>
    <col min="13596" max="13596" width="15.140625" customWidth="1"/>
    <col min="13597" max="13597" width="17.140625" bestFit="1" customWidth="1"/>
    <col min="13598" max="13598" width="19" bestFit="1" customWidth="1"/>
    <col min="13599" max="13599" width="21" bestFit="1" customWidth="1"/>
    <col min="13600" max="13840" width="15.140625" customWidth="1"/>
    <col min="13841" max="13841" width="5.85546875" bestFit="1" customWidth="1"/>
    <col min="13842" max="13843" width="15.140625" customWidth="1"/>
    <col min="13844" max="13844" width="85.85546875" bestFit="1" customWidth="1"/>
    <col min="13845" max="13845" width="21.85546875" bestFit="1" customWidth="1"/>
    <col min="13846" max="13848" width="15.140625" customWidth="1"/>
    <col min="13849" max="13849" width="19" bestFit="1" customWidth="1"/>
    <col min="13850" max="13850" width="15.140625" customWidth="1"/>
    <col min="13851" max="13851" width="18" bestFit="1" customWidth="1"/>
    <col min="13852" max="13852" width="15.140625" customWidth="1"/>
    <col min="13853" max="13853" width="17.140625" bestFit="1" customWidth="1"/>
    <col min="13854" max="13854" width="19" bestFit="1" customWidth="1"/>
    <col min="13855" max="13855" width="21" bestFit="1" customWidth="1"/>
    <col min="13856" max="14096" width="15.140625" customWidth="1"/>
    <col min="14097" max="14097" width="5.85546875" bestFit="1" customWidth="1"/>
    <col min="14098" max="14099" width="15.140625" customWidth="1"/>
    <col min="14100" max="14100" width="85.85546875" bestFit="1" customWidth="1"/>
    <col min="14101" max="14101" width="21.85546875" bestFit="1" customWidth="1"/>
    <col min="14102" max="14104" width="15.140625" customWidth="1"/>
    <col min="14105" max="14105" width="19" bestFit="1" customWidth="1"/>
    <col min="14106" max="14106" width="15.140625" customWidth="1"/>
    <col min="14107" max="14107" width="18" bestFit="1" customWidth="1"/>
    <col min="14108" max="14108" width="15.140625" customWidth="1"/>
    <col min="14109" max="14109" width="17.140625" bestFit="1" customWidth="1"/>
    <col min="14110" max="14110" width="19" bestFit="1" customWidth="1"/>
    <col min="14111" max="14111" width="21" bestFit="1" customWidth="1"/>
    <col min="14112" max="14352" width="15.140625" customWidth="1"/>
    <col min="14353" max="14353" width="5.85546875" bestFit="1" customWidth="1"/>
    <col min="14354" max="14355" width="15.140625" customWidth="1"/>
    <col min="14356" max="14356" width="85.85546875" bestFit="1" customWidth="1"/>
    <col min="14357" max="14357" width="21.85546875" bestFit="1" customWidth="1"/>
    <col min="14358" max="14360" width="15.140625" customWidth="1"/>
    <col min="14361" max="14361" width="19" bestFit="1" customWidth="1"/>
    <col min="14362" max="14362" width="15.140625" customWidth="1"/>
    <col min="14363" max="14363" width="18" bestFit="1" customWidth="1"/>
    <col min="14364" max="14364" width="15.140625" customWidth="1"/>
    <col min="14365" max="14365" width="17.140625" bestFit="1" customWidth="1"/>
    <col min="14366" max="14366" width="19" bestFit="1" customWidth="1"/>
    <col min="14367" max="14367" width="21" bestFit="1" customWidth="1"/>
    <col min="14368" max="14608" width="15.140625" customWidth="1"/>
    <col min="14609" max="14609" width="5.85546875" bestFit="1" customWidth="1"/>
    <col min="14610" max="14611" width="15.140625" customWidth="1"/>
    <col min="14612" max="14612" width="85.85546875" bestFit="1" customWidth="1"/>
    <col min="14613" max="14613" width="21.85546875" bestFit="1" customWidth="1"/>
    <col min="14614" max="14616" width="15.140625" customWidth="1"/>
    <col min="14617" max="14617" width="19" bestFit="1" customWidth="1"/>
    <col min="14618" max="14618" width="15.140625" customWidth="1"/>
    <col min="14619" max="14619" width="18" bestFit="1" customWidth="1"/>
    <col min="14620" max="14620" width="15.140625" customWidth="1"/>
    <col min="14621" max="14621" width="17.140625" bestFit="1" customWidth="1"/>
    <col min="14622" max="14622" width="19" bestFit="1" customWidth="1"/>
    <col min="14623" max="14623" width="21" bestFit="1" customWidth="1"/>
    <col min="14624" max="14864" width="15.140625" customWidth="1"/>
    <col min="14865" max="14865" width="5.85546875" bestFit="1" customWidth="1"/>
    <col min="14866" max="14867" width="15.140625" customWidth="1"/>
    <col min="14868" max="14868" width="85.85546875" bestFit="1" customWidth="1"/>
    <col min="14869" max="14869" width="21.85546875" bestFit="1" customWidth="1"/>
    <col min="14870" max="14872" width="15.140625" customWidth="1"/>
    <col min="14873" max="14873" width="19" bestFit="1" customWidth="1"/>
    <col min="14874" max="14874" width="15.140625" customWidth="1"/>
    <col min="14875" max="14875" width="18" bestFit="1" customWidth="1"/>
    <col min="14876" max="14876" width="15.140625" customWidth="1"/>
    <col min="14877" max="14877" width="17.140625" bestFit="1" customWidth="1"/>
    <col min="14878" max="14878" width="19" bestFit="1" customWidth="1"/>
    <col min="14879" max="14879" width="21" bestFit="1" customWidth="1"/>
    <col min="14880" max="15120" width="15.140625" customWidth="1"/>
    <col min="15121" max="15121" width="5.85546875" bestFit="1" customWidth="1"/>
    <col min="15122" max="15123" width="15.140625" customWidth="1"/>
    <col min="15124" max="15124" width="85.85546875" bestFit="1" customWidth="1"/>
    <col min="15125" max="15125" width="21.85546875" bestFit="1" customWidth="1"/>
    <col min="15126" max="15128" width="15.140625" customWidth="1"/>
    <col min="15129" max="15129" width="19" bestFit="1" customWidth="1"/>
    <col min="15130" max="15130" width="15.140625" customWidth="1"/>
    <col min="15131" max="15131" width="18" bestFit="1" customWidth="1"/>
    <col min="15132" max="15132" width="15.140625" customWidth="1"/>
    <col min="15133" max="15133" width="17.140625" bestFit="1" customWidth="1"/>
    <col min="15134" max="15134" width="19" bestFit="1" customWidth="1"/>
    <col min="15135" max="15135" width="21" bestFit="1" customWidth="1"/>
    <col min="15136" max="15376" width="15.140625" customWidth="1"/>
    <col min="15377" max="15377" width="5.85546875" bestFit="1" customWidth="1"/>
    <col min="15378" max="15379" width="15.140625" customWidth="1"/>
    <col min="15380" max="15380" width="85.85546875" bestFit="1" customWidth="1"/>
    <col min="15381" max="15381" width="21.85546875" bestFit="1" customWidth="1"/>
    <col min="15382" max="15384" width="15.140625" customWidth="1"/>
    <col min="15385" max="15385" width="19" bestFit="1" customWidth="1"/>
    <col min="15386" max="15386" width="15.140625" customWidth="1"/>
    <col min="15387" max="15387" width="18" bestFit="1" customWidth="1"/>
    <col min="15388" max="15388" width="15.140625" customWidth="1"/>
    <col min="15389" max="15389" width="17.140625" bestFit="1" customWidth="1"/>
    <col min="15390" max="15390" width="19" bestFit="1" customWidth="1"/>
    <col min="15391" max="15391" width="21" bestFit="1" customWidth="1"/>
    <col min="15392" max="15632" width="15.140625" customWidth="1"/>
    <col min="15633" max="15633" width="5.85546875" bestFit="1" customWidth="1"/>
    <col min="15634" max="15635" width="15.140625" customWidth="1"/>
    <col min="15636" max="15636" width="85.85546875" bestFit="1" customWidth="1"/>
    <col min="15637" max="15637" width="21.85546875" bestFit="1" customWidth="1"/>
    <col min="15638" max="15640" width="15.140625" customWidth="1"/>
    <col min="15641" max="15641" width="19" bestFit="1" customWidth="1"/>
    <col min="15642" max="15642" width="15.140625" customWidth="1"/>
    <col min="15643" max="15643" width="18" bestFit="1" customWidth="1"/>
    <col min="15644" max="15644" width="15.140625" customWidth="1"/>
    <col min="15645" max="15645" width="17.140625" bestFit="1" customWidth="1"/>
    <col min="15646" max="15646" width="19" bestFit="1" customWidth="1"/>
    <col min="15647" max="15647" width="21" bestFit="1" customWidth="1"/>
    <col min="15648" max="15888" width="15.140625" customWidth="1"/>
    <col min="15889" max="15889" width="5.85546875" bestFit="1" customWidth="1"/>
    <col min="15890" max="15891" width="15.140625" customWidth="1"/>
    <col min="15892" max="15892" width="85.85546875" bestFit="1" customWidth="1"/>
    <col min="15893" max="15893" width="21.85546875" bestFit="1" customWidth="1"/>
    <col min="15894" max="15896" width="15.140625" customWidth="1"/>
    <col min="15897" max="15897" width="19" bestFit="1" customWidth="1"/>
    <col min="15898" max="15898" width="15.140625" customWidth="1"/>
    <col min="15899" max="15899" width="18" bestFit="1" customWidth="1"/>
    <col min="15900" max="15900" width="15.140625" customWidth="1"/>
    <col min="15901" max="15901" width="17.140625" bestFit="1" customWidth="1"/>
    <col min="15902" max="15902" width="19" bestFit="1" customWidth="1"/>
    <col min="15903" max="15903" width="21" bestFit="1" customWidth="1"/>
    <col min="15904" max="16144" width="15.140625" customWidth="1"/>
    <col min="16145" max="16145" width="5.85546875" bestFit="1" customWidth="1"/>
    <col min="16146" max="16147" width="15.140625" customWidth="1"/>
    <col min="16148" max="16148" width="85.85546875" bestFit="1" customWidth="1"/>
    <col min="16149" max="16149" width="21.85546875" bestFit="1" customWidth="1"/>
    <col min="16150" max="16152" width="15.140625" customWidth="1"/>
    <col min="16153" max="16153" width="19" bestFit="1" customWidth="1"/>
    <col min="16154" max="16154" width="15.140625" customWidth="1"/>
    <col min="16155" max="16155" width="18" bestFit="1" customWidth="1"/>
    <col min="16156" max="16156" width="15.140625" customWidth="1"/>
    <col min="16157" max="16157" width="17.140625" bestFit="1" customWidth="1"/>
    <col min="16158" max="16158" width="19" bestFit="1" customWidth="1"/>
    <col min="16159" max="16159" width="21" bestFit="1" customWidth="1"/>
    <col min="16160" max="16384" width="15.140625" customWidth="1"/>
  </cols>
  <sheetData>
    <row r="1" spans="1:9" ht="15.75" thickBot="1" x14ac:dyDescent="0.3">
      <c r="F1" s="358"/>
      <c r="G1" s="359" t="s">
        <v>2961</v>
      </c>
    </row>
    <row r="2" spans="1:9" ht="16.5" thickTop="1" thickBot="1" x14ac:dyDescent="0.3">
      <c r="A2" s="369" t="s">
        <v>704</v>
      </c>
      <c r="B2" s="369" t="s">
        <v>570</v>
      </c>
      <c r="C2" s="369" t="s">
        <v>571</v>
      </c>
      <c r="D2" s="369" t="s">
        <v>26</v>
      </c>
      <c r="E2" s="369" t="s">
        <v>27</v>
      </c>
      <c r="F2" s="369" t="s">
        <v>673</v>
      </c>
    </row>
    <row r="3" spans="1:9" ht="16.5" thickTop="1" thickBot="1" x14ac:dyDescent="0.3">
      <c r="A3" s="370" t="s">
        <v>3541</v>
      </c>
      <c r="B3" s="370" t="s">
        <v>3542</v>
      </c>
      <c r="C3" s="370" t="s">
        <v>3543</v>
      </c>
      <c r="D3" s="370">
        <v>0</v>
      </c>
      <c r="E3" s="371">
        <v>1038.8</v>
      </c>
      <c r="F3" s="372">
        <v>8317.02</v>
      </c>
      <c r="I3" s="55"/>
    </row>
    <row r="4" spans="1:9" ht="15.75" thickBot="1" x14ac:dyDescent="0.3">
      <c r="A4" s="370" t="s">
        <v>3541</v>
      </c>
      <c r="B4" s="370" t="s">
        <v>3544</v>
      </c>
      <c r="C4" s="370" t="s">
        <v>3545</v>
      </c>
      <c r="D4" s="370">
        <v>0</v>
      </c>
      <c r="E4" s="360">
        <v>3913.19</v>
      </c>
      <c r="F4" s="372">
        <v>7278.22</v>
      </c>
      <c r="G4" s="55">
        <f>+H4-78473.25</f>
        <v>-1578.0300000000134</v>
      </c>
      <c r="H4" s="55">
        <f>+E4+E13+E25+E41+E43+E54+E56+E66+E74+E80</f>
        <v>76895.219999999987</v>
      </c>
    </row>
    <row r="5" spans="1:9" ht="15.75" thickBot="1" x14ac:dyDescent="0.3">
      <c r="A5" s="370" t="s">
        <v>3546</v>
      </c>
      <c r="B5" s="370" t="s">
        <v>359</v>
      </c>
      <c r="C5" s="370" t="s">
        <v>3547</v>
      </c>
      <c r="D5" s="373">
        <v>0.75</v>
      </c>
      <c r="E5" s="370">
        <v>0</v>
      </c>
      <c r="F5" s="372">
        <v>3365.03</v>
      </c>
    </row>
    <row r="6" spans="1:9" ht="15.75" thickBot="1" x14ac:dyDescent="0.3">
      <c r="A6" s="370" t="s">
        <v>3546</v>
      </c>
      <c r="B6" s="370" t="s">
        <v>3548</v>
      </c>
      <c r="C6" s="370" t="s">
        <v>3547</v>
      </c>
      <c r="D6" s="373">
        <v>15</v>
      </c>
      <c r="E6" s="370">
        <v>0</v>
      </c>
      <c r="F6" s="372">
        <v>3365.78</v>
      </c>
    </row>
    <row r="7" spans="1:9" ht="15.75" thickBot="1" x14ac:dyDescent="0.3">
      <c r="A7" s="370" t="s">
        <v>3546</v>
      </c>
      <c r="B7" s="370" t="s">
        <v>3549</v>
      </c>
      <c r="C7" s="370" t="s">
        <v>3547</v>
      </c>
      <c r="D7" s="371">
        <v>4794.5</v>
      </c>
      <c r="E7" s="370">
        <v>0</v>
      </c>
      <c r="F7" s="372">
        <v>3380.78</v>
      </c>
    </row>
    <row r="8" spans="1:9" ht="15.75" thickBot="1" x14ac:dyDescent="0.3">
      <c r="A8" s="370" t="s">
        <v>3546</v>
      </c>
      <c r="B8" s="370" t="s">
        <v>359</v>
      </c>
      <c r="C8" s="370" t="s">
        <v>3550</v>
      </c>
      <c r="D8" s="373">
        <v>0.75</v>
      </c>
      <c r="E8" s="370">
        <v>0</v>
      </c>
      <c r="F8" s="372">
        <v>8175.28</v>
      </c>
    </row>
    <row r="9" spans="1:9" ht="15.75" thickBot="1" x14ac:dyDescent="0.3">
      <c r="A9" s="370" t="s">
        <v>3546</v>
      </c>
      <c r="B9" s="370" t="s">
        <v>3551</v>
      </c>
      <c r="C9" s="370" t="s">
        <v>3550</v>
      </c>
      <c r="D9" s="373">
        <v>15</v>
      </c>
      <c r="E9" s="370">
        <v>0</v>
      </c>
      <c r="F9" s="372">
        <v>8176.03</v>
      </c>
    </row>
    <row r="10" spans="1:9" ht="15.75" thickBot="1" x14ac:dyDescent="0.3">
      <c r="A10" s="370" t="s">
        <v>3546</v>
      </c>
      <c r="B10" s="370" t="s">
        <v>3552</v>
      </c>
      <c r="C10" s="370" t="s">
        <v>3550</v>
      </c>
      <c r="D10" s="371">
        <v>2000</v>
      </c>
      <c r="E10" s="370">
        <v>0</v>
      </c>
      <c r="F10" s="372">
        <v>8191.03</v>
      </c>
    </row>
    <row r="11" spans="1:9" ht="15.75" thickBot="1" x14ac:dyDescent="0.3">
      <c r="A11" s="370" t="s">
        <v>3546</v>
      </c>
      <c r="B11" s="370" t="s">
        <v>3553</v>
      </c>
      <c r="C11" s="370" t="s">
        <v>3554</v>
      </c>
      <c r="D11" s="371">
        <v>1500</v>
      </c>
      <c r="E11" s="370">
        <v>0</v>
      </c>
      <c r="F11" s="372">
        <v>10191.030000000001</v>
      </c>
    </row>
    <row r="12" spans="1:9" ht="15.75" thickBot="1" x14ac:dyDescent="0.3">
      <c r="A12" s="370" t="s">
        <v>3546</v>
      </c>
      <c r="B12" s="370" t="s">
        <v>3555</v>
      </c>
      <c r="C12" s="370" t="s">
        <v>3556</v>
      </c>
      <c r="D12" s="371">
        <v>5834.5</v>
      </c>
      <c r="E12" s="370">
        <v>0</v>
      </c>
      <c r="F12" s="372">
        <v>11691.03</v>
      </c>
    </row>
    <row r="13" spans="1:9" ht="15.75" thickBot="1" x14ac:dyDescent="0.3">
      <c r="A13" s="370" t="s">
        <v>3546</v>
      </c>
      <c r="B13" s="370" t="s">
        <v>3557</v>
      </c>
      <c r="C13" s="370" t="s">
        <v>3558</v>
      </c>
      <c r="D13" s="370">
        <v>0</v>
      </c>
      <c r="E13" s="360">
        <v>4711.38</v>
      </c>
      <c r="F13" s="372">
        <v>17525.53</v>
      </c>
    </row>
    <row r="14" spans="1:9" ht="15.75" thickBot="1" x14ac:dyDescent="0.3">
      <c r="A14" s="370" t="s">
        <v>3559</v>
      </c>
      <c r="B14" s="370" t="s">
        <v>359</v>
      </c>
      <c r="C14" s="370" t="s">
        <v>3560</v>
      </c>
      <c r="D14" s="373">
        <v>0.75</v>
      </c>
      <c r="E14" s="370">
        <v>0</v>
      </c>
      <c r="F14" s="372">
        <v>12814.15</v>
      </c>
    </row>
    <row r="15" spans="1:9" ht="15.75" thickBot="1" x14ac:dyDescent="0.3">
      <c r="A15" s="370" t="s">
        <v>3559</v>
      </c>
      <c r="B15" s="370" t="s">
        <v>3561</v>
      </c>
      <c r="C15" s="370" t="s">
        <v>3560</v>
      </c>
      <c r="D15" s="373">
        <v>15</v>
      </c>
      <c r="E15" s="370">
        <v>0</v>
      </c>
      <c r="F15" s="372">
        <v>12814.9</v>
      </c>
    </row>
    <row r="16" spans="1:9" ht="15.75" thickBot="1" x14ac:dyDescent="0.3">
      <c r="A16" s="370" t="s">
        <v>3559</v>
      </c>
      <c r="B16" s="370" t="s">
        <v>3562</v>
      </c>
      <c r="C16" s="370" t="s">
        <v>3560</v>
      </c>
      <c r="D16" s="373">
        <v>840</v>
      </c>
      <c r="E16" s="370">
        <v>0</v>
      </c>
      <c r="F16" s="372">
        <v>12829.9</v>
      </c>
    </row>
    <row r="17" spans="1:7" ht="15.75" thickBot="1" x14ac:dyDescent="0.3">
      <c r="A17" s="370" t="s">
        <v>3559</v>
      </c>
      <c r="B17" s="370" t="s">
        <v>359</v>
      </c>
      <c r="C17" s="370" t="s">
        <v>3563</v>
      </c>
      <c r="D17" s="373">
        <v>0.75</v>
      </c>
      <c r="E17" s="370">
        <v>0</v>
      </c>
      <c r="F17" s="372">
        <v>13669.9</v>
      </c>
    </row>
    <row r="18" spans="1:7" ht="15.75" thickBot="1" x14ac:dyDescent="0.3">
      <c r="A18" s="370" t="s">
        <v>3559</v>
      </c>
      <c r="B18" s="370" t="s">
        <v>3564</v>
      </c>
      <c r="C18" s="370" t="s">
        <v>3563</v>
      </c>
      <c r="D18" s="373">
        <v>15</v>
      </c>
      <c r="E18" s="370">
        <v>0</v>
      </c>
      <c r="F18" s="372">
        <v>13670.65</v>
      </c>
    </row>
    <row r="19" spans="1:7" ht="15.75" thickBot="1" x14ac:dyDescent="0.3">
      <c r="A19" s="370" t="s">
        <v>3559</v>
      </c>
      <c r="B19" s="370" t="s">
        <v>3565</v>
      </c>
      <c r="C19" s="370" t="s">
        <v>3563</v>
      </c>
      <c r="D19" s="371">
        <v>1500</v>
      </c>
      <c r="E19" s="370">
        <v>0</v>
      </c>
      <c r="F19" s="372">
        <v>13685.65</v>
      </c>
    </row>
    <row r="20" spans="1:7" ht="15.75" thickBot="1" x14ac:dyDescent="0.3">
      <c r="A20" s="370" t="s">
        <v>3559</v>
      </c>
      <c r="B20" s="370" t="s">
        <v>359</v>
      </c>
      <c r="C20" s="370" t="s">
        <v>3566</v>
      </c>
      <c r="D20" s="373">
        <v>0.75</v>
      </c>
      <c r="E20" s="370">
        <v>0</v>
      </c>
      <c r="F20" s="372">
        <v>15185.65</v>
      </c>
    </row>
    <row r="21" spans="1:7" ht="15.75" thickBot="1" x14ac:dyDescent="0.3">
      <c r="A21" s="370" t="s">
        <v>3559</v>
      </c>
      <c r="B21" s="370" t="s">
        <v>3567</v>
      </c>
      <c r="C21" s="370" t="s">
        <v>3566</v>
      </c>
      <c r="D21" s="373">
        <v>15</v>
      </c>
      <c r="E21" s="370">
        <v>0</v>
      </c>
      <c r="F21" s="372">
        <v>15186.4</v>
      </c>
    </row>
    <row r="22" spans="1:7" ht="15.75" thickBot="1" x14ac:dyDescent="0.3">
      <c r="A22" s="370" t="s">
        <v>3559</v>
      </c>
      <c r="B22" s="370" t="s">
        <v>3568</v>
      </c>
      <c r="C22" s="370" t="s">
        <v>3566</v>
      </c>
      <c r="D22" s="360">
        <v>4944</v>
      </c>
      <c r="E22" s="370">
        <v>0</v>
      </c>
      <c r="F22" s="372">
        <v>15201.4</v>
      </c>
      <c r="G22" s="55">
        <f>+D22-4869.94</f>
        <v>74.0600000000004</v>
      </c>
    </row>
    <row r="23" spans="1:7" ht="15.75" thickBot="1" x14ac:dyDescent="0.3">
      <c r="A23" s="370" t="s">
        <v>3559</v>
      </c>
      <c r="B23" s="370" t="s">
        <v>3569</v>
      </c>
      <c r="C23" s="370" t="s">
        <v>3570</v>
      </c>
      <c r="D23" s="370">
        <v>0</v>
      </c>
      <c r="E23" s="373">
        <v>240</v>
      </c>
      <c r="F23" s="372">
        <v>20145.400000000001</v>
      </c>
    </row>
    <row r="24" spans="1:7" ht="15.75" thickBot="1" x14ac:dyDescent="0.3">
      <c r="A24" s="370" t="s">
        <v>3559</v>
      </c>
      <c r="B24" s="370" t="s">
        <v>3571</v>
      </c>
      <c r="C24" s="370" t="s">
        <v>3572</v>
      </c>
      <c r="D24" s="370">
        <v>0</v>
      </c>
      <c r="E24" s="373">
        <v>408</v>
      </c>
      <c r="F24" s="372">
        <v>19905.400000000001</v>
      </c>
    </row>
    <row r="25" spans="1:7" ht="15.75" thickBot="1" x14ac:dyDescent="0.3">
      <c r="A25" s="370" t="s">
        <v>3559</v>
      </c>
      <c r="B25" s="370" t="s">
        <v>3573</v>
      </c>
      <c r="C25" s="370" t="s">
        <v>3574</v>
      </c>
      <c r="D25" s="370">
        <v>0</v>
      </c>
      <c r="E25" s="360">
        <v>6948.96</v>
      </c>
      <c r="F25" s="372">
        <v>19497.400000000001</v>
      </c>
    </row>
    <row r="26" spans="1:7" ht="15.75" thickBot="1" x14ac:dyDescent="0.3">
      <c r="A26" s="370" t="s">
        <v>3575</v>
      </c>
      <c r="B26" s="370" t="s">
        <v>3576</v>
      </c>
      <c r="C26" s="370" t="s">
        <v>3577</v>
      </c>
      <c r="D26" s="371">
        <v>2000</v>
      </c>
      <c r="E26" s="370">
        <v>0</v>
      </c>
      <c r="F26" s="372">
        <v>12548.44</v>
      </c>
    </row>
    <row r="27" spans="1:7" ht="15.75" thickBot="1" x14ac:dyDescent="0.3">
      <c r="A27" s="370" t="s">
        <v>3575</v>
      </c>
      <c r="B27" s="370" t="s">
        <v>359</v>
      </c>
      <c r="C27" s="370" t="s">
        <v>3578</v>
      </c>
      <c r="D27" s="373">
        <v>0.75</v>
      </c>
      <c r="E27" s="370">
        <v>0</v>
      </c>
      <c r="F27" s="372">
        <v>14548.44</v>
      </c>
    </row>
    <row r="28" spans="1:7" ht="15.75" thickBot="1" x14ac:dyDescent="0.3">
      <c r="A28" s="370" t="s">
        <v>3575</v>
      </c>
      <c r="B28" s="370" t="s">
        <v>3579</v>
      </c>
      <c r="C28" s="370" t="s">
        <v>3578</v>
      </c>
      <c r="D28" s="373">
        <v>15</v>
      </c>
      <c r="E28" s="370">
        <v>0</v>
      </c>
      <c r="F28" s="372">
        <v>14549.19</v>
      </c>
    </row>
    <row r="29" spans="1:7" ht="15.75" thickBot="1" x14ac:dyDescent="0.3">
      <c r="A29" s="370" t="s">
        <v>3575</v>
      </c>
      <c r="B29" s="370" t="s">
        <v>3580</v>
      </c>
      <c r="C29" s="370" t="s">
        <v>3578</v>
      </c>
      <c r="D29" s="371">
        <v>4532.8500000000004</v>
      </c>
      <c r="E29" s="370">
        <v>0</v>
      </c>
      <c r="F29" s="372">
        <v>14564.19</v>
      </c>
    </row>
    <row r="30" spans="1:7" ht="15.75" thickBot="1" x14ac:dyDescent="0.3">
      <c r="A30" s="370" t="s">
        <v>3575</v>
      </c>
      <c r="B30" s="370" t="s">
        <v>359</v>
      </c>
      <c r="C30" s="370" t="s">
        <v>3581</v>
      </c>
      <c r="D30" s="373">
        <v>0.75</v>
      </c>
      <c r="E30" s="370">
        <v>0</v>
      </c>
      <c r="F30" s="372">
        <v>19097.04</v>
      </c>
    </row>
    <row r="31" spans="1:7" ht="15.75" thickBot="1" x14ac:dyDescent="0.3">
      <c r="A31" s="370" t="s">
        <v>3575</v>
      </c>
      <c r="B31" s="370" t="s">
        <v>3582</v>
      </c>
      <c r="C31" s="370" t="s">
        <v>3581</v>
      </c>
      <c r="D31" s="373">
        <v>15</v>
      </c>
      <c r="E31" s="370">
        <v>0</v>
      </c>
      <c r="F31" s="372">
        <v>19097.79</v>
      </c>
    </row>
    <row r="32" spans="1:7" ht="15.75" thickBot="1" x14ac:dyDescent="0.3">
      <c r="A32" s="370" t="s">
        <v>3575</v>
      </c>
      <c r="B32" s="370" t="s">
        <v>3583</v>
      </c>
      <c r="C32" s="370" t="s">
        <v>3581</v>
      </c>
      <c r="D32" s="371">
        <v>2420</v>
      </c>
      <c r="E32" s="370">
        <v>0</v>
      </c>
      <c r="F32" s="372">
        <v>19112.79</v>
      </c>
    </row>
    <row r="33" spans="1:6" ht="15.75" thickBot="1" x14ac:dyDescent="0.3">
      <c r="A33" s="370" t="s">
        <v>3575</v>
      </c>
      <c r="B33" s="370" t="s">
        <v>3584</v>
      </c>
      <c r="C33" s="370" t="s">
        <v>3585</v>
      </c>
      <c r="D33" s="371">
        <v>5000</v>
      </c>
      <c r="E33" s="370">
        <v>0</v>
      </c>
      <c r="F33" s="372">
        <v>21532.79</v>
      </c>
    </row>
    <row r="34" spans="1:6" ht="15.75" thickBot="1" x14ac:dyDescent="0.3">
      <c r="A34" s="370" t="s">
        <v>3575</v>
      </c>
      <c r="B34" s="370" t="s">
        <v>359</v>
      </c>
      <c r="C34" s="370" t="s">
        <v>3586</v>
      </c>
      <c r="D34" s="373">
        <v>0.75</v>
      </c>
      <c r="E34" s="370">
        <v>0</v>
      </c>
      <c r="F34" s="372">
        <v>26532.79</v>
      </c>
    </row>
    <row r="35" spans="1:6" ht="15.75" thickBot="1" x14ac:dyDescent="0.3">
      <c r="A35" s="370" t="s">
        <v>3575</v>
      </c>
      <c r="B35" s="370" t="s">
        <v>3587</v>
      </c>
      <c r="C35" s="370" t="s">
        <v>3586</v>
      </c>
      <c r="D35" s="373">
        <v>15</v>
      </c>
      <c r="E35" s="370">
        <v>0</v>
      </c>
      <c r="F35" s="372">
        <v>26533.54</v>
      </c>
    </row>
    <row r="36" spans="1:6" ht="15.75" thickBot="1" x14ac:dyDescent="0.3">
      <c r="A36" s="370" t="s">
        <v>3575</v>
      </c>
      <c r="B36" s="370" t="s">
        <v>3588</v>
      </c>
      <c r="C36" s="370" t="s">
        <v>3586</v>
      </c>
      <c r="D36" s="371">
        <v>2015</v>
      </c>
      <c r="E36" s="370">
        <v>0</v>
      </c>
      <c r="F36" s="372">
        <v>26548.54</v>
      </c>
    </row>
    <row r="37" spans="1:6" ht="15.75" thickBot="1" x14ac:dyDescent="0.3">
      <c r="A37" s="370" t="s">
        <v>3575</v>
      </c>
      <c r="B37" s="370" t="s">
        <v>3589</v>
      </c>
      <c r="C37" s="370" t="s">
        <v>3590</v>
      </c>
      <c r="D37" s="371">
        <v>1220</v>
      </c>
      <c r="E37" s="370">
        <v>0</v>
      </c>
      <c r="F37" s="372">
        <v>28563.54</v>
      </c>
    </row>
    <row r="38" spans="1:6" ht="15.75" thickBot="1" x14ac:dyDescent="0.3">
      <c r="A38" s="370" t="s">
        <v>3575</v>
      </c>
      <c r="B38" s="370" t="s">
        <v>359</v>
      </c>
      <c r="C38" s="370" t="s">
        <v>3591</v>
      </c>
      <c r="D38" s="373">
        <v>0.75</v>
      </c>
      <c r="E38" s="370">
        <v>0</v>
      </c>
      <c r="F38" s="372">
        <v>29783.54</v>
      </c>
    </row>
    <row r="39" spans="1:6" ht="15.75" thickBot="1" x14ac:dyDescent="0.3">
      <c r="A39" s="370" t="s">
        <v>3575</v>
      </c>
      <c r="B39" s="370" t="s">
        <v>3592</v>
      </c>
      <c r="C39" s="370" t="s">
        <v>3591</v>
      </c>
      <c r="D39" s="373">
        <v>15</v>
      </c>
      <c r="E39" s="370">
        <v>0</v>
      </c>
      <c r="F39" s="372">
        <v>29784.29</v>
      </c>
    </row>
    <row r="40" spans="1:6" ht="15.75" thickBot="1" x14ac:dyDescent="0.3">
      <c r="A40" s="370" t="s">
        <v>3575</v>
      </c>
      <c r="B40" s="370" t="s">
        <v>3593</v>
      </c>
      <c r="C40" s="370" t="s">
        <v>3591</v>
      </c>
      <c r="D40" s="373">
        <v>472.5</v>
      </c>
      <c r="E40" s="370">
        <v>0</v>
      </c>
      <c r="F40" s="372">
        <v>29799.29</v>
      </c>
    </row>
    <row r="41" spans="1:6" ht="15.75" thickBot="1" x14ac:dyDescent="0.3">
      <c r="A41" s="370" t="s">
        <v>3575</v>
      </c>
      <c r="B41" s="370" t="s">
        <v>3594</v>
      </c>
      <c r="C41" s="370" t="s">
        <v>3595</v>
      </c>
      <c r="D41" s="370">
        <v>0</v>
      </c>
      <c r="E41" s="360">
        <v>4362.54</v>
      </c>
      <c r="F41" s="372">
        <v>30271.79</v>
      </c>
    </row>
    <row r="42" spans="1:6" ht="15.75" thickBot="1" x14ac:dyDescent="0.3">
      <c r="A42" s="370" t="s">
        <v>3575</v>
      </c>
      <c r="B42" s="370" t="s">
        <v>3596</v>
      </c>
      <c r="C42" s="370" t="s">
        <v>3597</v>
      </c>
      <c r="D42" s="371">
        <v>5000</v>
      </c>
      <c r="E42" s="370">
        <v>0</v>
      </c>
      <c r="F42" s="372">
        <v>25909.25</v>
      </c>
    </row>
    <row r="43" spans="1:6" ht="15.75" thickBot="1" x14ac:dyDescent="0.3">
      <c r="A43" s="370" t="s">
        <v>3598</v>
      </c>
      <c r="B43" s="370" t="s">
        <v>3599</v>
      </c>
      <c r="C43" s="370" t="s">
        <v>3600</v>
      </c>
      <c r="D43" s="370">
        <v>0</v>
      </c>
      <c r="E43" s="360">
        <v>3327.86</v>
      </c>
      <c r="F43" s="372">
        <v>30909.25</v>
      </c>
    </row>
    <row r="44" spans="1:6" ht="15.75" thickBot="1" x14ac:dyDescent="0.3">
      <c r="A44" s="370" t="s">
        <v>3598</v>
      </c>
      <c r="B44" s="370" t="s">
        <v>359</v>
      </c>
      <c r="C44" s="370" t="s">
        <v>3601</v>
      </c>
      <c r="D44" s="373">
        <v>0.75</v>
      </c>
      <c r="E44" s="370">
        <v>0</v>
      </c>
      <c r="F44" s="372">
        <v>27581.39</v>
      </c>
    </row>
    <row r="45" spans="1:6" ht="15.75" thickBot="1" x14ac:dyDescent="0.3">
      <c r="A45" s="370" t="s">
        <v>3598</v>
      </c>
      <c r="B45" s="370" t="s">
        <v>3602</v>
      </c>
      <c r="C45" s="370" t="s">
        <v>3601</v>
      </c>
      <c r="D45" s="373">
        <v>15</v>
      </c>
      <c r="E45" s="370">
        <v>0</v>
      </c>
      <c r="F45" s="372">
        <v>27582.14</v>
      </c>
    </row>
    <row r="46" spans="1:6" ht="15.75" thickBot="1" x14ac:dyDescent="0.3">
      <c r="A46" s="370" t="s">
        <v>3598</v>
      </c>
      <c r="B46" s="370" t="s">
        <v>3603</v>
      </c>
      <c r="C46" s="370" t="s">
        <v>3601</v>
      </c>
      <c r="D46" s="373">
        <v>512</v>
      </c>
      <c r="E46" s="370">
        <v>0</v>
      </c>
      <c r="F46" s="372">
        <v>27597.14</v>
      </c>
    </row>
    <row r="47" spans="1:6" ht="15.75" thickBot="1" x14ac:dyDescent="0.3">
      <c r="A47" s="370" t="s">
        <v>3598</v>
      </c>
      <c r="B47" s="370" t="s">
        <v>359</v>
      </c>
      <c r="C47" s="370" t="s">
        <v>3604</v>
      </c>
      <c r="D47" s="373">
        <v>0.75</v>
      </c>
      <c r="E47" s="370">
        <v>0</v>
      </c>
      <c r="F47" s="372">
        <v>28109.14</v>
      </c>
    </row>
    <row r="48" spans="1:6" ht="15.75" thickBot="1" x14ac:dyDescent="0.3">
      <c r="A48" s="370" t="s">
        <v>3598</v>
      </c>
      <c r="B48" s="370" t="s">
        <v>3605</v>
      </c>
      <c r="C48" s="370" t="s">
        <v>3604</v>
      </c>
      <c r="D48" s="373">
        <v>15</v>
      </c>
      <c r="E48" s="370">
        <v>0</v>
      </c>
      <c r="F48" s="372">
        <v>28109.89</v>
      </c>
    </row>
    <row r="49" spans="1:9" ht="15.75" thickBot="1" x14ac:dyDescent="0.3">
      <c r="A49" s="370" t="s">
        <v>3598</v>
      </c>
      <c r="B49" s="370" t="s">
        <v>3606</v>
      </c>
      <c r="C49" s="370" t="s">
        <v>3604</v>
      </c>
      <c r="D49" s="371">
        <v>2797.2</v>
      </c>
      <c r="E49" s="370">
        <v>0</v>
      </c>
      <c r="F49" s="372">
        <v>28124.89</v>
      </c>
    </row>
    <row r="50" spans="1:9" ht="15.75" thickBot="1" x14ac:dyDescent="0.3">
      <c r="A50" s="370" t="s">
        <v>3598</v>
      </c>
      <c r="B50" s="370" t="s">
        <v>359</v>
      </c>
      <c r="C50" s="370" t="s">
        <v>3607</v>
      </c>
      <c r="D50" s="373">
        <v>0.75</v>
      </c>
      <c r="E50" s="370">
        <v>0</v>
      </c>
      <c r="F50" s="372">
        <v>30922.09</v>
      </c>
    </row>
    <row r="51" spans="1:9" ht="15.75" thickBot="1" x14ac:dyDescent="0.3">
      <c r="A51" s="370" t="s">
        <v>3598</v>
      </c>
      <c r="B51" s="370" t="s">
        <v>3608</v>
      </c>
      <c r="C51" s="370" t="s">
        <v>3607</v>
      </c>
      <c r="D51" s="373">
        <v>15</v>
      </c>
      <c r="E51" s="370">
        <v>0</v>
      </c>
      <c r="F51" s="372">
        <v>30922.84</v>
      </c>
    </row>
    <row r="52" spans="1:9" ht="15.75" thickBot="1" x14ac:dyDescent="0.3">
      <c r="A52" s="370" t="s">
        <v>3598</v>
      </c>
      <c r="B52" s="370" t="s">
        <v>3609</v>
      </c>
      <c r="C52" s="370" t="s">
        <v>3607</v>
      </c>
      <c r="D52" s="371">
        <v>1550</v>
      </c>
      <c r="E52" s="370">
        <v>0</v>
      </c>
      <c r="F52" s="372">
        <v>30937.84</v>
      </c>
    </row>
    <row r="53" spans="1:9" ht="15.75" thickBot="1" x14ac:dyDescent="0.3">
      <c r="A53" s="370" t="s">
        <v>3598</v>
      </c>
      <c r="B53" s="370" t="s">
        <v>3610</v>
      </c>
      <c r="C53" s="370" t="s">
        <v>3611</v>
      </c>
      <c r="D53" s="371">
        <v>4000</v>
      </c>
      <c r="E53" s="370">
        <v>0</v>
      </c>
      <c r="F53" s="372">
        <v>32487.84</v>
      </c>
    </row>
    <row r="54" spans="1:9" ht="15.75" thickBot="1" x14ac:dyDescent="0.3">
      <c r="A54" s="370" t="s">
        <v>3598</v>
      </c>
      <c r="B54" s="370" t="s">
        <v>3612</v>
      </c>
      <c r="C54" s="370" t="s">
        <v>3613</v>
      </c>
      <c r="D54" s="370">
        <v>0</v>
      </c>
      <c r="E54" s="360">
        <v>19740.23</v>
      </c>
      <c r="F54" s="372">
        <v>36487.839999999997</v>
      </c>
    </row>
    <row r="55" spans="1:9" ht="15.75" thickBot="1" x14ac:dyDescent="0.3">
      <c r="A55" s="370" t="s">
        <v>3614</v>
      </c>
      <c r="B55" s="370" t="s">
        <v>3615</v>
      </c>
      <c r="C55" s="370" t="s">
        <v>3616</v>
      </c>
      <c r="D55" s="370">
        <v>0</v>
      </c>
      <c r="E55" s="373">
        <v>48</v>
      </c>
      <c r="F55" s="372">
        <v>16747.61</v>
      </c>
    </row>
    <row r="56" spans="1:9" ht="15.75" thickBot="1" x14ac:dyDescent="0.3">
      <c r="A56" s="370" t="s">
        <v>3617</v>
      </c>
      <c r="B56" s="370" t="s">
        <v>3618</v>
      </c>
      <c r="C56" s="370" t="s">
        <v>3619</v>
      </c>
      <c r="D56" s="370">
        <v>0</v>
      </c>
      <c r="E56" s="360">
        <v>3603.1</v>
      </c>
      <c r="F56" s="372">
        <v>16699.61</v>
      </c>
      <c r="I56" s="55"/>
    </row>
    <row r="57" spans="1:9" ht="15.75" thickBot="1" x14ac:dyDescent="0.3">
      <c r="A57" s="370" t="s">
        <v>3617</v>
      </c>
      <c r="B57" s="370" t="s">
        <v>359</v>
      </c>
      <c r="C57" s="370" t="s">
        <v>3620</v>
      </c>
      <c r="D57" s="373">
        <v>0.75</v>
      </c>
      <c r="E57" s="370">
        <v>0</v>
      </c>
      <c r="F57" s="372">
        <v>13096.51</v>
      </c>
    </row>
    <row r="58" spans="1:9" ht="15.75" thickBot="1" x14ac:dyDescent="0.3">
      <c r="A58" s="370" t="s">
        <v>3617</v>
      </c>
      <c r="B58" s="370" t="s">
        <v>3621</v>
      </c>
      <c r="C58" s="370" t="s">
        <v>3620</v>
      </c>
      <c r="D58" s="373">
        <v>15</v>
      </c>
      <c r="E58" s="370">
        <v>0</v>
      </c>
      <c r="F58" s="372">
        <v>13097.26</v>
      </c>
    </row>
    <row r="59" spans="1:9" ht="15.75" thickBot="1" x14ac:dyDescent="0.3">
      <c r="A59" s="370" t="s">
        <v>3617</v>
      </c>
      <c r="B59" s="370" t="s">
        <v>3622</v>
      </c>
      <c r="C59" s="370" t="s">
        <v>3620</v>
      </c>
      <c r="D59" s="371">
        <v>1400</v>
      </c>
      <c r="E59" s="370">
        <v>0</v>
      </c>
      <c r="F59" s="372">
        <v>13112.26</v>
      </c>
    </row>
    <row r="60" spans="1:9" ht="15.75" thickBot="1" x14ac:dyDescent="0.3">
      <c r="A60" s="370" t="s">
        <v>3617</v>
      </c>
      <c r="B60" s="370" t="s">
        <v>359</v>
      </c>
      <c r="C60" s="370" t="s">
        <v>3623</v>
      </c>
      <c r="D60" s="373">
        <v>0.75</v>
      </c>
      <c r="E60" s="370">
        <v>0</v>
      </c>
      <c r="F60" s="372">
        <v>14512.26</v>
      </c>
    </row>
    <row r="61" spans="1:9" ht="15.75" thickBot="1" x14ac:dyDescent="0.3">
      <c r="A61" s="370" t="s">
        <v>3617</v>
      </c>
      <c r="B61" s="370" t="s">
        <v>3624</v>
      </c>
      <c r="C61" s="370" t="s">
        <v>3623</v>
      </c>
      <c r="D61" s="373">
        <v>15</v>
      </c>
      <c r="E61" s="370">
        <v>0</v>
      </c>
      <c r="F61" s="372">
        <v>14513.01</v>
      </c>
    </row>
    <row r="62" spans="1:9" ht="15.75" thickBot="1" x14ac:dyDescent="0.3">
      <c r="A62" s="370" t="s">
        <v>3617</v>
      </c>
      <c r="B62" s="370" t="s">
        <v>3625</v>
      </c>
      <c r="C62" s="370" t="s">
        <v>3623</v>
      </c>
      <c r="D62" s="371">
        <v>1750</v>
      </c>
      <c r="E62" s="370">
        <v>0</v>
      </c>
      <c r="F62" s="372">
        <v>14528.01</v>
      </c>
    </row>
    <row r="63" spans="1:9" ht="15.75" thickBot="1" x14ac:dyDescent="0.3">
      <c r="A63" s="370" t="s">
        <v>3626</v>
      </c>
      <c r="B63" s="370" t="s">
        <v>3627</v>
      </c>
      <c r="C63" s="370" t="s">
        <v>3628</v>
      </c>
      <c r="D63" s="360">
        <v>21925</v>
      </c>
      <c r="E63" s="370">
        <v>0</v>
      </c>
      <c r="F63" s="372">
        <v>16278.01</v>
      </c>
    </row>
    <row r="64" spans="1:9" ht="15.75" thickBot="1" x14ac:dyDescent="0.3">
      <c r="A64" s="370" t="s">
        <v>3626</v>
      </c>
      <c r="B64" s="370" t="s">
        <v>3629</v>
      </c>
      <c r="C64" s="370" t="s">
        <v>3630</v>
      </c>
      <c r="D64" s="373">
        <v>889</v>
      </c>
      <c r="E64" s="370">
        <v>0</v>
      </c>
      <c r="F64" s="372">
        <v>38203.01</v>
      </c>
    </row>
    <row r="65" spans="1:7" ht="15.75" thickBot="1" x14ac:dyDescent="0.3">
      <c r="A65" s="370" t="s">
        <v>3626</v>
      </c>
      <c r="B65" s="370" t="s">
        <v>3631</v>
      </c>
      <c r="C65" s="370" t="s">
        <v>3632</v>
      </c>
      <c r="D65" s="371">
        <v>4000</v>
      </c>
      <c r="E65" s="370">
        <v>0</v>
      </c>
      <c r="F65" s="372">
        <v>39092.01</v>
      </c>
    </row>
    <row r="66" spans="1:7" ht="15.75" thickBot="1" x14ac:dyDescent="0.3">
      <c r="A66" s="370" t="s">
        <v>3626</v>
      </c>
      <c r="B66" s="370" t="s">
        <v>3633</v>
      </c>
      <c r="C66" s="370" t="s">
        <v>3634</v>
      </c>
      <c r="D66" s="370">
        <v>0</v>
      </c>
      <c r="E66" s="360">
        <v>24675.02</v>
      </c>
      <c r="F66" s="372">
        <v>43092.01</v>
      </c>
    </row>
    <row r="67" spans="1:7" ht="15.75" thickBot="1" x14ac:dyDescent="0.3">
      <c r="A67" s="370" t="s">
        <v>3626</v>
      </c>
      <c r="B67" s="370" t="s">
        <v>3635</v>
      </c>
      <c r="C67" s="370" t="s">
        <v>3636</v>
      </c>
      <c r="D67" s="370">
        <v>0</v>
      </c>
      <c r="E67" s="371">
        <v>2303</v>
      </c>
      <c r="F67" s="372">
        <v>18416.990000000002</v>
      </c>
    </row>
    <row r="68" spans="1:7" ht="15.75" thickBot="1" x14ac:dyDescent="0.3">
      <c r="A68" s="370" t="s">
        <v>3626</v>
      </c>
      <c r="B68" s="370" t="s">
        <v>3637</v>
      </c>
      <c r="C68" s="370" t="s">
        <v>3638</v>
      </c>
      <c r="D68" s="370">
        <v>0</v>
      </c>
      <c r="E68" s="373">
        <v>999</v>
      </c>
      <c r="F68" s="372">
        <v>16113.99</v>
      </c>
    </row>
    <row r="69" spans="1:7" ht="15.75" thickBot="1" x14ac:dyDescent="0.3">
      <c r="A69" s="370" t="s">
        <v>3626</v>
      </c>
      <c r="B69" s="370" t="s">
        <v>3639</v>
      </c>
      <c r="C69" s="370" t="s">
        <v>3640</v>
      </c>
      <c r="D69" s="370">
        <v>0</v>
      </c>
      <c r="E69" s="371">
        <v>1739.85</v>
      </c>
      <c r="F69" s="372">
        <v>15114.99</v>
      </c>
    </row>
    <row r="70" spans="1:7" ht="15.75" thickBot="1" x14ac:dyDescent="0.3">
      <c r="A70" s="370" t="s">
        <v>3641</v>
      </c>
      <c r="B70" s="370" t="s">
        <v>359</v>
      </c>
      <c r="C70" s="370" t="s">
        <v>3642</v>
      </c>
      <c r="D70" s="373">
        <v>0.75</v>
      </c>
      <c r="E70" s="370">
        <v>0</v>
      </c>
      <c r="F70" s="372">
        <v>13375.14</v>
      </c>
    </row>
    <row r="71" spans="1:7" ht="15.75" thickBot="1" x14ac:dyDescent="0.3">
      <c r="A71" s="370" t="s">
        <v>3641</v>
      </c>
      <c r="B71" s="370" t="s">
        <v>3643</v>
      </c>
      <c r="C71" s="370" t="s">
        <v>3642</v>
      </c>
      <c r="D71" s="373">
        <v>15</v>
      </c>
      <c r="E71" s="370">
        <v>0</v>
      </c>
      <c r="F71" s="372">
        <v>13375.89</v>
      </c>
    </row>
    <row r="72" spans="1:7" ht="15.75" thickBot="1" x14ac:dyDescent="0.3">
      <c r="A72" s="370" t="s">
        <v>3641</v>
      </c>
      <c r="B72" s="370" t="s">
        <v>3644</v>
      </c>
      <c r="C72" s="370" t="s">
        <v>3642</v>
      </c>
      <c r="D72" s="371">
        <v>1500</v>
      </c>
      <c r="E72" s="370">
        <v>0</v>
      </c>
      <c r="F72" s="372">
        <v>13390.89</v>
      </c>
    </row>
    <row r="73" spans="1:7" ht="15.75" thickBot="1" x14ac:dyDescent="0.3">
      <c r="A73" s="370" t="s">
        <v>3641</v>
      </c>
      <c r="B73" s="370" t="s">
        <v>3645</v>
      </c>
      <c r="C73" s="370" t="s">
        <v>3646</v>
      </c>
      <c r="D73" s="371">
        <v>12500</v>
      </c>
      <c r="E73" s="370">
        <v>0</v>
      </c>
      <c r="F73" s="372">
        <v>14890.89</v>
      </c>
    </row>
    <row r="74" spans="1:7" ht="15.75" thickBot="1" x14ac:dyDescent="0.3">
      <c r="A74" s="370" t="s">
        <v>3641</v>
      </c>
      <c r="B74" s="370" t="s">
        <v>3647</v>
      </c>
      <c r="C74" s="370" t="s">
        <v>3648</v>
      </c>
      <c r="D74" s="370">
        <v>0</v>
      </c>
      <c r="E74" s="360">
        <v>3082.18</v>
      </c>
      <c r="F74" s="372">
        <v>27390.89</v>
      </c>
    </row>
    <row r="75" spans="1:7" ht="15.75" thickBot="1" x14ac:dyDescent="0.3">
      <c r="A75" s="370" t="s">
        <v>3641</v>
      </c>
      <c r="B75" s="370" t="s">
        <v>3649</v>
      </c>
      <c r="C75" s="370" t="s">
        <v>3650</v>
      </c>
      <c r="D75" s="360">
        <v>5013.6499999999996</v>
      </c>
      <c r="E75" s="370">
        <v>0</v>
      </c>
      <c r="F75" s="372">
        <v>24308.71</v>
      </c>
      <c r="G75" s="55">
        <f>+D75-5000</f>
        <v>13.649999999999636</v>
      </c>
    </row>
    <row r="76" spans="1:7" ht="15.75" thickBot="1" x14ac:dyDescent="0.3">
      <c r="A76" s="370" t="s">
        <v>3641</v>
      </c>
      <c r="B76" s="370" t="s">
        <v>3651</v>
      </c>
      <c r="C76" s="370" t="s">
        <v>3652</v>
      </c>
      <c r="D76" s="370">
        <v>0</v>
      </c>
      <c r="E76" s="371">
        <v>15865.5</v>
      </c>
      <c r="F76" s="372">
        <v>29322.36</v>
      </c>
    </row>
    <row r="77" spans="1:7" ht="15.75" thickBot="1" x14ac:dyDescent="0.3">
      <c r="A77" s="370" t="s">
        <v>3641</v>
      </c>
      <c r="B77" s="370" t="s">
        <v>3653</v>
      </c>
      <c r="C77" s="370" t="s">
        <v>3654</v>
      </c>
      <c r="D77" s="370">
        <v>0</v>
      </c>
      <c r="E77" s="373">
        <v>815.4</v>
      </c>
      <c r="F77" s="372">
        <v>13456.86</v>
      </c>
    </row>
    <row r="78" spans="1:7" ht="15.75" thickBot="1" x14ac:dyDescent="0.3">
      <c r="A78" s="370" t="s">
        <v>3655</v>
      </c>
      <c r="B78" s="370" t="s">
        <v>3656</v>
      </c>
      <c r="C78" s="370" t="s">
        <v>3657</v>
      </c>
      <c r="D78" s="371">
        <v>2000</v>
      </c>
      <c r="E78" s="370">
        <v>0</v>
      </c>
      <c r="F78" s="372">
        <v>12641.46</v>
      </c>
    </row>
    <row r="79" spans="1:7" ht="15.75" thickBot="1" x14ac:dyDescent="0.3">
      <c r="A79" s="370" t="s">
        <v>3655</v>
      </c>
      <c r="B79" s="370" t="s">
        <v>3658</v>
      </c>
      <c r="C79" s="370" t="s">
        <v>3659</v>
      </c>
      <c r="D79" s="372">
        <v>3025.45</v>
      </c>
      <c r="E79" s="370">
        <v>0</v>
      </c>
      <c r="F79" s="372">
        <v>14641.46</v>
      </c>
    </row>
    <row r="80" spans="1:7" ht="15.75" thickBot="1" x14ac:dyDescent="0.3">
      <c r="A80" s="370" t="s">
        <v>3655</v>
      </c>
      <c r="B80" s="370" t="s">
        <v>3660</v>
      </c>
      <c r="C80" s="370" t="s">
        <v>3661</v>
      </c>
      <c r="D80" s="370">
        <v>0</v>
      </c>
      <c r="E80" s="360">
        <v>2530.7600000000002</v>
      </c>
      <c r="F80" s="372">
        <v>17666.91</v>
      </c>
    </row>
    <row r="81" spans="1:8" ht="15.75" thickBot="1" x14ac:dyDescent="0.3">
      <c r="A81" s="370" t="s">
        <v>3662</v>
      </c>
      <c r="B81" s="370" t="s">
        <v>771</v>
      </c>
      <c r="C81" s="370" t="s">
        <v>772</v>
      </c>
      <c r="D81" s="371">
        <v>31335.21</v>
      </c>
      <c r="E81" s="370">
        <v>0</v>
      </c>
      <c r="F81" s="372">
        <v>15136.15</v>
      </c>
    </row>
    <row r="82" spans="1:8" ht="15.75" thickBot="1" x14ac:dyDescent="0.3">
      <c r="A82" s="370" t="s">
        <v>3662</v>
      </c>
      <c r="B82" s="370" t="s">
        <v>359</v>
      </c>
      <c r="C82" s="370" t="s">
        <v>3663</v>
      </c>
      <c r="D82" s="373">
        <v>0.75</v>
      </c>
      <c r="E82" s="370">
        <v>0</v>
      </c>
      <c r="F82" s="372">
        <v>46471.360000000001</v>
      </c>
    </row>
    <row r="83" spans="1:8" ht="15.75" thickBot="1" x14ac:dyDescent="0.3">
      <c r="A83" s="370" t="s">
        <v>3662</v>
      </c>
      <c r="B83" s="370" t="s">
        <v>3664</v>
      </c>
      <c r="C83" s="370" t="s">
        <v>3663</v>
      </c>
      <c r="D83" s="373">
        <v>15</v>
      </c>
      <c r="E83" s="370">
        <v>0</v>
      </c>
      <c r="F83" s="372">
        <v>46472.11</v>
      </c>
    </row>
    <row r="84" spans="1:8" ht="15.75" thickBot="1" x14ac:dyDescent="0.3">
      <c r="A84" s="370" t="s">
        <v>3662</v>
      </c>
      <c r="B84" s="370" t="s">
        <v>3665</v>
      </c>
      <c r="C84" s="370" t="s">
        <v>3663</v>
      </c>
      <c r="D84" s="371">
        <v>4200</v>
      </c>
      <c r="E84" s="370">
        <v>0</v>
      </c>
      <c r="F84" s="372">
        <v>46487.11</v>
      </c>
    </row>
    <row r="85" spans="1:8" ht="15.75" thickBot="1" x14ac:dyDescent="0.3">
      <c r="A85" s="370" t="s">
        <v>3662</v>
      </c>
      <c r="B85" s="370" t="s">
        <v>3666</v>
      </c>
      <c r="C85" s="370" t="s">
        <v>3667</v>
      </c>
      <c r="D85" s="371">
        <v>1635</v>
      </c>
      <c r="E85" s="370">
        <v>0</v>
      </c>
      <c r="F85" s="372">
        <v>50687.11</v>
      </c>
    </row>
    <row r="86" spans="1:8" ht="15.75" thickBot="1" x14ac:dyDescent="0.3">
      <c r="A86" s="370" t="s">
        <v>3662</v>
      </c>
      <c r="B86" s="370" t="s">
        <v>3668</v>
      </c>
      <c r="C86" s="370" t="s">
        <v>3669</v>
      </c>
      <c r="D86" s="371">
        <v>3000</v>
      </c>
      <c r="E86" s="370">
        <v>0</v>
      </c>
      <c r="F86" s="372">
        <v>52322.11</v>
      </c>
    </row>
    <row r="87" spans="1:8" ht="15.75" thickBot="1" x14ac:dyDescent="0.3">
      <c r="A87" s="370" t="s">
        <v>3662</v>
      </c>
      <c r="B87" s="370" t="s">
        <v>359</v>
      </c>
      <c r="C87" s="370" t="s">
        <v>3670</v>
      </c>
      <c r="D87" s="373">
        <v>0.75</v>
      </c>
      <c r="E87" s="370">
        <v>0</v>
      </c>
      <c r="F87" s="372">
        <v>55322.11</v>
      </c>
    </row>
    <row r="88" spans="1:8" ht="15.75" thickBot="1" x14ac:dyDescent="0.3">
      <c r="A88" s="370" t="s">
        <v>3662</v>
      </c>
      <c r="B88" s="370" t="s">
        <v>3671</v>
      </c>
      <c r="C88" s="370" t="s">
        <v>3670</v>
      </c>
      <c r="D88" s="373">
        <v>15</v>
      </c>
      <c r="E88" s="370">
        <v>0</v>
      </c>
      <c r="F88" s="372">
        <v>55322.86</v>
      </c>
    </row>
    <row r="89" spans="1:8" ht="15.75" thickBot="1" x14ac:dyDescent="0.3">
      <c r="A89" s="370" t="s">
        <v>3662</v>
      </c>
      <c r="B89" s="370" t="s">
        <v>3672</v>
      </c>
      <c r="C89" s="370" t="s">
        <v>3670</v>
      </c>
      <c r="D89" s="373">
        <v>570</v>
      </c>
      <c r="E89" s="370">
        <v>0</v>
      </c>
      <c r="F89" s="372">
        <v>55337.86</v>
      </c>
    </row>
    <row r="90" spans="1:8" ht="15.75" thickBot="1" x14ac:dyDescent="0.3">
      <c r="A90" s="370" t="s">
        <v>3662</v>
      </c>
      <c r="B90" s="370" t="s">
        <v>359</v>
      </c>
      <c r="C90" s="370" t="s">
        <v>3673</v>
      </c>
      <c r="D90" s="373">
        <v>0.75</v>
      </c>
      <c r="E90" s="370">
        <v>0</v>
      </c>
      <c r="F90" s="372">
        <v>55907.86</v>
      </c>
    </row>
    <row r="91" spans="1:8" ht="15.75" thickBot="1" x14ac:dyDescent="0.3">
      <c r="A91" s="370" t="s">
        <v>3662</v>
      </c>
      <c r="B91" s="370" t="s">
        <v>3674</v>
      </c>
      <c r="C91" s="370" t="s">
        <v>3673</v>
      </c>
      <c r="D91" s="373">
        <v>15</v>
      </c>
      <c r="E91" s="370">
        <v>0</v>
      </c>
      <c r="F91" s="372">
        <v>55908.61</v>
      </c>
    </row>
    <row r="92" spans="1:8" ht="15.75" thickBot="1" x14ac:dyDescent="0.3">
      <c r="A92" s="370" t="s">
        <v>3662</v>
      </c>
      <c r="B92" s="370" t="s">
        <v>3675</v>
      </c>
      <c r="C92" s="370" t="s">
        <v>3673</v>
      </c>
      <c r="D92" s="371">
        <v>1500</v>
      </c>
      <c r="E92" s="370">
        <v>0</v>
      </c>
      <c r="F92" s="372">
        <v>55923.61</v>
      </c>
    </row>
    <row r="93" spans="1:8" ht="15.75" thickBot="1" x14ac:dyDescent="0.3">
      <c r="A93" s="370" t="s">
        <v>3662</v>
      </c>
      <c r="B93" s="370" t="s">
        <v>3676</v>
      </c>
      <c r="C93" s="370" t="s">
        <v>3677</v>
      </c>
      <c r="D93" s="360">
        <v>7013</v>
      </c>
      <c r="E93" s="370">
        <v>0</v>
      </c>
      <c r="F93" s="372">
        <v>57423.61</v>
      </c>
      <c r="G93" s="55">
        <f>+D93-7000</f>
        <v>13</v>
      </c>
    </row>
    <row r="94" spans="1:8" ht="15.75" thickBot="1" x14ac:dyDescent="0.3">
      <c r="A94" s="370" t="s">
        <v>3662</v>
      </c>
      <c r="B94" s="370" t="s">
        <v>3678</v>
      </c>
      <c r="C94" s="370" t="s">
        <v>3182</v>
      </c>
      <c r="D94" s="370">
        <v>0</v>
      </c>
      <c r="E94" s="373">
        <v>315</v>
      </c>
      <c r="F94" s="372">
        <v>64436.61</v>
      </c>
    </row>
    <row r="95" spans="1:8" ht="15.75" thickBot="1" x14ac:dyDescent="0.3">
      <c r="A95" s="370" t="s">
        <v>3662</v>
      </c>
      <c r="B95" s="370" t="s">
        <v>3679</v>
      </c>
      <c r="C95" s="370" t="s">
        <v>3680</v>
      </c>
      <c r="D95" s="370">
        <v>0</v>
      </c>
      <c r="E95" s="360">
        <v>6801.45</v>
      </c>
      <c r="F95" s="372">
        <v>64121.61</v>
      </c>
      <c r="G95" s="55">
        <f>+H95-51960.91</f>
        <v>-1040.9300000000003</v>
      </c>
      <c r="H95" s="55">
        <f>+E95+E97+E101+E124+E126+E139+E150+E151</f>
        <v>50919.98</v>
      </c>
    </row>
    <row r="96" spans="1:8" ht="15.75" thickBot="1" x14ac:dyDescent="0.3">
      <c r="A96" s="370" t="s">
        <v>3662</v>
      </c>
      <c r="B96" s="370" t="s">
        <v>3681</v>
      </c>
      <c r="C96" s="370" t="s">
        <v>3682</v>
      </c>
      <c r="D96" s="370">
        <v>0</v>
      </c>
      <c r="E96" s="371">
        <v>11000</v>
      </c>
      <c r="F96" s="372">
        <v>57320.160000000003</v>
      </c>
    </row>
    <row r="97" spans="1:6" ht="15.75" thickBot="1" x14ac:dyDescent="0.3">
      <c r="A97" s="370" t="s">
        <v>3662</v>
      </c>
      <c r="B97" s="370" t="s">
        <v>3683</v>
      </c>
      <c r="C97" s="370" t="s">
        <v>3684</v>
      </c>
      <c r="D97" s="370">
        <v>0</v>
      </c>
      <c r="E97" s="360">
        <v>15078.42</v>
      </c>
      <c r="F97" s="372">
        <v>46320.160000000003</v>
      </c>
    </row>
    <row r="98" spans="1:6" ht="15.75" thickBot="1" x14ac:dyDescent="0.3">
      <c r="A98" s="370" t="s">
        <v>3662</v>
      </c>
      <c r="B98" s="370" t="s">
        <v>3685</v>
      </c>
      <c r="C98" s="370" t="s">
        <v>3179</v>
      </c>
      <c r="D98" s="370">
        <v>0</v>
      </c>
      <c r="E98" s="373">
        <v>500</v>
      </c>
      <c r="F98" s="372">
        <v>31241.74</v>
      </c>
    </row>
    <row r="99" spans="1:6" ht="15.75" thickBot="1" x14ac:dyDescent="0.3">
      <c r="A99" s="370" t="s">
        <v>3662</v>
      </c>
      <c r="B99" s="370" t="s">
        <v>3686</v>
      </c>
      <c r="C99" s="370" t="s">
        <v>3687</v>
      </c>
      <c r="D99" s="370">
        <v>0</v>
      </c>
      <c r="E99" s="371">
        <v>25000</v>
      </c>
      <c r="F99" s="372">
        <v>30741.74</v>
      </c>
    </row>
    <row r="100" spans="1:6" ht="15.75" thickBot="1" x14ac:dyDescent="0.3">
      <c r="A100" s="370" t="s">
        <v>3688</v>
      </c>
      <c r="B100" s="370" t="s">
        <v>3689</v>
      </c>
      <c r="C100" s="370" t="s">
        <v>3690</v>
      </c>
      <c r="D100" s="370">
        <v>0</v>
      </c>
      <c r="E100" s="373">
        <v>204</v>
      </c>
      <c r="F100" s="372">
        <v>5741.74</v>
      </c>
    </row>
    <row r="101" spans="1:6" ht="15.75" thickBot="1" x14ac:dyDescent="0.3">
      <c r="A101" s="370" t="s">
        <v>3688</v>
      </c>
      <c r="B101" s="370" t="s">
        <v>3691</v>
      </c>
      <c r="C101" s="370" t="s">
        <v>3692</v>
      </c>
      <c r="D101" s="370">
        <v>0</v>
      </c>
      <c r="E101" s="360">
        <v>3476.81</v>
      </c>
      <c r="F101" s="372">
        <v>5537.74</v>
      </c>
    </row>
    <row r="102" spans="1:6" ht="15.75" thickBot="1" x14ac:dyDescent="0.3">
      <c r="A102" s="370" t="s">
        <v>3688</v>
      </c>
      <c r="B102" s="370" t="s">
        <v>3693</v>
      </c>
      <c r="C102" s="370" t="s">
        <v>3186</v>
      </c>
      <c r="D102" s="370">
        <v>0</v>
      </c>
      <c r="E102" s="371">
        <v>1411.9</v>
      </c>
      <c r="F102" s="372">
        <v>2060.9299999999998</v>
      </c>
    </row>
    <row r="103" spans="1:6" ht="15.75" thickBot="1" x14ac:dyDescent="0.3">
      <c r="A103" s="370" t="s">
        <v>3688</v>
      </c>
      <c r="B103" s="370" t="s">
        <v>359</v>
      </c>
      <c r="C103" s="370" t="s">
        <v>3694</v>
      </c>
      <c r="D103" s="373">
        <v>0.75</v>
      </c>
      <c r="E103" s="370">
        <v>0</v>
      </c>
      <c r="F103" s="370">
        <v>649.03</v>
      </c>
    </row>
    <row r="104" spans="1:6" ht="15.75" thickBot="1" x14ac:dyDescent="0.3">
      <c r="A104" s="370" t="s">
        <v>3688</v>
      </c>
      <c r="B104" s="370" t="s">
        <v>3695</v>
      </c>
      <c r="C104" s="370" t="s">
        <v>3694</v>
      </c>
      <c r="D104" s="373">
        <v>15</v>
      </c>
      <c r="E104" s="370">
        <v>0</v>
      </c>
      <c r="F104" s="370">
        <v>649.78</v>
      </c>
    </row>
    <row r="105" spans="1:6" ht="15.75" thickBot="1" x14ac:dyDescent="0.3">
      <c r="A105" s="370" t="s">
        <v>3688</v>
      </c>
      <c r="B105" s="370" t="s">
        <v>3696</v>
      </c>
      <c r="C105" s="370" t="s">
        <v>3694</v>
      </c>
      <c r="D105" s="371">
        <v>1355</v>
      </c>
      <c r="E105" s="370">
        <v>0</v>
      </c>
      <c r="F105" s="370">
        <v>664.78</v>
      </c>
    </row>
    <row r="106" spans="1:6" ht="15.75" thickBot="1" x14ac:dyDescent="0.3">
      <c r="A106" s="370" t="s">
        <v>3688</v>
      </c>
      <c r="B106" s="370" t="s">
        <v>359</v>
      </c>
      <c r="C106" s="370" t="s">
        <v>3697</v>
      </c>
      <c r="D106" s="373">
        <v>0.75</v>
      </c>
      <c r="E106" s="370">
        <v>0</v>
      </c>
      <c r="F106" s="372">
        <v>2019.78</v>
      </c>
    </row>
    <row r="107" spans="1:6" ht="15.75" thickBot="1" x14ac:dyDescent="0.3">
      <c r="A107" s="370" t="s">
        <v>3688</v>
      </c>
      <c r="B107" s="370" t="s">
        <v>3698</v>
      </c>
      <c r="C107" s="370" t="s">
        <v>3697</v>
      </c>
      <c r="D107" s="373">
        <v>15</v>
      </c>
      <c r="E107" s="370">
        <v>0</v>
      </c>
      <c r="F107" s="372">
        <v>2020.53</v>
      </c>
    </row>
    <row r="108" spans="1:6" ht="15.75" thickBot="1" x14ac:dyDescent="0.3">
      <c r="A108" s="370" t="s">
        <v>3688</v>
      </c>
      <c r="B108" s="370" t="s">
        <v>3699</v>
      </c>
      <c r="C108" s="370" t="s">
        <v>3697</v>
      </c>
      <c r="D108" s="371">
        <v>5864.25</v>
      </c>
      <c r="E108" s="370">
        <v>0</v>
      </c>
      <c r="F108" s="372">
        <v>2035.53</v>
      </c>
    </row>
    <row r="109" spans="1:6" ht="15.75" thickBot="1" x14ac:dyDescent="0.3">
      <c r="A109" s="370" t="s">
        <v>3700</v>
      </c>
      <c r="B109" s="370" t="s">
        <v>3701</v>
      </c>
      <c r="C109" s="370" t="s">
        <v>3702</v>
      </c>
      <c r="D109" s="370">
        <v>0</v>
      </c>
      <c r="E109" s="371">
        <v>3850</v>
      </c>
      <c r="F109" s="372">
        <v>7899.78</v>
      </c>
    </row>
    <row r="110" spans="1:6" ht="15.75" thickBot="1" x14ac:dyDescent="0.3">
      <c r="A110" s="370" t="s">
        <v>3700</v>
      </c>
      <c r="B110" s="370" t="s">
        <v>3703</v>
      </c>
      <c r="C110" s="370" t="s">
        <v>3704</v>
      </c>
      <c r="D110" s="370">
        <v>0</v>
      </c>
      <c r="E110" s="373">
        <v>864</v>
      </c>
      <c r="F110" s="372">
        <v>4049.78</v>
      </c>
    </row>
    <row r="111" spans="1:6" ht="15.75" thickBot="1" x14ac:dyDescent="0.3">
      <c r="A111" s="370" t="s">
        <v>3700</v>
      </c>
      <c r="B111" s="370" t="s">
        <v>359</v>
      </c>
      <c r="C111" s="370" t="s">
        <v>3705</v>
      </c>
      <c r="D111" s="373">
        <v>0.75</v>
      </c>
      <c r="E111" s="370">
        <v>0</v>
      </c>
      <c r="F111" s="372">
        <v>3185.78</v>
      </c>
    </row>
    <row r="112" spans="1:6" ht="15.75" thickBot="1" x14ac:dyDescent="0.3">
      <c r="A112" s="370" t="s">
        <v>3700</v>
      </c>
      <c r="B112" s="370" t="s">
        <v>3706</v>
      </c>
      <c r="C112" s="370" t="s">
        <v>3705</v>
      </c>
      <c r="D112" s="373">
        <v>15</v>
      </c>
      <c r="E112" s="370">
        <v>0</v>
      </c>
      <c r="F112" s="372">
        <v>3186.53</v>
      </c>
    </row>
    <row r="113" spans="1:6" ht="15.75" thickBot="1" x14ac:dyDescent="0.3">
      <c r="A113" s="370" t="s">
        <v>3700</v>
      </c>
      <c r="B113" s="370" t="s">
        <v>3707</v>
      </c>
      <c r="C113" s="370" t="s">
        <v>3705</v>
      </c>
      <c r="D113" s="371">
        <v>2250</v>
      </c>
      <c r="E113" s="370">
        <v>0</v>
      </c>
      <c r="F113" s="372">
        <v>3201.53</v>
      </c>
    </row>
    <row r="114" spans="1:6" ht="15.75" thickBot="1" x14ac:dyDescent="0.3">
      <c r="A114" s="370" t="s">
        <v>3700</v>
      </c>
      <c r="B114" s="370" t="s">
        <v>3708</v>
      </c>
      <c r="C114" s="370" t="s">
        <v>3709</v>
      </c>
      <c r="D114" s="371">
        <v>5000</v>
      </c>
      <c r="E114" s="370">
        <v>0</v>
      </c>
      <c r="F114" s="372">
        <v>5451.53</v>
      </c>
    </row>
    <row r="115" spans="1:6" ht="15.75" thickBot="1" x14ac:dyDescent="0.3">
      <c r="A115" s="370" t="s">
        <v>3700</v>
      </c>
      <c r="B115" s="370" t="s">
        <v>359</v>
      </c>
      <c r="C115" s="370" t="s">
        <v>3710</v>
      </c>
      <c r="D115" s="373">
        <v>0.75</v>
      </c>
      <c r="E115" s="370">
        <v>0</v>
      </c>
      <c r="F115" s="372">
        <v>10451.530000000001</v>
      </c>
    </row>
    <row r="116" spans="1:6" ht="15.75" thickBot="1" x14ac:dyDescent="0.3">
      <c r="A116" s="370" t="s">
        <v>3700</v>
      </c>
      <c r="B116" s="370" t="s">
        <v>3711</v>
      </c>
      <c r="C116" s="370" t="s">
        <v>3710</v>
      </c>
      <c r="D116" s="373">
        <v>15</v>
      </c>
      <c r="E116" s="370">
        <v>0</v>
      </c>
      <c r="F116" s="372">
        <v>10452.280000000001</v>
      </c>
    </row>
    <row r="117" spans="1:6" ht="15.75" thickBot="1" x14ac:dyDescent="0.3">
      <c r="A117" s="370" t="s">
        <v>3700</v>
      </c>
      <c r="B117" s="370" t="s">
        <v>3712</v>
      </c>
      <c r="C117" s="370" t="s">
        <v>3710</v>
      </c>
      <c r="D117" s="371">
        <v>2300</v>
      </c>
      <c r="E117" s="370">
        <v>0</v>
      </c>
      <c r="F117" s="372">
        <v>10467.280000000001</v>
      </c>
    </row>
    <row r="118" spans="1:6" ht="15.75" thickBot="1" x14ac:dyDescent="0.3">
      <c r="A118" s="370" t="s">
        <v>3700</v>
      </c>
      <c r="B118" s="370" t="s">
        <v>359</v>
      </c>
      <c r="C118" s="370" t="s">
        <v>3713</v>
      </c>
      <c r="D118" s="373">
        <v>0.75</v>
      </c>
      <c r="E118" s="370">
        <v>0</v>
      </c>
      <c r="F118" s="372">
        <v>12767.28</v>
      </c>
    </row>
    <row r="119" spans="1:6" ht="15.75" thickBot="1" x14ac:dyDescent="0.3">
      <c r="A119" s="370" t="s">
        <v>3700</v>
      </c>
      <c r="B119" s="370" t="s">
        <v>3714</v>
      </c>
      <c r="C119" s="370" t="s">
        <v>3713</v>
      </c>
      <c r="D119" s="373">
        <v>15</v>
      </c>
      <c r="E119" s="370">
        <v>0</v>
      </c>
      <c r="F119" s="372">
        <v>12768.03</v>
      </c>
    </row>
    <row r="120" spans="1:6" ht="15.75" thickBot="1" x14ac:dyDescent="0.3">
      <c r="A120" s="370" t="s">
        <v>3700</v>
      </c>
      <c r="B120" s="370" t="s">
        <v>3715</v>
      </c>
      <c r="C120" s="370" t="s">
        <v>3713</v>
      </c>
      <c r="D120" s="371">
        <v>1500</v>
      </c>
      <c r="E120" s="370">
        <v>0</v>
      </c>
      <c r="F120" s="372">
        <v>12783.03</v>
      </c>
    </row>
    <row r="121" spans="1:6" ht="15.75" thickBot="1" x14ac:dyDescent="0.3">
      <c r="A121" s="370" t="s">
        <v>3700</v>
      </c>
      <c r="B121" s="370" t="s">
        <v>359</v>
      </c>
      <c r="C121" s="370" t="s">
        <v>3716</v>
      </c>
      <c r="D121" s="373">
        <v>0.75</v>
      </c>
      <c r="E121" s="370">
        <v>0</v>
      </c>
      <c r="F121" s="372">
        <v>14283.03</v>
      </c>
    </row>
    <row r="122" spans="1:6" ht="15.75" thickBot="1" x14ac:dyDescent="0.3">
      <c r="A122" s="370" t="s">
        <v>3700</v>
      </c>
      <c r="B122" s="370" t="s">
        <v>3717</v>
      </c>
      <c r="C122" s="370" t="s">
        <v>3716</v>
      </c>
      <c r="D122" s="373">
        <v>15</v>
      </c>
      <c r="E122" s="370">
        <v>0</v>
      </c>
      <c r="F122" s="372">
        <v>14283.78</v>
      </c>
    </row>
    <row r="123" spans="1:6" ht="15.75" thickBot="1" x14ac:dyDescent="0.3">
      <c r="A123" s="370" t="s">
        <v>3700</v>
      </c>
      <c r="B123" s="370" t="s">
        <v>3718</v>
      </c>
      <c r="C123" s="370" t="s">
        <v>3716</v>
      </c>
      <c r="D123" s="371">
        <v>3100</v>
      </c>
      <c r="E123" s="370">
        <v>0</v>
      </c>
      <c r="F123" s="372">
        <v>14298.78</v>
      </c>
    </row>
    <row r="124" spans="1:6" ht="15.75" thickBot="1" x14ac:dyDescent="0.3">
      <c r="A124" s="370" t="s">
        <v>3700</v>
      </c>
      <c r="B124" s="370" t="s">
        <v>3719</v>
      </c>
      <c r="C124" s="370" t="s">
        <v>3720</v>
      </c>
      <c r="D124" s="370">
        <v>0</v>
      </c>
      <c r="E124" s="360">
        <v>3947</v>
      </c>
      <c r="F124" s="372">
        <v>17398.78</v>
      </c>
    </row>
    <row r="125" spans="1:6" ht="15.75" thickBot="1" x14ac:dyDescent="0.3">
      <c r="A125" s="370" t="s">
        <v>3721</v>
      </c>
      <c r="B125" s="370" t="s">
        <v>3722</v>
      </c>
      <c r="C125" s="370" t="s">
        <v>3188</v>
      </c>
      <c r="D125" s="370">
        <v>0</v>
      </c>
      <c r="E125" s="373">
        <v>592.79999999999995</v>
      </c>
      <c r="F125" s="372">
        <v>13451.78</v>
      </c>
    </row>
    <row r="126" spans="1:6" ht="15.75" thickBot="1" x14ac:dyDescent="0.3">
      <c r="A126" s="370" t="s">
        <v>3721</v>
      </c>
      <c r="B126" s="370" t="s">
        <v>3723</v>
      </c>
      <c r="C126" s="370" t="s">
        <v>3724</v>
      </c>
      <c r="D126" s="370">
        <v>0</v>
      </c>
      <c r="E126" s="360">
        <v>4612.1099999999997</v>
      </c>
      <c r="F126" s="372">
        <v>12858.98</v>
      </c>
    </row>
    <row r="127" spans="1:6" ht="15.75" thickBot="1" x14ac:dyDescent="0.3">
      <c r="A127" s="370" t="s">
        <v>3721</v>
      </c>
      <c r="B127" s="370" t="s">
        <v>3725</v>
      </c>
      <c r="C127" s="370" t="s">
        <v>3726</v>
      </c>
      <c r="D127" s="371">
        <v>10500</v>
      </c>
      <c r="E127" s="370">
        <v>0</v>
      </c>
      <c r="F127" s="372">
        <v>8246.8700000000008</v>
      </c>
    </row>
    <row r="128" spans="1:6" ht="15.75" thickBot="1" x14ac:dyDescent="0.3">
      <c r="A128" s="370" t="s">
        <v>3721</v>
      </c>
      <c r="B128" s="370" t="s">
        <v>3727</v>
      </c>
      <c r="C128" s="370" t="s">
        <v>3728</v>
      </c>
      <c r="D128" s="370">
        <v>0</v>
      </c>
      <c r="E128" s="373">
        <v>633</v>
      </c>
      <c r="F128" s="372">
        <v>18746.87</v>
      </c>
    </row>
    <row r="129" spans="1:9" ht="15.75" thickBot="1" x14ac:dyDescent="0.3">
      <c r="A129" s="370" t="s">
        <v>3721</v>
      </c>
      <c r="B129" s="370" t="s">
        <v>3729</v>
      </c>
      <c r="C129" s="370" t="s">
        <v>3730</v>
      </c>
      <c r="D129" s="370">
        <v>0</v>
      </c>
      <c r="E129" s="371">
        <v>3377.5</v>
      </c>
      <c r="F129" s="372">
        <v>18113.87</v>
      </c>
    </row>
    <row r="130" spans="1:9" ht="15.75" thickBot="1" x14ac:dyDescent="0.3">
      <c r="A130" s="370" t="s">
        <v>3721</v>
      </c>
      <c r="B130" s="370" t="s">
        <v>3731</v>
      </c>
      <c r="C130" s="370" t="s">
        <v>3732</v>
      </c>
      <c r="D130" s="370">
        <v>0</v>
      </c>
      <c r="E130" s="373">
        <v>254.4</v>
      </c>
      <c r="F130" s="372">
        <v>14736.37</v>
      </c>
    </row>
    <row r="131" spans="1:9" ht="15.75" thickBot="1" x14ac:dyDescent="0.3">
      <c r="A131" s="370" t="s">
        <v>3721</v>
      </c>
      <c r="B131" s="370" t="s">
        <v>3733</v>
      </c>
      <c r="C131" s="370" t="s">
        <v>3734</v>
      </c>
      <c r="D131" s="370">
        <v>0</v>
      </c>
      <c r="E131" s="373">
        <v>120</v>
      </c>
      <c r="F131" s="372">
        <v>14481.97</v>
      </c>
    </row>
    <row r="132" spans="1:9" ht="15.75" thickBot="1" x14ac:dyDescent="0.3">
      <c r="A132" s="370" t="s">
        <v>3735</v>
      </c>
      <c r="B132" s="370" t="s">
        <v>359</v>
      </c>
      <c r="C132" s="370" t="s">
        <v>3736</v>
      </c>
      <c r="D132" s="373">
        <v>0.75</v>
      </c>
      <c r="E132" s="370">
        <v>0</v>
      </c>
      <c r="F132" s="372">
        <v>14361.97</v>
      </c>
    </row>
    <row r="133" spans="1:9" ht="15.75" thickBot="1" x14ac:dyDescent="0.3">
      <c r="A133" s="370" t="s">
        <v>3735</v>
      </c>
      <c r="B133" s="370" t="s">
        <v>3737</v>
      </c>
      <c r="C133" s="370" t="s">
        <v>3736</v>
      </c>
      <c r="D133" s="373">
        <v>15</v>
      </c>
      <c r="E133" s="370">
        <v>0</v>
      </c>
      <c r="F133" s="372">
        <v>14362.72</v>
      </c>
    </row>
    <row r="134" spans="1:9" ht="15.75" thickBot="1" x14ac:dyDescent="0.3">
      <c r="A134" s="370" t="s">
        <v>3735</v>
      </c>
      <c r="B134" s="370" t="s">
        <v>3738</v>
      </c>
      <c r="C134" s="370" t="s">
        <v>3736</v>
      </c>
      <c r="D134" s="373">
        <v>481</v>
      </c>
      <c r="E134" s="370">
        <v>0</v>
      </c>
      <c r="F134" s="372">
        <v>14377.72</v>
      </c>
    </row>
    <row r="135" spans="1:9" ht="15.75" thickBot="1" x14ac:dyDescent="0.3">
      <c r="A135" s="370" t="s">
        <v>3735</v>
      </c>
      <c r="B135" s="370" t="s">
        <v>3739</v>
      </c>
      <c r="C135" s="370" t="s">
        <v>3740</v>
      </c>
      <c r="D135" s="371">
        <v>3000</v>
      </c>
      <c r="E135" s="370">
        <v>0</v>
      </c>
      <c r="F135" s="372">
        <v>14858.72</v>
      </c>
    </row>
    <row r="136" spans="1:9" ht="15.75" thickBot="1" x14ac:dyDescent="0.3">
      <c r="A136" s="370" t="s">
        <v>3735</v>
      </c>
      <c r="B136" s="370" t="s">
        <v>359</v>
      </c>
      <c r="C136" s="370" t="s">
        <v>3741</v>
      </c>
      <c r="D136" s="373">
        <v>0.75</v>
      </c>
      <c r="E136" s="370">
        <v>0</v>
      </c>
      <c r="F136" s="372">
        <v>17858.72</v>
      </c>
    </row>
    <row r="137" spans="1:9" ht="15.75" thickBot="1" x14ac:dyDescent="0.3">
      <c r="A137" s="370" t="s">
        <v>3735</v>
      </c>
      <c r="B137" s="370" t="s">
        <v>3742</v>
      </c>
      <c r="C137" s="370" t="s">
        <v>3741</v>
      </c>
      <c r="D137" s="373">
        <v>15</v>
      </c>
      <c r="E137" s="370">
        <v>0</v>
      </c>
      <c r="F137" s="372">
        <v>17859.47</v>
      </c>
    </row>
    <row r="138" spans="1:9" ht="15.75" thickBot="1" x14ac:dyDescent="0.3">
      <c r="A138" s="370" t="s">
        <v>3735</v>
      </c>
      <c r="B138" s="370" t="s">
        <v>3743</v>
      </c>
      <c r="C138" s="370" t="s">
        <v>3741</v>
      </c>
      <c r="D138" s="373">
        <v>564.5</v>
      </c>
      <c r="E138" s="370">
        <v>0</v>
      </c>
      <c r="F138" s="372">
        <v>17874.47</v>
      </c>
    </row>
    <row r="139" spans="1:9" ht="15.75" thickBot="1" x14ac:dyDescent="0.3">
      <c r="A139" s="370" t="s">
        <v>3735</v>
      </c>
      <c r="B139" s="370" t="s">
        <v>3744</v>
      </c>
      <c r="C139" s="370" t="s">
        <v>3745</v>
      </c>
      <c r="D139" s="370">
        <v>0</v>
      </c>
      <c r="E139" s="360">
        <v>4780.45</v>
      </c>
      <c r="F139" s="372">
        <v>18438.97</v>
      </c>
    </row>
    <row r="140" spans="1:9" ht="15.75" thickBot="1" x14ac:dyDescent="0.3">
      <c r="A140" s="370" t="s">
        <v>3746</v>
      </c>
      <c r="B140" s="370" t="s">
        <v>3747</v>
      </c>
      <c r="C140" s="370" t="s">
        <v>3748</v>
      </c>
      <c r="D140" s="373">
        <v>400</v>
      </c>
      <c r="E140" s="370">
        <v>0</v>
      </c>
      <c r="F140" s="372">
        <v>13658.52</v>
      </c>
    </row>
    <row r="141" spans="1:9" ht="15.75" thickBot="1" x14ac:dyDescent="0.3">
      <c r="A141" s="370" t="s">
        <v>3746</v>
      </c>
      <c r="B141" s="370" t="s">
        <v>359</v>
      </c>
      <c r="C141" s="370" t="s">
        <v>3749</v>
      </c>
      <c r="D141" s="373">
        <v>0.75</v>
      </c>
      <c r="E141" s="370">
        <v>0</v>
      </c>
      <c r="F141" s="372">
        <v>14058.52</v>
      </c>
    </row>
    <row r="142" spans="1:9" ht="15.75" thickBot="1" x14ac:dyDescent="0.3">
      <c r="A142" s="370" t="s">
        <v>3746</v>
      </c>
      <c r="B142" s="370" t="s">
        <v>3750</v>
      </c>
      <c r="C142" s="370" t="s">
        <v>3749</v>
      </c>
      <c r="D142" s="373">
        <v>15</v>
      </c>
      <c r="E142" s="370">
        <v>0</v>
      </c>
      <c r="F142" s="372">
        <v>14059.27</v>
      </c>
      <c r="I142" s="55"/>
    </row>
    <row r="143" spans="1:9" ht="15.75" thickBot="1" x14ac:dyDescent="0.3">
      <c r="A143" s="370" t="s">
        <v>3746</v>
      </c>
      <c r="B143" s="370" t="s">
        <v>3751</v>
      </c>
      <c r="C143" s="370" t="s">
        <v>3749</v>
      </c>
      <c r="D143" s="373">
        <v>720</v>
      </c>
      <c r="E143" s="370">
        <v>0</v>
      </c>
      <c r="F143" s="372">
        <v>14074.27</v>
      </c>
    </row>
    <row r="144" spans="1:9" ht="15.75" thickBot="1" x14ac:dyDescent="0.3">
      <c r="A144" s="370" t="s">
        <v>3746</v>
      </c>
      <c r="B144" s="370" t="s">
        <v>359</v>
      </c>
      <c r="C144" s="370" t="s">
        <v>3752</v>
      </c>
      <c r="D144" s="373">
        <v>0.75</v>
      </c>
      <c r="E144" s="370">
        <v>0</v>
      </c>
      <c r="F144" s="372">
        <v>14794.27</v>
      </c>
    </row>
    <row r="145" spans="1:8" ht="15.75" thickBot="1" x14ac:dyDescent="0.3">
      <c r="A145" s="370" t="s">
        <v>3746</v>
      </c>
      <c r="B145" s="370" t="s">
        <v>3753</v>
      </c>
      <c r="C145" s="370" t="s">
        <v>3752</v>
      </c>
      <c r="D145" s="373">
        <v>15</v>
      </c>
      <c r="E145" s="370">
        <v>0</v>
      </c>
      <c r="F145" s="372">
        <v>14795.02</v>
      </c>
    </row>
    <row r="146" spans="1:8" ht="15.75" thickBot="1" x14ac:dyDescent="0.3">
      <c r="A146" s="370" t="s">
        <v>3746</v>
      </c>
      <c r="B146" s="370" t="s">
        <v>3754</v>
      </c>
      <c r="C146" s="370" t="s">
        <v>3752</v>
      </c>
      <c r="D146" s="373">
        <v>220</v>
      </c>
      <c r="E146" s="370">
        <v>0</v>
      </c>
      <c r="F146" s="372">
        <v>14810.02</v>
      </c>
    </row>
    <row r="147" spans="1:8" ht="15.75" thickBot="1" x14ac:dyDescent="0.3">
      <c r="A147" s="370" t="s">
        <v>3746</v>
      </c>
      <c r="B147" s="370" t="s">
        <v>359</v>
      </c>
      <c r="C147" s="370" t="s">
        <v>3755</v>
      </c>
      <c r="D147" s="373">
        <v>0.75</v>
      </c>
      <c r="E147" s="370">
        <v>0</v>
      </c>
      <c r="F147" s="372">
        <v>15030.02</v>
      </c>
    </row>
    <row r="148" spans="1:8" ht="15.75" thickBot="1" x14ac:dyDescent="0.3">
      <c r="A148" s="370" t="s">
        <v>3746</v>
      </c>
      <c r="B148" s="370" t="s">
        <v>3756</v>
      </c>
      <c r="C148" s="370" t="s">
        <v>3755</v>
      </c>
      <c r="D148" s="373">
        <v>15</v>
      </c>
      <c r="E148" s="370">
        <v>0</v>
      </c>
      <c r="F148" s="372">
        <v>15030.77</v>
      </c>
    </row>
    <row r="149" spans="1:8" ht="15.75" thickBot="1" x14ac:dyDescent="0.3">
      <c r="A149" s="370" t="s">
        <v>3746</v>
      </c>
      <c r="B149" s="370" t="s">
        <v>3757</v>
      </c>
      <c r="C149" s="370" t="s">
        <v>3755</v>
      </c>
      <c r="D149" s="371">
        <v>2060</v>
      </c>
      <c r="E149" s="370">
        <v>0</v>
      </c>
      <c r="F149" s="372">
        <v>15045.77</v>
      </c>
    </row>
    <row r="150" spans="1:8" ht="15.75" thickBot="1" x14ac:dyDescent="0.3">
      <c r="A150" s="370" t="s">
        <v>3746</v>
      </c>
      <c r="B150" s="370" t="s">
        <v>3758</v>
      </c>
      <c r="C150" s="370" t="s">
        <v>3759</v>
      </c>
      <c r="D150" s="370">
        <v>0</v>
      </c>
      <c r="E150" s="360">
        <v>7109.05</v>
      </c>
      <c r="F150" s="372">
        <v>17105.77</v>
      </c>
    </row>
    <row r="151" spans="1:8" ht="15.75" thickBot="1" x14ac:dyDescent="0.3">
      <c r="A151" s="370" t="s">
        <v>3746</v>
      </c>
      <c r="B151" s="370" t="s">
        <v>3760</v>
      </c>
      <c r="C151" s="370" t="s">
        <v>3761</v>
      </c>
      <c r="D151" s="370">
        <v>0</v>
      </c>
      <c r="E151" s="360">
        <v>5114.6899999999996</v>
      </c>
      <c r="F151" s="372">
        <v>9996.7199999999993</v>
      </c>
    </row>
    <row r="152" spans="1:8" ht="15.75" thickBot="1" x14ac:dyDescent="0.3">
      <c r="A152" s="370" t="s">
        <v>3762</v>
      </c>
      <c r="B152" s="370" t="s">
        <v>3763</v>
      </c>
      <c r="C152" s="370" t="s">
        <v>3764</v>
      </c>
      <c r="D152" s="371">
        <v>3000</v>
      </c>
      <c r="E152" s="370">
        <v>0</v>
      </c>
      <c r="F152" s="372">
        <v>4882.03</v>
      </c>
    </row>
    <row r="153" spans="1:8" ht="15.75" thickBot="1" x14ac:dyDescent="0.3">
      <c r="A153" s="370" t="s">
        <v>3765</v>
      </c>
      <c r="B153" s="370" t="s">
        <v>3766</v>
      </c>
      <c r="C153" s="370" t="s">
        <v>3767</v>
      </c>
      <c r="D153" s="372">
        <v>5500</v>
      </c>
      <c r="E153" s="370">
        <v>0</v>
      </c>
      <c r="F153" s="372">
        <v>7882.03</v>
      </c>
    </row>
    <row r="154" spans="1:8" ht="15.75" thickBot="1" x14ac:dyDescent="0.3">
      <c r="A154" s="370" t="s">
        <v>3765</v>
      </c>
      <c r="B154" s="370" t="s">
        <v>3768</v>
      </c>
      <c r="C154" s="370" t="s">
        <v>3769</v>
      </c>
      <c r="D154" s="370">
        <v>0</v>
      </c>
      <c r="E154" s="360">
        <v>2124.44</v>
      </c>
      <c r="F154" s="372">
        <v>13382.03</v>
      </c>
      <c r="G154" s="55">
        <f>+H154-68202.78</f>
        <v>-1184.7999999999884</v>
      </c>
      <c r="H154" s="55">
        <f>+E154+E158+E177+E181+E191+E192+E193+E195+E197</f>
        <v>67017.98000000001</v>
      </c>
    </row>
    <row r="155" spans="1:8" ht="15.75" thickBot="1" x14ac:dyDescent="0.3">
      <c r="A155" s="370" t="s">
        <v>3770</v>
      </c>
      <c r="B155" s="370" t="s">
        <v>3771</v>
      </c>
      <c r="C155" s="370" t="s">
        <v>3772</v>
      </c>
      <c r="D155" s="360">
        <v>41189.550000000003</v>
      </c>
      <c r="E155" s="370">
        <v>0</v>
      </c>
      <c r="F155" s="372">
        <v>11257.59</v>
      </c>
      <c r="G155" s="55">
        <f>+D155-41156</f>
        <v>33.55000000000291</v>
      </c>
    </row>
    <row r="156" spans="1:8" ht="15.75" thickBot="1" x14ac:dyDescent="0.3">
      <c r="A156" s="370" t="s">
        <v>3770</v>
      </c>
      <c r="B156" s="370" t="s">
        <v>3773</v>
      </c>
      <c r="C156" s="370" t="s">
        <v>3774</v>
      </c>
      <c r="D156" s="371">
        <v>20000</v>
      </c>
      <c r="E156" s="370">
        <v>0</v>
      </c>
      <c r="F156" s="372">
        <v>52447.14</v>
      </c>
    </row>
    <row r="157" spans="1:8" ht="15.75" thickBot="1" x14ac:dyDescent="0.3">
      <c r="A157" s="370" t="s">
        <v>3770</v>
      </c>
      <c r="B157" s="370" t="s">
        <v>3775</v>
      </c>
      <c r="C157" s="370" t="s">
        <v>3776</v>
      </c>
      <c r="D157" s="370">
        <v>0</v>
      </c>
      <c r="E157" s="371">
        <v>30000</v>
      </c>
      <c r="F157" s="372">
        <v>72447.14</v>
      </c>
    </row>
    <row r="158" spans="1:8" ht="15.75" thickBot="1" x14ac:dyDescent="0.3">
      <c r="A158" s="370" t="s">
        <v>3770</v>
      </c>
      <c r="B158" s="370" t="s">
        <v>3777</v>
      </c>
      <c r="C158" s="370" t="s">
        <v>3778</v>
      </c>
      <c r="D158" s="370">
        <v>0</v>
      </c>
      <c r="E158" s="360">
        <v>3001.34</v>
      </c>
      <c r="F158" s="372">
        <v>42447.14</v>
      </c>
    </row>
    <row r="159" spans="1:8" ht="15.75" thickBot="1" x14ac:dyDescent="0.3">
      <c r="A159" s="370" t="s">
        <v>3770</v>
      </c>
      <c r="B159" s="370" t="s">
        <v>3779</v>
      </c>
      <c r="C159" s="370" t="s">
        <v>3780</v>
      </c>
      <c r="D159" s="370">
        <v>0</v>
      </c>
      <c r="E159" s="371">
        <v>4980.5</v>
      </c>
      <c r="F159" s="372">
        <v>39445.800000000003</v>
      </c>
    </row>
    <row r="160" spans="1:8" ht="15.75" thickBot="1" x14ac:dyDescent="0.3">
      <c r="A160" s="370" t="s">
        <v>3781</v>
      </c>
      <c r="B160" s="370" t="s">
        <v>963</v>
      </c>
      <c r="C160" s="370" t="s">
        <v>3782</v>
      </c>
      <c r="D160" s="373">
        <v>780.76</v>
      </c>
      <c r="E160" s="370">
        <v>0</v>
      </c>
      <c r="F160" s="372">
        <v>34465.300000000003</v>
      </c>
    </row>
    <row r="161" spans="1:6" ht="15.75" thickBot="1" x14ac:dyDescent="0.3">
      <c r="A161" s="370" t="s">
        <v>3781</v>
      </c>
      <c r="B161" s="370" t="s">
        <v>970</v>
      </c>
      <c r="C161" s="370" t="s">
        <v>3783</v>
      </c>
      <c r="D161" s="371">
        <v>1569.75</v>
      </c>
      <c r="E161" s="370">
        <v>0</v>
      </c>
      <c r="F161" s="372">
        <v>35246.06</v>
      </c>
    </row>
    <row r="162" spans="1:6" ht="15.75" thickBot="1" x14ac:dyDescent="0.3">
      <c r="A162" s="370" t="s">
        <v>3781</v>
      </c>
      <c r="B162" s="370" t="s">
        <v>969</v>
      </c>
      <c r="C162" s="370" t="s">
        <v>3784</v>
      </c>
      <c r="D162" s="373">
        <v>115.5</v>
      </c>
      <c r="E162" s="370">
        <v>0</v>
      </c>
      <c r="F162" s="372">
        <v>36815.81</v>
      </c>
    </row>
    <row r="163" spans="1:6" ht="15.75" thickBot="1" x14ac:dyDescent="0.3">
      <c r="A163" s="370" t="s">
        <v>3781</v>
      </c>
      <c r="B163" s="370" t="s">
        <v>968</v>
      </c>
      <c r="C163" s="370" t="s">
        <v>3785</v>
      </c>
      <c r="D163" s="371">
        <v>1500.26</v>
      </c>
      <c r="E163" s="370">
        <v>0</v>
      </c>
      <c r="F163" s="372">
        <v>36931.31</v>
      </c>
    </row>
    <row r="164" spans="1:6" ht="15.75" thickBot="1" x14ac:dyDescent="0.3">
      <c r="A164" s="370" t="s">
        <v>3781</v>
      </c>
      <c r="B164" s="370" t="s">
        <v>967</v>
      </c>
      <c r="C164" s="370" t="s">
        <v>3786</v>
      </c>
      <c r="D164" s="371">
        <v>1548.75</v>
      </c>
      <c r="E164" s="370">
        <v>0</v>
      </c>
      <c r="F164" s="372">
        <v>38431.57</v>
      </c>
    </row>
    <row r="165" spans="1:6" ht="15.75" thickBot="1" x14ac:dyDescent="0.3">
      <c r="A165" s="370" t="s">
        <v>3781</v>
      </c>
      <c r="B165" s="370" t="s">
        <v>966</v>
      </c>
      <c r="C165" s="370" t="s">
        <v>3787</v>
      </c>
      <c r="D165" s="373">
        <v>367.5</v>
      </c>
      <c r="E165" s="370">
        <v>0</v>
      </c>
      <c r="F165" s="372">
        <v>39980.32</v>
      </c>
    </row>
    <row r="166" spans="1:6" ht="15.75" thickBot="1" x14ac:dyDescent="0.3">
      <c r="A166" s="370" t="s">
        <v>3781</v>
      </c>
      <c r="B166" s="370" t="s">
        <v>965</v>
      </c>
      <c r="C166" s="370" t="s">
        <v>3788</v>
      </c>
      <c r="D166" s="373">
        <v>99.75</v>
      </c>
      <c r="E166" s="370">
        <v>0</v>
      </c>
      <c r="F166" s="372">
        <v>40347.82</v>
      </c>
    </row>
    <row r="167" spans="1:6" ht="15.75" thickBot="1" x14ac:dyDescent="0.3">
      <c r="A167" s="370" t="s">
        <v>3781</v>
      </c>
      <c r="B167" s="370" t="s">
        <v>964</v>
      </c>
      <c r="C167" s="370" t="s">
        <v>3789</v>
      </c>
      <c r="D167" s="373">
        <v>838.1</v>
      </c>
      <c r="E167" s="370">
        <v>0</v>
      </c>
      <c r="F167" s="372">
        <v>40447.57</v>
      </c>
    </row>
    <row r="168" spans="1:6" ht="15.75" thickBot="1" x14ac:dyDescent="0.3">
      <c r="A168" s="370" t="s">
        <v>3781</v>
      </c>
      <c r="B168" s="370" t="s">
        <v>971</v>
      </c>
      <c r="C168" s="370" t="s">
        <v>3790</v>
      </c>
      <c r="D168" s="373">
        <v>181.53</v>
      </c>
      <c r="E168" s="370">
        <v>0</v>
      </c>
      <c r="F168" s="372">
        <v>41285.67</v>
      </c>
    </row>
    <row r="169" spans="1:6" ht="15.75" thickBot="1" x14ac:dyDescent="0.3">
      <c r="A169" s="370" t="s">
        <v>3781</v>
      </c>
      <c r="B169" s="370" t="s">
        <v>674</v>
      </c>
      <c r="C169" s="370" t="s">
        <v>3791</v>
      </c>
      <c r="D169" s="371">
        <v>1148.49</v>
      </c>
      <c r="E169" s="370">
        <v>0</v>
      </c>
      <c r="F169" s="372">
        <v>41467.199999999997</v>
      </c>
    </row>
    <row r="170" spans="1:6" ht="15.75" thickBot="1" x14ac:dyDescent="0.3">
      <c r="A170" s="370" t="s">
        <v>3781</v>
      </c>
      <c r="B170" s="370" t="s">
        <v>1918</v>
      </c>
      <c r="C170" s="370" t="s">
        <v>3792</v>
      </c>
      <c r="D170" s="373">
        <v>879.94</v>
      </c>
      <c r="E170" s="370">
        <v>0</v>
      </c>
      <c r="F170" s="372">
        <v>42615.69</v>
      </c>
    </row>
    <row r="171" spans="1:6" ht="15.75" thickBot="1" x14ac:dyDescent="0.3">
      <c r="A171" s="370" t="s">
        <v>3781</v>
      </c>
      <c r="B171" s="370" t="s">
        <v>359</v>
      </c>
      <c r="C171" s="370" t="s">
        <v>3793</v>
      </c>
      <c r="D171" s="373">
        <v>0.75</v>
      </c>
      <c r="E171" s="370">
        <v>0</v>
      </c>
      <c r="F171" s="372">
        <v>43495.63</v>
      </c>
    </row>
    <row r="172" spans="1:6" ht="15.75" thickBot="1" x14ac:dyDescent="0.3">
      <c r="A172" s="370" t="s">
        <v>3781</v>
      </c>
      <c r="B172" s="370" t="s">
        <v>3794</v>
      </c>
      <c r="C172" s="370" t="s">
        <v>3793</v>
      </c>
      <c r="D172" s="373">
        <v>15</v>
      </c>
      <c r="E172" s="370">
        <v>0</v>
      </c>
      <c r="F172" s="372">
        <v>43496.38</v>
      </c>
    </row>
    <row r="173" spans="1:6" ht="15.75" thickBot="1" x14ac:dyDescent="0.3">
      <c r="A173" s="370" t="s">
        <v>3781</v>
      </c>
      <c r="B173" s="370" t="s">
        <v>3795</v>
      </c>
      <c r="C173" s="370" t="s">
        <v>3793</v>
      </c>
      <c r="D173" s="371">
        <v>2500</v>
      </c>
      <c r="E173" s="370">
        <v>0</v>
      </c>
      <c r="F173" s="372">
        <v>43511.38</v>
      </c>
    </row>
    <row r="174" spans="1:6" ht="15.75" thickBot="1" x14ac:dyDescent="0.3">
      <c r="A174" s="370" t="s">
        <v>3781</v>
      </c>
      <c r="B174" s="370" t="s">
        <v>359</v>
      </c>
      <c r="C174" s="370" t="s">
        <v>3796</v>
      </c>
      <c r="D174" s="373">
        <v>0.75</v>
      </c>
      <c r="E174" s="370">
        <v>0</v>
      </c>
      <c r="F174" s="372">
        <v>46011.38</v>
      </c>
    </row>
    <row r="175" spans="1:6" ht="15.75" thickBot="1" x14ac:dyDescent="0.3">
      <c r="A175" s="370" t="s">
        <v>3781</v>
      </c>
      <c r="B175" s="370" t="s">
        <v>3797</v>
      </c>
      <c r="C175" s="370" t="s">
        <v>3796</v>
      </c>
      <c r="D175" s="373">
        <v>15</v>
      </c>
      <c r="E175" s="370">
        <v>0</v>
      </c>
      <c r="F175" s="372">
        <v>46012.13</v>
      </c>
    </row>
    <row r="176" spans="1:6" ht="15.75" thickBot="1" x14ac:dyDescent="0.3">
      <c r="A176" s="370" t="s">
        <v>3781</v>
      </c>
      <c r="B176" s="370" t="s">
        <v>3798</v>
      </c>
      <c r="C176" s="370" t="s">
        <v>3796</v>
      </c>
      <c r="D176" s="371">
        <v>1000</v>
      </c>
      <c r="E176" s="370">
        <v>0</v>
      </c>
      <c r="F176" s="372">
        <v>46027.13</v>
      </c>
    </row>
    <row r="177" spans="1:6" ht="15.75" thickBot="1" x14ac:dyDescent="0.3">
      <c r="A177" s="370" t="s">
        <v>3781</v>
      </c>
      <c r="B177" s="370" t="s">
        <v>3799</v>
      </c>
      <c r="C177" s="370" t="s">
        <v>3800</v>
      </c>
      <c r="D177" s="370">
        <v>0</v>
      </c>
      <c r="E177" s="360">
        <v>7940.11</v>
      </c>
      <c r="F177" s="372">
        <v>47027.13</v>
      </c>
    </row>
    <row r="178" spans="1:6" ht="15.75" thickBot="1" x14ac:dyDescent="0.3">
      <c r="A178" s="370" t="s">
        <v>3781</v>
      </c>
      <c r="B178" s="370" t="s">
        <v>3801</v>
      </c>
      <c r="C178" s="370" t="s">
        <v>3097</v>
      </c>
      <c r="D178" s="370">
        <v>0</v>
      </c>
      <c r="E178" s="371">
        <v>1737.6</v>
      </c>
      <c r="F178" s="372">
        <v>39087.019999999997</v>
      </c>
    </row>
    <row r="179" spans="1:6" ht="15.75" thickBot="1" x14ac:dyDescent="0.3">
      <c r="A179" s="370" t="s">
        <v>3802</v>
      </c>
      <c r="B179" s="370" t="s">
        <v>3803</v>
      </c>
      <c r="C179" s="370" t="s">
        <v>3095</v>
      </c>
      <c r="D179" s="370">
        <v>0</v>
      </c>
      <c r="E179" s="373">
        <v>336</v>
      </c>
      <c r="F179" s="372">
        <v>37349.42</v>
      </c>
    </row>
    <row r="180" spans="1:6" ht="15.75" thickBot="1" x14ac:dyDescent="0.3">
      <c r="A180" s="370" t="s">
        <v>3802</v>
      </c>
      <c r="B180" s="370" t="s">
        <v>3804</v>
      </c>
      <c r="C180" s="370" t="s">
        <v>3805</v>
      </c>
      <c r="D180" s="370">
        <v>0</v>
      </c>
      <c r="E180" s="373">
        <v>768</v>
      </c>
      <c r="F180" s="372">
        <v>37013.42</v>
      </c>
    </row>
    <row r="181" spans="1:6" ht="15.75" thickBot="1" x14ac:dyDescent="0.3">
      <c r="A181" s="370" t="s">
        <v>3802</v>
      </c>
      <c r="B181" s="370" t="s">
        <v>3806</v>
      </c>
      <c r="C181" s="370" t="s">
        <v>3807</v>
      </c>
      <c r="D181" s="370">
        <v>0</v>
      </c>
      <c r="E181" s="360">
        <v>21311.42</v>
      </c>
      <c r="F181" s="372">
        <v>36245.42</v>
      </c>
    </row>
    <row r="182" spans="1:6" ht="15.75" thickBot="1" x14ac:dyDescent="0.3">
      <c r="A182" s="370" t="s">
        <v>3802</v>
      </c>
      <c r="B182" s="370" t="s">
        <v>3808</v>
      </c>
      <c r="C182" s="370" t="s">
        <v>3809</v>
      </c>
      <c r="D182" s="371">
        <v>2205</v>
      </c>
      <c r="E182" s="370">
        <v>0</v>
      </c>
      <c r="F182" s="372">
        <v>14934</v>
      </c>
    </row>
    <row r="183" spans="1:6" ht="15.75" thickBot="1" x14ac:dyDescent="0.3">
      <c r="A183" s="370" t="s">
        <v>3802</v>
      </c>
      <c r="B183" s="370" t="s">
        <v>359</v>
      </c>
      <c r="C183" s="370" t="s">
        <v>3810</v>
      </c>
      <c r="D183" s="373">
        <v>0.75</v>
      </c>
      <c r="E183" s="370">
        <v>0</v>
      </c>
      <c r="F183" s="372">
        <v>17139</v>
      </c>
    </row>
    <row r="184" spans="1:6" ht="15.75" thickBot="1" x14ac:dyDescent="0.3">
      <c r="A184" s="370" t="s">
        <v>3802</v>
      </c>
      <c r="B184" s="370" t="s">
        <v>3811</v>
      </c>
      <c r="C184" s="370" t="s">
        <v>3810</v>
      </c>
      <c r="D184" s="373">
        <v>15</v>
      </c>
      <c r="E184" s="370">
        <v>0</v>
      </c>
      <c r="F184" s="372">
        <v>17139.75</v>
      </c>
    </row>
    <row r="185" spans="1:6" ht="15.75" thickBot="1" x14ac:dyDescent="0.3">
      <c r="A185" s="370" t="s">
        <v>3802</v>
      </c>
      <c r="B185" s="370" t="s">
        <v>3812</v>
      </c>
      <c r="C185" s="370" t="s">
        <v>3810</v>
      </c>
      <c r="D185" s="371">
        <v>2126.25</v>
      </c>
      <c r="E185" s="370">
        <v>0</v>
      </c>
      <c r="F185" s="372">
        <v>17154.75</v>
      </c>
    </row>
    <row r="186" spans="1:6" ht="15.75" thickBot="1" x14ac:dyDescent="0.3">
      <c r="A186" s="370" t="s">
        <v>3802</v>
      </c>
      <c r="B186" s="370" t="s">
        <v>359</v>
      </c>
      <c r="C186" s="370" t="s">
        <v>3813</v>
      </c>
      <c r="D186" s="373">
        <v>0.75</v>
      </c>
      <c r="E186" s="370">
        <v>0</v>
      </c>
      <c r="F186" s="372">
        <v>19281</v>
      </c>
    </row>
    <row r="187" spans="1:6" ht="15.75" thickBot="1" x14ac:dyDescent="0.3">
      <c r="A187" s="370" t="s">
        <v>3802</v>
      </c>
      <c r="B187" s="370" t="s">
        <v>3814</v>
      </c>
      <c r="C187" s="370" t="s">
        <v>3813</v>
      </c>
      <c r="D187" s="373">
        <v>15</v>
      </c>
      <c r="E187" s="370">
        <v>0</v>
      </c>
      <c r="F187" s="372">
        <v>19281.75</v>
      </c>
    </row>
    <row r="188" spans="1:6" ht="15.75" thickBot="1" x14ac:dyDescent="0.3">
      <c r="A188" s="370" t="s">
        <v>3802</v>
      </c>
      <c r="B188" s="370" t="s">
        <v>3815</v>
      </c>
      <c r="C188" s="370" t="s">
        <v>3813</v>
      </c>
      <c r="D188" s="373">
        <v>750</v>
      </c>
      <c r="E188" s="370">
        <v>0</v>
      </c>
      <c r="F188" s="372">
        <v>19296.75</v>
      </c>
    </row>
    <row r="189" spans="1:6" ht="15.75" thickBot="1" x14ac:dyDescent="0.3">
      <c r="A189" s="370" t="s">
        <v>3816</v>
      </c>
      <c r="B189" s="370" t="s">
        <v>3817</v>
      </c>
      <c r="C189" s="370" t="s">
        <v>3818</v>
      </c>
      <c r="D189" s="371">
        <v>3000</v>
      </c>
      <c r="E189" s="370">
        <v>0</v>
      </c>
      <c r="F189" s="372">
        <v>20046.75</v>
      </c>
    </row>
    <row r="190" spans="1:6" ht="15.75" thickBot="1" x14ac:dyDescent="0.3">
      <c r="A190" s="370" t="s">
        <v>3816</v>
      </c>
      <c r="B190" s="370" t="s">
        <v>3819</v>
      </c>
      <c r="C190" s="370" t="s">
        <v>3820</v>
      </c>
      <c r="D190" s="370">
        <v>0</v>
      </c>
      <c r="E190" s="373">
        <v>500</v>
      </c>
      <c r="F190" s="372">
        <v>23046.75</v>
      </c>
    </row>
    <row r="191" spans="1:6" ht="15.75" thickBot="1" x14ac:dyDescent="0.3">
      <c r="A191" s="370" t="s">
        <v>3816</v>
      </c>
      <c r="B191" s="370" t="s">
        <v>3821</v>
      </c>
      <c r="C191" s="370" t="s">
        <v>3822</v>
      </c>
      <c r="D191" s="370">
        <v>0</v>
      </c>
      <c r="E191" s="360">
        <v>10042.94</v>
      </c>
      <c r="F191" s="372">
        <v>22546.75</v>
      </c>
    </row>
    <row r="192" spans="1:6" ht="15.75" thickBot="1" x14ac:dyDescent="0.3">
      <c r="A192" s="370" t="s">
        <v>3816</v>
      </c>
      <c r="B192" s="370" t="s">
        <v>3823</v>
      </c>
      <c r="C192" s="370" t="s">
        <v>3824</v>
      </c>
      <c r="D192" s="370">
        <v>0</v>
      </c>
      <c r="E192" s="360">
        <v>8589.86</v>
      </c>
      <c r="F192" s="372">
        <v>12503.81</v>
      </c>
    </row>
    <row r="193" spans="1:10" ht="15.75" thickBot="1" x14ac:dyDescent="0.3">
      <c r="A193" s="370" t="s">
        <v>3825</v>
      </c>
      <c r="B193" s="370" t="s">
        <v>3826</v>
      </c>
      <c r="C193" s="370" t="s">
        <v>3827</v>
      </c>
      <c r="D193" s="370">
        <v>0</v>
      </c>
      <c r="E193" s="360">
        <v>2345.41</v>
      </c>
      <c r="F193" s="372">
        <v>3913.95</v>
      </c>
    </row>
    <row r="194" spans="1:10" ht="15.75" thickBot="1" x14ac:dyDescent="0.3">
      <c r="A194" s="370" t="s">
        <v>3825</v>
      </c>
      <c r="B194" s="370" t="s">
        <v>3828</v>
      </c>
      <c r="C194" s="370" t="s">
        <v>3829</v>
      </c>
      <c r="D194" s="371">
        <v>1300</v>
      </c>
      <c r="E194" s="370">
        <v>0</v>
      </c>
      <c r="F194" s="372">
        <v>1568.54</v>
      </c>
    </row>
    <row r="195" spans="1:10" ht="15.75" thickBot="1" x14ac:dyDescent="0.3">
      <c r="A195" s="370" t="s">
        <v>3830</v>
      </c>
      <c r="B195" s="370" t="s">
        <v>3831</v>
      </c>
      <c r="C195" s="370" t="s">
        <v>3832</v>
      </c>
      <c r="D195" s="370">
        <v>0</v>
      </c>
      <c r="E195" s="360">
        <v>2624.97</v>
      </c>
      <c r="F195" s="372">
        <v>2868.54</v>
      </c>
    </row>
    <row r="196" spans="1:10" ht="15.75" thickBot="1" x14ac:dyDescent="0.3">
      <c r="A196" s="370" t="s">
        <v>2241</v>
      </c>
      <c r="B196" s="370" t="s">
        <v>3833</v>
      </c>
      <c r="C196" s="370" t="s">
        <v>3834</v>
      </c>
      <c r="D196" s="373">
        <v>105</v>
      </c>
      <c r="E196" s="370">
        <v>0</v>
      </c>
      <c r="F196" s="370">
        <v>243.57</v>
      </c>
    </row>
    <row r="197" spans="1:10" ht="15.75" thickBot="1" x14ac:dyDescent="0.3">
      <c r="A197" s="370" t="s">
        <v>2241</v>
      </c>
      <c r="B197" s="370" t="s">
        <v>3835</v>
      </c>
      <c r="C197" s="370" t="s">
        <v>3836</v>
      </c>
      <c r="D197" s="370">
        <v>0</v>
      </c>
      <c r="E197" s="360">
        <v>9037.49</v>
      </c>
      <c r="F197" s="370">
        <v>348.57</v>
      </c>
    </row>
    <row r="199" spans="1:10" x14ac:dyDescent="0.25">
      <c r="I199" s="2"/>
      <c r="J199" s="2"/>
    </row>
    <row r="200" spans="1:10" x14ac:dyDescent="0.25">
      <c r="I200" s="2"/>
      <c r="J200" s="2"/>
    </row>
    <row r="201" spans="1:10" ht="15.75" thickBot="1" x14ac:dyDescent="0.3">
      <c r="I201" s="2"/>
      <c r="J201" s="2"/>
    </row>
    <row r="202" spans="1:10" ht="16.5" thickTop="1" thickBot="1" x14ac:dyDescent="0.3">
      <c r="A202" s="369" t="s">
        <v>704</v>
      </c>
      <c r="B202" s="369" t="s">
        <v>570</v>
      </c>
      <c r="C202" s="369" t="s">
        <v>571</v>
      </c>
      <c r="D202" s="369" t="s">
        <v>26</v>
      </c>
      <c r="E202" s="369" t="s">
        <v>27</v>
      </c>
      <c r="F202" s="369" t="s">
        <v>673</v>
      </c>
      <c r="I202" s="2"/>
      <c r="J202" s="2"/>
    </row>
    <row r="203" spans="1:10" ht="16.5" thickTop="1" thickBot="1" x14ac:dyDescent="0.3">
      <c r="A203" s="370" t="s">
        <v>3541</v>
      </c>
      <c r="B203" s="370" t="s">
        <v>3544</v>
      </c>
      <c r="C203" s="370" t="s">
        <v>3545</v>
      </c>
      <c r="D203" s="370">
        <v>0</v>
      </c>
      <c r="E203" s="360">
        <v>3913.19</v>
      </c>
      <c r="F203" s="372">
        <v>7278.22</v>
      </c>
    </row>
    <row r="204" spans="1:10" ht="15.75" thickBot="1" x14ac:dyDescent="0.3">
      <c r="A204" s="370" t="s">
        <v>3546</v>
      </c>
      <c r="B204" s="370" t="s">
        <v>3557</v>
      </c>
      <c r="C204" s="370" t="s">
        <v>3558</v>
      </c>
      <c r="D204" s="370">
        <v>0</v>
      </c>
      <c r="E204" s="360">
        <v>4711.38</v>
      </c>
      <c r="F204" s="372">
        <v>17525.53</v>
      </c>
    </row>
    <row r="205" spans="1:10" ht="15.75" thickBot="1" x14ac:dyDescent="0.3">
      <c r="A205" s="370" t="s">
        <v>3559</v>
      </c>
      <c r="B205" s="370" t="s">
        <v>3573</v>
      </c>
      <c r="C205" s="370" t="s">
        <v>3574</v>
      </c>
      <c r="D205" s="370">
        <v>0</v>
      </c>
      <c r="E205" s="360">
        <v>6948.96</v>
      </c>
      <c r="F205" s="372">
        <v>19497.400000000001</v>
      </c>
    </row>
    <row r="206" spans="1:10" ht="15.75" thickBot="1" x14ac:dyDescent="0.3">
      <c r="A206" s="370" t="s">
        <v>3575</v>
      </c>
      <c r="B206" s="370" t="s">
        <v>3594</v>
      </c>
      <c r="C206" s="370" t="s">
        <v>3595</v>
      </c>
      <c r="D206" s="370">
        <v>0</v>
      </c>
      <c r="E206" s="360">
        <v>4362.54</v>
      </c>
      <c r="F206" s="372">
        <v>30271.79</v>
      </c>
    </row>
    <row r="207" spans="1:10" ht="15.75" thickBot="1" x14ac:dyDescent="0.3">
      <c r="A207" s="370" t="s">
        <v>3598</v>
      </c>
      <c r="B207" s="370" t="s">
        <v>3599</v>
      </c>
      <c r="C207" s="370" t="s">
        <v>3600</v>
      </c>
      <c r="D207" s="370">
        <v>0</v>
      </c>
      <c r="E207" s="360">
        <v>3327.86</v>
      </c>
      <c r="F207" s="372">
        <v>30909.25</v>
      </c>
    </row>
    <row r="208" spans="1:10" ht="15.75" thickBot="1" x14ac:dyDescent="0.3">
      <c r="A208" s="370" t="s">
        <v>3598</v>
      </c>
      <c r="B208" s="370" t="s">
        <v>3612</v>
      </c>
      <c r="C208" s="370" t="s">
        <v>3613</v>
      </c>
      <c r="D208" s="370">
        <v>0</v>
      </c>
      <c r="E208" s="360">
        <v>19740.23</v>
      </c>
      <c r="F208" s="372">
        <v>36487.839999999997</v>
      </c>
    </row>
    <row r="209" spans="1:6" ht="15.75" thickBot="1" x14ac:dyDescent="0.3">
      <c r="A209" s="370" t="s">
        <v>3617</v>
      </c>
      <c r="B209" s="370" t="s">
        <v>3618</v>
      </c>
      <c r="C209" s="370" t="s">
        <v>3619</v>
      </c>
      <c r="D209" s="370">
        <v>0</v>
      </c>
      <c r="E209" s="360">
        <v>3603.1</v>
      </c>
      <c r="F209" s="372">
        <v>16699.61</v>
      </c>
    </row>
    <row r="210" spans="1:6" ht="15.75" thickBot="1" x14ac:dyDescent="0.3">
      <c r="A210" s="370" t="s">
        <v>3626</v>
      </c>
      <c r="B210" s="370" t="s">
        <v>3633</v>
      </c>
      <c r="C210" s="370" t="s">
        <v>3634</v>
      </c>
      <c r="D210" s="370">
        <v>0</v>
      </c>
      <c r="E210" s="360">
        <v>24675.02</v>
      </c>
      <c r="F210" s="372">
        <v>43092.01</v>
      </c>
    </row>
    <row r="211" spans="1:6" ht="15.75" thickBot="1" x14ac:dyDescent="0.3">
      <c r="A211" s="370" t="s">
        <v>3641</v>
      </c>
      <c r="B211" s="370" t="s">
        <v>3647</v>
      </c>
      <c r="C211" s="370" t="s">
        <v>3648</v>
      </c>
      <c r="D211" s="370">
        <v>0</v>
      </c>
      <c r="E211" s="360">
        <v>3082.18</v>
      </c>
      <c r="F211" s="372">
        <v>27390.89</v>
      </c>
    </row>
    <row r="212" spans="1:6" ht="15.75" thickBot="1" x14ac:dyDescent="0.3">
      <c r="A212" s="370" t="s">
        <v>3655</v>
      </c>
      <c r="B212" s="370" t="s">
        <v>3660</v>
      </c>
      <c r="C212" s="370" t="s">
        <v>3661</v>
      </c>
      <c r="D212" s="370">
        <v>0</v>
      </c>
      <c r="E212" s="360">
        <v>2530.7600000000002</v>
      </c>
      <c r="F212" s="372">
        <v>17666.91</v>
      </c>
    </row>
    <row r="213" spans="1:6" ht="15.75" thickBot="1" x14ac:dyDescent="0.3">
      <c r="A213" s="370" t="s">
        <v>3662</v>
      </c>
      <c r="B213" s="370" t="s">
        <v>3679</v>
      </c>
      <c r="C213" s="370" t="s">
        <v>3680</v>
      </c>
      <c r="D213" s="370">
        <v>0</v>
      </c>
      <c r="E213" s="360">
        <v>6801.45</v>
      </c>
      <c r="F213" s="372">
        <v>64121.61</v>
      </c>
    </row>
    <row r="214" spans="1:6" ht="15.75" thickBot="1" x14ac:dyDescent="0.3">
      <c r="A214" s="370" t="s">
        <v>3662</v>
      </c>
      <c r="B214" s="370" t="s">
        <v>3683</v>
      </c>
      <c r="C214" s="370" t="s">
        <v>3684</v>
      </c>
      <c r="D214" s="370">
        <v>0</v>
      </c>
      <c r="E214" s="360">
        <v>15078.42</v>
      </c>
      <c r="F214" s="372">
        <v>46320.160000000003</v>
      </c>
    </row>
    <row r="215" spans="1:6" ht="15.75" thickBot="1" x14ac:dyDescent="0.3">
      <c r="A215" s="370" t="s">
        <v>3688</v>
      </c>
      <c r="B215" s="370" t="s">
        <v>3691</v>
      </c>
      <c r="C215" s="370" t="s">
        <v>3692</v>
      </c>
      <c r="D215" s="370">
        <v>0</v>
      </c>
      <c r="E215" s="360">
        <v>3476.81</v>
      </c>
      <c r="F215" s="372">
        <v>5537.74</v>
      </c>
    </row>
    <row r="216" spans="1:6" ht="15.75" thickBot="1" x14ac:dyDescent="0.3">
      <c r="A216" s="370" t="s">
        <v>3700</v>
      </c>
      <c r="B216" s="370" t="s">
        <v>3719</v>
      </c>
      <c r="C216" s="370" t="s">
        <v>3720</v>
      </c>
      <c r="D216" s="370">
        <v>0</v>
      </c>
      <c r="E216" s="360">
        <v>3947</v>
      </c>
      <c r="F216" s="372">
        <v>17398.78</v>
      </c>
    </row>
    <row r="217" spans="1:6" ht="15.75" thickBot="1" x14ac:dyDescent="0.3">
      <c r="A217" s="370" t="s">
        <v>3721</v>
      </c>
      <c r="B217" s="370" t="s">
        <v>3723</v>
      </c>
      <c r="C217" s="370" t="s">
        <v>3724</v>
      </c>
      <c r="D217" s="370">
        <v>0</v>
      </c>
      <c r="E217" s="360">
        <v>4612.1099999999997</v>
      </c>
      <c r="F217" s="372">
        <v>12858.98</v>
      </c>
    </row>
    <row r="218" spans="1:6" ht="15.75" thickBot="1" x14ac:dyDescent="0.3">
      <c r="A218" s="370" t="s">
        <v>3735</v>
      </c>
      <c r="B218" s="370" t="s">
        <v>3744</v>
      </c>
      <c r="C218" s="370" t="s">
        <v>3745</v>
      </c>
      <c r="D218" s="370">
        <v>0</v>
      </c>
      <c r="E218" s="360">
        <v>4780.45</v>
      </c>
      <c r="F218" s="372">
        <v>18438.97</v>
      </c>
    </row>
    <row r="219" spans="1:6" ht="15.75" thickBot="1" x14ac:dyDescent="0.3">
      <c r="A219" s="370" t="s">
        <v>3746</v>
      </c>
      <c r="B219" s="370" t="s">
        <v>3758</v>
      </c>
      <c r="C219" s="370" t="s">
        <v>3759</v>
      </c>
      <c r="D219" s="370">
        <v>0</v>
      </c>
      <c r="E219" s="360">
        <v>7109.05</v>
      </c>
      <c r="F219" s="372">
        <v>17105.77</v>
      </c>
    </row>
    <row r="220" spans="1:6" ht="15.75" thickBot="1" x14ac:dyDescent="0.3">
      <c r="A220" s="370" t="s">
        <v>3746</v>
      </c>
      <c r="B220" s="370" t="s">
        <v>3760</v>
      </c>
      <c r="C220" s="370" t="s">
        <v>3761</v>
      </c>
      <c r="D220" s="370">
        <v>0</v>
      </c>
      <c r="E220" s="360">
        <v>5114.6899999999996</v>
      </c>
      <c r="F220" s="372">
        <v>9996.7199999999993</v>
      </c>
    </row>
    <row r="221" spans="1:6" ht="15.75" thickBot="1" x14ac:dyDescent="0.3">
      <c r="A221" s="370" t="s">
        <v>3765</v>
      </c>
      <c r="B221" s="370" t="s">
        <v>3768</v>
      </c>
      <c r="C221" s="370" t="s">
        <v>3769</v>
      </c>
      <c r="D221" s="370">
        <v>0</v>
      </c>
      <c r="E221" s="360">
        <v>2124.44</v>
      </c>
      <c r="F221" s="372">
        <v>13382.03</v>
      </c>
    </row>
    <row r="222" spans="1:6" ht="15.75" thickBot="1" x14ac:dyDescent="0.3">
      <c r="A222" s="370" t="s">
        <v>3770</v>
      </c>
      <c r="B222" s="370" t="s">
        <v>3777</v>
      </c>
      <c r="C222" s="370" t="s">
        <v>3778</v>
      </c>
      <c r="D222" s="370">
        <v>0</v>
      </c>
      <c r="E222" s="360">
        <v>3001.34</v>
      </c>
      <c r="F222" s="372">
        <v>42447.14</v>
      </c>
    </row>
    <row r="223" spans="1:6" ht="15.75" thickBot="1" x14ac:dyDescent="0.3">
      <c r="A223" s="370" t="s">
        <v>3781</v>
      </c>
      <c r="B223" s="370" t="s">
        <v>3799</v>
      </c>
      <c r="C223" s="370" t="s">
        <v>3800</v>
      </c>
      <c r="D223" s="370">
        <v>0</v>
      </c>
      <c r="E223" s="360">
        <v>7940.11</v>
      </c>
      <c r="F223" s="372">
        <v>47027.13</v>
      </c>
    </row>
    <row r="224" spans="1:6" ht="15.75" thickBot="1" x14ac:dyDescent="0.3">
      <c r="A224" s="370" t="s">
        <v>3802</v>
      </c>
      <c r="B224" s="370" t="s">
        <v>3806</v>
      </c>
      <c r="C224" s="370" t="s">
        <v>3807</v>
      </c>
      <c r="D224" s="370">
        <v>0</v>
      </c>
      <c r="E224" s="360">
        <v>21311.42</v>
      </c>
      <c r="F224" s="372">
        <v>36245.42</v>
      </c>
    </row>
    <row r="225" spans="1:7" ht="15.75" thickBot="1" x14ac:dyDescent="0.3">
      <c r="A225" s="370" t="s">
        <v>3816</v>
      </c>
      <c r="B225" s="370" t="s">
        <v>3821</v>
      </c>
      <c r="C225" s="370" t="s">
        <v>3822</v>
      </c>
      <c r="D225" s="370">
        <v>0</v>
      </c>
      <c r="E225" s="360">
        <v>10042.94</v>
      </c>
      <c r="F225" s="372">
        <v>22546.75</v>
      </c>
    </row>
    <row r="226" spans="1:7" ht="15.75" thickBot="1" x14ac:dyDescent="0.3">
      <c r="A226" s="370" t="s">
        <v>3816</v>
      </c>
      <c r="B226" s="370" t="s">
        <v>3823</v>
      </c>
      <c r="C226" s="370" t="s">
        <v>3824</v>
      </c>
      <c r="D226" s="370">
        <v>0</v>
      </c>
      <c r="E226" s="360">
        <v>8589.86</v>
      </c>
      <c r="F226" s="372">
        <v>12503.81</v>
      </c>
    </row>
    <row r="227" spans="1:7" ht="15.75" thickBot="1" x14ac:dyDescent="0.3">
      <c r="A227" s="370" t="s">
        <v>3825</v>
      </c>
      <c r="B227" s="370" t="s">
        <v>3826</v>
      </c>
      <c r="C227" s="370" t="s">
        <v>3827</v>
      </c>
      <c r="D227" s="370">
        <v>0</v>
      </c>
      <c r="E227" s="360">
        <v>2345.41</v>
      </c>
      <c r="F227" s="372">
        <v>3913.95</v>
      </c>
    </row>
    <row r="228" spans="1:7" ht="15.75" thickBot="1" x14ac:dyDescent="0.3">
      <c r="A228" s="370" t="s">
        <v>3830</v>
      </c>
      <c r="B228" s="370" t="s">
        <v>3831</v>
      </c>
      <c r="C228" s="370" t="s">
        <v>3832</v>
      </c>
      <c r="D228" s="370">
        <v>0</v>
      </c>
      <c r="E228" s="360">
        <v>2624.97</v>
      </c>
      <c r="F228" s="372">
        <v>2868.54</v>
      </c>
    </row>
    <row r="229" spans="1:7" ht="15.75" thickBot="1" x14ac:dyDescent="0.3">
      <c r="A229" s="370" t="s">
        <v>2241</v>
      </c>
      <c r="B229" s="370" t="s">
        <v>3835</v>
      </c>
      <c r="C229" s="370" t="s">
        <v>3836</v>
      </c>
      <c r="D229" s="370">
        <v>0</v>
      </c>
      <c r="E229" s="360">
        <v>9037.49</v>
      </c>
      <c r="F229" s="370">
        <v>348.57</v>
      </c>
    </row>
    <row r="230" spans="1:7" x14ac:dyDescent="0.25">
      <c r="A230" s="206"/>
      <c r="B230" s="206"/>
      <c r="C230" s="206"/>
      <c r="E230" s="206"/>
      <c r="F230" s="207"/>
    </row>
    <row r="231" spans="1:7" x14ac:dyDescent="0.25">
      <c r="D231" t="s">
        <v>25</v>
      </c>
      <c r="E231" s="40">
        <f>SUBTOTAL(9,E203:E230)</f>
        <v>194833.17999999993</v>
      </c>
    </row>
    <row r="232" spans="1:7" x14ac:dyDescent="0.25">
      <c r="D232" t="s">
        <v>972</v>
      </c>
      <c r="E232" s="40">
        <v>4103.76</v>
      </c>
    </row>
    <row r="233" spans="1:7" ht="15.75" thickBot="1" x14ac:dyDescent="0.3">
      <c r="D233" t="s">
        <v>7</v>
      </c>
      <c r="E233" s="109">
        <f>+E231+E232</f>
        <v>198936.93999999994</v>
      </c>
    </row>
    <row r="234" spans="1:7" ht="15.75" thickTop="1" x14ac:dyDescent="0.25">
      <c r="F234" s="55"/>
      <c r="G234" s="2"/>
    </row>
    <row r="237" spans="1:7" x14ac:dyDescent="0.25">
      <c r="F237" s="55"/>
    </row>
  </sheetData>
  <autoFilter ref="A2:G198" xr:uid="{00000000-0009-0000-0000-000006000000}"/>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T94"/>
  <sheetViews>
    <sheetView topLeftCell="A21" workbookViewId="0">
      <selection activeCell="B3" sqref="B3:B32"/>
    </sheetView>
  </sheetViews>
  <sheetFormatPr defaultColWidth="8.85546875" defaultRowHeight="15" x14ac:dyDescent="0.25"/>
  <cols>
    <col min="1" max="1" width="27.5703125" bestFit="1" customWidth="1"/>
    <col min="2" max="2" width="12" style="40" bestFit="1" customWidth="1"/>
    <col min="3" max="3" width="16.42578125" bestFit="1" customWidth="1"/>
    <col min="4" max="4" width="14.28515625" customWidth="1"/>
    <col min="5" max="5" width="16.42578125" customWidth="1"/>
    <col min="6" max="7" width="16.7109375" bestFit="1" customWidth="1"/>
    <col min="8" max="8" width="16.28515625" bestFit="1" customWidth="1"/>
    <col min="9" max="9" width="16" bestFit="1" customWidth="1"/>
    <col min="10" max="11" width="11.5703125" bestFit="1" customWidth="1"/>
    <col min="12" max="12" width="16" bestFit="1" customWidth="1"/>
    <col min="13" max="13" width="16.7109375" bestFit="1" customWidth="1"/>
    <col min="14" max="18" width="11.5703125" bestFit="1" customWidth="1"/>
    <col min="19" max="19" width="23.42578125" bestFit="1" customWidth="1"/>
    <col min="20" max="20" width="16.7109375" bestFit="1" customWidth="1"/>
    <col min="21" max="21" width="13.28515625" bestFit="1" customWidth="1"/>
    <col min="24" max="24" width="13.42578125" bestFit="1" customWidth="1"/>
    <col min="25" max="25" width="14" bestFit="1" customWidth="1"/>
    <col min="28" max="28" width="60" bestFit="1" customWidth="1"/>
    <col min="29" max="29" width="16.7109375" bestFit="1" customWidth="1"/>
  </cols>
  <sheetData>
    <row r="1" spans="1:6" x14ac:dyDescent="0.25">
      <c r="A1" s="452" t="s">
        <v>5297</v>
      </c>
      <c r="B1" s="452"/>
      <c r="C1" s="452"/>
    </row>
    <row r="2" spans="1:6" x14ac:dyDescent="0.25">
      <c r="A2" s="80" t="s">
        <v>5283</v>
      </c>
      <c r="B2" s="388" t="s">
        <v>854</v>
      </c>
      <c r="C2" s="80" t="s">
        <v>962</v>
      </c>
      <c r="E2" s="74" t="s">
        <v>357</v>
      </c>
      <c r="F2" t="s">
        <v>869</v>
      </c>
    </row>
    <row r="3" spans="1:6" x14ac:dyDescent="0.25">
      <c r="A3" t="s">
        <v>1068</v>
      </c>
      <c r="B3" s="40">
        <v>5000</v>
      </c>
      <c r="C3" t="s">
        <v>990</v>
      </c>
      <c r="E3" s="49" t="s">
        <v>1891</v>
      </c>
      <c r="F3" s="2">
        <v>8000</v>
      </c>
    </row>
    <row r="4" spans="1:6" x14ac:dyDescent="0.25">
      <c r="A4" t="s">
        <v>5284</v>
      </c>
      <c r="B4" s="40">
        <v>2744.9596774193551</v>
      </c>
      <c r="C4" t="s">
        <v>990</v>
      </c>
      <c r="E4" s="49" t="s">
        <v>990</v>
      </c>
      <c r="F4" s="2">
        <v>117272.56048387096</v>
      </c>
    </row>
    <row r="5" spans="1:6" x14ac:dyDescent="0.25">
      <c r="A5" t="s">
        <v>1074</v>
      </c>
      <c r="B5" s="40">
        <v>5422.7822580645161</v>
      </c>
      <c r="C5" t="s">
        <v>990</v>
      </c>
      <c r="E5" s="49" t="s">
        <v>2088</v>
      </c>
      <c r="F5" s="2">
        <v>8907.2580645161288</v>
      </c>
    </row>
    <row r="6" spans="1:6" x14ac:dyDescent="0.25">
      <c r="A6" t="s">
        <v>5285</v>
      </c>
      <c r="B6" s="40">
        <v>4500</v>
      </c>
      <c r="C6" t="s">
        <v>990</v>
      </c>
      <c r="E6" s="49" t="s">
        <v>960</v>
      </c>
      <c r="F6" s="2">
        <v>34140.322580645159</v>
      </c>
    </row>
    <row r="7" spans="1:6" x14ac:dyDescent="0.25">
      <c r="A7" t="s">
        <v>5286</v>
      </c>
      <c r="B7" s="40">
        <v>5500</v>
      </c>
      <c r="C7" t="s">
        <v>960</v>
      </c>
      <c r="E7" s="49" t="s">
        <v>74</v>
      </c>
      <c r="F7" s="2">
        <v>174061.73320000002</v>
      </c>
    </row>
    <row r="8" spans="1:6" x14ac:dyDescent="0.25">
      <c r="A8" t="s">
        <v>1072</v>
      </c>
      <c r="B8" s="40">
        <v>8000</v>
      </c>
      <c r="C8" t="s">
        <v>990</v>
      </c>
      <c r="E8" s="49" t="s">
        <v>7</v>
      </c>
      <c r="F8" s="2">
        <v>342381.87432903226</v>
      </c>
    </row>
    <row r="9" spans="1:6" x14ac:dyDescent="0.25">
      <c r="A9" t="s">
        <v>281</v>
      </c>
      <c r="B9" s="40">
        <v>2850</v>
      </c>
      <c r="C9" t="s">
        <v>990</v>
      </c>
    </row>
    <row r="10" spans="1:6" x14ac:dyDescent="0.25">
      <c r="A10" t="s">
        <v>2102</v>
      </c>
      <c r="B10" s="40">
        <v>3443.5483870967741</v>
      </c>
      <c r="C10" t="s">
        <v>990</v>
      </c>
    </row>
    <row r="11" spans="1:6" x14ac:dyDescent="0.25">
      <c r="A11" t="s">
        <v>837</v>
      </c>
      <c r="B11" s="40">
        <v>3341.2298387096771</v>
      </c>
      <c r="C11" t="s">
        <v>990</v>
      </c>
    </row>
    <row r="12" spans="1:6" x14ac:dyDescent="0.25">
      <c r="A12" t="s">
        <v>2553</v>
      </c>
      <c r="B12" s="40">
        <v>3500</v>
      </c>
      <c r="C12" t="s">
        <v>990</v>
      </c>
    </row>
    <row r="13" spans="1:6" x14ac:dyDescent="0.25">
      <c r="A13" t="s">
        <v>5287</v>
      </c>
      <c r="B13" s="40">
        <v>3000</v>
      </c>
      <c r="C13" t="s">
        <v>2088</v>
      </c>
    </row>
    <row r="14" spans="1:6" x14ac:dyDescent="0.25">
      <c r="A14" t="s">
        <v>989</v>
      </c>
      <c r="B14" s="40">
        <v>5907.2580645161288</v>
      </c>
      <c r="C14" t="s">
        <v>2088</v>
      </c>
    </row>
    <row r="15" spans="1:6" x14ac:dyDescent="0.25">
      <c r="A15" t="s">
        <v>5288</v>
      </c>
      <c r="B15" s="40">
        <v>1000</v>
      </c>
      <c r="C15" t="s">
        <v>990</v>
      </c>
    </row>
    <row r="16" spans="1:6" x14ac:dyDescent="0.25">
      <c r="A16" t="s">
        <v>5289</v>
      </c>
      <c r="B16" s="40">
        <v>2250</v>
      </c>
      <c r="C16" t="s">
        <v>960</v>
      </c>
    </row>
    <row r="17" spans="1:3" x14ac:dyDescent="0.25">
      <c r="A17" t="s">
        <v>5290</v>
      </c>
      <c r="B17" s="40">
        <v>4838.7096774193542</v>
      </c>
      <c r="C17" t="s">
        <v>990</v>
      </c>
    </row>
    <row r="18" spans="1:3" x14ac:dyDescent="0.25">
      <c r="A18" t="s">
        <v>5291</v>
      </c>
      <c r="B18" s="40">
        <v>2419.3548387096771</v>
      </c>
      <c r="C18" t="s">
        <v>990</v>
      </c>
    </row>
    <row r="19" spans="1:3" x14ac:dyDescent="0.25">
      <c r="A19" t="s">
        <v>5</v>
      </c>
      <c r="B19" s="40">
        <v>120000</v>
      </c>
      <c r="C19" t="s">
        <v>74</v>
      </c>
    </row>
    <row r="20" spans="1:3" x14ac:dyDescent="0.25">
      <c r="A20" t="s">
        <v>881</v>
      </c>
      <c r="B20" s="40">
        <v>20000</v>
      </c>
      <c r="C20" t="s">
        <v>990</v>
      </c>
    </row>
    <row r="21" spans="1:3" x14ac:dyDescent="0.25">
      <c r="A21" t="s">
        <v>1065</v>
      </c>
      <c r="B21" s="40">
        <v>4791.7338709677415</v>
      </c>
      <c r="C21" t="s">
        <v>990</v>
      </c>
    </row>
    <row r="22" spans="1:3" x14ac:dyDescent="0.25">
      <c r="A22" t="s">
        <v>644</v>
      </c>
      <c r="B22" s="40">
        <v>3750.4032258064517</v>
      </c>
      <c r="C22" t="s">
        <v>990</v>
      </c>
    </row>
    <row r="23" spans="1:3" x14ac:dyDescent="0.25">
      <c r="A23" t="s">
        <v>5292</v>
      </c>
      <c r="B23" s="40">
        <v>4500</v>
      </c>
      <c r="C23" t="s">
        <v>990</v>
      </c>
    </row>
    <row r="24" spans="1:3" x14ac:dyDescent="0.25">
      <c r="A24" t="s">
        <v>168</v>
      </c>
      <c r="B24" s="40">
        <v>6500</v>
      </c>
      <c r="C24" t="s">
        <v>990</v>
      </c>
    </row>
    <row r="25" spans="1:3" x14ac:dyDescent="0.25">
      <c r="A25" t="s">
        <v>1075</v>
      </c>
      <c r="B25" s="40">
        <v>4565</v>
      </c>
      <c r="C25" t="s">
        <v>990</v>
      </c>
    </row>
    <row r="26" spans="1:3" x14ac:dyDescent="0.25">
      <c r="A26" t="s">
        <v>1059</v>
      </c>
      <c r="B26" s="40">
        <v>16150</v>
      </c>
      <c r="C26" t="s">
        <v>74</v>
      </c>
    </row>
    <row r="27" spans="1:3" x14ac:dyDescent="0.25">
      <c r="A27" t="s">
        <v>172</v>
      </c>
      <c r="B27" s="40">
        <v>18000</v>
      </c>
      <c r="C27" t="s">
        <v>74</v>
      </c>
    </row>
    <row r="28" spans="1:3" x14ac:dyDescent="0.25">
      <c r="A28" t="s">
        <v>1061</v>
      </c>
      <c r="B28" s="40">
        <v>6000</v>
      </c>
      <c r="C28" t="s">
        <v>960</v>
      </c>
    </row>
    <row r="29" spans="1:3" x14ac:dyDescent="0.25">
      <c r="A29" t="s">
        <v>987</v>
      </c>
      <c r="B29" s="40">
        <v>8500</v>
      </c>
      <c r="C29" t="s">
        <v>960</v>
      </c>
    </row>
    <row r="30" spans="1:3" x14ac:dyDescent="0.25">
      <c r="A30" t="s">
        <v>1063</v>
      </c>
      <c r="B30" s="40">
        <v>5600</v>
      </c>
      <c r="C30" t="s">
        <v>960</v>
      </c>
    </row>
    <row r="31" spans="1:3" x14ac:dyDescent="0.25">
      <c r="A31" t="s">
        <v>1062</v>
      </c>
      <c r="B31" s="40">
        <v>5000</v>
      </c>
      <c r="C31" t="s">
        <v>960</v>
      </c>
    </row>
    <row r="32" spans="1:3" x14ac:dyDescent="0.25">
      <c r="A32" t="s">
        <v>1076</v>
      </c>
      <c r="B32" s="40">
        <v>3500</v>
      </c>
      <c r="C32" t="s">
        <v>990</v>
      </c>
    </row>
    <row r="33" spans="1:3" x14ac:dyDescent="0.25">
      <c r="A33" t="s">
        <v>1078</v>
      </c>
      <c r="B33" s="40">
        <v>5403.2258064516136</v>
      </c>
      <c r="C33" t="s">
        <v>990</v>
      </c>
    </row>
    <row r="34" spans="1:3" x14ac:dyDescent="0.25">
      <c r="A34" t="s">
        <v>899</v>
      </c>
      <c r="B34" s="40">
        <v>4645.1612903225805</v>
      </c>
      <c r="C34" t="s">
        <v>990</v>
      </c>
    </row>
    <row r="35" spans="1:3" x14ac:dyDescent="0.25">
      <c r="A35" t="s">
        <v>5293</v>
      </c>
      <c r="B35" s="40">
        <v>3056.4516129032259</v>
      </c>
      <c r="C35" t="s">
        <v>990</v>
      </c>
    </row>
    <row r="36" spans="1:3" x14ac:dyDescent="0.25">
      <c r="A36" t="s">
        <v>5294</v>
      </c>
      <c r="B36" s="40">
        <v>3500</v>
      </c>
      <c r="C36" t="s">
        <v>990</v>
      </c>
    </row>
    <row r="37" spans="1:3" x14ac:dyDescent="0.25">
      <c r="A37" t="s">
        <v>5295</v>
      </c>
      <c r="B37" s="40">
        <v>1290.322580645161</v>
      </c>
      <c r="C37" t="s">
        <v>960</v>
      </c>
    </row>
    <row r="38" spans="1:3" x14ac:dyDescent="0.25">
      <c r="A38" t="s">
        <v>1055</v>
      </c>
      <c r="B38" s="40">
        <v>2500</v>
      </c>
      <c r="C38" t="s">
        <v>1891</v>
      </c>
    </row>
    <row r="39" spans="1:3" x14ac:dyDescent="0.25">
      <c r="A39" t="s">
        <v>79</v>
      </c>
      <c r="B39" s="40">
        <v>1500</v>
      </c>
      <c r="C39" t="s">
        <v>1891</v>
      </c>
    </row>
    <row r="40" spans="1:3" x14ac:dyDescent="0.25">
      <c r="A40" t="s">
        <v>1058</v>
      </c>
      <c r="B40" s="40">
        <v>2500</v>
      </c>
      <c r="C40" t="s">
        <v>1891</v>
      </c>
    </row>
    <row r="41" spans="1:3" x14ac:dyDescent="0.25">
      <c r="A41" t="s">
        <v>5296</v>
      </c>
      <c r="B41" s="40">
        <v>1500</v>
      </c>
      <c r="C41" t="s">
        <v>1891</v>
      </c>
    </row>
    <row r="42" spans="1:3" x14ac:dyDescent="0.25">
      <c r="A42" t="s">
        <v>1071</v>
      </c>
      <c r="B42" s="40">
        <v>6000</v>
      </c>
      <c r="C42" t="s">
        <v>990</v>
      </c>
    </row>
    <row r="43" spans="1:3" x14ac:dyDescent="0.25">
      <c r="A43" t="s">
        <v>2236</v>
      </c>
      <c r="B43" s="40">
        <v>8912.6804000000011</v>
      </c>
      <c r="C43" t="s">
        <v>74</v>
      </c>
    </row>
    <row r="44" spans="1:3" x14ac:dyDescent="0.25">
      <c r="A44" t="s">
        <v>1914</v>
      </c>
      <c r="B44" s="40">
        <v>10999.052799999998</v>
      </c>
      <c r="C44" t="s">
        <v>74</v>
      </c>
    </row>
    <row r="45" spans="1:3" x14ac:dyDescent="0.25">
      <c r="A45" t="s">
        <v>160</v>
      </c>
      <c r="B45" s="40">
        <v>0</v>
      </c>
      <c r="C45" t="s">
        <v>74</v>
      </c>
    </row>
    <row r="49" spans="1:20" ht="18.75" thickBot="1" x14ac:dyDescent="0.3">
      <c r="A49" s="456" t="s">
        <v>2248</v>
      </c>
      <c r="B49" s="456"/>
      <c r="C49" s="456"/>
      <c r="D49" s="456"/>
      <c r="E49" s="456"/>
      <c r="F49" s="456"/>
      <c r="G49" s="456"/>
      <c r="H49" s="456"/>
      <c r="I49" s="456"/>
      <c r="J49" s="456"/>
      <c r="K49" s="456"/>
      <c r="L49" s="456"/>
      <c r="M49" s="456"/>
      <c r="N49" s="456"/>
      <c r="O49" s="456"/>
      <c r="P49" s="456"/>
      <c r="Q49" s="456"/>
    </row>
    <row r="50" spans="1:20" ht="63" x14ac:dyDescent="0.25">
      <c r="A50" s="413" t="s">
        <v>979</v>
      </c>
      <c r="B50" s="415" t="s">
        <v>980</v>
      </c>
      <c r="C50" s="415" t="s">
        <v>846</v>
      </c>
      <c r="D50" s="415" t="s">
        <v>910</v>
      </c>
      <c r="E50" s="302" t="s">
        <v>911</v>
      </c>
      <c r="F50" s="404" t="s">
        <v>912</v>
      </c>
      <c r="G50" s="404" t="s">
        <v>913</v>
      </c>
      <c r="H50" s="404" t="s">
        <v>914</v>
      </c>
      <c r="I50" s="404" t="s">
        <v>915</v>
      </c>
      <c r="J50" s="404" t="s">
        <v>916</v>
      </c>
      <c r="K50" s="411" t="s">
        <v>917</v>
      </c>
      <c r="L50" s="404" t="s">
        <v>918</v>
      </c>
      <c r="M50" s="404" t="s">
        <v>919</v>
      </c>
      <c r="N50" s="404" t="s">
        <v>920</v>
      </c>
      <c r="O50" s="404" t="s">
        <v>921</v>
      </c>
      <c r="P50" s="414" t="s">
        <v>854</v>
      </c>
      <c r="Q50" s="331" t="s">
        <v>962</v>
      </c>
      <c r="S50" s="74" t="s">
        <v>357</v>
      </c>
      <c r="T50" t="s">
        <v>869</v>
      </c>
    </row>
    <row r="51" spans="1:20" ht="25.5" x14ac:dyDescent="0.25">
      <c r="A51" s="145" t="s">
        <v>981</v>
      </c>
      <c r="B51" s="306" t="s">
        <v>1630</v>
      </c>
      <c r="C51" s="307" t="s">
        <v>592</v>
      </c>
      <c r="D51" s="254" t="s">
        <v>2085</v>
      </c>
      <c r="E51" s="254" t="s">
        <v>2086</v>
      </c>
      <c r="F51" s="92" t="s">
        <v>1915</v>
      </c>
      <c r="G51" s="92" t="s">
        <v>2243</v>
      </c>
      <c r="H51" s="93">
        <v>25</v>
      </c>
      <c r="I51" s="94">
        <v>6000</v>
      </c>
      <c r="J51" s="81">
        <f t="shared" ref="J51" si="0">+M51+N51-O51</f>
        <v>-1000</v>
      </c>
      <c r="K51" s="95">
        <v>0</v>
      </c>
      <c r="L51" s="94">
        <f t="shared" ref="L51:L52" si="1">+I51</f>
        <v>6000</v>
      </c>
      <c r="M51" s="81">
        <v>0</v>
      </c>
      <c r="N51" s="81">
        <v>0</v>
      </c>
      <c r="O51" s="81">
        <v>1000</v>
      </c>
      <c r="P51" s="308">
        <f t="shared" ref="P51:P55" si="2">+L51+N51-O51</f>
        <v>5000</v>
      </c>
      <c r="Q51" t="s">
        <v>990</v>
      </c>
      <c r="S51" s="49" t="s">
        <v>2249</v>
      </c>
      <c r="T51" s="55">
        <v>157808</v>
      </c>
    </row>
    <row r="52" spans="1:20" ht="25.5" x14ac:dyDescent="0.25">
      <c r="A52" s="309" t="s">
        <v>981</v>
      </c>
      <c r="B52" s="310">
        <v>10016078859321</v>
      </c>
      <c r="C52" s="311" t="s">
        <v>600</v>
      </c>
      <c r="D52" s="312">
        <v>600310101</v>
      </c>
      <c r="E52" s="313" t="s">
        <v>940</v>
      </c>
      <c r="F52" s="314" t="s">
        <v>1915</v>
      </c>
      <c r="G52" s="314" t="s">
        <v>2242</v>
      </c>
      <c r="H52" s="315">
        <v>5</v>
      </c>
      <c r="I52" s="316">
        <v>7500</v>
      </c>
      <c r="J52" s="317">
        <f t="shared" ref="J52:J57" si="3">M52+N52-O52</f>
        <v>-6000</v>
      </c>
      <c r="K52" s="318">
        <v>0</v>
      </c>
      <c r="L52" s="316">
        <f t="shared" si="1"/>
        <v>7500</v>
      </c>
      <c r="M52" s="317">
        <v>0</v>
      </c>
      <c r="N52" s="317">
        <v>0</v>
      </c>
      <c r="O52" s="317">
        <v>6000</v>
      </c>
      <c r="P52" s="319">
        <f t="shared" si="2"/>
        <v>1500</v>
      </c>
      <c r="Q52" t="s">
        <v>2244</v>
      </c>
      <c r="S52" s="49" t="s">
        <v>862</v>
      </c>
      <c r="T52" s="55">
        <v>10830</v>
      </c>
    </row>
    <row r="53" spans="1:20" ht="15.75" x14ac:dyDescent="0.25">
      <c r="A53" s="309" t="s">
        <v>2245</v>
      </c>
      <c r="B53" s="320" t="s">
        <v>1641</v>
      </c>
      <c r="C53" s="321" t="s">
        <v>678</v>
      </c>
      <c r="D53" s="322" t="s">
        <v>1642</v>
      </c>
      <c r="E53" s="320" t="s">
        <v>1643</v>
      </c>
      <c r="F53" s="314" t="s">
        <v>1915</v>
      </c>
      <c r="G53" s="314" t="s">
        <v>2242</v>
      </c>
      <c r="H53" s="315">
        <v>4</v>
      </c>
      <c r="I53" s="316">
        <v>4000</v>
      </c>
      <c r="J53" s="317">
        <f t="shared" si="3"/>
        <v>-3413</v>
      </c>
      <c r="K53" s="318">
        <v>0</v>
      </c>
      <c r="L53" s="316">
        <v>4000</v>
      </c>
      <c r="M53" s="317">
        <v>0</v>
      </c>
      <c r="N53" s="317">
        <v>0</v>
      </c>
      <c r="O53" s="317">
        <f>4000-587</f>
        <v>3413</v>
      </c>
      <c r="P53" s="319">
        <f t="shared" si="2"/>
        <v>587</v>
      </c>
      <c r="Q53" t="s">
        <v>2244</v>
      </c>
      <c r="S53" s="49" t="s">
        <v>2244</v>
      </c>
      <c r="T53" s="55">
        <v>4087</v>
      </c>
    </row>
    <row r="54" spans="1:20" ht="25.5" x14ac:dyDescent="0.25">
      <c r="A54" s="309" t="s">
        <v>2245</v>
      </c>
      <c r="B54" s="310">
        <v>10016078859321</v>
      </c>
      <c r="C54" s="311" t="s">
        <v>600</v>
      </c>
      <c r="D54" s="312">
        <v>600310101</v>
      </c>
      <c r="E54" s="313" t="s">
        <v>940</v>
      </c>
      <c r="F54" s="314" t="s">
        <v>1915</v>
      </c>
      <c r="G54" s="314" t="s">
        <v>2242</v>
      </c>
      <c r="H54" s="315">
        <v>8</v>
      </c>
      <c r="I54" s="316">
        <v>7500</v>
      </c>
      <c r="J54" s="317">
        <f t="shared" si="3"/>
        <v>-5500</v>
      </c>
      <c r="K54" s="318">
        <v>0</v>
      </c>
      <c r="L54" s="316">
        <f t="shared" ref="L54:L55" si="4">+I54</f>
        <v>7500</v>
      </c>
      <c r="M54" s="317">
        <v>0</v>
      </c>
      <c r="N54" s="317">
        <v>0</v>
      </c>
      <c r="O54" s="317">
        <v>5500</v>
      </c>
      <c r="P54" s="319">
        <f t="shared" si="2"/>
        <v>2000</v>
      </c>
      <c r="Q54" t="s">
        <v>2244</v>
      </c>
      <c r="S54" s="49" t="s">
        <v>990</v>
      </c>
      <c r="T54" s="55">
        <v>58805</v>
      </c>
    </row>
    <row r="55" spans="1:20" ht="25.5" x14ac:dyDescent="0.25">
      <c r="A55" s="145" t="s">
        <v>981</v>
      </c>
      <c r="B55" s="306" t="s">
        <v>1620</v>
      </c>
      <c r="C55" s="323" t="s">
        <v>587</v>
      </c>
      <c r="D55" s="324">
        <v>600310101</v>
      </c>
      <c r="E55" s="325" t="s">
        <v>927</v>
      </c>
      <c r="F55" s="92" t="s">
        <v>1915</v>
      </c>
      <c r="G55" s="92" t="s">
        <v>2242</v>
      </c>
      <c r="H55" s="93">
        <v>31</v>
      </c>
      <c r="I55" s="94">
        <v>3200</v>
      </c>
      <c r="J55" s="81">
        <f t="shared" si="3"/>
        <v>5800</v>
      </c>
      <c r="K55" s="95">
        <v>0</v>
      </c>
      <c r="L55" s="94">
        <f t="shared" si="4"/>
        <v>3200</v>
      </c>
      <c r="M55" s="81">
        <v>0</v>
      </c>
      <c r="N55" s="81">
        <f>2500+1100+2500+1500+1400-3200</f>
        <v>5800</v>
      </c>
      <c r="O55" s="81">
        <v>0</v>
      </c>
      <c r="P55" s="308">
        <f t="shared" si="2"/>
        <v>9000</v>
      </c>
      <c r="Q55" t="s">
        <v>862</v>
      </c>
      <c r="S55" s="49" t="s">
        <v>2247</v>
      </c>
      <c r="T55" s="55">
        <v>31400</v>
      </c>
    </row>
    <row r="56" spans="1:20" ht="38.25" x14ac:dyDescent="0.25">
      <c r="A56" s="180" t="s">
        <v>981</v>
      </c>
      <c r="B56" s="306" t="s">
        <v>1615</v>
      </c>
      <c r="C56" s="323" t="s">
        <v>582</v>
      </c>
      <c r="D56" s="324" t="s">
        <v>1616</v>
      </c>
      <c r="E56" s="325" t="s">
        <v>1617</v>
      </c>
      <c r="F56" s="92" t="s">
        <v>1915</v>
      </c>
      <c r="G56" s="92" t="s">
        <v>2242</v>
      </c>
      <c r="H56" s="93">
        <v>31</v>
      </c>
      <c r="I56" s="94">
        <v>120000</v>
      </c>
      <c r="J56" s="81">
        <f t="shared" si="3"/>
        <v>0</v>
      </c>
      <c r="K56" s="95">
        <v>0</v>
      </c>
      <c r="L56" s="94">
        <v>120000</v>
      </c>
      <c r="M56" s="81">
        <v>0</v>
      </c>
      <c r="N56" s="81">
        <v>0</v>
      </c>
      <c r="O56" s="81">
        <v>0</v>
      </c>
      <c r="P56" s="326">
        <f>+L56+N56-O56</f>
        <v>120000</v>
      </c>
      <c r="Q56" t="s">
        <v>2249</v>
      </c>
      <c r="S56" s="49" t="s">
        <v>7</v>
      </c>
      <c r="T56" s="55">
        <v>262930</v>
      </c>
    </row>
    <row r="57" spans="1:20" ht="25.5" x14ac:dyDescent="0.25">
      <c r="A57" s="145" t="s">
        <v>981</v>
      </c>
      <c r="B57" s="306" t="s">
        <v>1619</v>
      </c>
      <c r="C57" s="323" t="s">
        <v>583</v>
      </c>
      <c r="D57" s="96" t="s">
        <v>948</v>
      </c>
      <c r="E57" s="325" t="s">
        <v>949</v>
      </c>
      <c r="F57" s="92" t="s">
        <v>1915</v>
      </c>
      <c r="G57" s="92" t="s">
        <v>2242</v>
      </c>
      <c r="H57" s="93">
        <v>31</v>
      </c>
      <c r="I57" s="94">
        <v>20000</v>
      </c>
      <c r="J57" s="81">
        <f t="shared" si="3"/>
        <v>0</v>
      </c>
      <c r="K57" s="95">
        <v>0</v>
      </c>
      <c r="L57" s="94">
        <f>+I57</f>
        <v>20000</v>
      </c>
      <c r="M57" s="81">
        <v>0</v>
      </c>
      <c r="N57" s="81">
        <v>0</v>
      </c>
      <c r="O57" s="81">
        <v>0</v>
      </c>
      <c r="P57" s="326">
        <f>+L57+N57-O57</f>
        <v>20000</v>
      </c>
      <c r="Q57" t="s">
        <v>990</v>
      </c>
    </row>
    <row r="58" spans="1:20" ht="25.5" x14ac:dyDescent="0.25">
      <c r="A58" s="145" t="s">
        <v>981</v>
      </c>
      <c r="B58" s="306" t="s">
        <v>1609</v>
      </c>
      <c r="C58" s="323" t="s">
        <v>648</v>
      </c>
      <c r="D58" s="324" t="s">
        <v>928</v>
      </c>
      <c r="E58" s="325" t="s">
        <v>929</v>
      </c>
      <c r="F58" s="92" t="s">
        <v>1915</v>
      </c>
      <c r="G58" s="92" t="s">
        <v>2242</v>
      </c>
      <c r="H58" s="93">
        <v>31</v>
      </c>
      <c r="I58" s="94">
        <v>3000</v>
      </c>
      <c r="J58" s="81">
        <f>+M58+N58-O58</f>
        <v>0</v>
      </c>
      <c r="K58" s="95">
        <v>0</v>
      </c>
      <c r="L58" s="94">
        <v>3000</v>
      </c>
      <c r="M58" s="81">
        <v>0</v>
      </c>
      <c r="N58" s="81">
        <v>0</v>
      </c>
      <c r="O58" s="81">
        <v>0</v>
      </c>
      <c r="P58" s="326">
        <f>+N58+I58-O58</f>
        <v>3000</v>
      </c>
      <c r="Q58" t="s">
        <v>990</v>
      </c>
      <c r="S58" s="74" t="s">
        <v>357</v>
      </c>
      <c r="T58" t="s">
        <v>869</v>
      </c>
    </row>
    <row r="59" spans="1:20" ht="25.5" x14ac:dyDescent="0.25">
      <c r="A59" s="145" t="s">
        <v>981</v>
      </c>
      <c r="B59" s="327">
        <v>30415118637898</v>
      </c>
      <c r="C59" s="307" t="s">
        <v>591</v>
      </c>
      <c r="D59" s="328">
        <v>302620122</v>
      </c>
      <c r="E59" s="325" t="s">
        <v>959</v>
      </c>
      <c r="F59" s="92" t="s">
        <v>1915</v>
      </c>
      <c r="G59" s="92" t="s">
        <v>2242</v>
      </c>
      <c r="H59" s="93">
        <v>31</v>
      </c>
      <c r="I59" s="94">
        <v>7500</v>
      </c>
      <c r="J59" s="81">
        <f t="shared" ref="J59:J71" si="5">+M59+N59-O59</f>
        <v>0</v>
      </c>
      <c r="K59" s="95">
        <v>0</v>
      </c>
      <c r="L59" s="94">
        <v>7500</v>
      </c>
      <c r="M59" s="81">
        <v>0</v>
      </c>
      <c r="N59" s="81">
        <v>0</v>
      </c>
      <c r="O59" s="81">
        <v>0</v>
      </c>
      <c r="P59" s="326">
        <f t="shared" ref="P59:P60" si="6">+N59+I59-O59</f>
        <v>7500</v>
      </c>
      <c r="Q59" t="s">
        <v>2247</v>
      </c>
      <c r="S59" s="49" t="s">
        <v>2514</v>
      </c>
      <c r="T59" s="55">
        <v>3292</v>
      </c>
    </row>
    <row r="60" spans="1:20" ht="25.5" x14ac:dyDescent="0.25">
      <c r="A60" s="145" t="s">
        <v>981</v>
      </c>
      <c r="B60" s="306" t="s">
        <v>1613</v>
      </c>
      <c r="C60" s="323" t="s">
        <v>601</v>
      </c>
      <c r="D60" s="324">
        <v>803510106</v>
      </c>
      <c r="E60" s="325" t="s">
        <v>941</v>
      </c>
      <c r="F60" s="92" t="s">
        <v>1915</v>
      </c>
      <c r="G60" s="92" t="s">
        <v>2242</v>
      </c>
      <c r="H60" s="93">
        <v>31</v>
      </c>
      <c r="I60" s="94">
        <v>6000</v>
      </c>
      <c r="J60" s="81">
        <f t="shared" si="5"/>
        <v>0</v>
      </c>
      <c r="K60" s="95">
        <v>0</v>
      </c>
      <c r="L60" s="94">
        <v>6000</v>
      </c>
      <c r="M60" s="81">
        <v>0</v>
      </c>
      <c r="N60" s="81">
        <v>0</v>
      </c>
      <c r="O60" s="81">
        <v>0</v>
      </c>
      <c r="P60" s="326">
        <f t="shared" si="6"/>
        <v>6000</v>
      </c>
      <c r="Q60" t="s">
        <v>2247</v>
      </c>
      <c r="S60" s="49" t="s">
        <v>990</v>
      </c>
      <c r="T60" s="55">
        <v>51928</v>
      </c>
    </row>
    <row r="61" spans="1:20" ht="25.5" x14ac:dyDescent="0.25">
      <c r="A61" s="145" t="s">
        <v>981</v>
      </c>
      <c r="B61" s="306" t="s">
        <v>1627</v>
      </c>
      <c r="C61" s="323" t="s">
        <v>597</v>
      </c>
      <c r="D61" s="328" t="s">
        <v>922</v>
      </c>
      <c r="E61" s="329" t="s">
        <v>923</v>
      </c>
      <c r="F61" s="92" t="s">
        <v>1915</v>
      </c>
      <c r="G61" s="92" t="s">
        <v>2242</v>
      </c>
      <c r="H61" s="93">
        <v>31</v>
      </c>
      <c r="I61" s="94">
        <v>4000</v>
      </c>
      <c r="J61" s="81">
        <f t="shared" si="5"/>
        <v>400</v>
      </c>
      <c r="K61" s="95">
        <v>0</v>
      </c>
      <c r="L61" s="94">
        <f t="shared" ref="L61:L64" si="7">+I61</f>
        <v>4000</v>
      </c>
      <c r="M61" s="81">
        <v>0</v>
      </c>
      <c r="N61" s="81">
        <v>400</v>
      </c>
      <c r="O61" s="81">
        <v>0</v>
      </c>
      <c r="P61" s="326">
        <f t="shared" ref="P61:P63" si="8">+L61+N61-O61</f>
        <v>4400</v>
      </c>
      <c r="Q61" t="s">
        <v>990</v>
      </c>
      <c r="S61" s="49" t="s">
        <v>2247</v>
      </c>
      <c r="T61" s="55">
        <v>7750</v>
      </c>
    </row>
    <row r="62" spans="1:20" ht="51" x14ac:dyDescent="0.25">
      <c r="A62" s="145" t="s">
        <v>981</v>
      </c>
      <c r="B62" s="330" t="s">
        <v>1632</v>
      </c>
      <c r="C62" s="307" t="s">
        <v>585</v>
      </c>
      <c r="D62" s="96">
        <v>405010101</v>
      </c>
      <c r="E62" s="325" t="s">
        <v>942</v>
      </c>
      <c r="F62" s="92" t="s">
        <v>1915</v>
      </c>
      <c r="G62" s="92" t="s">
        <v>2242</v>
      </c>
      <c r="H62" s="93">
        <v>28</v>
      </c>
      <c r="I62" s="94">
        <v>7000</v>
      </c>
      <c r="J62" s="81">
        <f t="shared" si="5"/>
        <v>-500</v>
      </c>
      <c r="K62" s="95">
        <v>0</v>
      </c>
      <c r="L62" s="94">
        <f t="shared" si="7"/>
        <v>7000</v>
      </c>
      <c r="M62" s="81">
        <v>0</v>
      </c>
      <c r="N62" s="81">
        <v>0</v>
      </c>
      <c r="O62" s="81">
        <v>500</v>
      </c>
      <c r="P62" s="308">
        <f t="shared" si="8"/>
        <v>6500</v>
      </c>
      <c r="Q62" t="s">
        <v>990</v>
      </c>
      <c r="S62" s="49" t="s">
        <v>7</v>
      </c>
      <c r="T62" s="55">
        <v>62970</v>
      </c>
    </row>
    <row r="63" spans="1:20" ht="25.5" x14ac:dyDescent="0.25">
      <c r="A63" s="145" t="s">
        <v>981</v>
      </c>
      <c r="B63" s="330" t="s">
        <v>1631</v>
      </c>
      <c r="C63" s="307" t="s">
        <v>586</v>
      </c>
      <c r="D63" s="328">
        <v>302620122</v>
      </c>
      <c r="E63" s="325" t="s">
        <v>938</v>
      </c>
      <c r="F63" s="92" t="s">
        <v>1915</v>
      </c>
      <c r="G63" s="92" t="s">
        <v>2242</v>
      </c>
      <c r="H63" s="93">
        <v>29</v>
      </c>
      <c r="I63" s="94">
        <v>6000</v>
      </c>
      <c r="J63" s="81">
        <f t="shared" si="5"/>
        <v>-100</v>
      </c>
      <c r="K63" s="95">
        <v>0</v>
      </c>
      <c r="L63" s="94">
        <f t="shared" si="7"/>
        <v>6000</v>
      </c>
      <c r="M63" s="81">
        <v>0</v>
      </c>
      <c r="N63" s="81">
        <v>2400</v>
      </c>
      <c r="O63" s="81">
        <v>2500</v>
      </c>
      <c r="P63" s="308">
        <f t="shared" si="8"/>
        <v>5900</v>
      </c>
      <c r="Q63" t="s">
        <v>2247</v>
      </c>
    </row>
    <row r="64" spans="1:20" ht="25.5" x14ac:dyDescent="0.25">
      <c r="A64" s="145" t="s">
        <v>981</v>
      </c>
      <c r="B64" s="330" t="s">
        <v>1633</v>
      </c>
      <c r="C64" s="307" t="s">
        <v>589</v>
      </c>
      <c r="D64" s="328">
        <v>804020101</v>
      </c>
      <c r="E64" s="325" t="s">
        <v>945</v>
      </c>
      <c r="F64" s="92" t="s">
        <v>1915</v>
      </c>
      <c r="G64" s="92" t="s">
        <v>2242</v>
      </c>
      <c r="H64" s="93">
        <v>29</v>
      </c>
      <c r="I64" s="94">
        <v>17000</v>
      </c>
      <c r="J64" s="81">
        <f t="shared" si="5"/>
        <v>-992</v>
      </c>
      <c r="K64" s="95">
        <v>0</v>
      </c>
      <c r="L64" s="94">
        <f t="shared" si="7"/>
        <v>17000</v>
      </c>
      <c r="M64" s="81">
        <v>0</v>
      </c>
      <c r="N64" s="81">
        <v>0</v>
      </c>
      <c r="O64" s="81">
        <v>992</v>
      </c>
      <c r="P64" s="308">
        <f>+L64+N64-O64</f>
        <v>16008</v>
      </c>
      <c r="Q64" t="s">
        <v>2249</v>
      </c>
    </row>
    <row r="65" spans="1:17" ht="25.5" x14ac:dyDescent="0.25">
      <c r="A65" s="145" t="s">
        <v>981</v>
      </c>
      <c r="B65" s="330" t="s">
        <v>1612</v>
      </c>
      <c r="C65" s="323" t="s">
        <v>578</v>
      </c>
      <c r="D65" s="324">
        <v>600310101</v>
      </c>
      <c r="E65" s="325" t="s">
        <v>932</v>
      </c>
      <c r="F65" s="92" t="s">
        <v>1915</v>
      </c>
      <c r="G65" s="92" t="s">
        <v>2243</v>
      </c>
      <c r="H65" s="93">
        <v>31</v>
      </c>
      <c r="I65" s="94">
        <v>5000</v>
      </c>
      <c r="J65" s="81">
        <f t="shared" si="5"/>
        <v>0</v>
      </c>
      <c r="K65" s="95">
        <v>0</v>
      </c>
      <c r="L65" s="94">
        <v>5000</v>
      </c>
      <c r="M65" s="81">
        <v>0</v>
      </c>
      <c r="N65" s="81">
        <v>0</v>
      </c>
      <c r="O65" s="81">
        <v>0</v>
      </c>
      <c r="P65" s="308">
        <f t="shared" ref="P65:P66" si="9">+N65+I65-O65</f>
        <v>5000</v>
      </c>
      <c r="Q65" t="s">
        <v>990</v>
      </c>
    </row>
    <row r="66" spans="1:17" ht="25.5" x14ac:dyDescent="0.25">
      <c r="A66" s="145" t="s">
        <v>981</v>
      </c>
      <c r="B66" s="306" t="s">
        <v>1614</v>
      </c>
      <c r="C66" s="323" t="s">
        <v>746</v>
      </c>
      <c r="D66" s="96" t="s">
        <v>930</v>
      </c>
      <c r="E66" s="325" t="s">
        <v>931</v>
      </c>
      <c r="F66" s="92" t="s">
        <v>1915</v>
      </c>
      <c r="G66" s="92" t="s">
        <v>2243</v>
      </c>
      <c r="H66" s="93">
        <v>31</v>
      </c>
      <c r="I66" s="94">
        <v>6000</v>
      </c>
      <c r="J66" s="81">
        <f t="shared" si="5"/>
        <v>-1000</v>
      </c>
      <c r="K66" s="95">
        <v>0</v>
      </c>
      <c r="L66" s="94">
        <v>6000</v>
      </c>
      <c r="M66" s="81">
        <v>0</v>
      </c>
      <c r="N66" s="81">
        <v>0</v>
      </c>
      <c r="O66" s="81">
        <v>1000</v>
      </c>
      <c r="P66" s="308">
        <f t="shared" si="9"/>
        <v>5000</v>
      </c>
      <c r="Q66" t="s">
        <v>2247</v>
      </c>
    </row>
    <row r="67" spans="1:17" ht="25.5" x14ac:dyDescent="0.25">
      <c r="A67" s="145" t="s">
        <v>981</v>
      </c>
      <c r="B67" s="306" t="s">
        <v>1628</v>
      </c>
      <c r="C67" s="323" t="s">
        <v>590</v>
      </c>
      <c r="D67" s="324">
        <v>802420101</v>
      </c>
      <c r="E67" s="325" t="s">
        <v>926</v>
      </c>
      <c r="F67" s="92" t="s">
        <v>1915</v>
      </c>
      <c r="G67" s="92" t="s">
        <v>2243</v>
      </c>
      <c r="H67" s="93">
        <v>31</v>
      </c>
      <c r="I67" s="94">
        <v>18000</v>
      </c>
      <c r="J67" s="81">
        <f t="shared" si="5"/>
        <v>0</v>
      </c>
      <c r="K67" s="95">
        <v>0</v>
      </c>
      <c r="L67" s="94">
        <f t="shared" ref="L67" si="10">+I67</f>
        <v>18000</v>
      </c>
      <c r="M67" s="81">
        <v>0</v>
      </c>
      <c r="N67" s="81">
        <v>0</v>
      </c>
      <c r="O67" s="81">
        <v>0</v>
      </c>
      <c r="P67" s="308">
        <f t="shared" ref="P67:P71" si="11">+L67+N67-O67</f>
        <v>18000</v>
      </c>
      <c r="Q67" t="s">
        <v>2249</v>
      </c>
    </row>
    <row r="68" spans="1:17" ht="25.5" x14ac:dyDescent="0.25">
      <c r="A68" s="145" t="s">
        <v>981</v>
      </c>
      <c r="B68" s="306" t="s">
        <v>1620</v>
      </c>
      <c r="C68" s="323" t="s">
        <v>587</v>
      </c>
      <c r="D68" s="324">
        <v>600310101</v>
      </c>
      <c r="E68" s="325" t="s">
        <v>927</v>
      </c>
      <c r="F68" s="92" t="s">
        <v>1915</v>
      </c>
      <c r="G68" s="92" t="s">
        <v>2243</v>
      </c>
      <c r="H68" s="93">
        <v>26</v>
      </c>
      <c r="I68" s="94">
        <v>3200</v>
      </c>
      <c r="J68" s="81">
        <f t="shared" si="5"/>
        <v>-425</v>
      </c>
      <c r="K68" s="95">
        <v>0</v>
      </c>
      <c r="L68" s="94">
        <v>3200</v>
      </c>
      <c r="M68" s="81">
        <v>0</v>
      </c>
      <c r="N68" s="81">
        <v>162</v>
      </c>
      <c r="O68" s="81">
        <v>587</v>
      </c>
      <c r="P68" s="308">
        <f t="shared" si="11"/>
        <v>2775</v>
      </c>
      <c r="Q68" t="s">
        <v>990</v>
      </c>
    </row>
    <row r="69" spans="1:17" ht="38.25" x14ac:dyDescent="0.25">
      <c r="A69" s="145" t="s">
        <v>981</v>
      </c>
      <c r="B69" s="306" t="s">
        <v>1629</v>
      </c>
      <c r="C69" s="323" t="s">
        <v>579</v>
      </c>
      <c r="D69" s="324">
        <v>105310101</v>
      </c>
      <c r="E69" s="325" t="s">
        <v>934</v>
      </c>
      <c r="F69" s="92" t="s">
        <v>1915</v>
      </c>
      <c r="G69" s="92" t="s">
        <v>2243</v>
      </c>
      <c r="H69" s="93">
        <v>31</v>
      </c>
      <c r="I69" s="94">
        <v>4000</v>
      </c>
      <c r="J69" s="81">
        <f t="shared" si="5"/>
        <v>200</v>
      </c>
      <c r="K69" s="95">
        <v>0</v>
      </c>
      <c r="L69" s="94">
        <f t="shared" ref="L69:L71" si="12">+I69</f>
        <v>4000</v>
      </c>
      <c r="M69" s="81">
        <v>0</v>
      </c>
      <c r="N69" s="81">
        <v>200</v>
      </c>
      <c r="O69" s="81">
        <v>0</v>
      </c>
      <c r="P69" s="308">
        <f t="shared" si="11"/>
        <v>4200</v>
      </c>
      <c r="Q69" t="s">
        <v>990</v>
      </c>
    </row>
    <row r="70" spans="1:17" ht="38.25" x14ac:dyDescent="0.25">
      <c r="A70" s="145" t="s">
        <v>981</v>
      </c>
      <c r="B70" s="306" t="s">
        <v>1634</v>
      </c>
      <c r="C70" s="323" t="s">
        <v>594</v>
      </c>
      <c r="D70" s="324">
        <v>600310101</v>
      </c>
      <c r="E70" s="325" t="s">
        <v>946</v>
      </c>
      <c r="F70" s="92" t="s">
        <v>1915</v>
      </c>
      <c r="G70" s="92" t="s">
        <v>2243</v>
      </c>
      <c r="H70" s="93">
        <f>31-7</f>
        <v>24</v>
      </c>
      <c r="I70" s="94">
        <v>3850</v>
      </c>
      <c r="J70" s="81">
        <f t="shared" si="5"/>
        <v>-870</v>
      </c>
      <c r="K70" s="95">
        <v>0</v>
      </c>
      <c r="L70" s="94">
        <f t="shared" si="12"/>
        <v>3850</v>
      </c>
      <c r="M70" s="81">
        <v>0</v>
      </c>
      <c r="N70" s="81">
        <v>205</v>
      </c>
      <c r="O70" s="81">
        <v>1075</v>
      </c>
      <c r="P70" s="308">
        <f t="shared" si="11"/>
        <v>2980</v>
      </c>
      <c r="Q70" t="s">
        <v>990</v>
      </c>
    </row>
    <row r="71" spans="1:17" ht="25.5" x14ac:dyDescent="0.25">
      <c r="A71" s="145" t="s">
        <v>981</v>
      </c>
      <c r="B71" s="330" t="s">
        <v>1636</v>
      </c>
      <c r="C71" s="307" t="s">
        <v>576</v>
      </c>
      <c r="D71" s="328">
        <v>600310101</v>
      </c>
      <c r="E71" s="325" t="s">
        <v>1637</v>
      </c>
      <c r="F71" s="92" t="s">
        <v>1915</v>
      </c>
      <c r="G71" s="92" t="s">
        <v>2243</v>
      </c>
      <c r="H71" s="93">
        <v>31</v>
      </c>
      <c r="I71" s="94">
        <v>3000</v>
      </c>
      <c r="J71" s="81">
        <f t="shared" si="5"/>
        <v>200</v>
      </c>
      <c r="K71" s="95">
        <v>0</v>
      </c>
      <c r="L71" s="94">
        <f t="shared" si="12"/>
        <v>3000</v>
      </c>
      <c r="M71" s="81">
        <v>0</v>
      </c>
      <c r="N71" s="81">
        <v>200</v>
      </c>
      <c r="O71" s="81">
        <v>0</v>
      </c>
      <c r="P71" s="308">
        <f t="shared" si="11"/>
        <v>3200</v>
      </c>
      <c r="Q71" t="s">
        <v>990</v>
      </c>
    </row>
    <row r="72" spans="1:17" ht="15.75" x14ac:dyDescent="0.25">
      <c r="A72" s="145" t="s">
        <v>981</v>
      </c>
      <c r="B72" s="330"/>
      <c r="C72" s="307" t="s">
        <v>7771</v>
      </c>
      <c r="D72" s="328"/>
      <c r="E72" s="325"/>
      <c r="F72" s="92" t="s">
        <v>1915</v>
      </c>
      <c r="G72" s="92" t="s">
        <v>2243</v>
      </c>
      <c r="H72" s="93"/>
      <c r="I72" s="94"/>
      <c r="J72" s="81"/>
      <c r="K72" s="95"/>
      <c r="L72" s="94"/>
      <c r="M72" s="81"/>
      <c r="N72" s="81"/>
      <c r="O72" s="81"/>
      <c r="P72" s="308">
        <f>1500+2300</f>
        <v>3800</v>
      </c>
      <c r="Q72" t="s">
        <v>2249</v>
      </c>
    </row>
    <row r="73" spans="1:17" ht="15.75" x14ac:dyDescent="0.25">
      <c r="A73" s="145" t="s">
        <v>981</v>
      </c>
      <c r="B73" s="254"/>
      <c r="C73" s="438" t="s">
        <v>7772</v>
      </c>
      <c r="D73" s="254"/>
      <c r="E73" s="254"/>
      <c r="F73" s="92" t="s">
        <v>1915</v>
      </c>
      <c r="G73" s="92" t="s">
        <v>2243</v>
      </c>
      <c r="H73" s="254"/>
      <c r="I73" s="254"/>
      <c r="J73" s="254"/>
      <c r="K73" s="438"/>
      <c r="L73" s="254"/>
      <c r="M73" s="254"/>
      <c r="N73" s="254"/>
      <c r="O73" s="254"/>
      <c r="P73" s="254">
        <v>1750</v>
      </c>
      <c r="Q73" t="s">
        <v>990</v>
      </c>
    </row>
    <row r="74" spans="1:17" ht="15.75" x14ac:dyDescent="0.25">
      <c r="A74" s="145" t="s">
        <v>981</v>
      </c>
      <c r="B74" s="254"/>
      <c r="C74" s="438" t="s">
        <v>588</v>
      </c>
      <c r="D74" s="254"/>
      <c r="E74" s="254"/>
      <c r="F74" s="92" t="s">
        <v>1919</v>
      </c>
      <c r="G74" s="92" t="s">
        <v>1916</v>
      </c>
      <c r="H74" s="254"/>
      <c r="I74" s="254"/>
      <c r="J74" s="254"/>
      <c r="K74" s="438"/>
      <c r="L74" s="254"/>
      <c r="M74" s="254"/>
      <c r="N74" s="254"/>
      <c r="O74" s="254"/>
      <c r="P74" s="254">
        <v>7000</v>
      </c>
      <c r="Q74" t="s">
        <v>2247</v>
      </c>
    </row>
    <row r="75" spans="1:17" ht="15.75" x14ac:dyDescent="0.25">
      <c r="A75" s="145" t="s">
        <v>981</v>
      </c>
      <c r="B75" s="254"/>
      <c r="C75" s="438" t="s">
        <v>2117</v>
      </c>
      <c r="D75" s="254"/>
      <c r="E75" s="254"/>
      <c r="F75" s="92" t="s">
        <v>1915</v>
      </c>
      <c r="G75" s="92" t="s">
        <v>2243</v>
      </c>
      <c r="H75" s="254">
        <v>31</v>
      </c>
      <c r="I75" s="254"/>
      <c r="J75" s="254"/>
      <c r="K75" s="438"/>
      <c r="L75" s="254"/>
      <c r="M75" s="254"/>
      <c r="N75" s="254"/>
      <c r="O75" s="254"/>
      <c r="P75" s="254">
        <v>1830</v>
      </c>
      <c r="Q75" t="s">
        <v>862</v>
      </c>
    </row>
    <row r="76" spans="1:17" ht="19.5" thickBot="1" x14ac:dyDescent="0.35">
      <c r="B76" s="174"/>
      <c r="C76" s="175" t="s">
        <v>1647</v>
      </c>
      <c r="D76" s="176" t="s">
        <v>1648</v>
      </c>
      <c r="E76" s="177"/>
      <c r="F76" s="265"/>
      <c r="G76" s="265"/>
      <c r="H76" s="265"/>
      <c r="I76" s="265"/>
      <c r="J76" s="265"/>
      <c r="K76" s="266"/>
      <c r="L76" s="264"/>
      <c r="M76" s="437"/>
      <c r="N76" s="265"/>
      <c r="O76" s="265"/>
      <c r="P76" s="179"/>
    </row>
    <row r="77" spans="1:17" ht="63" x14ac:dyDescent="0.25">
      <c r="A77" s="413" t="s">
        <v>979</v>
      </c>
      <c r="B77" s="415" t="s">
        <v>980</v>
      </c>
      <c r="C77" s="415" t="s">
        <v>846</v>
      </c>
      <c r="D77" s="415" t="s">
        <v>910</v>
      </c>
      <c r="E77" s="302" t="s">
        <v>911</v>
      </c>
      <c r="F77" s="404" t="s">
        <v>912</v>
      </c>
      <c r="G77" s="404" t="s">
        <v>913</v>
      </c>
      <c r="H77" s="404" t="s">
        <v>914</v>
      </c>
      <c r="I77" s="404" t="s">
        <v>915</v>
      </c>
      <c r="J77" s="404" t="s">
        <v>916</v>
      </c>
      <c r="K77" s="411" t="s">
        <v>917</v>
      </c>
      <c r="L77" s="404" t="s">
        <v>918</v>
      </c>
      <c r="M77" s="404" t="s">
        <v>919</v>
      </c>
      <c r="N77" s="404" t="s">
        <v>920</v>
      </c>
      <c r="O77" s="404" t="s">
        <v>921</v>
      </c>
      <c r="P77" s="414" t="s">
        <v>854</v>
      </c>
      <c r="Q77" s="331" t="s">
        <v>962</v>
      </c>
    </row>
    <row r="78" spans="1:17" ht="25.5" x14ac:dyDescent="0.25">
      <c r="A78" s="309" t="s">
        <v>981</v>
      </c>
      <c r="B78" s="332" t="s">
        <v>1667</v>
      </c>
      <c r="C78" s="321" t="s">
        <v>577</v>
      </c>
      <c r="D78" s="312">
        <v>803510106</v>
      </c>
      <c r="E78" s="313" t="s">
        <v>937</v>
      </c>
      <c r="F78" s="314" t="s">
        <v>1915</v>
      </c>
      <c r="G78" s="314" t="s">
        <v>2242</v>
      </c>
      <c r="H78" s="315">
        <v>19</v>
      </c>
      <c r="I78" s="316">
        <v>5000</v>
      </c>
      <c r="J78" s="317">
        <f t="shared" ref="J78" si="13">M78+N78-O78</f>
        <v>-1708</v>
      </c>
      <c r="K78" s="318">
        <v>0</v>
      </c>
      <c r="L78" s="316">
        <f t="shared" ref="L78:L79" si="14">+I78</f>
        <v>5000</v>
      </c>
      <c r="M78" s="317">
        <v>0</v>
      </c>
      <c r="N78" s="317">
        <v>0</v>
      </c>
      <c r="O78" s="317">
        <v>1708</v>
      </c>
      <c r="P78" s="319">
        <f t="shared" ref="P78:P79" si="15">+L78+N78-O78</f>
        <v>3292</v>
      </c>
      <c r="Q78" t="s">
        <v>2514</v>
      </c>
    </row>
    <row r="79" spans="1:17" ht="15.75" x14ac:dyDescent="0.25">
      <c r="A79" s="145" t="s">
        <v>981</v>
      </c>
      <c r="B79" s="246" t="s">
        <v>2093</v>
      </c>
      <c r="C79" s="246" t="s">
        <v>2094</v>
      </c>
      <c r="D79" s="146" t="s">
        <v>922</v>
      </c>
      <c r="E79" s="246" t="s">
        <v>2095</v>
      </c>
      <c r="F79" s="92" t="s">
        <v>1915</v>
      </c>
      <c r="G79" s="92" t="s">
        <v>2242</v>
      </c>
      <c r="H79" s="93">
        <v>31</v>
      </c>
      <c r="I79" s="94">
        <v>1000</v>
      </c>
      <c r="J79" s="81">
        <f>+N79-O79</f>
        <v>0</v>
      </c>
      <c r="K79" s="95">
        <v>0</v>
      </c>
      <c r="L79" s="94">
        <f t="shared" si="14"/>
        <v>1000</v>
      </c>
      <c r="M79" s="81">
        <v>0</v>
      </c>
      <c r="N79" s="81">
        <v>0</v>
      </c>
      <c r="O79" s="81">
        <v>0</v>
      </c>
      <c r="P79" s="308">
        <f t="shared" si="15"/>
        <v>1000</v>
      </c>
      <c r="Q79" t="s">
        <v>990</v>
      </c>
    </row>
    <row r="80" spans="1:17" ht="38.25" x14ac:dyDescent="0.25">
      <c r="A80" s="145" t="s">
        <v>981</v>
      </c>
      <c r="B80" s="306" t="s">
        <v>1675</v>
      </c>
      <c r="C80" s="323" t="s">
        <v>581</v>
      </c>
      <c r="D80" s="96">
        <v>600310101</v>
      </c>
      <c r="E80" s="325" t="s">
        <v>933</v>
      </c>
      <c r="F80" s="92" t="s">
        <v>1915</v>
      </c>
      <c r="G80" s="92" t="s">
        <v>2242</v>
      </c>
      <c r="H80" s="93">
        <v>31</v>
      </c>
      <c r="I80" s="94">
        <v>2700</v>
      </c>
      <c r="J80" s="81">
        <f>+M80+N80-O80</f>
        <v>150</v>
      </c>
      <c r="K80" s="95">
        <v>0</v>
      </c>
      <c r="L80" s="94">
        <f>+I80</f>
        <v>2700</v>
      </c>
      <c r="M80" s="81">
        <v>0</v>
      </c>
      <c r="N80" s="81">
        <v>150</v>
      </c>
      <c r="O80" s="81">
        <v>0</v>
      </c>
      <c r="P80" s="308">
        <f>+L80+N80-O80</f>
        <v>2850</v>
      </c>
      <c r="Q80" t="s">
        <v>990</v>
      </c>
    </row>
    <row r="81" spans="1:17" ht="15.75" x14ac:dyDescent="0.25">
      <c r="A81" s="203" t="s">
        <v>981</v>
      </c>
      <c r="B81" s="259" t="s">
        <v>1658</v>
      </c>
      <c r="C81" s="260" t="s">
        <v>1659</v>
      </c>
      <c r="D81" s="260" t="s">
        <v>1660</v>
      </c>
      <c r="E81" s="204" t="s">
        <v>1661</v>
      </c>
      <c r="F81" s="92" t="s">
        <v>1915</v>
      </c>
      <c r="G81" s="92" t="s">
        <v>2242</v>
      </c>
      <c r="H81" s="93">
        <v>30</v>
      </c>
      <c r="I81" s="94">
        <v>5500</v>
      </c>
      <c r="J81" s="81">
        <f t="shared" ref="J81" si="16">+N81-O81</f>
        <v>-177</v>
      </c>
      <c r="K81" s="95">
        <v>0</v>
      </c>
      <c r="L81" s="94">
        <f t="shared" ref="L81:L91" si="17">+I81</f>
        <v>5500</v>
      </c>
      <c r="M81" s="81">
        <v>0</v>
      </c>
      <c r="N81" s="81">
        <v>0</v>
      </c>
      <c r="O81" s="81">
        <v>177</v>
      </c>
      <c r="P81" s="308">
        <f t="shared" ref="P81:P91" si="18">+L81+N81-O81</f>
        <v>5323</v>
      </c>
      <c r="Q81" t="s">
        <v>990</v>
      </c>
    </row>
    <row r="82" spans="1:17" ht="25.5" x14ac:dyDescent="0.25">
      <c r="A82" s="145" t="s">
        <v>981</v>
      </c>
      <c r="B82" s="306" t="s">
        <v>982</v>
      </c>
      <c r="C82" s="260" t="s">
        <v>595</v>
      </c>
      <c r="D82" s="216" t="s">
        <v>2515</v>
      </c>
      <c r="E82" s="216" t="s">
        <v>2516</v>
      </c>
      <c r="F82" s="92" t="s">
        <v>1915</v>
      </c>
      <c r="G82" s="92" t="s">
        <v>2242</v>
      </c>
      <c r="H82" s="93">
        <v>29</v>
      </c>
      <c r="I82" s="94">
        <v>6000</v>
      </c>
      <c r="J82" s="81">
        <f>+N82-O82</f>
        <v>-200</v>
      </c>
      <c r="K82" s="95">
        <v>0</v>
      </c>
      <c r="L82" s="94">
        <f t="shared" si="17"/>
        <v>6000</v>
      </c>
      <c r="M82" s="81">
        <v>0</v>
      </c>
      <c r="N82" s="81">
        <v>0</v>
      </c>
      <c r="O82" s="81">
        <v>200</v>
      </c>
      <c r="P82" s="308">
        <f t="shared" si="18"/>
        <v>5800</v>
      </c>
      <c r="Q82" t="s">
        <v>990</v>
      </c>
    </row>
    <row r="83" spans="1:17" ht="15.75" x14ac:dyDescent="0.25">
      <c r="A83" s="145" t="s">
        <v>981</v>
      </c>
      <c r="B83" s="256" t="s">
        <v>1649</v>
      </c>
      <c r="C83" s="257" t="s">
        <v>1650</v>
      </c>
      <c r="D83" s="201" t="s">
        <v>922</v>
      </c>
      <c r="E83" s="258" t="s">
        <v>1651</v>
      </c>
      <c r="F83" s="92" t="s">
        <v>1915</v>
      </c>
      <c r="G83" s="92" t="s">
        <v>2242</v>
      </c>
      <c r="H83" s="93">
        <v>31</v>
      </c>
      <c r="I83" s="94">
        <v>3000</v>
      </c>
      <c r="J83" s="81">
        <f t="shared" ref="J83:J86" si="19">+N83-O83</f>
        <v>0</v>
      </c>
      <c r="K83" s="95">
        <v>6</v>
      </c>
      <c r="L83" s="94">
        <f t="shared" si="17"/>
        <v>3000</v>
      </c>
      <c r="M83" s="81">
        <v>0</v>
      </c>
      <c r="N83" s="81">
        <v>0</v>
      </c>
      <c r="O83" s="81">
        <v>0</v>
      </c>
      <c r="P83" s="308">
        <f t="shared" si="18"/>
        <v>3000</v>
      </c>
      <c r="Q83" t="s">
        <v>990</v>
      </c>
    </row>
    <row r="84" spans="1:17" ht="15.75" x14ac:dyDescent="0.25">
      <c r="A84" s="145" t="s">
        <v>981</v>
      </c>
      <c r="B84" s="202" t="s">
        <v>1652</v>
      </c>
      <c r="C84" s="202" t="s">
        <v>1653</v>
      </c>
      <c r="D84" s="202" t="s">
        <v>928</v>
      </c>
      <c r="E84" s="202" t="s">
        <v>1654</v>
      </c>
      <c r="F84" s="92" t="s">
        <v>1915</v>
      </c>
      <c r="G84" s="92" t="s">
        <v>2242</v>
      </c>
      <c r="H84" s="93">
        <v>31</v>
      </c>
      <c r="I84" s="94">
        <v>4500</v>
      </c>
      <c r="J84" s="81">
        <f t="shared" si="19"/>
        <v>0</v>
      </c>
      <c r="K84" s="95">
        <v>0</v>
      </c>
      <c r="L84" s="94">
        <f t="shared" si="17"/>
        <v>4500</v>
      </c>
      <c r="M84" s="81">
        <v>0</v>
      </c>
      <c r="N84" s="81">
        <v>0</v>
      </c>
      <c r="O84" s="81">
        <v>0</v>
      </c>
      <c r="P84" s="308">
        <f t="shared" si="18"/>
        <v>4500</v>
      </c>
      <c r="Q84" t="s">
        <v>990</v>
      </c>
    </row>
    <row r="85" spans="1:17" ht="15.75" x14ac:dyDescent="0.25">
      <c r="A85" s="203" t="s">
        <v>981</v>
      </c>
      <c r="B85" s="259" t="s">
        <v>1655</v>
      </c>
      <c r="C85" s="260" t="s">
        <v>1656</v>
      </c>
      <c r="D85" s="260">
        <v>405010101</v>
      </c>
      <c r="E85" s="204" t="s">
        <v>1657</v>
      </c>
      <c r="F85" s="92" t="s">
        <v>1915</v>
      </c>
      <c r="G85" s="92" t="s">
        <v>2242</v>
      </c>
      <c r="H85" s="93">
        <v>31</v>
      </c>
      <c r="I85" s="94">
        <v>8000</v>
      </c>
      <c r="J85" s="81">
        <f t="shared" si="19"/>
        <v>0</v>
      </c>
      <c r="K85" s="95">
        <v>0</v>
      </c>
      <c r="L85" s="94">
        <f t="shared" si="17"/>
        <v>8000</v>
      </c>
      <c r="M85" s="81">
        <v>0</v>
      </c>
      <c r="N85" s="81">
        <v>0</v>
      </c>
      <c r="O85" s="81">
        <v>0</v>
      </c>
      <c r="P85" s="308">
        <f t="shared" si="18"/>
        <v>8000</v>
      </c>
      <c r="Q85" t="s">
        <v>990</v>
      </c>
    </row>
    <row r="86" spans="1:17" ht="15.75" x14ac:dyDescent="0.25">
      <c r="A86" s="203" t="s">
        <v>981</v>
      </c>
      <c r="B86" s="259" t="s">
        <v>1662</v>
      </c>
      <c r="C86" s="260" t="s">
        <v>1663</v>
      </c>
      <c r="D86" s="260" t="s">
        <v>1664</v>
      </c>
      <c r="E86" s="204" t="s">
        <v>1665</v>
      </c>
      <c r="F86" s="92" t="s">
        <v>1915</v>
      </c>
      <c r="G86" s="92" t="s">
        <v>2242</v>
      </c>
      <c r="H86" s="93">
        <v>31</v>
      </c>
      <c r="I86" s="94">
        <v>4500</v>
      </c>
      <c r="J86" s="81">
        <f t="shared" si="19"/>
        <v>0</v>
      </c>
      <c r="K86" s="95">
        <v>0</v>
      </c>
      <c r="L86" s="94">
        <f t="shared" si="17"/>
        <v>4500</v>
      </c>
      <c r="M86" s="81">
        <v>0</v>
      </c>
      <c r="N86" s="81">
        <v>0</v>
      </c>
      <c r="O86" s="81">
        <v>0</v>
      </c>
      <c r="P86" s="308">
        <f t="shared" si="18"/>
        <v>4500</v>
      </c>
      <c r="Q86" t="s">
        <v>990</v>
      </c>
    </row>
    <row r="87" spans="1:17" ht="15.75" x14ac:dyDescent="0.25">
      <c r="A87" s="145" t="s">
        <v>981</v>
      </c>
      <c r="B87" s="403" t="s">
        <v>1676</v>
      </c>
      <c r="C87" s="409" t="s">
        <v>1068</v>
      </c>
      <c r="D87" s="88" t="s">
        <v>1664</v>
      </c>
      <c r="E87" s="88" t="s">
        <v>2517</v>
      </c>
      <c r="F87" s="412" t="s">
        <v>1915</v>
      </c>
      <c r="G87" s="412" t="s">
        <v>2242</v>
      </c>
      <c r="H87" s="410">
        <v>31</v>
      </c>
      <c r="I87" s="409">
        <v>5000</v>
      </c>
      <c r="J87" s="408">
        <f t="shared" ref="J87:J91" si="20">M87+N87-O87</f>
        <v>0</v>
      </c>
      <c r="K87" s="407">
        <v>0</v>
      </c>
      <c r="L87" s="406">
        <f t="shared" si="17"/>
        <v>5000</v>
      </c>
      <c r="M87" s="408">
        <v>0</v>
      </c>
      <c r="N87" s="408">
        <v>0</v>
      </c>
      <c r="O87" s="408">
        <v>0</v>
      </c>
      <c r="P87" s="405">
        <f t="shared" si="18"/>
        <v>5000</v>
      </c>
      <c r="Q87" t="s">
        <v>990</v>
      </c>
    </row>
    <row r="88" spans="1:17" ht="15.75" x14ac:dyDescent="0.25">
      <c r="A88" s="145" t="s">
        <v>981</v>
      </c>
      <c r="B88" s="182" t="s">
        <v>2518</v>
      </c>
      <c r="C88" s="182" t="s">
        <v>2519</v>
      </c>
      <c r="D88" s="182" t="s">
        <v>928</v>
      </c>
      <c r="E88" s="182" t="s">
        <v>2520</v>
      </c>
      <c r="F88" s="92" t="s">
        <v>1915</v>
      </c>
      <c r="G88" s="92" t="s">
        <v>2242</v>
      </c>
      <c r="H88" s="93">
        <v>31</v>
      </c>
      <c r="I88" s="94">
        <v>5500</v>
      </c>
      <c r="J88" s="81">
        <f t="shared" si="20"/>
        <v>0</v>
      </c>
      <c r="K88" s="95">
        <v>0</v>
      </c>
      <c r="L88" s="94">
        <f t="shared" si="17"/>
        <v>5500</v>
      </c>
      <c r="M88" s="81">
        <v>0</v>
      </c>
      <c r="N88" s="81">
        <v>0</v>
      </c>
      <c r="O88" s="81">
        <v>0</v>
      </c>
      <c r="P88" s="308">
        <f t="shared" si="18"/>
        <v>5500</v>
      </c>
      <c r="Q88" t="s">
        <v>2247</v>
      </c>
    </row>
    <row r="89" spans="1:17" ht="15.75" x14ac:dyDescent="0.25">
      <c r="A89" s="145" t="s">
        <v>981</v>
      </c>
      <c r="B89" s="182" t="s">
        <v>2089</v>
      </c>
      <c r="C89" s="182" t="s">
        <v>2090</v>
      </c>
      <c r="D89" s="182" t="s">
        <v>983</v>
      </c>
      <c r="E89" s="182" t="s">
        <v>2092</v>
      </c>
      <c r="F89" s="92" t="s">
        <v>1915</v>
      </c>
      <c r="G89" s="92" t="s">
        <v>2242</v>
      </c>
      <c r="H89" s="93">
        <v>31</v>
      </c>
      <c r="I89" s="94">
        <v>3500</v>
      </c>
      <c r="J89" s="81">
        <f t="shared" si="20"/>
        <v>0</v>
      </c>
      <c r="K89" s="95">
        <v>0</v>
      </c>
      <c r="L89" s="94">
        <f t="shared" si="17"/>
        <v>3500</v>
      </c>
      <c r="M89" s="81">
        <v>0</v>
      </c>
      <c r="N89" s="81">
        <v>0</v>
      </c>
      <c r="O89" s="81">
        <v>0</v>
      </c>
      <c r="P89" s="308">
        <f t="shared" si="18"/>
        <v>3500</v>
      </c>
      <c r="Q89" t="s">
        <v>990</v>
      </c>
    </row>
    <row r="90" spans="1:17" ht="15.75" x14ac:dyDescent="0.25">
      <c r="A90" s="145" t="s">
        <v>981</v>
      </c>
      <c r="B90" s="258">
        <v>10023099650891</v>
      </c>
      <c r="C90" s="254" t="s">
        <v>2521</v>
      </c>
      <c r="D90" s="88" t="s">
        <v>928</v>
      </c>
      <c r="E90" s="88" t="s">
        <v>2522</v>
      </c>
      <c r="F90" s="92" t="s">
        <v>1915</v>
      </c>
      <c r="G90" s="92" t="s">
        <v>2242</v>
      </c>
      <c r="H90" s="93">
        <f>31-10</f>
        <v>21</v>
      </c>
      <c r="I90" s="254">
        <v>3000</v>
      </c>
      <c r="J90" s="81">
        <f t="shared" si="20"/>
        <v>-900</v>
      </c>
      <c r="K90" s="95">
        <v>0</v>
      </c>
      <c r="L90" s="254">
        <f t="shared" si="17"/>
        <v>3000</v>
      </c>
      <c r="M90" s="81">
        <v>0</v>
      </c>
      <c r="N90" s="81">
        <v>0</v>
      </c>
      <c r="O90" s="81">
        <v>900</v>
      </c>
      <c r="P90" s="308">
        <f t="shared" si="18"/>
        <v>2100</v>
      </c>
      <c r="Q90" t="s">
        <v>990</v>
      </c>
    </row>
    <row r="91" spans="1:17" ht="15.75" x14ac:dyDescent="0.25">
      <c r="A91" s="145" t="s">
        <v>981</v>
      </c>
      <c r="B91" s="258">
        <v>10006059728355</v>
      </c>
      <c r="C91" s="254" t="s">
        <v>2523</v>
      </c>
      <c r="D91" s="182" t="s">
        <v>928</v>
      </c>
      <c r="E91" s="182" t="s">
        <v>2524</v>
      </c>
      <c r="F91" s="92" t="s">
        <v>1915</v>
      </c>
      <c r="G91" s="92" t="s">
        <v>2242</v>
      </c>
      <c r="H91" s="93">
        <v>31</v>
      </c>
      <c r="I91" s="94">
        <v>3500</v>
      </c>
      <c r="J91" s="81">
        <f t="shared" si="20"/>
        <v>0</v>
      </c>
      <c r="K91" s="95">
        <v>0</v>
      </c>
      <c r="L91" s="94">
        <f t="shared" si="17"/>
        <v>3500</v>
      </c>
      <c r="M91" s="81">
        <v>0</v>
      </c>
      <c r="N91" s="81">
        <v>0</v>
      </c>
      <c r="O91" s="81">
        <v>0</v>
      </c>
      <c r="P91" s="308">
        <f t="shared" si="18"/>
        <v>3500</v>
      </c>
      <c r="Q91" t="s">
        <v>990</v>
      </c>
    </row>
    <row r="92" spans="1:17" ht="15.75" x14ac:dyDescent="0.25">
      <c r="A92" s="145" t="s">
        <v>981</v>
      </c>
      <c r="B92" s="439"/>
      <c r="C92" s="254" t="s">
        <v>5289</v>
      </c>
      <c r="D92" s="254"/>
      <c r="E92" s="254"/>
      <c r="F92" s="92" t="s">
        <v>1915</v>
      </c>
      <c r="G92" s="92" t="s">
        <v>2242</v>
      </c>
      <c r="H92" s="254"/>
      <c r="I92" s="254"/>
      <c r="J92" s="254"/>
      <c r="K92" s="254"/>
      <c r="L92" s="254"/>
      <c r="M92" s="254"/>
      <c r="N92" s="254"/>
      <c r="O92" s="254"/>
      <c r="P92" s="254">
        <v>2250</v>
      </c>
      <c r="Q92" t="s">
        <v>2247</v>
      </c>
    </row>
    <row r="93" spans="1:17" ht="15.75" x14ac:dyDescent="0.25">
      <c r="A93" s="145" t="s">
        <v>981</v>
      </c>
      <c r="B93" s="439"/>
      <c r="C93" s="254" t="s">
        <v>7773</v>
      </c>
      <c r="D93" s="254"/>
      <c r="E93" s="254"/>
      <c r="F93" s="92" t="s">
        <v>1915</v>
      </c>
      <c r="G93" s="92" t="s">
        <v>2242</v>
      </c>
      <c r="H93" s="254"/>
      <c r="I93" s="254"/>
      <c r="J93" s="254"/>
      <c r="K93" s="254"/>
      <c r="L93" s="254"/>
      <c r="M93" s="254"/>
      <c r="N93" s="254"/>
      <c r="O93" s="254"/>
      <c r="P93" s="254">
        <v>1355</v>
      </c>
      <c r="Q93" t="s">
        <v>990</v>
      </c>
    </row>
    <row r="94" spans="1:17" ht="15.75" x14ac:dyDescent="0.25">
      <c r="A94" s="145" t="s">
        <v>981</v>
      </c>
      <c r="B94" s="439"/>
      <c r="C94" s="254" t="s">
        <v>5546</v>
      </c>
      <c r="D94" s="254"/>
      <c r="E94" s="254"/>
      <c r="F94" s="92" t="s">
        <v>1915</v>
      </c>
      <c r="G94" s="92" t="s">
        <v>2242</v>
      </c>
      <c r="H94" s="254"/>
      <c r="I94" s="254"/>
      <c r="J94" s="254"/>
      <c r="K94" s="254"/>
      <c r="L94" s="254"/>
      <c r="M94" s="254"/>
      <c r="N94" s="254"/>
      <c r="O94" s="254"/>
      <c r="P94" s="254">
        <v>1500</v>
      </c>
      <c r="Q94" t="s">
        <v>990</v>
      </c>
    </row>
  </sheetData>
  <autoFilter ref="A50:P94" xr:uid="{00000000-0001-0000-0700-000000000000}"/>
  <mergeCells count="2">
    <mergeCell ref="A1:C1"/>
    <mergeCell ref="A49:Q49"/>
  </mergeCells>
  <conditionalFormatting sqref="B51">
    <cfRule type="duplicateValues" dxfId="54" priority="52"/>
  </conditionalFormatting>
  <conditionalFormatting sqref="B52">
    <cfRule type="duplicateValues" dxfId="53" priority="49"/>
  </conditionalFormatting>
  <conditionalFormatting sqref="B54">
    <cfRule type="duplicateValues" dxfId="52" priority="46"/>
  </conditionalFormatting>
  <conditionalFormatting sqref="B55">
    <cfRule type="duplicateValues" dxfId="51" priority="43"/>
  </conditionalFormatting>
  <conditionalFormatting sqref="B56">
    <cfRule type="duplicateValues" dxfId="50" priority="35"/>
  </conditionalFormatting>
  <conditionalFormatting sqref="B57">
    <cfRule type="duplicateValues" dxfId="49" priority="38"/>
  </conditionalFormatting>
  <conditionalFormatting sqref="B61">
    <cfRule type="duplicateValues" dxfId="48" priority="37"/>
  </conditionalFormatting>
  <conditionalFormatting sqref="B62">
    <cfRule type="duplicateValues" dxfId="47" priority="32"/>
  </conditionalFormatting>
  <conditionalFormatting sqref="B63">
    <cfRule type="duplicateValues" dxfId="46" priority="29"/>
  </conditionalFormatting>
  <conditionalFormatting sqref="B64">
    <cfRule type="duplicateValues" dxfId="45" priority="26"/>
  </conditionalFormatting>
  <conditionalFormatting sqref="B67">
    <cfRule type="duplicateValues" dxfId="44" priority="25"/>
  </conditionalFormatting>
  <conditionalFormatting sqref="B69">
    <cfRule type="duplicateValues" dxfId="43" priority="20"/>
  </conditionalFormatting>
  <conditionalFormatting sqref="B70">
    <cfRule type="duplicateValues" dxfId="42" priority="17"/>
  </conditionalFormatting>
  <conditionalFormatting sqref="B71:B72">
    <cfRule type="duplicateValues" dxfId="41" priority="14"/>
  </conditionalFormatting>
  <conditionalFormatting sqref="B78">
    <cfRule type="duplicateValues" dxfId="40" priority="10"/>
  </conditionalFormatting>
  <conditionalFormatting sqref="B79">
    <cfRule type="duplicateValues" dxfId="39" priority="7"/>
  </conditionalFormatting>
  <conditionalFormatting sqref="B80">
    <cfRule type="duplicateValues" dxfId="38" priority="4"/>
  </conditionalFormatting>
  <conditionalFormatting sqref="B82">
    <cfRule type="duplicateValues" dxfId="37" priority="1"/>
  </conditionalFormatting>
  <conditionalFormatting sqref="C51">
    <cfRule type="duplicateValues" dxfId="36" priority="53"/>
  </conditionalFormatting>
  <conditionalFormatting sqref="C52">
    <cfRule type="duplicateValues" dxfId="35" priority="50"/>
  </conditionalFormatting>
  <conditionalFormatting sqref="C54">
    <cfRule type="duplicateValues" dxfId="34" priority="47"/>
  </conditionalFormatting>
  <conditionalFormatting sqref="C55">
    <cfRule type="duplicateValues" dxfId="33" priority="44"/>
  </conditionalFormatting>
  <conditionalFormatting sqref="C56">
    <cfRule type="duplicateValues" dxfId="32" priority="42"/>
  </conditionalFormatting>
  <conditionalFormatting sqref="C57">
    <cfRule type="duplicateValues" dxfId="31" priority="39"/>
  </conditionalFormatting>
  <conditionalFormatting sqref="C61">
    <cfRule type="duplicateValues" dxfId="30" priority="36"/>
  </conditionalFormatting>
  <conditionalFormatting sqref="C62">
    <cfRule type="duplicateValues" dxfId="29" priority="33"/>
  </conditionalFormatting>
  <conditionalFormatting sqref="C63">
    <cfRule type="duplicateValues" dxfId="28" priority="30"/>
  </conditionalFormatting>
  <conditionalFormatting sqref="C64">
    <cfRule type="duplicateValues" dxfId="27" priority="27"/>
  </conditionalFormatting>
  <conditionalFormatting sqref="C67">
    <cfRule type="duplicateValues" dxfId="26" priority="24"/>
  </conditionalFormatting>
  <conditionalFormatting sqref="C69">
    <cfRule type="duplicateValues" dxfId="25" priority="21"/>
  </conditionalFormatting>
  <conditionalFormatting sqref="C70">
    <cfRule type="duplicateValues" dxfId="24" priority="18"/>
  </conditionalFormatting>
  <conditionalFormatting sqref="C71:C72">
    <cfRule type="duplicateValues" dxfId="23" priority="15"/>
  </conditionalFormatting>
  <conditionalFormatting sqref="C76">
    <cfRule type="duplicateValues" dxfId="22" priority="13"/>
  </conditionalFormatting>
  <conditionalFormatting sqref="C78">
    <cfRule type="duplicateValues" dxfId="21" priority="11"/>
  </conditionalFormatting>
  <conditionalFormatting sqref="C79">
    <cfRule type="duplicateValues" dxfId="20" priority="8"/>
  </conditionalFormatting>
  <conditionalFormatting sqref="C80">
    <cfRule type="duplicateValues" dxfId="19" priority="5"/>
  </conditionalFormatting>
  <conditionalFormatting sqref="C82">
    <cfRule type="duplicateValues" dxfId="18" priority="2"/>
  </conditionalFormatting>
  <conditionalFormatting sqref="E52">
    <cfRule type="duplicateValues" dxfId="17" priority="51"/>
  </conditionalFormatting>
  <conditionalFormatting sqref="E54">
    <cfRule type="duplicateValues" dxfId="16" priority="48"/>
  </conditionalFormatting>
  <conditionalFormatting sqref="E55">
    <cfRule type="duplicateValues" dxfId="15" priority="45"/>
  </conditionalFormatting>
  <conditionalFormatting sqref="E56">
    <cfRule type="duplicateValues" dxfId="14" priority="41"/>
  </conditionalFormatting>
  <conditionalFormatting sqref="E57">
    <cfRule type="duplicateValues" dxfId="13" priority="40"/>
  </conditionalFormatting>
  <conditionalFormatting sqref="E62">
    <cfRule type="duplicateValues" dxfId="12" priority="34"/>
  </conditionalFormatting>
  <conditionalFormatting sqref="E63">
    <cfRule type="duplicateValues" dxfId="11" priority="31"/>
  </conditionalFormatting>
  <conditionalFormatting sqref="E64">
    <cfRule type="duplicateValues" dxfId="10" priority="28"/>
  </conditionalFormatting>
  <conditionalFormatting sqref="E67">
    <cfRule type="duplicateValues" dxfId="9" priority="23"/>
  </conditionalFormatting>
  <conditionalFormatting sqref="E69">
    <cfRule type="duplicateValues" dxfId="8" priority="22"/>
  </conditionalFormatting>
  <conditionalFormatting sqref="E70">
    <cfRule type="duplicateValues" dxfId="7" priority="19"/>
  </conditionalFormatting>
  <conditionalFormatting sqref="E71:E72">
    <cfRule type="duplicateValues" dxfId="6" priority="16"/>
  </conditionalFormatting>
  <conditionalFormatting sqref="E78">
    <cfRule type="duplicateValues" dxfId="5" priority="12"/>
  </conditionalFormatting>
  <conditionalFormatting sqref="E79">
    <cfRule type="duplicateValues" dxfId="4" priority="9"/>
  </conditionalFormatting>
  <conditionalFormatting sqref="E80">
    <cfRule type="duplicateValues" dxfId="3" priority="6"/>
  </conditionalFormatting>
  <conditionalFormatting sqref="E82">
    <cfRule type="duplicateValues" dxfId="2" priority="3"/>
  </conditionalFormatting>
  <dataValidations count="13">
    <dataValidation type="custom" allowBlank="1" showInputMessage="1" showErrorMessage="1" errorTitle="Error" error="Duplicate values" sqref="B78" xr:uid="{60FE4F19-DC2C-4643-9980-785B61E80FDE}">
      <formula1>COUNTIF($B$1:B93,B78)=1</formula1>
    </dataValidation>
    <dataValidation type="custom" allowBlank="1" showInputMessage="1" showErrorMessage="1" errorTitle="Error" error="Duplicate values" sqref="B80" xr:uid="{D03D2C35-82C6-417B-8256-2CB5D127C9D0}">
      <formula1>COUNTIF($B$5:B84,B80)=1</formula1>
    </dataValidation>
    <dataValidation type="custom" allowBlank="1" showInputMessage="1" showErrorMessage="1" errorTitle="Error" error="Duplicate values" sqref="B79 B82" xr:uid="{34E76F8A-0429-496E-9B35-FA8FE4C47EB5}">
      <formula1>COUNTIF($B$3:C81,B79)=1</formula1>
    </dataValidation>
    <dataValidation type="custom" allowBlank="1" showInputMessage="1" showErrorMessage="1" errorTitle="Error" error="Duplicate values" sqref="B51:B52 B54 B69" xr:uid="{25E9695C-1116-4F4D-9C51-98EBF6B9A52A}">
      <formula1>COUNTIF($B$3:B51,B51)=1</formula1>
    </dataValidation>
    <dataValidation type="custom" allowBlank="1" showInputMessage="1" showErrorMessage="1" errorTitle="Error" error="Duplicate values" sqref="B56" xr:uid="{1328EBB2-2016-4D6B-BD71-35923C599E40}">
      <formula1>COUNTIF(B$3:$C63,B56)=1</formula1>
    </dataValidation>
    <dataValidation type="custom" allowBlank="1" showInputMessage="1" showErrorMessage="1" errorTitle="Error" error="Duplicate values" sqref="B61 B72" xr:uid="{FCA7BC5A-F00B-458B-BFBE-15AC273D1E1C}">
      <formula1>COUNTIF($B$3:B65,B61)=1</formula1>
    </dataValidation>
    <dataValidation type="custom" allowBlank="1" showInputMessage="1" showErrorMessage="1" errorTitle="Error" error="Duplicate values" sqref="B57" xr:uid="{EE853972-5F55-415E-93FA-552D8DF91C1E}">
      <formula1>COUNTIF($B$3:B68,B57)=1</formula1>
    </dataValidation>
    <dataValidation type="custom" allowBlank="1" showInputMessage="1" showErrorMessage="1" errorTitle="Error" error="Duplicate values" sqref="B55" xr:uid="{7A8AC43C-6F3C-4F30-B8FD-6EE84FE8C443}">
      <formula1>COUNTIF($B$4:B60,B55)=1</formula1>
    </dataValidation>
    <dataValidation type="custom" allowBlank="1" showInputMessage="1" showErrorMessage="1" errorTitle="Error" error="Duplicate values" sqref="B62" xr:uid="{E81120AD-A785-4585-84B2-9E9EC2C1F2BB}">
      <formula1>COUNTIF($B$1:B62,B62)=1</formula1>
    </dataValidation>
    <dataValidation type="custom" allowBlank="1" showInputMessage="1" showErrorMessage="1" errorTitle="Error" error="Duplicate values" sqref="B63" xr:uid="{00F11B02-A0F4-4873-9F89-620F2CE093BC}">
      <formula1>COUNTIF($B$3:B64,B63)=1</formula1>
    </dataValidation>
    <dataValidation type="custom" allowBlank="1" showInputMessage="1" showErrorMessage="1" errorTitle="Error" error="Duplicate values" sqref="B70" xr:uid="{C1B372D3-7327-40E2-A1CB-40FF6948292E}">
      <formula1>COUNTIF($B$5:B71,B70)=1</formula1>
    </dataValidation>
    <dataValidation type="custom" allowBlank="1" showInputMessage="1" showErrorMessage="1" errorTitle="Error" error="Duplicate values" sqref="B64 B67" xr:uid="{7B4C8BF7-5FFA-485C-8231-CC2B0AA316A2}">
      <formula1>COUNTIF(#REF!,B64)=1</formula1>
    </dataValidation>
    <dataValidation type="custom" allowBlank="1" showInputMessage="1" showErrorMessage="1" errorTitle="Error" error="Duplicate values" sqref="B71" xr:uid="{21D38E6C-8EE1-4B32-912E-15BE747328FD}">
      <formula1>COUNTIF($B$3:B73,B71)=1</formula1>
    </dataValidation>
  </dataValidations>
  <pageMargins left="0.7" right="0.7" top="0.75" bottom="0.75" header="0.3" footer="0.3"/>
  <pageSetup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F999"/>
  <sheetViews>
    <sheetView workbookViewId="0">
      <pane ySplit="2" topLeftCell="A3" activePane="bottomLeft" state="frozen"/>
      <selection activeCell="H1" sqref="H1"/>
      <selection pane="bottomLeft" activeCell="G82" sqref="G82:Y154"/>
    </sheetView>
  </sheetViews>
  <sheetFormatPr defaultRowHeight="15" x14ac:dyDescent="0.25"/>
  <cols>
    <col min="1" max="3" width="13.42578125" customWidth="1"/>
    <col min="4" max="4" width="16.140625" customWidth="1"/>
    <col min="5" max="5" width="14.85546875" customWidth="1"/>
    <col min="6" max="6" width="9.42578125" customWidth="1"/>
    <col min="7" max="7" width="54" customWidth="1"/>
    <col min="8" max="9" width="25.7109375" customWidth="1"/>
    <col min="10" max="10" width="28.28515625" customWidth="1"/>
    <col min="11" max="11" width="51.28515625" customWidth="1"/>
    <col min="12" max="12" width="16.140625" customWidth="1"/>
    <col min="13" max="13" width="25.7109375" customWidth="1"/>
    <col min="14" max="14" width="20.28515625" customWidth="1"/>
    <col min="15" max="15" width="17.5703125" customWidth="1"/>
    <col min="16" max="16" width="23" customWidth="1"/>
    <col min="17" max="17" width="37.85546875" customWidth="1"/>
    <col min="18" max="18" width="18.85546875" customWidth="1"/>
    <col min="19" max="19" width="16.140625" customWidth="1"/>
    <col min="20" max="20" width="21.5703125" customWidth="1"/>
    <col min="21" max="21" width="36.42578125" customWidth="1"/>
    <col min="22" max="22" width="35.140625" customWidth="1"/>
    <col min="23" max="23" width="9.42578125" customWidth="1"/>
    <col min="24" max="24" width="24.28515625" customWidth="1"/>
    <col min="25" max="27" width="20.28515625" customWidth="1"/>
    <col min="28" max="28" width="32.42578125" customWidth="1"/>
    <col min="29" max="29" width="54" customWidth="1"/>
    <col min="30" max="30" width="32.42578125" customWidth="1"/>
    <col min="31" max="32" width="54" customWidth="1"/>
  </cols>
  <sheetData>
    <row r="1" spans="1:32" x14ac:dyDescent="0.25">
      <c r="A1" s="457" t="s">
        <v>3837</v>
      </c>
      <c r="B1" s="458"/>
      <c r="C1" s="458"/>
      <c r="D1" s="458"/>
      <c r="E1" s="458"/>
      <c r="F1" s="458"/>
      <c r="G1" s="458"/>
      <c r="H1" s="458"/>
      <c r="I1" s="458"/>
      <c r="J1" s="458"/>
      <c r="K1" s="458"/>
      <c r="L1" s="458"/>
      <c r="M1" s="458"/>
      <c r="N1" s="458"/>
      <c r="O1" s="458"/>
      <c r="P1" s="458"/>
      <c r="Q1" s="458"/>
      <c r="R1" s="458"/>
      <c r="S1" s="458"/>
      <c r="T1" s="458"/>
      <c r="U1" s="458"/>
      <c r="V1" s="458"/>
      <c r="W1" s="458"/>
      <c r="X1" s="458"/>
      <c r="Y1" s="458"/>
      <c r="Z1" s="458"/>
      <c r="AA1" s="458"/>
      <c r="AB1" s="458"/>
      <c r="AC1" s="458"/>
      <c r="AD1" s="458"/>
      <c r="AE1" s="458"/>
      <c r="AF1" s="458"/>
    </row>
    <row r="2" spans="1:32" x14ac:dyDescent="0.25">
      <c r="A2" s="374" t="s">
        <v>552</v>
      </c>
      <c r="B2" s="374" t="s">
        <v>3838</v>
      </c>
      <c r="C2" s="374" t="s">
        <v>1857</v>
      </c>
      <c r="D2" s="374" t="s">
        <v>3839</v>
      </c>
      <c r="E2" s="374" t="s">
        <v>74</v>
      </c>
      <c r="F2" s="374" t="s">
        <v>3840</v>
      </c>
      <c r="G2" s="374" t="s">
        <v>3841</v>
      </c>
      <c r="H2" s="374" t="s">
        <v>3842</v>
      </c>
      <c r="I2" s="374" t="s">
        <v>3843</v>
      </c>
      <c r="J2" s="374" t="s">
        <v>3844</v>
      </c>
      <c r="K2" s="374" t="s">
        <v>3845</v>
      </c>
      <c r="L2" s="374" t="s">
        <v>3846</v>
      </c>
      <c r="M2" s="374" t="s">
        <v>3847</v>
      </c>
      <c r="N2" s="374" t="s">
        <v>3848</v>
      </c>
      <c r="O2" s="374" t="s">
        <v>3849</v>
      </c>
      <c r="P2" s="374" t="s">
        <v>3850</v>
      </c>
      <c r="Q2" s="374" t="s">
        <v>3851</v>
      </c>
      <c r="R2" s="374" t="s">
        <v>3852</v>
      </c>
      <c r="S2" s="374" t="s">
        <v>3853</v>
      </c>
      <c r="T2" s="374" t="s">
        <v>3854</v>
      </c>
      <c r="U2" s="374" t="s">
        <v>3855</v>
      </c>
      <c r="V2" s="374" t="s">
        <v>3856</v>
      </c>
      <c r="W2" s="374" t="s">
        <v>3857</v>
      </c>
      <c r="X2" s="374" t="s">
        <v>3858</v>
      </c>
      <c r="Y2" s="374" t="s">
        <v>3859</v>
      </c>
      <c r="Z2" s="374" t="s">
        <v>3860</v>
      </c>
      <c r="AA2" s="374" t="s">
        <v>3861</v>
      </c>
      <c r="AB2" s="374" t="s">
        <v>3862</v>
      </c>
      <c r="AC2" s="374" t="s">
        <v>3863</v>
      </c>
      <c r="AD2" s="374" t="s">
        <v>3864</v>
      </c>
      <c r="AE2" s="374" t="s">
        <v>3865</v>
      </c>
      <c r="AF2" s="374" t="s">
        <v>3866</v>
      </c>
    </row>
    <row r="3" spans="1:32" x14ac:dyDescent="0.25">
      <c r="A3" s="161">
        <v>45676</v>
      </c>
      <c r="B3" t="s">
        <v>3867</v>
      </c>
      <c r="C3" t="s">
        <v>3868</v>
      </c>
      <c r="D3" t="s">
        <v>3869</v>
      </c>
      <c r="E3" t="s">
        <v>1914</v>
      </c>
      <c r="F3" s="375">
        <v>35486</v>
      </c>
      <c r="G3" t="s">
        <v>3870</v>
      </c>
      <c r="H3" t="s">
        <v>3871</v>
      </c>
      <c r="I3" t="s">
        <v>3867</v>
      </c>
      <c r="J3" t="s">
        <v>3867</v>
      </c>
      <c r="K3" t="s">
        <v>3872</v>
      </c>
      <c r="L3" s="33">
        <v>0</v>
      </c>
      <c r="M3" s="33">
        <v>0</v>
      </c>
      <c r="N3" s="33">
        <v>0</v>
      </c>
      <c r="O3" s="33">
        <v>0</v>
      </c>
      <c r="P3" s="33">
        <v>0</v>
      </c>
      <c r="Q3" s="33">
        <v>0</v>
      </c>
      <c r="R3" s="33">
        <v>0</v>
      </c>
      <c r="S3" s="33">
        <v>0</v>
      </c>
      <c r="T3" s="33">
        <v>0</v>
      </c>
      <c r="U3" s="33">
        <v>0</v>
      </c>
      <c r="V3" s="33">
        <v>0</v>
      </c>
      <c r="W3" s="33">
        <v>0</v>
      </c>
      <c r="X3" s="33">
        <v>0</v>
      </c>
      <c r="Y3" s="33">
        <v>0</v>
      </c>
      <c r="Z3" s="33">
        <v>0</v>
      </c>
      <c r="AA3" s="33">
        <v>0</v>
      </c>
      <c r="AB3" s="33">
        <v>0</v>
      </c>
      <c r="AC3" t="s">
        <v>3873</v>
      </c>
      <c r="AD3" t="s">
        <v>3874</v>
      </c>
      <c r="AE3" t="s">
        <v>3875</v>
      </c>
      <c r="AF3" t="s">
        <v>3876</v>
      </c>
    </row>
    <row r="4" spans="1:32" x14ac:dyDescent="0.25">
      <c r="A4" s="161">
        <v>45682</v>
      </c>
      <c r="B4" t="s">
        <v>3867</v>
      </c>
      <c r="C4" t="s">
        <v>3868</v>
      </c>
      <c r="D4" t="s">
        <v>3877</v>
      </c>
      <c r="E4" t="s">
        <v>3878</v>
      </c>
      <c r="F4" s="375">
        <v>38491</v>
      </c>
      <c r="G4" t="s">
        <v>3879</v>
      </c>
      <c r="H4" t="s">
        <v>3871</v>
      </c>
      <c r="I4" t="s">
        <v>3867</v>
      </c>
      <c r="J4" t="s">
        <v>3867</v>
      </c>
      <c r="K4" t="s">
        <v>3872</v>
      </c>
      <c r="L4" s="33">
        <v>0</v>
      </c>
      <c r="M4" s="33">
        <v>0</v>
      </c>
      <c r="N4" s="33">
        <v>0</v>
      </c>
      <c r="O4" s="33">
        <v>0</v>
      </c>
      <c r="P4" s="33">
        <v>0</v>
      </c>
      <c r="Q4" s="33">
        <v>0</v>
      </c>
      <c r="R4" s="33">
        <v>0</v>
      </c>
      <c r="S4" s="33">
        <v>0</v>
      </c>
      <c r="T4" s="33">
        <v>0</v>
      </c>
      <c r="U4" s="33">
        <v>0</v>
      </c>
      <c r="V4" s="33">
        <v>0</v>
      </c>
      <c r="W4" s="33">
        <v>0</v>
      </c>
      <c r="X4" s="33">
        <v>0</v>
      </c>
      <c r="Y4" s="33">
        <v>0</v>
      </c>
      <c r="Z4" s="33">
        <v>0</v>
      </c>
      <c r="AA4" s="33">
        <v>0</v>
      </c>
      <c r="AB4" s="33">
        <v>0</v>
      </c>
      <c r="AC4" t="s">
        <v>3880</v>
      </c>
      <c r="AD4" t="s">
        <v>3881</v>
      </c>
      <c r="AE4" t="s">
        <v>3882</v>
      </c>
      <c r="AF4" t="s">
        <v>3876</v>
      </c>
    </row>
    <row r="5" spans="1:32" x14ac:dyDescent="0.25">
      <c r="A5" s="161">
        <v>45687</v>
      </c>
      <c r="B5" t="s">
        <v>3867</v>
      </c>
      <c r="C5" t="s">
        <v>3868</v>
      </c>
      <c r="D5" t="s">
        <v>3867</v>
      </c>
      <c r="E5" t="s">
        <v>3878</v>
      </c>
      <c r="F5" s="375">
        <v>41061</v>
      </c>
      <c r="G5" t="s">
        <v>3883</v>
      </c>
      <c r="H5" t="s">
        <v>3871</v>
      </c>
      <c r="I5" t="s">
        <v>3867</v>
      </c>
      <c r="J5" t="s">
        <v>3867</v>
      </c>
      <c r="K5" t="s">
        <v>3872</v>
      </c>
      <c r="L5" s="33">
        <v>0</v>
      </c>
      <c r="M5" s="33">
        <v>0</v>
      </c>
      <c r="N5" s="33">
        <v>0</v>
      </c>
      <c r="O5" s="33">
        <v>0</v>
      </c>
      <c r="P5" s="33">
        <v>0</v>
      </c>
      <c r="Q5" s="33">
        <v>0</v>
      </c>
      <c r="R5" s="33">
        <v>0</v>
      </c>
      <c r="S5" s="33">
        <v>0</v>
      </c>
      <c r="T5" s="33">
        <v>0</v>
      </c>
      <c r="U5" s="33">
        <v>0</v>
      </c>
      <c r="V5" s="33">
        <v>0</v>
      </c>
      <c r="W5" s="33">
        <v>0</v>
      </c>
      <c r="X5" s="33">
        <v>0</v>
      </c>
      <c r="Y5" s="33">
        <v>0</v>
      </c>
      <c r="Z5" s="33">
        <v>0</v>
      </c>
      <c r="AA5" s="33">
        <v>0</v>
      </c>
      <c r="AB5" s="33">
        <v>0</v>
      </c>
      <c r="AC5" t="s">
        <v>3880</v>
      </c>
      <c r="AD5" t="s">
        <v>3884</v>
      </c>
      <c r="AE5" t="s">
        <v>3885</v>
      </c>
      <c r="AF5" t="s">
        <v>3876</v>
      </c>
    </row>
    <row r="6" spans="1:32" x14ac:dyDescent="0.25">
      <c r="A6" s="161">
        <v>45679</v>
      </c>
      <c r="B6" s="161">
        <v>45679</v>
      </c>
      <c r="C6" t="s">
        <v>3868</v>
      </c>
      <c r="D6" t="s">
        <v>3877</v>
      </c>
      <c r="E6" t="s">
        <v>3878</v>
      </c>
      <c r="F6" s="375">
        <v>38338</v>
      </c>
      <c r="G6" t="s">
        <v>3886</v>
      </c>
      <c r="H6" t="s">
        <v>75</v>
      </c>
      <c r="I6" t="s">
        <v>3887</v>
      </c>
      <c r="J6" t="s">
        <v>3888</v>
      </c>
      <c r="K6" t="s">
        <v>3889</v>
      </c>
      <c r="L6" s="33">
        <v>0</v>
      </c>
      <c r="M6" s="33">
        <v>0</v>
      </c>
      <c r="N6" s="33">
        <v>0</v>
      </c>
      <c r="O6" s="33">
        <v>0</v>
      </c>
      <c r="P6" s="33">
        <v>0</v>
      </c>
      <c r="Q6" s="33">
        <v>0</v>
      </c>
      <c r="R6" s="33">
        <v>0</v>
      </c>
      <c r="S6" s="33">
        <v>0</v>
      </c>
      <c r="T6" s="33">
        <v>0</v>
      </c>
      <c r="U6" s="33">
        <v>0</v>
      </c>
      <c r="V6" s="33">
        <v>0</v>
      </c>
      <c r="W6" s="33">
        <v>0</v>
      </c>
      <c r="X6" s="33">
        <v>0</v>
      </c>
      <c r="Y6" s="33">
        <v>6226.11</v>
      </c>
      <c r="Z6" s="33">
        <v>0</v>
      </c>
      <c r="AA6" s="33">
        <v>0</v>
      </c>
      <c r="AB6" s="33">
        <v>0</v>
      </c>
      <c r="AC6" t="s">
        <v>3867</v>
      </c>
      <c r="AD6" t="s">
        <v>3867</v>
      </c>
      <c r="AE6" t="s">
        <v>3890</v>
      </c>
      <c r="AF6" t="s">
        <v>3876</v>
      </c>
    </row>
    <row r="7" spans="1:32" x14ac:dyDescent="0.25">
      <c r="A7" s="161">
        <v>45685</v>
      </c>
      <c r="B7" s="161">
        <v>45685</v>
      </c>
      <c r="C7" t="s">
        <v>3868</v>
      </c>
      <c r="D7" t="s">
        <v>3891</v>
      </c>
      <c r="E7" t="s">
        <v>3878</v>
      </c>
      <c r="F7" s="375">
        <v>37776</v>
      </c>
      <c r="G7" t="s">
        <v>3892</v>
      </c>
      <c r="H7" t="s">
        <v>75</v>
      </c>
      <c r="I7" t="s">
        <v>3893</v>
      </c>
      <c r="J7" t="s">
        <v>3888</v>
      </c>
      <c r="K7" t="s">
        <v>3889</v>
      </c>
      <c r="L7" s="33">
        <v>0</v>
      </c>
      <c r="M7" s="33">
        <v>0</v>
      </c>
      <c r="N7" s="33">
        <v>0</v>
      </c>
      <c r="O7" s="33">
        <v>0</v>
      </c>
      <c r="P7" s="33">
        <v>0</v>
      </c>
      <c r="Q7" s="33">
        <v>0</v>
      </c>
      <c r="R7" s="33">
        <v>0</v>
      </c>
      <c r="S7" s="33">
        <v>0</v>
      </c>
      <c r="T7" s="33">
        <v>0</v>
      </c>
      <c r="U7" s="33">
        <v>0</v>
      </c>
      <c r="V7" s="33">
        <v>0</v>
      </c>
      <c r="W7" s="33">
        <v>0</v>
      </c>
      <c r="X7" s="33">
        <v>0</v>
      </c>
      <c r="Y7" s="33">
        <v>3503.07</v>
      </c>
      <c r="Z7" s="33">
        <v>0</v>
      </c>
      <c r="AA7" s="33">
        <v>0</v>
      </c>
      <c r="AB7" s="33">
        <v>0</v>
      </c>
      <c r="AC7" t="s">
        <v>3867</v>
      </c>
      <c r="AD7" t="s">
        <v>3867</v>
      </c>
      <c r="AE7" t="s">
        <v>3890</v>
      </c>
      <c r="AF7" t="s">
        <v>3876</v>
      </c>
    </row>
    <row r="8" spans="1:32" x14ac:dyDescent="0.25">
      <c r="A8" s="161">
        <v>45688</v>
      </c>
      <c r="B8" s="161">
        <v>45688</v>
      </c>
      <c r="C8" t="s">
        <v>3894</v>
      </c>
      <c r="D8" t="s">
        <v>3891</v>
      </c>
      <c r="E8" t="s">
        <v>3895</v>
      </c>
      <c r="F8" s="375">
        <v>35763</v>
      </c>
      <c r="G8" t="s">
        <v>3896</v>
      </c>
      <c r="H8" t="s">
        <v>75</v>
      </c>
      <c r="I8" t="s">
        <v>3897</v>
      </c>
      <c r="J8" t="s">
        <v>3888</v>
      </c>
      <c r="K8" t="s">
        <v>3889</v>
      </c>
      <c r="L8" s="33">
        <v>0</v>
      </c>
      <c r="M8" s="33">
        <v>0</v>
      </c>
      <c r="N8" s="33">
        <v>0</v>
      </c>
      <c r="O8" s="33">
        <v>0</v>
      </c>
      <c r="P8" s="33">
        <v>0</v>
      </c>
      <c r="Q8" s="33">
        <v>0</v>
      </c>
      <c r="R8" s="33">
        <v>0</v>
      </c>
      <c r="S8" s="33">
        <v>0</v>
      </c>
      <c r="T8" s="33">
        <v>0</v>
      </c>
      <c r="U8" s="33">
        <v>0</v>
      </c>
      <c r="V8" s="33">
        <v>0</v>
      </c>
      <c r="W8" s="33">
        <v>0</v>
      </c>
      <c r="X8" s="33">
        <v>0</v>
      </c>
      <c r="Y8" s="33">
        <v>618</v>
      </c>
      <c r="Z8" s="33">
        <v>0</v>
      </c>
      <c r="AA8" s="33">
        <v>0</v>
      </c>
      <c r="AB8" s="33">
        <v>0</v>
      </c>
      <c r="AC8" t="s">
        <v>3867</v>
      </c>
      <c r="AD8" t="s">
        <v>3867</v>
      </c>
      <c r="AE8" t="s">
        <v>3890</v>
      </c>
      <c r="AF8" t="s">
        <v>3876</v>
      </c>
    </row>
    <row r="9" spans="1:32" x14ac:dyDescent="0.25">
      <c r="A9" s="161">
        <v>45662</v>
      </c>
      <c r="B9" t="s">
        <v>3867</v>
      </c>
      <c r="C9" t="s">
        <v>75</v>
      </c>
      <c r="D9" t="s">
        <v>3877</v>
      </c>
      <c r="E9" t="s">
        <v>3867</v>
      </c>
      <c r="F9" s="375">
        <v>35486</v>
      </c>
      <c r="G9" t="s">
        <v>3870</v>
      </c>
      <c r="H9" t="s">
        <v>75</v>
      </c>
      <c r="I9" s="375">
        <v>44216</v>
      </c>
      <c r="J9" t="s">
        <v>3888</v>
      </c>
      <c r="K9" t="s">
        <v>75</v>
      </c>
      <c r="L9" s="33">
        <v>0</v>
      </c>
      <c r="M9" s="33">
        <v>0</v>
      </c>
      <c r="N9" s="33">
        <v>0</v>
      </c>
      <c r="O9" s="33">
        <v>0</v>
      </c>
      <c r="P9" s="33">
        <v>0</v>
      </c>
      <c r="Q9" s="33">
        <v>0</v>
      </c>
      <c r="R9" s="33">
        <v>0</v>
      </c>
      <c r="S9" s="33">
        <v>0</v>
      </c>
      <c r="T9" s="33">
        <v>0</v>
      </c>
      <c r="U9" s="33">
        <v>0</v>
      </c>
      <c r="V9" s="33">
        <v>0</v>
      </c>
      <c r="W9" s="33">
        <v>0</v>
      </c>
      <c r="X9" s="33">
        <v>0</v>
      </c>
      <c r="Y9" s="33">
        <v>0</v>
      </c>
      <c r="Z9" s="33">
        <v>0</v>
      </c>
      <c r="AA9" s="33">
        <v>4422.16</v>
      </c>
      <c r="AB9" s="33">
        <v>0</v>
      </c>
      <c r="AC9" t="s">
        <v>3867</v>
      </c>
      <c r="AD9" t="s">
        <v>3867</v>
      </c>
      <c r="AE9" t="s">
        <v>3890</v>
      </c>
      <c r="AF9" t="s">
        <v>3876</v>
      </c>
    </row>
    <row r="10" spans="1:32" x14ac:dyDescent="0.25">
      <c r="A10" s="161">
        <v>45671</v>
      </c>
      <c r="B10" t="s">
        <v>3867</v>
      </c>
      <c r="C10" t="s">
        <v>75</v>
      </c>
      <c r="D10" t="s">
        <v>3877</v>
      </c>
      <c r="E10" t="s">
        <v>3867</v>
      </c>
      <c r="F10" s="375">
        <v>40475</v>
      </c>
      <c r="G10" t="s">
        <v>3898</v>
      </c>
      <c r="H10" t="s">
        <v>75</v>
      </c>
      <c r="I10" s="375">
        <v>44971</v>
      </c>
      <c r="J10" t="s">
        <v>3888</v>
      </c>
      <c r="K10" t="s">
        <v>75</v>
      </c>
      <c r="L10" s="33">
        <v>0</v>
      </c>
      <c r="M10" s="33">
        <v>0</v>
      </c>
      <c r="N10" s="33">
        <v>0</v>
      </c>
      <c r="O10" s="33">
        <v>0</v>
      </c>
      <c r="P10" s="33">
        <v>0</v>
      </c>
      <c r="Q10" s="33">
        <v>0</v>
      </c>
      <c r="R10" s="33">
        <v>0</v>
      </c>
      <c r="S10" s="33">
        <v>0</v>
      </c>
      <c r="T10" s="33">
        <v>0</v>
      </c>
      <c r="U10" s="33">
        <v>0</v>
      </c>
      <c r="V10" s="33">
        <v>0</v>
      </c>
      <c r="W10" s="33">
        <v>0</v>
      </c>
      <c r="X10" s="33">
        <v>0</v>
      </c>
      <c r="Y10" s="33">
        <v>0</v>
      </c>
      <c r="Z10" s="33">
        <v>0</v>
      </c>
      <c r="AA10" s="33">
        <v>1349.57</v>
      </c>
      <c r="AB10" s="33">
        <v>0</v>
      </c>
      <c r="AC10" t="s">
        <v>3867</v>
      </c>
      <c r="AD10" t="s">
        <v>3867</v>
      </c>
      <c r="AE10" t="s">
        <v>3890</v>
      </c>
      <c r="AF10" t="s">
        <v>3876</v>
      </c>
    </row>
    <row r="11" spans="1:32" x14ac:dyDescent="0.25">
      <c r="A11" s="161">
        <v>45676</v>
      </c>
      <c r="B11" t="s">
        <v>3867</v>
      </c>
      <c r="C11" t="s">
        <v>75</v>
      </c>
      <c r="D11" t="s">
        <v>3877</v>
      </c>
      <c r="E11" t="s">
        <v>3867</v>
      </c>
      <c r="F11" s="375">
        <v>39157</v>
      </c>
      <c r="G11" t="s">
        <v>3899</v>
      </c>
      <c r="H11" t="s">
        <v>75</v>
      </c>
      <c r="I11" s="375">
        <v>45353</v>
      </c>
      <c r="J11" t="s">
        <v>3888</v>
      </c>
      <c r="K11" t="s">
        <v>75</v>
      </c>
      <c r="L11" s="33">
        <v>0</v>
      </c>
      <c r="M11" s="33">
        <v>0</v>
      </c>
      <c r="N11" s="33">
        <v>0</v>
      </c>
      <c r="O11" s="33">
        <v>0</v>
      </c>
      <c r="P11" s="33">
        <v>0</v>
      </c>
      <c r="Q11" s="33">
        <v>0</v>
      </c>
      <c r="R11" s="33">
        <v>0</v>
      </c>
      <c r="S11" s="33">
        <v>0</v>
      </c>
      <c r="T11" s="33">
        <v>0</v>
      </c>
      <c r="U11" s="33">
        <v>0</v>
      </c>
      <c r="V11" s="33">
        <v>0</v>
      </c>
      <c r="W11" s="33">
        <v>0</v>
      </c>
      <c r="X11" s="33">
        <v>0</v>
      </c>
      <c r="Y11" s="33">
        <v>0</v>
      </c>
      <c r="Z11" s="33">
        <v>0</v>
      </c>
      <c r="AA11" s="33">
        <v>470</v>
      </c>
      <c r="AB11" s="33">
        <v>230.12</v>
      </c>
      <c r="AC11" t="s">
        <v>3867</v>
      </c>
      <c r="AD11" t="s">
        <v>3867</v>
      </c>
      <c r="AE11" t="s">
        <v>3890</v>
      </c>
      <c r="AF11" t="s">
        <v>3876</v>
      </c>
    </row>
    <row r="12" spans="1:32" x14ac:dyDescent="0.25">
      <c r="A12" s="161">
        <v>45676</v>
      </c>
      <c r="B12" t="s">
        <v>3867</v>
      </c>
      <c r="C12" t="s">
        <v>75</v>
      </c>
      <c r="D12" t="s">
        <v>3877</v>
      </c>
      <c r="E12" t="s">
        <v>3867</v>
      </c>
      <c r="F12" s="375">
        <v>41005</v>
      </c>
      <c r="G12" t="s">
        <v>3900</v>
      </c>
      <c r="H12" t="s">
        <v>75</v>
      </c>
      <c r="I12" s="375">
        <v>45382</v>
      </c>
      <c r="J12" t="s">
        <v>22</v>
      </c>
      <c r="K12" t="s">
        <v>75</v>
      </c>
      <c r="L12" s="33">
        <v>0</v>
      </c>
      <c r="M12" s="33">
        <v>0</v>
      </c>
      <c r="N12" s="33">
        <v>0</v>
      </c>
      <c r="O12" s="33">
        <v>0</v>
      </c>
      <c r="P12" s="33">
        <v>0</v>
      </c>
      <c r="Q12" s="33">
        <v>0</v>
      </c>
      <c r="R12" s="33">
        <v>0</v>
      </c>
      <c r="S12" s="33">
        <v>0</v>
      </c>
      <c r="T12" s="33">
        <v>0</v>
      </c>
      <c r="U12" s="33">
        <v>0</v>
      </c>
      <c r="V12" s="33">
        <v>0</v>
      </c>
      <c r="W12" s="33">
        <v>0</v>
      </c>
      <c r="X12" s="33">
        <v>0</v>
      </c>
      <c r="Y12" s="33">
        <v>0</v>
      </c>
      <c r="Z12" s="33">
        <v>0</v>
      </c>
      <c r="AA12" s="33">
        <v>200</v>
      </c>
      <c r="AB12" s="33">
        <v>0</v>
      </c>
      <c r="AC12" t="s">
        <v>3867</v>
      </c>
      <c r="AD12" t="s">
        <v>3867</v>
      </c>
      <c r="AE12" t="s">
        <v>3890</v>
      </c>
      <c r="AF12" t="s">
        <v>3876</v>
      </c>
    </row>
    <row r="13" spans="1:32" x14ac:dyDescent="0.25">
      <c r="A13" s="161">
        <v>45679</v>
      </c>
      <c r="B13" t="s">
        <v>3867</v>
      </c>
      <c r="C13" t="s">
        <v>75</v>
      </c>
      <c r="D13" t="s">
        <v>3877</v>
      </c>
      <c r="E13" t="s">
        <v>3867</v>
      </c>
      <c r="F13" s="375">
        <v>39157</v>
      </c>
      <c r="G13" t="s">
        <v>3899</v>
      </c>
      <c r="H13" t="s">
        <v>75</v>
      </c>
      <c r="I13" s="375">
        <v>45742</v>
      </c>
      <c r="J13" t="s">
        <v>3888</v>
      </c>
      <c r="K13" t="s">
        <v>75</v>
      </c>
      <c r="L13" s="33">
        <v>0</v>
      </c>
      <c r="M13" s="33">
        <v>0</v>
      </c>
      <c r="N13" s="33">
        <v>0</v>
      </c>
      <c r="O13" s="33">
        <v>0</v>
      </c>
      <c r="P13" s="33">
        <v>0</v>
      </c>
      <c r="Q13" s="33">
        <v>0</v>
      </c>
      <c r="R13" s="33">
        <v>0</v>
      </c>
      <c r="S13" s="33">
        <v>0</v>
      </c>
      <c r="T13" s="33">
        <v>0</v>
      </c>
      <c r="U13" s="33">
        <v>0</v>
      </c>
      <c r="V13" s="33">
        <v>0</v>
      </c>
      <c r="W13" s="33">
        <v>0</v>
      </c>
      <c r="X13" s="33">
        <v>0</v>
      </c>
      <c r="Y13" s="33">
        <v>0</v>
      </c>
      <c r="Z13" s="33">
        <v>0</v>
      </c>
      <c r="AA13" s="33">
        <v>68.42</v>
      </c>
      <c r="AB13" s="33">
        <v>230.12</v>
      </c>
      <c r="AC13" t="s">
        <v>3867</v>
      </c>
      <c r="AD13" t="s">
        <v>3867</v>
      </c>
      <c r="AE13" t="s">
        <v>3890</v>
      </c>
      <c r="AF13" t="s">
        <v>3876</v>
      </c>
    </row>
    <row r="14" spans="1:32" x14ac:dyDescent="0.25">
      <c r="A14" s="161">
        <v>45679</v>
      </c>
      <c r="B14" t="s">
        <v>3867</v>
      </c>
      <c r="C14" t="s">
        <v>75</v>
      </c>
      <c r="D14" t="s">
        <v>763</v>
      </c>
      <c r="E14" t="s">
        <v>3867</v>
      </c>
      <c r="F14" s="375">
        <v>9000009</v>
      </c>
      <c r="G14" t="s">
        <v>3901</v>
      </c>
      <c r="H14" t="s">
        <v>75</v>
      </c>
      <c r="I14" s="375">
        <v>45755</v>
      </c>
      <c r="J14" t="s">
        <v>22</v>
      </c>
      <c r="K14" t="s">
        <v>75</v>
      </c>
      <c r="L14" s="33">
        <v>0</v>
      </c>
      <c r="M14" s="33">
        <v>0</v>
      </c>
      <c r="N14" s="33">
        <v>0</v>
      </c>
      <c r="O14" s="33">
        <v>0</v>
      </c>
      <c r="P14" s="33">
        <v>0</v>
      </c>
      <c r="Q14" s="33">
        <v>0</v>
      </c>
      <c r="R14" s="33">
        <v>0</v>
      </c>
      <c r="S14" s="33">
        <v>0</v>
      </c>
      <c r="T14" s="33">
        <v>0</v>
      </c>
      <c r="U14" s="33">
        <v>0</v>
      </c>
      <c r="V14" s="33">
        <v>0</v>
      </c>
      <c r="W14" s="33">
        <v>0</v>
      </c>
      <c r="X14" s="33">
        <v>0</v>
      </c>
      <c r="Y14" s="33">
        <v>0</v>
      </c>
      <c r="Z14" s="33">
        <v>0</v>
      </c>
      <c r="AA14" s="33">
        <v>100</v>
      </c>
      <c r="AB14" s="33">
        <v>273</v>
      </c>
      <c r="AC14" t="s">
        <v>3867</v>
      </c>
      <c r="AD14" t="s">
        <v>3867</v>
      </c>
      <c r="AE14" t="s">
        <v>3890</v>
      </c>
      <c r="AF14" t="s">
        <v>3876</v>
      </c>
    </row>
    <row r="15" spans="1:32" x14ac:dyDescent="0.25">
      <c r="A15" s="161">
        <v>45679</v>
      </c>
      <c r="B15" t="s">
        <v>3867</v>
      </c>
      <c r="C15" t="s">
        <v>75</v>
      </c>
      <c r="D15" t="s">
        <v>3877</v>
      </c>
      <c r="E15" t="s">
        <v>3867</v>
      </c>
      <c r="F15" s="375">
        <v>38338</v>
      </c>
      <c r="G15" t="s">
        <v>3886</v>
      </c>
      <c r="H15" t="s">
        <v>75</v>
      </c>
      <c r="I15" s="375">
        <v>45869</v>
      </c>
      <c r="J15" t="s">
        <v>3888</v>
      </c>
      <c r="K15" t="s">
        <v>75</v>
      </c>
      <c r="L15" s="33">
        <v>0</v>
      </c>
      <c r="M15" s="33">
        <v>0</v>
      </c>
      <c r="N15" s="33">
        <v>0</v>
      </c>
      <c r="O15" s="33">
        <v>0</v>
      </c>
      <c r="P15" s="33">
        <v>0</v>
      </c>
      <c r="Q15" s="33">
        <v>0</v>
      </c>
      <c r="R15" s="33">
        <v>0</v>
      </c>
      <c r="S15" s="33">
        <v>0</v>
      </c>
      <c r="T15" s="33">
        <v>0</v>
      </c>
      <c r="U15" s="33">
        <v>0</v>
      </c>
      <c r="V15" s="33">
        <v>0</v>
      </c>
      <c r="W15" s="33">
        <v>0</v>
      </c>
      <c r="X15" s="33">
        <v>0</v>
      </c>
      <c r="Y15" s="33">
        <v>0</v>
      </c>
      <c r="Z15" s="33">
        <v>0</v>
      </c>
      <c r="AA15" s="33">
        <v>2243.52</v>
      </c>
      <c r="AB15" s="33">
        <v>0</v>
      </c>
      <c r="AC15" t="s">
        <v>3867</v>
      </c>
      <c r="AD15" t="s">
        <v>3867</v>
      </c>
      <c r="AE15" t="s">
        <v>3890</v>
      </c>
      <c r="AF15" t="s">
        <v>3876</v>
      </c>
    </row>
    <row r="16" spans="1:32" x14ac:dyDescent="0.25">
      <c r="A16" s="161">
        <v>45658</v>
      </c>
      <c r="B16" s="161">
        <v>45658</v>
      </c>
      <c r="C16" t="s">
        <v>3868</v>
      </c>
      <c r="D16" t="s">
        <v>3877</v>
      </c>
      <c r="E16" t="s">
        <v>3878</v>
      </c>
      <c r="F16" s="375">
        <v>34366</v>
      </c>
      <c r="G16" t="s">
        <v>3902</v>
      </c>
      <c r="H16" t="s">
        <v>3903</v>
      </c>
      <c r="I16" s="375">
        <v>43946</v>
      </c>
      <c r="J16" t="s">
        <v>22</v>
      </c>
      <c r="K16" t="s">
        <v>3904</v>
      </c>
      <c r="L16" s="33">
        <v>350</v>
      </c>
      <c r="M16" s="33">
        <v>0</v>
      </c>
      <c r="N16" s="33">
        <v>350</v>
      </c>
      <c r="O16" s="33">
        <v>350</v>
      </c>
      <c r="P16" s="33">
        <v>0</v>
      </c>
      <c r="Q16" s="33">
        <v>0</v>
      </c>
      <c r="R16" s="33">
        <v>0</v>
      </c>
      <c r="S16" s="33">
        <v>0</v>
      </c>
      <c r="T16" s="33">
        <v>0</v>
      </c>
      <c r="U16" s="33">
        <v>0</v>
      </c>
      <c r="V16" s="33">
        <v>350</v>
      </c>
      <c r="W16" s="33">
        <v>0</v>
      </c>
      <c r="X16" s="33">
        <v>0</v>
      </c>
      <c r="Y16" s="33">
        <v>0</v>
      </c>
      <c r="Z16" s="33">
        <v>0</v>
      </c>
      <c r="AA16" s="33">
        <v>0</v>
      </c>
      <c r="AB16" s="33">
        <v>0</v>
      </c>
      <c r="AC16" t="s">
        <v>3905</v>
      </c>
      <c r="AD16" t="s">
        <v>3881</v>
      </c>
      <c r="AE16" t="s">
        <v>3906</v>
      </c>
      <c r="AF16" t="s">
        <v>3876</v>
      </c>
    </row>
    <row r="17" spans="1:32" x14ac:dyDescent="0.25">
      <c r="A17" s="161">
        <v>45658</v>
      </c>
      <c r="B17" s="161">
        <v>45658</v>
      </c>
      <c r="C17" t="s">
        <v>3894</v>
      </c>
      <c r="D17" t="s">
        <v>1911</v>
      </c>
      <c r="E17" t="s">
        <v>3907</v>
      </c>
      <c r="F17" s="375">
        <v>38069</v>
      </c>
      <c r="G17" t="s">
        <v>3908</v>
      </c>
      <c r="H17" t="s">
        <v>3909</v>
      </c>
      <c r="I17" s="375">
        <v>43949</v>
      </c>
      <c r="J17" t="s">
        <v>3888</v>
      </c>
      <c r="K17" t="s">
        <v>3904</v>
      </c>
      <c r="L17" s="33">
        <v>150</v>
      </c>
      <c r="M17" s="33">
        <v>0</v>
      </c>
      <c r="N17" s="33">
        <v>120</v>
      </c>
      <c r="O17" s="33">
        <v>120</v>
      </c>
      <c r="P17" s="33">
        <v>0</v>
      </c>
      <c r="Q17" s="33">
        <v>0</v>
      </c>
      <c r="R17" s="33">
        <v>30</v>
      </c>
      <c r="S17" s="33">
        <v>30</v>
      </c>
      <c r="T17" s="33">
        <v>0</v>
      </c>
      <c r="U17" s="33">
        <v>0</v>
      </c>
      <c r="V17" s="33">
        <v>150</v>
      </c>
      <c r="W17" s="33">
        <v>0</v>
      </c>
      <c r="X17" s="33">
        <v>0</v>
      </c>
      <c r="Y17" s="33">
        <v>0</v>
      </c>
      <c r="Z17" s="33">
        <v>30</v>
      </c>
      <c r="AA17" s="33">
        <v>0</v>
      </c>
      <c r="AB17" s="33">
        <v>0</v>
      </c>
      <c r="AC17" t="s">
        <v>3910</v>
      </c>
      <c r="AD17" t="s">
        <v>3881</v>
      </c>
      <c r="AE17" t="s">
        <v>3911</v>
      </c>
      <c r="AF17" t="s">
        <v>3876</v>
      </c>
    </row>
    <row r="18" spans="1:32" x14ac:dyDescent="0.25">
      <c r="A18" s="161">
        <v>45658</v>
      </c>
      <c r="B18" s="161">
        <v>45658</v>
      </c>
      <c r="C18" t="s">
        <v>3894</v>
      </c>
      <c r="D18" t="s">
        <v>1911</v>
      </c>
      <c r="E18" t="s">
        <v>3907</v>
      </c>
      <c r="F18" s="375">
        <v>38069</v>
      </c>
      <c r="G18" t="s">
        <v>3908</v>
      </c>
      <c r="H18" t="s">
        <v>3871</v>
      </c>
      <c r="I18" s="375">
        <v>43951</v>
      </c>
      <c r="J18" t="s">
        <v>3888</v>
      </c>
      <c r="K18" t="s">
        <v>3904</v>
      </c>
      <c r="L18" s="33">
        <v>195.52</v>
      </c>
      <c r="M18" s="33">
        <v>0</v>
      </c>
      <c r="N18" s="33">
        <v>0</v>
      </c>
      <c r="O18" s="33">
        <v>0</v>
      </c>
      <c r="P18" s="33">
        <v>0</v>
      </c>
      <c r="Q18" s="33">
        <v>0</v>
      </c>
      <c r="R18" s="33">
        <v>195.52</v>
      </c>
      <c r="S18" s="33">
        <v>195.52</v>
      </c>
      <c r="T18" s="33">
        <v>0</v>
      </c>
      <c r="U18" s="33">
        <v>0</v>
      </c>
      <c r="V18" s="33">
        <v>195.52</v>
      </c>
      <c r="W18" s="33">
        <v>0</v>
      </c>
      <c r="X18" s="33">
        <v>0</v>
      </c>
      <c r="Y18" s="33">
        <v>0</v>
      </c>
      <c r="Z18" s="33">
        <v>195.52</v>
      </c>
      <c r="AA18" s="33">
        <v>0</v>
      </c>
      <c r="AB18" s="33">
        <v>0</v>
      </c>
      <c r="AC18" t="s">
        <v>3910</v>
      </c>
      <c r="AD18" t="s">
        <v>3881</v>
      </c>
      <c r="AE18" t="s">
        <v>3911</v>
      </c>
      <c r="AF18" t="s">
        <v>3876</v>
      </c>
    </row>
    <row r="19" spans="1:32" x14ac:dyDescent="0.25">
      <c r="A19" s="161">
        <v>45658</v>
      </c>
      <c r="B19" s="161">
        <v>45658</v>
      </c>
      <c r="C19" t="s">
        <v>3894</v>
      </c>
      <c r="D19" t="s">
        <v>1911</v>
      </c>
      <c r="E19" t="s">
        <v>3907</v>
      </c>
      <c r="F19" s="375">
        <v>40891</v>
      </c>
      <c r="G19" t="s">
        <v>3912</v>
      </c>
      <c r="H19" t="s">
        <v>3871</v>
      </c>
      <c r="I19" s="375">
        <v>43960</v>
      </c>
      <c r="J19" t="s">
        <v>22</v>
      </c>
      <c r="K19" t="s">
        <v>3904</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t="s">
        <v>3913</v>
      </c>
      <c r="AD19" t="s">
        <v>3881</v>
      </c>
      <c r="AE19" t="s">
        <v>3914</v>
      </c>
      <c r="AF19" t="s">
        <v>3876</v>
      </c>
    </row>
    <row r="20" spans="1:32" x14ac:dyDescent="0.25">
      <c r="A20" s="161">
        <v>45658</v>
      </c>
      <c r="B20" s="161">
        <v>45662</v>
      </c>
      <c r="C20" t="s">
        <v>3894</v>
      </c>
      <c r="D20" t="s">
        <v>3915</v>
      </c>
      <c r="E20" t="s">
        <v>2236</v>
      </c>
      <c r="F20" s="375">
        <v>40921</v>
      </c>
      <c r="G20" t="s">
        <v>3916</v>
      </c>
      <c r="H20" t="s">
        <v>3871</v>
      </c>
      <c r="I20" s="375">
        <v>43961</v>
      </c>
      <c r="J20" t="s">
        <v>3888</v>
      </c>
      <c r="K20" t="s">
        <v>3904</v>
      </c>
      <c r="L20" s="33">
        <v>195.52</v>
      </c>
      <c r="M20" s="33">
        <v>0</v>
      </c>
      <c r="N20" s="33">
        <v>0</v>
      </c>
      <c r="O20" s="33">
        <v>0</v>
      </c>
      <c r="P20" s="33">
        <v>0</v>
      </c>
      <c r="Q20" s="33">
        <v>0</v>
      </c>
      <c r="R20" s="33">
        <v>195.52</v>
      </c>
      <c r="S20" s="33">
        <v>195.52</v>
      </c>
      <c r="T20" s="33">
        <v>0</v>
      </c>
      <c r="U20" s="33">
        <v>0</v>
      </c>
      <c r="V20" s="33">
        <v>195.52</v>
      </c>
      <c r="W20" s="33">
        <v>0</v>
      </c>
      <c r="X20" s="33">
        <v>0</v>
      </c>
      <c r="Y20" s="33">
        <v>0</v>
      </c>
      <c r="Z20" s="33">
        <v>195.52</v>
      </c>
      <c r="AA20" s="33">
        <v>0</v>
      </c>
      <c r="AB20" s="33">
        <v>0</v>
      </c>
      <c r="AC20" t="s">
        <v>3917</v>
      </c>
      <c r="AD20" t="s">
        <v>3881</v>
      </c>
      <c r="AE20" t="s">
        <v>3918</v>
      </c>
      <c r="AF20" t="s">
        <v>3876</v>
      </c>
    </row>
    <row r="21" spans="1:32" x14ac:dyDescent="0.25">
      <c r="A21" s="161">
        <v>45658</v>
      </c>
      <c r="B21" s="161">
        <v>45658</v>
      </c>
      <c r="C21" t="s">
        <v>3868</v>
      </c>
      <c r="D21" t="s">
        <v>3877</v>
      </c>
      <c r="E21" t="s">
        <v>3878</v>
      </c>
      <c r="F21" s="375">
        <v>39290</v>
      </c>
      <c r="G21" t="s">
        <v>3919</v>
      </c>
      <c r="H21" t="s">
        <v>3903</v>
      </c>
      <c r="I21" s="375">
        <v>43963</v>
      </c>
      <c r="J21" t="s">
        <v>22</v>
      </c>
      <c r="K21" t="s">
        <v>3904</v>
      </c>
      <c r="L21" s="33">
        <v>35</v>
      </c>
      <c r="M21" s="33">
        <v>0</v>
      </c>
      <c r="N21" s="33">
        <v>35</v>
      </c>
      <c r="O21" s="33">
        <v>35</v>
      </c>
      <c r="P21" s="33">
        <v>0</v>
      </c>
      <c r="Q21" s="33">
        <v>0</v>
      </c>
      <c r="R21" s="33">
        <v>0</v>
      </c>
      <c r="S21" s="33">
        <v>0</v>
      </c>
      <c r="T21" s="33">
        <v>0</v>
      </c>
      <c r="U21" s="33">
        <v>0</v>
      </c>
      <c r="V21" s="33">
        <v>35</v>
      </c>
      <c r="W21" s="33">
        <v>0</v>
      </c>
      <c r="X21" s="33">
        <v>0</v>
      </c>
      <c r="Y21" s="33">
        <v>0</v>
      </c>
      <c r="Z21" s="33">
        <v>0</v>
      </c>
      <c r="AA21" s="33">
        <v>0</v>
      </c>
      <c r="AB21" s="33">
        <v>0</v>
      </c>
      <c r="AC21" t="s">
        <v>3920</v>
      </c>
      <c r="AD21" t="s">
        <v>3881</v>
      </c>
      <c r="AE21" t="s">
        <v>3921</v>
      </c>
      <c r="AF21" t="s">
        <v>3876</v>
      </c>
    </row>
    <row r="22" spans="1:32" x14ac:dyDescent="0.25">
      <c r="A22" s="161">
        <v>45658</v>
      </c>
      <c r="B22" s="161">
        <v>45658</v>
      </c>
      <c r="C22" t="s">
        <v>3894</v>
      </c>
      <c r="D22" t="s">
        <v>1911</v>
      </c>
      <c r="E22" t="s">
        <v>3907</v>
      </c>
      <c r="F22" s="375">
        <v>36452</v>
      </c>
      <c r="G22" t="s">
        <v>3922</v>
      </c>
      <c r="H22" t="s">
        <v>3923</v>
      </c>
      <c r="I22" s="375">
        <v>43966</v>
      </c>
      <c r="J22" t="s">
        <v>3888</v>
      </c>
      <c r="K22" t="s">
        <v>3904</v>
      </c>
      <c r="L22" s="33">
        <v>871.5</v>
      </c>
      <c r="M22" s="33">
        <v>0</v>
      </c>
      <c r="N22" s="33">
        <v>697.2</v>
      </c>
      <c r="O22" s="33">
        <v>697.2</v>
      </c>
      <c r="P22" s="33">
        <v>0</v>
      </c>
      <c r="Q22" s="33">
        <v>0</v>
      </c>
      <c r="R22" s="33">
        <v>174.3</v>
      </c>
      <c r="S22" s="33">
        <v>174.3</v>
      </c>
      <c r="T22" s="33">
        <v>0</v>
      </c>
      <c r="U22" s="33">
        <v>0</v>
      </c>
      <c r="V22" s="33">
        <v>871.5</v>
      </c>
      <c r="W22" s="33">
        <v>0</v>
      </c>
      <c r="X22" s="33">
        <v>0</v>
      </c>
      <c r="Y22" s="33">
        <v>0</v>
      </c>
      <c r="Z22" s="33">
        <v>174.3</v>
      </c>
      <c r="AA22" s="33">
        <v>0</v>
      </c>
      <c r="AB22" s="33">
        <v>0</v>
      </c>
      <c r="AC22" t="s">
        <v>3924</v>
      </c>
      <c r="AD22" t="s">
        <v>3881</v>
      </c>
      <c r="AE22" t="s">
        <v>3925</v>
      </c>
      <c r="AF22" t="s">
        <v>3876</v>
      </c>
    </row>
    <row r="23" spans="1:32" x14ac:dyDescent="0.25">
      <c r="A23" s="161">
        <v>45658</v>
      </c>
      <c r="B23" t="s">
        <v>3867</v>
      </c>
      <c r="C23" t="s">
        <v>3894</v>
      </c>
      <c r="D23" t="s">
        <v>1911</v>
      </c>
      <c r="E23" t="s">
        <v>3907</v>
      </c>
      <c r="F23" s="375">
        <v>36452</v>
      </c>
      <c r="G23" t="s">
        <v>3922</v>
      </c>
      <c r="H23" t="s">
        <v>3871</v>
      </c>
      <c r="I23" s="375">
        <v>43970</v>
      </c>
      <c r="J23" t="s">
        <v>3867</v>
      </c>
      <c r="K23" t="s">
        <v>3904</v>
      </c>
      <c r="L23" s="33">
        <v>311.85000000000002</v>
      </c>
      <c r="M23" s="33">
        <v>311.85000000000002</v>
      </c>
      <c r="N23" s="33">
        <v>0</v>
      </c>
      <c r="O23" s="33">
        <v>0</v>
      </c>
      <c r="P23" s="33">
        <v>0</v>
      </c>
      <c r="Q23" s="33">
        <v>0</v>
      </c>
      <c r="R23" s="33">
        <v>311.85000000000002</v>
      </c>
      <c r="S23" s="33">
        <v>0</v>
      </c>
      <c r="T23" s="33">
        <v>0</v>
      </c>
      <c r="U23" s="33">
        <v>0</v>
      </c>
      <c r="V23" s="33">
        <v>0</v>
      </c>
      <c r="W23" s="33">
        <v>0</v>
      </c>
      <c r="X23" s="33">
        <v>0</v>
      </c>
      <c r="Y23" s="33">
        <v>0</v>
      </c>
      <c r="Z23" s="33">
        <v>0</v>
      </c>
      <c r="AA23" s="33">
        <v>0</v>
      </c>
      <c r="AB23" s="33">
        <v>0</v>
      </c>
      <c r="AC23" t="s">
        <v>3924</v>
      </c>
      <c r="AD23" t="s">
        <v>3881</v>
      </c>
      <c r="AE23" t="s">
        <v>3925</v>
      </c>
      <c r="AF23" t="s">
        <v>3876</v>
      </c>
    </row>
    <row r="24" spans="1:32" x14ac:dyDescent="0.25">
      <c r="A24" s="161">
        <v>45658</v>
      </c>
      <c r="B24" s="161">
        <v>45658</v>
      </c>
      <c r="C24" t="s">
        <v>3894</v>
      </c>
      <c r="D24" t="s">
        <v>1911</v>
      </c>
      <c r="E24" t="s">
        <v>3907</v>
      </c>
      <c r="F24" s="375">
        <v>40447</v>
      </c>
      <c r="G24" t="s">
        <v>3926</v>
      </c>
      <c r="H24" t="s">
        <v>3871</v>
      </c>
      <c r="I24" s="375">
        <v>43979</v>
      </c>
      <c r="J24" t="s">
        <v>22</v>
      </c>
      <c r="K24" t="s">
        <v>3904</v>
      </c>
      <c r="L24" s="33">
        <v>51.98</v>
      </c>
      <c r="M24" s="33">
        <v>51.98</v>
      </c>
      <c r="N24" s="33">
        <v>0</v>
      </c>
      <c r="O24" s="33">
        <v>0</v>
      </c>
      <c r="P24" s="33">
        <v>0</v>
      </c>
      <c r="Q24" s="33">
        <v>0</v>
      </c>
      <c r="R24" s="33">
        <v>51.98</v>
      </c>
      <c r="S24" s="33">
        <v>0</v>
      </c>
      <c r="T24" s="33">
        <v>0</v>
      </c>
      <c r="U24" s="33">
        <v>0</v>
      </c>
      <c r="V24" s="33">
        <v>0</v>
      </c>
      <c r="W24" s="33">
        <v>0</v>
      </c>
      <c r="X24" s="33">
        <v>0</v>
      </c>
      <c r="Y24" s="33">
        <v>0</v>
      </c>
      <c r="Z24" s="33">
        <v>0</v>
      </c>
      <c r="AA24" s="33">
        <v>0</v>
      </c>
      <c r="AB24" s="33">
        <v>30</v>
      </c>
      <c r="AC24" t="s">
        <v>3905</v>
      </c>
      <c r="AD24" t="s">
        <v>3881</v>
      </c>
      <c r="AE24" t="s">
        <v>3927</v>
      </c>
      <c r="AF24" t="s">
        <v>3876</v>
      </c>
    </row>
    <row r="25" spans="1:32" x14ac:dyDescent="0.25">
      <c r="A25" s="161">
        <v>45658</v>
      </c>
      <c r="B25" s="161">
        <v>45658</v>
      </c>
      <c r="C25" t="s">
        <v>3894</v>
      </c>
      <c r="D25" t="s">
        <v>1911</v>
      </c>
      <c r="E25" t="s">
        <v>3907</v>
      </c>
      <c r="F25" s="375">
        <v>34527</v>
      </c>
      <c r="G25" t="s">
        <v>3928</v>
      </c>
      <c r="H25" t="s">
        <v>3871</v>
      </c>
      <c r="I25" s="375">
        <v>43983</v>
      </c>
      <c r="J25" t="s">
        <v>22</v>
      </c>
      <c r="K25" t="s">
        <v>3904</v>
      </c>
      <c r="L25" s="33">
        <v>0</v>
      </c>
      <c r="M25" s="33">
        <v>0</v>
      </c>
      <c r="N25" s="33">
        <v>0</v>
      </c>
      <c r="O25" s="33">
        <v>0</v>
      </c>
      <c r="P25" s="33">
        <v>0</v>
      </c>
      <c r="Q25" s="33">
        <v>0</v>
      </c>
      <c r="R25" s="33">
        <v>0</v>
      </c>
      <c r="S25" s="33">
        <v>0</v>
      </c>
      <c r="T25" s="33">
        <v>0</v>
      </c>
      <c r="U25" s="33">
        <v>0</v>
      </c>
      <c r="V25" s="33">
        <v>0</v>
      </c>
      <c r="W25" s="33">
        <v>0</v>
      </c>
      <c r="X25" s="33">
        <v>0</v>
      </c>
      <c r="Y25" s="33">
        <v>0</v>
      </c>
      <c r="Z25" s="33">
        <v>0</v>
      </c>
      <c r="AA25" s="33">
        <v>0</v>
      </c>
      <c r="AB25" s="33">
        <v>0</v>
      </c>
      <c r="AC25" t="s">
        <v>3873</v>
      </c>
      <c r="AD25" t="s">
        <v>3881</v>
      </c>
      <c r="AE25" t="s">
        <v>3929</v>
      </c>
      <c r="AF25" t="s">
        <v>3876</v>
      </c>
    </row>
    <row r="26" spans="1:32" x14ac:dyDescent="0.25">
      <c r="A26" s="161">
        <v>45658</v>
      </c>
      <c r="B26" s="161">
        <v>45658</v>
      </c>
      <c r="C26" t="s">
        <v>3894</v>
      </c>
      <c r="D26" t="s">
        <v>1911</v>
      </c>
      <c r="E26" t="s">
        <v>2236</v>
      </c>
      <c r="F26" s="375">
        <v>37518</v>
      </c>
      <c r="G26" t="s">
        <v>3930</v>
      </c>
      <c r="H26" t="s">
        <v>3903</v>
      </c>
      <c r="I26" s="375">
        <v>43985</v>
      </c>
      <c r="J26" t="s">
        <v>22</v>
      </c>
      <c r="K26" t="s">
        <v>3904</v>
      </c>
      <c r="L26" s="33">
        <v>175</v>
      </c>
      <c r="M26" s="33">
        <v>0</v>
      </c>
      <c r="N26" s="33">
        <v>175</v>
      </c>
      <c r="O26" s="33">
        <v>175</v>
      </c>
      <c r="P26" s="33">
        <v>0</v>
      </c>
      <c r="Q26" s="33">
        <v>0</v>
      </c>
      <c r="R26" s="33">
        <v>0</v>
      </c>
      <c r="S26" s="33">
        <v>0</v>
      </c>
      <c r="T26" s="33">
        <v>0</v>
      </c>
      <c r="U26" s="33">
        <v>0</v>
      </c>
      <c r="V26" s="33">
        <v>175</v>
      </c>
      <c r="W26" s="33">
        <v>0</v>
      </c>
      <c r="X26" s="33">
        <v>0</v>
      </c>
      <c r="Y26" s="33">
        <v>0</v>
      </c>
      <c r="Z26" s="33">
        <v>0</v>
      </c>
      <c r="AA26" s="33">
        <v>0</v>
      </c>
      <c r="AB26" s="33">
        <v>0</v>
      </c>
      <c r="AC26" t="s">
        <v>3873</v>
      </c>
      <c r="AD26" t="s">
        <v>3881</v>
      </c>
      <c r="AE26" t="s">
        <v>3931</v>
      </c>
      <c r="AF26" t="s">
        <v>3876</v>
      </c>
    </row>
    <row r="27" spans="1:32" x14ac:dyDescent="0.25">
      <c r="A27" s="161">
        <v>45658</v>
      </c>
      <c r="B27" s="161">
        <v>45658</v>
      </c>
      <c r="C27" t="s">
        <v>3894</v>
      </c>
      <c r="D27" t="s">
        <v>1911</v>
      </c>
      <c r="E27" t="s">
        <v>2236</v>
      </c>
      <c r="F27" s="375">
        <v>37518</v>
      </c>
      <c r="G27" t="s">
        <v>3930</v>
      </c>
      <c r="H27" t="s">
        <v>3871</v>
      </c>
      <c r="I27" s="375">
        <v>43987</v>
      </c>
      <c r="J27" t="s">
        <v>22</v>
      </c>
      <c r="K27" t="s">
        <v>3904</v>
      </c>
      <c r="L27" s="33">
        <v>416</v>
      </c>
      <c r="M27" s="33">
        <v>416</v>
      </c>
      <c r="N27" s="33">
        <v>0</v>
      </c>
      <c r="O27" s="33">
        <v>0</v>
      </c>
      <c r="P27" s="33">
        <v>0</v>
      </c>
      <c r="Q27" s="33">
        <v>0</v>
      </c>
      <c r="R27" s="33">
        <v>416</v>
      </c>
      <c r="S27" s="33">
        <v>0</v>
      </c>
      <c r="T27" s="33">
        <v>0</v>
      </c>
      <c r="U27" s="33">
        <v>0</v>
      </c>
      <c r="V27" s="33">
        <v>0</v>
      </c>
      <c r="W27" s="33">
        <v>0</v>
      </c>
      <c r="X27" s="33">
        <v>0</v>
      </c>
      <c r="Y27" s="33">
        <v>0</v>
      </c>
      <c r="Z27" s="33">
        <v>0</v>
      </c>
      <c r="AA27" s="33">
        <v>0</v>
      </c>
      <c r="AB27" s="33">
        <v>0</v>
      </c>
      <c r="AC27" t="s">
        <v>3873</v>
      </c>
      <c r="AD27" t="s">
        <v>3881</v>
      </c>
      <c r="AE27" t="s">
        <v>3931</v>
      </c>
      <c r="AF27" t="s">
        <v>3876</v>
      </c>
    </row>
    <row r="28" spans="1:32" x14ac:dyDescent="0.25">
      <c r="A28" s="161">
        <v>45658</v>
      </c>
      <c r="B28" s="161">
        <v>45658</v>
      </c>
      <c r="C28" t="s">
        <v>3894</v>
      </c>
      <c r="D28" t="s">
        <v>1911</v>
      </c>
      <c r="E28" t="s">
        <v>3907</v>
      </c>
      <c r="F28" s="375">
        <v>40821</v>
      </c>
      <c r="G28" t="s">
        <v>3932</v>
      </c>
      <c r="H28" t="s">
        <v>3871</v>
      </c>
      <c r="I28" s="375">
        <v>43990</v>
      </c>
      <c r="J28" t="s">
        <v>3888</v>
      </c>
      <c r="K28" t="s">
        <v>3904</v>
      </c>
      <c r="L28" s="33">
        <v>922.66</v>
      </c>
      <c r="M28" s="33">
        <v>393.85</v>
      </c>
      <c r="N28" s="33">
        <v>0</v>
      </c>
      <c r="O28" s="33">
        <v>0</v>
      </c>
      <c r="P28" s="33">
        <v>0</v>
      </c>
      <c r="Q28" s="33">
        <v>0</v>
      </c>
      <c r="R28" s="33">
        <v>922.66</v>
      </c>
      <c r="S28" s="33">
        <v>528.80999999999995</v>
      </c>
      <c r="T28" s="33">
        <v>0</v>
      </c>
      <c r="U28" s="33">
        <v>0</v>
      </c>
      <c r="V28" s="33">
        <v>528.80999999999995</v>
      </c>
      <c r="W28" s="33">
        <v>0</v>
      </c>
      <c r="X28" s="33">
        <v>0</v>
      </c>
      <c r="Y28" s="33">
        <v>0</v>
      </c>
      <c r="Z28" s="33">
        <v>528.80999999999995</v>
      </c>
      <c r="AA28" s="33">
        <v>0</v>
      </c>
      <c r="AB28" s="33">
        <v>0</v>
      </c>
      <c r="AC28" t="s">
        <v>3924</v>
      </c>
      <c r="AD28" t="s">
        <v>3881</v>
      </c>
      <c r="AE28" t="s">
        <v>3933</v>
      </c>
      <c r="AF28" t="s">
        <v>3876</v>
      </c>
    </row>
    <row r="29" spans="1:32" x14ac:dyDescent="0.25">
      <c r="A29" s="161">
        <v>45658</v>
      </c>
      <c r="B29" s="161">
        <v>45658</v>
      </c>
      <c r="C29" t="s">
        <v>3894</v>
      </c>
      <c r="D29" t="s">
        <v>1911</v>
      </c>
      <c r="E29" t="s">
        <v>3907</v>
      </c>
      <c r="F29" s="375">
        <v>40252</v>
      </c>
      <c r="G29" t="s">
        <v>3934</v>
      </c>
      <c r="H29" t="s">
        <v>3935</v>
      </c>
      <c r="I29" t="s">
        <v>3936</v>
      </c>
      <c r="J29" t="s">
        <v>3937</v>
      </c>
      <c r="K29" t="s">
        <v>3889</v>
      </c>
      <c r="L29" s="33">
        <v>1385</v>
      </c>
      <c r="M29" s="33">
        <v>440</v>
      </c>
      <c r="N29" s="33">
        <v>0</v>
      </c>
      <c r="O29" s="33">
        <v>0</v>
      </c>
      <c r="P29" s="33">
        <v>0</v>
      </c>
      <c r="Q29" s="33">
        <v>0</v>
      </c>
      <c r="R29" s="33">
        <v>1385</v>
      </c>
      <c r="S29" s="33">
        <v>945</v>
      </c>
      <c r="T29" s="33">
        <v>0</v>
      </c>
      <c r="U29" s="33">
        <v>0</v>
      </c>
      <c r="V29" s="33">
        <v>945</v>
      </c>
      <c r="W29" s="33">
        <v>0</v>
      </c>
      <c r="X29" s="33">
        <v>0</v>
      </c>
      <c r="Y29" s="33">
        <v>0</v>
      </c>
      <c r="Z29" s="33">
        <v>472.5</v>
      </c>
      <c r="AA29" s="33">
        <v>0</v>
      </c>
      <c r="AB29" s="33">
        <v>0</v>
      </c>
      <c r="AC29" t="s">
        <v>3938</v>
      </c>
      <c r="AD29" t="s">
        <v>3881</v>
      </c>
      <c r="AE29" t="s">
        <v>3939</v>
      </c>
      <c r="AF29" t="s">
        <v>3876</v>
      </c>
    </row>
    <row r="30" spans="1:32" x14ac:dyDescent="0.25">
      <c r="A30" s="161">
        <v>45658</v>
      </c>
      <c r="B30" s="161">
        <v>45658</v>
      </c>
      <c r="C30" t="s">
        <v>3894</v>
      </c>
      <c r="D30" t="s">
        <v>1911</v>
      </c>
      <c r="E30" t="s">
        <v>3907</v>
      </c>
      <c r="F30" s="375">
        <v>40252</v>
      </c>
      <c r="G30" t="s">
        <v>3934</v>
      </c>
      <c r="H30" t="s">
        <v>3935</v>
      </c>
      <c r="I30" t="s">
        <v>3936</v>
      </c>
      <c r="J30" t="s">
        <v>3888</v>
      </c>
      <c r="K30" t="s">
        <v>3940</v>
      </c>
      <c r="L30" s="33">
        <v>0</v>
      </c>
      <c r="M30" s="33">
        <v>0</v>
      </c>
      <c r="N30" s="33">
        <v>0</v>
      </c>
      <c r="O30" s="33">
        <v>0</v>
      </c>
      <c r="P30" s="33">
        <v>0</v>
      </c>
      <c r="Q30" s="33">
        <v>0</v>
      </c>
      <c r="R30" s="33">
        <v>1385</v>
      </c>
      <c r="S30" s="33">
        <v>0</v>
      </c>
      <c r="T30" s="33">
        <v>0</v>
      </c>
      <c r="U30" s="33">
        <v>0</v>
      </c>
      <c r="V30" s="33">
        <v>0</v>
      </c>
      <c r="W30" s="33">
        <v>0</v>
      </c>
      <c r="X30" s="33">
        <v>0</v>
      </c>
      <c r="Y30" s="33">
        <v>0</v>
      </c>
      <c r="Z30" s="33">
        <v>472.5</v>
      </c>
      <c r="AA30" s="33">
        <v>0</v>
      </c>
      <c r="AB30" s="33">
        <v>0</v>
      </c>
      <c r="AC30" t="s">
        <v>3938</v>
      </c>
      <c r="AD30" t="s">
        <v>3881</v>
      </c>
      <c r="AE30" t="s">
        <v>3939</v>
      </c>
      <c r="AF30" t="s">
        <v>3876</v>
      </c>
    </row>
    <row r="31" spans="1:32" x14ac:dyDescent="0.25">
      <c r="A31" s="161">
        <v>45658</v>
      </c>
      <c r="B31" s="161">
        <v>45658</v>
      </c>
      <c r="C31" t="s">
        <v>3894</v>
      </c>
      <c r="D31" t="s">
        <v>1911</v>
      </c>
      <c r="E31" t="s">
        <v>2236</v>
      </c>
      <c r="F31" s="375">
        <v>40934</v>
      </c>
      <c r="G31" t="s">
        <v>3941</v>
      </c>
      <c r="H31" t="s">
        <v>3871</v>
      </c>
      <c r="I31" s="375">
        <v>43996</v>
      </c>
      <c r="J31" t="s">
        <v>22</v>
      </c>
      <c r="K31" t="s">
        <v>3904</v>
      </c>
      <c r="L31" s="33">
        <v>311.85000000000002</v>
      </c>
      <c r="M31" s="33">
        <v>311.85000000000002</v>
      </c>
      <c r="N31" s="33">
        <v>0</v>
      </c>
      <c r="O31" s="33">
        <v>0</v>
      </c>
      <c r="P31" s="33">
        <v>0</v>
      </c>
      <c r="Q31" s="33">
        <v>0</v>
      </c>
      <c r="R31" s="33">
        <v>311.85000000000002</v>
      </c>
      <c r="S31" s="33">
        <v>0</v>
      </c>
      <c r="T31" s="33">
        <v>0</v>
      </c>
      <c r="U31" s="33">
        <v>0</v>
      </c>
      <c r="V31" s="33">
        <v>0</v>
      </c>
      <c r="W31" s="33">
        <v>0</v>
      </c>
      <c r="X31" s="33">
        <v>0</v>
      </c>
      <c r="Y31" s="33">
        <v>0</v>
      </c>
      <c r="Z31" s="33">
        <v>0</v>
      </c>
      <c r="AA31" s="33">
        <v>0</v>
      </c>
      <c r="AB31" s="33">
        <v>0</v>
      </c>
      <c r="AC31" t="s">
        <v>3924</v>
      </c>
      <c r="AD31" t="s">
        <v>3881</v>
      </c>
      <c r="AE31" t="s">
        <v>3942</v>
      </c>
      <c r="AF31" t="s">
        <v>3876</v>
      </c>
    </row>
    <row r="32" spans="1:32" x14ac:dyDescent="0.25">
      <c r="A32" s="161">
        <v>45658</v>
      </c>
      <c r="B32" s="161">
        <v>45658</v>
      </c>
      <c r="C32" t="s">
        <v>3894</v>
      </c>
      <c r="D32" t="s">
        <v>1911</v>
      </c>
      <c r="E32" t="s">
        <v>3907</v>
      </c>
      <c r="F32" s="375">
        <v>40927</v>
      </c>
      <c r="G32" t="s">
        <v>3943</v>
      </c>
      <c r="H32" t="s">
        <v>3935</v>
      </c>
      <c r="I32" t="s">
        <v>3944</v>
      </c>
      <c r="J32" t="s">
        <v>3888</v>
      </c>
      <c r="K32" t="s">
        <v>3904</v>
      </c>
      <c r="L32" s="33">
        <v>754.95</v>
      </c>
      <c r="M32" s="33">
        <v>377.48</v>
      </c>
      <c r="N32" s="33">
        <v>0</v>
      </c>
      <c r="O32" s="33">
        <v>0</v>
      </c>
      <c r="P32" s="33">
        <v>0</v>
      </c>
      <c r="Q32" s="33">
        <v>0</v>
      </c>
      <c r="R32" s="33">
        <v>754.95</v>
      </c>
      <c r="S32" s="33">
        <v>377.48</v>
      </c>
      <c r="T32" s="33">
        <v>0</v>
      </c>
      <c r="U32" s="33">
        <v>0</v>
      </c>
      <c r="V32" s="33">
        <v>377.48</v>
      </c>
      <c r="W32" s="33">
        <v>0</v>
      </c>
      <c r="X32" s="33">
        <v>0</v>
      </c>
      <c r="Y32" s="33">
        <v>0</v>
      </c>
      <c r="Z32" s="33">
        <v>377.47</v>
      </c>
      <c r="AA32" s="33">
        <v>0</v>
      </c>
      <c r="AB32" s="33">
        <v>0</v>
      </c>
      <c r="AC32" t="s">
        <v>3945</v>
      </c>
      <c r="AD32" t="s">
        <v>3881</v>
      </c>
      <c r="AE32" t="s">
        <v>3946</v>
      </c>
      <c r="AF32" t="s">
        <v>3876</v>
      </c>
    </row>
    <row r="33" spans="1:32" x14ac:dyDescent="0.25">
      <c r="A33" s="161">
        <v>45659</v>
      </c>
      <c r="B33" s="161">
        <v>45659</v>
      </c>
      <c r="C33" t="s">
        <v>3894</v>
      </c>
      <c r="D33" t="s">
        <v>3947</v>
      </c>
      <c r="E33" t="s">
        <v>3907</v>
      </c>
      <c r="F33" s="375">
        <v>36344</v>
      </c>
      <c r="G33" t="s">
        <v>3948</v>
      </c>
      <c r="H33" t="s">
        <v>3871</v>
      </c>
      <c r="I33" s="375">
        <v>43999</v>
      </c>
      <c r="J33" t="s">
        <v>22</v>
      </c>
      <c r="K33" t="s">
        <v>3904</v>
      </c>
      <c r="L33" s="33">
        <v>311.85000000000002</v>
      </c>
      <c r="M33" s="33">
        <v>311.85000000000002</v>
      </c>
      <c r="N33" s="33">
        <v>0</v>
      </c>
      <c r="O33" s="33">
        <v>0</v>
      </c>
      <c r="P33" s="33">
        <v>0</v>
      </c>
      <c r="Q33" s="33">
        <v>0</v>
      </c>
      <c r="R33" s="33">
        <v>311.85000000000002</v>
      </c>
      <c r="S33" s="33">
        <v>0</v>
      </c>
      <c r="T33" s="33">
        <v>0</v>
      </c>
      <c r="U33" s="33">
        <v>0</v>
      </c>
      <c r="V33" s="33">
        <v>0</v>
      </c>
      <c r="W33" s="33">
        <v>0</v>
      </c>
      <c r="X33" s="33">
        <v>0</v>
      </c>
      <c r="Y33" s="33">
        <v>0</v>
      </c>
      <c r="Z33" s="33">
        <v>0</v>
      </c>
      <c r="AA33" s="33">
        <v>0</v>
      </c>
      <c r="AB33" s="33">
        <v>0</v>
      </c>
      <c r="AC33" t="s">
        <v>3924</v>
      </c>
      <c r="AD33" t="s">
        <v>3881</v>
      </c>
      <c r="AE33" t="s">
        <v>3949</v>
      </c>
      <c r="AF33" t="s">
        <v>3876</v>
      </c>
    </row>
    <row r="34" spans="1:32" x14ac:dyDescent="0.25">
      <c r="A34" s="161">
        <v>45659</v>
      </c>
      <c r="B34" s="161">
        <v>45659</v>
      </c>
      <c r="C34" t="s">
        <v>3894</v>
      </c>
      <c r="D34" t="s">
        <v>3891</v>
      </c>
      <c r="E34" t="s">
        <v>2236</v>
      </c>
      <c r="F34" s="375">
        <v>40863</v>
      </c>
      <c r="G34" t="s">
        <v>3950</v>
      </c>
      <c r="H34" t="s">
        <v>3935</v>
      </c>
      <c r="I34" t="s">
        <v>3951</v>
      </c>
      <c r="J34" t="s">
        <v>3888</v>
      </c>
      <c r="K34" t="s">
        <v>3904</v>
      </c>
      <c r="L34" s="33">
        <v>195.52</v>
      </c>
      <c r="M34" s="33">
        <v>0</v>
      </c>
      <c r="N34" s="33">
        <v>0</v>
      </c>
      <c r="O34" s="33">
        <v>0</v>
      </c>
      <c r="P34" s="33">
        <v>0</v>
      </c>
      <c r="Q34" s="33">
        <v>0</v>
      </c>
      <c r="R34" s="33">
        <v>195.52</v>
      </c>
      <c r="S34" s="33">
        <v>195.52</v>
      </c>
      <c r="T34" s="33">
        <v>0</v>
      </c>
      <c r="U34" s="33">
        <v>0</v>
      </c>
      <c r="V34" s="33">
        <v>195.52</v>
      </c>
      <c r="W34" s="33">
        <v>0</v>
      </c>
      <c r="X34" s="33">
        <v>0</v>
      </c>
      <c r="Y34" s="33">
        <v>0</v>
      </c>
      <c r="Z34" s="33">
        <v>195.52</v>
      </c>
      <c r="AA34" s="33">
        <v>0</v>
      </c>
      <c r="AB34" s="33">
        <v>0</v>
      </c>
      <c r="AC34" t="s">
        <v>3952</v>
      </c>
      <c r="AD34" t="s">
        <v>3881</v>
      </c>
      <c r="AE34" t="s">
        <v>3953</v>
      </c>
      <c r="AF34" t="s">
        <v>3876</v>
      </c>
    </row>
    <row r="35" spans="1:32" x14ac:dyDescent="0.25">
      <c r="A35" s="161">
        <v>45659</v>
      </c>
      <c r="B35" s="161">
        <v>45659</v>
      </c>
      <c r="C35" t="s">
        <v>3894</v>
      </c>
      <c r="D35" t="s">
        <v>3947</v>
      </c>
      <c r="E35" t="s">
        <v>2236</v>
      </c>
      <c r="F35" s="375">
        <v>40527</v>
      </c>
      <c r="G35" t="s">
        <v>3954</v>
      </c>
      <c r="H35" t="s">
        <v>3871</v>
      </c>
      <c r="I35" s="375">
        <v>44004</v>
      </c>
      <c r="J35" t="s">
        <v>22</v>
      </c>
      <c r="K35" t="s">
        <v>3904</v>
      </c>
      <c r="L35" s="33">
        <v>155.93</v>
      </c>
      <c r="M35" s="33">
        <v>155.93</v>
      </c>
      <c r="N35" s="33">
        <v>0</v>
      </c>
      <c r="O35" s="33">
        <v>0</v>
      </c>
      <c r="P35" s="33">
        <v>0</v>
      </c>
      <c r="Q35" s="33">
        <v>0</v>
      </c>
      <c r="R35" s="33">
        <v>155.93</v>
      </c>
      <c r="S35" s="33">
        <v>0</v>
      </c>
      <c r="T35" s="33">
        <v>0</v>
      </c>
      <c r="U35" s="33">
        <v>0</v>
      </c>
      <c r="V35" s="33">
        <v>0</v>
      </c>
      <c r="W35" s="33">
        <v>0</v>
      </c>
      <c r="X35" s="33">
        <v>0</v>
      </c>
      <c r="Y35" s="33">
        <v>0</v>
      </c>
      <c r="Z35" s="33">
        <v>0</v>
      </c>
      <c r="AA35" s="33">
        <v>0</v>
      </c>
      <c r="AB35" s="33">
        <v>0</v>
      </c>
      <c r="AC35" t="s">
        <v>3873</v>
      </c>
      <c r="AD35" t="s">
        <v>3881</v>
      </c>
      <c r="AE35" t="s">
        <v>3955</v>
      </c>
      <c r="AF35" t="s">
        <v>3876</v>
      </c>
    </row>
    <row r="36" spans="1:32" x14ac:dyDescent="0.25">
      <c r="A36" s="161">
        <v>45659</v>
      </c>
      <c r="B36" s="161">
        <v>45659</v>
      </c>
      <c r="C36" t="s">
        <v>3894</v>
      </c>
      <c r="D36" t="s">
        <v>1911</v>
      </c>
      <c r="E36" t="s">
        <v>3907</v>
      </c>
      <c r="F36" s="375">
        <v>35093</v>
      </c>
      <c r="G36" t="s">
        <v>3956</v>
      </c>
      <c r="H36" t="s">
        <v>3903</v>
      </c>
      <c r="I36" s="375">
        <v>44005</v>
      </c>
      <c r="J36" t="s">
        <v>22</v>
      </c>
      <c r="K36" t="s">
        <v>3904</v>
      </c>
      <c r="L36" s="33">
        <v>1540</v>
      </c>
      <c r="M36" s="33">
        <v>0</v>
      </c>
      <c r="N36" s="33">
        <v>1540</v>
      </c>
      <c r="O36" s="33">
        <v>1540</v>
      </c>
      <c r="P36" s="33">
        <v>0</v>
      </c>
      <c r="Q36" s="33">
        <v>0</v>
      </c>
      <c r="R36" s="33">
        <v>0</v>
      </c>
      <c r="S36" s="33">
        <v>0</v>
      </c>
      <c r="T36" s="33">
        <v>0</v>
      </c>
      <c r="U36" s="33">
        <v>0</v>
      </c>
      <c r="V36" s="33">
        <v>1540</v>
      </c>
      <c r="W36" s="33">
        <v>0</v>
      </c>
      <c r="X36" s="33">
        <v>0</v>
      </c>
      <c r="Y36" s="33">
        <v>0</v>
      </c>
      <c r="Z36" s="33">
        <v>0</v>
      </c>
      <c r="AA36" s="33">
        <v>0</v>
      </c>
      <c r="AB36" s="33">
        <v>0</v>
      </c>
      <c r="AC36" t="s">
        <v>3957</v>
      </c>
      <c r="AD36" t="s">
        <v>3881</v>
      </c>
      <c r="AE36" t="s">
        <v>3958</v>
      </c>
      <c r="AF36" t="s">
        <v>3876</v>
      </c>
    </row>
    <row r="37" spans="1:32" x14ac:dyDescent="0.25">
      <c r="A37" s="161">
        <v>45659</v>
      </c>
      <c r="B37" s="161">
        <v>45659</v>
      </c>
      <c r="C37" t="s">
        <v>3894</v>
      </c>
      <c r="D37" t="s">
        <v>3891</v>
      </c>
      <c r="E37" t="s">
        <v>2236</v>
      </c>
      <c r="F37" s="375">
        <v>40939</v>
      </c>
      <c r="G37" t="s">
        <v>3959</v>
      </c>
      <c r="H37" t="s">
        <v>3903</v>
      </c>
      <c r="I37" s="375">
        <v>44007</v>
      </c>
      <c r="J37" t="s">
        <v>22</v>
      </c>
      <c r="K37" t="s">
        <v>3904</v>
      </c>
      <c r="L37" s="33">
        <v>353.5</v>
      </c>
      <c r="M37" s="33">
        <v>0</v>
      </c>
      <c r="N37" s="33">
        <v>353.5</v>
      </c>
      <c r="O37" s="33">
        <v>353.5</v>
      </c>
      <c r="P37" s="33">
        <v>0</v>
      </c>
      <c r="Q37" s="33">
        <v>0</v>
      </c>
      <c r="R37" s="33">
        <v>0</v>
      </c>
      <c r="S37" s="33">
        <v>0</v>
      </c>
      <c r="T37" s="33">
        <v>0</v>
      </c>
      <c r="U37" s="33">
        <v>0</v>
      </c>
      <c r="V37" s="33">
        <v>353.5</v>
      </c>
      <c r="W37" s="33">
        <v>0</v>
      </c>
      <c r="X37" s="33">
        <v>0</v>
      </c>
      <c r="Y37" s="33">
        <v>0</v>
      </c>
      <c r="Z37" s="33">
        <v>0</v>
      </c>
      <c r="AA37" s="33">
        <v>0</v>
      </c>
      <c r="AB37" s="33">
        <v>0</v>
      </c>
      <c r="AC37" t="s">
        <v>3952</v>
      </c>
      <c r="AD37" t="s">
        <v>3881</v>
      </c>
      <c r="AE37" t="s">
        <v>3960</v>
      </c>
      <c r="AF37" t="s">
        <v>3876</v>
      </c>
    </row>
    <row r="38" spans="1:32" x14ac:dyDescent="0.25">
      <c r="A38" s="161">
        <v>45659</v>
      </c>
      <c r="B38" s="161">
        <v>45659</v>
      </c>
      <c r="C38" t="s">
        <v>3894</v>
      </c>
      <c r="D38" t="s">
        <v>1911</v>
      </c>
      <c r="E38" t="s">
        <v>3907</v>
      </c>
      <c r="F38" s="375">
        <v>40940</v>
      </c>
      <c r="G38" t="s">
        <v>3961</v>
      </c>
      <c r="H38" t="s">
        <v>3962</v>
      </c>
      <c r="I38" s="375">
        <v>44013</v>
      </c>
      <c r="J38" t="s">
        <v>3888</v>
      </c>
      <c r="K38" t="s">
        <v>3904</v>
      </c>
      <c r="L38" s="33">
        <v>418</v>
      </c>
      <c r="M38" s="33">
        <v>0</v>
      </c>
      <c r="N38" s="33">
        <v>334.4</v>
      </c>
      <c r="O38" s="33">
        <v>334.4</v>
      </c>
      <c r="P38" s="33">
        <v>0</v>
      </c>
      <c r="Q38" s="33">
        <v>0</v>
      </c>
      <c r="R38" s="33">
        <v>83.6</v>
      </c>
      <c r="S38" s="33">
        <v>83.6</v>
      </c>
      <c r="T38" s="33">
        <v>0</v>
      </c>
      <c r="U38" s="33">
        <v>0</v>
      </c>
      <c r="V38" s="33">
        <v>418</v>
      </c>
      <c r="W38" s="33">
        <v>0</v>
      </c>
      <c r="X38" s="33">
        <v>0</v>
      </c>
      <c r="Y38" s="33">
        <v>0</v>
      </c>
      <c r="Z38" s="33">
        <v>83.6</v>
      </c>
      <c r="AA38" s="33">
        <v>0</v>
      </c>
      <c r="AB38" s="33">
        <v>0</v>
      </c>
      <c r="AC38" t="s">
        <v>3938</v>
      </c>
      <c r="AD38" t="s">
        <v>3881</v>
      </c>
      <c r="AE38" t="s">
        <v>3963</v>
      </c>
      <c r="AF38" t="s">
        <v>3876</v>
      </c>
    </row>
    <row r="39" spans="1:32" x14ac:dyDescent="0.25">
      <c r="A39" s="161">
        <v>45659</v>
      </c>
      <c r="B39" s="161">
        <v>45659</v>
      </c>
      <c r="C39" t="s">
        <v>3894</v>
      </c>
      <c r="D39" t="s">
        <v>1911</v>
      </c>
      <c r="E39" t="s">
        <v>3907</v>
      </c>
      <c r="F39" s="375">
        <v>38013</v>
      </c>
      <c r="G39" t="s">
        <v>3964</v>
      </c>
      <c r="H39" t="s">
        <v>3871</v>
      </c>
      <c r="I39" s="375">
        <v>44018</v>
      </c>
      <c r="J39" t="s">
        <v>22</v>
      </c>
      <c r="K39" t="s">
        <v>3904</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1562.62</v>
      </c>
      <c r="AC39" t="s">
        <v>3873</v>
      </c>
      <c r="AD39" t="s">
        <v>3881</v>
      </c>
      <c r="AE39" t="s">
        <v>3965</v>
      </c>
      <c r="AF39" t="s">
        <v>3876</v>
      </c>
    </row>
    <row r="40" spans="1:32" x14ac:dyDescent="0.25">
      <c r="A40" s="161">
        <v>45659</v>
      </c>
      <c r="B40" s="161">
        <v>45659</v>
      </c>
      <c r="C40" t="s">
        <v>3894</v>
      </c>
      <c r="D40" t="s">
        <v>1911</v>
      </c>
      <c r="E40" t="s">
        <v>3907</v>
      </c>
      <c r="F40" s="375">
        <v>39539</v>
      </c>
      <c r="G40" t="s">
        <v>3966</v>
      </c>
      <c r="H40" t="s">
        <v>3871</v>
      </c>
      <c r="I40" s="375">
        <v>44019</v>
      </c>
      <c r="J40" t="s">
        <v>22</v>
      </c>
      <c r="K40" t="s">
        <v>3904</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t="s">
        <v>3967</v>
      </c>
      <c r="AD40" t="s">
        <v>3881</v>
      </c>
      <c r="AE40" t="s">
        <v>3968</v>
      </c>
      <c r="AF40" t="s">
        <v>3876</v>
      </c>
    </row>
    <row r="41" spans="1:32" x14ac:dyDescent="0.25">
      <c r="A41" s="161">
        <v>45659</v>
      </c>
      <c r="B41" s="161">
        <v>45659</v>
      </c>
      <c r="C41" t="s">
        <v>3894</v>
      </c>
      <c r="D41" t="s">
        <v>1911</v>
      </c>
      <c r="E41" t="s">
        <v>3907</v>
      </c>
      <c r="F41" s="375">
        <v>34575</v>
      </c>
      <c r="G41" t="s">
        <v>3969</v>
      </c>
      <c r="H41" t="s">
        <v>3871</v>
      </c>
      <c r="I41" s="375">
        <v>44024</v>
      </c>
      <c r="J41" t="s">
        <v>22</v>
      </c>
      <c r="K41" t="s">
        <v>3904</v>
      </c>
      <c r="L41" s="33">
        <v>155.93</v>
      </c>
      <c r="M41" s="33">
        <v>155.93</v>
      </c>
      <c r="N41" s="33">
        <v>0</v>
      </c>
      <c r="O41" s="33">
        <v>0</v>
      </c>
      <c r="P41" s="33">
        <v>0</v>
      </c>
      <c r="Q41" s="33">
        <v>0</v>
      </c>
      <c r="R41" s="33">
        <v>155.93</v>
      </c>
      <c r="S41" s="33">
        <v>0</v>
      </c>
      <c r="T41" s="33">
        <v>0</v>
      </c>
      <c r="U41" s="33">
        <v>0</v>
      </c>
      <c r="V41" s="33">
        <v>0</v>
      </c>
      <c r="W41" s="33">
        <v>0</v>
      </c>
      <c r="X41" s="33">
        <v>0</v>
      </c>
      <c r="Y41" s="33">
        <v>0</v>
      </c>
      <c r="Z41" s="33">
        <v>0</v>
      </c>
      <c r="AA41" s="33">
        <v>0</v>
      </c>
      <c r="AB41" s="33">
        <v>0</v>
      </c>
      <c r="AC41" t="s">
        <v>3967</v>
      </c>
      <c r="AD41" t="s">
        <v>3881</v>
      </c>
      <c r="AE41" t="s">
        <v>3970</v>
      </c>
      <c r="AF41" t="s">
        <v>3876</v>
      </c>
    </row>
    <row r="42" spans="1:32" x14ac:dyDescent="0.25">
      <c r="A42" s="161">
        <v>45659</v>
      </c>
      <c r="B42" s="161">
        <v>45659</v>
      </c>
      <c r="C42" t="s">
        <v>3894</v>
      </c>
      <c r="D42" t="s">
        <v>1911</v>
      </c>
      <c r="E42" t="s">
        <v>3907</v>
      </c>
      <c r="F42" s="375">
        <v>40777</v>
      </c>
      <c r="G42" t="s">
        <v>3971</v>
      </c>
      <c r="H42" t="s">
        <v>3871</v>
      </c>
      <c r="I42" s="375">
        <v>44025</v>
      </c>
      <c r="J42" t="s">
        <v>3888</v>
      </c>
      <c r="K42" t="s">
        <v>3904</v>
      </c>
      <c r="L42" s="33">
        <v>35</v>
      </c>
      <c r="M42" s="33">
        <v>0</v>
      </c>
      <c r="N42" s="33">
        <v>0</v>
      </c>
      <c r="O42" s="33">
        <v>0</v>
      </c>
      <c r="P42" s="33">
        <v>0</v>
      </c>
      <c r="Q42" s="33">
        <v>0</v>
      </c>
      <c r="R42" s="33">
        <v>35</v>
      </c>
      <c r="S42" s="33">
        <v>35</v>
      </c>
      <c r="T42" s="33">
        <v>0</v>
      </c>
      <c r="U42" s="33">
        <v>0</v>
      </c>
      <c r="V42" s="33">
        <v>35</v>
      </c>
      <c r="W42" s="33">
        <v>0</v>
      </c>
      <c r="X42" s="33">
        <v>0</v>
      </c>
      <c r="Y42" s="33">
        <v>0</v>
      </c>
      <c r="Z42" s="33">
        <v>35</v>
      </c>
      <c r="AA42" s="33">
        <v>0</v>
      </c>
      <c r="AB42" s="33">
        <v>0</v>
      </c>
      <c r="AC42" t="s">
        <v>3972</v>
      </c>
      <c r="AD42" t="s">
        <v>3881</v>
      </c>
      <c r="AE42" t="s">
        <v>3973</v>
      </c>
      <c r="AF42" t="s">
        <v>3876</v>
      </c>
    </row>
    <row r="43" spans="1:32" x14ac:dyDescent="0.25">
      <c r="A43" s="161">
        <v>45659</v>
      </c>
      <c r="B43" s="161">
        <v>45659</v>
      </c>
      <c r="C43" t="s">
        <v>3894</v>
      </c>
      <c r="D43" t="s">
        <v>1911</v>
      </c>
      <c r="E43" t="s">
        <v>3907</v>
      </c>
      <c r="F43" s="375">
        <v>37495</v>
      </c>
      <c r="G43" t="s">
        <v>3974</v>
      </c>
      <c r="H43" t="s">
        <v>3871</v>
      </c>
      <c r="I43" s="375">
        <v>44026</v>
      </c>
      <c r="J43" t="s">
        <v>3888</v>
      </c>
      <c r="K43" t="s">
        <v>3904</v>
      </c>
      <c r="L43" s="33">
        <v>35</v>
      </c>
      <c r="M43" s="33">
        <v>17.5</v>
      </c>
      <c r="N43" s="33">
        <v>0</v>
      </c>
      <c r="O43" s="33">
        <v>0</v>
      </c>
      <c r="P43" s="33">
        <v>0</v>
      </c>
      <c r="Q43" s="33">
        <v>0</v>
      </c>
      <c r="R43" s="33">
        <v>35</v>
      </c>
      <c r="S43" s="33">
        <v>17.5</v>
      </c>
      <c r="T43" s="33">
        <v>0</v>
      </c>
      <c r="U43" s="33">
        <v>0</v>
      </c>
      <c r="V43" s="33">
        <v>17.5</v>
      </c>
      <c r="W43" s="33">
        <v>0</v>
      </c>
      <c r="X43" s="33">
        <v>0</v>
      </c>
      <c r="Y43" s="33">
        <v>0</v>
      </c>
      <c r="Z43" s="33">
        <v>17.5</v>
      </c>
      <c r="AA43" s="33">
        <v>0</v>
      </c>
      <c r="AB43" s="33">
        <v>0</v>
      </c>
      <c r="AC43" t="s">
        <v>3873</v>
      </c>
      <c r="AD43" t="s">
        <v>3881</v>
      </c>
      <c r="AE43" t="s">
        <v>3975</v>
      </c>
      <c r="AF43" t="s">
        <v>3876</v>
      </c>
    </row>
    <row r="44" spans="1:32" x14ac:dyDescent="0.25">
      <c r="A44" s="161">
        <v>45659</v>
      </c>
      <c r="B44" s="161">
        <v>45659</v>
      </c>
      <c r="C44" t="s">
        <v>3894</v>
      </c>
      <c r="D44" t="s">
        <v>1911</v>
      </c>
      <c r="E44" t="s">
        <v>3907</v>
      </c>
      <c r="F44" s="375">
        <v>40942</v>
      </c>
      <c r="G44" t="s">
        <v>3976</v>
      </c>
      <c r="H44" t="s">
        <v>3871</v>
      </c>
      <c r="I44" s="375">
        <v>44029</v>
      </c>
      <c r="J44" t="s">
        <v>22</v>
      </c>
      <c r="K44" t="s">
        <v>3904</v>
      </c>
      <c r="L44" s="33">
        <v>350.93</v>
      </c>
      <c r="M44" s="33">
        <v>175.47</v>
      </c>
      <c r="N44" s="33">
        <v>0</v>
      </c>
      <c r="O44" s="33">
        <v>0</v>
      </c>
      <c r="P44" s="33">
        <v>0</v>
      </c>
      <c r="Q44" s="33">
        <v>0</v>
      </c>
      <c r="R44" s="33">
        <v>350.93</v>
      </c>
      <c r="S44" s="33">
        <v>175.47</v>
      </c>
      <c r="T44" s="33">
        <v>0</v>
      </c>
      <c r="U44" s="33">
        <v>0</v>
      </c>
      <c r="V44" s="33">
        <v>175.47</v>
      </c>
      <c r="W44" s="33">
        <v>0</v>
      </c>
      <c r="X44" s="33">
        <v>0</v>
      </c>
      <c r="Y44" s="33">
        <v>0</v>
      </c>
      <c r="Z44" s="33">
        <v>175.25</v>
      </c>
      <c r="AA44" s="33">
        <v>0</v>
      </c>
      <c r="AB44" s="33">
        <v>0</v>
      </c>
      <c r="AC44" t="s">
        <v>3873</v>
      </c>
      <c r="AD44" t="s">
        <v>3881</v>
      </c>
      <c r="AE44" t="s">
        <v>3977</v>
      </c>
      <c r="AF44" t="s">
        <v>3876</v>
      </c>
    </row>
    <row r="45" spans="1:32" x14ac:dyDescent="0.25">
      <c r="A45" s="161">
        <v>45659</v>
      </c>
      <c r="B45" s="161">
        <v>45659</v>
      </c>
      <c r="C45" t="s">
        <v>3894</v>
      </c>
      <c r="D45" t="s">
        <v>1911</v>
      </c>
      <c r="E45" t="s">
        <v>3907</v>
      </c>
      <c r="F45" s="375">
        <v>40941</v>
      </c>
      <c r="G45" t="s">
        <v>3978</v>
      </c>
      <c r="H45" t="s">
        <v>3909</v>
      </c>
      <c r="I45" s="375">
        <v>44032</v>
      </c>
      <c r="J45" t="s">
        <v>3888</v>
      </c>
      <c r="K45" t="s">
        <v>3904</v>
      </c>
      <c r="L45" s="33">
        <v>150</v>
      </c>
      <c r="M45" s="33">
        <v>0</v>
      </c>
      <c r="N45" s="33">
        <v>120</v>
      </c>
      <c r="O45" s="33">
        <v>120</v>
      </c>
      <c r="P45" s="33">
        <v>0</v>
      </c>
      <c r="Q45" s="33">
        <v>0</v>
      </c>
      <c r="R45" s="33">
        <v>30</v>
      </c>
      <c r="S45" s="33">
        <v>30</v>
      </c>
      <c r="T45" s="33">
        <v>0</v>
      </c>
      <c r="U45" s="33">
        <v>0</v>
      </c>
      <c r="V45" s="33">
        <v>150</v>
      </c>
      <c r="W45" s="33">
        <v>0</v>
      </c>
      <c r="X45" s="33">
        <v>0</v>
      </c>
      <c r="Y45" s="33">
        <v>0</v>
      </c>
      <c r="Z45" s="33">
        <v>30</v>
      </c>
      <c r="AA45" s="33">
        <v>0</v>
      </c>
      <c r="AB45" s="33">
        <v>0</v>
      </c>
      <c r="AC45" t="s">
        <v>3952</v>
      </c>
      <c r="AD45" t="s">
        <v>3881</v>
      </c>
      <c r="AE45" t="s">
        <v>3979</v>
      </c>
      <c r="AF45" t="s">
        <v>3876</v>
      </c>
    </row>
    <row r="46" spans="1:32" x14ac:dyDescent="0.25">
      <c r="A46" s="161">
        <v>45659</v>
      </c>
      <c r="B46" s="161">
        <v>45659</v>
      </c>
      <c r="C46" t="s">
        <v>3894</v>
      </c>
      <c r="D46" t="s">
        <v>3891</v>
      </c>
      <c r="E46" t="s">
        <v>2236</v>
      </c>
      <c r="F46" s="375">
        <v>40944</v>
      </c>
      <c r="G46" t="s">
        <v>3980</v>
      </c>
      <c r="H46" t="s">
        <v>3871</v>
      </c>
      <c r="I46" s="375">
        <v>44034</v>
      </c>
      <c r="J46" t="s">
        <v>3888</v>
      </c>
      <c r="K46" t="s">
        <v>3904</v>
      </c>
      <c r="L46" s="33">
        <v>455.93</v>
      </c>
      <c r="M46" s="33">
        <v>280.47000000000003</v>
      </c>
      <c r="N46" s="33">
        <v>0</v>
      </c>
      <c r="O46" s="33">
        <v>0</v>
      </c>
      <c r="P46" s="33">
        <v>0</v>
      </c>
      <c r="Q46" s="33">
        <v>0</v>
      </c>
      <c r="R46" s="33">
        <v>455.93</v>
      </c>
      <c r="S46" s="33">
        <v>175.47</v>
      </c>
      <c r="T46" s="33">
        <v>0</v>
      </c>
      <c r="U46" s="33">
        <v>0</v>
      </c>
      <c r="V46" s="33">
        <v>175.47</v>
      </c>
      <c r="W46" s="33">
        <v>0</v>
      </c>
      <c r="X46" s="33">
        <v>0</v>
      </c>
      <c r="Y46" s="33">
        <v>0</v>
      </c>
      <c r="Z46" s="33">
        <v>175.47</v>
      </c>
      <c r="AA46" s="33">
        <v>0</v>
      </c>
      <c r="AB46" s="33">
        <v>0</v>
      </c>
      <c r="AC46" t="s">
        <v>3957</v>
      </c>
      <c r="AD46" t="s">
        <v>3881</v>
      </c>
      <c r="AE46" t="s">
        <v>3981</v>
      </c>
      <c r="AF46" t="s">
        <v>3876</v>
      </c>
    </row>
    <row r="47" spans="1:32" x14ac:dyDescent="0.25">
      <c r="A47" s="161">
        <v>45659</v>
      </c>
      <c r="B47" s="161">
        <v>45659</v>
      </c>
      <c r="C47" t="s">
        <v>3894</v>
      </c>
      <c r="D47" t="s">
        <v>1911</v>
      </c>
      <c r="E47" t="s">
        <v>3907</v>
      </c>
      <c r="F47" s="375">
        <v>35447</v>
      </c>
      <c r="G47" t="s">
        <v>3982</v>
      </c>
      <c r="H47" t="s">
        <v>3871</v>
      </c>
      <c r="I47" s="375">
        <v>44039</v>
      </c>
      <c r="J47" t="s">
        <v>22</v>
      </c>
      <c r="K47" t="s">
        <v>3904</v>
      </c>
      <c r="L47" s="33">
        <v>0</v>
      </c>
      <c r="M47" s="33">
        <v>0</v>
      </c>
      <c r="N47" s="33">
        <v>0</v>
      </c>
      <c r="O47" s="33">
        <v>0</v>
      </c>
      <c r="P47" s="33">
        <v>0</v>
      </c>
      <c r="Q47" s="33">
        <v>0</v>
      </c>
      <c r="R47" s="33">
        <v>0</v>
      </c>
      <c r="S47" s="33">
        <v>0</v>
      </c>
      <c r="T47" s="33">
        <v>0</v>
      </c>
      <c r="U47" s="33">
        <v>0</v>
      </c>
      <c r="V47" s="33">
        <v>0</v>
      </c>
      <c r="W47" s="33">
        <v>0</v>
      </c>
      <c r="X47" s="33">
        <v>0</v>
      </c>
      <c r="Y47" s="33">
        <v>0</v>
      </c>
      <c r="Z47" s="33">
        <v>0</v>
      </c>
      <c r="AA47" s="33">
        <v>0</v>
      </c>
      <c r="AB47" s="33">
        <v>6000</v>
      </c>
      <c r="AC47" t="s">
        <v>3983</v>
      </c>
      <c r="AD47" t="s">
        <v>3881</v>
      </c>
      <c r="AE47" t="s">
        <v>3984</v>
      </c>
      <c r="AF47" t="s">
        <v>3876</v>
      </c>
    </row>
    <row r="48" spans="1:32" x14ac:dyDescent="0.25">
      <c r="A48" s="161">
        <v>45659</v>
      </c>
      <c r="B48" s="161">
        <v>45659</v>
      </c>
      <c r="C48" t="s">
        <v>3894</v>
      </c>
      <c r="D48" t="s">
        <v>3891</v>
      </c>
      <c r="E48" t="s">
        <v>2236</v>
      </c>
      <c r="F48" s="375">
        <v>36937</v>
      </c>
      <c r="G48" t="s">
        <v>3985</v>
      </c>
      <c r="H48" t="s">
        <v>3871</v>
      </c>
      <c r="I48" s="375">
        <v>44040</v>
      </c>
      <c r="J48" t="s">
        <v>22</v>
      </c>
      <c r="K48" t="s">
        <v>3904</v>
      </c>
      <c r="L48" s="33">
        <v>0</v>
      </c>
      <c r="M48" s="33">
        <v>0</v>
      </c>
      <c r="N48" s="33">
        <v>0</v>
      </c>
      <c r="O48" s="33">
        <v>0</v>
      </c>
      <c r="P48" s="33">
        <v>0</v>
      </c>
      <c r="Q48" s="33">
        <v>0</v>
      </c>
      <c r="R48" s="33">
        <v>0</v>
      </c>
      <c r="S48" s="33">
        <v>0</v>
      </c>
      <c r="T48" s="33">
        <v>0</v>
      </c>
      <c r="U48" s="33">
        <v>0</v>
      </c>
      <c r="V48" s="33">
        <v>0</v>
      </c>
      <c r="W48" s="33">
        <v>0</v>
      </c>
      <c r="X48" s="33">
        <v>0</v>
      </c>
      <c r="Y48" s="33">
        <v>0</v>
      </c>
      <c r="Z48" s="33">
        <v>0</v>
      </c>
      <c r="AA48" s="33">
        <v>0</v>
      </c>
      <c r="AB48" s="33">
        <v>139.99</v>
      </c>
      <c r="AC48" t="s">
        <v>3905</v>
      </c>
      <c r="AD48" t="s">
        <v>3881</v>
      </c>
      <c r="AE48" t="s">
        <v>3986</v>
      </c>
      <c r="AF48" t="s">
        <v>3876</v>
      </c>
    </row>
    <row r="49" spans="1:32" x14ac:dyDescent="0.25">
      <c r="A49" s="161">
        <v>45661</v>
      </c>
      <c r="B49" s="161">
        <v>45661</v>
      </c>
      <c r="C49" t="s">
        <v>3868</v>
      </c>
      <c r="D49" t="s">
        <v>3877</v>
      </c>
      <c r="E49" t="s">
        <v>3878</v>
      </c>
      <c r="F49" s="375">
        <v>35293</v>
      </c>
      <c r="G49" t="s">
        <v>3987</v>
      </c>
      <c r="H49" t="s">
        <v>3903</v>
      </c>
      <c r="I49" s="375">
        <v>44041</v>
      </c>
      <c r="J49" t="s">
        <v>22</v>
      </c>
      <c r="K49" t="s">
        <v>3904</v>
      </c>
      <c r="L49" s="33">
        <v>0</v>
      </c>
      <c r="M49" s="33">
        <v>0</v>
      </c>
      <c r="N49" s="33">
        <v>0</v>
      </c>
      <c r="O49" s="33">
        <v>0</v>
      </c>
      <c r="P49" s="33">
        <v>0</v>
      </c>
      <c r="Q49" s="33">
        <v>0</v>
      </c>
      <c r="R49" s="33">
        <v>0</v>
      </c>
      <c r="S49" s="33">
        <v>0</v>
      </c>
      <c r="T49" s="33">
        <v>0</v>
      </c>
      <c r="U49" s="33">
        <v>0</v>
      </c>
      <c r="V49" s="33">
        <v>0</v>
      </c>
      <c r="W49" s="33">
        <v>0</v>
      </c>
      <c r="X49" s="33">
        <v>0</v>
      </c>
      <c r="Y49" s="33">
        <v>0</v>
      </c>
      <c r="Z49" s="33">
        <v>0</v>
      </c>
      <c r="AA49" s="33">
        <v>0</v>
      </c>
      <c r="AB49" s="33">
        <v>0</v>
      </c>
      <c r="AC49" t="s">
        <v>3988</v>
      </c>
      <c r="AD49" t="s">
        <v>3881</v>
      </c>
      <c r="AE49" t="s">
        <v>3989</v>
      </c>
      <c r="AF49" t="s">
        <v>3876</v>
      </c>
    </row>
    <row r="50" spans="1:32" x14ac:dyDescent="0.25">
      <c r="A50" s="161">
        <v>45661</v>
      </c>
      <c r="B50" s="161">
        <v>45661</v>
      </c>
      <c r="C50" t="s">
        <v>3894</v>
      </c>
      <c r="D50" t="s">
        <v>3891</v>
      </c>
      <c r="E50" t="s">
        <v>3907</v>
      </c>
      <c r="F50" s="375">
        <v>40373</v>
      </c>
      <c r="G50" t="s">
        <v>3990</v>
      </c>
      <c r="H50" t="s">
        <v>3871</v>
      </c>
      <c r="I50" s="375">
        <v>44042</v>
      </c>
      <c r="J50" t="s">
        <v>22</v>
      </c>
      <c r="K50" t="s">
        <v>3904</v>
      </c>
      <c r="L50" s="33">
        <v>0</v>
      </c>
      <c r="M50" s="33">
        <v>0</v>
      </c>
      <c r="N50" s="33">
        <v>0</v>
      </c>
      <c r="O50" s="33">
        <v>0</v>
      </c>
      <c r="P50" s="33">
        <v>0</v>
      </c>
      <c r="Q50" s="33">
        <v>0</v>
      </c>
      <c r="R50" s="33">
        <v>0</v>
      </c>
      <c r="S50" s="33">
        <v>0</v>
      </c>
      <c r="T50" s="33">
        <v>0</v>
      </c>
      <c r="U50" s="33">
        <v>0</v>
      </c>
      <c r="V50" s="33">
        <v>0</v>
      </c>
      <c r="W50" s="33">
        <v>0</v>
      </c>
      <c r="X50" s="33">
        <v>0</v>
      </c>
      <c r="Y50" s="33">
        <v>0</v>
      </c>
      <c r="Z50" s="33">
        <v>0</v>
      </c>
      <c r="AA50" s="33">
        <v>0</v>
      </c>
      <c r="AB50" s="33">
        <v>30</v>
      </c>
      <c r="AC50" t="s">
        <v>3991</v>
      </c>
      <c r="AD50" t="s">
        <v>3881</v>
      </c>
      <c r="AE50" t="s">
        <v>3992</v>
      </c>
      <c r="AF50" t="s">
        <v>3876</v>
      </c>
    </row>
    <row r="51" spans="1:32" x14ac:dyDescent="0.25">
      <c r="A51" s="161">
        <v>45661</v>
      </c>
      <c r="B51" s="161">
        <v>45661</v>
      </c>
      <c r="C51" t="s">
        <v>3894</v>
      </c>
      <c r="D51" t="s">
        <v>3891</v>
      </c>
      <c r="E51" t="s">
        <v>2236</v>
      </c>
      <c r="F51" s="375">
        <v>40398</v>
      </c>
      <c r="G51" t="s">
        <v>3993</v>
      </c>
      <c r="H51" t="s">
        <v>3871</v>
      </c>
      <c r="I51" s="375">
        <v>44048</v>
      </c>
      <c r="J51" t="s">
        <v>3888</v>
      </c>
      <c r="K51" t="s">
        <v>3904</v>
      </c>
      <c r="L51" s="33">
        <v>963.45</v>
      </c>
      <c r="M51" s="33">
        <v>396.45</v>
      </c>
      <c r="N51" s="33">
        <v>0</v>
      </c>
      <c r="O51" s="33">
        <v>0</v>
      </c>
      <c r="P51" s="33">
        <v>0</v>
      </c>
      <c r="Q51" s="33">
        <v>0</v>
      </c>
      <c r="R51" s="33">
        <v>963.45</v>
      </c>
      <c r="S51" s="33">
        <v>567</v>
      </c>
      <c r="T51" s="33">
        <v>0</v>
      </c>
      <c r="U51" s="33">
        <v>0</v>
      </c>
      <c r="V51" s="33">
        <v>567</v>
      </c>
      <c r="W51" s="33">
        <v>0</v>
      </c>
      <c r="X51" s="33">
        <v>0</v>
      </c>
      <c r="Y51" s="33">
        <v>0</v>
      </c>
      <c r="Z51" s="33">
        <v>370</v>
      </c>
      <c r="AA51" s="33">
        <v>0</v>
      </c>
      <c r="AB51" s="33">
        <v>0</v>
      </c>
      <c r="AC51" t="s">
        <v>3994</v>
      </c>
      <c r="AD51" t="s">
        <v>3881</v>
      </c>
      <c r="AE51" t="s">
        <v>3995</v>
      </c>
      <c r="AF51" t="s">
        <v>3876</v>
      </c>
    </row>
    <row r="52" spans="1:32" x14ac:dyDescent="0.25">
      <c r="A52" s="161">
        <v>45661</v>
      </c>
      <c r="B52" s="161">
        <v>45661</v>
      </c>
      <c r="C52" t="s">
        <v>3894</v>
      </c>
      <c r="D52" t="s">
        <v>3891</v>
      </c>
      <c r="E52" t="s">
        <v>2236</v>
      </c>
      <c r="F52" s="375">
        <v>40398</v>
      </c>
      <c r="G52" t="s">
        <v>3993</v>
      </c>
      <c r="H52" t="s">
        <v>3871</v>
      </c>
      <c r="I52" s="375">
        <v>44048</v>
      </c>
      <c r="J52" t="s">
        <v>22</v>
      </c>
      <c r="K52" t="s">
        <v>3904</v>
      </c>
      <c r="L52" s="33">
        <v>0</v>
      </c>
      <c r="M52" s="33">
        <v>0</v>
      </c>
      <c r="N52" s="33">
        <v>0</v>
      </c>
      <c r="O52" s="33">
        <v>0</v>
      </c>
      <c r="P52" s="33">
        <v>0</v>
      </c>
      <c r="Q52" s="33">
        <v>0</v>
      </c>
      <c r="R52" s="33">
        <v>963.45</v>
      </c>
      <c r="S52" s="33">
        <v>0</v>
      </c>
      <c r="T52" s="33">
        <v>0</v>
      </c>
      <c r="U52" s="33">
        <v>0</v>
      </c>
      <c r="V52" s="33">
        <v>0</v>
      </c>
      <c r="W52" s="33">
        <v>0</v>
      </c>
      <c r="X52" s="33">
        <v>0</v>
      </c>
      <c r="Y52" s="33">
        <v>0</v>
      </c>
      <c r="Z52" s="33">
        <v>197</v>
      </c>
      <c r="AA52" s="33">
        <v>0</v>
      </c>
      <c r="AB52" s="33">
        <v>0</v>
      </c>
      <c r="AC52" t="s">
        <v>3994</v>
      </c>
      <c r="AD52" t="s">
        <v>3881</v>
      </c>
      <c r="AE52" t="s">
        <v>3995</v>
      </c>
      <c r="AF52" t="s">
        <v>3876</v>
      </c>
    </row>
    <row r="53" spans="1:32" x14ac:dyDescent="0.25">
      <c r="A53" s="161">
        <v>45661</v>
      </c>
      <c r="B53" s="161">
        <v>45661</v>
      </c>
      <c r="C53" t="s">
        <v>3894</v>
      </c>
      <c r="D53" t="s">
        <v>3996</v>
      </c>
      <c r="E53" t="s">
        <v>3997</v>
      </c>
      <c r="F53" s="375">
        <v>40841</v>
      </c>
      <c r="G53" t="s">
        <v>3998</v>
      </c>
      <c r="H53" t="s">
        <v>3871</v>
      </c>
      <c r="I53" s="375">
        <v>44057</v>
      </c>
      <c r="J53" t="s">
        <v>22</v>
      </c>
      <c r="K53" t="s">
        <v>3904</v>
      </c>
      <c r="L53" s="33">
        <v>285.29000000000002</v>
      </c>
      <c r="M53" s="33">
        <v>285.29000000000002</v>
      </c>
      <c r="N53" s="33">
        <v>0</v>
      </c>
      <c r="O53" s="33">
        <v>0</v>
      </c>
      <c r="P53" s="33">
        <v>0</v>
      </c>
      <c r="Q53" s="33">
        <v>0</v>
      </c>
      <c r="R53" s="33">
        <v>285.29000000000002</v>
      </c>
      <c r="S53" s="33">
        <v>0</v>
      </c>
      <c r="T53" s="33">
        <v>0</v>
      </c>
      <c r="U53" s="33">
        <v>0</v>
      </c>
      <c r="V53" s="33">
        <v>0</v>
      </c>
      <c r="W53" s="33">
        <v>0</v>
      </c>
      <c r="X53" s="33">
        <v>0</v>
      </c>
      <c r="Y53" s="33">
        <v>0</v>
      </c>
      <c r="Z53" s="33">
        <v>0</v>
      </c>
      <c r="AA53" s="33">
        <v>0</v>
      </c>
      <c r="AB53" s="33">
        <v>0</v>
      </c>
      <c r="AC53" t="s">
        <v>3873</v>
      </c>
      <c r="AD53" t="s">
        <v>3881</v>
      </c>
      <c r="AE53" t="s">
        <v>3999</v>
      </c>
      <c r="AF53" t="s">
        <v>3876</v>
      </c>
    </row>
    <row r="54" spans="1:32" x14ac:dyDescent="0.25">
      <c r="A54" s="161">
        <v>45661</v>
      </c>
      <c r="B54" s="161">
        <v>45661</v>
      </c>
      <c r="C54" t="s">
        <v>3894</v>
      </c>
      <c r="D54" t="s">
        <v>3891</v>
      </c>
      <c r="E54" t="s">
        <v>3997</v>
      </c>
      <c r="F54" s="375">
        <v>38536</v>
      </c>
      <c r="G54" t="s">
        <v>4000</v>
      </c>
      <c r="H54" t="s">
        <v>3909</v>
      </c>
      <c r="I54" s="375">
        <v>44059</v>
      </c>
      <c r="J54" t="s">
        <v>3888</v>
      </c>
      <c r="K54" t="s">
        <v>3904</v>
      </c>
      <c r="L54" s="33">
        <v>150</v>
      </c>
      <c r="M54" s="33">
        <v>0</v>
      </c>
      <c r="N54" s="33">
        <v>120</v>
      </c>
      <c r="O54" s="33">
        <v>120</v>
      </c>
      <c r="P54" s="33">
        <v>0</v>
      </c>
      <c r="Q54" s="33">
        <v>0</v>
      </c>
      <c r="R54" s="33">
        <v>30</v>
      </c>
      <c r="S54" s="33">
        <v>30</v>
      </c>
      <c r="T54" s="33">
        <v>0</v>
      </c>
      <c r="U54" s="33">
        <v>0</v>
      </c>
      <c r="V54" s="33">
        <v>150</v>
      </c>
      <c r="W54" s="33">
        <v>0</v>
      </c>
      <c r="X54" s="33">
        <v>0</v>
      </c>
      <c r="Y54" s="33">
        <v>0</v>
      </c>
      <c r="Z54" s="33">
        <v>30</v>
      </c>
      <c r="AA54" s="33">
        <v>0</v>
      </c>
      <c r="AB54" s="33">
        <v>0</v>
      </c>
      <c r="AC54" t="s">
        <v>3910</v>
      </c>
      <c r="AD54" t="s">
        <v>3881</v>
      </c>
      <c r="AE54" t="s">
        <v>4001</v>
      </c>
      <c r="AF54" t="s">
        <v>3876</v>
      </c>
    </row>
    <row r="55" spans="1:32" x14ac:dyDescent="0.25">
      <c r="A55" s="161">
        <v>45661</v>
      </c>
      <c r="B55" s="161">
        <v>45661</v>
      </c>
      <c r="C55" t="s">
        <v>3894</v>
      </c>
      <c r="D55" t="s">
        <v>3891</v>
      </c>
      <c r="E55" t="s">
        <v>3907</v>
      </c>
      <c r="F55" s="375">
        <v>31248</v>
      </c>
      <c r="G55" t="s">
        <v>4002</v>
      </c>
      <c r="H55" t="s">
        <v>3871</v>
      </c>
      <c r="I55" s="375">
        <v>44065</v>
      </c>
      <c r="J55" t="s">
        <v>22</v>
      </c>
      <c r="K55" t="s">
        <v>3904</v>
      </c>
      <c r="L55" s="33">
        <v>0</v>
      </c>
      <c r="M55" s="33">
        <v>0</v>
      </c>
      <c r="N55" s="33">
        <v>0</v>
      </c>
      <c r="O55" s="33">
        <v>0</v>
      </c>
      <c r="P55" s="33">
        <v>0</v>
      </c>
      <c r="Q55" s="33">
        <v>0</v>
      </c>
      <c r="R55" s="33">
        <v>0</v>
      </c>
      <c r="S55" s="33">
        <v>0</v>
      </c>
      <c r="T55" s="33">
        <v>0</v>
      </c>
      <c r="U55" s="33">
        <v>0</v>
      </c>
      <c r="V55" s="33">
        <v>0</v>
      </c>
      <c r="W55" s="33">
        <v>0</v>
      </c>
      <c r="X55" s="33">
        <v>0</v>
      </c>
      <c r="Y55" s="33">
        <v>0</v>
      </c>
      <c r="Z55" s="33">
        <v>0</v>
      </c>
      <c r="AA55" s="33">
        <v>0</v>
      </c>
      <c r="AB55" s="33">
        <v>0</v>
      </c>
      <c r="AC55" t="s">
        <v>4003</v>
      </c>
      <c r="AD55" t="s">
        <v>3881</v>
      </c>
      <c r="AE55" t="s">
        <v>4004</v>
      </c>
      <c r="AF55" t="s">
        <v>3876</v>
      </c>
    </row>
    <row r="56" spans="1:32" x14ac:dyDescent="0.25">
      <c r="A56" s="161">
        <v>45661</v>
      </c>
      <c r="B56" s="161">
        <v>45661</v>
      </c>
      <c r="C56" t="s">
        <v>3894</v>
      </c>
      <c r="D56" t="s">
        <v>3877</v>
      </c>
      <c r="E56" t="s">
        <v>3997</v>
      </c>
      <c r="F56" s="375">
        <v>39549</v>
      </c>
      <c r="G56" t="s">
        <v>4005</v>
      </c>
      <c r="H56" t="s">
        <v>3935</v>
      </c>
      <c r="I56" t="s">
        <v>4006</v>
      </c>
      <c r="J56" t="s">
        <v>3888</v>
      </c>
      <c r="K56" t="s">
        <v>3904</v>
      </c>
      <c r="L56" s="33">
        <v>585.07000000000005</v>
      </c>
      <c r="M56" s="33">
        <v>0</v>
      </c>
      <c r="N56" s="33">
        <v>0</v>
      </c>
      <c r="O56" s="33">
        <v>0</v>
      </c>
      <c r="P56" s="33">
        <v>0</v>
      </c>
      <c r="Q56" s="33">
        <v>0</v>
      </c>
      <c r="R56" s="33">
        <v>585.07000000000005</v>
      </c>
      <c r="S56" s="33">
        <v>585.07000000000005</v>
      </c>
      <c r="T56" s="33">
        <v>0</v>
      </c>
      <c r="U56" s="33">
        <v>0</v>
      </c>
      <c r="V56" s="33">
        <v>585.07000000000005</v>
      </c>
      <c r="W56" s="33">
        <v>0</v>
      </c>
      <c r="X56" s="33">
        <v>0</v>
      </c>
      <c r="Y56" s="33">
        <v>0</v>
      </c>
      <c r="Z56" s="33">
        <v>585.07000000000005</v>
      </c>
      <c r="AA56" s="33">
        <v>0</v>
      </c>
      <c r="AB56" s="33">
        <v>0</v>
      </c>
      <c r="AC56" t="s">
        <v>3972</v>
      </c>
      <c r="AD56" t="s">
        <v>3881</v>
      </c>
      <c r="AE56" t="s">
        <v>4007</v>
      </c>
      <c r="AF56" t="s">
        <v>3876</v>
      </c>
    </row>
    <row r="57" spans="1:32" x14ac:dyDescent="0.25">
      <c r="A57" s="161">
        <v>45661</v>
      </c>
      <c r="B57" t="s">
        <v>3867</v>
      </c>
      <c r="C57" t="s">
        <v>3894</v>
      </c>
      <c r="D57" t="s">
        <v>3891</v>
      </c>
      <c r="E57" t="s">
        <v>3997</v>
      </c>
      <c r="F57" s="375">
        <v>34246</v>
      </c>
      <c r="G57" t="s">
        <v>4008</v>
      </c>
      <c r="H57" t="s">
        <v>3903</v>
      </c>
      <c r="I57" s="375">
        <v>44080</v>
      </c>
      <c r="J57" t="s">
        <v>3867</v>
      </c>
      <c r="K57" t="s">
        <v>3904</v>
      </c>
      <c r="L57" s="33">
        <v>70</v>
      </c>
      <c r="M57" s="33">
        <v>0</v>
      </c>
      <c r="N57" s="33">
        <v>70</v>
      </c>
      <c r="O57" s="33">
        <v>70</v>
      </c>
      <c r="P57" s="33">
        <v>0</v>
      </c>
      <c r="Q57" s="33">
        <v>0</v>
      </c>
      <c r="R57" s="33">
        <v>0</v>
      </c>
      <c r="S57" s="33">
        <v>0</v>
      </c>
      <c r="T57" s="33">
        <v>0</v>
      </c>
      <c r="U57" s="33">
        <v>0</v>
      </c>
      <c r="V57" s="33">
        <v>70</v>
      </c>
      <c r="W57" s="33">
        <v>0</v>
      </c>
      <c r="X57" s="33">
        <v>0</v>
      </c>
      <c r="Y57" s="33">
        <v>0</v>
      </c>
      <c r="Z57" s="33">
        <v>0</v>
      </c>
      <c r="AA57" s="33">
        <v>0</v>
      </c>
      <c r="AB57" s="33">
        <v>0</v>
      </c>
      <c r="AC57" t="s">
        <v>4009</v>
      </c>
      <c r="AD57" t="s">
        <v>3881</v>
      </c>
      <c r="AE57" t="s">
        <v>4010</v>
      </c>
      <c r="AF57" t="s">
        <v>3876</v>
      </c>
    </row>
    <row r="58" spans="1:32" x14ac:dyDescent="0.25">
      <c r="A58" s="161">
        <v>45661</v>
      </c>
      <c r="B58" s="161">
        <v>45661</v>
      </c>
      <c r="C58" t="s">
        <v>3894</v>
      </c>
      <c r="D58" t="s">
        <v>3891</v>
      </c>
      <c r="E58" t="s">
        <v>3997</v>
      </c>
      <c r="F58" s="375">
        <v>34246</v>
      </c>
      <c r="G58" t="s">
        <v>4008</v>
      </c>
      <c r="H58" t="s">
        <v>3871</v>
      </c>
      <c r="I58" s="375">
        <v>44081</v>
      </c>
      <c r="J58" t="s">
        <v>3888</v>
      </c>
      <c r="K58" t="s">
        <v>3904</v>
      </c>
      <c r="L58" s="33">
        <v>155.93</v>
      </c>
      <c r="M58" s="33">
        <v>77.97</v>
      </c>
      <c r="N58" s="33">
        <v>0</v>
      </c>
      <c r="O58" s="33">
        <v>0</v>
      </c>
      <c r="P58" s="33">
        <v>0</v>
      </c>
      <c r="Q58" s="33">
        <v>0</v>
      </c>
      <c r="R58" s="33">
        <v>155.93</v>
      </c>
      <c r="S58" s="33">
        <v>77.97</v>
      </c>
      <c r="T58" s="33">
        <v>0</v>
      </c>
      <c r="U58" s="33">
        <v>0</v>
      </c>
      <c r="V58" s="33">
        <v>77.97</v>
      </c>
      <c r="W58" s="33">
        <v>0</v>
      </c>
      <c r="X58" s="33">
        <v>0</v>
      </c>
      <c r="Y58" s="33">
        <v>0</v>
      </c>
      <c r="Z58" s="33">
        <v>77.97</v>
      </c>
      <c r="AA58" s="33">
        <v>0</v>
      </c>
      <c r="AB58" s="33">
        <v>0</v>
      </c>
      <c r="AC58" t="s">
        <v>4009</v>
      </c>
      <c r="AD58" t="s">
        <v>3881</v>
      </c>
      <c r="AE58" t="s">
        <v>4010</v>
      </c>
      <c r="AF58" t="s">
        <v>3876</v>
      </c>
    </row>
    <row r="59" spans="1:32" x14ac:dyDescent="0.25">
      <c r="A59" s="161">
        <v>45661</v>
      </c>
      <c r="B59" s="161">
        <v>45661</v>
      </c>
      <c r="C59" t="s">
        <v>3894</v>
      </c>
      <c r="D59" t="s">
        <v>3891</v>
      </c>
      <c r="E59" t="s">
        <v>3997</v>
      </c>
      <c r="F59" s="375">
        <v>38491</v>
      </c>
      <c r="G59" t="s">
        <v>3879</v>
      </c>
      <c r="H59" t="s">
        <v>3923</v>
      </c>
      <c r="I59" t="s">
        <v>4011</v>
      </c>
      <c r="J59" t="s">
        <v>3888</v>
      </c>
      <c r="K59" t="s">
        <v>3904</v>
      </c>
      <c r="L59" s="33">
        <v>388.5</v>
      </c>
      <c r="M59" s="33">
        <v>0</v>
      </c>
      <c r="N59" s="33">
        <v>310.8</v>
      </c>
      <c r="O59" s="33">
        <v>310.8</v>
      </c>
      <c r="P59" s="33">
        <v>0</v>
      </c>
      <c r="Q59" s="33">
        <v>0</v>
      </c>
      <c r="R59" s="33">
        <v>77.7</v>
      </c>
      <c r="S59" s="33">
        <v>77.7</v>
      </c>
      <c r="T59" s="33">
        <v>0</v>
      </c>
      <c r="U59" s="33">
        <v>0</v>
      </c>
      <c r="V59" s="33">
        <v>388.5</v>
      </c>
      <c r="W59" s="33">
        <v>0</v>
      </c>
      <c r="X59" s="33">
        <v>0</v>
      </c>
      <c r="Y59" s="33">
        <v>0</v>
      </c>
      <c r="Z59" s="33">
        <v>77.7</v>
      </c>
      <c r="AA59" s="33">
        <v>0</v>
      </c>
      <c r="AB59" s="33">
        <v>0</v>
      </c>
      <c r="AC59" t="s">
        <v>3938</v>
      </c>
      <c r="AD59" t="s">
        <v>3881</v>
      </c>
      <c r="AE59" t="s">
        <v>4012</v>
      </c>
      <c r="AF59" t="s">
        <v>3876</v>
      </c>
    </row>
    <row r="60" spans="1:32" x14ac:dyDescent="0.25">
      <c r="A60" s="161">
        <v>45661</v>
      </c>
      <c r="B60" s="161">
        <v>45661</v>
      </c>
      <c r="C60" t="s">
        <v>3894</v>
      </c>
      <c r="D60" t="s">
        <v>3996</v>
      </c>
      <c r="E60" t="s">
        <v>3907</v>
      </c>
      <c r="F60" s="375">
        <v>40404</v>
      </c>
      <c r="G60" t="s">
        <v>4013</v>
      </c>
      <c r="H60" t="s">
        <v>3962</v>
      </c>
      <c r="I60" s="375">
        <v>44090</v>
      </c>
      <c r="J60" t="s">
        <v>3888</v>
      </c>
      <c r="K60" t="s">
        <v>3904</v>
      </c>
      <c r="L60" s="33">
        <v>154</v>
      </c>
      <c r="M60" s="33">
        <v>0</v>
      </c>
      <c r="N60" s="33">
        <v>123.2</v>
      </c>
      <c r="O60" s="33">
        <v>123.2</v>
      </c>
      <c r="P60" s="33">
        <v>0</v>
      </c>
      <c r="Q60" s="33">
        <v>0</v>
      </c>
      <c r="R60" s="33">
        <v>30.8</v>
      </c>
      <c r="S60" s="33">
        <v>30.8</v>
      </c>
      <c r="T60" s="33">
        <v>0</v>
      </c>
      <c r="U60" s="33">
        <v>0</v>
      </c>
      <c r="V60" s="33">
        <v>154</v>
      </c>
      <c r="W60" s="33">
        <v>0</v>
      </c>
      <c r="X60" s="33">
        <v>0</v>
      </c>
      <c r="Y60" s="33">
        <v>0</v>
      </c>
      <c r="Z60" s="33">
        <v>30.8</v>
      </c>
      <c r="AA60" s="33">
        <v>0</v>
      </c>
      <c r="AB60" s="33">
        <v>0</v>
      </c>
      <c r="AC60" t="s">
        <v>3873</v>
      </c>
      <c r="AD60" t="s">
        <v>3874</v>
      </c>
      <c r="AE60" t="s">
        <v>4014</v>
      </c>
      <c r="AF60" t="s">
        <v>3876</v>
      </c>
    </row>
    <row r="61" spans="1:32" x14ac:dyDescent="0.25">
      <c r="A61" s="161">
        <v>45661</v>
      </c>
      <c r="B61" s="161">
        <v>45661</v>
      </c>
      <c r="C61" t="s">
        <v>3894</v>
      </c>
      <c r="D61" t="s">
        <v>3996</v>
      </c>
      <c r="E61" t="s">
        <v>3997</v>
      </c>
      <c r="F61" s="375">
        <v>35205</v>
      </c>
      <c r="G61" t="s">
        <v>4015</v>
      </c>
      <c r="H61" t="s">
        <v>3871</v>
      </c>
      <c r="I61" s="375">
        <v>44092</v>
      </c>
      <c r="J61" t="s">
        <v>3888</v>
      </c>
      <c r="K61" t="s">
        <v>3904</v>
      </c>
      <c r="L61" s="33">
        <v>766.93</v>
      </c>
      <c r="M61" s="33">
        <v>395.95</v>
      </c>
      <c r="N61" s="33">
        <v>0</v>
      </c>
      <c r="O61" s="33">
        <v>0</v>
      </c>
      <c r="P61" s="33">
        <v>0</v>
      </c>
      <c r="Q61" s="33">
        <v>0</v>
      </c>
      <c r="R61" s="33">
        <v>766.93</v>
      </c>
      <c r="S61" s="33">
        <v>370.99</v>
      </c>
      <c r="T61" s="33">
        <v>0</v>
      </c>
      <c r="U61" s="33">
        <v>0</v>
      </c>
      <c r="V61" s="33">
        <v>370.99</v>
      </c>
      <c r="W61" s="33">
        <v>0</v>
      </c>
      <c r="X61" s="33">
        <v>0</v>
      </c>
      <c r="Y61" s="33">
        <v>0</v>
      </c>
      <c r="Z61" s="33">
        <v>370.99</v>
      </c>
      <c r="AA61" s="33">
        <v>0</v>
      </c>
      <c r="AB61" s="33">
        <v>773.75</v>
      </c>
      <c r="AC61" t="s">
        <v>3873</v>
      </c>
      <c r="AD61" t="s">
        <v>3881</v>
      </c>
      <c r="AE61" t="s">
        <v>4016</v>
      </c>
      <c r="AF61" t="s">
        <v>3876</v>
      </c>
    </row>
    <row r="62" spans="1:32" x14ac:dyDescent="0.25">
      <c r="A62" s="161">
        <v>45661</v>
      </c>
      <c r="B62" s="161">
        <v>45661</v>
      </c>
      <c r="C62" t="s">
        <v>3894</v>
      </c>
      <c r="D62" t="s">
        <v>3996</v>
      </c>
      <c r="E62" t="s">
        <v>2236</v>
      </c>
      <c r="F62" s="375">
        <v>40547</v>
      </c>
      <c r="G62" t="s">
        <v>4017</v>
      </c>
      <c r="H62" t="s">
        <v>3871</v>
      </c>
      <c r="I62" s="375">
        <v>44096</v>
      </c>
      <c r="J62" t="s">
        <v>3888</v>
      </c>
      <c r="K62" t="s">
        <v>3904</v>
      </c>
      <c r="L62" s="33">
        <v>195.52</v>
      </c>
      <c r="M62" s="33">
        <v>30.31</v>
      </c>
      <c r="N62" s="33">
        <v>0</v>
      </c>
      <c r="O62" s="33">
        <v>0</v>
      </c>
      <c r="P62" s="33">
        <v>0</v>
      </c>
      <c r="Q62" s="33">
        <v>0</v>
      </c>
      <c r="R62" s="33">
        <v>195.52</v>
      </c>
      <c r="S62" s="33">
        <v>165.21</v>
      </c>
      <c r="T62" s="33">
        <v>0</v>
      </c>
      <c r="U62" s="33">
        <v>0</v>
      </c>
      <c r="V62" s="33">
        <v>165.21</v>
      </c>
      <c r="W62" s="33">
        <v>0</v>
      </c>
      <c r="X62" s="33">
        <v>0</v>
      </c>
      <c r="Y62" s="33">
        <v>0</v>
      </c>
      <c r="Z62" s="33">
        <v>165</v>
      </c>
      <c r="AA62" s="33">
        <v>0</v>
      </c>
      <c r="AB62" s="33">
        <v>0</v>
      </c>
      <c r="AC62" t="s">
        <v>4018</v>
      </c>
      <c r="AD62" t="s">
        <v>3881</v>
      </c>
      <c r="AE62" t="s">
        <v>4019</v>
      </c>
      <c r="AF62" t="s">
        <v>3876</v>
      </c>
    </row>
    <row r="63" spans="1:32" x14ac:dyDescent="0.25">
      <c r="A63" s="161">
        <v>45661</v>
      </c>
      <c r="B63" s="161">
        <v>45661</v>
      </c>
      <c r="C63" t="s">
        <v>3894</v>
      </c>
      <c r="D63" t="s">
        <v>3891</v>
      </c>
      <c r="E63" t="s">
        <v>3907</v>
      </c>
      <c r="F63" s="375">
        <v>40876</v>
      </c>
      <c r="G63" t="s">
        <v>4020</v>
      </c>
      <c r="H63" t="s">
        <v>3909</v>
      </c>
      <c r="I63" s="375">
        <v>44098</v>
      </c>
      <c r="J63" t="s">
        <v>3888</v>
      </c>
      <c r="K63" t="s">
        <v>3904</v>
      </c>
      <c r="L63" s="33">
        <v>150</v>
      </c>
      <c r="M63" s="33">
        <v>0</v>
      </c>
      <c r="N63" s="33">
        <v>120</v>
      </c>
      <c r="O63" s="33">
        <v>120</v>
      </c>
      <c r="P63" s="33">
        <v>0</v>
      </c>
      <c r="Q63" s="33">
        <v>0</v>
      </c>
      <c r="R63" s="33">
        <v>30</v>
      </c>
      <c r="S63" s="33">
        <v>30</v>
      </c>
      <c r="T63" s="33">
        <v>0</v>
      </c>
      <c r="U63" s="33">
        <v>0</v>
      </c>
      <c r="V63" s="33">
        <v>150</v>
      </c>
      <c r="W63" s="33">
        <v>0</v>
      </c>
      <c r="X63" s="33">
        <v>0</v>
      </c>
      <c r="Y63" s="33">
        <v>0</v>
      </c>
      <c r="Z63" s="33">
        <v>30</v>
      </c>
      <c r="AA63" s="33">
        <v>0</v>
      </c>
      <c r="AB63" s="33">
        <v>0</v>
      </c>
      <c r="AC63" t="s">
        <v>3873</v>
      </c>
      <c r="AD63" t="s">
        <v>3881</v>
      </c>
      <c r="AE63" t="s">
        <v>4021</v>
      </c>
      <c r="AF63" t="s">
        <v>3876</v>
      </c>
    </row>
    <row r="64" spans="1:32" x14ac:dyDescent="0.25">
      <c r="A64" s="161">
        <v>45661</v>
      </c>
      <c r="B64" t="s">
        <v>3867</v>
      </c>
      <c r="C64" t="s">
        <v>3894</v>
      </c>
      <c r="D64" t="s">
        <v>3891</v>
      </c>
      <c r="E64" t="s">
        <v>3907</v>
      </c>
      <c r="F64" s="375">
        <v>40876</v>
      </c>
      <c r="G64" t="s">
        <v>4020</v>
      </c>
      <c r="H64" t="s">
        <v>3871</v>
      </c>
      <c r="I64" s="375">
        <v>44100</v>
      </c>
      <c r="J64" t="s">
        <v>3867</v>
      </c>
      <c r="K64" t="s">
        <v>3904</v>
      </c>
      <c r="L64" s="33">
        <v>155.93</v>
      </c>
      <c r="M64" s="33">
        <v>77.97</v>
      </c>
      <c r="N64" s="33">
        <v>0</v>
      </c>
      <c r="O64" s="33">
        <v>0</v>
      </c>
      <c r="P64" s="33">
        <v>0</v>
      </c>
      <c r="Q64" s="33">
        <v>0</v>
      </c>
      <c r="R64" s="33">
        <v>155.93</v>
      </c>
      <c r="S64" s="33">
        <v>77.97</v>
      </c>
      <c r="T64" s="33">
        <v>0</v>
      </c>
      <c r="U64" s="33">
        <v>0</v>
      </c>
      <c r="V64" s="33">
        <v>77.97</v>
      </c>
      <c r="W64" s="33">
        <v>0</v>
      </c>
      <c r="X64" s="33">
        <v>0</v>
      </c>
      <c r="Y64" s="33">
        <v>0</v>
      </c>
      <c r="Z64" s="33">
        <v>0</v>
      </c>
      <c r="AA64" s="33">
        <v>0</v>
      </c>
      <c r="AB64" s="33">
        <v>0</v>
      </c>
      <c r="AC64" t="s">
        <v>3873</v>
      </c>
      <c r="AD64" t="s">
        <v>3881</v>
      </c>
      <c r="AE64" t="s">
        <v>4021</v>
      </c>
      <c r="AF64" t="s">
        <v>3876</v>
      </c>
    </row>
    <row r="65" spans="1:32" x14ac:dyDescent="0.25">
      <c r="A65" s="161">
        <v>45661</v>
      </c>
      <c r="B65" s="161">
        <v>45661</v>
      </c>
      <c r="C65" t="s">
        <v>3894</v>
      </c>
      <c r="D65" t="s">
        <v>3891</v>
      </c>
      <c r="E65" t="s">
        <v>3997</v>
      </c>
      <c r="F65" s="375">
        <v>38899</v>
      </c>
      <c r="G65" t="s">
        <v>4022</v>
      </c>
      <c r="H65" t="s">
        <v>3871</v>
      </c>
      <c r="I65" s="375">
        <v>44104</v>
      </c>
      <c r="J65" t="s">
        <v>3888</v>
      </c>
      <c r="K65" t="s">
        <v>3904</v>
      </c>
      <c r="L65" s="33">
        <v>138.94999999999999</v>
      </c>
      <c r="M65" s="33">
        <v>27.9</v>
      </c>
      <c r="N65" s="33">
        <v>0</v>
      </c>
      <c r="O65" s="33">
        <v>0</v>
      </c>
      <c r="P65" s="33">
        <v>0</v>
      </c>
      <c r="Q65" s="33">
        <v>0</v>
      </c>
      <c r="R65" s="33">
        <v>138.94999999999999</v>
      </c>
      <c r="S65" s="33">
        <v>111.06</v>
      </c>
      <c r="T65" s="33">
        <v>0</v>
      </c>
      <c r="U65" s="33">
        <v>0</v>
      </c>
      <c r="V65" s="33">
        <v>111.06</v>
      </c>
      <c r="W65" s="33">
        <v>0</v>
      </c>
      <c r="X65" s="33">
        <v>0</v>
      </c>
      <c r="Y65" s="33">
        <v>0</v>
      </c>
      <c r="Z65" s="33">
        <v>111.06</v>
      </c>
      <c r="AA65" s="33">
        <v>0</v>
      </c>
      <c r="AB65" s="33">
        <v>295.01</v>
      </c>
      <c r="AC65" t="s">
        <v>3905</v>
      </c>
      <c r="AD65" t="s">
        <v>3881</v>
      </c>
      <c r="AE65" t="s">
        <v>4023</v>
      </c>
      <c r="AF65" t="s">
        <v>3876</v>
      </c>
    </row>
    <row r="66" spans="1:32" x14ac:dyDescent="0.25">
      <c r="A66" s="161">
        <v>45661</v>
      </c>
      <c r="B66" s="161">
        <v>45661</v>
      </c>
      <c r="C66" t="s">
        <v>3894</v>
      </c>
      <c r="D66" t="s">
        <v>3891</v>
      </c>
      <c r="E66" t="s">
        <v>2236</v>
      </c>
      <c r="F66" s="375">
        <v>39961</v>
      </c>
      <c r="G66" t="s">
        <v>4024</v>
      </c>
      <c r="H66" t="s">
        <v>3871</v>
      </c>
      <c r="I66" s="375">
        <v>44106</v>
      </c>
      <c r="J66" t="s">
        <v>3888</v>
      </c>
      <c r="K66" t="s">
        <v>3904</v>
      </c>
      <c r="L66" s="33">
        <v>571.92999999999995</v>
      </c>
      <c r="M66" s="33">
        <v>471.93</v>
      </c>
      <c r="N66" s="33">
        <v>0</v>
      </c>
      <c r="O66" s="33">
        <v>0</v>
      </c>
      <c r="P66" s="33">
        <v>0</v>
      </c>
      <c r="Q66" s="33">
        <v>0</v>
      </c>
      <c r="R66" s="33">
        <v>571.92999999999995</v>
      </c>
      <c r="S66" s="33">
        <v>100</v>
      </c>
      <c r="T66" s="33">
        <v>0</v>
      </c>
      <c r="U66" s="33">
        <v>0</v>
      </c>
      <c r="V66" s="33">
        <v>100</v>
      </c>
      <c r="W66" s="33">
        <v>0</v>
      </c>
      <c r="X66" s="33">
        <v>0</v>
      </c>
      <c r="Y66" s="33">
        <v>0</v>
      </c>
      <c r="Z66" s="33">
        <v>100</v>
      </c>
      <c r="AA66" s="33">
        <v>0</v>
      </c>
      <c r="AB66" s="33">
        <v>100</v>
      </c>
      <c r="AC66" t="s">
        <v>3952</v>
      </c>
      <c r="AD66" t="s">
        <v>3881</v>
      </c>
      <c r="AE66" t="s">
        <v>4025</v>
      </c>
      <c r="AF66" t="s">
        <v>3876</v>
      </c>
    </row>
    <row r="67" spans="1:32" x14ac:dyDescent="0.25">
      <c r="A67" s="161">
        <v>45661</v>
      </c>
      <c r="B67" s="161">
        <v>45661</v>
      </c>
      <c r="C67" t="s">
        <v>3868</v>
      </c>
      <c r="D67" t="s">
        <v>3947</v>
      </c>
      <c r="E67" t="s">
        <v>3878</v>
      </c>
      <c r="F67" s="375">
        <v>40946</v>
      </c>
      <c r="G67" t="s">
        <v>4026</v>
      </c>
      <c r="H67" t="s">
        <v>3903</v>
      </c>
      <c r="I67" s="375">
        <v>44109</v>
      </c>
      <c r="J67" t="s">
        <v>22</v>
      </c>
      <c r="K67" t="s">
        <v>3904</v>
      </c>
      <c r="L67" s="33">
        <v>595</v>
      </c>
      <c r="M67" s="33">
        <v>0</v>
      </c>
      <c r="N67" s="33">
        <v>595</v>
      </c>
      <c r="O67" s="33">
        <v>595</v>
      </c>
      <c r="P67" s="33">
        <v>0</v>
      </c>
      <c r="Q67" s="33">
        <v>0</v>
      </c>
      <c r="R67" s="33">
        <v>0</v>
      </c>
      <c r="S67" s="33">
        <v>0</v>
      </c>
      <c r="T67" s="33">
        <v>0</v>
      </c>
      <c r="U67" s="33">
        <v>0</v>
      </c>
      <c r="V67" s="33">
        <v>595</v>
      </c>
      <c r="W67" s="33">
        <v>0</v>
      </c>
      <c r="X67" s="33">
        <v>0</v>
      </c>
      <c r="Y67" s="33">
        <v>0</v>
      </c>
      <c r="Z67" s="33">
        <v>0</v>
      </c>
      <c r="AA67" s="33">
        <v>0</v>
      </c>
      <c r="AB67" s="33">
        <v>0</v>
      </c>
      <c r="AC67" t="s">
        <v>4027</v>
      </c>
      <c r="AD67" t="s">
        <v>3881</v>
      </c>
      <c r="AE67" t="s">
        <v>4028</v>
      </c>
      <c r="AF67" t="s">
        <v>3876</v>
      </c>
    </row>
    <row r="68" spans="1:32" x14ac:dyDescent="0.25">
      <c r="A68" s="161">
        <v>45661</v>
      </c>
      <c r="B68" s="161">
        <v>45661</v>
      </c>
      <c r="C68" t="s">
        <v>3894</v>
      </c>
      <c r="D68" t="s">
        <v>3891</v>
      </c>
      <c r="E68" t="s">
        <v>2236</v>
      </c>
      <c r="F68" s="375">
        <v>39966</v>
      </c>
      <c r="G68" t="s">
        <v>4029</v>
      </c>
      <c r="H68" t="s">
        <v>3871</v>
      </c>
      <c r="I68" s="375">
        <v>44111</v>
      </c>
      <c r="J68" t="s">
        <v>3888</v>
      </c>
      <c r="K68" t="s">
        <v>3904</v>
      </c>
      <c r="L68" s="33">
        <v>207.9</v>
      </c>
      <c r="M68" s="33">
        <v>145.53</v>
      </c>
      <c r="N68" s="33">
        <v>0</v>
      </c>
      <c r="O68" s="33">
        <v>0</v>
      </c>
      <c r="P68" s="33">
        <v>0</v>
      </c>
      <c r="Q68" s="33">
        <v>0</v>
      </c>
      <c r="R68" s="33">
        <v>207.9</v>
      </c>
      <c r="S68" s="33">
        <v>62.37</v>
      </c>
      <c r="T68" s="33">
        <v>0</v>
      </c>
      <c r="U68" s="33">
        <v>0</v>
      </c>
      <c r="V68" s="33">
        <v>62.37</v>
      </c>
      <c r="W68" s="33">
        <v>0</v>
      </c>
      <c r="X68" s="33">
        <v>0</v>
      </c>
      <c r="Y68" s="33">
        <v>0</v>
      </c>
      <c r="Z68" s="33">
        <v>62.37</v>
      </c>
      <c r="AA68" s="33">
        <v>0</v>
      </c>
      <c r="AB68" s="33">
        <v>144</v>
      </c>
      <c r="AC68" t="s">
        <v>3873</v>
      </c>
      <c r="AD68" t="s">
        <v>3881</v>
      </c>
      <c r="AE68" t="s">
        <v>4030</v>
      </c>
      <c r="AF68" t="s">
        <v>3876</v>
      </c>
    </row>
    <row r="69" spans="1:32" x14ac:dyDescent="0.25">
      <c r="A69" s="161">
        <v>45661</v>
      </c>
      <c r="B69" t="s">
        <v>3867</v>
      </c>
      <c r="C69" t="s">
        <v>3894</v>
      </c>
      <c r="D69" t="s">
        <v>3947</v>
      </c>
      <c r="E69" t="s">
        <v>3907</v>
      </c>
      <c r="F69" s="375">
        <v>38381</v>
      </c>
      <c r="G69" t="s">
        <v>4031</v>
      </c>
      <c r="H69" t="s">
        <v>3909</v>
      </c>
      <c r="I69" s="375">
        <v>44112</v>
      </c>
      <c r="J69" t="s">
        <v>3867</v>
      </c>
      <c r="K69" t="s">
        <v>3904</v>
      </c>
      <c r="L69" s="33">
        <v>60</v>
      </c>
      <c r="M69" s="33">
        <v>0</v>
      </c>
      <c r="N69" s="33">
        <v>60</v>
      </c>
      <c r="O69" s="33">
        <v>60</v>
      </c>
      <c r="P69" s="33">
        <v>0</v>
      </c>
      <c r="Q69" s="33">
        <v>0</v>
      </c>
      <c r="R69" s="33">
        <v>0</v>
      </c>
      <c r="S69" s="33">
        <v>0</v>
      </c>
      <c r="T69" s="33">
        <v>0</v>
      </c>
      <c r="U69" s="33">
        <v>0</v>
      </c>
      <c r="V69" s="33">
        <v>60</v>
      </c>
      <c r="W69" s="33">
        <v>0</v>
      </c>
      <c r="X69" s="33">
        <v>0</v>
      </c>
      <c r="Y69" s="33">
        <v>0</v>
      </c>
      <c r="Z69" s="33">
        <v>0</v>
      </c>
      <c r="AA69" s="33">
        <v>0</v>
      </c>
      <c r="AB69" s="33">
        <v>0</v>
      </c>
      <c r="AC69" t="s">
        <v>4032</v>
      </c>
      <c r="AD69" t="s">
        <v>3881</v>
      </c>
      <c r="AE69" t="s">
        <v>4033</v>
      </c>
      <c r="AF69" t="s">
        <v>3876</v>
      </c>
    </row>
    <row r="70" spans="1:32" x14ac:dyDescent="0.25">
      <c r="A70" s="161">
        <v>45661</v>
      </c>
      <c r="B70" s="161">
        <v>45661</v>
      </c>
      <c r="C70" t="s">
        <v>3894</v>
      </c>
      <c r="D70" t="s">
        <v>3947</v>
      </c>
      <c r="E70" t="s">
        <v>3907</v>
      </c>
      <c r="F70" s="375">
        <v>38381</v>
      </c>
      <c r="G70" t="s">
        <v>4031</v>
      </c>
      <c r="H70" t="s">
        <v>3871</v>
      </c>
      <c r="I70" s="375">
        <v>44113</v>
      </c>
      <c r="J70" t="s">
        <v>3888</v>
      </c>
      <c r="K70" t="s">
        <v>3940</v>
      </c>
      <c r="L70" s="33">
        <v>416</v>
      </c>
      <c r="M70" s="33">
        <v>270.39999999999998</v>
      </c>
      <c r="N70" s="33">
        <v>0</v>
      </c>
      <c r="O70" s="33">
        <v>0</v>
      </c>
      <c r="P70" s="33">
        <v>0</v>
      </c>
      <c r="Q70" s="33">
        <v>0</v>
      </c>
      <c r="R70" s="33">
        <v>416</v>
      </c>
      <c r="S70" s="33">
        <v>145.6</v>
      </c>
      <c r="T70" s="33">
        <v>0</v>
      </c>
      <c r="U70" s="33">
        <v>0</v>
      </c>
      <c r="V70" s="33">
        <v>145.6</v>
      </c>
      <c r="W70" s="33">
        <v>0</v>
      </c>
      <c r="X70" s="33">
        <v>0</v>
      </c>
      <c r="Y70" s="33">
        <v>0</v>
      </c>
      <c r="Z70" s="33">
        <v>145.6</v>
      </c>
      <c r="AA70" s="33">
        <v>0</v>
      </c>
      <c r="AB70" s="33">
        <v>0</v>
      </c>
      <c r="AC70" t="s">
        <v>4032</v>
      </c>
      <c r="AD70" t="s">
        <v>3881</v>
      </c>
      <c r="AE70" t="s">
        <v>4033</v>
      </c>
      <c r="AF70" t="s">
        <v>3876</v>
      </c>
    </row>
    <row r="71" spans="1:32" x14ac:dyDescent="0.25">
      <c r="A71" s="161">
        <v>45661</v>
      </c>
      <c r="B71" s="161">
        <v>45661</v>
      </c>
      <c r="C71" t="s">
        <v>3894</v>
      </c>
      <c r="D71" t="s">
        <v>3947</v>
      </c>
      <c r="E71" t="s">
        <v>3907</v>
      </c>
      <c r="F71" s="375">
        <v>35180</v>
      </c>
      <c r="G71" t="s">
        <v>4034</v>
      </c>
      <c r="H71" t="s">
        <v>3871</v>
      </c>
      <c r="I71" s="375">
        <v>44121</v>
      </c>
      <c r="J71" t="s">
        <v>3888</v>
      </c>
      <c r="K71" t="s">
        <v>3940</v>
      </c>
      <c r="L71" s="33">
        <v>766.93</v>
      </c>
      <c r="M71" s="33">
        <v>567.92999999999995</v>
      </c>
      <c r="N71" s="33">
        <v>0</v>
      </c>
      <c r="O71" s="33">
        <v>0</v>
      </c>
      <c r="P71" s="33">
        <v>0</v>
      </c>
      <c r="Q71" s="33">
        <v>0</v>
      </c>
      <c r="R71" s="33">
        <v>766.93</v>
      </c>
      <c r="S71" s="33">
        <v>199</v>
      </c>
      <c r="T71" s="33">
        <v>0</v>
      </c>
      <c r="U71" s="33">
        <v>0</v>
      </c>
      <c r="V71" s="33">
        <v>199</v>
      </c>
      <c r="W71" s="33">
        <v>0</v>
      </c>
      <c r="X71" s="33">
        <v>0</v>
      </c>
      <c r="Y71" s="33">
        <v>0</v>
      </c>
      <c r="Z71" s="33">
        <v>199</v>
      </c>
      <c r="AA71" s="33">
        <v>0</v>
      </c>
      <c r="AB71" s="33">
        <v>0</v>
      </c>
      <c r="AC71" t="s">
        <v>3873</v>
      </c>
      <c r="AD71" t="s">
        <v>3881</v>
      </c>
      <c r="AE71" t="s">
        <v>4035</v>
      </c>
      <c r="AF71" t="s">
        <v>3876</v>
      </c>
    </row>
    <row r="72" spans="1:32" x14ac:dyDescent="0.25">
      <c r="A72" s="161">
        <v>45662</v>
      </c>
      <c r="B72" s="161">
        <v>45662</v>
      </c>
      <c r="C72" t="s">
        <v>3868</v>
      </c>
      <c r="D72" t="s">
        <v>3891</v>
      </c>
      <c r="E72" t="s">
        <v>1914</v>
      </c>
      <c r="F72" s="375">
        <v>34516</v>
      </c>
      <c r="G72" t="s">
        <v>4036</v>
      </c>
      <c r="H72" t="s">
        <v>3871</v>
      </c>
      <c r="I72" s="375">
        <v>44126</v>
      </c>
      <c r="J72" t="s">
        <v>22</v>
      </c>
      <c r="K72" t="s">
        <v>3904</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t="s">
        <v>3967</v>
      </c>
      <c r="AD72" t="s">
        <v>3881</v>
      </c>
      <c r="AE72" t="s">
        <v>4037</v>
      </c>
      <c r="AF72" t="s">
        <v>3876</v>
      </c>
    </row>
    <row r="73" spans="1:32" x14ac:dyDescent="0.25">
      <c r="A73" s="161">
        <v>45662</v>
      </c>
      <c r="B73" s="161">
        <v>45662</v>
      </c>
      <c r="C73" t="s">
        <v>3868</v>
      </c>
      <c r="D73" t="s">
        <v>3891</v>
      </c>
      <c r="E73" t="s">
        <v>1914</v>
      </c>
      <c r="F73" s="375">
        <v>40697</v>
      </c>
      <c r="G73" t="s">
        <v>4038</v>
      </c>
      <c r="H73" t="s">
        <v>3871</v>
      </c>
      <c r="I73" s="375">
        <v>44129</v>
      </c>
      <c r="J73" t="s">
        <v>22</v>
      </c>
      <c r="K73" t="s">
        <v>3904</v>
      </c>
      <c r="L73" s="33">
        <v>195</v>
      </c>
      <c r="M73" s="33">
        <v>195</v>
      </c>
      <c r="N73" s="33">
        <v>0</v>
      </c>
      <c r="O73" s="33">
        <v>0</v>
      </c>
      <c r="P73" s="33">
        <v>0</v>
      </c>
      <c r="Q73" s="33">
        <v>0</v>
      </c>
      <c r="R73" s="33">
        <v>195</v>
      </c>
      <c r="S73" s="33">
        <v>0</v>
      </c>
      <c r="T73" s="33">
        <v>0</v>
      </c>
      <c r="U73" s="33">
        <v>0</v>
      </c>
      <c r="V73" s="33">
        <v>0</v>
      </c>
      <c r="W73" s="33">
        <v>0</v>
      </c>
      <c r="X73" s="33">
        <v>0</v>
      </c>
      <c r="Y73" s="33">
        <v>0</v>
      </c>
      <c r="Z73" s="33">
        <v>0</v>
      </c>
      <c r="AA73" s="33">
        <v>0</v>
      </c>
      <c r="AB73" s="33">
        <v>0</v>
      </c>
      <c r="AC73" t="s">
        <v>3957</v>
      </c>
      <c r="AD73" t="s">
        <v>3881</v>
      </c>
      <c r="AE73" t="s">
        <v>4039</v>
      </c>
      <c r="AF73" t="s">
        <v>3876</v>
      </c>
    </row>
    <row r="74" spans="1:32" x14ac:dyDescent="0.25">
      <c r="A74" s="161">
        <v>45662</v>
      </c>
      <c r="B74" s="161">
        <v>45662</v>
      </c>
      <c r="C74" t="s">
        <v>3894</v>
      </c>
      <c r="D74" t="s">
        <v>3891</v>
      </c>
      <c r="E74" t="s">
        <v>3907</v>
      </c>
      <c r="F74" s="375">
        <v>36886</v>
      </c>
      <c r="G74" t="s">
        <v>4040</v>
      </c>
      <c r="H74" t="s">
        <v>3909</v>
      </c>
      <c r="I74" s="375">
        <v>44130</v>
      </c>
      <c r="J74" t="s">
        <v>3888</v>
      </c>
      <c r="K74" t="s">
        <v>3904</v>
      </c>
      <c r="L74" s="33">
        <v>60</v>
      </c>
      <c r="M74" s="33">
        <v>0</v>
      </c>
      <c r="N74" s="33">
        <v>48</v>
      </c>
      <c r="O74" s="33">
        <v>48</v>
      </c>
      <c r="P74" s="33">
        <v>0</v>
      </c>
      <c r="Q74" s="33">
        <v>0</v>
      </c>
      <c r="R74" s="33">
        <v>12</v>
      </c>
      <c r="S74" s="33">
        <v>12</v>
      </c>
      <c r="T74" s="33">
        <v>0</v>
      </c>
      <c r="U74" s="33">
        <v>0</v>
      </c>
      <c r="V74" s="33">
        <v>60</v>
      </c>
      <c r="W74" s="33">
        <v>0</v>
      </c>
      <c r="X74" s="33">
        <v>0</v>
      </c>
      <c r="Y74" s="33">
        <v>0</v>
      </c>
      <c r="Z74" s="33">
        <v>12</v>
      </c>
      <c r="AA74" s="33">
        <v>0</v>
      </c>
      <c r="AB74" s="33">
        <v>121.94</v>
      </c>
      <c r="AC74" t="s">
        <v>3917</v>
      </c>
      <c r="AD74" t="s">
        <v>3881</v>
      </c>
      <c r="AE74" t="s">
        <v>4041</v>
      </c>
      <c r="AF74" t="s">
        <v>3876</v>
      </c>
    </row>
    <row r="75" spans="1:32" x14ac:dyDescent="0.25">
      <c r="A75" s="161">
        <v>45662</v>
      </c>
      <c r="B75" s="161">
        <v>45662</v>
      </c>
      <c r="C75" t="s">
        <v>3894</v>
      </c>
      <c r="D75" t="s">
        <v>3891</v>
      </c>
      <c r="E75" t="s">
        <v>3907</v>
      </c>
      <c r="F75" s="375">
        <v>36886</v>
      </c>
      <c r="G75" t="s">
        <v>4040</v>
      </c>
      <c r="H75" t="s">
        <v>3871</v>
      </c>
      <c r="I75" s="375">
        <v>44131</v>
      </c>
      <c r="J75" t="s">
        <v>3888</v>
      </c>
      <c r="K75" t="s">
        <v>3904</v>
      </c>
      <c r="L75" s="33">
        <v>77.959999999999994</v>
      </c>
      <c r="M75" s="33">
        <v>0</v>
      </c>
      <c r="N75" s="33">
        <v>0</v>
      </c>
      <c r="O75" s="33">
        <v>0</v>
      </c>
      <c r="P75" s="33">
        <v>0</v>
      </c>
      <c r="Q75" s="33">
        <v>0</v>
      </c>
      <c r="R75" s="33">
        <v>77.959999999999994</v>
      </c>
      <c r="S75" s="33">
        <v>77.959999999999994</v>
      </c>
      <c r="T75" s="33">
        <v>0</v>
      </c>
      <c r="U75" s="33">
        <v>0</v>
      </c>
      <c r="V75" s="33">
        <v>77.959999999999994</v>
      </c>
      <c r="W75" s="33">
        <v>0</v>
      </c>
      <c r="X75" s="33">
        <v>0</v>
      </c>
      <c r="Y75" s="33">
        <v>0</v>
      </c>
      <c r="Z75" s="33">
        <v>77.959999999999994</v>
      </c>
      <c r="AA75" s="33">
        <v>0</v>
      </c>
      <c r="AB75" s="33">
        <v>121.94</v>
      </c>
      <c r="AC75" t="s">
        <v>3917</v>
      </c>
      <c r="AD75" t="s">
        <v>3881</v>
      </c>
      <c r="AE75" t="s">
        <v>4041</v>
      </c>
      <c r="AF75" t="s">
        <v>3876</v>
      </c>
    </row>
    <row r="76" spans="1:32" x14ac:dyDescent="0.25">
      <c r="A76" s="161">
        <v>45662</v>
      </c>
      <c r="B76" s="161">
        <v>45662</v>
      </c>
      <c r="C76" t="s">
        <v>3894</v>
      </c>
      <c r="D76" t="s">
        <v>3891</v>
      </c>
      <c r="E76" t="s">
        <v>2236</v>
      </c>
      <c r="F76" s="375">
        <v>40916</v>
      </c>
      <c r="G76" t="s">
        <v>4042</v>
      </c>
      <c r="H76" t="s">
        <v>3935</v>
      </c>
      <c r="I76" t="s">
        <v>4043</v>
      </c>
      <c r="J76" t="s">
        <v>3888</v>
      </c>
      <c r="K76" t="s">
        <v>3904</v>
      </c>
      <c r="L76" s="33">
        <v>110</v>
      </c>
      <c r="M76" s="33">
        <v>80</v>
      </c>
      <c r="N76" s="33">
        <v>0</v>
      </c>
      <c r="O76" s="33">
        <v>0</v>
      </c>
      <c r="P76" s="33">
        <v>0</v>
      </c>
      <c r="Q76" s="33">
        <v>0</v>
      </c>
      <c r="R76" s="33">
        <v>110</v>
      </c>
      <c r="S76" s="33">
        <v>30</v>
      </c>
      <c r="T76" s="33">
        <v>0</v>
      </c>
      <c r="U76" s="33">
        <v>0</v>
      </c>
      <c r="V76" s="33">
        <v>30</v>
      </c>
      <c r="W76" s="33">
        <v>0</v>
      </c>
      <c r="X76" s="33">
        <v>0</v>
      </c>
      <c r="Y76" s="33">
        <v>0</v>
      </c>
      <c r="Z76" s="33">
        <v>30</v>
      </c>
      <c r="AA76" s="33">
        <v>0</v>
      </c>
      <c r="AB76" s="33">
        <v>132</v>
      </c>
      <c r="AC76" t="s">
        <v>4044</v>
      </c>
      <c r="AD76" t="s">
        <v>3881</v>
      </c>
      <c r="AE76" t="s">
        <v>4045</v>
      </c>
      <c r="AF76" t="s">
        <v>3876</v>
      </c>
    </row>
    <row r="77" spans="1:32" x14ac:dyDescent="0.25">
      <c r="A77" s="161">
        <v>45662</v>
      </c>
      <c r="B77" s="161">
        <v>45662</v>
      </c>
      <c r="C77" t="s">
        <v>3894</v>
      </c>
      <c r="D77" t="s">
        <v>3891</v>
      </c>
      <c r="E77" t="s">
        <v>3907</v>
      </c>
      <c r="F77" s="375">
        <v>35095</v>
      </c>
      <c r="G77" t="s">
        <v>4046</v>
      </c>
      <c r="H77" t="s">
        <v>3903</v>
      </c>
      <c r="I77" s="375">
        <v>44133</v>
      </c>
      <c r="J77" t="s">
        <v>22</v>
      </c>
      <c r="K77" t="s">
        <v>3904</v>
      </c>
      <c r="L77" s="33">
        <v>248.5</v>
      </c>
      <c r="M77" s="33">
        <v>0</v>
      </c>
      <c r="N77" s="33">
        <v>248.5</v>
      </c>
      <c r="O77" s="33">
        <v>248.5</v>
      </c>
      <c r="P77" s="33">
        <v>0</v>
      </c>
      <c r="Q77" s="33">
        <v>0</v>
      </c>
      <c r="R77" s="33">
        <v>0</v>
      </c>
      <c r="S77" s="33">
        <v>0</v>
      </c>
      <c r="T77" s="33">
        <v>0</v>
      </c>
      <c r="U77" s="33">
        <v>0</v>
      </c>
      <c r="V77" s="33">
        <v>248.5</v>
      </c>
      <c r="W77" s="33">
        <v>0</v>
      </c>
      <c r="X77" s="33">
        <v>0</v>
      </c>
      <c r="Y77" s="33">
        <v>0</v>
      </c>
      <c r="Z77" s="33">
        <v>0</v>
      </c>
      <c r="AA77" s="33">
        <v>0</v>
      </c>
      <c r="AB77" s="33">
        <v>0</v>
      </c>
      <c r="AC77" t="s">
        <v>3945</v>
      </c>
      <c r="AD77" t="s">
        <v>3881</v>
      </c>
      <c r="AE77" t="s">
        <v>4047</v>
      </c>
      <c r="AF77" t="s">
        <v>3876</v>
      </c>
    </row>
    <row r="78" spans="1:32" x14ac:dyDescent="0.25">
      <c r="A78" s="161">
        <v>45662</v>
      </c>
      <c r="B78" s="161">
        <v>45662</v>
      </c>
      <c r="C78" t="s">
        <v>3894</v>
      </c>
      <c r="D78" t="s">
        <v>3891</v>
      </c>
      <c r="E78" t="s">
        <v>3907</v>
      </c>
      <c r="F78" s="375">
        <v>35095</v>
      </c>
      <c r="G78" t="s">
        <v>4046</v>
      </c>
      <c r="H78" t="s">
        <v>3871</v>
      </c>
      <c r="I78" s="375">
        <v>44137</v>
      </c>
      <c r="J78" t="s">
        <v>22</v>
      </c>
      <c r="K78" t="s">
        <v>3904</v>
      </c>
      <c r="L78" s="33">
        <v>155.93</v>
      </c>
      <c r="M78" s="33">
        <v>155.93</v>
      </c>
      <c r="N78" s="33">
        <v>0</v>
      </c>
      <c r="O78" s="33">
        <v>0</v>
      </c>
      <c r="P78" s="33">
        <v>0</v>
      </c>
      <c r="Q78" s="33">
        <v>0</v>
      </c>
      <c r="R78" s="33">
        <v>155.93</v>
      </c>
      <c r="S78" s="33">
        <v>0</v>
      </c>
      <c r="T78" s="33">
        <v>0</v>
      </c>
      <c r="U78" s="33">
        <v>0</v>
      </c>
      <c r="V78" s="33">
        <v>0</v>
      </c>
      <c r="W78" s="33">
        <v>0</v>
      </c>
      <c r="X78" s="33">
        <v>0</v>
      </c>
      <c r="Y78" s="33">
        <v>0</v>
      </c>
      <c r="Z78" s="33">
        <v>0</v>
      </c>
      <c r="AA78" s="33">
        <v>0</v>
      </c>
      <c r="AB78" s="33">
        <v>0</v>
      </c>
      <c r="AC78" t="s">
        <v>3945</v>
      </c>
      <c r="AD78" t="s">
        <v>3881</v>
      </c>
      <c r="AE78" t="s">
        <v>4047</v>
      </c>
      <c r="AF78" t="s">
        <v>3876</v>
      </c>
    </row>
    <row r="79" spans="1:32" x14ac:dyDescent="0.25">
      <c r="A79" s="161">
        <v>45662</v>
      </c>
      <c r="B79" s="161">
        <v>45662</v>
      </c>
      <c r="C79" t="s">
        <v>3868</v>
      </c>
      <c r="D79" t="s">
        <v>3869</v>
      </c>
      <c r="E79" t="s">
        <v>3878</v>
      </c>
      <c r="F79" s="375">
        <v>40028</v>
      </c>
      <c r="G79" t="s">
        <v>4048</v>
      </c>
      <c r="H79" t="s">
        <v>3903</v>
      </c>
      <c r="I79" s="375">
        <v>44138</v>
      </c>
      <c r="J79" t="s">
        <v>22</v>
      </c>
      <c r="K79" t="s">
        <v>3904</v>
      </c>
      <c r="L79" s="33">
        <v>1680</v>
      </c>
      <c r="M79" s="33">
        <v>0</v>
      </c>
      <c r="N79" s="33">
        <v>1680</v>
      </c>
      <c r="O79" s="33">
        <v>1680</v>
      </c>
      <c r="P79" s="33">
        <v>0</v>
      </c>
      <c r="Q79" s="33">
        <v>0</v>
      </c>
      <c r="R79" s="33">
        <v>0</v>
      </c>
      <c r="S79" s="33">
        <v>0</v>
      </c>
      <c r="T79" s="33">
        <v>0</v>
      </c>
      <c r="U79" s="33">
        <v>0</v>
      </c>
      <c r="V79" s="33">
        <v>1680</v>
      </c>
      <c r="W79" s="33">
        <v>0</v>
      </c>
      <c r="X79" s="33">
        <v>0</v>
      </c>
      <c r="Y79" s="33">
        <v>0</v>
      </c>
      <c r="Z79" s="33">
        <v>0</v>
      </c>
      <c r="AA79" s="33">
        <v>0</v>
      </c>
      <c r="AB79" s="33">
        <v>0</v>
      </c>
      <c r="AC79" t="s">
        <v>4049</v>
      </c>
      <c r="AD79" t="s">
        <v>3881</v>
      </c>
      <c r="AE79" t="s">
        <v>4050</v>
      </c>
      <c r="AF79" t="s">
        <v>3876</v>
      </c>
    </row>
    <row r="80" spans="1:32" x14ac:dyDescent="0.25">
      <c r="A80" s="161">
        <v>45662</v>
      </c>
      <c r="B80" s="161">
        <v>45662</v>
      </c>
      <c r="C80" t="s">
        <v>3894</v>
      </c>
      <c r="D80" t="s">
        <v>3891</v>
      </c>
      <c r="E80" t="s">
        <v>3997</v>
      </c>
      <c r="F80" s="375">
        <v>38189</v>
      </c>
      <c r="G80" t="s">
        <v>4051</v>
      </c>
      <c r="H80" t="s">
        <v>3903</v>
      </c>
      <c r="I80" s="375">
        <v>44141</v>
      </c>
      <c r="J80" t="s">
        <v>22</v>
      </c>
      <c r="K80" t="s">
        <v>3904</v>
      </c>
      <c r="L80" s="33">
        <v>875</v>
      </c>
      <c r="M80" s="33">
        <v>0</v>
      </c>
      <c r="N80" s="33">
        <v>875</v>
      </c>
      <c r="O80" s="33">
        <v>875</v>
      </c>
      <c r="P80" s="33">
        <v>0</v>
      </c>
      <c r="Q80" s="33">
        <v>0</v>
      </c>
      <c r="R80" s="33">
        <v>0</v>
      </c>
      <c r="S80" s="33">
        <v>0</v>
      </c>
      <c r="T80" s="33">
        <v>0</v>
      </c>
      <c r="U80" s="33">
        <v>0</v>
      </c>
      <c r="V80" s="33">
        <v>875</v>
      </c>
      <c r="W80" s="33">
        <v>0</v>
      </c>
      <c r="X80" s="33">
        <v>0</v>
      </c>
      <c r="Y80" s="33">
        <v>0</v>
      </c>
      <c r="Z80" s="33">
        <v>0</v>
      </c>
      <c r="AA80" s="33">
        <v>0</v>
      </c>
      <c r="AB80" s="33">
        <v>0</v>
      </c>
      <c r="AC80" t="s">
        <v>3983</v>
      </c>
      <c r="AD80" t="s">
        <v>3881</v>
      </c>
      <c r="AE80" t="s">
        <v>4052</v>
      </c>
      <c r="AF80" t="s">
        <v>3876</v>
      </c>
    </row>
    <row r="81" spans="1:32" x14ac:dyDescent="0.25">
      <c r="A81" s="161">
        <v>45662</v>
      </c>
      <c r="B81" s="161">
        <v>45662</v>
      </c>
      <c r="C81" t="s">
        <v>3894</v>
      </c>
      <c r="D81" t="s">
        <v>3891</v>
      </c>
      <c r="E81" t="s">
        <v>3907</v>
      </c>
      <c r="F81" s="375">
        <v>40821</v>
      </c>
      <c r="G81" t="s">
        <v>3932</v>
      </c>
      <c r="H81" t="s">
        <v>3871</v>
      </c>
      <c r="I81" s="375">
        <v>44143</v>
      </c>
      <c r="J81" t="s">
        <v>3888</v>
      </c>
      <c r="K81" t="s">
        <v>3904</v>
      </c>
      <c r="L81" s="33">
        <v>870.5</v>
      </c>
      <c r="M81" s="33">
        <v>0</v>
      </c>
      <c r="N81" s="33">
        <v>0</v>
      </c>
      <c r="O81" s="33">
        <v>0</v>
      </c>
      <c r="P81" s="33">
        <v>0</v>
      </c>
      <c r="Q81" s="33">
        <v>0</v>
      </c>
      <c r="R81" s="33">
        <v>870.5</v>
      </c>
      <c r="S81" s="33">
        <v>870.5</v>
      </c>
      <c r="T81" s="33">
        <v>0</v>
      </c>
      <c r="U81" s="33">
        <v>0</v>
      </c>
      <c r="V81" s="33">
        <v>870.5</v>
      </c>
      <c r="W81" s="33">
        <v>0</v>
      </c>
      <c r="X81" s="33">
        <v>0</v>
      </c>
      <c r="Y81" s="33">
        <v>0</v>
      </c>
      <c r="Z81" s="33">
        <v>870.5</v>
      </c>
      <c r="AA81" s="33">
        <v>0</v>
      </c>
      <c r="AB81" s="33">
        <v>0</v>
      </c>
      <c r="AC81" t="s">
        <v>3924</v>
      </c>
      <c r="AD81" t="s">
        <v>3881</v>
      </c>
      <c r="AE81" t="s">
        <v>4053</v>
      </c>
      <c r="AF81" t="s">
        <v>3876</v>
      </c>
    </row>
    <row r="82" spans="1:32" x14ac:dyDescent="0.25">
      <c r="A82" s="161">
        <v>45662</v>
      </c>
      <c r="B82" s="161">
        <v>45662</v>
      </c>
      <c r="C82" t="s">
        <v>3868</v>
      </c>
      <c r="D82" t="s">
        <v>3869</v>
      </c>
      <c r="E82" t="s">
        <v>3878</v>
      </c>
      <c r="F82" s="375">
        <v>38826</v>
      </c>
      <c r="G82" t="s">
        <v>4054</v>
      </c>
      <c r="H82" t="s">
        <v>3909</v>
      </c>
      <c r="I82" t="s">
        <v>4055</v>
      </c>
      <c r="J82" t="s">
        <v>3888</v>
      </c>
      <c r="K82" t="s">
        <v>3904</v>
      </c>
      <c r="L82" s="33">
        <v>60</v>
      </c>
      <c r="M82" s="33">
        <v>0</v>
      </c>
      <c r="N82" s="33">
        <v>48</v>
      </c>
      <c r="O82" s="33">
        <v>48</v>
      </c>
      <c r="P82" s="33">
        <v>0</v>
      </c>
      <c r="Q82" s="33">
        <v>0</v>
      </c>
      <c r="R82" s="33">
        <v>12</v>
      </c>
      <c r="S82" s="33">
        <v>12</v>
      </c>
      <c r="T82" s="33">
        <v>0</v>
      </c>
      <c r="U82" s="33">
        <v>0</v>
      </c>
      <c r="V82" s="33">
        <v>60</v>
      </c>
      <c r="W82" s="33">
        <v>0</v>
      </c>
      <c r="X82" s="33">
        <v>0</v>
      </c>
      <c r="Y82" s="33">
        <v>0</v>
      </c>
      <c r="Z82" s="33">
        <v>12</v>
      </c>
      <c r="AA82" s="33">
        <v>0</v>
      </c>
      <c r="AB82" s="33">
        <v>782.08</v>
      </c>
      <c r="AC82" t="s">
        <v>3905</v>
      </c>
      <c r="AD82" t="s">
        <v>3874</v>
      </c>
      <c r="AE82" t="s">
        <v>4056</v>
      </c>
      <c r="AF82" t="s">
        <v>3876</v>
      </c>
    </row>
    <row r="83" spans="1:32" x14ac:dyDescent="0.25">
      <c r="A83" s="161">
        <v>45662</v>
      </c>
      <c r="B83" s="161">
        <v>45662</v>
      </c>
      <c r="C83" t="s">
        <v>3868</v>
      </c>
      <c r="D83" t="s">
        <v>3869</v>
      </c>
      <c r="E83" t="s">
        <v>3878</v>
      </c>
      <c r="F83" s="375">
        <v>34294</v>
      </c>
      <c r="G83" t="s">
        <v>4057</v>
      </c>
      <c r="H83" t="s">
        <v>3903</v>
      </c>
      <c r="I83" s="375">
        <v>44146</v>
      </c>
      <c r="J83" t="s">
        <v>22</v>
      </c>
      <c r="K83" t="s">
        <v>3904</v>
      </c>
      <c r="L83" s="33">
        <v>525</v>
      </c>
      <c r="M83" s="33">
        <v>0</v>
      </c>
      <c r="N83" s="33">
        <v>525</v>
      </c>
      <c r="O83" s="33">
        <v>525</v>
      </c>
      <c r="P83" s="33">
        <v>0</v>
      </c>
      <c r="Q83" s="33">
        <v>0</v>
      </c>
      <c r="R83" s="33">
        <v>0</v>
      </c>
      <c r="S83" s="33">
        <v>0</v>
      </c>
      <c r="T83" s="33">
        <v>0</v>
      </c>
      <c r="U83" s="33">
        <v>0</v>
      </c>
      <c r="V83" s="33">
        <v>525</v>
      </c>
      <c r="W83" s="33">
        <v>0</v>
      </c>
      <c r="X83" s="33">
        <v>0</v>
      </c>
      <c r="Y83" s="33">
        <v>0</v>
      </c>
      <c r="Z83" s="33">
        <v>0</v>
      </c>
      <c r="AA83" s="33">
        <v>0</v>
      </c>
      <c r="AB83" s="33">
        <v>0</v>
      </c>
      <c r="AC83" t="s">
        <v>3873</v>
      </c>
      <c r="AD83" t="s">
        <v>3881</v>
      </c>
      <c r="AE83" t="s">
        <v>4058</v>
      </c>
      <c r="AF83" t="s">
        <v>3876</v>
      </c>
    </row>
    <row r="84" spans="1:32" x14ac:dyDescent="0.25">
      <c r="A84" s="161">
        <v>45662</v>
      </c>
      <c r="B84" s="161">
        <v>45662</v>
      </c>
      <c r="C84" t="s">
        <v>3894</v>
      </c>
      <c r="D84" t="s">
        <v>3891</v>
      </c>
      <c r="E84" t="s">
        <v>2236</v>
      </c>
      <c r="F84" s="375">
        <v>34294</v>
      </c>
      <c r="G84" t="s">
        <v>4057</v>
      </c>
      <c r="H84" t="s">
        <v>3871</v>
      </c>
      <c r="I84" s="375">
        <v>44149</v>
      </c>
      <c r="J84" t="s">
        <v>22</v>
      </c>
      <c r="K84" t="s">
        <v>3904</v>
      </c>
      <c r="L84" s="33">
        <v>208</v>
      </c>
      <c r="M84" s="33">
        <v>208</v>
      </c>
      <c r="N84" s="33">
        <v>0</v>
      </c>
      <c r="O84" s="33">
        <v>0</v>
      </c>
      <c r="P84" s="33">
        <v>0</v>
      </c>
      <c r="Q84" s="33">
        <v>0</v>
      </c>
      <c r="R84" s="33">
        <v>208</v>
      </c>
      <c r="S84" s="33">
        <v>0</v>
      </c>
      <c r="T84" s="33">
        <v>0</v>
      </c>
      <c r="U84" s="33">
        <v>0</v>
      </c>
      <c r="V84" s="33">
        <v>0</v>
      </c>
      <c r="W84" s="33">
        <v>0</v>
      </c>
      <c r="X84" s="33">
        <v>0</v>
      </c>
      <c r="Y84" s="33">
        <v>0</v>
      </c>
      <c r="Z84" s="33">
        <v>0</v>
      </c>
      <c r="AA84" s="33">
        <v>0</v>
      </c>
      <c r="AB84" s="33">
        <v>0</v>
      </c>
      <c r="AC84" t="s">
        <v>4018</v>
      </c>
      <c r="AD84" t="s">
        <v>3881</v>
      </c>
      <c r="AE84" t="s">
        <v>4059</v>
      </c>
      <c r="AF84" t="s">
        <v>3876</v>
      </c>
    </row>
    <row r="85" spans="1:32" x14ac:dyDescent="0.25">
      <c r="A85" s="161">
        <v>45662</v>
      </c>
      <c r="B85" s="161">
        <v>45662</v>
      </c>
      <c r="C85" t="s">
        <v>3894</v>
      </c>
      <c r="D85" t="s">
        <v>3891</v>
      </c>
      <c r="E85" t="s">
        <v>3997</v>
      </c>
      <c r="F85" s="375">
        <v>40943</v>
      </c>
      <c r="G85" t="s">
        <v>4060</v>
      </c>
      <c r="H85" t="s">
        <v>3871</v>
      </c>
      <c r="I85" s="375">
        <v>44152</v>
      </c>
      <c r="J85" t="s">
        <v>22</v>
      </c>
      <c r="K85" t="s">
        <v>3904</v>
      </c>
      <c r="L85" s="33">
        <v>766.93</v>
      </c>
      <c r="M85" s="33">
        <v>417.93</v>
      </c>
      <c r="N85" s="33">
        <v>0</v>
      </c>
      <c r="O85" s="33">
        <v>0</v>
      </c>
      <c r="P85" s="33">
        <v>0</v>
      </c>
      <c r="Q85" s="33">
        <v>0</v>
      </c>
      <c r="R85" s="33">
        <v>766.93</v>
      </c>
      <c r="S85" s="33">
        <v>349</v>
      </c>
      <c r="T85" s="33">
        <v>0</v>
      </c>
      <c r="U85" s="33">
        <v>0</v>
      </c>
      <c r="V85" s="33">
        <v>349</v>
      </c>
      <c r="W85" s="33">
        <v>0</v>
      </c>
      <c r="X85" s="33">
        <v>0</v>
      </c>
      <c r="Y85" s="33">
        <v>0</v>
      </c>
      <c r="Z85" s="33">
        <v>349</v>
      </c>
      <c r="AA85" s="33">
        <v>0</v>
      </c>
      <c r="AB85" s="33">
        <v>0</v>
      </c>
      <c r="AC85" t="s">
        <v>3957</v>
      </c>
      <c r="AD85" t="s">
        <v>3881</v>
      </c>
      <c r="AE85" t="s">
        <v>4061</v>
      </c>
      <c r="AF85" t="s">
        <v>3876</v>
      </c>
    </row>
    <row r="86" spans="1:32" x14ac:dyDescent="0.25">
      <c r="A86" s="161">
        <v>45662</v>
      </c>
      <c r="B86" s="161">
        <v>45662</v>
      </c>
      <c r="C86" t="s">
        <v>3894</v>
      </c>
      <c r="D86" t="s">
        <v>3891</v>
      </c>
      <c r="E86" t="s">
        <v>3997</v>
      </c>
      <c r="F86" s="375">
        <v>38536</v>
      </c>
      <c r="G86" t="s">
        <v>4000</v>
      </c>
      <c r="H86" t="s">
        <v>3909</v>
      </c>
      <c r="I86" s="375">
        <v>44156</v>
      </c>
      <c r="J86" t="s">
        <v>3888</v>
      </c>
      <c r="K86" t="s">
        <v>3904</v>
      </c>
      <c r="L86" s="33">
        <v>360</v>
      </c>
      <c r="M86" s="33">
        <v>0</v>
      </c>
      <c r="N86" s="33">
        <v>288</v>
      </c>
      <c r="O86" s="33">
        <v>288</v>
      </c>
      <c r="P86" s="33">
        <v>0</v>
      </c>
      <c r="Q86" s="33">
        <v>0</v>
      </c>
      <c r="R86" s="33">
        <v>72</v>
      </c>
      <c r="S86" s="33">
        <v>72</v>
      </c>
      <c r="T86" s="33">
        <v>0</v>
      </c>
      <c r="U86" s="33">
        <v>0</v>
      </c>
      <c r="V86" s="33">
        <v>360</v>
      </c>
      <c r="W86" s="33">
        <v>0</v>
      </c>
      <c r="X86" s="33">
        <v>0</v>
      </c>
      <c r="Y86" s="33">
        <v>0</v>
      </c>
      <c r="Z86" s="33">
        <v>72</v>
      </c>
      <c r="AA86" s="33">
        <v>0</v>
      </c>
      <c r="AB86" s="33">
        <v>0</v>
      </c>
      <c r="AC86" t="s">
        <v>3957</v>
      </c>
      <c r="AD86" t="s">
        <v>3881</v>
      </c>
      <c r="AE86" t="s">
        <v>4062</v>
      </c>
      <c r="AF86" t="s">
        <v>3876</v>
      </c>
    </row>
    <row r="87" spans="1:32" x14ac:dyDescent="0.25">
      <c r="A87" s="161">
        <v>45662</v>
      </c>
      <c r="B87" s="161">
        <v>45662</v>
      </c>
      <c r="C87" t="s">
        <v>3868</v>
      </c>
      <c r="D87" t="s">
        <v>3891</v>
      </c>
      <c r="E87" t="s">
        <v>1914</v>
      </c>
      <c r="F87" s="375">
        <v>40885</v>
      </c>
      <c r="G87" t="s">
        <v>4063</v>
      </c>
      <c r="H87" t="s">
        <v>3871</v>
      </c>
      <c r="I87" s="375">
        <v>44160</v>
      </c>
      <c r="J87" t="s">
        <v>3937</v>
      </c>
      <c r="K87" t="s">
        <v>3904</v>
      </c>
      <c r="L87" s="33">
        <v>416</v>
      </c>
      <c r="M87" s="33">
        <v>256</v>
      </c>
      <c r="N87" s="33">
        <v>0</v>
      </c>
      <c r="O87" s="33">
        <v>0</v>
      </c>
      <c r="P87" s="33">
        <v>0</v>
      </c>
      <c r="Q87" s="33">
        <v>0</v>
      </c>
      <c r="R87" s="33">
        <v>416</v>
      </c>
      <c r="S87" s="33">
        <v>160</v>
      </c>
      <c r="T87" s="33">
        <v>0</v>
      </c>
      <c r="U87" s="33">
        <v>0</v>
      </c>
      <c r="V87" s="33">
        <v>160</v>
      </c>
      <c r="W87" s="33">
        <v>0</v>
      </c>
      <c r="X87" s="33">
        <v>0</v>
      </c>
      <c r="Y87" s="33">
        <v>0</v>
      </c>
      <c r="Z87" s="33">
        <v>160</v>
      </c>
      <c r="AA87" s="33">
        <v>0</v>
      </c>
      <c r="AB87" s="33">
        <v>0</v>
      </c>
      <c r="AC87" t="s">
        <v>3910</v>
      </c>
      <c r="AD87" t="s">
        <v>3881</v>
      </c>
      <c r="AE87" t="s">
        <v>4064</v>
      </c>
      <c r="AF87" t="s">
        <v>3876</v>
      </c>
    </row>
    <row r="88" spans="1:32" x14ac:dyDescent="0.25">
      <c r="A88" s="161">
        <v>45662</v>
      </c>
      <c r="B88" s="161">
        <v>45662</v>
      </c>
      <c r="C88" t="s">
        <v>3894</v>
      </c>
      <c r="D88" t="s">
        <v>3877</v>
      </c>
      <c r="E88" t="s">
        <v>2236</v>
      </c>
      <c r="F88" s="375">
        <v>40921</v>
      </c>
      <c r="G88" t="s">
        <v>3916</v>
      </c>
      <c r="H88" t="s">
        <v>3871</v>
      </c>
      <c r="I88" s="375">
        <v>44162</v>
      </c>
      <c r="J88" t="s">
        <v>3888</v>
      </c>
      <c r="K88" t="s">
        <v>3904</v>
      </c>
      <c r="L88" s="33">
        <v>242.39</v>
      </c>
      <c r="M88" s="33">
        <v>0</v>
      </c>
      <c r="N88" s="33">
        <v>0</v>
      </c>
      <c r="O88" s="33">
        <v>0</v>
      </c>
      <c r="P88" s="33">
        <v>0</v>
      </c>
      <c r="Q88" s="33">
        <v>0</v>
      </c>
      <c r="R88" s="33">
        <v>242.39</v>
      </c>
      <c r="S88" s="33">
        <v>242.39</v>
      </c>
      <c r="T88" s="33">
        <v>0</v>
      </c>
      <c r="U88" s="33">
        <v>0</v>
      </c>
      <c r="V88" s="33">
        <v>242.39</v>
      </c>
      <c r="W88" s="33">
        <v>0</v>
      </c>
      <c r="X88" s="33">
        <v>0</v>
      </c>
      <c r="Y88" s="33">
        <v>0</v>
      </c>
      <c r="Z88" s="33">
        <v>242.39</v>
      </c>
      <c r="AA88" s="33">
        <v>0</v>
      </c>
      <c r="AB88" s="33">
        <v>0</v>
      </c>
      <c r="AC88" t="s">
        <v>3957</v>
      </c>
      <c r="AD88" t="s">
        <v>3881</v>
      </c>
      <c r="AE88" t="s">
        <v>4065</v>
      </c>
      <c r="AF88" t="s">
        <v>3876</v>
      </c>
    </row>
    <row r="89" spans="1:32" x14ac:dyDescent="0.25">
      <c r="A89" s="161">
        <v>45662</v>
      </c>
      <c r="B89" s="161">
        <v>45662</v>
      </c>
      <c r="C89" t="s">
        <v>3868</v>
      </c>
      <c r="D89" t="s">
        <v>3891</v>
      </c>
      <c r="E89" t="s">
        <v>1914</v>
      </c>
      <c r="F89" s="375">
        <v>40932</v>
      </c>
      <c r="G89" t="s">
        <v>4066</v>
      </c>
      <c r="H89" t="s">
        <v>3871</v>
      </c>
      <c r="I89" s="375">
        <v>44165</v>
      </c>
      <c r="J89" t="s">
        <v>22</v>
      </c>
      <c r="K89" t="s">
        <v>3904</v>
      </c>
      <c r="L89" s="33">
        <v>155.93</v>
      </c>
      <c r="M89" s="33">
        <v>155.93</v>
      </c>
      <c r="N89" s="33">
        <v>0</v>
      </c>
      <c r="O89" s="33">
        <v>0</v>
      </c>
      <c r="P89" s="33">
        <v>0</v>
      </c>
      <c r="Q89" s="33">
        <v>0</v>
      </c>
      <c r="R89" s="33">
        <v>155.93</v>
      </c>
      <c r="S89" s="33">
        <v>0</v>
      </c>
      <c r="T89" s="33">
        <v>0</v>
      </c>
      <c r="U89" s="33">
        <v>0</v>
      </c>
      <c r="V89" s="33">
        <v>0</v>
      </c>
      <c r="W89" s="33">
        <v>0</v>
      </c>
      <c r="X89" s="33">
        <v>0</v>
      </c>
      <c r="Y89" s="33">
        <v>0</v>
      </c>
      <c r="Z89" s="33">
        <v>0</v>
      </c>
      <c r="AA89" s="33">
        <v>0</v>
      </c>
      <c r="AB89" s="33">
        <v>0</v>
      </c>
      <c r="AC89" t="s">
        <v>3967</v>
      </c>
      <c r="AD89" t="s">
        <v>3881</v>
      </c>
      <c r="AE89" t="s">
        <v>4067</v>
      </c>
      <c r="AF89" t="s">
        <v>3876</v>
      </c>
    </row>
    <row r="90" spans="1:32" x14ac:dyDescent="0.25">
      <c r="A90" s="161">
        <v>45662</v>
      </c>
      <c r="B90" s="161">
        <v>45662</v>
      </c>
      <c r="C90" t="s">
        <v>3868</v>
      </c>
      <c r="D90" t="s">
        <v>3869</v>
      </c>
      <c r="E90" t="s">
        <v>3878</v>
      </c>
      <c r="F90" s="375">
        <v>40498</v>
      </c>
      <c r="G90" t="s">
        <v>4068</v>
      </c>
      <c r="H90" t="s">
        <v>3903</v>
      </c>
      <c r="I90" s="375">
        <v>44166</v>
      </c>
      <c r="J90" t="s">
        <v>22</v>
      </c>
      <c r="K90" t="s">
        <v>3904</v>
      </c>
      <c r="L90" s="33">
        <v>595</v>
      </c>
      <c r="M90" s="33">
        <v>0</v>
      </c>
      <c r="N90" s="33">
        <v>595</v>
      </c>
      <c r="O90" s="33">
        <v>595</v>
      </c>
      <c r="P90" s="33">
        <v>0</v>
      </c>
      <c r="Q90" s="33">
        <v>0</v>
      </c>
      <c r="R90" s="33">
        <v>0</v>
      </c>
      <c r="S90" s="33">
        <v>0</v>
      </c>
      <c r="T90" s="33">
        <v>0</v>
      </c>
      <c r="U90" s="33">
        <v>0</v>
      </c>
      <c r="V90" s="33">
        <v>595</v>
      </c>
      <c r="W90" s="33">
        <v>0</v>
      </c>
      <c r="X90" s="33">
        <v>0</v>
      </c>
      <c r="Y90" s="33">
        <v>0</v>
      </c>
      <c r="Z90" s="33">
        <v>0</v>
      </c>
      <c r="AA90" s="33">
        <v>0</v>
      </c>
      <c r="AB90" s="33">
        <v>0</v>
      </c>
      <c r="AC90" t="s">
        <v>4069</v>
      </c>
      <c r="AD90" t="s">
        <v>3881</v>
      </c>
      <c r="AE90" t="s">
        <v>4070</v>
      </c>
      <c r="AF90" t="s">
        <v>3876</v>
      </c>
    </row>
    <row r="91" spans="1:32" x14ac:dyDescent="0.25">
      <c r="A91" s="161">
        <v>45662</v>
      </c>
      <c r="B91" s="161">
        <v>45662</v>
      </c>
      <c r="C91" t="s">
        <v>3894</v>
      </c>
      <c r="D91" t="s">
        <v>3891</v>
      </c>
      <c r="E91" t="s">
        <v>3997</v>
      </c>
      <c r="F91" s="375">
        <v>40498</v>
      </c>
      <c r="G91" t="s">
        <v>4068</v>
      </c>
      <c r="H91" t="s">
        <v>3903</v>
      </c>
      <c r="I91" s="375">
        <v>44188</v>
      </c>
      <c r="J91" t="s">
        <v>22</v>
      </c>
      <c r="K91" t="s">
        <v>3904</v>
      </c>
      <c r="L91" s="33">
        <v>178.5</v>
      </c>
      <c r="M91" s="33">
        <v>0</v>
      </c>
      <c r="N91" s="33">
        <v>178.5</v>
      </c>
      <c r="O91" s="33">
        <v>178.5</v>
      </c>
      <c r="P91" s="33">
        <v>0</v>
      </c>
      <c r="Q91" s="33">
        <v>0</v>
      </c>
      <c r="R91" s="33">
        <v>0</v>
      </c>
      <c r="S91" s="33">
        <v>0</v>
      </c>
      <c r="T91" s="33">
        <v>0</v>
      </c>
      <c r="U91" s="33">
        <v>0</v>
      </c>
      <c r="V91" s="33">
        <v>178.5</v>
      </c>
      <c r="W91" s="33">
        <v>0</v>
      </c>
      <c r="X91" s="33">
        <v>0</v>
      </c>
      <c r="Y91" s="33">
        <v>0</v>
      </c>
      <c r="Z91" s="33">
        <v>0</v>
      </c>
      <c r="AA91" s="33">
        <v>0</v>
      </c>
      <c r="AB91" s="33">
        <v>0</v>
      </c>
      <c r="AC91" t="s">
        <v>3957</v>
      </c>
      <c r="AD91" t="s">
        <v>3881</v>
      </c>
      <c r="AE91" t="s">
        <v>4071</v>
      </c>
      <c r="AF91" t="s">
        <v>3876</v>
      </c>
    </row>
    <row r="92" spans="1:32" x14ac:dyDescent="0.25">
      <c r="A92" s="161">
        <v>45661</v>
      </c>
      <c r="B92" s="161">
        <v>45662</v>
      </c>
      <c r="C92" t="s">
        <v>3894</v>
      </c>
      <c r="D92" t="s">
        <v>3891</v>
      </c>
      <c r="E92" t="s">
        <v>2236</v>
      </c>
      <c r="F92" s="375">
        <v>40946</v>
      </c>
      <c r="G92" t="s">
        <v>4026</v>
      </c>
      <c r="H92" t="s">
        <v>3903</v>
      </c>
      <c r="I92" s="375">
        <v>44196</v>
      </c>
      <c r="J92" t="s">
        <v>22</v>
      </c>
      <c r="K92" t="s">
        <v>3904</v>
      </c>
      <c r="L92" s="33">
        <v>70</v>
      </c>
      <c r="M92" s="33">
        <v>0</v>
      </c>
      <c r="N92" s="33">
        <v>70</v>
      </c>
      <c r="O92" s="33">
        <v>70</v>
      </c>
      <c r="P92" s="33">
        <v>0</v>
      </c>
      <c r="Q92" s="33">
        <v>0</v>
      </c>
      <c r="R92" s="33">
        <v>0</v>
      </c>
      <c r="S92" s="33">
        <v>0</v>
      </c>
      <c r="T92" s="33">
        <v>0</v>
      </c>
      <c r="U92" s="33">
        <v>0</v>
      </c>
      <c r="V92" s="33">
        <v>70</v>
      </c>
      <c r="W92" s="33">
        <v>0</v>
      </c>
      <c r="X92" s="33">
        <v>0</v>
      </c>
      <c r="Y92" s="33">
        <v>0</v>
      </c>
      <c r="Z92" s="33">
        <v>0</v>
      </c>
      <c r="AA92" s="33">
        <v>0</v>
      </c>
      <c r="AB92" s="33">
        <v>0</v>
      </c>
      <c r="AC92" t="s">
        <v>4018</v>
      </c>
      <c r="AD92" t="s">
        <v>3881</v>
      </c>
      <c r="AE92" t="s">
        <v>4072</v>
      </c>
      <c r="AF92" t="s">
        <v>3876</v>
      </c>
    </row>
    <row r="93" spans="1:32" x14ac:dyDescent="0.25">
      <c r="A93" s="161">
        <v>45662</v>
      </c>
      <c r="B93" s="161">
        <v>45662</v>
      </c>
      <c r="C93" t="s">
        <v>3894</v>
      </c>
      <c r="D93" t="s">
        <v>3891</v>
      </c>
      <c r="E93" t="s">
        <v>2236</v>
      </c>
      <c r="F93" s="375">
        <v>40124</v>
      </c>
      <c r="G93" t="s">
        <v>4073</v>
      </c>
      <c r="H93" t="s">
        <v>3909</v>
      </c>
      <c r="I93" s="375">
        <v>44197</v>
      </c>
      <c r="J93" t="s">
        <v>3888</v>
      </c>
      <c r="K93" t="s">
        <v>3904</v>
      </c>
      <c r="L93" s="33">
        <v>150</v>
      </c>
      <c r="M93" s="33">
        <v>0</v>
      </c>
      <c r="N93" s="33">
        <v>120</v>
      </c>
      <c r="O93" s="33">
        <v>120</v>
      </c>
      <c r="P93" s="33">
        <v>0</v>
      </c>
      <c r="Q93" s="33">
        <v>0</v>
      </c>
      <c r="R93" s="33">
        <v>30</v>
      </c>
      <c r="S93" s="33">
        <v>30</v>
      </c>
      <c r="T93" s="33">
        <v>0</v>
      </c>
      <c r="U93" s="33">
        <v>0</v>
      </c>
      <c r="V93" s="33">
        <v>150</v>
      </c>
      <c r="W93" s="33">
        <v>0</v>
      </c>
      <c r="X93" s="33">
        <v>0</v>
      </c>
      <c r="Y93" s="33">
        <v>0</v>
      </c>
      <c r="Z93" s="33">
        <v>30</v>
      </c>
      <c r="AA93" s="33">
        <v>0</v>
      </c>
      <c r="AB93" s="33">
        <v>285.52</v>
      </c>
      <c r="AC93" t="s">
        <v>3905</v>
      </c>
      <c r="AD93" t="s">
        <v>3881</v>
      </c>
      <c r="AE93" t="s">
        <v>4074</v>
      </c>
      <c r="AF93" t="s">
        <v>3876</v>
      </c>
    </row>
    <row r="94" spans="1:32" x14ac:dyDescent="0.25">
      <c r="A94" s="161">
        <v>45662</v>
      </c>
      <c r="B94" s="161">
        <v>45662</v>
      </c>
      <c r="C94" t="s">
        <v>3894</v>
      </c>
      <c r="D94" t="s">
        <v>3891</v>
      </c>
      <c r="E94" t="s">
        <v>2236</v>
      </c>
      <c r="F94" s="375">
        <v>40124</v>
      </c>
      <c r="G94" t="s">
        <v>4073</v>
      </c>
      <c r="H94" t="s">
        <v>3871</v>
      </c>
      <c r="I94" s="375">
        <v>44198</v>
      </c>
      <c r="J94" t="s">
        <v>3937</v>
      </c>
      <c r="K94" t="s">
        <v>3904</v>
      </c>
      <c r="L94" s="33">
        <v>870.5</v>
      </c>
      <c r="M94" s="33">
        <v>47.5</v>
      </c>
      <c r="N94" s="33">
        <v>0</v>
      </c>
      <c r="O94" s="33">
        <v>0</v>
      </c>
      <c r="P94" s="33">
        <v>0</v>
      </c>
      <c r="Q94" s="33">
        <v>0</v>
      </c>
      <c r="R94" s="33">
        <v>870.5</v>
      </c>
      <c r="S94" s="33">
        <v>823</v>
      </c>
      <c r="T94" s="33">
        <v>0</v>
      </c>
      <c r="U94" s="33">
        <v>0</v>
      </c>
      <c r="V94" s="33">
        <v>823</v>
      </c>
      <c r="W94" s="33">
        <v>0</v>
      </c>
      <c r="X94" s="33">
        <v>0</v>
      </c>
      <c r="Y94" s="33">
        <v>0</v>
      </c>
      <c r="Z94" s="33">
        <v>426.5</v>
      </c>
      <c r="AA94" s="33">
        <v>0</v>
      </c>
      <c r="AB94" s="33">
        <v>285.52</v>
      </c>
      <c r="AC94" t="s">
        <v>3905</v>
      </c>
      <c r="AD94" t="s">
        <v>3881</v>
      </c>
      <c r="AE94" t="s">
        <v>4074</v>
      </c>
      <c r="AF94" t="s">
        <v>3876</v>
      </c>
    </row>
    <row r="95" spans="1:32" x14ac:dyDescent="0.25">
      <c r="A95" s="161">
        <v>45662</v>
      </c>
      <c r="B95" s="161">
        <v>45662</v>
      </c>
      <c r="C95" t="s">
        <v>3894</v>
      </c>
      <c r="D95" t="s">
        <v>3891</v>
      </c>
      <c r="E95" t="s">
        <v>2236</v>
      </c>
      <c r="F95" s="375">
        <v>40124</v>
      </c>
      <c r="G95" t="s">
        <v>4073</v>
      </c>
      <c r="H95" t="s">
        <v>3871</v>
      </c>
      <c r="I95" s="375">
        <v>44198</v>
      </c>
      <c r="J95" t="s">
        <v>3888</v>
      </c>
      <c r="K95" t="s">
        <v>3904</v>
      </c>
      <c r="L95" s="33">
        <v>0</v>
      </c>
      <c r="M95" s="33">
        <v>0</v>
      </c>
      <c r="N95" s="33">
        <v>0</v>
      </c>
      <c r="O95" s="33">
        <v>0</v>
      </c>
      <c r="P95" s="33">
        <v>0</v>
      </c>
      <c r="Q95" s="33">
        <v>0</v>
      </c>
      <c r="R95" s="33">
        <v>870.5</v>
      </c>
      <c r="S95" s="33">
        <v>0</v>
      </c>
      <c r="T95" s="33">
        <v>0</v>
      </c>
      <c r="U95" s="33">
        <v>0</v>
      </c>
      <c r="V95" s="33">
        <v>0</v>
      </c>
      <c r="W95" s="33">
        <v>0</v>
      </c>
      <c r="X95" s="33">
        <v>0</v>
      </c>
      <c r="Y95" s="33">
        <v>0</v>
      </c>
      <c r="Z95" s="33">
        <v>396.5</v>
      </c>
      <c r="AA95" s="33">
        <v>0</v>
      </c>
      <c r="AB95" s="33">
        <v>285.52</v>
      </c>
      <c r="AC95" t="s">
        <v>3905</v>
      </c>
      <c r="AD95" t="s">
        <v>3881</v>
      </c>
      <c r="AE95" t="s">
        <v>4074</v>
      </c>
      <c r="AF95" t="s">
        <v>3876</v>
      </c>
    </row>
    <row r="96" spans="1:32" x14ac:dyDescent="0.25">
      <c r="A96" s="161">
        <v>45662</v>
      </c>
      <c r="B96" s="161">
        <v>45662</v>
      </c>
      <c r="C96" t="s">
        <v>3894</v>
      </c>
      <c r="D96" t="s">
        <v>3891</v>
      </c>
      <c r="E96" t="s">
        <v>3907</v>
      </c>
      <c r="F96" s="375">
        <v>35536</v>
      </c>
      <c r="G96" t="s">
        <v>4075</v>
      </c>
      <c r="H96" t="s">
        <v>3871</v>
      </c>
      <c r="I96" s="375">
        <v>44200</v>
      </c>
      <c r="J96" t="s">
        <v>3888</v>
      </c>
      <c r="K96" t="s">
        <v>3904</v>
      </c>
      <c r="L96" s="33">
        <v>117</v>
      </c>
      <c r="M96" s="33">
        <v>105</v>
      </c>
      <c r="N96" s="33">
        <v>0</v>
      </c>
      <c r="O96" s="33">
        <v>0</v>
      </c>
      <c r="P96" s="33">
        <v>0</v>
      </c>
      <c r="Q96" s="33">
        <v>0</v>
      </c>
      <c r="R96" s="33">
        <v>117</v>
      </c>
      <c r="S96" s="33">
        <v>12</v>
      </c>
      <c r="T96" s="33">
        <v>0</v>
      </c>
      <c r="U96" s="33">
        <v>0</v>
      </c>
      <c r="V96" s="33">
        <v>12</v>
      </c>
      <c r="W96" s="33">
        <v>0</v>
      </c>
      <c r="X96" s="33">
        <v>0</v>
      </c>
      <c r="Y96" s="33">
        <v>0</v>
      </c>
      <c r="Z96" s="33">
        <v>12</v>
      </c>
      <c r="AA96" s="33">
        <v>0</v>
      </c>
      <c r="AB96" s="33">
        <v>65.989999999999995</v>
      </c>
      <c r="AC96" t="s">
        <v>3957</v>
      </c>
      <c r="AD96" t="s">
        <v>3881</v>
      </c>
      <c r="AE96" t="s">
        <v>4076</v>
      </c>
      <c r="AF96" t="s">
        <v>3876</v>
      </c>
    </row>
    <row r="97" spans="1:32" x14ac:dyDescent="0.25">
      <c r="A97" s="161">
        <v>45662</v>
      </c>
      <c r="B97" s="161">
        <v>45662</v>
      </c>
      <c r="C97" t="s">
        <v>3894</v>
      </c>
      <c r="D97" t="s">
        <v>3891</v>
      </c>
      <c r="E97" t="s">
        <v>3997</v>
      </c>
      <c r="F97" s="375">
        <v>34846</v>
      </c>
      <c r="G97" t="s">
        <v>4077</v>
      </c>
      <c r="H97" t="s">
        <v>3903</v>
      </c>
      <c r="I97" s="375">
        <v>44201</v>
      </c>
      <c r="J97" t="s">
        <v>22</v>
      </c>
      <c r="K97" t="s">
        <v>3904</v>
      </c>
      <c r="L97" s="33">
        <v>248.5</v>
      </c>
      <c r="M97" s="33">
        <v>0</v>
      </c>
      <c r="N97" s="33">
        <v>248.5</v>
      </c>
      <c r="O97" s="33">
        <v>248.5</v>
      </c>
      <c r="P97" s="33">
        <v>0</v>
      </c>
      <c r="Q97" s="33">
        <v>0</v>
      </c>
      <c r="R97" s="33">
        <v>0</v>
      </c>
      <c r="S97" s="33">
        <v>0</v>
      </c>
      <c r="T97" s="33">
        <v>0</v>
      </c>
      <c r="U97" s="33">
        <v>0</v>
      </c>
      <c r="V97" s="33">
        <v>248.5</v>
      </c>
      <c r="W97" s="33">
        <v>0</v>
      </c>
      <c r="X97" s="33">
        <v>0</v>
      </c>
      <c r="Y97" s="33">
        <v>0</v>
      </c>
      <c r="Z97" s="33">
        <v>0</v>
      </c>
      <c r="AA97" s="33">
        <v>0</v>
      </c>
      <c r="AB97" s="33">
        <v>0</v>
      </c>
      <c r="AC97" t="s">
        <v>3957</v>
      </c>
      <c r="AD97" t="s">
        <v>3881</v>
      </c>
      <c r="AE97" t="s">
        <v>4078</v>
      </c>
      <c r="AF97" t="s">
        <v>3876</v>
      </c>
    </row>
    <row r="98" spans="1:32" x14ac:dyDescent="0.25">
      <c r="A98" s="161">
        <v>45662</v>
      </c>
      <c r="B98" s="161">
        <v>45663</v>
      </c>
      <c r="C98" t="s">
        <v>3894</v>
      </c>
      <c r="D98" t="s">
        <v>3891</v>
      </c>
      <c r="E98" t="s">
        <v>3907</v>
      </c>
      <c r="F98" s="375">
        <v>38972</v>
      </c>
      <c r="G98" t="s">
        <v>4079</v>
      </c>
      <c r="H98" t="s">
        <v>3871</v>
      </c>
      <c r="I98" s="375">
        <v>44205</v>
      </c>
      <c r="J98" t="s">
        <v>22</v>
      </c>
      <c r="K98" t="s">
        <v>3904</v>
      </c>
      <c r="L98" s="33">
        <v>554</v>
      </c>
      <c r="M98" s="33">
        <v>14</v>
      </c>
      <c r="N98" s="33">
        <v>0</v>
      </c>
      <c r="O98" s="33">
        <v>0</v>
      </c>
      <c r="P98" s="33">
        <v>0</v>
      </c>
      <c r="Q98" s="33">
        <v>0</v>
      </c>
      <c r="R98" s="33">
        <v>554</v>
      </c>
      <c r="S98" s="33">
        <v>540</v>
      </c>
      <c r="T98" s="33">
        <v>0</v>
      </c>
      <c r="U98" s="33">
        <v>0</v>
      </c>
      <c r="V98" s="33">
        <v>540</v>
      </c>
      <c r="W98" s="33">
        <v>0</v>
      </c>
      <c r="X98" s="33">
        <v>0</v>
      </c>
      <c r="Y98" s="33">
        <v>0</v>
      </c>
      <c r="Z98" s="33">
        <v>0</v>
      </c>
      <c r="AA98" s="33">
        <v>0</v>
      </c>
      <c r="AB98" s="33">
        <v>1925</v>
      </c>
      <c r="AC98" t="s">
        <v>3873</v>
      </c>
      <c r="AD98" t="s">
        <v>3881</v>
      </c>
      <c r="AE98" t="s">
        <v>4080</v>
      </c>
      <c r="AF98" t="s">
        <v>3876</v>
      </c>
    </row>
    <row r="99" spans="1:32" x14ac:dyDescent="0.25">
      <c r="A99" s="161">
        <v>45662</v>
      </c>
      <c r="B99" s="161">
        <v>45662</v>
      </c>
      <c r="C99" t="s">
        <v>3894</v>
      </c>
      <c r="D99" t="s">
        <v>3891</v>
      </c>
      <c r="E99" t="s">
        <v>2236</v>
      </c>
      <c r="F99" s="375">
        <v>40456</v>
      </c>
      <c r="G99" t="s">
        <v>4081</v>
      </c>
      <c r="H99" t="s">
        <v>3871</v>
      </c>
      <c r="I99" s="375">
        <v>44207</v>
      </c>
      <c r="J99" t="s">
        <v>3888</v>
      </c>
      <c r="K99" t="s">
        <v>3904</v>
      </c>
      <c r="L99" s="33">
        <v>416</v>
      </c>
      <c r="M99" s="33">
        <v>266</v>
      </c>
      <c r="N99" s="33">
        <v>0</v>
      </c>
      <c r="O99" s="33">
        <v>0</v>
      </c>
      <c r="P99" s="33">
        <v>0</v>
      </c>
      <c r="Q99" s="33">
        <v>0</v>
      </c>
      <c r="R99" s="33">
        <v>416</v>
      </c>
      <c r="S99" s="33">
        <v>150</v>
      </c>
      <c r="T99" s="33">
        <v>0</v>
      </c>
      <c r="U99" s="33">
        <v>0</v>
      </c>
      <c r="V99" s="33">
        <v>150</v>
      </c>
      <c r="W99" s="33">
        <v>0</v>
      </c>
      <c r="X99" s="33">
        <v>0</v>
      </c>
      <c r="Y99" s="33">
        <v>0</v>
      </c>
      <c r="Z99" s="33">
        <v>150</v>
      </c>
      <c r="AA99" s="33">
        <v>0</v>
      </c>
      <c r="AB99" s="33">
        <v>0</v>
      </c>
      <c r="AC99" t="s">
        <v>3873</v>
      </c>
      <c r="AD99" t="s">
        <v>3881</v>
      </c>
      <c r="AE99" t="s">
        <v>4082</v>
      </c>
      <c r="AF99" t="s">
        <v>3876</v>
      </c>
    </row>
    <row r="100" spans="1:32" x14ac:dyDescent="0.25">
      <c r="A100" s="161">
        <v>45662</v>
      </c>
      <c r="B100" s="161">
        <v>45662</v>
      </c>
      <c r="C100" t="s">
        <v>3868</v>
      </c>
      <c r="D100" t="s">
        <v>3891</v>
      </c>
      <c r="E100" t="s">
        <v>1914</v>
      </c>
      <c r="F100" s="375">
        <v>40922</v>
      </c>
      <c r="G100" t="s">
        <v>4083</v>
      </c>
      <c r="H100" t="s">
        <v>4084</v>
      </c>
      <c r="I100" s="375">
        <v>44209</v>
      </c>
      <c r="J100" t="s">
        <v>3888</v>
      </c>
      <c r="K100" t="s">
        <v>3904</v>
      </c>
      <c r="L100" s="33">
        <v>897.75</v>
      </c>
      <c r="M100" s="33">
        <v>0</v>
      </c>
      <c r="N100" s="33">
        <v>718.2</v>
      </c>
      <c r="O100" s="33">
        <v>718.2</v>
      </c>
      <c r="P100" s="33">
        <v>0</v>
      </c>
      <c r="Q100" s="33">
        <v>0</v>
      </c>
      <c r="R100" s="33">
        <v>179.55</v>
      </c>
      <c r="S100" s="33">
        <v>179.55</v>
      </c>
      <c r="T100" s="33">
        <v>0</v>
      </c>
      <c r="U100" s="33">
        <v>0</v>
      </c>
      <c r="V100" s="33">
        <v>897.75</v>
      </c>
      <c r="W100" s="33">
        <v>0</v>
      </c>
      <c r="X100" s="33">
        <v>0</v>
      </c>
      <c r="Y100" s="33">
        <v>0</v>
      </c>
      <c r="Z100" s="33">
        <v>179.55</v>
      </c>
      <c r="AA100" s="33">
        <v>0</v>
      </c>
      <c r="AB100" s="33">
        <v>0</v>
      </c>
      <c r="AC100" t="s">
        <v>3945</v>
      </c>
      <c r="AD100" t="s">
        <v>3881</v>
      </c>
      <c r="AE100" t="s">
        <v>4085</v>
      </c>
      <c r="AF100" t="s">
        <v>3876</v>
      </c>
    </row>
    <row r="101" spans="1:32" x14ac:dyDescent="0.25">
      <c r="A101" s="161">
        <v>45662</v>
      </c>
      <c r="B101" s="161">
        <v>45662</v>
      </c>
      <c r="C101" t="s">
        <v>3894</v>
      </c>
      <c r="D101" t="s">
        <v>3891</v>
      </c>
      <c r="E101" t="s">
        <v>3997</v>
      </c>
      <c r="F101" s="375">
        <v>40926</v>
      </c>
      <c r="G101" t="s">
        <v>4086</v>
      </c>
      <c r="H101" t="s">
        <v>3871</v>
      </c>
      <c r="I101" s="375">
        <v>44212</v>
      </c>
      <c r="J101" t="s">
        <v>3888</v>
      </c>
      <c r="K101" t="s">
        <v>3904</v>
      </c>
      <c r="L101" s="33">
        <v>766.93</v>
      </c>
      <c r="M101" s="33">
        <v>395.95</v>
      </c>
      <c r="N101" s="33">
        <v>0</v>
      </c>
      <c r="O101" s="33">
        <v>0</v>
      </c>
      <c r="P101" s="33">
        <v>0</v>
      </c>
      <c r="Q101" s="33">
        <v>0</v>
      </c>
      <c r="R101" s="33">
        <v>766.93</v>
      </c>
      <c r="S101" s="33">
        <v>370.99</v>
      </c>
      <c r="T101" s="33">
        <v>0</v>
      </c>
      <c r="U101" s="33">
        <v>0</v>
      </c>
      <c r="V101" s="33">
        <v>370.99</v>
      </c>
      <c r="W101" s="33">
        <v>0</v>
      </c>
      <c r="X101" s="33">
        <v>0</v>
      </c>
      <c r="Y101" s="33">
        <v>0</v>
      </c>
      <c r="Z101" s="33">
        <v>370.99</v>
      </c>
      <c r="AA101" s="33">
        <v>0</v>
      </c>
      <c r="AB101" s="33">
        <v>0</v>
      </c>
      <c r="AC101" t="s">
        <v>3957</v>
      </c>
      <c r="AD101" t="s">
        <v>3881</v>
      </c>
      <c r="AE101" t="s">
        <v>4087</v>
      </c>
      <c r="AF101" t="s">
        <v>3876</v>
      </c>
    </row>
    <row r="102" spans="1:32" x14ac:dyDescent="0.25">
      <c r="A102" s="161">
        <v>45662</v>
      </c>
      <c r="B102" s="161">
        <v>45662</v>
      </c>
      <c r="C102" t="s">
        <v>3894</v>
      </c>
      <c r="D102" t="s">
        <v>3996</v>
      </c>
      <c r="E102" t="s">
        <v>3907</v>
      </c>
      <c r="F102" s="375">
        <v>38381</v>
      </c>
      <c r="G102" t="s">
        <v>4031</v>
      </c>
      <c r="H102" t="s">
        <v>3909</v>
      </c>
      <c r="I102" s="375">
        <v>44217</v>
      </c>
      <c r="J102" t="s">
        <v>22</v>
      </c>
      <c r="K102" t="s">
        <v>3904</v>
      </c>
      <c r="L102" s="33">
        <v>420</v>
      </c>
      <c r="M102" s="33">
        <v>0</v>
      </c>
      <c r="N102" s="33">
        <v>420</v>
      </c>
      <c r="O102" s="33">
        <v>420</v>
      </c>
      <c r="P102" s="33">
        <v>0</v>
      </c>
      <c r="Q102" s="33">
        <v>0</v>
      </c>
      <c r="R102" s="33">
        <v>0</v>
      </c>
      <c r="S102" s="33">
        <v>0</v>
      </c>
      <c r="T102" s="33">
        <v>0</v>
      </c>
      <c r="U102" s="33">
        <v>0</v>
      </c>
      <c r="V102" s="33">
        <v>420</v>
      </c>
      <c r="W102" s="33">
        <v>0</v>
      </c>
      <c r="X102" s="33">
        <v>0</v>
      </c>
      <c r="Y102" s="33">
        <v>0</v>
      </c>
      <c r="Z102" s="33">
        <v>0</v>
      </c>
      <c r="AA102" s="33">
        <v>0</v>
      </c>
      <c r="AB102" s="33">
        <v>0</v>
      </c>
      <c r="AC102" t="s">
        <v>3945</v>
      </c>
      <c r="AD102" t="s">
        <v>3881</v>
      </c>
      <c r="AE102" t="s">
        <v>4088</v>
      </c>
      <c r="AF102" t="s">
        <v>3876</v>
      </c>
    </row>
    <row r="103" spans="1:32" x14ac:dyDescent="0.25">
      <c r="A103" s="161">
        <v>45662</v>
      </c>
      <c r="B103" s="161">
        <v>45662</v>
      </c>
      <c r="C103" t="s">
        <v>3894</v>
      </c>
      <c r="D103" t="s">
        <v>3891</v>
      </c>
      <c r="E103" t="s">
        <v>3997</v>
      </c>
      <c r="F103" s="375">
        <v>36367</v>
      </c>
      <c r="G103" t="s">
        <v>4089</v>
      </c>
      <c r="H103" t="s">
        <v>3935</v>
      </c>
      <c r="I103" t="s">
        <v>4090</v>
      </c>
      <c r="J103" t="s">
        <v>3888</v>
      </c>
      <c r="K103" t="s">
        <v>3904</v>
      </c>
      <c r="L103" s="33">
        <v>0</v>
      </c>
      <c r="M103" s="33">
        <v>0</v>
      </c>
      <c r="N103" s="33">
        <v>0</v>
      </c>
      <c r="O103" s="33">
        <v>0</v>
      </c>
      <c r="P103" s="33">
        <v>0</v>
      </c>
      <c r="Q103" s="33">
        <v>0</v>
      </c>
      <c r="R103" s="33">
        <v>0</v>
      </c>
      <c r="S103" s="33">
        <v>0</v>
      </c>
      <c r="T103" s="33">
        <v>0</v>
      </c>
      <c r="U103" s="33">
        <v>0</v>
      </c>
      <c r="V103" s="33">
        <v>0</v>
      </c>
      <c r="W103" s="33">
        <v>0</v>
      </c>
      <c r="X103" s="33">
        <v>0</v>
      </c>
      <c r="Y103" s="33">
        <v>0</v>
      </c>
      <c r="Z103" s="33">
        <v>1000</v>
      </c>
      <c r="AA103" s="33">
        <v>0</v>
      </c>
      <c r="AB103" s="33">
        <v>0</v>
      </c>
      <c r="AC103" t="s">
        <v>4091</v>
      </c>
      <c r="AD103" t="s">
        <v>3881</v>
      </c>
      <c r="AE103" t="s">
        <v>4092</v>
      </c>
      <c r="AF103" t="s">
        <v>3876</v>
      </c>
    </row>
    <row r="104" spans="1:32" x14ac:dyDescent="0.25">
      <c r="A104" s="161">
        <v>45662</v>
      </c>
      <c r="B104" s="161">
        <v>45662</v>
      </c>
      <c r="C104" t="s">
        <v>3868</v>
      </c>
      <c r="D104" t="s">
        <v>3891</v>
      </c>
      <c r="E104" t="s">
        <v>1914</v>
      </c>
      <c r="F104" s="375">
        <v>40945</v>
      </c>
      <c r="G104" t="s">
        <v>4093</v>
      </c>
      <c r="H104" t="s">
        <v>3871</v>
      </c>
      <c r="I104" s="375">
        <v>44220</v>
      </c>
      <c r="J104" t="s">
        <v>3888</v>
      </c>
      <c r="K104" t="s">
        <v>3904</v>
      </c>
      <c r="L104" s="33">
        <v>370.98</v>
      </c>
      <c r="M104" s="33">
        <v>81.040000000000006</v>
      </c>
      <c r="N104" s="33">
        <v>0</v>
      </c>
      <c r="O104" s="33">
        <v>0</v>
      </c>
      <c r="P104" s="33">
        <v>0</v>
      </c>
      <c r="Q104" s="33">
        <v>0</v>
      </c>
      <c r="R104" s="33">
        <v>370.98</v>
      </c>
      <c r="S104" s="33">
        <v>289.94</v>
      </c>
      <c r="T104" s="33">
        <v>0</v>
      </c>
      <c r="U104" s="33">
        <v>0</v>
      </c>
      <c r="V104" s="33">
        <v>289.94</v>
      </c>
      <c r="W104" s="33">
        <v>0</v>
      </c>
      <c r="X104" s="33">
        <v>0</v>
      </c>
      <c r="Y104" s="33">
        <v>0</v>
      </c>
      <c r="Z104" s="33">
        <v>289.94</v>
      </c>
      <c r="AA104" s="33">
        <v>0</v>
      </c>
      <c r="AB104" s="33">
        <v>0</v>
      </c>
      <c r="AC104" t="s">
        <v>3873</v>
      </c>
      <c r="AD104" t="s">
        <v>3881</v>
      </c>
      <c r="AE104" t="s">
        <v>4094</v>
      </c>
      <c r="AF104" t="s">
        <v>3876</v>
      </c>
    </row>
    <row r="105" spans="1:32" x14ac:dyDescent="0.25">
      <c r="A105" s="161">
        <v>45662</v>
      </c>
      <c r="B105" s="161">
        <v>45662</v>
      </c>
      <c r="C105" t="s">
        <v>3894</v>
      </c>
      <c r="D105" t="s">
        <v>3891</v>
      </c>
      <c r="E105" t="s">
        <v>3907</v>
      </c>
      <c r="F105" s="375">
        <v>36689</v>
      </c>
      <c r="G105" t="s">
        <v>4095</v>
      </c>
      <c r="H105" t="s">
        <v>3903</v>
      </c>
      <c r="I105" s="375">
        <v>44225</v>
      </c>
      <c r="J105" t="s">
        <v>22</v>
      </c>
      <c r="K105" t="s">
        <v>3904</v>
      </c>
      <c r="L105" s="33">
        <v>353.5</v>
      </c>
      <c r="M105" s="33">
        <v>0</v>
      </c>
      <c r="N105" s="33">
        <v>353.5</v>
      </c>
      <c r="O105" s="33">
        <v>353.5</v>
      </c>
      <c r="P105" s="33">
        <v>0</v>
      </c>
      <c r="Q105" s="33">
        <v>0</v>
      </c>
      <c r="R105" s="33">
        <v>0</v>
      </c>
      <c r="S105" s="33">
        <v>0</v>
      </c>
      <c r="T105" s="33">
        <v>0</v>
      </c>
      <c r="U105" s="33">
        <v>0</v>
      </c>
      <c r="V105" s="33">
        <v>353.5</v>
      </c>
      <c r="W105" s="33">
        <v>0</v>
      </c>
      <c r="X105" s="33">
        <v>0</v>
      </c>
      <c r="Y105" s="33">
        <v>0</v>
      </c>
      <c r="Z105" s="33">
        <v>0</v>
      </c>
      <c r="AA105" s="33">
        <v>0</v>
      </c>
      <c r="AB105" s="33">
        <v>0</v>
      </c>
      <c r="AC105" t="s">
        <v>3910</v>
      </c>
      <c r="AD105" t="s">
        <v>3881</v>
      </c>
      <c r="AE105" t="s">
        <v>4096</v>
      </c>
      <c r="AF105" t="s">
        <v>3876</v>
      </c>
    </row>
    <row r="106" spans="1:32" x14ac:dyDescent="0.25">
      <c r="A106" s="161">
        <v>45662</v>
      </c>
      <c r="B106" s="161">
        <v>45662</v>
      </c>
      <c r="C106" t="s">
        <v>3894</v>
      </c>
      <c r="D106" t="s">
        <v>3891</v>
      </c>
      <c r="E106" t="s">
        <v>3997</v>
      </c>
      <c r="F106" s="375">
        <v>34808</v>
      </c>
      <c r="G106" t="s">
        <v>4097</v>
      </c>
      <c r="H106" t="s">
        <v>3903</v>
      </c>
      <c r="I106" s="375">
        <v>44230</v>
      </c>
      <c r="J106" t="s">
        <v>22</v>
      </c>
      <c r="K106" t="s">
        <v>3904</v>
      </c>
      <c r="L106" s="33">
        <v>388.5</v>
      </c>
      <c r="M106" s="33">
        <v>0</v>
      </c>
      <c r="N106" s="33">
        <v>388.5</v>
      </c>
      <c r="O106" s="33">
        <v>388.5</v>
      </c>
      <c r="P106" s="33">
        <v>0</v>
      </c>
      <c r="Q106" s="33">
        <v>0</v>
      </c>
      <c r="R106" s="33">
        <v>0</v>
      </c>
      <c r="S106" s="33">
        <v>0</v>
      </c>
      <c r="T106" s="33">
        <v>0</v>
      </c>
      <c r="U106" s="33">
        <v>0</v>
      </c>
      <c r="V106" s="33">
        <v>388.5</v>
      </c>
      <c r="W106" s="33">
        <v>0</v>
      </c>
      <c r="X106" s="33">
        <v>0</v>
      </c>
      <c r="Y106" s="33">
        <v>0</v>
      </c>
      <c r="Z106" s="33">
        <v>0</v>
      </c>
      <c r="AA106" s="33">
        <v>0</v>
      </c>
      <c r="AB106" s="33">
        <v>0</v>
      </c>
      <c r="AC106" t="s">
        <v>3905</v>
      </c>
      <c r="AD106" t="s">
        <v>3881</v>
      </c>
      <c r="AE106" t="s">
        <v>4098</v>
      </c>
      <c r="AF106" t="s">
        <v>3876</v>
      </c>
    </row>
    <row r="107" spans="1:32" x14ac:dyDescent="0.25">
      <c r="A107" s="161">
        <v>45662</v>
      </c>
      <c r="B107" s="161">
        <v>45662</v>
      </c>
      <c r="C107" t="s">
        <v>3868</v>
      </c>
      <c r="D107" t="s">
        <v>3891</v>
      </c>
      <c r="E107" t="s">
        <v>1914</v>
      </c>
      <c r="F107" s="375">
        <v>40896</v>
      </c>
      <c r="G107" t="s">
        <v>4099</v>
      </c>
      <c r="H107" t="s">
        <v>3909</v>
      </c>
      <c r="I107" s="375">
        <v>44235</v>
      </c>
      <c r="J107" t="s">
        <v>3888</v>
      </c>
      <c r="K107" t="s">
        <v>3904</v>
      </c>
      <c r="L107" s="33">
        <v>420</v>
      </c>
      <c r="M107" s="33">
        <v>0</v>
      </c>
      <c r="N107" s="33">
        <v>336</v>
      </c>
      <c r="O107" s="33">
        <v>336</v>
      </c>
      <c r="P107" s="33">
        <v>0</v>
      </c>
      <c r="Q107" s="33">
        <v>0</v>
      </c>
      <c r="R107" s="33">
        <v>84</v>
      </c>
      <c r="S107" s="33">
        <v>84</v>
      </c>
      <c r="T107" s="33">
        <v>0</v>
      </c>
      <c r="U107" s="33">
        <v>0</v>
      </c>
      <c r="V107" s="33">
        <v>420</v>
      </c>
      <c r="W107" s="33">
        <v>0</v>
      </c>
      <c r="X107" s="33">
        <v>0</v>
      </c>
      <c r="Y107" s="33">
        <v>0</v>
      </c>
      <c r="Z107" s="33">
        <v>84</v>
      </c>
      <c r="AA107" s="33">
        <v>0</v>
      </c>
      <c r="AB107" s="33">
        <v>0</v>
      </c>
      <c r="AC107" t="s">
        <v>4100</v>
      </c>
      <c r="AD107" t="s">
        <v>3881</v>
      </c>
      <c r="AE107" t="s">
        <v>4101</v>
      </c>
      <c r="AF107" t="s">
        <v>3876</v>
      </c>
    </row>
    <row r="108" spans="1:32" x14ac:dyDescent="0.25">
      <c r="A108" s="161">
        <v>45662</v>
      </c>
      <c r="B108" s="161">
        <v>45662</v>
      </c>
      <c r="C108" t="s">
        <v>3894</v>
      </c>
      <c r="D108" t="s">
        <v>3877</v>
      </c>
      <c r="E108" t="s">
        <v>3907</v>
      </c>
      <c r="F108" s="375">
        <v>40954</v>
      </c>
      <c r="G108" t="s">
        <v>4102</v>
      </c>
      <c r="H108" t="s">
        <v>3871</v>
      </c>
      <c r="I108" s="375">
        <v>44238</v>
      </c>
      <c r="J108" t="s">
        <v>3888</v>
      </c>
      <c r="K108" t="s">
        <v>3940</v>
      </c>
      <c r="L108" s="33">
        <v>370.98</v>
      </c>
      <c r="M108" s="33">
        <v>0</v>
      </c>
      <c r="N108" s="33">
        <v>0</v>
      </c>
      <c r="O108" s="33">
        <v>0</v>
      </c>
      <c r="P108" s="33">
        <v>0</v>
      </c>
      <c r="Q108" s="33">
        <v>0</v>
      </c>
      <c r="R108" s="33">
        <v>370.98</v>
      </c>
      <c r="S108" s="33">
        <v>370.98</v>
      </c>
      <c r="T108" s="33">
        <v>0</v>
      </c>
      <c r="U108" s="33">
        <v>0</v>
      </c>
      <c r="V108" s="33">
        <v>370.98</v>
      </c>
      <c r="W108" s="33">
        <v>0</v>
      </c>
      <c r="X108" s="33">
        <v>0</v>
      </c>
      <c r="Y108" s="33">
        <v>0</v>
      </c>
      <c r="Z108" s="33">
        <v>370.98</v>
      </c>
      <c r="AA108" s="33">
        <v>0</v>
      </c>
      <c r="AB108" s="33">
        <v>0</v>
      </c>
      <c r="AC108" t="s">
        <v>3938</v>
      </c>
      <c r="AD108" t="s">
        <v>3881</v>
      </c>
      <c r="AE108" t="s">
        <v>4103</v>
      </c>
      <c r="AF108" t="s">
        <v>3876</v>
      </c>
    </row>
    <row r="109" spans="1:32" x14ac:dyDescent="0.25">
      <c r="A109" s="161">
        <v>45662</v>
      </c>
      <c r="B109" s="161">
        <v>45662</v>
      </c>
      <c r="C109" t="s">
        <v>3894</v>
      </c>
      <c r="D109" t="s">
        <v>3891</v>
      </c>
      <c r="E109" t="s">
        <v>2236</v>
      </c>
      <c r="F109" s="375">
        <v>40761</v>
      </c>
      <c r="G109" t="s">
        <v>4104</v>
      </c>
      <c r="H109" t="s">
        <v>3909</v>
      </c>
      <c r="I109" s="375">
        <v>44242</v>
      </c>
      <c r="J109" t="s">
        <v>3888</v>
      </c>
      <c r="K109" t="s">
        <v>3904</v>
      </c>
      <c r="L109" s="33">
        <v>480</v>
      </c>
      <c r="M109" s="33">
        <v>0</v>
      </c>
      <c r="N109" s="33">
        <v>384</v>
      </c>
      <c r="O109" s="33">
        <v>384</v>
      </c>
      <c r="P109" s="33">
        <v>0</v>
      </c>
      <c r="Q109" s="33">
        <v>0</v>
      </c>
      <c r="R109" s="33">
        <v>96</v>
      </c>
      <c r="S109" s="33">
        <v>96</v>
      </c>
      <c r="T109" s="33">
        <v>0</v>
      </c>
      <c r="U109" s="33">
        <v>0</v>
      </c>
      <c r="V109" s="33">
        <v>480</v>
      </c>
      <c r="W109" s="33">
        <v>0</v>
      </c>
      <c r="X109" s="33">
        <v>0</v>
      </c>
      <c r="Y109" s="33">
        <v>0</v>
      </c>
      <c r="Z109" s="33">
        <v>96</v>
      </c>
      <c r="AA109" s="33">
        <v>0</v>
      </c>
      <c r="AB109" s="33">
        <v>0</v>
      </c>
      <c r="AC109" t="s">
        <v>4105</v>
      </c>
      <c r="AD109" t="s">
        <v>3881</v>
      </c>
      <c r="AE109" t="s">
        <v>4106</v>
      </c>
      <c r="AF109" t="s">
        <v>3876</v>
      </c>
    </row>
    <row r="110" spans="1:32" x14ac:dyDescent="0.25">
      <c r="A110" s="161">
        <v>45662</v>
      </c>
      <c r="B110" s="161">
        <v>45662</v>
      </c>
      <c r="C110" t="s">
        <v>3894</v>
      </c>
      <c r="D110" t="s">
        <v>3891</v>
      </c>
      <c r="E110" t="s">
        <v>2236</v>
      </c>
      <c r="F110" s="375">
        <v>40880</v>
      </c>
      <c r="G110" t="s">
        <v>4107</v>
      </c>
      <c r="H110" t="s">
        <v>3935</v>
      </c>
      <c r="I110" t="s">
        <v>4108</v>
      </c>
      <c r="J110" t="s">
        <v>3888</v>
      </c>
      <c r="K110" t="s">
        <v>3904</v>
      </c>
      <c r="L110" s="33">
        <v>117</v>
      </c>
      <c r="M110" s="33">
        <v>99.5</v>
      </c>
      <c r="N110" s="33">
        <v>0</v>
      </c>
      <c r="O110" s="33">
        <v>0</v>
      </c>
      <c r="P110" s="33">
        <v>0</v>
      </c>
      <c r="Q110" s="33">
        <v>0</v>
      </c>
      <c r="R110" s="33">
        <v>117</v>
      </c>
      <c r="S110" s="33">
        <v>17.5</v>
      </c>
      <c r="T110" s="33">
        <v>0</v>
      </c>
      <c r="U110" s="33">
        <v>0</v>
      </c>
      <c r="V110" s="33">
        <v>17.5</v>
      </c>
      <c r="W110" s="33">
        <v>0</v>
      </c>
      <c r="X110" s="33">
        <v>0</v>
      </c>
      <c r="Y110" s="33">
        <v>0</v>
      </c>
      <c r="Z110" s="33">
        <v>17.5</v>
      </c>
      <c r="AA110" s="33">
        <v>0</v>
      </c>
      <c r="AB110" s="33">
        <v>0</v>
      </c>
      <c r="AC110" t="s">
        <v>3905</v>
      </c>
      <c r="AD110" t="s">
        <v>3881</v>
      </c>
      <c r="AE110" t="s">
        <v>4109</v>
      </c>
      <c r="AF110" t="s">
        <v>3876</v>
      </c>
    </row>
    <row r="111" spans="1:32" x14ac:dyDescent="0.25">
      <c r="A111" s="161">
        <v>45663</v>
      </c>
      <c r="B111" s="161">
        <v>45663</v>
      </c>
      <c r="C111" t="s">
        <v>3894</v>
      </c>
      <c r="D111" t="s">
        <v>3996</v>
      </c>
      <c r="E111" t="s">
        <v>3907</v>
      </c>
      <c r="F111" s="375">
        <v>34527</v>
      </c>
      <c r="G111" t="s">
        <v>3928</v>
      </c>
      <c r="H111" t="s">
        <v>3871</v>
      </c>
      <c r="I111" s="375">
        <v>44253</v>
      </c>
      <c r="J111" t="s">
        <v>22</v>
      </c>
      <c r="K111" t="s">
        <v>3904</v>
      </c>
      <c r="L111" s="33">
        <v>0</v>
      </c>
      <c r="M111" s="33">
        <v>0</v>
      </c>
      <c r="N111" s="33">
        <v>0</v>
      </c>
      <c r="O111" s="33">
        <v>0</v>
      </c>
      <c r="P111" s="33">
        <v>0</v>
      </c>
      <c r="Q111" s="33">
        <v>0</v>
      </c>
      <c r="R111" s="33">
        <v>0</v>
      </c>
      <c r="S111" s="33">
        <v>0</v>
      </c>
      <c r="T111" s="33">
        <v>0</v>
      </c>
      <c r="U111" s="33">
        <v>0</v>
      </c>
      <c r="V111" s="33">
        <v>0</v>
      </c>
      <c r="W111" s="33">
        <v>0</v>
      </c>
      <c r="X111" s="33">
        <v>0</v>
      </c>
      <c r="Y111" s="33">
        <v>0</v>
      </c>
      <c r="Z111" s="33">
        <v>0</v>
      </c>
      <c r="AA111" s="33">
        <v>0</v>
      </c>
      <c r="AB111" s="33">
        <v>0</v>
      </c>
      <c r="AC111" t="s">
        <v>3924</v>
      </c>
      <c r="AD111" t="s">
        <v>3881</v>
      </c>
      <c r="AE111" t="s">
        <v>4110</v>
      </c>
      <c r="AF111" t="s">
        <v>3876</v>
      </c>
    </row>
    <row r="112" spans="1:32" x14ac:dyDescent="0.25">
      <c r="A112" s="161">
        <v>45663</v>
      </c>
      <c r="B112" s="161">
        <v>45663</v>
      </c>
      <c r="C112" t="s">
        <v>3894</v>
      </c>
      <c r="D112" t="s">
        <v>3891</v>
      </c>
      <c r="E112" t="s">
        <v>3907</v>
      </c>
      <c r="F112" s="375">
        <v>34524</v>
      </c>
      <c r="G112" t="s">
        <v>4111</v>
      </c>
      <c r="H112" t="s">
        <v>3935</v>
      </c>
      <c r="I112" t="s">
        <v>4112</v>
      </c>
      <c r="J112" t="s">
        <v>3888</v>
      </c>
      <c r="K112" t="s">
        <v>3904</v>
      </c>
      <c r="L112" s="33">
        <v>416</v>
      </c>
      <c r="M112" s="33">
        <v>249.6</v>
      </c>
      <c r="N112" s="33">
        <v>0</v>
      </c>
      <c r="O112" s="33">
        <v>0</v>
      </c>
      <c r="P112" s="33">
        <v>0</v>
      </c>
      <c r="Q112" s="33">
        <v>0</v>
      </c>
      <c r="R112" s="33">
        <v>416</v>
      </c>
      <c r="S112" s="33">
        <v>166.4</v>
      </c>
      <c r="T112" s="33">
        <v>0</v>
      </c>
      <c r="U112" s="33">
        <v>0</v>
      </c>
      <c r="V112" s="33">
        <v>166.4</v>
      </c>
      <c r="W112" s="33">
        <v>0</v>
      </c>
      <c r="X112" s="33">
        <v>0</v>
      </c>
      <c r="Y112" s="33">
        <v>0</v>
      </c>
      <c r="Z112" s="33">
        <v>166.4</v>
      </c>
      <c r="AA112" s="33">
        <v>0</v>
      </c>
      <c r="AB112" s="33">
        <v>264.16000000000003</v>
      </c>
      <c r="AC112" t="s">
        <v>3957</v>
      </c>
      <c r="AD112" t="s">
        <v>3881</v>
      </c>
      <c r="AE112" t="s">
        <v>4113</v>
      </c>
      <c r="AF112" t="s">
        <v>3876</v>
      </c>
    </row>
    <row r="113" spans="1:32" x14ac:dyDescent="0.25">
      <c r="A113" s="161">
        <v>45663</v>
      </c>
      <c r="B113" s="161">
        <v>45663</v>
      </c>
      <c r="C113" t="s">
        <v>3894</v>
      </c>
      <c r="D113" t="s">
        <v>3891</v>
      </c>
      <c r="E113" t="s">
        <v>3997</v>
      </c>
      <c r="F113" s="375">
        <v>38431</v>
      </c>
      <c r="G113" t="s">
        <v>4114</v>
      </c>
      <c r="H113" t="s">
        <v>3871</v>
      </c>
      <c r="I113" s="375">
        <v>44256</v>
      </c>
      <c r="J113" t="s">
        <v>3888</v>
      </c>
      <c r="K113" t="s">
        <v>3904</v>
      </c>
      <c r="L113" s="33">
        <v>766.93</v>
      </c>
      <c r="M113" s="33">
        <v>395.95</v>
      </c>
      <c r="N113" s="33">
        <v>0</v>
      </c>
      <c r="O113" s="33">
        <v>0</v>
      </c>
      <c r="P113" s="33">
        <v>0</v>
      </c>
      <c r="Q113" s="33">
        <v>0</v>
      </c>
      <c r="R113" s="33">
        <v>766.93</v>
      </c>
      <c r="S113" s="33">
        <v>370.99</v>
      </c>
      <c r="T113" s="33">
        <v>0</v>
      </c>
      <c r="U113" s="33">
        <v>0</v>
      </c>
      <c r="V113" s="33">
        <v>370.99</v>
      </c>
      <c r="W113" s="33">
        <v>0</v>
      </c>
      <c r="X113" s="33">
        <v>0</v>
      </c>
      <c r="Y113" s="33">
        <v>0</v>
      </c>
      <c r="Z113" s="33">
        <v>370.99</v>
      </c>
      <c r="AA113" s="33">
        <v>0</v>
      </c>
      <c r="AB113" s="33">
        <v>61.08</v>
      </c>
      <c r="AC113" t="s">
        <v>3957</v>
      </c>
      <c r="AD113" t="s">
        <v>3881</v>
      </c>
      <c r="AE113" t="s">
        <v>4115</v>
      </c>
      <c r="AF113" t="s">
        <v>3876</v>
      </c>
    </row>
    <row r="114" spans="1:32" x14ac:dyDescent="0.25">
      <c r="A114" s="161">
        <v>45663</v>
      </c>
      <c r="B114" s="161">
        <v>45663</v>
      </c>
      <c r="C114" t="s">
        <v>3868</v>
      </c>
      <c r="D114" t="s">
        <v>3891</v>
      </c>
      <c r="E114" t="s">
        <v>1914</v>
      </c>
      <c r="F114" s="375">
        <v>39539</v>
      </c>
      <c r="G114" t="s">
        <v>3966</v>
      </c>
      <c r="H114" t="s">
        <v>3871</v>
      </c>
      <c r="I114" s="375">
        <v>44260</v>
      </c>
      <c r="J114" t="s">
        <v>22</v>
      </c>
      <c r="K114" t="s">
        <v>3904</v>
      </c>
      <c r="L114" s="33">
        <v>155.93</v>
      </c>
      <c r="M114" s="33">
        <v>155.93</v>
      </c>
      <c r="N114" s="33">
        <v>0</v>
      </c>
      <c r="O114" s="33">
        <v>0</v>
      </c>
      <c r="P114" s="33">
        <v>0</v>
      </c>
      <c r="Q114" s="33">
        <v>0</v>
      </c>
      <c r="R114" s="33">
        <v>155.93</v>
      </c>
      <c r="S114" s="33">
        <v>0</v>
      </c>
      <c r="T114" s="33">
        <v>0</v>
      </c>
      <c r="U114" s="33">
        <v>0</v>
      </c>
      <c r="V114" s="33">
        <v>0</v>
      </c>
      <c r="W114" s="33">
        <v>0</v>
      </c>
      <c r="X114" s="33">
        <v>0</v>
      </c>
      <c r="Y114" s="33">
        <v>0</v>
      </c>
      <c r="Z114" s="33">
        <v>0</v>
      </c>
      <c r="AA114" s="33">
        <v>0</v>
      </c>
      <c r="AB114" s="33">
        <v>0</v>
      </c>
      <c r="AC114" t="s">
        <v>3938</v>
      </c>
      <c r="AD114" t="s">
        <v>3881</v>
      </c>
      <c r="AE114" t="s">
        <v>4116</v>
      </c>
      <c r="AF114" t="s">
        <v>3876</v>
      </c>
    </row>
    <row r="115" spans="1:32" x14ac:dyDescent="0.25">
      <c r="A115" s="161">
        <v>45663</v>
      </c>
      <c r="B115" s="161">
        <v>45663</v>
      </c>
      <c r="C115" t="s">
        <v>3894</v>
      </c>
      <c r="D115" t="s">
        <v>3891</v>
      </c>
      <c r="E115" t="s">
        <v>2236</v>
      </c>
      <c r="F115" s="375">
        <v>36865</v>
      </c>
      <c r="G115" t="s">
        <v>4117</v>
      </c>
      <c r="H115" t="s">
        <v>3909</v>
      </c>
      <c r="I115" s="375">
        <v>44261</v>
      </c>
      <c r="J115" t="s">
        <v>3888</v>
      </c>
      <c r="K115" t="s">
        <v>3904</v>
      </c>
      <c r="L115" s="33">
        <v>150</v>
      </c>
      <c r="M115" s="33">
        <v>0</v>
      </c>
      <c r="N115" s="33">
        <v>120</v>
      </c>
      <c r="O115" s="33">
        <v>120</v>
      </c>
      <c r="P115" s="33">
        <v>0</v>
      </c>
      <c r="Q115" s="33">
        <v>0</v>
      </c>
      <c r="R115" s="33">
        <v>30</v>
      </c>
      <c r="S115" s="33">
        <v>30</v>
      </c>
      <c r="T115" s="33">
        <v>0</v>
      </c>
      <c r="U115" s="33">
        <v>0</v>
      </c>
      <c r="V115" s="33">
        <v>150</v>
      </c>
      <c r="W115" s="33">
        <v>0</v>
      </c>
      <c r="X115" s="33">
        <v>0</v>
      </c>
      <c r="Y115" s="33">
        <v>0</v>
      </c>
      <c r="Z115" s="33">
        <v>30</v>
      </c>
      <c r="AA115" s="33">
        <v>0</v>
      </c>
      <c r="AB115" s="33">
        <v>0</v>
      </c>
      <c r="AC115" t="s">
        <v>3957</v>
      </c>
      <c r="AD115" t="s">
        <v>3881</v>
      </c>
      <c r="AE115" t="s">
        <v>4118</v>
      </c>
      <c r="AF115" t="s">
        <v>3876</v>
      </c>
    </row>
    <row r="116" spans="1:32" x14ac:dyDescent="0.25">
      <c r="A116" s="161">
        <v>45663</v>
      </c>
      <c r="B116" s="161">
        <v>45663</v>
      </c>
      <c r="C116" t="s">
        <v>3894</v>
      </c>
      <c r="D116" t="s">
        <v>3891</v>
      </c>
      <c r="E116" t="s">
        <v>2236</v>
      </c>
      <c r="F116" s="375">
        <v>36865</v>
      </c>
      <c r="G116" t="s">
        <v>4117</v>
      </c>
      <c r="H116" t="s">
        <v>3871</v>
      </c>
      <c r="I116" s="375">
        <v>44263</v>
      </c>
      <c r="J116" t="s">
        <v>3888</v>
      </c>
      <c r="K116" t="s">
        <v>3904</v>
      </c>
      <c r="L116" s="33">
        <v>207.9</v>
      </c>
      <c r="M116" s="33">
        <v>103.95</v>
      </c>
      <c r="N116" s="33">
        <v>0</v>
      </c>
      <c r="O116" s="33">
        <v>0</v>
      </c>
      <c r="P116" s="33">
        <v>0</v>
      </c>
      <c r="Q116" s="33">
        <v>0</v>
      </c>
      <c r="R116" s="33">
        <v>207.9</v>
      </c>
      <c r="S116" s="33">
        <v>103.95</v>
      </c>
      <c r="T116" s="33">
        <v>0</v>
      </c>
      <c r="U116" s="33">
        <v>0</v>
      </c>
      <c r="V116" s="33">
        <v>103.95</v>
      </c>
      <c r="W116" s="33">
        <v>0</v>
      </c>
      <c r="X116" s="33">
        <v>0</v>
      </c>
      <c r="Y116" s="33">
        <v>0</v>
      </c>
      <c r="Z116" s="33">
        <v>103.95</v>
      </c>
      <c r="AA116" s="33">
        <v>0</v>
      </c>
      <c r="AB116" s="33">
        <v>0</v>
      </c>
      <c r="AC116" t="s">
        <v>3957</v>
      </c>
      <c r="AD116" t="s">
        <v>3881</v>
      </c>
      <c r="AE116" t="s">
        <v>4118</v>
      </c>
      <c r="AF116" t="s">
        <v>3876</v>
      </c>
    </row>
    <row r="117" spans="1:32" x14ac:dyDescent="0.25">
      <c r="A117" s="161">
        <v>45661</v>
      </c>
      <c r="B117" s="161">
        <v>45663</v>
      </c>
      <c r="C117" t="s">
        <v>3894</v>
      </c>
      <c r="D117" t="s">
        <v>3877</v>
      </c>
      <c r="E117" t="s">
        <v>2236</v>
      </c>
      <c r="F117" s="375">
        <v>40949</v>
      </c>
      <c r="G117" t="s">
        <v>4119</v>
      </c>
      <c r="H117" t="s">
        <v>3909</v>
      </c>
      <c r="I117" s="375">
        <v>44264</v>
      </c>
      <c r="J117" t="s">
        <v>3888</v>
      </c>
      <c r="K117" t="s">
        <v>3904</v>
      </c>
      <c r="L117" s="33">
        <v>810</v>
      </c>
      <c r="M117" s="33">
        <v>0</v>
      </c>
      <c r="N117" s="33">
        <v>648</v>
      </c>
      <c r="O117" s="33">
        <v>648</v>
      </c>
      <c r="P117" s="33">
        <v>0</v>
      </c>
      <c r="Q117" s="33">
        <v>0</v>
      </c>
      <c r="R117" s="33">
        <v>162</v>
      </c>
      <c r="S117" s="33">
        <v>162</v>
      </c>
      <c r="T117" s="33">
        <v>0</v>
      </c>
      <c r="U117" s="33">
        <v>0</v>
      </c>
      <c r="V117" s="33">
        <v>810</v>
      </c>
      <c r="W117" s="33">
        <v>0</v>
      </c>
      <c r="X117" s="33">
        <v>0</v>
      </c>
      <c r="Y117" s="33">
        <v>0</v>
      </c>
      <c r="Z117" s="33">
        <v>132</v>
      </c>
      <c r="AA117" s="33">
        <v>0</v>
      </c>
      <c r="AB117" s="33">
        <v>30</v>
      </c>
      <c r="AC117" t="s">
        <v>3952</v>
      </c>
      <c r="AD117" t="s">
        <v>3881</v>
      </c>
      <c r="AE117" t="s">
        <v>4120</v>
      </c>
      <c r="AF117" t="s">
        <v>3876</v>
      </c>
    </row>
    <row r="118" spans="1:32" x14ac:dyDescent="0.25">
      <c r="A118" s="161">
        <v>45663</v>
      </c>
      <c r="B118" s="161">
        <v>45663</v>
      </c>
      <c r="C118" t="s">
        <v>3894</v>
      </c>
      <c r="D118" t="s">
        <v>3996</v>
      </c>
      <c r="E118" t="s">
        <v>3997</v>
      </c>
      <c r="F118" s="375">
        <v>40944</v>
      </c>
      <c r="G118" t="s">
        <v>3980</v>
      </c>
      <c r="H118" t="s">
        <v>3871</v>
      </c>
      <c r="I118" s="375">
        <v>44268</v>
      </c>
      <c r="J118" t="s">
        <v>3888</v>
      </c>
      <c r="K118" t="s">
        <v>3904</v>
      </c>
      <c r="L118" s="33">
        <v>416</v>
      </c>
      <c r="M118" s="33">
        <v>220.48</v>
      </c>
      <c r="N118" s="33">
        <v>0</v>
      </c>
      <c r="O118" s="33">
        <v>0</v>
      </c>
      <c r="P118" s="33">
        <v>0</v>
      </c>
      <c r="Q118" s="33">
        <v>0</v>
      </c>
      <c r="R118" s="33">
        <v>416</v>
      </c>
      <c r="S118" s="33">
        <v>195.52</v>
      </c>
      <c r="T118" s="33">
        <v>0</v>
      </c>
      <c r="U118" s="33">
        <v>0</v>
      </c>
      <c r="V118" s="33">
        <v>195.52</v>
      </c>
      <c r="W118" s="33">
        <v>0</v>
      </c>
      <c r="X118" s="33">
        <v>0</v>
      </c>
      <c r="Y118" s="33">
        <v>0</v>
      </c>
      <c r="Z118" s="33">
        <v>195.52</v>
      </c>
      <c r="AA118" s="33">
        <v>0</v>
      </c>
      <c r="AB118" s="33">
        <v>0</v>
      </c>
      <c r="AC118" t="s">
        <v>3938</v>
      </c>
      <c r="AD118" t="s">
        <v>3881</v>
      </c>
      <c r="AE118" t="s">
        <v>4121</v>
      </c>
      <c r="AF118" t="s">
        <v>3876</v>
      </c>
    </row>
    <row r="119" spans="1:32" x14ac:dyDescent="0.25">
      <c r="A119" s="161">
        <v>45663</v>
      </c>
      <c r="B119" s="161">
        <v>45663</v>
      </c>
      <c r="C119" t="s">
        <v>3894</v>
      </c>
      <c r="D119" t="s">
        <v>3891</v>
      </c>
      <c r="E119" t="s">
        <v>3907</v>
      </c>
      <c r="F119" s="375">
        <v>40866</v>
      </c>
      <c r="G119" t="s">
        <v>4122</v>
      </c>
      <c r="H119" t="s">
        <v>3871</v>
      </c>
      <c r="I119" s="375">
        <v>44270</v>
      </c>
      <c r="J119" t="s">
        <v>3937</v>
      </c>
      <c r="K119" t="s">
        <v>3904</v>
      </c>
      <c r="L119" s="33">
        <v>1740.99</v>
      </c>
      <c r="M119" s="33">
        <v>888</v>
      </c>
      <c r="N119" s="33">
        <v>0</v>
      </c>
      <c r="O119" s="33">
        <v>0</v>
      </c>
      <c r="P119" s="33">
        <v>0</v>
      </c>
      <c r="Q119" s="33">
        <v>0</v>
      </c>
      <c r="R119" s="33">
        <v>1740.99</v>
      </c>
      <c r="S119" s="33">
        <v>853</v>
      </c>
      <c r="T119" s="33">
        <v>0</v>
      </c>
      <c r="U119" s="33">
        <v>0</v>
      </c>
      <c r="V119" s="33">
        <v>853</v>
      </c>
      <c r="W119" s="33">
        <v>0</v>
      </c>
      <c r="X119" s="33">
        <v>0</v>
      </c>
      <c r="Y119" s="33">
        <v>0</v>
      </c>
      <c r="Z119" s="33">
        <v>426.5</v>
      </c>
      <c r="AA119" s="33">
        <v>0</v>
      </c>
      <c r="AB119" s="33">
        <v>0</v>
      </c>
      <c r="AC119" t="s">
        <v>3913</v>
      </c>
      <c r="AD119" t="s">
        <v>3881</v>
      </c>
      <c r="AE119" t="s">
        <v>4123</v>
      </c>
      <c r="AF119" t="s">
        <v>3876</v>
      </c>
    </row>
    <row r="120" spans="1:32" x14ac:dyDescent="0.25">
      <c r="A120" s="161">
        <v>45663</v>
      </c>
      <c r="B120" s="161">
        <v>45663</v>
      </c>
      <c r="C120" t="s">
        <v>3894</v>
      </c>
      <c r="D120" t="s">
        <v>3891</v>
      </c>
      <c r="E120" t="s">
        <v>3907</v>
      </c>
      <c r="F120" s="375">
        <v>40866</v>
      </c>
      <c r="G120" t="s">
        <v>4122</v>
      </c>
      <c r="H120" t="s">
        <v>3871</v>
      </c>
      <c r="I120" s="375">
        <v>44270</v>
      </c>
      <c r="J120" t="s">
        <v>3888</v>
      </c>
      <c r="K120" t="s">
        <v>3904</v>
      </c>
      <c r="L120" s="33">
        <v>0</v>
      </c>
      <c r="M120" s="33">
        <v>0</v>
      </c>
      <c r="N120" s="33">
        <v>0</v>
      </c>
      <c r="O120" s="33">
        <v>0</v>
      </c>
      <c r="P120" s="33">
        <v>0</v>
      </c>
      <c r="Q120" s="33">
        <v>0</v>
      </c>
      <c r="R120" s="33">
        <v>1740.99</v>
      </c>
      <c r="S120" s="33">
        <v>0</v>
      </c>
      <c r="T120" s="33">
        <v>0</v>
      </c>
      <c r="U120" s="33">
        <v>0</v>
      </c>
      <c r="V120" s="33">
        <v>0</v>
      </c>
      <c r="W120" s="33">
        <v>0</v>
      </c>
      <c r="X120" s="33">
        <v>0</v>
      </c>
      <c r="Y120" s="33">
        <v>0</v>
      </c>
      <c r="Z120" s="33">
        <v>426.5</v>
      </c>
      <c r="AA120" s="33">
        <v>0</v>
      </c>
      <c r="AB120" s="33">
        <v>0</v>
      </c>
      <c r="AC120" t="s">
        <v>3913</v>
      </c>
      <c r="AD120" t="s">
        <v>3881</v>
      </c>
      <c r="AE120" t="s">
        <v>4123</v>
      </c>
      <c r="AF120" t="s">
        <v>3876</v>
      </c>
    </row>
    <row r="121" spans="1:32" x14ac:dyDescent="0.25">
      <c r="A121" s="161">
        <v>45663</v>
      </c>
      <c r="B121" s="161">
        <v>45663</v>
      </c>
      <c r="C121" t="s">
        <v>3868</v>
      </c>
      <c r="D121" t="s">
        <v>3891</v>
      </c>
      <c r="E121" t="s">
        <v>1914</v>
      </c>
      <c r="F121" s="375">
        <v>40909</v>
      </c>
      <c r="G121" t="s">
        <v>4124</v>
      </c>
      <c r="H121" t="s">
        <v>3871</v>
      </c>
      <c r="I121" s="375">
        <v>44272</v>
      </c>
      <c r="J121" t="s">
        <v>3937</v>
      </c>
      <c r="K121" t="s">
        <v>3904</v>
      </c>
      <c r="L121" s="33">
        <v>1385</v>
      </c>
      <c r="M121" s="33">
        <v>575</v>
      </c>
      <c r="N121" s="33">
        <v>0</v>
      </c>
      <c r="O121" s="33">
        <v>0</v>
      </c>
      <c r="P121" s="33">
        <v>0</v>
      </c>
      <c r="Q121" s="33">
        <v>0</v>
      </c>
      <c r="R121" s="33">
        <v>1385</v>
      </c>
      <c r="S121" s="33">
        <v>810</v>
      </c>
      <c r="T121" s="33">
        <v>0</v>
      </c>
      <c r="U121" s="33">
        <v>0</v>
      </c>
      <c r="V121" s="33">
        <v>810</v>
      </c>
      <c r="W121" s="33">
        <v>0</v>
      </c>
      <c r="X121" s="33">
        <v>0</v>
      </c>
      <c r="Y121" s="33">
        <v>0</v>
      </c>
      <c r="Z121" s="33">
        <v>223.02</v>
      </c>
      <c r="AA121" s="33">
        <v>0</v>
      </c>
      <c r="AB121" s="33">
        <v>0</v>
      </c>
      <c r="AC121" t="s">
        <v>3910</v>
      </c>
      <c r="AD121" t="s">
        <v>3881</v>
      </c>
      <c r="AE121" t="s">
        <v>4125</v>
      </c>
      <c r="AF121" t="s">
        <v>3876</v>
      </c>
    </row>
    <row r="122" spans="1:32" x14ac:dyDescent="0.25">
      <c r="A122" s="161">
        <v>45663</v>
      </c>
      <c r="B122" s="161">
        <v>45663</v>
      </c>
      <c r="C122" t="s">
        <v>3868</v>
      </c>
      <c r="D122" t="s">
        <v>3891</v>
      </c>
      <c r="E122" t="s">
        <v>1914</v>
      </c>
      <c r="F122" s="375">
        <v>40909</v>
      </c>
      <c r="G122" t="s">
        <v>4124</v>
      </c>
      <c r="H122" t="s">
        <v>3871</v>
      </c>
      <c r="I122" s="375">
        <v>44272</v>
      </c>
      <c r="J122" t="s">
        <v>3888</v>
      </c>
      <c r="K122" t="s">
        <v>3904</v>
      </c>
      <c r="L122" s="33">
        <v>0</v>
      </c>
      <c r="M122" s="33">
        <v>0</v>
      </c>
      <c r="N122" s="33">
        <v>0</v>
      </c>
      <c r="O122" s="33">
        <v>0</v>
      </c>
      <c r="P122" s="33">
        <v>0</v>
      </c>
      <c r="Q122" s="33">
        <v>0</v>
      </c>
      <c r="R122" s="33">
        <v>1385</v>
      </c>
      <c r="S122" s="33">
        <v>0</v>
      </c>
      <c r="T122" s="33">
        <v>0</v>
      </c>
      <c r="U122" s="33">
        <v>0</v>
      </c>
      <c r="V122" s="33">
        <v>0</v>
      </c>
      <c r="W122" s="33">
        <v>0</v>
      </c>
      <c r="X122" s="33">
        <v>0</v>
      </c>
      <c r="Y122" s="33">
        <v>0</v>
      </c>
      <c r="Z122" s="33">
        <v>586.98</v>
      </c>
      <c r="AA122" s="33">
        <v>0</v>
      </c>
      <c r="AB122" s="33">
        <v>0</v>
      </c>
      <c r="AC122" t="s">
        <v>3910</v>
      </c>
      <c r="AD122" t="s">
        <v>3881</v>
      </c>
      <c r="AE122" t="s">
        <v>4125</v>
      </c>
      <c r="AF122" t="s">
        <v>3876</v>
      </c>
    </row>
    <row r="123" spans="1:32" x14ac:dyDescent="0.25">
      <c r="A123" s="161">
        <v>45663</v>
      </c>
      <c r="B123" s="161">
        <v>45663</v>
      </c>
      <c r="C123" t="s">
        <v>3894</v>
      </c>
      <c r="D123" t="s">
        <v>3891</v>
      </c>
      <c r="E123" t="s">
        <v>3997</v>
      </c>
      <c r="F123" s="375">
        <v>38083</v>
      </c>
      <c r="G123" t="s">
        <v>4126</v>
      </c>
      <c r="H123" t="s">
        <v>3871</v>
      </c>
      <c r="I123" s="375">
        <v>44274</v>
      </c>
      <c r="J123" t="s">
        <v>3888</v>
      </c>
      <c r="K123" t="s">
        <v>3904</v>
      </c>
      <c r="L123" s="33">
        <v>766.93</v>
      </c>
      <c r="M123" s="33">
        <v>395.95</v>
      </c>
      <c r="N123" s="33">
        <v>0</v>
      </c>
      <c r="O123" s="33">
        <v>0</v>
      </c>
      <c r="P123" s="33">
        <v>0</v>
      </c>
      <c r="Q123" s="33">
        <v>0</v>
      </c>
      <c r="R123" s="33">
        <v>766.93</v>
      </c>
      <c r="S123" s="33">
        <v>370.99</v>
      </c>
      <c r="T123" s="33">
        <v>0</v>
      </c>
      <c r="U123" s="33">
        <v>0</v>
      </c>
      <c r="V123" s="33">
        <v>370.99</v>
      </c>
      <c r="W123" s="33">
        <v>0</v>
      </c>
      <c r="X123" s="33">
        <v>0</v>
      </c>
      <c r="Y123" s="33">
        <v>0</v>
      </c>
      <c r="Z123" s="33">
        <v>370.99</v>
      </c>
      <c r="AA123" s="33">
        <v>0</v>
      </c>
      <c r="AB123" s="33">
        <v>0</v>
      </c>
      <c r="AC123" t="s">
        <v>3938</v>
      </c>
      <c r="AD123" t="s">
        <v>3881</v>
      </c>
      <c r="AE123" t="s">
        <v>4127</v>
      </c>
      <c r="AF123" t="s">
        <v>3876</v>
      </c>
    </row>
    <row r="124" spans="1:32" x14ac:dyDescent="0.25">
      <c r="A124" s="161">
        <v>45663</v>
      </c>
      <c r="B124" s="161">
        <v>45663</v>
      </c>
      <c r="C124" t="s">
        <v>3894</v>
      </c>
      <c r="D124" t="s">
        <v>3891</v>
      </c>
      <c r="E124" t="s">
        <v>3907</v>
      </c>
      <c r="F124" s="375">
        <v>38057</v>
      </c>
      <c r="G124" t="s">
        <v>4128</v>
      </c>
      <c r="H124" t="s">
        <v>4084</v>
      </c>
      <c r="I124" s="375">
        <v>44278</v>
      </c>
      <c r="J124" t="s">
        <v>3888</v>
      </c>
      <c r="K124" t="s">
        <v>3904</v>
      </c>
      <c r="L124" s="33">
        <v>281.75</v>
      </c>
      <c r="M124" s="33">
        <v>0</v>
      </c>
      <c r="N124" s="33">
        <v>225.4</v>
      </c>
      <c r="O124" s="33">
        <v>225.4</v>
      </c>
      <c r="P124" s="33">
        <v>0</v>
      </c>
      <c r="Q124" s="33">
        <v>0</v>
      </c>
      <c r="R124" s="33">
        <v>56.35</v>
      </c>
      <c r="S124" s="33">
        <v>56.35</v>
      </c>
      <c r="T124" s="33">
        <v>0</v>
      </c>
      <c r="U124" s="33">
        <v>0</v>
      </c>
      <c r="V124" s="33">
        <v>281.75</v>
      </c>
      <c r="W124" s="33">
        <v>0</v>
      </c>
      <c r="X124" s="33">
        <v>0</v>
      </c>
      <c r="Y124" s="33">
        <v>0</v>
      </c>
      <c r="Z124" s="33">
        <v>56.35</v>
      </c>
      <c r="AA124" s="33">
        <v>0</v>
      </c>
      <c r="AB124" s="33">
        <v>140.99</v>
      </c>
      <c r="AC124" t="s">
        <v>3957</v>
      </c>
      <c r="AD124" t="s">
        <v>3881</v>
      </c>
      <c r="AE124" t="s">
        <v>4129</v>
      </c>
      <c r="AF124" t="s">
        <v>3876</v>
      </c>
    </row>
    <row r="125" spans="1:32" x14ac:dyDescent="0.25">
      <c r="A125" s="161">
        <v>45663</v>
      </c>
      <c r="B125" s="161">
        <v>45663</v>
      </c>
      <c r="C125" t="s">
        <v>3894</v>
      </c>
      <c r="D125" t="s">
        <v>3891</v>
      </c>
      <c r="E125" t="s">
        <v>3907</v>
      </c>
      <c r="F125" s="375">
        <v>40007</v>
      </c>
      <c r="G125" t="s">
        <v>4130</v>
      </c>
      <c r="H125" t="s">
        <v>3871</v>
      </c>
      <c r="I125" s="375">
        <v>44280</v>
      </c>
      <c r="J125" t="s">
        <v>22</v>
      </c>
      <c r="K125" t="s">
        <v>3904</v>
      </c>
      <c r="L125" s="33">
        <v>103.95</v>
      </c>
      <c r="M125" s="33">
        <v>103.95</v>
      </c>
      <c r="N125" s="33">
        <v>0</v>
      </c>
      <c r="O125" s="33">
        <v>0</v>
      </c>
      <c r="P125" s="33">
        <v>0</v>
      </c>
      <c r="Q125" s="33">
        <v>0</v>
      </c>
      <c r="R125" s="33">
        <v>103.95</v>
      </c>
      <c r="S125" s="33">
        <v>0</v>
      </c>
      <c r="T125" s="33">
        <v>0</v>
      </c>
      <c r="U125" s="33">
        <v>0</v>
      </c>
      <c r="V125" s="33">
        <v>0</v>
      </c>
      <c r="W125" s="33">
        <v>0</v>
      </c>
      <c r="X125" s="33">
        <v>0</v>
      </c>
      <c r="Y125" s="33">
        <v>0</v>
      </c>
      <c r="Z125" s="33">
        <v>0</v>
      </c>
      <c r="AA125" s="33">
        <v>0</v>
      </c>
      <c r="AB125" s="33">
        <v>0</v>
      </c>
      <c r="AC125" t="s">
        <v>3873</v>
      </c>
      <c r="AD125" t="s">
        <v>3881</v>
      </c>
      <c r="AE125" t="s">
        <v>4131</v>
      </c>
      <c r="AF125" t="s">
        <v>3876</v>
      </c>
    </row>
    <row r="126" spans="1:32" x14ac:dyDescent="0.25">
      <c r="A126" s="161">
        <v>45663</v>
      </c>
      <c r="B126" s="161">
        <v>45663</v>
      </c>
      <c r="C126" t="s">
        <v>3894</v>
      </c>
      <c r="D126" t="s">
        <v>3891</v>
      </c>
      <c r="E126" t="s">
        <v>3997</v>
      </c>
      <c r="F126" s="375">
        <v>40430</v>
      </c>
      <c r="G126" t="s">
        <v>4132</v>
      </c>
      <c r="H126" t="s">
        <v>3909</v>
      </c>
      <c r="I126" s="375">
        <v>44281</v>
      </c>
      <c r="J126" t="s">
        <v>3888</v>
      </c>
      <c r="K126" t="s">
        <v>3904</v>
      </c>
      <c r="L126" s="33">
        <v>180</v>
      </c>
      <c r="M126" s="33">
        <v>0</v>
      </c>
      <c r="N126" s="33">
        <v>144</v>
      </c>
      <c r="O126" s="33">
        <v>144</v>
      </c>
      <c r="P126" s="33">
        <v>0</v>
      </c>
      <c r="Q126" s="33">
        <v>0</v>
      </c>
      <c r="R126" s="33">
        <v>36</v>
      </c>
      <c r="S126" s="33">
        <v>36</v>
      </c>
      <c r="T126" s="33">
        <v>0</v>
      </c>
      <c r="U126" s="33">
        <v>0</v>
      </c>
      <c r="V126" s="33">
        <v>180</v>
      </c>
      <c r="W126" s="33">
        <v>0</v>
      </c>
      <c r="X126" s="33">
        <v>0</v>
      </c>
      <c r="Y126" s="33">
        <v>0</v>
      </c>
      <c r="Z126" s="33">
        <v>36</v>
      </c>
      <c r="AA126" s="33">
        <v>0</v>
      </c>
      <c r="AB126" s="33">
        <v>36</v>
      </c>
      <c r="AC126" t="s">
        <v>3924</v>
      </c>
      <c r="AD126" t="s">
        <v>3881</v>
      </c>
      <c r="AE126" t="s">
        <v>4133</v>
      </c>
      <c r="AF126" t="s">
        <v>3876</v>
      </c>
    </row>
    <row r="127" spans="1:32" x14ac:dyDescent="0.25">
      <c r="A127" s="161">
        <v>45663</v>
      </c>
      <c r="B127" s="161">
        <v>45664</v>
      </c>
      <c r="C127" t="s">
        <v>3894</v>
      </c>
      <c r="D127" t="s">
        <v>3891</v>
      </c>
      <c r="E127" t="s">
        <v>3907</v>
      </c>
      <c r="F127" s="375">
        <v>40935</v>
      </c>
      <c r="G127" t="s">
        <v>4134</v>
      </c>
      <c r="H127" t="s">
        <v>3909</v>
      </c>
      <c r="I127" s="375">
        <v>44289</v>
      </c>
      <c r="J127" t="s">
        <v>22</v>
      </c>
      <c r="K127" t="s">
        <v>3904</v>
      </c>
      <c r="L127" s="33">
        <v>600</v>
      </c>
      <c r="M127" s="33">
        <v>0</v>
      </c>
      <c r="N127" s="33">
        <v>480</v>
      </c>
      <c r="O127" s="33">
        <v>480</v>
      </c>
      <c r="P127" s="33">
        <v>0</v>
      </c>
      <c r="Q127" s="33">
        <v>0</v>
      </c>
      <c r="R127" s="33">
        <v>120</v>
      </c>
      <c r="S127" s="33">
        <v>120</v>
      </c>
      <c r="T127" s="33">
        <v>0</v>
      </c>
      <c r="U127" s="33">
        <v>0</v>
      </c>
      <c r="V127" s="33">
        <v>600</v>
      </c>
      <c r="W127" s="33">
        <v>0</v>
      </c>
      <c r="X127" s="33">
        <v>0</v>
      </c>
      <c r="Y127" s="33">
        <v>0</v>
      </c>
      <c r="Z127" s="33">
        <v>0</v>
      </c>
      <c r="AA127" s="33">
        <v>0</v>
      </c>
      <c r="AB127" s="33">
        <v>0</v>
      </c>
      <c r="AC127" t="s">
        <v>3917</v>
      </c>
      <c r="AD127" t="s">
        <v>3881</v>
      </c>
      <c r="AE127" t="s">
        <v>4135</v>
      </c>
      <c r="AF127" t="s">
        <v>3876</v>
      </c>
    </row>
    <row r="128" spans="1:32" x14ac:dyDescent="0.25">
      <c r="A128" s="161">
        <v>45663</v>
      </c>
      <c r="B128" s="161">
        <v>45663</v>
      </c>
      <c r="C128" t="s">
        <v>3894</v>
      </c>
      <c r="D128" t="s">
        <v>3891</v>
      </c>
      <c r="E128" t="s">
        <v>3907</v>
      </c>
      <c r="F128" s="375">
        <v>39906</v>
      </c>
      <c r="G128" t="s">
        <v>4136</v>
      </c>
      <c r="H128" t="s">
        <v>3871</v>
      </c>
      <c r="I128" s="375">
        <v>44295</v>
      </c>
      <c r="J128" t="s">
        <v>3888</v>
      </c>
      <c r="K128" t="s">
        <v>3904</v>
      </c>
      <c r="L128" s="33">
        <v>416</v>
      </c>
      <c r="M128" s="33">
        <v>220.48</v>
      </c>
      <c r="N128" s="33">
        <v>0</v>
      </c>
      <c r="O128" s="33">
        <v>0</v>
      </c>
      <c r="P128" s="33">
        <v>0</v>
      </c>
      <c r="Q128" s="33">
        <v>0</v>
      </c>
      <c r="R128" s="33">
        <v>416</v>
      </c>
      <c r="S128" s="33">
        <v>195.52</v>
      </c>
      <c r="T128" s="33">
        <v>0</v>
      </c>
      <c r="U128" s="33">
        <v>0</v>
      </c>
      <c r="V128" s="33">
        <v>195.52</v>
      </c>
      <c r="W128" s="33">
        <v>0</v>
      </c>
      <c r="X128" s="33">
        <v>0</v>
      </c>
      <c r="Y128" s="33">
        <v>0</v>
      </c>
      <c r="Z128" s="33">
        <v>195.52</v>
      </c>
      <c r="AA128" s="33">
        <v>0</v>
      </c>
      <c r="AB128" s="33">
        <v>195.52</v>
      </c>
      <c r="AC128" t="s">
        <v>3957</v>
      </c>
      <c r="AD128" t="s">
        <v>3881</v>
      </c>
      <c r="AE128" t="s">
        <v>4137</v>
      </c>
      <c r="AF128" t="s">
        <v>3876</v>
      </c>
    </row>
    <row r="129" spans="1:32" x14ac:dyDescent="0.25">
      <c r="A129" s="161">
        <v>45663</v>
      </c>
      <c r="B129" s="161">
        <v>45663</v>
      </c>
      <c r="C129" t="s">
        <v>3868</v>
      </c>
      <c r="D129" t="s">
        <v>3869</v>
      </c>
      <c r="E129" t="s">
        <v>3878</v>
      </c>
      <c r="F129" s="375">
        <v>35841</v>
      </c>
      <c r="G129" t="s">
        <v>4138</v>
      </c>
      <c r="H129" t="s">
        <v>3903</v>
      </c>
      <c r="I129" s="375">
        <v>44297</v>
      </c>
      <c r="J129" t="s">
        <v>22</v>
      </c>
      <c r="K129" t="s">
        <v>3904</v>
      </c>
      <c r="L129" s="33">
        <v>175</v>
      </c>
      <c r="M129" s="33">
        <v>0</v>
      </c>
      <c r="N129" s="33">
        <v>175</v>
      </c>
      <c r="O129" s="33">
        <v>175</v>
      </c>
      <c r="P129" s="33">
        <v>0</v>
      </c>
      <c r="Q129" s="33">
        <v>0</v>
      </c>
      <c r="R129" s="33">
        <v>0</v>
      </c>
      <c r="S129" s="33">
        <v>0</v>
      </c>
      <c r="T129" s="33">
        <v>0</v>
      </c>
      <c r="U129" s="33">
        <v>0</v>
      </c>
      <c r="V129" s="33">
        <v>175</v>
      </c>
      <c r="W129" s="33">
        <v>0</v>
      </c>
      <c r="X129" s="33">
        <v>0</v>
      </c>
      <c r="Y129" s="33">
        <v>0</v>
      </c>
      <c r="Z129" s="33">
        <v>0</v>
      </c>
      <c r="AA129" s="33">
        <v>0</v>
      </c>
      <c r="AB129" s="33">
        <v>0</v>
      </c>
      <c r="AC129" t="s">
        <v>4139</v>
      </c>
      <c r="AD129" t="s">
        <v>3881</v>
      </c>
      <c r="AE129" t="s">
        <v>4140</v>
      </c>
      <c r="AF129" t="s">
        <v>3876</v>
      </c>
    </row>
    <row r="130" spans="1:32" x14ac:dyDescent="0.25">
      <c r="A130" s="161">
        <v>45663</v>
      </c>
      <c r="B130" s="161">
        <v>45663</v>
      </c>
      <c r="C130" t="s">
        <v>3894</v>
      </c>
      <c r="D130" t="s">
        <v>3996</v>
      </c>
      <c r="E130" t="s">
        <v>3997</v>
      </c>
      <c r="F130" s="375">
        <v>40956</v>
      </c>
      <c r="G130" t="s">
        <v>4141</v>
      </c>
      <c r="H130" t="s">
        <v>3903</v>
      </c>
      <c r="I130" s="375">
        <v>44300</v>
      </c>
      <c r="J130" t="s">
        <v>22</v>
      </c>
      <c r="K130" t="s">
        <v>3904</v>
      </c>
      <c r="L130" s="33">
        <v>353.5</v>
      </c>
      <c r="M130" s="33">
        <v>0</v>
      </c>
      <c r="N130" s="33">
        <v>353.5</v>
      </c>
      <c r="O130" s="33">
        <v>353.5</v>
      </c>
      <c r="P130" s="33">
        <v>0</v>
      </c>
      <c r="Q130" s="33">
        <v>0</v>
      </c>
      <c r="R130" s="33">
        <v>0</v>
      </c>
      <c r="S130" s="33">
        <v>0</v>
      </c>
      <c r="T130" s="33">
        <v>0</v>
      </c>
      <c r="U130" s="33">
        <v>0</v>
      </c>
      <c r="V130" s="33">
        <v>353.5</v>
      </c>
      <c r="W130" s="33">
        <v>0</v>
      </c>
      <c r="X130" s="33">
        <v>0</v>
      </c>
      <c r="Y130" s="33">
        <v>0</v>
      </c>
      <c r="Z130" s="33">
        <v>0</v>
      </c>
      <c r="AA130" s="33">
        <v>0</v>
      </c>
      <c r="AB130" s="33">
        <v>0</v>
      </c>
      <c r="AC130" t="s">
        <v>3957</v>
      </c>
      <c r="AD130" t="s">
        <v>3881</v>
      </c>
      <c r="AE130" t="s">
        <v>4142</v>
      </c>
      <c r="AF130" t="s">
        <v>3876</v>
      </c>
    </row>
    <row r="131" spans="1:32" x14ac:dyDescent="0.25">
      <c r="A131" s="161">
        <v>45663</v>
      </c>
      <c r="B131" s="161">
        <v>45663</v>
      </c>
      <c r="C131" t="s">
        <v>3894</v>
      </c>
      <c r="D131" t="s">
        <v>3891</v>
      </c>
      <c r="E131" t="s">
        <v>3997</v>
      </c>
      <c r="F131" s="375">
        <v>40602</v>
      </c>
      <c r="G131" t="s">
        <v>4143</v>
      </c>
      <c r="H131" t="s">
        <v>3871</v>
      </c>
      <c r="I131" s="375">
        <v>44305</v>
      </c>
      <c r="J131" t="s">
        <v>3888</v>
      </c>
      <c r="K131" t="s">
        <v>3904</v>
      </c>
      <c r="L131" s="33">
        <v>35</v>
      </c>
      <c r="M131" s="33">
        <v>17.5</v>
      </c>
      <c r="N131" s="33">
        <v>0</v>
      </c>
      <c r="O131" s="33">
        <v>0</v>
      </c>
      <c r="P131" s="33">
        <v>0</v>
      </c>
      <c r="Q131" s="33">
        <v>0</v>
      </c>
      <c r="R131" s="33">
        <v>35</v>
      </c>
      <c r="S131" s="33">
        <v>17.5</v>
      </c>
      <c r="T131" s="33">
        <v>0</v>
      </c>
      <c r="U131" s="33">
        <v>0</v>
      </c>
      <c r="V131" s="33">
        <v>17.5</v>
      </c>
      <c r="W131" s="33">
        <v>0</v>
      </c>
      <c r="X131" s="33">
        <v>0</v>
      </c>
      <c r="Y131" s="33">
        <v>0</v>
      </c>
      <c r="Z131" s="33">
        <v>17.5</v>
      </c>
      <c r="AA131" s="33">
        <v>0</v>
      </c>
      <c r="AB131" s="33">
        <v>0</v>
      </c>
      <c r="AC131" t="s">
        <v>4144</v>
      </c>
      <c r="AD131" t="s">
        <v>3881</v>
      </c>
      <c r="AE131" t="s">
        <v>4145</v>
      </c>
      <c r="AF131" t="s">
        <v>3876</v>
      </c>
    </row>
    <row r="132" spans="1:32" x14ac:dyDescent="0.25">
      <c r="A132" s="161">
        <v>45663</v>
      </c>
      <c r="B132" s="161">
        <v>45663</v>
      </c>
      <c r="C132" t="s">
        <v>3868</v>
      </c>
      <c r="D132" t="s">
        <v>3877</v>
      </c>
      <c r="E132" t="s">
        <v>1914</v>
      </c>
      <c r="F132" s="375">
        <v>40954</v>
      </c>
      <c r="G132" t="s">
        <v>4102</v>
      </c>
      <c r="H132" t="s">
        <v>3871</v>
      </c>
      <c r="I132" s="375">
        <v>44306</v>
      </c>
      <c r="J132" t="s">
        <v>3888</v>
      </c>
      <c r="K132" t="s">
        <v>3904</v>
      </c>
      <c r="L132" s="33">
        <v>709</v>
      </c>
      <c r="M132" s="33">
        <v>0</v>
      </c>
      <c r="N132" s="33">
        <v>0</v>
      </c>
      <c r="O132" s="33">
        <v>0</v>
      </c>
      <c r="P132" s="33">
        <v>0</v>
      </c>
      <c r="Q132" s="33">
        <v>0</v>
      </c>
      <c r="R132" s="33">
        <v>709</v>
      </c>
      <c r="S132" s="33">
        <v>709</v>
      </c>
      <c r="T132" s="33">
        <v>0</v>
      </c>
      <c r="U132" s="33">
        <v>0</v>
      </c>
      <c r="V132" s="33">
        <v>709</v>
      </c>
      <c r="W132" s="33">
        <v>0</v>
      </c>
      <c r="X132" s="33">
        <v>0</v>
      </c>
      <c r="Y132" s="33">
        <v>0</v>
      </c>
      <c r="Z132" s="33">
        <v>709</v>
      </c>
      <c r="AA132" s="33">
        <v>0</v>
      </c>
      <c r="AB132" s="33">
        <v>0</v>
      </c>
      <c r="AC132" t="s">
        <v>3967</v>
      </c>
      <c r="AD132" t="s">
        <v>3881</v>
      </c>
      <c r="AE132" t="s">
        <v>4146</v>
      </c>
      <c r="AF132" t="s">
        <v>3876</v>
      </c>
    </row>
    <row r="133" spans="1:32" x14ac:dyDescent="0.25">
      <c r="A133" s="161">
        <v>45663</v>
      </c>
      <c r="B133" s="161">
        <v>45663</v>
      </c>
      <c r="C133" t="s">
        <v>3894</v>
      </c>
      <c r="D133" t="s">
        <v>3996</v>
      </c>
      <c r="E133" t="s">
        <v>3907</v>
      </c>
      <c r="F133" s="375">
        <v>39323</v>
      </c>
      <c r="G133" t="s">
        <v>4147</v>
      </c>
      <c r="H133" t="s">
        <v>3909</v>
      </c>
      <c r="I133" s="375">
        <v>44308</v>
      </c>
      <c r="J133" t="s">
        <v>3888</v>
      </c>
      <c r="K133" t="s">
        <v>3904</v>
      </c>
      <c r="L133" s="33">
        <v>60</v>
      </c>
      <c r="M133" s="33">
        <v>0</v>
      </c>
      <c r="N133" s="33">
        <v>48</v>
      </c>
      <c r="O133" s="33">
        <v>48</v>
      </c>
      <c r="P133" s="33">
        <v>0</v>
      </c>
      <c r="Q133" s="33">
        <v>0</v>
      </c>
      <c r="R133" s="33">
        <v>12</v>
      </c>
      <c r="S133" s="33">
        <v>12</v>
      </c>
      <c r="T133" s="33">
        <v>0</v>
      </c>
      <c r="U133" s="33">
        <v>0</v>
      </c>
      <c r="V133" s="33">
        <v>60</v>
      </c>
      <c r="W133" s="33">
        <v>0</v>
      </c>
      <c r="X133" s="33">
        <v>0</v>
      </c>
      <c r="Y133" s="33">
        <v>0</v>
      </c>
      <c r="Z133" s="33">
        <v>12</v>
      </c>
      <c r="AA133" s="33">
        <v>0</v>
      </c>
      <c r="AB133" s="33">
        <v>133.66</v>
      </c>
      <c r="AC133" t="s">
        <v>3910</v>
      </c>
      <c r="AD133" t="s">
        <v>3881</v>
      </c>
      <c r="AE133" t="s">
        <v>4148</v>
      </c>
      <c r="AF133" t="s">
        <v>3876</v>
      </c>
    </row>
    <row r="134" spans="1:32" x14ac:dyDescent="0.25">
      <c r="A134" s="161">
        <v>45663</v>
      </c>
      <c r="B134" s="161">
        <v>45663</v>
      </c>
      <c r="C134" t="s">
        <v>3894</v>
      </c>
      <c r="D134" t="s">
        <v>3996</v>
      </c>
      <c r="E134" t="s">
        <v>3907</v>
      </c>
      <c r="F134" s="375">
        <v>39323</v>
      </c>
      <c r="G134" t="s">
        <v>4147</v>
      </c>
      <c r="H134" t="s">
        <v>3871</v>
      </c>
      <c r="I134" s="375">
        <v>44309</v>
      </c>
      <c r="J134" t="s">
        <v>3888</v>
      </c>
      <c r="K134" t="s">
        <v>3904</v>
      </c>
      <c r="L134" s="33">
        <v>571.92999999999995</v>
      </c>
      <c r="M134" s="33">
        <v>329.63</v>
      </c>
      <c r="N134" s="33">
        <v>0</v>
      </c>
      <c r="O134" s="33">
        <v>0</v>
      </c>
      <c r="P134" s="33">
        <v>0</v>
      </c>
      <c r="Q134" s="33">
        <v>0</v>
      </c>
      <c r="R134" s="33">
        <v>571.92999999999995</v>
      </c>
      <c r="S134" s="33">
        <v>242.3</v>
      </c>
      <c r="T134" s="33">
        <v>0</v>
      </c>
      <c r="U134" s="33">
        <v>0</v>
      </c>
      <c r="V134" s="33">
        <v>242.3</v>
      </c>
      <c r="W134" s="33">
        <v>0</v>
      </c>
      <c r="X134" s="33">
        <v>0</v>
      </c>
      <c r="Y134" s="33">
        <v>0</v>
      </c>
      <c r="Z134" s="33">
        <v>242.3</v>
      </c>
      <c r="AA134" s="33">
        <v>0</v>
      </c>
      <c r="AB134" s="33">
        <v>133.66</v>
      </c>
      <c r="AC134" t="s">
        <v>3910</v>
      </c>
      <c r="AD134" t="s">
        <v>3881</v>
      </c>
      <c r="AE134" t="s">
        <v>4148</v>
      </c>
      <c r="AF134" t="s">
        <v>3876</v>
      </c>
    </row>
    <row r="135" spans="1:32" x14ac:dyDescent="0.25">
      <c r="A135" s="161">
        <v>45663</v>
      </c>
      <c r="B135" s="161">
        <v>45663</v>
      </c>
      <c r="C135" t="s">
        <v>3894</v>
      </c>
      <c r="D135" t="s">
        <v>3891</v>
      </c>
      <c r="E135" t="s">
        <v>2236</v>
      </c>
      <c r="F135" s="375">
        <v>35841</v>
      </c>
      <c r="G135" t="s">
        <v>4138</v>
      </c>
      <c r="H135" t="s">
        <v>3903</v>
      </c>
      <c r="I135" s="375">
        <v>44312</v>
      </c>
      <c r="J135" t="s">
        <v>22</v>
      </c>
      <c r="K135" t="s">
        <v>3904</v>
      </c>
      <c r="L135" s="33">
        <v>178.5</v>
      </c>
      <c r="M135" s="33">
        <v>0</v>
      </c>
      <c r="N135" s="33">
        <v>178.5</v>
      </c>
      <c r="O135" s="33">
        <v>178.5</v>
      </c>
      <c r="P135" s="33">
        <v>0</v>
      </c>
      <c r="Q135" s="33">
        <v>0</v>
      </c>
      <c r="R135" s="33">
        <v>0</v>
      </c>
      <c r="S135" s="33">
        <v>0</v>
      </c>
      <c r="T135" s="33">
        <v>0</v>
      </c>
      <c r="U135" s="33">
        <v>0</v>
      </c>
      <c r="V135" s="33">
        <v>178.5</v>
      </c>
      <c r="W135" s="33">
        <v>0</v>
      </c>
      <c r="X135" s="33">
        <v>0</v>
      </c>
      <c r="Y135" s="33">
        <v>0</v>
      </c>
      <c r="Z135" s="33">
        <v>0</v>
      </c>
      <c r="AA135" s="33">
        <v>0</v>
      </c>
      <c r="AB135" s="33">
        <v>0</v>
      </c>
      <c r="AC135" t="s">
        <v>3873</v>
      </c>
      <c r="AD135" t="s">
        <v>3881</v>
      </c>
      <c r="AE135" t="s">
        <v>4082</v>
      </c>
      <c r="AF135" t="s">
        <v>3876</v>
      </c>
    </row>
    <row r="136" spans="1:32" x14ac:dyDescent="0.25">
      <c r="A136" s="161">
        <v>45663</v>
      </c>
      <c r="B136" s="161">
        <v>45663</v>
      </c>
      <c r="C136" t="s">
        <v>3894</v>
      </c>
      <c r="D136" t="s">
        <v>3947</v>
      </c>
      <c r="E136" t="s">
        <v>3907</v>
      </c>
      <c r="F136" s="375">
        <v>40911</v>
      </c>
      <c r="G136" t="s">
        <v>4149</v>
      </c>
      <c r="H136" t="s">
        <v>3871</v>
      </c>
      <c r="I136" s="375">
        <v>44317</v>
      </c>
      <c r="J136" t="s">
        <v>3888</v>
      </c>
      <c r="K136" t="s">
        <v>3904</v>
      </c>
      <c r="L136" s="33">
        <v>1014.55</v>
      </c>
      <c r="M136" s="33">
        <v>767.32</v>
      </c>
      <c r="N136" s="33">
        <v>0</v>
      </c>
      <c r="O136" s="33">
        <v>0</v>
      </c>
      <c r="P136" s="33">
        <v>0</v>
      </c>
      <c r="Q136" s="33">
        <v>0</v>
      </c>
      <c r="R136" s="33">
        <v>1014.55</v>
      </c>
      <c r="S136" s="33">
        <v>247.23</v>
      </c>
      <c r="T136" s="33">
        <v>0</v>
      </c>
      <c r="U136" s="33">
        <v>0</v>
      </c>
      <c r="V136" s="33">
        <v>247.23</v>
      </c>
      <c r="W136" s="33">
        <v>0</v>
      </c>
      <c r="X136" s="33">
        <v>0</v>
      </c>
      <c r="Y136" s="33">
        <v>0</v>
      </c>
      <c r="Z136" s="33">
        <v>247.22</v>
      </c>
      <c r="AA136" s="33">
        <v>0</v>
      </c>
      <c r="AB136" s="33">
        <v>0</v>
      </c>
      <c r="AC136" t="s">
        <v>3994</v>
      </c>
      <c r="AD136" t="s">
        <v>3881</v>
      </c>
      <c r="AE136" t="s">
        <v>4150</v>
      </c>
      <c r="AF136" t="s">
        <v>3876</v>
      </c>
    </row>
    <row r="137" spans="1:32" x14ac:dyDescent="0.25">
      <c r="A137" s="161">
        <v>45663</v>
      </c>
      <c r="B137" s="161">
        <v>45663</v>
      </c>
      <c r="C137" t="s">
        <v>3894</v>
      </c>
      <c r="D137" t="s">
        <v>3891</v>
      </c>
      <c r="E137" t="s">
        <v>2236</v>
      </c>
      <c r="F137" s="375">
        <v>40761</v>
      </c>
      <c r="G137" t="s">
        <v>4104</v>
      </c>
      <c r="H137" t="s">
        <v>3909</v>
      </c>
      <c r="I137" s="375">
        <v>44320</v>
      </c>
      <c r="J137" t="s">
        <v>3888</v>
      </c>
      <c r="K137" t="s">
        <v>3904</v>
      </c>
      <c r="L137" s="33">
        <v>264</v>
      </c>
      <c r="M137" s="33">
        <v>0</v>
      </c>
      <c r="N137" s="33">
        <v>211.2</v>
      </c>
      <c r="O137" s="33">
        <v>211.2</v>
      </c>
      <c r="P137" s="33">
        <v>0</v>
      </c>
      <c r="Q137" s="33">
        <v>0</v>
      </c>
      <c r="R137" s="33">
        <v>52.8</v>
      </c>
      <c r="S137" s="33">
        <v>52.8</v>
      </c>
      <c r="T137" s="33">
        <v>0</v>
      </c>
      <c r="U137" s="33">
        <v>0</v>
      </c>
      <c r="V137" s="33">
        <v>264</v>
      </c>
      <c r="W137" s="33">
        <v>0</v>
      </c>
      <c r="X137" s="33">
        <v>0</v>
      </c>
      <c r="Y137" s="33">
        <v>0</v>
      </c>
      <c r="Z137" s="33">
        <v>52.8</v>
      </c>
      <c r="AA137" s="33">
        <v>0</v>
      </c>
      <c r="AB137" s="33">
        <v>0</v>
      </c>
      <c r="AC137" t="s">
        <v>4105</v>
      </c>
      <c r="AD137" t="s">
        <v>3881</v>
      </c>
      <c r="AE137" t="s">
        <v>4151</v>
      </c>
      <c r="AF137" t="s">
        <v>3876</v>
      </c>
    </row>
    <row r="138" spans="1:32" x14ac:dyDescent="0.25">
      <c r="A138" s="161">
        <v>45663</v>
      </c>
      <c r="B138" s="161">
        <v>45663</v>
      </c>
      <c r="C138" t="s">
        <v>3868</v>
      </c>
      <c r="D138" t="s">
        <v>3891</v>
      </c>
      <c r="E138" t="s">
        <v>1914</v>
      </c>
      <c r="F138" s="375">
        <v>40960</v>
      </c>
      <c r="G138" t="s">
        <v>4152</v>
      </c>
      <c r="H138" t="s">
        <v>3871</v>
      </c>
      <c r="I138" s="375">
        <v>44323</v>
      </c>
      <c r="J138" t="s">
        <v>3888</v>
      </c>
      <c r="K138" t="s">
        <v>3904</v>
      </c>
      <c r="L138" s="33">
        <v>766.93</v>
      </c>
      <c r="M138" s="33">
        <v>477.93</v>
      </c>
      <c r="N138" s="33">
        <v>0</v>
      </c>
      <c r="O138" s="33">
        <v>0</v>
      </c>
      <c r="P138" s="33">
        <v>0</v>
      </c>
      <c r="Q138" s="33">
        <v>0</v>
      </c>
      <c r="R138" s="33">
        <v>766.93</v>
      </c>
      <c r="S138" s="33">
        <v>289</v>
      </c>
      <c r="T138" s="33">
        <v>0</v>
      </c>
      <c r="U138" s="33">
        <v>0</v>
      </c>
      <c r="V138" s="33">
        <v>289</v>
      </c>
      <c r="W138" s="33">
        <v>0</v>
      </c>
      <c r="X138" s="33">
        <v>0</v>
      </c>
      <c r="Y138" s="33">
        <v>0</v>
      </c>
      <c r="Z138" s="33">
        <v>288.99</v>
      </c>
      <c r="AA138" s="33">
        <v>0</v>
      </c>
      <c r="AB138" s="33">
        <v>657.62</v>
      </c>
      <c r="AC138" t="s">
        <v>3910</v>
      </c>
      <c r="AD138" t="s">
        <v>3881</v>
      </c>
      <c r="AE138" t="s">
        <v>4153</v>
      </c>
      <c r="AF138" t="s">
        <v>3876</v>
      </c>
    </row>
    <row r="139" spans="1:32" x14ac:dyDescent="0.25">
      <c r="A139" s="161">
        <v>45663</v>
      </c>
      <c r="B139" s="161">
        <v>45663</v>
      </c>
      <c r="C139" t="s">
        <v>3894</v>
      </c>
      <c r="D139" t="s">
        <v>3996</v>
      </c>
      <c r="E139" t="s">
        <v>3997</v>
      </c>
      <c r="F139" s="375">
        <v>39622</v>
      </c>
      <c r="G139" t="s">
        <v>4154</v>
      </c>
      <c r="H139" t="s">
        <v>3903</v>
      </c>
      <c r="I139" s="375">
        <v>44327</v>
      </c>
      <c r="J139" t="s">
        <v>22</v>
      </c>
      <c r="K139" t="s">
        <v>3904</v>
      </c>
      <c r="L139" s="33">
        <v>353.5</v>
      </c>
      <c r="M139" s="33">
        <v>0</v>
      </c>
      <c r="N139" s="33">
        <v>353.5</v>
      </c>
      <c r="O139" s="33">
        <v>353.5</v>
      </c>
      <c r="P139" s="33">
        <v>0</v>
      </c>
      <c r="Q139" s="33">
        <v>0</v>
      </c>
      <c r="R139" s="33">
        <v>0</v>
      </c>
      <c r="S139" s="33">
        <v>0</v>
      </c>
      <c r="T139" s="33">
        <v>0</v>
      </c>
      <c r="U139" s="33">
        <v>0</v>
      </c>
      <c r="V139" s="33">
        <v>353.5</v>
      </c>
      <c r="W139" s="33">
        <v>0</v>
      </c>
      <c r="X139" s="33">
        <v>0</v>
      </c>
      <c r="Y139" s="33">
        <v>0</v>
      </c>
      <c r="Z139" s="33">
        <v>0</v>
      </c>
      <c r="AA139" s="33">
        <v>0</v>
      </c>
      <c r="AB139" s="33">
        <v>0</v>
      </c>
      <c r="AC139" t="s">
        <v>3994</v>
      </c>
      <c r="AD139" t="s">
        <v>3881</v>
      </c>
      <c r="AE139" t="s">
        <v>4155</v>
      </c>
      <c r="AF139" t="s">
        <v>3876</v>
      </c>
    </row>
    <row r="140" spans="1:32" x14ac:dyDescent="0.25">
      <c r="A140" s="161">
        <v>45663</v>
      </c>
      <c r="B140" s="161">
        <v>45663</v>
      </c>
      <c r="C140" t="s">
        <v>3894</v>
      </c>
      <c r="D140" t="s">
        <v>3891</v>
      </c>
      <c r="E140" t="s">
        <v>3907</v>
      </c>
      <c r="F140" s="375">
        <v>38825</v>
      </c>
      <c r="G140" t="s">
        <v>4156</v>
      </c>
      <c r="H140" t="s">
        <v>3903</v>
      </c>
      <c r="I140" s="375">
        <v>44332</v>
      </c>
      <c r="J140" t="s">
        <v>22</v>
      </c>
      <c r="K140" t="s">
        <v>3904</v>
      </c>
      <c r="L140" s="33">
        <v>70</v>
      </c>
      <c r="M140" s="33">
        <v>0</v>
      </c>
      <c r="N140" s="33">
        <v>70</v>
      </c>
      <c r="O140" s="33">
        <v>70</v>
      </c>
      <c r="P140" s="33">
        <v>0</v>
      </c>
      <c r="Q140" s="33">
        <v>0</v>
      </c>
      <c r="R140" s="33">
        <v>0</v>
      </c>
      <c r="S140" s="33">
        <v>0</v>
      </c>
      <c r="T140" s="33">
        <v>0</v>
      </c>
      <c r="U140" s="33">
        <v>0</v>
      </c>
      <c r="V140" s="33">
        <v>70</v>
      </c>
      <c r="W140" s="33">
        <v>0</v>
      </c>
      <c r="X140" s="33">
        <v>0</v>
      </c>
      <c r="Y140" s="33">
        <v>0</v>
      </c>
      <c r="Z140" s="33">
        <v>0</v>
      </c>
      <c r="AA140" s="33">
        <v>0</v>
      </c>
      <c r="AB140" s="33">
        <v>0</v>
      </c>
      <c r="AC140" t="s">
        <v>3957</v>
      </c>
      <c r="AD140" t="s">
        <v>3874</v>
      </c>
      <c r="AE140" t="s">
        <v>4157</v>
      </c>
      <c r="AF140" t="s">
        <v>3876</v>
      </c>
    </row>
    <row r="141" spans="1:32" x14ac:dyDescent="0.25">
      <c r="A141" s="161">
        <v>45663</v>
      </c>
      <c r="B141" s="161">
        <v>45663</v>
      </c>
      <c r="C141" t="s">
        <v>3894</v>
      </c>
      <c r="D141" t="s">
        <v>3891</v>
      </c>
      <c r="E141" t="s">
        <v>3907</v>
      </c>
      <c r="F141" s="375">
        <v>38825</v>
      </c>
      <c r="G141" t="s">
        <v>4156</v>
      </c>
      <c r="H141" t="s">
        <v>3871</v>
      </c>
      <c r="I141" s="375">
        <v>44333</v>
      </c>
      <c r="J141" t="s">
        <v>22</v>
      </c>
      <c r="K141" t="s">
        <v>3904</v>
      </c>
      <c r="L141" s="33">
        <v>155.93</v>
      </c>
      <c r="M141" s="33">
        <v>155.93</v>
      </c>
      <c r="N141" s="33">
        <v>0</v>
      </c>
      <c r="O141" s="33">
        <v>0</v>
      </c>
      <c r="P141" s="33">
        <v>0</v>
      </c>
      <c r="Q141" s="33">
        <v>0</v>
      </c>
      <c r="R141" s="33">
        <v>155.93</v>
      </c>
      <c r="S141" s="33">
        <v>0</v>
      </c>
      <c r="T141" s="33">
        <v>0</v>
      </c>
      <c r="U141" s="33">
        <v>0</v>
      </c>
      <c r="V141" s="33">
        <v>0</v>
      </c>
      <c r="W141" s="33">
        <v>0</v>
      </c>
      <c r="X141" s="33">
        <v>0</v>
      </c>
      <c r="Y141" s="33">
        <v>0</v>
      </c>
      <c r="Z141" s="33">
        <v>0</v>
      </c>
      <c r="AA141" s="33">
        <v>0</v>
      </c>
      <c r="AB141" s="33">
        <v>0</v>
      </c>
      <c r="AC141" t="s">
        <v>3957</v>
      </c>
      <c r="AD141" t="s">
        <v>3874</v>
      </c>
      <c r="AE141" t="s">
        <v>4157</v>
      </c>
      <c r="AF141" t="s">
        <v>3876</v>
      </c>
    </row>
    <row r="142" spans="1:32" x14ac:dyDescent="0.25">
      <c r="A142" s="161">
        <v>45663</v>
      </c>
      <c r="B142" s="161">
        <v>45663</v>
      </c>
      <c r="C142" t="s">
        <v>3894</v>
      </c>
      <c r="D142" t="s">
        <v>3891</v>
      </c>
      <c r="E142" t="s">
        <v>3907</v>
      </c>
      <c r="F142" s="375">
        <v>40680</v>
      </c>
      <c r="G142" t="s">
        <v>4158</v>
      </c>
      <c r="H142" t="s">
        <v>3903</v>
      </c>
      <c r="I142" s="375">
        <v>44334</v>
      </c>
      <c r="J142" t="s">
        <v>22</v>
      </c>
      <c r="K142" t="s">
        <v>3904</v>
      </c>
      <c r="L142" s="33">
        <v>175</v>
      </c>
      <c r="M142" s="33">
        <v>0</v>
      </c>
      <c r="N142" s="33">
        <v>175</v>
      </c>
      <c r="O142" s="33">
        <v>175</v>
      </c>
      <c r="P142" s="33">
        <v>0</v>
      </c>
      <c r="Q142" s="33">
        <v>0</v>
      </c>
      <c r="R142" s="33">
        <v>0</v>
      </c>
      <c r="S142" s="33">
        <v>0</v>
      </c>
      <c r="T142" s="33">
        <v>0</v>
      </c>
      <c r="U142" s="33">
        <v>0</v>
      </c>
      <c r="V142" s="33">
        <v>175</v>
      </c>
      <c r="W142" s="33">
        <v>0</v>
      </c>
      <c r="X142" s="33">
        <v>0</v>
      </c>
      <c r="Y142" s="33">
        <v>0</v>
      </c>
      <c r="Z142" s="33">
        <v>0</v>
      </c>
      <c r="AA142" s="33">
        <v>0</v>
      </c>
      <c r="AB142" s="33">
        <v>0</v>
      </c>
      <c r="AC142" t="s">
        <v>3957</v>
      </c>
      <c r="AD142" t="s">
        <v>3881</v>
      </c>
      <c r="AE142" t="s">
        <v>4159</v>
      </c>
      <c r="AF142" t="s">
        <v>3876</v>
      </c>
    </row>
    <row r="143" spans="1:32" x14ac:dyDescent="0.25">
      <c r="A143" s="161">
        <v>45663</v>
      </c>
      <c r="B143" s="161">
        <v>45663</v>
      </c>
      <c r="C143" t="s">
        <v>3894</v>
      </c>
      <c r="D143" t="s">
        <v>3891</v>
      </c>
      <c r="E143" t="s">
        <v>3997</v>
      </c>
      <c r="F143" s="375">
        <v>37101</v>
      </c>
      <c r="G143" t="s">
        <v>4160</v>
      </c>
      <c r="H143" t="s">
        <v>3871</v>
      </c>
      <c r="I143" s="375">
        <v>44336</v>
      </c>
      <c r="J143" t="s">
        <v>22</v>
      </c>
      <c r="K143" t="s">
        <v>3904</v>
      </c>
      <c r="L143" s="33">
        <v>110</v>
      </c>
      <c r="M143" s="33">
        <v>110</v>
      </c>
      <c r="N143" s="33">
        <v>0</v>
      </c>
      <c r="O143" s="33">
        <v>0</v>
      </c>
      <c r="P143" s="33">
        <v>0</v>
      </c>
      <c r="Q143" s="33">
        <v>0</v>
      </c>
      <c r="R143" s="33">
        <v>110</v>
      </c>
      <c r="S143" s="33">
        <v>0</v>
      </c>
      <c r="T143" s="33">
        <v>0</v>
      </c>
      <c r="U143" s="33">
        <v>0</v>
      </c>
      <c r="V143" s="33">
        <v>0</v>
      </c>
      <c r="W143" s="33">
        <v>0</v>
      </c>
      <c r="X143" s="33">
        <v>0</v>
      </c>
      <c r="Y143" s="33">
        <v>0</v>
      </c>
      <c r="Z143" s="33">
        <v>0</v>
      </c>
      <c r="AA143" s="33">
        <v>0</v>
      </c>
      <c r="AB143" s="33">
        <v>1063</v>
      </c>
      <c r="AC143" t="s">
        <v>3924</v>
      </c>
      <c r="AD143" t="s">
        <v>3881</v>
      </c>
      <c r="AE143" t="s">
        <v>4161</v>
      </c>
      <c r="AF143" t="s">
        <v>3876</v>
      </c>
    </row>
    <row r="144" spans="1:32" x14ac:dyDescent="0.25">
      <c r="A144" s="161">
        <v>45663</v>
      </c>
      <c r="B144" s="161">
        <v>45663</v>
      </c>
      <c r="C144" t="s">
        <v>3868</v>
      </c>
      <c r="D144" t="s">
        <v>3891</v>
      </c>
      <c r="E144" t="s">
        <v>1914</v>
      </c>
      <c r="F144" s="375">
        <v>40896</v>
      </c>
      <c r="G144" t="s">
        <v>4099</v>
      </c>
      <c r="H144" t="s">
        <v>3909</v>
      </c>
      <c r="I144" s="375">
        <v>44337</v>
      </c>
      <c r="J144" t="s">
        <v>3888</v>
      </c>
      <c r="K144" t="s">
        <v>3904</v>
      </c>
      <c r="L144" s="33">
        <v>324</v>
      </c>
      <c r="M144" s="33">
        <v>0</v>
      </c>
      <c r="N144" s="33">
        <v>259.2</v>
      </c>
      <c r="O144" s="33">
        <v>259.2</v>
      </c>
      <c r="P144" s="33">
        <v>0</v>
      </c>
      <c r="Q144" s="33">
        <v>0</v>
      </c>
      <c r="R144" s="33">
        <v>64.8</v>
      </c>
      <c r="S144" s="33">
        <v>64.8</v>
      </c>
      <c r="T144" s="33">
        <v>0</v>
      </c>
      <c r="U144" s="33">
        <v>0</v>
      </c>
      <c r="V144" s="33">
        <v>324</v>
      </c>
      <c r="W144" s="33">
        <v>0</v>
      </c>
      <c r="X144" s="33">
        <v>0</v>
      </c>
      <c r="Y144" s="33">
        <v>0</v>
      </c>
      <c r="Z144" s="33">
        <v>64.8</v>
      </c>
      <c r="AA144" s="33">
        <v>0</v>
      </c>
      <c r="AB144" s="33">
        <v>0</v>
      </c>
      <c r="AC144" t="s">
        <v>3924</v>
      </c>
      <c r="AD144" t="s">
        <v>3881</v>
      </c>
      <c r="AE144" t="s">
        <v>4162</v>
      </c>
      <c r="AF144" t="s">
        <v>3876</v>
      </c>
    </row>
    <row r="145" spans="1:32" x14ac:dyDescent="0.25">
      <c r="A145" s="161">
        <v>45663</v>
      </c>
      <c r="B145" s="161">
        <v>45663</v>
      </c>
      <c r="C145" t="s">
        <v>3894</v>
      </c>
      <c r="D145" t="s">
        <v>3891</v>
      </c>
      <c r="E145" t="s">
        <v>3907</v>
      </c>
      <c r="F145" s="375">
        <v>40508</v>
      </c>
      <c r="G145" t="s">
        <v>4163</v>
      </c>
      <c r="H145" t="s">
        <v>3871</v>
      </c>
      <c r="I145" s="375">
        <v>44342</v>
      </c>
      <c r="J145" t="s">
        <v>3888</v>
      </c>
      <c r="K145" t="s">
        <v>3904</v>
      </c>
      <c r="L145" s="33">
        <v>2735</v>
      </c>
      <c r="M145" s="33">
        <v>845</v>
      </c>
      <c r="N145" s="33">
        <v>0</v>
      </c>
      <c r="O145" s="33">
        <v>0</v>
      </c>
      <c r="P145" s="33">
        <v>0</v>
      </c>
      <c r="Q145" s="33">
        <v>0</v>
      </c>
      <c r="R145" s="33">
        <v>2735</v>
      </c>
      <c r="S145" s="33">
        <v>1890</v>
      </c>
      <c r="T145" s="33">
        <v>0</v>
      </c>
      <c r="U145" s="33">
        <v>0</v>
      </c>
      <c r="V145" s="33">
        <v>1890</v>
      </c>
      <c r="W145" s="33">
        <v>0</v>
      </c>
      <c r="X145" s="33">
        <v>0</v>
      </c>
      <c r="Y145" s="33">
        <v>0</v>
      </c>
      <c r="Z145" s="33">
        <v>1890</v>
      </c>
      <c r="AA145" s="33">
        <v>0</v>
      </c>
      <c r="AB145" s="33">
        <v>1368</v>
      </c>
      <c r="AC145" t="s">
        <v>3873</v>
      </c>
      <c r="AD145" t="s">
        <v>3881</v>
      </c>
      <c r="AE145" t="s">
        <v>4164</v>
      </c>
      <c r="AF145" t="s">
        <v>3876</v>
      </c>
    </row>
    <row r="146" spans="1:32" x14ac:dyDescent="0.25">
      <c r="A146" s="161">
        <v>45663</v>
      </c>
      <c r="B146" s="161">
        <v>45663</v>
      </c>
      <c r="C146" t="s">
        <v>3894</v>
      </c>
      <c r="D146" t="s">
        <v>3891</v>
      </c>
      <c r="E146" t="s">
        <v>2236</v>
      </c>
      <c r="F146" s="375">
        <v>40949</v>
      </c>
      <c r="G146" t="s">
        <v>4119</v>
      </c>
      <c r="H146" t="s">
        <v>3909</v>
      </c>
      <c r="I146" s="375">
        <v>44345</v>
      </c>
      <c r="J146" t="s">
        <v>3888</v>
      </c>
      <c r="K146" t="s">
        <v>3904</v>
      </c>
      <c r="L146" s="33">
        <v>300</v>
      </c>
      <c r="M146" s="33">
        <v>0</v>
      </c>
      <c r="N146" s="33">
        <v>240</v>
      </c>
      <c r="O146" s="33">
        <v>240</v>
      </c>
      <c r="P146" s="33">
        <v>0</v>
      </c>
      <c r="Q146" s="33">
        <v>0</v>
      </c>
      <c r="R146" s="33">
        <v>60</v>
      </c>
      <c r="S146" s="33">
        <v>60</v>
      </c>
      <c r="T146" s="33">
        <v>0</v>
      </c>
      <c r="U146" s="33">
        <v>0</v>
      </c>
      <c r="V146" s="33">
        <v>300</v>
      </c>
      <c r="W146" s="33">
        <v>0</v>
      </c>
      <c r="X146" s="33">
        <v>0</v>
      </c>
      <c r="Y146" s="33">
        <v>0</v>
      </c>
      <c r="Z146" s="33">
        <v>60</v>
      </c>
      <c r="AA146" s="33">
        <v>0</v>
      </c>
      <c r="AB146" s="33">
        <v>30</v>
      </c>
      <c r="AC146" t="s">
        <v>3994</v>
      </c>
      <c r="AD146" t="s">
        <v>3881</v>
      </c>
      <c r="AE146" t="s">
        <v>4165</v>
      </c>
      <c r="AF146" t="s">
        <v>3876</v>
      </c>
    </row>
    <row r="147" spans="1:32" x14ac:dyDescent="0.25">
      <c r="A147" s="161">
        <v>45663</v>
      </c>
      <c r="B147" s="161">
        <v>45663</v>
      </c>
      <c r="C147" t="s">
        <v>3894</v>
      </c>
      <c r="D147" t="s">
        <v>3891</v>
      </c>
      <c r="E147" t="s">
        <v>3997</v>
      </c>
      <c r="F147" s="375">
        <v>40730</v>
      </c>
      <c r="G147" t="s">
        <v>4166</v>
      </c>
      <c r="H147" t="s">
        <v>3903</v>
      </c>
      <c r="I147" s="375">
        <v>44368</v>
      </c>
      <c r="J147" t="s">
        <v>22</v>
      </c>
      <c r="K147" t="s">
        <v>3904</v>
      </c>
      <c r="L147" s="33">
        <v>1358</v>
      </c>
      <c r="M147" s="33">
        <v>0</v>
      </c>
      <c r="N147" s="33">
        <v>1358</v>
      </c>
      <c r="O147" s="33">
        <v>1358</v>
      </c>
      <c r="P147" s="33">
        <v>0</v>
      </c>
      <c r="Q147" s="33">
        <v>0</v>
      </c>
      <c r="R147" s="33">
        <v>0</v>
      </c>
      <c r="S147" s="33">
        <v>0</v>
      </c>
      <c r="T147" s="33">
        <v>0</v>
      </c>
      <c r="U147" s="33">
        <v>0</v>
      </c>
      <c r="V147" s="33">
        <v>1358</v>
      </c>
      <c r="W147" s="33">
        <v>0</v>
      </c>
      <c r="X147" s="33">
        <v>0</v>
      </c>
      <c r="Y147" s="33">
        <v>0</v>
      </c>
      <c r="Z147" s="33">
        <v>0</v>
      </c>
      <c r="AA147" s="33">
        <v>0</v>
      </c>
      <c r="AB147" s="33">
        <v>1271.43</v>
      </c>
      <c r="AC147" t="s">
        <v>3983</v>
      </c>
      <c r="AD147" t="s">
        <v>3881</v>
      </c>
      <c r="AE147" t="s">
        <v>4167</v>
      </c>
      <c r="AF147" t="s">
        <v>3876</v>
      </c>
    </row>
    <row r="148" spans="1:32" x14ac:dyDescent="0.25">
      <c r="A148" s="161">
        <v>45664</v>
      </c>
      <c r="B148" s="161">
        <v>45664</v>
      </c>
      <c r="C148" t="s">
        <v>3894</v>
      </c>
      <c r="D148" t="s">
        <v>3891</v>
      </c>
      <c r="E148" t="s">
        <v>3907</v>
      </c>
      <c r="F148" s="375">
        <v>39018</v>
      </c>
      <c r="G148" t="s">
        <v>4168</v>
      </c>
      <c r="H148" t="s">
        <v>3871</v>
      </c>
      <c r="I148" s="375">
        <v>44377</v>
      </c>
      <c r="J148" t="s">
        <v>22</v>
      </c>
      <c r="K148" t="s">
        <v>3904</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263.20999999999998</v>
      </c>
      <c r="AC148" t="s">
        <v>3905</v>
      </c>
      <c r="AD148" t="s">
        <v>3881</v>
      </c>
      <c r="AE148" t="s">
        <v>4169</v>
      </c>
      <c r="AF148" t="s">
        <v>3876</v>
      </c>
    </row>
    <row r="149" spans="1:32" x14ac:dyDescent="0.25">
      <c r="A149" s="161">
        <v>45664</v>
      </c>
      <c r="B149" s="161">
        <v>45664</v>
      </c>
      <c r="C149" t="s">
        <v>3894</v>
      </c>
      <c r="D149" t="s">
        <v>3891</v>
      </c>
      <c r="E149" t="s">
        <v>3907</v>
      </c>
      <c r="F149" s="375">
        <v>40447</v>
      </c>
      <c r="G149" t="s">
        <v>3926</v>
      </c>
      <c r="H149" t="s">
        <v>3935</v>
      </c>
      <c r="I149" t="s">
        <v>4170</v>
      </c>
      <c r="J149" t="s">
        <v>3888</v>
      </c>
      <c r="K149" t="s">
        <v>3904</v>
      </c>
      <c r="L149" s="33">
        <v>51.98</v>
      </c>
      <c r="M149" s="33">
        <v>31.19</v>
      </c>
      <c r="N149" s="33">
        <v>0</v>
      </c>
      <c r="O149" s="33">
        <v>0</v>
      </c>
      <c r="P149" s="33">
        <v>0</v>
      </c>
      <c r="Q149" s="33">
        <v>0</v>
      </c>
      <c r="R149" s="33">
        <v>51.98</v>
      </c>
      <c r="S149" s="33">
        <v>20.79</v>
      </c>
      <c r="T149" s="33">
        <v>0</v>
      </c>
      <c r="U149" s="33">
        <v>0</v>
      </c>
      <c r="V149" s="33">
        <v>20.79</v>
      </c>
      <c r="W149" s="33">
        <v>0</v>
      </c>
      <c r="X149" s="33">
        <v>0</v>
      </c>
      <c r="Y149" s="33">
        <v>0</v>
      </c>
      <c r="Z149" s="33">
        <v>20.79</v>
      </c>
      <c r="AA149" s="33">
        <v>0</v>
      </c>
      <c r="AB149" s="33">
        <v>30</v>
      </c>
      <c r="AC149" t="s">
        <v>3905</v>
      </c>
      <c r="AD149" t="s">
        <v>3881</v>
      </c>
      <c r="AE149" t="s">
        <v>4171</v>
      </c>
      <c r="AF149" t="s">
        <v>3876</v>
      </c>
    </row>
    <row r="150" spans="1:32" x14ac:dyDescent="0.25">
      <c r="A150" s="161">
        <v>45663</v>
      </c>
      <c r="B150" s="161">
        <v>45664</v>
      </c>
      <c r="C150" t="s">
        <v>3894</v>
      </c>
      <c r="D150" t="s">
        <v>3877</v>
      </c>
      <c r="E150" t="s">
        <v>2236</v>
      </c>
      <c r="F150" s="375">
        <v>35706</v>
      </c>
      <c r="G150" t="s">
        <v>4172</v>
      </c>
      <c r="H150" t="s">
        <v>3903</v>
      </c>
      <c r="I150" s="375">
        <v>44381</v>
      </c>
      <c r="J150" t="s">
        <v>22</v>
      </c>
      <c r="K150" t="s">
        <v>3904</v>
      </c>
      <c r="L150" s="33">
        <v>70</v>
      </c>
      <c r="M150" s="33">
        <v>0</v>
      </c>
      <c r="N150" s="33">
        <v>70</v>
      </c>
      <c r="O150" s="33">
        <v>70</v>
      </c>
      <c r="P150" s="33">
        <v>0</v>
      </c>
      <c r="Q150" s="33">
        <v>0</v>
      </c>
      <c r="R150" s="33">
        <v>0</v>
      </c>
      <c r="S150" s="33">
        <v>0</v>
      </c>
      <c r="T150" s="33">
        <v>0</v>
      </c>
      <c r="U150" s="33">
        <v>0</v>
      </c>
      <c r="V150" s="33">
        <v>70</v>
      </c>
      <c r="W150" s="33">
        <v>0</v>
      </c>
      <c r="X150" s="33">
        <v>0</v>
      </c>
      <c r="Y150" s="33">
        <v>0</v>
      </c>
      <c r="Z150" s="33">
        <v>0</v>
      </c>
      <c r="AA150" s="33">
        <v>0</v>
      </c>
      <c r="AB150" s="33">
        <v>0</v>
      </c>
      <c r="AC150" t="s">
        <v>3938</v>
      </c>
      <c r="AD150" t="s">
        <v>3874</v>
      </c>
      <c r="AE150" t="s">
        <v>4173</v>
      </c>
      <c r="AF150" t="s">
        <v>3876</v>
      </c>
    </row>
    <row r="151" spans="1:32" x14ac:dyDescent="0.25">
      <c r="A151" s="161">
        <v>45664</v>
      </c>
      <c r="B151" s="161">
        <v>45664</v>
      </c>
      <c r="C151" t="s">
        <v>3894</v>
      </c>
      <c r="D151" t="s">
        <v>3891</v>
      </c>
      <c r="E151" t="s">
        <v>3907</v>
      </c>
      <c r="F151" s="375">
        <v>40373</v>
      </c>
      <c r="G151" t="s">
        <v>3990</v>
      </c>
      <c r="H151" t="s">
        <v>3871</v>
      </c>
      <c r="I151" s="375">
        <v>44382</v>
      </c>
      <c r="J151" t="s">
        <v>22</v>
      </c>
      <c r="K151" t="s">
        <v>3904</v>
      </c>
      <c r="L151" s="33">
        <v>51.98</v>
      </c>
      <c r="M151" s="33">
        <v>51.98</v>
      </c>
      <c r="N151" s="33">
        <v>0</v>
      </c>
      <c r="O151" s="33">
        <v>0</v>
      </c>
      <c r="P151" s="33">
        <v>0</v>
      </c>
      <c r="Q151" s="33">
        <v>0</v>
      </c>
      <c r="R151" s="33">
        <v>51.98</v>
      </c>
      <c r="S151" s="33">
        <v>0</v>
      </c>
      <c r="T151" s="33">
        <v>0</v>
      </c>
      <c r="U151" s="33">
        <v>0</v>
      </c>
      <c r="V151" s="33">
        <v>0</v>
      </c>
      <c r="W151" s="33">
        <v>0</v>
      </c>
      <c r="X151" s="33">
        <v>0</v>
      </c>
      <c r="Y151" s="33">
        <v>0</v>
      </c>
      <c r="Z151" s="33">
        <v>0</v>
      </c>
      <c r="AA151" s="33">
        <v>0</v>
      </c>
      <c r="AB151" s="33">
        <v>30</v>
      </c>
      <c r="AC151" t="s">
        <v>4174</v>
      </c>
      <c r="AD151" t="s">
        <v>3881</v>
      </c>
      <c r="AE151" t="s">
        <v>4175</v>
      </c>
      <c r="AF151" t="s">
        <v>3876</v>
      </c>
    </row>
    <row r="152" spans="1:32" x14ac:dyDescent="0.25">
      <c r="A152" s="161">
        <v>45664</v>
      </c>
      <c r="B152" s="161">
        <v>45664</v>
      </c>
      <c r="C152" t="s">
        <v>3868</v>
      </c>
      <c r="D152" t="s">
        <v>3869</v>
      </c>
      <c r="E152" t="s">
        <v>3878</v>
      </c>
      <c r="F152" s="375">
        <v>40944</v>
      </c>
      <c r="G152" t="s">
        <v>3980</v>
      </c>
      <c r="H152" t="s">
        <v>3871</v>
      </c>
      <c r="I152" s="375">
        <v>44386</v>
      </c>
      <c r="J152" t="s">
        <v>3888</v>
      </c>
      <c r="K152" t="s">
        <v>3904</v>
      </c>
      <c r="L152" s="33">
        <v>1271.43</v>
      </c>
      <c r="M152" s="33">
        <v>578.57000000000005</v>
      </c>
      <c r="N152" s="33">
        <v>0</v>
      </c>
      <c r="O152" s="33">
        <v>0</v>
      </c>
      <c r="P152" s="33">
        <v>0</v>
      </c>
      <c r="Q152" s="33">
        <v>0</v>
      </c>
      <c r="R152" s="33">
        <v>1271.43</v>
      </c>
      <c r="S152" s="33">
        <v>692.86</v>
      </c>
      <c r="T152" s="33">
        <v>0</v>
      </c>
      <c r="U152" s="33">
        <v>0</v>
      </c>
      <c r="V152" s="33">
        <v>692.86</v>
      </c>
      <c r="W152" s="33">
        <v>0</v>
      </c>
      <c r="X152" s="33">
        <v>0</v>
      </c>
      <c r="Y152" s="33">
        <v>0</v>
      </c>
      <c r="Z152" s="33">
        <v>692.86</v>
      </c>
      <c r="AA152" s="33">
        <v>0</v>
      </c>
      <c r="AB152" s="33">
        <v>0</v>
      </c>
      <c r="AC152" t="s">
        <v>4176</v>
      </c>
      <c r="AD152" t="s">
        <v>3881</v>
      </c>
      <c r="AE152" t="s">
        <v>4177</v>
      </c>
      <c r="AF152" t="s">
        <v>3876</v>
      </c>
    </row>
    <row r="153" spans="1:32" x14ac:dyDescent="0.25">
      <c r="A153" s="161">
        <v>45664</v>
      </c>
      <c r="B153" s="161">
        <v>45664</v>
      </c>
      <c r="C153" t="s">
        <v>3894</v>
      </c>
      <c r="D153" t="s">
        <v>3891</v>
      </c>
      <c r="E153" t="s">
        <v>3997</v>
      </c>
      <c r="F153" s="375">
        <v>38321</v>
      </c>
      <c r="G153" t="s">
        <v>4178</v>
      </c>
      <c r="H153" t="s">
        <v>3903</v>
      </c>
      <c r="I153" s="375">
        <v>44388</v>
      </c>
      <c r="J153" t="s">
        <v>22</v>
      </c>
      <c r="K153" t="s">
        <v>3904</v>
      </c>
      <c r="L153" s="33">
        <v>371</v>
      </c>
      <c r="M153" s="33">
        <v>0</v>
      </c>
      <c r="N153" s="33">
        <v>371</v>
      </c>
      <c r="O153" s="33">
        <v>371</v>
      </c>
      <c r="P153" s="33">
        <v>0</v>
      </c>
      <c r="Q153" s="33">
        <v>0</v>
      </c>
      <c r="R153" s="33">
        <v>0</v>
      </c>
      <c r="S153" s="33">
        <v>0</v>
      </c>
      <c r="T153" s="33">
        <v>0</v>
      </c>
      <c r="U153" s="33">
        <v>0</v>
      </c>
      <c r="V153" s="33">
        <v>371</v>
      </c>
      <c r="W153" s="33">
        <v>0</v>
      </c>
      <c r="X153" s="33">
        <v>0</v>
      </c>
      <c r="Y153" s="33">
        <v>0</v>
      </c>
      <c r="Z153" s="33">
        <v>0</v>
      </c>
      <c r="AA153" s="33">
        <v>0</v>
      </c>
      <c r="AB153" s="33">
        <v>0</v>
      </c>
      <c r="AC153" t="s">
        <v>3957</v>
      </c>
      <c r="AD153" t="s">
        <v>3881</v>
      </c>
      <c r="AE153" t="s">
        <v>4179</v>
      </c>
      <c r="AF153" t="s">
        <v>3876</v>
      </c>
    </row>
    <row r="154" spans="1:32" x14ac:dyDescent="0.25">
      <c r="A154" s="161">
        <v>45664</v>
      </c>
      <c r="B154" s="161">
        <v>45664</v>
      </c>
      <c r="C154" t="s">
        <v>3868</v>
      </c>
      <c r="D154" t="s">
        <v>3869</v>
      </c>
      <c r="E154" t="s">
        <v>3878</v>
      </c>
      <c r="F154" s="375">
        <v>38083</v>
      </c>
      <c r="G154" t="s">
        <v>4126</v>
      </c>
      <c r="H154" t="s">
        <v>3871</v>
      </c>
      <c r="I154" s="375">
        <v>44391</v>
      </c>
      <c r="J154" t="s">
        <v>3888</v>
      </c>
      <c r="K154" t="s">
        <v>3904</v>
      </c>
      <c r="L154" s="33">
        <v>1271.43</v>
      </c>
      <c r="M154" s="33">
        <v>578.57000000000005</v>
      </c>
      <c r="N154" s="33">
        <v>0</v>
      </c>
      <c r="O154" s="33">
        <v>0</v>
      </c>
      <c r="P154" s="33">
        <v>0</v>
      </c>
      <c r="Q154" s="33">
        <v>0</v>
      </c>
      <c r="R154" s="33">
        <v>1271.43</v>
      </c>
      <c r="S154" s="33">
        <v>692.86</v>
      </c>
      <c r="T154" s="33">
        <v>0</v>
      </c>
      <c r="U154" s="33">
        <v>0</v>
      </c>
      <c r="V154" s="33">
        <v>692.86</v>
      </c>
      <c r="W154" s="33">
        <v>0</v>
      </c>
      <c r="X154" s="33">
        <v>0</v>
      </c>
      <c r="Y154" s="33">
        <v>0</v>
      </c>
      <c r="Z154" s="33">
        <v>692.86</v>
      </c>
      <c r="AA154" s="33">
        <v>0</v>
      </c>
      <c r="AB154" s="33">
        <v>0</v>
      </c>
      <c r="AC154" t="s">
        <v>4180</v>
      </c>
      <c r="AD154" t="s">
        <v>3881</v>
      </c>
      <c r="AE154" t="s">
        <v>4181</v>
      </c>
      <c r="AF154" t="s">
        <v>3876</v>
      </c>
    </row>
    <row r="155" spans="1:32" x14ac:dyDescent="0.25">
      <c r="A155" s="161">
        <v>45664</v>
      </c>
      <c r="B155" s="161">
        <v>45664</v>
      </c>
      <c r="C155" t="s">
        <v>3868</v>
      </c>
      <c r="D155" t="s">
        <v>3891</v>
      </c>
      <c r="E155" t="s">
        <v>1914</v>
      </c>
      <c r="F155" s="375">
        <v>40953</v>
      </c>
      <c r="G155" t="s">
        <v>4182</v>
      </c>
      <c r="H155" t="s">
        <v>3871</v>
      </c>
      <c r="I155" s="375">
        <v>44393</v>
      </c>
      <c r="J155" t="s">
        <v>22</v>
      </c>
      <c r="K155" t="s">
        <v>3904</v>
      </c>
      <c r="L155" s="33">
        <v>122</v>
      </c>
      <c r="M155" s="33">
        <v>122</v>
      </c>
      <c r="N155" s="33">
        <v>0</v>
      </c>
      <c r="O155" s="33">
        <v>0</v>
      </c>
      <c r="P155" s="33">
        <v>0</v>
      </c>
      <c r="Q155" s="33">
        <v>0</v>
      </c>
      <c r="R155" s="33">
        <v>122</v>
      </c>
      <c r="S155" s="33">
        <v>0</v>
      </c>
      <c r="T155" s="33">
        <v>0</v>
      </c>
      <c r="U155" s="33">
        <v>0</v>
      </c>
      <c r="V155" s="33">
        <v>0</v>
      </c>
      <c r="W155" s="33">
        <v>0</v>
      </c>
      <c r="X155" s="33">
        <v>0</v>
      </c>
      <c r="Y155" s="33">
        <v>0</v>
      </c>
      <c r="Z155" s="33">
        <v>0</v>
      </c>
      <c r="AA155" s="33">
        <v>0</v>
      </c>
      <c r="AB155" s="33">
        <v>0</v>
      </c>
      <c r="AC155" t="s">
        <v>3983</v>
      </c>
      <c r="AD155" t="s">
        <v>3881</v>
      </c>
      <c r="AE155" t="s">
        <v>4183</v>
      </c>
      <c r="AF155" t="s">
        <v>3876</v>
      </c>
    </row>
    <row r="156" spans="1:32" x14ac:dyDescent="0.25">
      <c r="A156" s="161">
        <v>45664</v>
      </c>
      <c r="B156" s="161">
        <v>45664</v>
      </c>
      <c r="C156" t="s">
        <v>3894</v>
      </c>
      <c r="D156" t="s">
        <v>3891</v>
      </c>
      <c r="E156" t="s">
        <v>3997</v>
      </c>
      <c r="F156" s="375">
        <v>40961</v>
      </c>
      <c r="G156" t="s">
        <v>4184</v>
      </c>
      <c r="H156" t="s">
        <v>3871</v>
      </c>
      <c r="I156" s="375">
        <v>44395</v>
      </c>
      <c r="J156" t="s">
        <v>3888</v>
      </c>
      <c r="K156" t="s">
        <v>3904</v>
      </c>
      <c r="L156" s="33">
        <v>350.93</v>
      </c>
      <c r="M156" s="33">
        <v>109.19</v>
      </c>
      <c r="N156" s="33">
        <v>0</v>
      </c>
      <c r="O156" s="33">
        <v>0</v>
      </c>
      <c r="P156" s="33">
        <v>0</v>
      </c>
      <c r="Q156" s="33">
        <v>0</v>
      </c>
      <c r="R156" s="33">
        <v>350.93</v>
      </c>
      <c r="S156" s="33">
        <v>241.74</v>
      </c>
      <c r="T156" s="33">
        <v>0</v>
      </c>
      <c r="U156" s="33">
        <v>0</v>
      </c>
      <c r="V156" s="33">
        <v>241.74</v>
      </c>
      <c r="W156" s="33">
        <v>0</v>
      </c>
      <c r="X156" s="33">
        <v>0</v>
      </c>
      <c r="Y156" s="33">
        <v>0</v>
      </c>
      <c r="Z156" s="33">
        <v>241.74</v>
      </c>
      <c r="AA156" s="33">
        <v>0</v>
      </c>
      <c r="AB156" s="33">
        <v>0</v>
      </c>
      <c r="AC156" t="s">
        <v>4144</v>
      </c>
      <c r="AD156" t="s">
        <v>3881</v>
      </c>
      <c r="AE156" t="s">
        <v>4185</v>
      </c>
      <c r="AF156" t="s">
        <v>3876</v>
      </c>
    </row>
    <row r="157" spans="1:32" x14ac:dyDescent="0.25">
      <c r="A157" s="161">
        <v>45664</v>
      </c>
      <c r="B157" s="161">
        <v>45664</v>
      </c>
      <c r="C157" t="s">
        <v>3894</v>
      </c>
      <c r="D157" t="s">
        <v>3891</v>
      </c>
      <c r="E157" t="s">
        <v>3997</v>
      </c>
      <c r="F157" s="375">
        <v>40962</v>
      </c>
      <c r="G157" t="s">
        <v>4186</v>
      </c>
      <c r="H157" t="s">
        <v>3871</v>
      </c>
      <c r="I157" s="375">
        <v>44397</v>
      </c>
      <c r="J157" t="s">
        <v>3888</v>
      </c>
      <c r="K157" t="s">
        <v>3904</v>
      </c>
      <c r="L157" s="33">
        <v>350.93</v>
      </c>
      <c r="M157" s="33">
        <v>152.66999999999999</v>
      </c>
      <c r="N157" s="33">
        <v>0</v>
      </c>
      <c r="O157" s="33">
        <v>0</v>
      </c>
      <c r="P157" s="33">
        <v>0</v>
      </c>
      <c r="Q157" s="33">
        <v>0</v>
      </c>
      <c r="R157" s="33">
        <v>350.93</v>
      </c>
      <c r="S157" s="33">
        <v>198.26</v>
      </c>
      <c r="T157" s="33">
        <v>0</v>
      </c>
      <c r="U157" s="33">
        <v>0</v>
      </c>
      <c r="V157" s="33">
        <v>198.26</v>
      </c>
      <c r="W157" s="33">
        <v>0</v>
      </c>
      <c r="X157" s="33">
        <v>0</v>
      </c>
      <c r="Y157" s="33">
        <v>0</v>
      </c>
      <c r="Z157" s="33">
        <v>198.26</v>
      </c>
      <c r="AA157" s="33">
        <v>0</v>
      </c>
      <c r="AB157" s="33">
        <v>0</v>
      </c>
      <c r="AC157" t="s">
        <v>4187</v>
      </c>
      <c r="AD157" t="s">
        <v>3881</v>
      </c>
      <c r="AE157" t="s">
        <v>4188</v>
      </c>
      <c r="AF157" t="s">
        <v>3876</v>
      </c>
    </row>
    <row r="158" spans="1:32" x14ac:dyDescent="0.25">
      <c r="A158" s="161">
        <v>45664</v>
      </c>
      <c r="B158" s="161">
        <v>45664</v>
      </c>
      <c r="C158" t="s">
        <v>3868</v>
      </c>
      <c r="D158" t="s">
        <v>3869</v>
      </c>
      <c r="E158" t="s">
        <v>3878</v>
      </c>
      <c r="F158" s="375">
        <v>39704</v>
      </c>
      <c r="G158" t="s">
        <v>4189</v>
      </c>
      <c r="H158" t="s">
        <v>3903</v>
      </c>
      <c r="I158" s="375">
        <v>44399</v>
      </c>
      <c r="J158" t="s">
        <v>22</v>
      </c>
      <c r="K158" t="s">
        <v>3904</v>
      </c>
      <c r="L158" s="33">
        <v>35</v>
      </c>
      <c r="M158" s="33">
        <v>0</v>
      </c>
      <c r="N158" s="33">
        <v>35</v>
      </c>
      <c r="O158" s="33">
        <v>35</v>
      </c>
      <c r="P158" s="33">
        <v>0</v>
      </c>
      <c r="Q158" s="33">
        <v>0</v>
      </c>
      <c r="R158" s="33">
        <v>0</v>
      </c>
      <c r="S158" s="33">
        <v>0</v>
      </c>
      <c r="T158" s="33">
        <v>0</v>
      </c>
      <c r="U158" s="33">
        <v>0</v>
      </c>
      <c r="V158" s="33">
        <v>35</v>
      </c>
      <c r="W158" s="33">
        <v>0</v>
      </c>
      <c r="X158" s="33">
        <v>0</v>
      </c>
      <c r="Y158" s="33">
        <v>0</v>
      </c>
      <c r="Z158" s="33">
        <v>0</v>
      </c>
      <c r="AA158" s="33">
        <v>0</v>
      </c>
      <c r="AB158" s="33">
        <v>1787.4</v>
      </c>
      <c r="AC158" t="s">
        <v>4139</v>
      </c>
      <c r="AD158" t="s">
        <v>3881</v>
      </c>
      <c r="AE158" t="s">
        <v>4190</v>
      </c>
      <c r="AF158" t="s">
        <v>3876</v>
      </c>
    </row>
    <row r="159" spans="1:32" x14ac:dyDescent="0.25">
      <c r="A159" s="161">
        <v>45664</v>
      </c>
      <c r="B159" s="161">
        <v>45664</v>
      </c>
      <c r="C159" t="s">
        <v>3868</v>
      </c>
      <c r="D159" t="s">
        <v>3915</v>
      </c>
      <c r="E159" t="s">
        <v>1914</v>
      </c>
      <c r="F159" s="375">
        <v>39988</v>
      </c>
      <c r="G159" t="s">
        <v>4191</v>
      </c>
      <c r="H159" t="s">
        <v>3871</v>
      </c>
      <c r="I159" s="375">
        <v>44400</v>
      </c>
      <c r="J159" t="s">
        <v>22</v>
      </c>
      <c r="K159" t="s">
        <v>3904</v>
      </c>
      <c r="L159" s="33">
        <v>311.85000000000002</v>
      </c>
      <c r="M159" s="33">
        <v>311.85000000000002</v>
      </c>
      <c r="N159" s="33">
        <v>0</v>
      </c>
      <c r="O159" s="33">
        <v>0</v>
      </c>
      <c r="P159" s="33">
        <v>0</v>
      </c>
      <c r="Q159" s="33">
        <v>0</v>
      </c>
      <c r="R159" s="33">
        <v>311.85000000000002</v>
      </c>
      <c r="S159" s="33">
        <v>0</v>
      </c>
      <c r="T159" s="33">
        <v>0</v>
      </c>
      <c r="U159" s="33">
        <v>0</v>
      </c>
      <c r="V159" s="33">
        <v>0</v>
      </c>
      <c r="W159" s="33">
        <v>0</v>
      </c>
      <c r="X159" s="33">
        <v>0</v>
      </c>
      <c r="Y159" s="33">
        <v>0</v>
      </c>
      <c r="Z159" s="33">
        <v>0</v>
      </c>
      <c r="AA159" s="33">
        <v>0</v>
      </c>
      <c r="AB159" s="33">
        <v>540</v>
      </c>
      <c r="AC159" t="s">
        <v>3983</v>
      </c>
      <c r="AD159" t="s">
        <v>3881</v>
      </c>
      <c r="AE159" t="s">
        <v>4192</v>
      </c>
      <c r="AF159" t="s">
        <v>3876</v>
      </c>
    </row>
    <row r="160" spans="1:32" x14ac:dyDescent="0.25">
      <c r="A160" s="161">
        <v>45664</v>
      </c>
      <c r="B160" s="161">
        <v>45664</v>
      </c>
      <c r="C160" t="s">
        <v>3894</v>
      </c>
      <c r="D160" t="s">
        <v>3891</v>
      </c>
      <c r="E160" t="s">
        <v>2236</v>
      </c>
      <c r="F160" s="375">
        <v>39704</v>
      </c>
      <c r="G160" t="s">
        <v>4189</v>
      </c>
      <c r="H160" t="s">
        <v>3903</v>
      </c>
      <c r="I160" s="375">
        <v>44402</v>
      </c>
      <c r="J160" t="s">
        <v>22</v>
      </c>
      <c r="K160" t="s">
        <v>3904</v>
      </c>
      <c r="L160" s="33">
        <v>122.5</v>
      </c>
      <c r="M160" s="33">
        <v>0</v>
      </c>
      <c r="N160" s="33">
        <v>122.5</v>
      </c>
      <c r="O160" s="33">
        <v>122.5</v>
      </c>
      <c r="P160" s="33">
        <v>0</v>
      </c>
      <c r="Q160" s="33">
        <v>0</v>
      </c>
      <c r="R160" s="33">
        <v>0</v>
      </c>
      <c r="S160" s="33">
        <v>0</v>
      </c>
      <c r="T160" s="33">
        <v>0</v>
      </c>
      <c r="U160" s="33">
        <v>0</v>
      </c>
      <c r="V160" s="33">
        <v>122.5</v>
      </c>
      <c r="W160" s="33">
        <v>0</v>
      </c>
      <c r="X160" s="33">
        <v>0</v>
      </c>
      <c r="Y160" s="33">
        <v>0</v>
      </c>
      <c r="Z160" s="33">
        <v>0</v>
      </c>
      <c r="AA160" s="33">
        <v>0</v>
      </c>
      <c r="AB160" s="33">
        <v>1787.4</v>
      </c>
      <c r="AC160" t="s">
        <v>3873</v>
      </c>
      <c r="AD160" t="s">
        <v>3881</v>
      </c>
      <c r="AE160" t="s">
        <v>4193</v>
      </c>
      <c r="AF160" t="s">
        <v>3876</v>
      </c>
    </row>
    <row r="161" spans="1:32" x14ac:dyDescent="0.25">
      <c r="A161" s="161">
        <v>45664</v>
      </c>
      <c r="B161" s="161">
        <v>45664</v>
      </c>
      <c r="C161" t="s">
        <v>3894</v>
      </c>
      <c r="D161" t="s">
        <v>3891</v>
      </c>
      <c r="E161" t="s">
        <v>2236</v>
      </c>
      <c r="F161" s="375">
        <v>39704</v>
      </c>
      <c r="G161" t="s">
        <v>4189</v>
      </c>
      <c r="H161" t="s">
        <v>3871</v>
      </c>
      <c r="I161" s="375">
        <v>44404</v>
      </c>
      <c r="J161" t="s">
        <v>22</v>
      </c>
      <c r="K161" t="s">
        <v>3904</v>
      </c>
      <c r="L161" s="33">
        <v>208</v>
      </c>
      <c r="M161" s="33">
        <v>208</v>
      </c>
      <c r="N161" s="33">
        <v>0</v>
      </c>
      <c r="O161" s="33">
        <v>0</v>
      </c>
      <c r="P161" s="33">
        <v>0</v>
      </c>
      <c r="Q161" s="33">
        <v>0</v>
      </c>
      <c r="R161" s="33">
        <v>208</v>
      </c>
      <c r="S161" s="33">
        <v>0</v>
      </c>
      <c r="T161" s="33">
        <v>0</v>
      </c>
      <c r="U161" s="33">
        <v>0</v>
      </c>
      <c r="V161" s="33">
        <v>0</v>
      </c>
      <c r="W161" s="33">
        <v>0</v>
      </c>
      <c r="X161" s="33">
        <v>0</v>
      </c>
      <c r="Y161" s="33">
        <v>0</v>
      </c>
      <c r="Z161" s="33">
        <v>0</v>
      </c>
      <c r="AA161" s="33">
        <v>0</v>
      </c>
      <c r="AB161" s="33">
        <v>1787.4</v>
      </c>
      <c r="AC161" t="s">
        <v>3873</v>
      </c>
      <c r="AD161" t="s">
        <v>3881</v>
      </c>
      <c r="AE161" t="s">
        <v>4193</v>
      </c>
      <c r="AF161" t="s">
        <v>3876</v>
      </c>
    </row>
    <row r="162" spans="1:32" x14ac:dyDescent="0.25">
      <c r="A162" s="161">
        <v>45664</v>
      </c>
      <c r="B162" s="161">
        <v>45664</v>
      </c>
      <c r="C162" t="s">
        <v>3894</v>
      </c>
      <c r="D162" t="s">
        <v>3891</v>
      </c>
      <c r="E162" t="s">
        <v>3997</v>
      </c>
      <c r="F162" s="375">
        <v>40144</v>
      </c>
      <c r="G162" t="s">
        <v>4194</v>
      </c>
      <c r="H162" t="s">
        <v>3909</v>
      </c>
      <c r="I162" s="375">
        <v>44405</v>
      </c>
      <c r="J162" t="s">
        <v>3888</v>
      </c>
      <c r="K162" t="s">
        <v>3904</v>
      </c>
      <c r="L162" s="33">
        <v>60</v>
      </c>
      <c r="M162" s="33">
        <v>0</v>
      </c>
      <c r="N162" s="33">
        <v>48</v>
      </c>
      <c r="O162" s="33">
        <v>48</v>
      </c>
      <c r="P162" s="33">
        <v>0</v>
      </c>
      <c r="Q162" s="33">
        <v>0</v>
      </c>
      <c r="R162" s="33">
        <v>12</v>
      </c>
      <c r="S162" s="33">
        <v>12</v>
      </c>
      <c r="T162" s="33">
        <v>0</v>
      </c>
      <c r="U162" s="33">
        <v>0</v>
      </c>
      <c r="V162" s="33">
        <v>60</v>
      </c>
      <c r="W162" s="33">
        <v>0</v>
      </c>
      <c r="X162" s="33">
        <v>0</v>
      </c>
      <c r="Y162" s="33">
        <v>0</v>
      </c>
      <c r="Z162" s="33">
        <v>12</v>
      </c>
      <c r="AA162" s="33">
        <v>0</v>
      </c>
      <c r="AB162" s="33">
        <v>0</v>
      </c>
      <c r="AC162" t="s">
        <v>3945</v>
      </c>
      <c r="AD162" t="s">
        <v>3881</v>
      </c>
      <c r="AE162" t="s">
        <v>4195</v>
      </c>
      <c r="AF162" t="s">
        <v>3876</v>
      </c>
    </row>
    <row r="163" spans="1:32" x14ac:dyDescent="0.25">
      <c r="A163" s="161">
        <v>45664</v>
      </c>
      <c r="B163" s="161">
        <v>45664</v>
      </c>
      <c r="C163" t="s">
        <v>3894</v>
      </c>
      <c r="D163" t="s">
        <v>3891</v>
      </c>
      <c r="E163" t="s">
        <v>3997</v>
      </c>
      <c r="F163" s="375">
        <v>40144</v>
      </c>
      <c r="G163" t="s">
        <v>4194</v>
      </c>
      <c r="H163" t="s">
        <v>3871</v>
      </c>
      <c r="I163" s="375">
        <v>44412</v>
      </c>
      <c r="J163" t="s">
        <v>3888</v>
      </c>
      <c r="K163" t="s">
        <v>3904</v>
      </c>
      <c r="L163" s="33">
        <v>327.56</v>
      </c>
      <c r="M163" s="33">
        <v>0</v>
      </c>
      <c r="N163" s="33">
        <v>0</v>
      </c>
      <c r="O163" s="33">
        <v>0</v>
      </c>
      <c r="P163" s="33">
        <v>0</v>
      </c>
      <c r="Q163" s="33">
        <v>0</v>
      </c>
      <c r="R163" s="33">
        <v>327.56</v>
      </c>
      <c r="S163" s="33">
        <v>327.56</v>
      </c>
      <c r="T163" s="33">
        <v>0</v>
      </c>
      <c r="U163" s="33">
        <v>0</v>
      </c>
      <c r="V163" s="33">
        <v>327.56</v>
      </c>
      <c r="W163" s="33">
        <v>0</v>
      </c>
      <c r="X163" s="33">
        <v>0</v>
      </c>
      <c r="Y163" s="33">
        <v>0</v>
      </c>
      <c r="Z163" s="33">
        <v>327.56</v>
      </c>
      <c r="AA163" s="33">
        <v>0</v>
      </c>
      <c r="AB163" s="33">
        <v>0</v>
      </c>
      <c r="AC163" t="s">
        <v>3945</v>
      </c>
      <c r="AD163" t="s">
        <v>3881</v>
      </c>
      <c r="AE163" t="s">
        <v>4195</v>
      </c>
      <c r="AF163" t="s">
        <v>3876</v>
      </c>
    </row>
    <row r="164" spans="1:32" x14ac:dyDescent="0.25">
      <c r="A164" s="161">
        <v>45664</v>
      </c>
      <c r="B164" s="161">
        <v>45664</v>
      </c>
      <c r="C164" t="s">
        <v>3868</v>
      </c>
      <c r="D164" t="s">
        <v>3869</v>
      </c>
      <c r="E164" t="s">
        <v>3878</v>
      </c>
      <c r="F164" s="375">
        <v>40451</v>
      </c>
      <c r="G164" t="s">
        <v>4196</v>
      </c>
      <c r="H164" t="s">
        <v>3903</v>
      </c>
      <c r="I164" s="375">
        <v>44415</v>
      </c>
      <c r="J164" t="s">
        <v>22</v>
      </c>
      <c r="K164" t="s">
        <v>3904</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t="s">
        <v>4139</v>
      </c>
      <c r="AD164" t="s">
        <v>3881</v>
      </c>
      <c r="AE164" t="s">
        <v>4197</v>
      </c>
      <c r="AF164" t="s">
        <v>3876</v>
      </c>
    </row>
    <row r="165" spans="1:32" x14ac:dyDescent="0.25">
      <c r="A165" s="161">
        <v>45664</v>
      </c>
      <c r="B165" s="161">
        <v>45664</v>
      </c>
      <c r="C165" t="s">
        <v>3894</v>
      </c>
      <c r="D165" t="s">
        <v>3891</v>
      </c>
      <c r="E165" t="s">
        <v>3997</v>
      </c>
      <c r="F165" s="375">
        <v>40963</v>
      </c>
      <c r="G165" t="s">
        <v>4198</v>
      </c>
      <c r="H165" t="s">
        <v>3871</v>
      </c>
      <c r="I165" s="375">
        <v>44416</v>
      </c>
      <c r="J165" t="s">
        <v>3888</v>
      </c>
      <c r="K165" t="s">
        <v>3904</v>
      </c>
      <c r="L165" s="33">
        <v>766.93</v>
      </c>
      <c r="M165" s="33">
        <v>477.93</v>
      </c>
      <c r="N165" s="33">
        <v>0</v>
      </c>
      <c r="O165" s="33">
        <v>0</v>
      </c>
      <c r="P165" s="33">
        <v>0</v>
      </c>
      <c r="Q165" s="33">
        <v>0</v>
      </c>
      <c r="R165" s="33">
        <v>766.93</v>
      </c>
      <c r="S165" s="33">
        <v>289</v>
      </c>
      <c r="T165" s="33">
        <v>0</v>
      </c>
      <c r="U165" s="33">
        <v>0</v>
      </c>
      <c r="V165" s="33">
        <v>289</v>
      </c>
      <c r="W165" s="33">
        <v>0</v>
      </c>
      <c r="X165" s="33">
        <v>0</v>
      </c>
      <c r="Y165" s="33">
        <v>0</v>
      </c>
      <c r="Z165" s="33">
        <v>288.99</v>
      </c>
      <c r="AA165" s="33">
        <v>0</v>
      </c>
      <c r="AB165" s="33">
        <v>0</v>
      </c>
      <c r="AC165" t="s">
        <v>3957</v>
      </c>
      <c r="AD165" t="s">
        <v>3881</v>
      </c>
      <c r="AE165" t="s">
        <v>4199</v>
      </c>
      <c r="AF165" t="s">
        <v>3876</v>
      </c>
    </row>
    <row r="166" spans="1:32" x14ac:dyDescent="0.25">
      <c r="A166" s="161">
        <v>45664</v>
      </c>
      <c r="B166" s="161">
        <v>45664</v>
      </c>
      <c r="C166" t="s">
        <v>3868</v>
      </c>
      <c r="D166" t="s">
        <v>3877</v>
      </c>
      <c r="E166" t="s">
        <v>1914</v>
      </c>
      <c r="F166" s="375">
        <v>40451</v>
      </c>
      <c r="G166" t="s">
        <v>4196</v>
      </c>
      <c r="H166" t="s">
        <v>3871</v>
      </c>
      <c r="I166" s="375">
        <v>44422</v>
      </c>
      <c r="J166" t="s">
        <v>22</v>
      </c>
      <c r="K166" t="s">
        <v>3904</v>
      </c>
      <c r="L166" s="33">
        <v>416</v>
      </c>
      <c r="M166" s="33">
        <v>416</v>
      </c>
      <c r="N166" s="33">
        <v>0</v>
      </c>
      <c r="O166" s="33">
        <v>0</v>
      </c>
      <c r="P166" s="33">
        <v>0</v>
      </c>
      <c r="Q166" s="33">
        <v>0</v>
      </c>
      <c r="R166" s="33">
        <v>416</v>
      </c>
      <c r="S166" s="33">
        <v>0</v>
      </c>
      <c r="T166" s="33">
        <v>0</v>
      </c>
      <c r="U166" s="33">
        <v>0</v>
      </c>
      <c r="V166" s="33">
        <v>0</v>
      </c>
      <c r="W166" s="33">
        <v>0</v>
      </c>
      <c r="X166" s="33">
        <v>0</v>
      </c>
      <c r="Y166" s="33">
        <v>0</v>
      </c>
      <c r="Z166" s="33">
        <v>0</v>
      </c>
      <c r="AA166" s="33">
        <v>0</v>
      </c>
      <c r="AB166" s="33">
        <v>0</v>
      </c>
      <c r="AC166" t="s">
        <v>3938</v>
      </c>
      <c r="AD166" t="s">
        <v>3874</v>
      </c>
      <c r="AE166" t="s">
        <v>4200</v>
      </c>
      <c r="AF166" t="s">
        <v>3876</v>
      </c>
    </row>
    <row r="167" spans="1:32" x14ac:dyDescent="0.25">
      <c r="A167" s="161">
        <v>45664</v>
      </c>
      <c r="B167" s="161">
        <v>45664</v>
      </c>
      <c r="C167" t="s">
        <v>3894</v>
      </c>
      <c r="D167" t="s">
        <v>3891</v>
      </c>
      <c r="E167" t="s">
        <v>3907</v>
      </c>
      <c r="F167" s="375">
        <v>40233</v>
      </c>
      <c r="G167" t="s">
        <v>4201</v>
      </c>
      <c r="H167" t="s">
        <v>3903</v>
      </c>
      <c r="I167" s="375">
        <v>44424</v>
      </c>
      <c r="J167" t="s">
        <v>22</v>
      </c>
      <c r="K167" t="s">
        <v>3904</v>
      </c>
      <c r="L167" s="33">
        <v>192.5</v>
      </c>
      <c r="M167" s="33">
        <v>0</v>
      </c>
      <c r="N167" s="33">
        <v>192.5</v>
      </c>
      <c r="O167" s="33">
        <v>192.5</v>
      </c>
      <c r="P167" s="33">
        <v>0</v>
      </c>
      <c r="Q167" s="33">
        <v>0</v>
      </c>
      <c r="R167" s="33">
        <v>0</v>
      </c>
      <c r="S167" s="33">
        <v>0</v>
      </c>
      <c r="T167" s="33">
        <v>0</v>
      </c>
      <c r="U167" s="33">
        <v>0</v>
      </c>
      <c r="V167" s="33">
        <v>192.5</v>
      </c>
      <c r="W167" s="33">
        <v>0</v>
      </c>
      <c r="X167" s="33">
        <v>0</v>
      </c>
      <c r="Y167" s="33">
        <v>0</v>
      </c>
      <c r="Z167" s="33">
        <v>0</v>
      </c>
      <c r="AA167" s="33">
        <v>0</v>
      </c>
      <c r="AB167" s="33">
        <v>0</v>
      </c>
      <c r="AC167" t="s">
        <v>4032</v>
      </c>
      <c r="AD167" t="s">
        <v>3881</v>
      </c>
      <c r="AE167" t="s">
        <v>4202</v>
      </c>
      <c r="AF167" t="s">
        <v>3876</v>
      </c>
    </row>
    <row r="168" spans="1:32" x14ac:dyDescent="0.25">
      <c r="A168" s="161">
        <v>45664</v>
      </c>
      <c r="B168" s="161">
        <v>45664</v>
      </c>
      <c r="C168" t="s">
        <v>3894</v>
      </c>
      <c r="D168" t="s">
        <v>3891</v>
      </c>
      <c r="E168" t="s">
        <v>3907</v>
      </c>
      <c r="F168" s="375">
        <v>40233</v>
      </c>
      <c r="G168" t="s">
        <v>4201</v>
      </c>
      <c r="H168" t="s">
        <v>3871</v>
      </c>
      <c r="I168" s="375">
        <v>44427</v>
      </c>
      <c r="J168" t="s">
        <v>22</v>
      </c>
      <c r="K168" t="s">
        <v>3904</v>
      </c>
      <c r="L168" s="33">
        <v>363.93</v>
      </c>
      <c r="M168" s="33">
        <v>363.93</v>
      </c>
      <c r="N168" s="33">
        <v>0</v>
      </c>
      <c r="O168" s="33">
        <v>0</v>
      </c>
      <c r="P168" s="33">
        <v>0</v>
      </c>
      <c r="Q168" s="33">
        <v>0</v>
      </c>
      <c r="R168" s="33">
        <v>363.93</v>
      </c>
      <c r="S168" s="33">
        <v>0</v>
      </c>
      <c r="T168" s="33">
        <v>0</v>
      </c>
      <c r="U168" s="33">
        <v>0</v>
      </c>
      <c r="V168" s="33">
        <v>0</v>
      </c>
      <c r="W168" s="33">
        <v>0</v>
      </c>
      <c r="X168" s="33">
        <v>0</v>
      </c>
      <c r="Y168" s="33">
        <v>0</v>
      </c>
      <c r="Z168" s="33">
        <v>0</v>
      </c>
      <c r="AA168" s="33">
        <v>0</v>
      </c>
      <c r="AB168" s="33">
        <v>0</v>
      </c>
      <c r="AC168" t="s">
        <v>4032</v>
      </c>
      <c r="AD168" t="s">
        <v>3881</v>
      </c>
      <c r="AE168" t="s">
        <v>4202</v>
      </c>
      <c r="AF168" t="s">
        <v>3876</v>
      </c>
    </row>
    <row r="169" spans="1:32" x14ac:dyDescent="0.25">
      <c r="A169" s="161">
        <v>45664</v>
      </c>
      <c r="B169" s="161">
        <v>45664</v>
      </c>
      <c r="C169" t="s">
        <v>3894</v>
      </c>
      <c r="D169" t="s">
        <v>3891</v>
      </c>
      <c r="E169" t="s">
        <v>3997</v>
      </c>
      <c r="F169" s="375">
        <v>40948</v>
      </c>
      <c r="G169" t="s">
        <v>4203</v>
      </c>
      <c r="H169" t="s">
        <v>3923</v>
      </c>
      <c r="I169" s="375">
        <v>44430</v>
      </c>
      <c r="J169" t="s">
        <v>3888</v>
      </c>
      <c r="K169" t="s">
        <v>3904</v>
      </c>
      <c r="L169" s="33">
        <v>175</v>
      </c>
      <c r="M169" s="33">
        <v>0</v>
      </c>
      <c r="N169" s="33">
        <v>140</v>
      </c>
      <c r="O169" s="33">
        <v>140</v>
      </c>
      <c r="P169" s="33">
        <v>0</v>
      </c>
      <c r="Q169" s="33">
        <v>0</v>
      </c>
      <c r="R169" s="33">
        <v>35</v>
      </c>
      <c r="S169" s="33">
        <v>35</v>
      </c>
      <c r="T169" s="33">
        <v>0</v>
      </c>
      <c r="U169" s="33">
        <v>0</v>
      </c>
      <c r="V169" s="33">
        <v>175</v>
      </c>
      <c r="W169" s="33">
        <v>0</v>
      </c>
      <c r="X169" s="33">
        <v>0</v>
      </c>
      <c r="Y169" s="33">
        <v>0</v>
      </c>
      <c r="Z169" s="33">
        <v>35</v>
      </c>
      <c r="AA169" s="33">
        <v>0</v>
      </c>
      <c r="AB169" s="33">
        <v>0</v>
      </c>
      <c r="AC169" t="s">
        <v>3957</v>
      </c>
      <c r="AD169" t="s">
        <v>3881</v>
      </c>
      <c r="AE169" t="s">
        <v>4204</v>
      </c>
      <c r="AF169" t="s">
        <v>3876</v>
      </c>
    </row>
    <row r="170" spans="1:32" x14ac:dyDescent="0.25">
      <c r="A170" s="161">
        <v>45664</v>
      </c>
      <c r="B170" s="161">
        <v>45664</v>
      </c>
      <c r="C170" t="s">
        <v>3894</v>
      </c>
      <c r="D170" t="s">
        <v>3877</v>
      </c>
      <c r="E170" t="s">
        <v>3907</v>
      </c>
      <c r="F170" s="375">
        <v>35447</v>
      </c>
      <c r="G170" t="s">
        <v>3982</v>
      </c>
      <c r="H170" t="s">
        <v>3871</v>
      </c>
      <c r="I170" s="375">
        <v>44432</v>
      </c>
      <c r="J170" t="s">
        <v>3888</v>
      </c>
      <c r="K170" t="s">
        <v>3904</v>
      </c>
      <c r="L170" s="33">
        <v>980</v>
      </c>
      <c r="M170" s="33">
        <v>0</v>
      </c>
      <c r="N170" s="33">
        <v>0</v>
      </c>
      <c r="O170" s="33">
        <v>0</v>
      </c>
      <c r="P170" s="33">
        <v>0</v>
      </c>
      <c r="Q170" s="33">
        <v>0</v>
      </c>
      <c r="R170" s="33">
        <v>980</v>
      </c>
      <c r="S170" s="33">
        <v>980</v>
      </c>
      <c r="T170" s="33">
        <v>0</v>
      </c>
      <c r="U170" s="33">
        <v>0</v>
      </c>
      <c r="V170" s="33">
        <v>980</v>
      </c>
      <c r="W170" s="33">
        <v>0</v>
      </c>
      <c r="X170" s="33">
        <v>0</v>
      </c>
      <c r="Y170" s="33">
        <v>0</v>
      </c>
      <c r="Z170" s="33">
        <v>855.26</v>
      </c>
      <c r="AA170" s="33">
        <v>0</v>
      </c>
      <c r="AB170" s="33">
        <v>6000</v>
      </c>
      <c r="AC170" t="s">
        <v>3873</v>
      </c>
      <c r="AD170" t="s">
        <v>3881</v>
      </c>
      <c r="AE170" t="s">
        <v>4205</v>
      </c>
      <c r="AF170" t="s">
        <v>3876</v>
      </c>
    </row>
    <row r="171" spans="1:32" x14ac:dyDescent="0.25">
      <c r="A171" s="161">
        <v>45664</v>
      </c>
      <c r="B171" s="161">
        <v>45664</v>
      </c>
      <c r="C171" t="s">
        <v>3894</v>
      </c>
      <c r="D171" t="s">
        <v>3877</v>
      </c>
      <c r="E171" t="s">
        <v>3907</v>
      </c>
      <c r="F171" s="375">
        <v>35447</v>
      </c>
      <c r="G171" t="s">
        <v>3982</v>
      </c>
      <c r="H171" t="s">
        <v>3871</v>
      </c>
      <c r="I171" s="375">
        <v>44432</v>
      </c>
      <c r="J171" t="s">
        <v>3937</v>
      </c>
      <c r="K171" t="s">
        <v>3904</v>
      </c>
      <c r="L171" s="33">
        <v>0</v>
      </c>
      <c r="M171" s="33">
        <v>0</v>
      </c>
      <c r="N171" s="33">
        <v>0</v>
      </c>
      <c r="O171" s="33">
        <v>0</v>
      </c>
      <c r="P171" s="33">
        <v>0</v>
      </c>
      <c r="Q171" s="33">
        <v>0</v>
      </c>
      <c r="R171" s="33">
        <v>980</v>
      </c>
      <c r="S171" s="33">
        <v>0</v>
      </c>
      <c r="T171" s="33">
        <v>0</v>
      </c>
      <c r="U171" s="33">
        <v>0</v>
      </c>
      <c r="V171" s="33">
        <v>0</v>
      </c>
      <c r="W171" s="33">
        <v>0</v>
      </c>
      <c r="X171" s="33">
        <v>0</v>
      </c>
      <c r="Y171" s="33">
        <v>0</v>
      </c>
      <c r="Z171" s="33">
        <v>124.74</v>
      </c>
      <c r="AA171" s="33">
        <v>0</v>
      </c>
      <c r="AB171" s="33">
        <v>6000</v>
      </c>
      <c r="AC171" t="s">
        <v>3873</v>
      </c>
      <c r="AD171" t="s">
        <v>3881</v>
      </c>
      <c r="AE171" t="s">
        <v>4205</v>
      </c>
      <c r="AF171" t="s">
        <v>3876</v>
      </c>
    </row>
    <row r="172" spans="1:32" x14ac:dyDescent="0.25">
      <c r="A172" s="161">
        <v>45664</v>
      </c>
      <c r="B172" s="161">
        <v>45664</v>
      </c>
      <c r="C172" t="s">
        <v>3868</v>
      </c>
      <c r="D172" t="s">
        <v>3869</v>
      </c>
      <c r="E172" t="s">
        <v>3878</v>
      </c>
      <c r="F172" s="375">
        <v>40516</v>
      </c>
      <c r="G172" t="s">
        <v>4206</v>
      </c>
      <c r="H172" t="s">
        <v>3903</v>
      </c>
      <c r="I172" s="375">
        <v>44434</v>
      </c>
      <c r="J172" t="s">
        <v>22</v>
      </c>
      <c r="K172" t="s">
        <v>3904</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t="s">
        <v>3905</v>
      </c>
      <c r="AD172" t="s">
        <v>3881</v>
      </c>
      <c r="AE172" t="s">
        <v>4207</v>
      </c>
      <c r="AF172" t="s">
        <v>3876</v>
      </c>
    </row>
    <row r="173" spans="1:32" x14ac:dyDescent="0.25">
      <c r="A173" s="161">
        <v>45664</v>
      </c>
      <c r="B173" s="161">
        <v>45664</v>
      </c>
      <c r="C173" t="s">
        <v>3894</v>
      </c>
      <c r="D173" t="s">
        <v>3891</v>
      </c>
      <c r="E173" t="s">
        <v>2236</v>
      </c>
      <c r="F173" s="375">
        <v>40916</v>
      </c>
      <c r="G173" t="s">
        <v>4042</v>
      </c>
      <c r="H173" t="s">
        <v>3909</v>
      </c>
      <c r="I173" t="s">
        <v>4208</v>
      </c>
      <c r="J173" t="s">
        <v>3888</v>
      </c>
      <c r="K173" t="s">
        <v>3904</v>
      </c>
      <c r="L173" s="33">
        <v>150</v>
      </c>
      <c r="M173" s="33">
        <v>0</v>
      </c>
      <c r="N173" s="33">
        <v>120</v>
      </c>
      <c r="O173" s="33">
        <v>120</v>
      </c>
      <c r="P173" s="33">
        <v>0</v>
      </c>
      <c r="Q173" s="33">
        <v>0</v>
      </c>
      <c r="R173" s="33">
        <v>30</v>
      </c>
      <c r="S173" s="33">
        <v>30</v>
      </c>
      <c r="T173" s="33">
        <v>0</v>
      </c>
      <c r="U173" s="33">
        <v>0</v>
      </c>
      <c r="V173" s="33">
        <v>150</v>
      </c>
      <c r="W173" s="33">
        <v>0</v>
      </c>
      <c r="X173" s="33">
        <v>0</v>
      </c>
      <c r="Y173" s="33">
        <v>0</v>
      </c>
      <c r="Z173" s="33">
        <v>30</v>
      </c>
      <c r="AA173" s="33">
        <v>0</v>
      </c>
      <c r="AB173" s="33">
        <v>132</v>
      </c>
      <c r="AC173" t="s">
        <v>4209</v>
      </c>
      <c r="AD173" t="s">
        <v>3881</v>
      </c>
      <c r="AE173" t="s">
        <v>4210</v>
      </c>
      <c r="AF173" t="s">
        <v>3876</v>
      </c>
    </row>
    <row r="174" spans="1:32" x14ac:dyDescent="0.25">
      <c r="A174" s="161">
        <v>45664</v>
      </c>
      <c r="B174" s="161">
        <v>45664</v>
      </c>
      <c r="C174" t="s">
        <v>3894</v>
      </c>
      <c r="D174" t="s">
        <v>3891</v>
      </c>
      <c r="E174" t="s">
        <v>3907</v>
      </c>
      <c r="F174" s="375">
        <v>38381</v>
      </c>
      <c r="G174" t="s">
        <v>4031</v>
      </c>
      <c r="H174" t="s">
        <v>3909</v>
      </c>
      <c r="I174" s="375">
        <v>44444</v>
      </c>
      <c r="J174" t="s">
        <v>22</v>
      </c>
      <c r="K174" t="s">
        <v>3904</v>
      </c>
      <c r="L174" s="33">
        <v>492</v>
      </c>
      <c r="M174" s="33">
        <v>0</v>
      </c>
      <c r="N174" s="33">
        <v>492</v>
      </c>
      <c r="O174" s="33">
        <v>492</v>
      </c>
      <c r="P174" s="33">
        <v>0</v>
      </c>
      <c r="Q174" s="33">
        <v>0</v>
      </c>
      <c r="R174" s="33">
        <v>0</v>
      </c>
      <c r="S174" s="33">
        <v>0</v>
      </c>
      <c r="T174" s="33">
        <v>0</v>
      </c>
      <c r="U174" s="33">
        <v>0</v>
      </c>
      <c r="V174" s="33">
        <v>492</v>
      </c>
      <c r="W174" s="33">
        <v>0</v>
      </c>
      <c r="X174" s="33">
        <v>0</v>
      </c>
      <c r="Y174" s="33">
        <v>0</v>
      </c>
      <c r="Z174" s="33">
        <v>0</v>
      </c>
      <c r="AA174" s="33">
        <v>0</v>
      </c>
      <c r="AB174" s="33">
        <v>0</v>
      </c>
      <c r="AC174" t="s">
        <v>3924</v>
      </c>
      <c r="AD174" t="s">
        <v>3881</v>
      </c>
      <c r="AE174" t="s">
        <v>4211</v>
      </c>
      <c r="AF174" t="s">
        <v>3876</v>
      </c>
    </row>
    <row r="175" spans="1:32" x14ac:dyDescent="0.25">
      <c r="A175" s="161">
        <v>45664</v>
      </c>
      <c r="B175" s="161">
        <v>45664</v>
      </c>
      <c r="C175" t="s">
        <v>3894</v>
      </c>
      <c r="D175" t="s">
        <v>3891</v>
      </c>
      <c r="E175" t="s">
        <v>3907</v>
      </c>
      <c r="F175" s="375">
        <v>38381</v>
      </c>
      <c r="G175" t="s">
        <v>4031</v>
      </c>
      <c r="H175" t="s">
        <v>3871</v>
      </c>
      <c r="I175" s="375">
        <v>44447</v>
      </c>
      <c r="J175" t="s">
        <v>22</v>
      </c>
      <c r="K175" t="s">
        <v>3904</v>
      </c>
      <c r="L175" s="33">
        <v>311.85000000000002</v>
      </c>
      <c r="M175" s="33">
        <v>311.85000000000002</v>
      </c>
      <c r="N175" s="33">
        <v>0</v>
      </c>
      <c r="O175" s="33">
        <v>0</v>
      </c>
      <c r="P175" s="33">
        <v>0</v>
      </c>
      <c r="Q175" s="33">
        <v>0</v>
      </c>
      <c r="R175" s="33">
        <v>311.85000000000002</v>
      </c>
      <c r="S175" s="33">
        <v>0</v>
      </c>
      <c r="T175" s="33">
        <v>0</v>
      </c>
      <c r="U175" s="33">
        <v>0</v>
      </c>
      <c r="V175" s="33">
        <v>0</v>
      </c>
      <c r="W175" s="33">
        <v>0</v>
      </c>
      <c r="X175" s="33">
        <v>0</v>
      </c>
      <c r="Y175" s="33">
        <v>0</v>
      </c>
      <c r="Z175" s="33">
        <v>0</v>
      </c>
      <c r="AA175" s="33">
        <v>0</v>
      </c>
      <c r="AB175" s="33">
        <v>0</v>
      </c>
      <c r="AC175" t="s">
        <v>3924</v>
      </c>
      <c r="AD175" t="s">
        <v>3881</v>
      </c>
      <c r="AE175" t="s">
        <v>4211</v>
      </c>
      <c r="AF175" t="s">
        <v>3876</v>
      </c>
    </row>
    <row r="176" spans="1:32" x14ac:dyDescent="0.25">
      <c r="A176" s="161">
        <v>45664</v>
      </c>
      <c r="B176" s="161">
        <v>45664</v>
      </c>
      <c r="C176" t="s">
        <v>3894</v>
      </c>
      <c r="D176" t="s">
        <v>3891</v>
      </c>
      <c r="E176" t="s">
        <v>2236</v>
      </c>
      <c r="F176" s="375">
        <v>40398</v>
      </c>
      <c r="G176" t="s">
        <v>3993</v>
      </c>
      <c r="H176" t="s">
        <v>3871</v>
      </c>
      <c r="I176" s="375">
        <v>44448</v>
      </c>
      <c r="J176" t="s">
        <v>22</v>
      </c>
      <c r="K176" t="s">
        <v>3904</v>
      </c>
      <c r="L176" s="33">
        <v>1740.99</v>
      </c>
      <c r="M176" s="33">
        <v>987.99</v>
      </c>
      <c r="N176" s="33">
        <v>0</v>
      </c>
      <c r="O176" s="33">
        <v>0</v>
      </c>
      <c r="P176" s="33">
        <v>0</v>
      </c>
      <c r="Q176" s="33">
        <v>0</v>
      </c>
      <c r="R176" s="33">
        <v>1740.99</v>
      </c>
      <c r="S176" s="33">
        <v>753</v>
      </c>
      <c r="T176" s="33">
        <v>0</v>
      </c>
      <c r="U176" s="33">
        <v>0</v>
      </c>
      <c r="V176" s="33">
        <v>753</v>
      </c>
      <c r="W176" s="33">
        <v>0</v>
      </c>
      <c r="X176" s="33">
        <v>0</v>
      </c>
      <c r="Y176" s="33">
        <v>0</v>
      </c>
      <c r="Z176" s="33">
        <v>503</v>
      </c>
      <c r="AA176" s="33">
        <v>0</v>
      </c>
      <c r="AB176" s="33">
        <v>0</v>
      </c>
      <c r="AC176" t="s">
        <v>4105</v>
      </c>
      <c r="AD176" t="s">
        <v>3881</v>
      </c>
      <c r="AE176" t="s">
        <v>4212</v>
      </c>
      <c r="AF176" t="s">
        <v>3876</v>
      </c>
    </row>
    <row r="177" spans="1:32" x14ac:dyDescent="0.25">
      <c r="A177" s="161">
        <v>45664</v>
      </c>
      <c r="B177" s="161">
        <v>45664</v>
      </c>
      <c r="C177" t="s">
        <v>3894</v>
      </c>
      <c r="D177" t="s">
        <v>3891</v>
      </c>
      <c r="E177" t="s">
        <v>2236</v>
      </c>
      <c r="F177" s="375">
        <v>40398</v>
      </c>
      <c r="G177" t="s">
        <v>3993</v>
      </c>
      <c r="H177" t="s">
        <v>3871</v>
      </c>
      <c r="I177" s="375">
        <v>44448</v>
      </c>
      <c r="J177" t="s">
        <v>2237</v>
      </c>
      <c r="K177" t="s">
        <v>3904</v>
      </c>
      <c r="L177" s="33">
        <v>0</v>
      </c>
      <c r="M177" s="33">
        <v>0</v>
      </c>
      <c r="N177" s="33">
        <v>0</v>
      </c>
      <c r="O177" s="33">
        <v>0</v>
      </c>
      <c r="P177" s="33">
        <v>0</v>
      </c>
      <c r="Q177" s="33">
        <v>0</v>
      </c>
      <c r="R177" s="33">
        <v>1740.99</v>
      </c>
      <c r="S177" s="33">
        <v>0</v>
      </c>
      <c r="T177" s="33">
        <v>0</v>
      </c>
      <c r="U177" s="33">
        <v>0</v>
      </c>
      <c r="V177" s="33">
        <v>0</v>
      </c>
      <c r="W177" s="33">
        <v>0</v>
      </c>
      <c r="X177" s="33">
        <v>0</v>
      </c>
      <c r="Y177" s="33">
        <v>0</v>
      </c>
      <c r="Z177" s="33">
        <v>250</v>
      </c>
      <c r="AA177" s="33">
        <v>0</v>
      </c>
      <c r="AB177" s="33">
        <v>0</v>
      </c>
      <c r="AC177" t="s">
        <v>4105</v>
      </c>
      <c r="AD177" t="s">
        <v>3881</v>
      </c>
      <c r="AE177" t="s">
        <v>4212</v>
      </c>
      <c r="AF177" t="s">
        <v>3876</v>
      </c>
    </row>
    <row r="178" spans="1:32" x14ac:dyDescent="0.25">
      <c r="A178" s="161">
        <v>45664</v>
      </c>
      <c r="B178" s="161">
        <v>45664</v>
      </c>
      <c r="C178" t="s">
        <v>3894</v>
      </c>
      <c r="D178" t="s">
        <v>3891</v>
      </c>
      <c r="E178" t="s">
        <v>3997</v>
      </c>
      <c r="F178" s="375">
        <v>37296</v>
      </c>
      <c r="G178" t="s">
        <v>4213</v>
      </c>
      <c r="H178" t="s">
        <v>3871</v>
      </c>
      <c r="I178" s="375">
        <v>44450</v>
      </c>
      <c r="J178" t="s">
        <v>3888</v>
      </c>
      <c r="K178" t="s">
        <v>3904</v>
      </c>
      <c r="L178" s="33">
        <v>350.93</v>
      </c>
      <c r="M178" s="33">
        <v>109.19</v>
      </c>
      <c r="N178" s="33">
        <v>0</v>
      </c>
      <c r="O178" s="33">
        <v>0</v>
      </c>
      <c r="P178" s="33">
        <v>0</v>
      </c>
      <c r="Q178" s="33">
        <v>0</v>
      </c>
      <c r="R178" s="33">
        <v>350.93</v>
      </c>
      <c r="S178" s="33">
        <v>241.74</v>
      </c>
      <c r="T178" s="33">
        <v>0</v>
      </c>
      <c r="U178" s="33">
        <v>0</v>
      </c>
      <c r="V178" s="33">
        <v>241.74</v>
      </c>
      <c r="W178" s="33">
        <v>0</v>
      </c>
      <c r="X178" s="33">
        <v>0</v>
      </c>
      <c r="Y178" s="33">
        <v>0</v>
      </c>
      <c r="Z178" s="33">
        <v>241.74</v>
      </c>
      <c r="AA178" s="33">
        <v>0</v>
      </c>
      <c r="AB178" s="33">
        <v>1.03</v>
      </c>
      <c r="AC178" t="s">
        <v>3957</v>
      </c>
      <c r="AD178" t="s">
        <v>3881</v>
      </c>
      <c r="AE178" t="s">
        <v>4214</v>
      </c>
      <c r="AF178" t="s">
        <v>3876</v>
      </c>
    </row>
    <row r="179" spans="1:32" x14ac:dyDescent="0.25">
      <c r="A179" s="161">
        <v>45664</v>
      </c>
      <c r="B179" s="161">
        <v>45664</v>
      </c>
      <c r="C179" t="s">
        <v>3868</v>
      </c>
      <c r="D179" t="s">
        <v>3877</v>
      </c>
      <c r="E179" t="s">
        <v>1914</v>
      </c>
      <c r="F179" s="375">
        <v>40918</v>
      </c>
      <c r="G179" t="s">
        <v>4215</v>
      </c>
      <c r="H179" t="s">
        <v>3909</v>
      </c>
      <c r="I179" s="375">
        <v>44452</v>
      </c>
      <c r="J179" t="s">
        <v>3888</v>
      </c>
      <c r="K179" t="s">
        <v>3904</v>
      </c>
      <c r="L179" s="33">
        <v>570</v>
      </c>
      <c r="M179" s="33">
        <v>0</v>
      </c>
      <c r="N179" s="33">
        <v>456</v>
      </c>
      <c r="O179" s="33">
        <v>456</v>
      </c>
      <c r="P179" s="33">
        <v>0</v>
      </c>
      <c r="Q179" s="33">
        <v>0</v>
      </c>
      <c r="R179" s="33">
        <v>114</v>
      </c>
      <c r="S179" s="33">
        <v>114</v>
      </c>
      <c r="T179" s="33">
        <v>0</v>
      </c>
      <c r="U179" s="33">
        <v>0</v>
      </c>
      <c r="V179" s="33">
        <v>570</v>
      </c>
      <c r="W179" s="33">
        <v>0</v>
      </c>
      <c r="X179" s="33">
        <v>0</v>
      </c>
      <c r="Y179" s="33">
        <v>0</v>
      </c>
      <c r="Z179" s="33">
        <v>114</v>
      </c>
      <c r="AA179" s="33">
        <v>0</v>
      </c>
      <c r="AB179" s="33">
        <v>0</v>
      </c>
      <c r="AC179" t="s">
        <v>3957</v>
      </c>
      <c r="AD179" t="s">
        <v>3881</v>
      </c>
      <c r="AE179" t="s">
        <v>4216</v>
      </c>
      <c r="AF179" t="s">
        <v>3876</v>
      </c>
    </row>
    <row r="180" spans="1:32" x14ac:dyDescent="0.25">
      <c r="A180" s="161">
        <v>45664</v>
      </c>
      <c r="B180" s="161">
        <v>45664</v>
      </c>
      <c r="C180" t="s">
        <v>3868</v>
      </c>
      <c r="D180" t="s">
        <v>3891</v>
      </c>
      <c r="E180" t="s">
        <v>1914</v>
      </c>
      <c r="F180" s="375">
        <v>38013</v>
      </c>
      <c r="G180" t="s">
        <v>3964</v>
      </c>
      <c r="H180" t="s">
        <v>3871</v>
      </c>
      <c r="I180" s="375">
        <v>44458</v>
      </c>
      <c r="J180" t="s">
        <v>22</v>
      </c>
      <c r="K180" t="s">
        <v>3904</v>
      </c>
      <c r="L180" s="33">
        <v>0</v>
      </c>
      <c r="M180" s="33">
        <v>0</v>
      </c>
      <c r="N180" s="33">
        <v>0</v>
      </c>
      <c r="O180" s="33">
        <v>0</v>
      </c>
      <c r="P180" s="33">
        <v>0</v>
      </c>
      <c r="Q180" s="33">
        <v>0</v>
      </c>
      <c r="R180" s="33">
        <v>0</v>
      </c>
      <c r="S180" s="33">
        <v>0</v>
      </c>
      <c r="T180" s="33">
        <v>0</v>
      </c>
      <c r="U180" s="33">
        <v>0</v>
      </c>
      <c r="V180" s="33">
        <v>0</v>
      </c>
      <c r="W180" s="33">
        <v>0</v>
      </c>
      <c r="X180" s="33">
        <v>0</v>
      </c>
      <c r="Y180" s="33">
        <v>0</v>
      </c>
      <c r="Z180" s="33">
        <v>0</v>
      </c>
      <c r="AA180" s="33">
        <v>0</v>
      </c>
      <c r="AB180" s="33">
        <v>1562.62</v>
      </c>
      <c r="AC180" t="s">
        <v>3938</v>
      </c>
      <c r="AD180" t="s">
        <v>3881</v>
      </c>
      <c r="AE180" t="s">
        <v>4217</v>
      </c>
      <c r="AF180" t="s">
        <v>3876</v>
      </c>
    </row>
    <row r="181" spans="1:32" x14ac:dyDescent="0.25">
      <c r="A181" s="161">
        <v>45665</v>
      </c>
      <c r="B181" s="161">
        <v>45665</v>
      </c>
      <c r="C181" t="s">
        <v>3868</v>
      </c>
      <c r="D181" t="s">
        <v>3869</v>
      </c>
      <c r="E181" t="s">
        <v>1914</v>
      </c>
      <c r="F181" s="375">
        <v>40957</v>
      </c>
      <c r="G181" t="s">
        <v>4218</v>
      </c>
      <c r="H181" t="s">
        <v>3871</v>
      </c>
      <c r="I181" s="375">
        <v>44469</v>
      </c>
      <c r="J181" t="s">
        <v>22</v>
      </c>
      <c r="K181" t="s">
        <v>3904</v>
      </c>
      <c r="L181" s="33">
        <v>350.93</v>
      </c>
      <c r="M181" s="33">
        <v>109.19</v>
      </c>
      <c r="N181" s="33">
        <v>0</v>
      </c>
      <c r="O181" s="33">
        <v>0</v>
      </c>
      <c r="P181" s="33">
        <v>0</v>
      </c>
      <c r="Q181" s="33">
        <v>0</v>
      </c>
      <c r="R181" s="33">
        <v>350.93</v>
      </c>
      <c r="S181" s="33">
        <v>241.74</v>
      </c>
      <c r="T181" s="33">
        <v>0</v>
      </c>
      <c r="U181" s="33">
        <v>0</v>
      </c>
      <c r="V181" s="33">
        <v>241.74</v>
      </c>
      <c r="W181" s="33">
        <v>0</v>
      </c>
      <c r="X181" s="33">
        <v>0</v>
      </c>
      <c r="Y181" s="33">
        <v>0</v>
      </c>
      <c r="Z181" s="33">
        <v>241.74</v>
      </c>
      <c r="AA181" s="33">
        <v>0</v>
      </c>
      <c r="AB181" s="33">
        <v>0</v>
      </c>
      <c r="AC181" t="s">
        <v>4187</v>
      </c>
      <c r="AD181" t="s">
        <v>3881</v>
      </c>
      <c r="AE181" t="s">
        <v>4219</v>
      </c>
      <c r="AF181" t="s">
        <v>3876</v>
      </c>
    </row>
    <row r="182" spans="1:32" x14ac:dyDescent="0.25">
      <c r="A182" s="161">
        <v>45665</v>
      </c>
      <c r="B182" s="161">
        <v>45665</v>
      </c>
      <c r="C182" t="s">
        <v>3894</v>
      </c>
      <c r="D182" t="s">
        <v>3891</v>
      </c>
      <c r="E182" t="s">
        <v>3997</v>
      </c>
      <c r="F182" s="375">
        <v>40144</v>
      </c>
      <c r="G182" t="s">
        <v>4194</v>
      </c>
      <c r="H182" t="s">
        <v>3909</v>
      </c>
      <c r="I182" s="375">
        <v>44471</v>
      </c>
      <c r="J182" t="s">
        <v>3888</v>
      </c>
      <c r="K182" t="s">
        <v>3904</v>
      </c>
      <c r="L182" s="33">
        <v>312</v>
      </c>
      <c r="M182" s="33">
        <v>0</v>
      </c>
      <c r="N182" s="33">
        <v>249.6</v>
      </c>
      <c r="O182" s="33">
        <v>249.6</v>
      </c>
      <c r="P182" s="33">
        <v>0</v>
      </c>
      <c r="Q182" s="33">
        <v>0</v>
      </c>
      <c r="R182" s="33">
        <v>62.4</v>
      </c>
      <c r="S182" s="33">
        <v>62.4</v>
      </c>
      <c r="T182" s="33">
        <v>0</v>
      </c>
      <c r="U182" s="33">
        <v>0</v>
      </c>
      <c r="V182" s="33">
        <v>312</v>
      </c>
      <c r="W182" s="33">
        <v>0</v>
      </c>
      <c r="X182" s="33">
        <v>0</v>
      </c>
      <c r="Y182" s="33">
        <v>0</v>
      </c>
      <c r="Z182" s="33">
        <v>62.4</v>
      </c>
      <c r="AA182" s="33">
        <v>0</v>
      </c>
      <c r="AB182" s="33">
        <v>0</v>
      </c>
      <c r="AC182" t="s">
        <v>3924</v>
      </c>
      <c r="AD182" t="s">
        <v>3881</v>
      </c>
      <c r="AE182" t="s">
        <v>4220</v>
      </c>
      <c r="AF182" t="s">
        <v>3876</v>
      </c>
    </row>
    <row r="183" spans="1:32" x14ac:dyDescent="0.25">
      <c r="A183" s="161">
        <v>45665</v>
      </c>
      <c r="B183" s="161">
        <v>45665</v>
      </c>
      <c r="C183" t="s">
        <v>3894</v>
      </c>
      <c r="D183" t="s">
        <v>3891</v>
      </c>
      <c r="E183" t="s">
        <v>3907</v>
      </c>
      <c r="F183" s="375">
        <v>40805</v>
      </c>
      <c r="G183" t="s">
        <v>4221</v>
      </c>
      <c r="H183" t="s">
        <v>3871</v>
      </c>
      <c r="I183" s="375">
        <v>44474</v>
      </c>
      <c r="J183" t="s">
        <v>3937</v>
      </c>
      <c r="K183" t="s">
        <v>3904</v>
      </c>
      <c r="L183" s="33">
        <v>1740.99</v>
      </c>
      <c r="M183" s="33">
        <v>888</v>
      </c>
      <c r="N183" s="33">
        <v>0</v>
      </c>
      <c r="O183" s="33">
        <v>0</v>
      </c>
      <c r="P183" s="33">
        <v>0</v>
      </c>
      <c r="Q183" s="33">
        <v>0</v>
      </c>
      <c r="R183" s="33">
        <v>1740.99</v>
      </c>
      <c r="S183" s="33">
        <v>853</v>
      </c>
      <c r="T183" s="33">
        <v>0</v>
      </c>
      <c r="U183" s="33">
        <v>0</v>
      </c>
      <c r="V183" s="33">
        <v>853</v>
      </c>
      <c r="W183" s="33">
        <v>0</v>
      </c>
      <c r="X183" s="33">
        <v>0</v>
      </c>
      <c r="Y183" s="33">
        <v>0</v>
      </c>
      <c r="Z183" s="33">
        <v>426.5</v>
      </c>
      <c r="AA183" s="33">
        <v>0</v>
      </c>
      <c r="AB183" s="33">
        <v>0</v>
      </c>
      <c r="AC183" t="s">
        <v>3873</v>
      </c>
      <c r="AD183" t="s">
        <v>3881</v>
      </c>
      <c r="AE183" t="s">
        <v>4222</v>
      </c>
      <c r="AF183" t="s">
        <v>3876</v>
      </c>
    </row>
    <row r="184" spans="1:32" x14ac:dyDescent="0.25">
      <c r="A184" s="161">
        <v>45665</v>
      </c>
      <c r="B184" s="161">
        <v>45665</v>
      </c>
      <c r="C184" t="s">
        <v>3894</v>
      </c>
      <c r="D184" t="s">
        <v>3891</v>
      </c>
      <c r="E184" t="s">
        <v>3907</v>
      </c>
      <c r="F184" s="375">
        <v>40805</v>
      </c>
      <c r="G184" t="s">
        <v>4221</v>
      </c>
      <c r="H184" t="s">
        <v>3871</v>
      </c>
      <c r="I184" s="375">
        <v>44474</v>
      </c>
      <c r="J184" t="s">
        <v>3888</v>
      </c>
      <c r="K184" t="s">
        <v>3904</v>
      </c>
      <c r="L184" s="33">
        <v>0</v>
      </c>
      <c r="M184" s="33">
        <v>0</v>
      </c>
      <c r="N184" s="33">
        <v>0</v>
      </c>
      <c r="O184" s="33">
        <v>0</v>
      </c>
      <c r="P184" s="33">
        <v>0</v>
      </c>
      <c r="Q184" s="33">
        <v>0</v>
      </c>
      <c r="R184" s="33">
        <v>1740.99</v>
      </c>
      <c r="S184" s="33">
        <v>0</v>
      </c>
      <c r="T184" s="33">
        <v>0</v>
      </c>
      <c r="U184" s="33">
        <v>0</v>
      </c>
      <c r="V184" s="33">
        <v>0</v>
      </c>
      <c r="W184" s="33">
        <v>0</v>
      </c>
      <c r="X184" s="33">
        <v>0</v>
      </c>
      <c r="Y184" s="33">
        <v>0</v>
      </c>
      <c r="Z184" s="33">
        <v>426.5</v>
      </c>
      <c r="AA184" s="33">
        <v>0</v>
      </c>
      <c r="AB184" s="33">
        <v>0</v>
      </c>
      <c r="AC184" t="s">
        <v>3873</v>
      </c>
      <c r="AD184" t="s">
        <v>3881</v>
      </c>
      <c r="AE184" t="s">
        <v>4222</v>
      </c>
      <c r="AF184" t="s">
        <v>3876</v>
      </c>
    </row>
    <row r="185" spans="1:32" x14ac:dyDescent="0.25">
      <c r="A185" s="161">
        <v>45665</v>
      </c>
      <c r="B185" s="161">
        <v>45665</v>
      </c>
      <c r="C185" t="s">
        <v>3894</v>
      </c>
      <c r="D185" t="s">
        <v>3891</v>
      </c>
      <c r="E185" t="s">
        <v>3997</v>
      </c>
      <c r="F185" s="375">
        <v>40958</v>
      </c>
      <c r="G185" t="s">
        <v>1653</v>
      </c>
      <c r="H185" t="s">
        <v>3871</v>
      </c>
      <c r="I185" s="375">
        <v>44476</v>
      </c>
      <c r="J185" t="s">
        <v>22</v>
      </c>
      <c r="K185" t="s">
        <v>3904</v>
      </c>
      <c r="L185" s="33">
        <v>223.53</v>
      </c>
      <c r="M185" s="33">
        <v>140.37</v>
      </c>
      <c r="N185" s="33">
        <v>0</v>
      </c>
      <c r="O185" s="33">
        <v>0</v>
      </c>
      <c r="P185" s="33">
        <v>0</v>
      </c>
      <c r="Q185" s="33">
        <v>0</v>
      </c>
      <c r="R185" s="33">
        <v>223.53</v>
      </c>
      <c r="S185" s="33">
        <v>83.16</v>
      </c>
      <c r="T185" s="33">
        <v>0</v>
      </c>
      <c r="U185" s="33">
        <v>0</v>
      </c>
      <c r="V185" s="33">
        <v>83.16</v>
      </c>
      <c r="W185" s="33">
        <v>0</v>
      </c>
      <c r="X185" s="33">
        <v>0</v>
      </c>
      <c r="Y185" s="33">
        <v>0</v>
      </c>
      <c r="Z185" s="33">
        <v>0</v>
      </c>
      <c r="AA185" s="33">
        <v>0</v>
      </c>
      <c r="AB185" s="33">
        <v>249.56</v>
      </c>
      <c r="AC185" t="s">
        <v>3957</v>
      </c>
      <c r="AD185" t="s">
        <v>3881</v>
      </c>
      <c r="AE185" t="s">
        <v>4223</v>
      </c>
      <c r="AF185" t="s">
        <v>3876</v>
      </c>
    </row>
    <row r="186" spans="1:32" x14ac:dyDescent="0.25">
      <c r="A186" s="161">
        <v>45665</v>
      </c>
      <c r="B186" s="161">
        <v>45666</v>
      </c>
      <c r="C186" t="s">
        <v>3894</v>
      </c>
      <c r="D186" t="s">
        <v>3891</v>
      </c>
      <c r="E186" t="s">
        <v>3997</v>
      </c>
      <c r="F186" s="375">
        <v>40958</v>
      </c>
      <c r="G186" t="s">
        <v>1653</v>
      </c>
      <c r="H186" t="s">
        <v>3871</v>
      </c>
      <c r="I186" s="375">
        <v>44476</v>
      </c>
      <c r="J186" t="s">
        <v>22</v>
      </c>
      <c r="K186" t="s">
        <v>3904</v>
      </c>
      <c r="L186" s="33">
        <v>0</v>
      </c>
      <c r="M186" s="33">
        <v>0</v>
      </c>
      <c r="N186" s="33">
        <v>0</v>
      </c>
      <c r="O186" s="33">
        <v>0</v>
      </c>
      <c r="P186" s="33">
        <v>0</v>
      </c>
      <c r="Q186" s="33">
        <v>0</v>
      </c>
      <c r="R186" s="33">
        <v>223.53</v>
      </c>
      <c r="S186" s="33">
        <v>0</v>
      </c>
      <c r="T186" s="33">
        <v>0</v>
      </c>
      <c r="U186" s="33">
        <v>0</v>
      </c>
      <c r="V186" s="33">
        <v>0</v>
      </c>
      <c r="W186" s="33">
        <v>0</v>
      </c>
      <c r="X186" s="33">
        <v>0</v>
      </c>
      <c r="Y186" s="33">
        <v>0</v>
      </c>
      <c r="Z186" s="33">
        <v>0</v>
      </c>
      <c r="AA186" s="33">
        <v>0</v>
      </c>
      <c r="AB186" s="33">
        <v>249.56</v>
      </c>
      <c r="AC186" t="s">
        <v>3957</v>
      </c>
      <c r="AD186" t="s">
        <v>3881</v>
      </c>
      <c r="AE186" t="s">
        <v>4223</v>
      </c>
      <c r="AF186" t="s">
        <v>3876</v>
      </c>
    </row>
    <row r="187" spans="1:32" x14ac:dyDescent="0.25">
      <c r="A187" s="161">
        <v>45665</v>
      </c>
      <c r="B187" s="161">
        <v>45665</v>
      </c>
      <c r="C187" t="s">
        <v>3868</v>
      </c>
      <c r="D187" t="s">
        <v>3996</v>
      </c>
      <c r="E187" t="s">
        <v>1914</v>
      </c>
      <c r="F187" s="375">
        <v>35486</v>
      </c>
      <c r="G187" t="s">
        <v>3870</v>
      </c>
      <c r="H187" t="s">
        <v>3871</v>
      </c>
      <c r="I187" s="375">
        <v>44479</v>
      </c>
      <c r="J187" t="s">
        <v>22</v>
      </c>
      <c r="K187" t="s">
        <v>3904</v>
      </c>
      <c r="L187" s="33">
        <v>155.93</v>
      </c>
      <c r="M187" s="33">
        <v>155.93</v>
      </c>
      <c r="N187" s="33">
        <v>0</v>
      </c>
      <c r="O187" s="33">
        <v>0</v>
      </c>
      <c r="P187" s="33">
        <v>0</v>
      </c>
      <c r="Q187" s="33">
        <v>0</v>
      </c>
      <c r="R187" s="33">
        <v>155.93</v>
      </c>
      <c r="S187" s="33">
        <v>0</v>
      </c>
      <c r="T187" s="33">
        <v>0</v>
      </c>
      <c r="U187" s="33">
        <v>0</v>
      </c>
      <c r="V187" s="33">
        <v>0</v>
      </c>
      <c r="W187" s="33">
        <v>0</v>
      </c>
      <c r="X187" s="33">
        <v>0</v>
      </c>
      <c r="Y187" s="33">
        <v>0</v>
      </c>
      <c r="Z187" s="33">
        <v>0</v>
      </c>
      <c r="AA187" s="33">
        <v>0</v>
      </c>
      <c r="AB187" s="33">
        <v>0</v>
      </c>
      <c r="AC187" t="s">
        <v>3967</v>
      </c>
      <c r="AD187" t="s">
        <v>3874</v>
      </c>
      <c r="AE187" t="s">
        <v>4224</v>
      </c>
      <c r="AF187" t="s">
        <v>3876</v>
      </c>
    </row>
    <row r="188" spans="1:32" x14ac:dyDescent="0.25">
      <c r="A188" s="161">
        <v>45665</v>
      </c>
      <c r="B188" s="161">
        <v>45665</v>
      </c>
      <c r="C188" t="s">
        <v>3868</v>
      </c>
      <c r="D188" t="s">
        <v>3869</v>
      </c>
      <c r="E188" t="s">
        <v>1914</v>
      </c>
      <c r="F188" s="375">
        <v>40252</v>
      </c>
      <c r="G188" t="s">
        <v>3934</v>
      </c>
      <c r="H188" t="s">
        <v>3871</v>
      </c>
      <c r="I188" s="375">
        <v>44481</v>
      </c>
      <c r="J188" t="s">
        <v>22</v>
      </c>
      <c r="K188" t="s">
        <v>3904</v>
      </c>
      <c r="L188" s="33">
        <v>155.93</v>
      </c>
      <c r="M188" s="33">
        <v>155.93</v>
      </c>
      <c r="N188" s="33">
        <v>0</v>
      </c>
      <c r="O188" s="33">
        <v>0</v>
      </c>
      <c r="P188" s="33">
        <v>0</v>
      </c>
      <c r="Q188" s="33">
        <v>0</v>
      </c>
      <c r="R188" s="33">
        <v>155.93</v>
      </c>
      <c r="S188" s="33">
        <v>0</v>
      </c>
      <c r="T188" s="33">
        <v>0</v>
      </c>
      <c r="U188" s="33">
        <v>0</v>
      </c>
      <c r="V188" s="33">
        <v>0</v>
      </c>
      <c r="W188" s="33">
        <v>0</v>
      </c>
      <c r="X188" s="33">
        <v>0</v>
      </c>
      <c r="Y188" s="33">
        <v>0</v>
      </c>
      <c r="Z188" s="33">
        <v>0</v>
      </c>
      <c r="AA188" s="33">
        <v>0</v>
      </c>
      <c r="AB188" s="33">
        <v>0</v>
      </c>
      <c r="AC188" t="s">
        <v>3967</v>
      </c>
      <c r="AD188" t="s">
        <v>3881</v>
      </c>
      <c r="AE188" t="s">
        <v>4225</v>
      </c>
      <c r="AF188" t="s">
        <v>3876</v>
      </c>
    </row>
    <row r="189" spans="1:32" x14ac:dyDescent="0.25">
      <c r="A189" s="161">
        <v>45665</v>
      </c>
      <c r="B189" s="161">
        <v>45665</v>
      </c>
      <c r="C189" t="s">
        <v>3894</v>
      </c>
      <c r="D189" t="s">
        <v>3996</v>
      </c>
      <c r="E189" t="s">
        <v>3907</v>
      </c>
      <c r="F189" s="375">
        <v>35178</v>
      </c>
      <c r="G189" t="s">
        <v>4226</v>
      </c>
      <c r="H189" t="s">
        <v>3871</v>
      </c>
      <c r="I189" s="375">
        <v>44487</v>
      </c>
      <c r="J189" t="s">
        <v>22</v>
      </c>
      <c r="K189" t="s">
        <v>3904</v>
      </c>
      <c r="L189" s="33">
        <v>155.93</v>
      </c>
      <c r="M189" s="33">
        <v>155.93</v>
      </c>
      <c r="N189" s="33">
        <v>0</v>
      </c>
      <c r="O189" s="33">
        <v>0</v>
      </c>
      <c r="P189" s="33">
        <v>0</v>
      </c>
      <c r="Q189" s="33">
        <v>0</v>
      </c>
      <c r="R189" s="33">
        <v>155.93</v>
      </c>
      <c r="S189" s="33">
        <v>0</v>
      </c>
      <c r="T189" s="33">
        <v>0</v>
      </c>
      <c r="U189" s="33">
        <v>0</v>
      </c>
      <c r="V189" s="33">
        <v>0</v>
      </c>
      <c r="W189" s="33">
        <v>0</v>
      </c>
      <c r="X189" s="33">
        <v>0</v>
      </c>
      <c r="Y189" s="33">
        <v>0</v>
      </c>
      <c r="Z189" s="33">
        <v>0</v>
      </c>
      <c r="AA189" s="33">
        <v>0</v>
      </c>
      <c r="AB189" s="33">
        <v>0</v>
      </c>
      <c r="AC189" t="s">
        <v>3873</v>
      </c>
      <c r="AD189" t="s">
        <v>3881</v>
      </c>
      <c r="AE189" t="s">
        <v>4227</v>
      </c>
      <c r="AF189" t="s">
        <v>3876</v>
      </c>
    </row>
    <row r="190" spans="1:32" x14ac:dyDescent="0.25">
      <c r="A190" s="161">
        <v>45665</v>
      </c>
      <c r="B190" s="161">
        <v>45665</v>
      </c>
      <c r="C190" t="s">
        <v>3868</v>
      </c>
      <c r="D190" t="s">
        <v>3877</v>
      </c>
      <c r="E190" t="s">
        <v>1914</v>
      </c>
      <c r="F190" s="375">
        <v>40954</v>
      </c>
      <c r="G190" t="s">
        <v>4102</v>
      </c>
      <c r="H190" t="s">
        <v>3871</v>
      </c>
      <c r="I190" s="375">
        <v>44488</v>
      </c>
      <c r="J190" t="s">
        <v>22</v>
      </c>
      <c r="K190" t="s">
        <v>3904</v>
      </c>
      <c r="L190" s="33">
        <v>155.93</v>
      </c>
      <c r="M190" s="33">
        <v>155.93</v>
      </c>
      <c r="N190" s="33">
        <v>0</v>
      </c>
      <c r="O190" s="33">
        <v>0</v>
      </c>
      <c r="P190" s="33">
        <v>0</v>
      </c>
      <c r="Q190" s="33">
        <v>0</v>
      </c>
      <c r="R190" s="33">
        <v>155.93</v>
      </c>
      <c r="S190" s="33">
        <v>0</v>
      </c>
      <c r="T190" s="33">
        <v>0</v>
      </c>
      <c r="U190" s="33">
        <v>0</v>
      </c>
      <c r="V190" s="33">
        <v>0</v>
      </c>
      <c r="W190" s="33">
        <v>0</v>
      </c>
      <c r="X190" s="33">
        <v>0</v>
      </c>
      <c r="Y190" s="33">
        <v>0</v>
      </c>
      <c r="Z190" s="33">
        <v>0</v>
      </c>
      <c r="AA190" s="33">
        <v>0</v>
      </c>
      <c r="AB190" s="33">
        <v>0</v>
      </c>
      <c r="AC190" t="s">
        <v>3967</v>
      </c>
      <c r="AD190" t="s">
        <v>3881</v>
      </c>
      <c r="AE190" t="s">
        <v>4228</v>
      </c>
      <c r="AF190" t="s">
        <v>3876</v>
      </c>
    </row>
    <row r="191" spans="1:32" x14ac:dyDescent="0.25">
      <c r="A191" s="161">
        <v>45665</v>
      </c>
      <c r="B191" s="161">
        <v>45665</v>
      </c>
      <c r="C191" t="s">
        <v>3868</v>
      </c>
      <c r="D191" t="s">
        <v>3877</v>
      </c>
      <c r="E191" t="s">
        <v>3878</v>
      </c>
      <c r="F191" s="375">
        <v>40804</v>
      </c>
      <c r="G191" t="s">
        <v>4229</v>
      </c>
      <c r="H191" t="s">
        <v>3903</v>
      </c>
      <c r="I191" s="375">
        <v>44490</v>
      </c>
      <c r="J191" t="s">
        <v>22</v>
      </c>
      <c r="K191" t="s">
        <v>3904</v>
      </c>
      <c r="L191" s="33">
        <v>595</v>
      </c>
      <c r="M191" s="33">
        <v>0</v>
      </c>
      <c r="N191" s="33">
        <v>595</v>
      </c>
      <c r="O191" s="33">
        <v>595</v>
      </c>
      <c r="P191" s="33">
        <v>0</v>
      </c>
      <c r="Q191" s="33">
        <v>0</v>
      </c>
      <c r="R191" s="33">
        <v>0</v>
      </c>
      <c r="S191" s="33">
        <v>0</v>
      </c>
      <c r="T191" s="33">
        <v>0</v>
      </c>
      <c r="U191" s="33">
        <v>0</v>
      </c>
      <c r="V191" s="33">
        <v>595</v>
      </c>
      <c r="W191" s="33">
        <v>0</v>
      </c>
      <c r="X191" s="33">
        <v>0</v>
      </c>
      <c r="Y191" s="33">
        <v>0</v>
      </c>
      <c r="Z191" s="33">
        <v>0</v>
      </c>
      <c r="AA191" s="33">
        <v>0</v>
      </c>
      <c r="AB191" s="33">
        <v>280</v>
      </c>
      <c r="AC191" t="s">
        <v>4187</v>
      </c>
      <c r="AD191" t="s">
        <v>3881</v>
      </c>
      <c r="AE191" t="s">
        <v>4230</v>
      </c>
      <c r="AF191" t="s">
        <v>3876</v>
      </c>
    </row>
    <row r="192" spans="1:32" x14ac:dyDescent="0.25">
      <c r="A192" s="161">
        <v>45665</v>
      </c>
      <c r="B192" s="161">
        <v>45665</v>
      </c>
      <c r="C192" t="s">
        <v>3868</v>
      </c>
      <c r="D192" t="s">
        <v>3869</v>
      </c>
      <c r="E192" t="s">
        <v>1914</v>
      </c>
      <c r="F192" s="375">
        <v>40804</v>
      </c>
      <c r="G192" t="s">
        <v>4229</v>
      </c>
      <c r="H192" t="s">
        <v>3903</v>
      </c>
      <c r="I192" s="375">
        <v>44492</v>
      </c>
      <c r="J192" t="s">
        <v>22</v>
      </c>
      <c r="K192" t="s">
        <v>3904</v>
      </c>
      <c r="L192" s="33">
        <v>126</v>
      </c>
      <c r="M192" s="33">
        <v>0</v>
      </c>
      <c r="N192" s="33">
        <v>126</v>
      </c>
      <c r="O192" s="33">
        <v>126</v>
      </c>
      <c r="P192" s="33">
        <v>0</v>
      </c>
      <c r="Q192" s="33">
        <v>0</v>
      </c>
      <c r="R192" s="33">
        <v>0</v>
      </c>
      <c r="S192" s="33">
        <v>0</v>
      </c>
      <c r="T192" s="33">
        <v>0</v>
      </c>
      <c r="U192" s="33">
        <v>0</v>
      </c>
      <c r="V192" s="33">
        <v>126</v>
      </c>
      <c r="W192" s="33">
        <v>0</v>
      </c>
      <c r="X192" s="33">
        <v>0</v>
      </c>
      <c r="Y192" s="33">
        <v>0</v>
      </c>
      <c r="Z192" s="33">
        <v>0</v>
      </c>
      <c r="AA192" s="33">
        <v>0</v>
      </c>
      <c r="AB192" s="33">
        <v>280</v>
      </c>
      <c r="AC192" t="s">
        <v>3873</v>
      </c>
      <c r="AD192" t="s">
        <v>3881</v>
      </c>
      <c r="AE192" t="s">
        <v>4231</v>
      </c>
      <c r="AF192" t="s">
        <v>3876</v>
      </c>
    </row>
    <row r="193" spans="1:32" x14ac:dyDescent="0.25">
      <c r="A193" s="161">
        <v>45665</v>
      </c>
      <c r="B193" s="161">
        <v>45665</v>
      </c>
      <c r="C193" t="s">
        <v>3894</v>
      </c>
      <c r="D193" t="s">
        <v>3891</v>
      </c>
      <c r="E193" t="s">
        <v>2236</v>
      </c>
      <c r="F193" s="375">
        <v>40949</v>
      </c>
      <c r="G193" t="s">
        <v>4119</v>
      </c>
      <c r="H193" t="s">
        <v>3871</v>
      </c>
      <c r="I193" s="375">
        <v>44497</v>
      </c>
      <c r="J193" t="s">
        <v>3888</v>
      </c>
      <c r="K193" t="s">
        <v>3904</v>
      </c>
      <c r="L193" s="33">
        <v>207.9</v>
      </c>
      <c r="M193" s="33">
        <v>183.9</v>
      </c>
      <c r="N193" s="33">
        <v>0</v>
      </c>
      <c r="O193" s="33">
        <v>0</v>
      </c>
      <c r="P193" s="33">
        <v>0</v>
      </c>
      <c r="Q193" s="33">
        <v>0</v>
      </c>
      <c r="R193" s="33">
        <v>207.9</v>
      </c>
      <c r="S193" s="33">
        <v>24</v>
      </c>
      <c r="T193" s="33">
        <v>0</v>
      </c>
      <c r="U193" s="33">
        <v>0</v>
      </c>
      <c r="V193" s="33">
        <v>24</v>
      </c>
      <c r="W193" s="33">
        <v>0</v>
      </c>
      <c r="X193" s="33">
        <v>0</v>
      </c>
      <c r="Y193" s="33">
        <v>0</v>
      </c>
      <c r="Z193" s="33">
        <v>24</v>
      </c>
      <c r="AA193" s="33">
        <v>0</v>
      </c>
      <c r="AB193" s="33">
        <v>30</v>
      </c>
      <c r="AC193" t="s">
        <v>3994</v>
      </c>
      <c r="AD193" t="s">
        <v>3881</v>
      </c>
      <c r="AE193" t="s">
        <v>4232</v>
      </c>
      <c r="AF193" t="s">
        <v>3876</v>
      </c>
    </row>
    <row r="194" spans="1:32" x14ac:dyDescent="0.25">
      <c r="A194" s="161">
        <v>45665</v>
      </c>
      <c r="B194" s="161">
        <v>45665</v>
      </c>
      <c r="C194" t="s">
        <v>3894</v>
      </c>
      <c r="D194" t="s">
        <v>3891</v>
      </c>
      <c r="E194" t="s">
        <v>3997</v>
      </c>
      <c r="F194" s="375">
        <v>38459</v>
      </c>
      <c r="G194" t="s">
        <v>4233</v>
      </c>
      <c r="H194" t="s">
        <v>3923</v>
      </c>
      <c r="I194" s="375">
        <v>44498</v>
      </c>
      <c r="J194" t="s">
        <v>3888</v>
      </c>
      <c r="K194" t="s">
        <v>3904</v>
      </c>
      <c r="L194" s="33">
        <v>388.5</v>
      </c>
      <c r="M194" s="33">
        <v>0</v>
      </c>
      <c r="N194" s="33">
        <v>310.8</v>
      </c>
      <c r="O194" s="33">
        <v>310.8</v>
      </c>
      <c r="P194" s="33">
        <v>0</v>
      </c>
      <c r="Q194" s="33">
        <v>0</v>
      </c>
      <c r="R194" s="33">
        <v>77.7</v>
      </c>
      <c r="S194" s="33">
        <v>77.7</v>
      </c>
      <c r="T194" s="33">
        <v>0</v>
      </c>
      <c r="U194" s="33">
        <v>0</v>
      </c>
      <c r="V194" s="33">
        <v>388.5</v>
      </c>
      <c r="W194" s="33">
        <v>0</v>
      </c>
      <c r="X194" s="33">
        <v>0</v>
      </c>
      <c r="Y194" s="33">
        <v>0</v>
      </c>
      <c r="Z194" s="33">
        <v>77.7</v>
      </c>
      <c r="AA194" s="33">
        <v>0</v>
      </c>
      <c r="AB194" s="33">
        <v>232.91</v>
      </c>
      <c r="AC194" t="s">
        <v>3952</v>
      </c>
      <c r="AD194" t="s">
        <v>3881</v>
      </c>
      <c r="AE194" t="s">
        <v>4234</v>
      </c>
      <c r="AF194" t="s">
        <v>3876</v>
      </c>
    </row>
    <row r="195" spans="1:32" x14ac:dyDescent="0.25">
      <c r="A195" s="161">
        <v>45665</v>
      </c>
      <c r="B195" s="161">
        <v>45665</v>
      </c>
      <c r="C195" t="s">
        <v>3894</v>
      </c>
      <c r="D195" t="s">
        <v>3891</v>
      </c>
      <c r="E195" t="s">
        <v>3907</v>
      </c>
      <c r="F195" s="375">
        <v>36344</v>
      </c>
      <c r="G195" t="s">
        <v>3948</v>
      </c>
      <c r="H195" t="s">
        <v>3871</v>
      </c>
      <c r="I195" s="375">
        <v>44504</v>
      </c>
      <c r="J195" t="s">
        <v>3937</v>
      </c>
      <c r="K195" t="s">
        <v>3904</v>
      </c>
      <c r="L195" s="33">
        <v>1350</v>
      </c>
      <c r="M195" s="33">
        <v>540</v>
      </c>
      <c r="N195" s="33">
        <v>0</v>
      </c>
      <c r="O195" s="33">
        <v>0</v>
      </c>
      <c r="P195" s="33">
        <v>0</v>
      </c>
      <c r="Q195" s="33">
        <v>0</v>
      </c>
      <c r="R195" s="33">
        <v>1350</v>
      </c>
      <c r="S195" s="33">
        <v>810</v>
      </c>
      <c r="T195" s="33">
        <v>0</v>
      </c>
      <c r="U195" s="33">
        <v>0</v>
      </c>
      <c r="V195" s="33">
        <v>810</v>
      </c>
      <c r="W195" s="33">
        <v>0</v>
      </c>
      <c r="X195" s="33">
        <v>0</v>
      </c>
      <c r="Y195" s="33">
        <v>0</v>
      </c>
      <c r="Z195" s="33">
        <v>810</v>
      </c>
      <c r="AA195" s="33">
        <v>0</v>
      </c>
      <c r="AB195" s="33">
        <v>0</v>
      </c>
      <c r="AC195" t="s">
        <v>3994</v>
      </c>
      <c r="AD195" t="s">
        <v>3881</v>
      </c>
      <c r="AE195" t="s">
        <v>4235</v>
      </c>
      <c r="AF195" t="s">
        <v>3876</v>
      </c>
    </row>
    <row r="196" spans="1:32" x14ac:dyDescent="0.25">
      <c r="A196" s="161">
        <v>45665</v>
      </c>
      <c r="B196" s="161">
        <v>45665</v>
      </c>
      <c r="C196" t="s">
        <v>3868</v>
      </c>
      <c r="D196" t="s">
        <v>3877</v>
      </c>
      <c r="E196" t="s">
        <v>1914</v>
      </c>
      <c r="F196" s="375">
        <v>40968</v>
      </c>
      <c r="G196" t="s">
        <v>4236</v>
      </c>
      <c r="H196" t="s">
        <v>3871</v>
      </c>
      <c r="I196" s="375">
        <v>44506</v>
      </c>
      <c r="J196" t="s">
        <v>22</v>
      </c>
      <c r="K196" t="s">
        <v>3904</v>
      </c>
      <c r="L196" s="33">
        <v>464.89</v>
      </c>
      <c r="M196" s="33">
        <v>227.8</v>
      </c>
      <c r="N196" s="33">
        <v>0</v>
      </c>
      <c r="O196" s="33">
        <v>0</v>
      </c>
      <c r="P196" s="33">
        <v>0</v>
      </c>
      <c r="Q196" s="33">
        <v>0</v>
      </c>
      <c r="R196" s="33">
        <v>464.89</v>
      </c>
      <c r="S196" s="33">
        <v>237.09</v>
      </c>
      <c r="T196" s="33">
        <v>0</v>
      </c>
      <c r="U196" s="33">
        <v>0</v>
      </c>
      <c r="V196" s="33">
        <v>237.09</v>
      </c>
      <c r="W196" s="33">
        <v>0</v>
      </c>
      <c r="X196" s="33">
        <v>0</v>
      </c>
      <c r="Y196" s="33">
        <v>0</v>
      </c>
      <c r="Z196" s="33">
        <v>237.09</v>
      </c>
      <c r="AA196" s="33">
        <v>0</v>
      </c>
      <c r="AB196" s="33">
        <v>0</v>
      </c>
      <c r="AC196" t="s">
        <v>3910</v>
      </c>
      <c r="AD196" t="s">
        <v>3881</v>
      </c>
      <c r="AE196" t="s">
        <v>4237</v>
      </c>
      <c r="AF196" t="s">
        <v>3876</v>
      </c>
    </row>
    <row r="197" spans="1:32" x14ac:dyDescent="0.25">
      <c r="A197" s="161">
        <v>45665</v>
      </c>
      <c r="B197" s="161">
        <v>45665</v>
      </c>
      <c r="C197" t="s">
        <v>3894</v>
      </c>
      <c r="D197" t="s">
        <v>3891</v>
      </c>
      <c r="E197" t="s">
        <v>3997</v>
      </c>
      <c r="F197" s="375">
        <v>40757</v>
      </c>
      <c r="G197" t="s">
        <v>4238</v>
      </c>
      <c r="H197" t="s">
        <v>3903</v>
      </c>
      <c r="I197" s="375">
        <v>44510</v>
      </c>
      <c r="J197" t="s">
        <v>22</v>
      </c>
      <c r="K197" t="s">
        <v>3904</v>
      </c>
      <c r="L197" s="33">
        <v>665</v>
      </c>
      <c r="M197" s="33">
        <v>0</v>
      </c>
      <c r="N197" s="33">
        <v>665</v>
      </c>
      <c r="O197" s="33">
        <v>665</v>
      </c>
      <c r="P197" s="33">
        <v>0</v>
      </c>
      <c r="Q197" s="33">
        <v>0</v>
      </c>
      <c r="R197" s="33">
        <v>0</v>
      </c>
      <c r="S197" s="33">
        <v>0</v>
      </c>
      <c r="T197" s="33">
        <v>0</v>
      </c>
      <c r="U197" s="33">
        <v>0</v>
      </c>
      <c r="V197" s="33">
        <v>665</v>
      </c>
      <c r="W197" s="33">
        <v>0</v>
      </c>
      <c r="X197" s="33">
        <v>0</v>
      </c>
      <c r="Y197" s="33">
        <v>0</v>
      </c>
      <c r="Z197" s="33">
        <v>0</v>
      </c>
      <c r="AA197" s="33">
        <v>0</v>
      </c>
      <c r="AB197" s="33">
        <v>0</v>
      </c>
      <c r="AC197" t="s">
        <v>3983</v>
      </c>
      <c r="AD197" t="s">
        <v>3881</v>
      </c>
      <c r="AE197" t="s">
        <v>4239</v>
      </c>
      <c r="AF197" t="s">
        <v>3876</v>
      </c>
    </row>
    <row r="198" spans="1:32" x14ac:dyDescent="0.25">
      <c r="A198" s="161">
        <v>45665</v>
      </c>
      <c r="B198" s="161">
        <v>45665</v>
      </c>
      <c r="C198" t="s">
        <v>3868</v>
      </c>
      <c r="D198" t="s">
        <v>3877</v>
      </c>
      <c r="E198" t="s">
        <v>1914</v>
      </c>
      <c r="F198" s="375">
        <v>35795</v>
      </c>
      <c r="G198" t="s">
        <v>4240</v>
      </c>
      <c r="H198" t="s">
        <v>3903</v>
      </c>
      <c r="I198" s="375">
        <v>44513</v>
      </c>
      <c r="J198" t="s">
        <v>22</v>
      </c>
      <c r="K198" t="s">
        <v>3904</v>
      </c>
      <c r="L198" s="33">
        <v>140</v>
      </c>
      <c r="M198" s="33">
        <v>0</v>
      </c>
      <c r="N198" s="33">
        <v>140</v>
      </c>
      <c r="O198" s="33">
        <v>140</v>
      </c>
      <c r="P198" s="33">
        <v>0</v>
      </c>
      <c r="Q198" s="33">
        <v>0</v>
      </c>
      <c r="R198" s="33">
        <v>0</v>
      </c>
      <c r="S198" s="33">
        <v>0</v>
      </c>
      <c r="T198" s="33">
        <v>0</v>
      </c>
      <c r="U198" s="33">
        <v>0</v>
      </c>
      <c r="V198" s="33">
        <v>140</v>
      </c>
      <c r="W198" s="33">
        <v>0</v>
      </c>
      <c r="X198" s="33">
        <v>0</v>
      </c>
      <c r="Y198" s="33">
        <v>0</v>
      </c>
      <c r="Z198" s="33">
        <v>0</v>
      </c>
      <c r="AA198" s="33">
        <v>0</v>
      </c>
      <c r="AB198" s="33">
        <v>0</v>
      </c>
      <c r="AC198" t="s">
        <v>3967</v>
      </c>
      <c r="AD198" t="s">
        <v>3881</v>
      </c>
      <c r="AE198" t="s">
        <v>4241</v>
      </c>
      <c r="AF198" t="s">
        <v>3876</v>
      </c>
    </row>
    <row r="199" spans="1:32" x14ac:dyDescent="0.25">
      <c r="A199" s="161">
        <v>45665</v>
      </c>
      <c r="B199" s="161">
        <v>45665</v>
      </c>
      <c r="C199" t="s">
        <v>3868</v>
      </c>
      <c r="D199" t="s">
        <v>3877</v>
      </c>
      <c r="E199" t="s">
        <v>1914</v>
      </c>
      <c r="F199" s="375">
        <v>40693</v>
      </c>
      <c r="G199" t="s">
        <v>4242</v>
      </c>
      <c r="H199" t="s">
        <v>3871</v>
      </c>
      <c r="I199" s="375">
        <v>44514</v>
      </c>
      <c r="J199" t="s">
        <v>3888</v>
      </c>
      <c r="K199" t="s">
        <v>3904</v>
      </c>
      <c r="L199" s="33">
        <v>394.7</v>
      </c>
      <c r="M199" s="33">
        <v>175.87</v>
      </c>
      <c r="N199" s="33">
        <v>0</v>
      </c>
      <c r="O199" s="33">
        <v>0</v>
      </c>
      <c r="P199" s="33">
        <v>0</v>
      </c>
      <c r="Q199" s="33">
        <v>0</v>
      </c>
      <c r="R199" s="33">
        <v>394.7</v>
      </c>
      <c r="S199" s="33">
        <v>218.84</v>
      </c>
      <c r="T199" s="33">
        <v>0</v>
      </c>
      <c r="U199" s="33">
        <v>0</v>
      </c>
      <c r="V199" s="33">
        <v>218.84</v>
      </c>
      <c r="W199" s="33">
        <v>0</v>
      </c>
      <c r="X199" s="33">
        <v>0</v>
      </c>
      <c r="Y199" s="33">
        <v>0</v>
      </c>
      <c r="Z199" s="33">
        <v>218.75</v>
      </c>
      <c r="AA199" s="33">
        <v>0</v>
      </c>
      <c r="AB199" s="33">
        <v>0</v>
      </c>
      <c r="AC199" t="s">
        <v>3873</v>
      </c>
      <c r="AD199" t="s">
        <v>3881</v>
      </c>
      <c r="AE199" t="s">
        <v>4243</v>
      </c>
      <c r="AF199" t="s">
        <v>3876</v>
      </c>
    </row>
    <row r="200" spans="1:32" x14ac:dyDescent="0.25">
      <c r="A200" s="161">
        <v>45665</v>
      </c>
      <c r="B200" s="161">
        <v>45665</v>
      </c>
      <c r="C200" t="s">
        <v>3894</v>
      </c>
      <c r="D200" t="s">
        <v>3891</v>
      </c>
      <c r="E200" t="s">
        <v>2236</v>
      </c>
      <c r="F200" s="375">
        <v>40970</v>
      </c>
      <c r="G200" t="s">
        <v>4244</v>
      </c>
      <c r="H200" t="s">
        <v>3871</v>
      </c>
      <c r="I200" s="375">
        <v>44516</v>
      </c>
      <c r="J200" t="s">
        <v>3888</v>
      </c>
      <c r="K200" t="s">
        <v>3904</v>
      </c>
      <c r="L200" s="33">
        <v>766.93</v>
      </c>
      <c r="M200" s="33">
        <v>477.93</v>
      </c>
      <c r="N200" s="33">
        <v>0</v>
      </c>
      <c r="O200" s="33">
        <v>0</v>
      </c>
      <c r="P200" s="33">
        <v>0</v>
      </c>
      <c r="Q200" s="33">
        <v>0</v>
      </c>
      <c r="R200" s="33">
        <v>766.93</v>
      </c>
      <c r="S200" s="33">
        <v>289</v>
      </c>
      <c r="T200" s="33">
        <v>0</v>
      </c>
      <c r="U200" s="33">
        <v>0</v>
      </c>
      <c r="V200" s="33">
        <v>289</v>
      </c>
      <c r="W200" s="33">
        <v>0</v>
      </c>
      <c r="X200" s="33">
        <v>0</v>
      </c>
      <c r="Y200" s="33">
        <v>0</v>
      </c>
      <c r="Z200" s="33">
        <v>288.99</v>
      </c>
      <c r="AA200" s="33">
        <v>0</v>
      </c>
      <c r="AB200" s="33">
        <v>0</v>
      </c>
      <c r="AC200" t="s">
        <v>4105</v>
      </c>
      <c r="AD200" t="s">
        <v>3881</v>
      </c>
      <c r="AE200" t="s">
        <v>4245</v>
      </c>
      <c r="AF200" t="s">
        <v>3876</v>
      </c>
    </row>
    <row r="201" spans="1:32" x14ac:dyDescent="0.25">
      <c r="A201" s="161">
        <v>45665</v>
      </c>
      <c r="B201" s="161">
        <v>45665</v>
      </c>
      <c r="C201" t="s">
        <v>3894</v>
      </c>
      <c r="D201" t="s">
        <v>3891</v>
      </c>
      <c r="E201" t="s">
        <v>3907</v>
      </c>
      <c r="F201" s="375">
        <v>39673</v>
      </c>
      <c r="G201" t="s">
        <v>4246</v>
      </c>
      <c r="H201" t="s">
        <v>3903</v>
      </c>
      <c r="I201" s="375">
        <v>44520</v>
      </c>
      <c r="J201" t="s">
        <v>22</v>
      </c>
      <c r="K201" t="s">
        <v>3904</v>
      </c>
      <c r="L201" s="33">
        <v>1183</v>
      </c>
      <c r="M201" s="33">
        <v>0</v>
      </c>
      <c r="N201" s="33">
        <v>1183</v>
      </c>
      <c r="O201" s="33">
        <v>1183</v>
      </c>
      <c r="P201" s="33">
        <v>0</v>
      </c>
      <c r="Q201" s="33">
        <v>0</v>
      </c>
      <c r="R201" s="33">
        <v>0</v>
      </c>
      <c r="S201" s="33">
        <v>0</v>
      </c>
      <c r="T201" s="33">
        <v>0</v>
      </c>
      <c r="U201" s="33">
        <v>0</v>
      </c>
      <c r="V201" s="33">
        <v>1183</v>
      </c>
      <c r="W201" s="33">
        <v>0</v>
      </c>
      <c r="X201" s="33">
        <v>0</v>
      </c>
      <c r="Y201" s="33">
        <v>0</v>
      </c>
      <c r="Z201" s="33">
        <v>0</v>
      </c>
      <c r="AA201" s="33">
        <v>0</v>
      </c>
      <c r="AB201" s="33">
        <v>0</v>
      </c>
      <c r="AC201" t="s">
        <v>3924</v>
      </c>
      <c r="AD201" t="s">
        <v>3881</v>
      </c>
      <c r="AE201" t="s">
        <v>4247</v>
      </c>
      <c r="AF201" t="s">
        <v>3876</v>
      </c>
    </row>
    <row r="202" spans="1:32" x14ac:dyDescent="0.25">
      <c r="A202" s="161">
        <v>45665</v>
      </c>
      <c r="B202" s="161">
        <v>45665</v>
      </c>
      <c r="C202" t="s">
        <v>3894</v>
      </c>
      <c r="D202" t="s">
        <v>3891</v>
      </c>
      <c r="E202" t="s">
        <v>3907</v>
      </c>
      <c r="F202" s="375">
        <v>39673</v>
      </c>
      <c r="G202" t="s">
        <v>4246</v>
      </c>
      <c r="H202" t="s">
        <v>3871</v>
      </c>
      <c r="I202" s="375">
        <v>44524</v>
      </c>
      <c r="J202" t="s">
        <v>22</v>
      </c>
      <c r="K202" t="s">
        <v>3904</v>
      </c>
      <c r="L202" s="33">
        <v>311.85000000000002</v>
      </c>
      <c r="M202" s="33">
        <v>311.85000000000002</v>
      </c>
      <c r="N202" s="33">
        <v>0</v>
      </c>
      <c r="O202" s="33">
        <v>0</v>
      </c>
      <c r="P202" s="33">
        <v>0</v>
      </c>
      <c r="Q202" s="33">
        <v>0</v>
      </c>
      <c r="R202" s="33">
        <v>311.85000000000002</v>
      </c>
      <c r="S202" s="33">
        <v>0</v>
      </c>
      <c r="T202" s="33">
        <v>0</v>
      </c>
      <c r="U202" s="33">
        <v>0</v>
      </c>
      <c r="V202" s="33">
        <v>0</v>
      </c>
      <c r="W202" s="33">
        <v>0</v>
      </c>
      <c r="X202" s="33">
        <v>0</v>
      </c>
      <c r="Y202" s="33">
        <v>0</v>
      </c>
      <c r="Z202" s="33">
        <v>0</v>
      </c>
      <c r="AA202" s="33">
        <v>0</v>
      </c>
      <c r="AB202" s="33">
        <v>0</v>
      </c>
      <c r="AC202" t="s">
        <v>3924</v>
      </c>
      <c r="AD202" t="s">
        <v>3881</v>
      </c>
      <c r="AE202" t="s">
        <v>4247</v>
      </c>
      <c r="AF202" t="s">
        <v>3876</v>
      </c>
    </row>
    <row r="203" spans="1:32" x14ac:dyDescent="0.25">
      <c r="A203" s="161">
        <v>45665</v>
      </c>
      <c r="B203" s="161">
        <v>45665</v>
      </c>
      <c r="C203" t="s">
        <v>3894</v>
      </c>
      <c r="D203" t="s">
        <v>3891</v>
      </c>
      <c r="E203" t="s">
        <v>3997</v>
      </c>
      <c r="F203" s="375">
        <v>39702</v>
      </c>
      <c r="G203" t="s">
        <v>4248</v>
      </c>
      <c r="H203" t="s">
        <v>3871</v>
      </c>
      <c r="I203" s="375">
        <v>44525</v>
      </c>
      <c r="J203" t="s">
        <v>3888</v>
      </c>
      <c r="K203" t="s">
        <v>3940</v>
      </c>
      <c r="L203" s="33">
        <v>766.93</v>
      </c>
      <c r="M203" s="33">
        <v>571.41</v>
      </c>
      <c r="N203" s="33">
        <v>0</v>
      </c>
      <c r="O203" s="33">
        <v>0</v>
      </c>
      <c r="P203" s="33">
        <v>0</v>
      </c>
      <c r="Q203" s="33">
        <v>0</v>
      </c>
      <c r="R203" s="33">
        <v>766.93</v>
      </c>
      <c r="S203" s="33">
        <v>195.52</v>
      </c>
      <c r="T203" s="33">
        <v>0</v>
      </c>
      <c r="U203" s="33">
        <v>0</v>
      </c>
      <c r="V203" s="33">
        <v>195.52</v>
      </c>
      <c r="W203" s="33">
        <v>0</v>
      </c>
      <c r="X203" s="33">
        <v>0</v>
      </c>
      <c r="Y203" s="33">
        <v>0</v>
      </c>
      <c r="Z203" s="33">
        <v>195.52</v>
      </c>
      <c r="AA203" s="33">
        <v>0</v>
      </c>
      <c r="AB203" s="33">
        <v>0</v>
      </c>
      <c r="AC203" t="s">
        <v>3957</v>
      </c>
      <c r="AD203" t="s">
        <v>3881</v>
      </c>
      <c r="AE203" t="s">
        <v>4249</v>
      </c>
      <c r="AF203" t="s">
        <v>3876</v>
      </c>
    </row>
    <row r="204" spans="1:32" x14ac:dyDescent="0.25">
      <c r="A204" s="161">
        <v>45665</v>
      </c>
      <c r="B204" s="161">
        <v>45665</v>
      </c>
      <c r="C204" t="s">
        <v>3868</v>
      </c>
      <c r="D204" t="s">
        <v>3877</v>
      </c>
      <c r="E204" t="s">
        <v>1914</v>
      </c>
      <c r="F204" s="375">
        <v>39858</v>
      </c>
      <c r="G204" t="s">
        <v>4250</v>
      </c>
      <c r="H204" t="s">
        <v>3903</v>
      </c>
      <c r="I204" s="375">
        <v>44529</v>
      </c>
      <c r="J204" t="s">
        <v>22</v>
      </c>
      <c r="K204" t="s">
        <v>3904</v>
      </c>
      <c r="L204" s="33">
        <v>70</v>
      </c>
      <c r="M204" s="33">
        <v>0</v>
      </c>
      <c r="N204" s="33">
        <v>70</v>
      </c>
      <c r="O204" s="33">
        <v>70</v>
      </c>
      <c r="P204" s="33">
        <v>0</v>
      </c>
      <c r="Q204" s="33">
        <v>0</v>
      </c>
      <c r="R204" s="33">
        <v>0</v>
      </c>
      <c r="S204" s="33">
        <v>0</v>
      </c>
      <c r="T204" s="33">
        <v>0</v>
      </c>
      <c r="U204" s="33">
        <v>0</v>
      </c>
      <c r="V204" s="33">
        <v>70</v>
      </c>
      <c r="W204" s="33">
        <v>0</v>
      </c>
      <c r="X204" s="33">
        <v>0</v>
      </c>
      <c r="Y204" s="33">
        <v>0</v>
      </c>
      <c r="Z204" s="33">
        <v>0</v>
      </c>
      <c r="AA204" s="33">
        <v>0</v>
      </c>
      <c r="AB204" s="33">
        <v>224</v>
      </c>
      <c r="AC204" t="s">
        <v>3967</v>
      </c>
      <c r="AD204" t="s">
        <v>3881</v>
      </c>
      <c r="AE204" t="s">
        <v>4251</v>
      </c>
      <c r="AF204" t="s">
        <v>3876</v>
      </c>
    </row>
    <row r="205" spans="1:32" x14ac:dyDescent="0.25">
      <c r="A205" s="161">
        <v>45665</v>
      </c>
      <c r="B205" s="161">
        <v>45665</v>
      </c>
      <c r="C205" t="s">
        <v>3868</v>
      </c>
      <c r="D205" t="s">
        <v>3877</v>
      </c>
      <c r="E205" t="s">
        <v>1914</v>
      </c>
      <c r="F205" s="375">
        <v>38049</v>
      </c>
      <c r="G205" t="s">
        <v>4252</v>
      </c>
      <c r="H205" t="s">
        <v>3871</v>
      </c>
      <c r="I205" s="375">
        <v>44530</v>
      </c>
      <c r="J205" t="s">
        <v>22</v>
      </c>
      <c r="K205" t="s">
        <v>3904</v>
      </c>
      <c r="L205" s="33">
        <v>0</v>
      </c>
      <c r="M205" s="33">
        <v>0</v>
      </c>
      <c r="N205" s="33">
        <v>0</v>
      </c>
      <c r="O205" s="33">
        <v>0</v>
      </c>
      <c r="P205" s="33">
        <v>0</v>
      </c>
      <c r="Q205" s="33">
        <v>0</v>
      </c>
      <c r="R205" s="33">
        <v>0</v>
      </c>
      <c r="S205" s="33">
        <v>0</v>
      </c>
      <c r="T205" s="33">
        <v>0</v>
      </c>
      <c r="U205" s="33">
        <v>0</v>
      </c>
      <c r="V205" s="33">
        <v>0</v>
      </c>
      <c r="W205" s="33">
        <v>0</v>
      </c>
      <c r="X205" s="33">
        <v>0</v>
      </c>
      <c r="Y205" s="33">
        <v>0</v>
      </c>
      <c r="Z205" s="33">
        <v>0</v>
      </c>
      <c r="AA205" s="33">
        <v>0</v>
      </c>
      <c r="AB205" s="33">
        <v>0</v>
      </c>
      <c r="AC205" t="s">
        <v>4253</v>
      </c>
      <c r="AD205" t="s">
        <v>3881</v>
      </c>
      <c r="AE205" t="s">
        <v>4254</v>
      </c>
      <c r="AF205" t="s">
        <v>3876</v>
      </c>
    </row>
    <row r="206" spans="1:32" x14ac:dyDescent="0.25">
      <c r="A206" s="161">
        <v>45666</v>
      </c>
      <c r="B206" s="161">
        <v>45666</v>
      </c>
      <c r="C206" t="s">
        <v>3894</v>
      </c>
      <c r="D206" t="s">
        <v>3891</v>
      </c>
      <c r="E206" t="s">
        <v>2236</v>
      </c>
      <c r="F206" s="375">
        <v>36865</v>
      </c>
      <c r="G206" t="s">
        <v>4117</v>
      </c>
      <c r="H206" t="s">
        <v>3871</v>
      </c>
      <c r="I206" s="375">
        <v>44531</v>
      </c>
      <c r="J206" t="s">
        <v>3888</v>
      </c>
      <c r="K206" t="s">
        <v>3904</v>
      </c>
      <c r="L206" s="33">
        <v>416</v>
      </c>
      <c r="M206" s="33">
        <v>220.48</v>
      </c>
      <c r="N206" s="33">
        <v>0</v>
      </c>
      <c r="O206" s="33">
        <v>0</v>
      </c>
      <c r="P206" s="33">
        <v>0</v>
      </c>
      <c r="Q206" s="33">
        <v>0</v>
      </c>
      <c r="R206" s="33">
        <v>416</v>
      </c>
      <c r="S206" s="33">
        <v>195.52</v>
      </c>
      <c r="T206" s="33">
        <v>0</v>
      </c>
      <c r="U206" s="33">
        <v>0</v>
      </c>
      <c r="V206" s="33">
        <v>195.52</v>
      </c>
      <c r="W206" s="33">
        <v>0</v>
      </c>
      <c r="X206" s="33">
        <v>0</v>
      </c>
      <c r="Y206" s="33">
        <v>0</v>
      </c>
      <c r="Z206" s="33">
        <v>195.52</v>
      </c>
      <c r="AA206" s="33">
        <v>0</v>
      </c>
      <c r="AB206" s="33">
        <v>0</v>
      </c>
      <c r="AC206" t="s">
        <v>3873</v>
      </c>
      <c r="AD206" t="s">
        <v>3881</v>
      </c>
      <c r="AE206" t="s">
        <v>4255</v>
      </c>
      <c r="AF206" t="s">
        <v>3876</v>
      </c>
    </row>
    <row r="207" spans="1:32" x14ac:dyDescent="0.25">
      <c r="A207" s="161">
        <v>45666</v>
      </c>
      <c r="B207" s="161">
        <v>45666</v>
      </c>
      <c r="C207" t="s">
        <v>3894</v>
      </c>
      <c r="D207" t="s">
        <v>3891</v>
      </c>
      <c r="E207" t="s">
        <v>3907</v>
      </c>
      <c r="F207" s="375">
        <v>40968</v>
      </c>
      <c r="G207" t="s">
        <v>4236</v>
      </c>
      <c r="H207" t="s">
        <v>3871</v>
      </c>
      <c r="I207" s="375">
        <v>44533</v>
      </c>
      <c r="J207" t="s">
        <v>3888</v>
      </c>
      <c r="K207" t="s">
        <v>3904</v>
      </c>
      <c r="L207" s="33">
        <v>842.95</v>
      </c>
      <c r="M207" s="33">
        <v>505.77</v>
      </c>
      <c r="N207" s="33">
        <v>0</v>
      </c>
      <c r="O207" s="33">
        <v>0</v>
      </c>
      <c r="P207" s="33">
        <v>0</v>
      </c>
      <c r="Q207" s="33">
        <v>0</v>
      </c>
      <c r="R207" s="33">
        <v>842.95</v>
      </c>
      <c r="S207" s="33">
        <v>337.18</v>
      </c>
      <c r="T207" s="33">
        <v>0</v>
      </c>
      <c r="U207" s="33">
        <v>0</v>
      </c>
      <c r="V207" s="33">
        <v>337.18</v>
      </c>
      <c r="W207" s="33">
        <v>0</v>
      </c>
      <c r="X207" s="33">
        <v>0</v>
      </c>
      <c r="Y207" s="33">
        <v>0</v>
      </c>
      <c r="Z207" s="33">
        <v>337.18</v>
      </c>
      <c r="AA207" s="33">
        <v>0</v>
      </c>
      <c r="AB207" s="33">
        <v>0</v>
      </c>
      <c r="AC207" t="s">
        <v>3873</v>
      </c>
      <c r="AD207" t="s">
        <v>3881</v>
      </c>
      <c r="AE207" t="s">
        <v>4256</v>
      </c>
      <c r="AF207" t="s">
        <v>3876</v>
      </c>
    </row>
    <row r="208" spans="1:32" x14ac:dyDescent="0.25">
      <c r="A208" s="161">
        <v>45666</v>
      </c>
      <c r="B208" s="161">
        <v>45666</v>
      </c>
      <c r="C208" t="s">
        <v>3868</v>
      </c>
      <c r="D208" t="s">
        <v>3869</v>
      </c>
      <c r="E208" t="s">
        <v>3878</v>
      </c>
      <c r="F208" s="375">
        <v>34575</v>
      </c>
      <c r="G208" t="s">
        <v>3969</v>
      </c>
      <c r="H208" t="s">
        <v>3903</v>
      </c>
      <c r="I208" s="375">
        <v>44536</v>
      </c>
      <c r="J208" t="s">
        <v>22</v>
      </c>
      <c r="K208" t="s">
        <v>3904</v>
      </c>
      <c r="L208" s="33">
        <v>140</v>
      </c>
      <c r="M208" s="33">
        <v>0</v>
      </c>
      <c r="N208" s="33">
        <v>140</v>
      </c>
      <c r="O208" s="33">
        <v>140</v>
      </c>
      <c r="P208" s="33">
        <v>0</v>
      </c>
      <c r="Q208" s="33">
        <v>0</v>
      </c>
      <c r="R208" s="33">
        <v>0</v>
      </c>
      <c r="S208" s="33">
        <v>0</v>
      </c>
      <c r="T208" s="33">
        <v>0</v>
      </c>
      <c r="U208" s="33">
        <v>0</v>
      </c>
      <c r="V208" s="33">
        <v>140</v>
      </c>
      <c r="W208" s="33">
        <v>0</v>
      </c>
      <c r="X208" s="33">
        <v>0</v>
      </c>
      <c r="Y208" s="33">
        <v>0</v>
      </c>
      <c r="Z208" s="33">
        <v>0</v>
      </c>
      <c r="AA208" s="33">
        <v>0</v>
      </c>
      <c r="AB208" s="33">
        <v>0</v>
      </c>
      <c r="AC208" t="s">
        <v>3967</v>
      </c>
      <c r="AD208" t="s">
        <v>3881</v>
      </c>
      <c r="AE208" t="s">
        <v>4257</v>
      </c>
      <c r="AF208" t="s">
        <v>3876</v>
      </c>
    </row>
    <row r="209" spans="1:32" x14ac:dyDescent="0.25">
      <c r="A209" s="161">
        <v>45666</v>
      </c>
      <c r="B209" s="161">
        <v>45666</v>
      </c>
      <c r="C209" t="s">
        <v>3868</v>
      </c>
      <c r="D209" t="s">
        <v>3877</v>
      </c>
      <c r="E209" t="s">
        <v>3878</v>
      </c>
      <c r="F209" s="375">
        <v>38491</v>
      </c>
      <c r="G209" t="s">
        <v>3879</v>
      </c>
      <c r="H209" t="s">
        <v>3923</v>
      </c>
      <c r="I209" t="s">
        <v>4258</v>
      </c>
      <c r="J209" t="s">
        <v>3888</v>
      </c>
      <c r="K209" t="s">
        <v>3904</v>
      </c>
      <c r="L209" s="33">
        <v>595</v>
      </c>
      <c r="M209" s="33">
        <v>0</v>
      </c>
      <c r="N209" s="33">
        <v>476</v>
      </c>
      <c r="O209" s="33">
        <v>476</v>
      </c>
      <c r="P209" s="33">
        <v>0</v>
      </c>
      <c r="Q209" s="33">
        <v>0</v>
      </c>
      <c r="R209" s="33">
        <v>119</v>
      </c>
      <c r="S209" s="33">
        <v>119</v>
      </c>
      <c r="T209" s="33">
        <v>0</v>
      </c>
      <c r="U209" s="33">
        <v>0</v>
      </c>
      <c r="V209" s="33">
        <v>595</v>
      </c>
      <c r="W209" s="33">
        <v>0</v>
      </c>
      <c r="X209" s="33">
        <v>0</v>
      </c>
      <c r="Y209" s="33">
        <v>0</v>
      </c>
      <c r="Z209" s="33">
        <v>119</v>
      </c>
      <c r="AA209" s="33">
        <v>0</v>
      </c>
      <c r="AB209" s="33">
        <v>0</v>
      </c>
      <c r="AC209" t="s">
        <v>4259</v>
      </c>
      <c r="AD209" t="s">
        <v>3881</v>
      </c>
      <c r="AE209" t="s">
        <v>4260</v>
      </c>
      <c r="AF209" t="s">
        <v>3876</v>
      </c>
    </row>
    <row r="210" spans="1:32" x14ac:dyDescent="0.25">
      <c r="A210" s="161">
        <v>45666</v>
      </c>
      <c r="B210" s="161">
        <v>45666</v>
      </c>
      <c r="C210" t="s">
        <v>3894</v>
      </c>
      <c r="D210" t="s">
        <v>3891</v>
      </c>
      <c r="E210" t="s">
        <v>3997</v>
      </c>
      <c r="F210" s="375">
        <v>39622</v>
      </c>
      <c r="G210" t="s">
        <v>4154</v>
      </c>
      <c r="H210" t="s">
        <v>3903</v>
      </c>
      <c r="I210" s="375">
        <v>44539</v>
      </c>
      <c r="J210" t="s">
        <v>22</v>
      </c>
      <c r="K210" t="s">
        <v>3904</v>
      </c>
      <c r="L210" s="33">
        <v>875</v>
      </c>
      <c r="M210" s="33">
        <v>0</v>
      </c>
      <c r="N210" s="33">
        <v>875</v>
      </c>
      <c r="O210" s="33">
        <v>875</v>
      </c>
      <c r="P210" s="33">
        <v>0</v>
      </c>
      <c r="Q210" s="33">
        <v>0</v>
      </c>
      <c r="R210" s="33">
        <v>0</v>
      </c>
      <c r="S210" s="33">
        <v>0</v>
      </c>
      <c r="T210" s="33">
        <v>0</v>
      </c>
      <c r="U210" s="33">
        <v>0</v>
      </c>
      <c r="V210" s="33">
        <v>875</v>
      </c>
      <c r="W210" s="33">
        <v>0</v>
      </c>
      <c r="X210" s="33">
        <v>0</v>
      </c>
      <c r="Y210" s="33">
        <v>0</v>
      </c>
      <c r="Z210" s="33">
        <v>0</v>
      </c>
      <c r="AA210" s="33">
        <v>0</v>
      </c>
      <c r="AB210" s="33">
        <v>0</v>
      </c>
      <c r="AC210" t="s">
        <v>3983</v>
      </c>
      <c r="AD210" t="s">
        <v>3881</v>
      </c>
      <c r="AE210" t="s">
        <v>4261</v>
      </c>
      <c r="AF210" t="s">
        <v>3876</v>
      </c>
    </row>
    <row r="211" spans="1:32" x14ac:dyDescent="0.25">
      <c r="A211" s="161">
        <v>45666</v>
      </c>
      <c r="B211" s="161">
        <v>45666</v>
      </c>
      <c r="C211" t="s">
        <v>3894</v>
      </c>
      <c r="D211" t="s">
        <v>3891</v>
      </c>
      <c r="E211" t="s">
        <v>3997</v>
      </c>
      <c r="F211" s="375">
        <v>39622</v>
      </c>
      <c r="G211" t="s">
        <v>4154</v>
      </c>
      <c r="H211" t="s">
        <v>3871</v>
      </c>
      <c r="I211" s="375">
        <v>44541</v>
      </c>
      <c r="J211" t="s">
        <v>22</v>
      </c>
      <c r="K211" t="s">
        <v>3904</v>
      </c>
      <c r="L211" s="33">
        <v>110</v>
      </c>
      <c r="M211" s="33">
        <v>110</v>
      </c>
      <c r="N211" s="33">
        <v>0</v>
      </c>
      <c r="O211" s="33">
        <v>0</v>
      </c>
      <c r="P211" s="33">
        <v>0</v>
      </c>
      <c r="Q211" s="33">
        <v>0</v>
      </c>
      <c r="R211" s="33">
        <v>110</v>
      </c>
      <c r="S211" s="33">
        <v>0</v>
      </c>
      <c r="T211" s="33">
        <v>0</v>
      </c>
      <c r="U211" s="33">
        <v>0</v>
      </c>
      <c r="V211" s="33">
        <v>0</v>
      </c>
      <c r="W211" s="33">
        <v>0</v>
      </c>
      <c r="X211" s="33">
        <v>0</v>
      </c>
      <c r="Y211" s="33">
        <v>0</v>
      </c>
      <c r="Z211" s="33">
        <v>0</v>
      </c>
      <c r="AA211" s="33">
        <v>0</v>
      </c>
      <c r="AB211" s="33">
        <v>0</v>
      </c>
      <c r="AC211" t="s">
        <v>3983</v>
      </c>
      <c r="AD211" t="s">
        <v>3881</v>
      </c>
      <c r="AE211" t="s">
        <v>4261</v>
      </c>
      <c r="AF211" t="s">
        <v>3876</v>
      </c>
    </row>
    <row r="212" spans="1:32" x14ac:dyDescent="0.25">
      <c r="A212" s="161">
        <v>45666</v>
      </c>
      <c r="B212" s="161">
        <v>45666</v>
      </c>
      <c r="C212" t="s">
        <v>3894</v>
      </c>
      <c r="D212" t="s">
        <v>3996</v>
      </c>
      <c r="E212" t="s">
        <v>3907</v>
      </c>
      <c r="F212" s="375">
        <v>39554</v>
      </c>
      <c r="G212" t="s">
        <v>4262</v>
      </c>
      <c r="H212" t="s">
        <v>3871</v>
      </c>
      <c r="I212" s="375">
        <v>44542</v>
      </c>
      <c r="J212" t="s">
        <v>22</v>
      </c>
      <c r="K212" t="s">
        <v>3904</v>
      </c>
      <c r="L212" s="33">
        <v>51.98</v>
      </c>
      <c r="M212" s="33">
        <v>44.98</v>
      </c>
      <c r="N212" s="33">
        <v>0</v>
      </c>
      <c r="O212" s="33">
        <v>0</v>
      </c>
      <c r="P212" s="33">
        <v>0</v>
      </c>
      <c r="Q212" s="33">
        <v>0</v>
      </c>
      <c r="R212" s="33">
        <v>51.98</v>
      </c>
      <c r="S212" s="33">
        <v>7</v>
      </c>
      <c r="T212" s="33">
        <v>0</v>
      </c>
      <c r="U212" s="33">
        <v>0</v>
      </c>
      <c r="V212" s="33">
        <v>7</v>
      </c>
      <c r="W212" s="33">
        <v>0</v>
      </c>
      <c r="X212" s="33">
        <v>0</v>
      </c>
      <c r="Y212" s="33">
        <v>0</v>
      </c>
      <c r="Z212" s="33">
        <v>7</v>
      </c>
      <c r="AA212" s="33">
        <v>0</v>
      </c>
      <c r="AB212" s="33">
        <v>0</v>
      </c>
      <c r="AC212" t="s">
        <v>3924</v>
      </c>
      <c r="AD212" t="s">
        <v>3881</v>
      </c>
      <c r="AE212" t="s">
        <v>4263</v>
      </c>
      <c r="AF212" t="s">
        <v>3876</v>
      </c>
    </row>
    <row r="213" spans="1:32" x14ac:dyDescent="0.25">
      <c r="A213" s="161">
        <v>45666</v>
      </c>
      <c r="B213" t="s">
        <v>3867</v>
      </c>
      <c r="C213" t="s">
        <v>3894</v>
      </c>
      <c r="D213" t="s">
        <v>3891</v>
      </c>
      <c r="E213" t="s">
        <v>2236</v>
      </c>
      <c r="F213" s="375">
        <v>40064</v>
      </c>
      <c r="G213" t="s">
        <v>4264</v>
      </c>
      <c r="H213" t="s">
        <v>3871</v>
      </c>
      <c r="I213" s="375">
        <v>44543</v>
      </c>
      <c r="J213" t="s">
        <v>3867</v>
      </c>
      <c r="K213" t="s">
        <v>3904</v>
      </c>
      <c r="L213" s="33">
        <v>0</v>
      </c>
      <c r="M213" s="33">
        <v>0</v>
      </c>
      <c r="N213" s="33">
        <v>0</v>
      </c>
      <c r="O213" s="33">
        <v>0</v>
      </c>
      <c r="P213" s="33">
        <v>0</v>
      </c>
      <c r="Q213" s="33">
        <v>0</v>
      </c>
      <c r="R213" s="33">
        <v>0</v>
      </c>
      <c r="S213" s="33">
        <v>0</v>
      </c>
      <c r="T213" s="33">
        <v>0</v>
      </c>
      <c r="U213" s="33">
        <v>0</v>
      </c>
      <c r="V213" s="33">
        <v>0</v>
      </c>
      <c r="W213" s="33">
        <v>0</v>
      </c>
      <c r="X213" s="33">
        <v>0</v>
      </c>
      <c r="Y213" s="33">
        <v>0</v>
      </c>
      <c r="Z213" s="33">
        <v>0</v>
      </c>
      <c r="AA213" s="33">
        <v>0</v>
      </c>
      <c r="AB213" s="33">
        <v>378.39</v>
      </c>
      <c r="AC213" t="s">
        <v>3873</v>
      </c>
      <c r="AD213" t="s">
        <v>3881</v>
      </c>
      <c r="AE213" t="s">
        <v>4265</v>
      </c>
      <c r="AF213" t="s">
        <v>3876</v>
      </c>
    </row>
    <row r="214" spans="1:32" x14ac:dyDescent="0.25">
      <c r="A214" s="161">
        <v>45666</v>
      </c>
      <c r="B214" s="161">
        <v>45666</v>
      </c>
      <c r="C214" t="s">
        <v>3894</v>
      </c>
      <c r="D214" t="s">
        <v>3891</v>
      </c>
      <c r="E214" t="s">
        <v>3997</v>
      </c>
      <c r="F214" s="375">
        <v>40082</v>
      </c>
      <c r="G214" t="s">
        <v>4266</v>
      </c>
      <c r="H214" t="s">
        <v>3871</v>
      </c>
      <c r="I214" s="375">
        <v>44546</v>
      </c>
      <c r="J214" t="s">
        <v>3888</v>
      </c>
      <c r="K214" t="s">
        <v>3904</v>
      </c>
      <c r="L214" s="33">
        <v>766.93</v>
      </c>
      <c r="M214" s="33">
        <v>477.93</v>
      </c>
      <c r="N214" s="33">
        <v>0</v>
      </c>
      <c r="O214" s="33">
        <v>0</v>
      </c>
      <c r="P214" s="33">
        <v>0</v>
      </c>
      <c r="Q214" s="33">
        <v>0</v>
      </c>
      <c r="R214" s="33">
        <v>766.93</v>
      </c>
      <c r="S214" s="33">
        <v>289</v>
      </c>
      <c r="T214" s="33">
        <v>0</v>
      </c>
      <c r="U214" s="33">
        <v>0</v>
      </c>
      <c r="V214" s="33">
        <v>289</v>
      </c>
      <c r="W214" s="33">
        <v>0</v>
      </c>
      <c r="X214" s="33">
        <v>0</v>
      </c>
      <c r="Y214" s="33">
        <v>0</v>
      </c>
      <c r="Z214" s="33">
        <v>288.99</v>
      </c>
      <c r="AA214" s="33">
        <v>0</v>
      </c>
      <c r="AB214" s="33">
        <v>0</v>
      </c>
      <c r="AC214" t="s">
        <v>3873</v>
      </c>
      <c r="AD214" t="s">
        <v>3881</v>
      </c>
      <c r="AE214" t="s">
        <v>4267</v>
      </c>
      <c r="AF214" t="s">
        <v>3876</v>
      </c>
    </row>
    <row r="215" spans="1:32" x14ac:dyDescent="0.25">
      <c r="A215" s="161">
        <v>45666</v>
      </c>
      <c r="B215" s="161">
        <v>45666</v>
      </c>
      <c r="C215" t="s">
        <v>3894</v>
      </c>
      <c r="D215" t="s">
        <v>3891</v>
      </c>
      <c r="E215" t="s">
        <v>3997</v>
      </c>
      <c r="F215" s="375">
        <v>35417</v>
      </c>
      <c r="G215" t="s">
        <v>4268</v>
      </c>
      <c r="H215" t="s">
        <v>3909</v>
      </c>
      <c r="I215" s="375">
        <v>44550</v>
      </c>
      <c r="J215" t="s">
        <v>3888</v>
      </c>
      <c r="K215" t="s">
        <v>3904</v>
      </c>
      <c r="L215" s="33">
        <v>150</v>
      </c>
      <c r="M215" s="33">
        <v>0</v>
      </c>
      <c r="N215" s="33">
        <v>120</v>
      </c>
      <c r="O215" s="33">
        <v>120</v>
      </c>
      <c r="P215" s="33">
        <v>0</v>
      </c>
      <c r="Q215" s="33">
        <v>0</v>
      </c>
      <c r="R215" s="33">
        <v>30</v>
      </c>
      <c r="S215" s="33">
        <v>30</v>
      </c>
      <c r="T215" s="33">
        <v>0</v>
      </c>
      <c r="U215" s="33">
        <v>0</v>
      </c>
      <c r="V215" s="33">
        <v>150</v>
      </c>
      <c r="W215" s="33">
        <v>0</v>
      </c>
      <c r="X215" s="33">
        <v>0</v>
      </c>
      <c r="Y215" s="33">
        <v>0</v>
      </c>
      <c r="Z215" s="33">
        <v>30</v>
      </c>
      <c r="AA215" s="33">
        <v>0</v>
      </c>
      <c r="AB215" s="33">
        <v>0</v>
      </c>
      <c r="AC215" t="s">
        <v>3873</v>
      </c>
      <c r="AD215" t="s">
        <v>3881</v>
      </c>
      <c r="AE215" t="s">
        <v>4016</v>
      </c>
      <c r="AF215" t="s">
        <v>3876</v>
      </c>
    </row>
    <row r="216" spans="1:32" x14ac:dyDescent="0.25">
      <c r="A216" s="161">
        <v>45666</v>
      </c>
      <c r="B216" s="161">
        <v>45666</v>
      </c>
      <c r="C216" t="s">
        <v>3894</v>
      </c>
      <c r="D216" t="s">
        <v>3891</v>
      </c>
      <c r="E216" t="s">
        <v>3997</v>
      </c>
      <c r="F216" s="375">
        <v>35417</v>
      </c>
      <c r="G216" t="s">
        <v>4268</v>
      </c>
      <c r="H216" t="s">
        <v>3871</v>
      </c>
      <c r="I216" s="375">
        <v>44552</v>
      </c>
      <c r="J216" t="s">
        <v>3888</v>
      </c>
      <c r="K216" t="s">
        <v>3904</v>
      </c>
      <c r="L216" s="33">
        <v>416</v>
      </c>
      <c r="M216" s="33">
        <v>166.4</v>
      </c>
      <c r="N216" s="33">
        <v>0</v>
      </c>
      <c r="O216" s="33">
        <v>0</v>
      </c>
      <c r="P216" s="33">
        <v>0</v>
      </c>
      <c r="Q216" s="33">
        <v>0</v>
      </c>
      <c r="R216" s="33">
        <v>416</v>
      </c>
      <c r="S216" s="33">
        <v>249.6</v>
      </c>
      <c r="T216" s="33">
        <v>0</v>
      </c>
      <c r="U216" s="33">
        <v>0</v>
      </c>
      <c r="V216" s="33">
        <v>249.6</v>
      </c>
      <c r="W216" s="33">
        <v>0</v>
      </c>
      <c r="X216" s="33">
        <v>0</v>
      </c>
      <c r="Y216" s="33">
        <v>0</v>
      </c>
      <c r="Z216" s="33">
        <v>249.6</v>
      </c>
      <c r="AA216" s="33">
        <v>0</v>
      </c>
      <c r="AB216" s="33">
        <v>0</v>
      </c>
      <c r="AC216" t="s">
        <v>3873</v>
      </c>
      <c r="AD216" t="s">
        <v>3881</v>
      </c>
      <c r="AE216" t="s">
        <v>4016</v>
      </c>
      <c r="AF216" t="s">
        <v>3876</v>
      </c>
    </row>
    <row r="217" spans="1:32" x14ac:dyDescent="0.25">
      <c r="A217" s="161">
        <v>45666</v>
      </c>
      <c r="B217" s="161">
        <v>45666</v>
      </c>
      <c r="C217" t="s">
        <v>3894</v>
      </c>
      <c r="D217" t="s">
        <v>3891</v>
      </c>
      <c r="E217" t="s">
        <v>3907</v>
      </c>
      <c r="F217" s="375">
        <v>40858</v>
      </c>
      <c r="G217" t="s">
        <v>4269</v>
      </c>
      <c r="H217" t="s">
        <v>3903</v>
      </c>
      <c r="I217" s="375">
        <v>44554</v>
      </c>
      <c r="J217" t="s">
        <v>22</v>
      </c>
      <c r="K217" t="s">
        <v>3904</v>
      </c>
      <c r="L217" s="33">
        <v>1925</v>
      </c>
      <c r="M217" s="33">
        <v>0</v>
      </c>
      <c r="N217" s="33">
        <v>1925</v>
      </c>
      <c r="O217" s="33">
        <v>1925</v>
      </c>
      <c r="P217" s="33">
        <v>0</v>
      </c>
      <c r="Q217" s="33">
        <v>0</v>
      </c>
      <c r="R217" s="33">
        <v>0</v>
      </c>
      <c r="S217" s="33">
        <v>0</v>
      </c>
      <c r="T217" s="33">
        <v>0</v>
      </c>
      <c r="U217" s="33">
        <v>0</v>
      </c>
      <c r="V217" s="33">
        <v>1925</v>
      </c>
      <c r="W217" s="33">
        <v>0</v>
      </c>
      <c r="X217" s="33">
        <v>0</v>
      </c>
      <c r="Y217" s="33">
        <v>0</v>
      </c>
      <c r="Z217" s="33">
        <v>0</v>
      </c>
      <c r="AA217" s="33">
        <v>0</v>
      </c>
      <c r="AB217" s="33">
        <v>0</v>
      </c>
      <c r="AC217" t="s">
        <v>3910</v>
      </c>
      <c r="AD217" t="s">
        <v>3881</v>
      </c>
      <c r="AE217" t="s">
        <v>4270</v>
      </c>
      <c r="AF217" t="s">
        <v>3876</v>
      </c>
    </row>
    <row r="218" spans="1:32" x14ac:dyDescent="0.25">
      <c r="A218" s="161">
        <v>45666</v>
      </c>
      <c r="B218" s="161">
        <v>45666</v>
      </c>
      <c r="C218" t="s">
        <v>3894</v>
      </c>
      <c r="D218" t="s">
        <v>3891</v>
      </c>
      <c r="E218" t="s">
        <v>3997</v>
      </c>
      <c r="F218" s="375">
        <v>39552</v>
      </c>
      <c r="G218" t="s">
        <v>4271</v>
      </c>
      <c r="H218" t="s">
        <v>3903</v>
      </c>
      <c r="I218" s="375">
        <v>44556</v>
      </c>
      <c r="J218" t="s">
        <v>22</v>
      </c>
      <c r="K218" t="s">
        <v>3904</v>
      </c>
      <c r="L218" s="33">
        <v>353.5</v>
      </c>
      <c r="M218" s="33">
        <v>0</v>
      </c>
      <c r="N218" s="33">
        <v>353.5</v>
      </c>
      <c r="O218" s="33">
        <v>353.5</v>
      </c>
      <c r="P218" s="33">
        <v>0</v>
      </c>
      <c r="Q218" s="33">
        <v>0</v>
      </c>
      <c r="R218" s="33">
        <v>0</v>
      </c>
      <c r="S218" s="33">
        <v>0</v>
      </c>
      <c r="T218" s="33">
        <v>0</v>
      </c>
      <c r="U218" s="33">
        <v>0</v>
      </c>
      <c r="V218" s="33">
        <v>353.5</v>
      </c>
      <c r="W218" s="33">
        <v>0</v>
      </c>
      <c r="X218" s="33">
        <v>0</v>
      </c>
      <c r="Y218" s="33">
        <v>0</v>
      </c>
      <c r="Z218" s="33">
        <v>0</v>
      </c>
      <c r="AA218" s="33">
        <v>0</v>
      </c>
      <c r="AB218" s="33">
        <v>493.5</v>
      </c>
      <c r="AC218" t="s">
        <v>4009</v>
      </c>
      <c r="AD218" t="s">
        <v>3881</v>
      </c>
      <c r="AE218" t="s">
        <v>4272</v>
      </c>
      <c r="AF218" t="s">
        <v>3876</v>
      </c>
    </row>
    <row r="219" spans="1:32" x14ac:dyDescent="0.25">
      <c r="A219" s="161">
        <v>45666</v>
      </c>
      <c r="B219" s="161">
        <v>45666</v>
      </c>
      <c r="C219" t="s">
        <v>3894</v>
      </c>
      <c r="D219" t="s">
        <v>3996</v>
      </c>
      <c r="E219" t="s">
        <v>3907</v>
      </c>
      <c r="F219" s="375">
        <v>40777</v>
      </c>
      <c r="G219" t="s">
        <v>3971</v>
      </c>
      <c r="H219" t="s">
        <v>3871</v>
      </c>
      <c r="I219" s="375">
        <v>44561</v>
      </c>
      <c r="J219" t="s">
        <v>3888</v>
      </c>
      <c r="K219" t="s">
        <v>3940</v>
      </c>
      <c r="L219" s="33">
        <v>112.96</v>
      </c>
      <c r="M219" s="33">
        <v>0</v>
      </c>
      <c r="N219" s="33">
        <v>0</v>
      </c>
      <c r="O219" s="33">
        <v>0</v>
      </c>
      <c r="P219" s="33">
        <v>0</v>
      </c>
      <c r="Q219" s="33">
        <v>0</v>
      </c>
      <c r="R219" s="33">
        <v>112.96</v>
      </c>
      <c r="S219" s="33">
        <v>112.96</v>
      </c>
      <c r="T219" s="33">
        <v>0</v>
      </c>
      <c r="U219" s="33">
        <v>0</v>
      </c>
      <c r="V219" s="33">
        <v>112.96</v>
      </c>
      <c r="W219" s="33">
        <v>0</v>
      </c>
      <c r="X219" s="33">
        <v>0</v>
      </c>
      <c r="Y219" s="33">
        <v>0</v>
      </c>
      <c r="Z219" s="33">
        <v>112.96</v>
      </c>
      <c r="AA219" s="33">
        <v>0</v>
      </c>
      <c r="AB219" s="33">
        <v>0</v>
      </c>
      <c r="AC219" t="s">
        <v>3972</v>
      </c>
      <c r="AD219" t="s">
        <v>3881</v>
      </c>
      <c r="AE219" t="s">
        <v>4273</v>
      </c>
      <c r="AF219" t="s">
        <v>3876</v>
      </c>
    </row>
    <row r="220" spans="1:32" x14ac:dyDescent="0.25">
      <c r="A220" s="161">
        <v>45666</v>
      </c>
      <c r="B220" s="161">
        <v>45666</v>
      </c>
      <c r="C220" t="s">
        <v>3868</v>
      </c>
      <c r="D220" t="s">
        <v>3869</v>
      </c>
      <c r="E220" t="s">
        <v>3878</v>
      </c>
      <c r="F220" s="375">
        <v>38715</v>
      </c>
      <c r="G220" t="s">
        <v>4274</v>
      </c>
      <c r="H220" t="s">
        <v>3903</v>
      </c>
      <c r="I220" s="375">
        <v>44564</v>
      </c>
      <c r="J220" t="s">
        <v>22</v>
      </c>
      <c r="K220" t="s">
        <v>3904</v>
      </c>
      <c r="L220" s="33">
        <v>700</v>
      </c>
      <c r="M220" s="33">
        <v>0</v>
      </c>
      <c r="N220" s="33">
        <v>700</v>
      </c>
      <c r="O220" s="33">
        <v>700</v>
      </c>
      <c r="P220" s="33">
        <v>0</v>
      </c>
      <c r="Q220" s="33">
        <v>0</v>
      </c>
      <c r="R220" s="33">
        <v>0</v>
      </c>
      <c r="S220" s="33">
        <v>0</v>
      </c>
      <c r="T220" s="33">
        <v>0</v>
      </c>
      <c r="U220" s="33">
        <v>0</v>
      </c>
      <c r="V220" s="33">
        <v>700</v>
      </c>
      <c r="W220" s="33">
        <v>0</v>
      </c>
      <c r="X220" s="33">
        <v>0</v>
      </c>
      <c r="Y220" s="33">
        <v>0</v>
      </c>
      <c r="Z220" s="33">
        <v>0</v>
      </c>
      <c r="AA220" s="33">
        <v>0</v>
      </c>
      <c r="AB220" s="33">
        <v>0</v>
      </c>
      <c r="AC220" t="s">
        <v>4259</v>
      </c>
      <c r="AD220" t="s">
        <v>3874</v>
      </c>
      <c r="AE220" t="s">
        <v>4275</v>
      </c>
      <c r="AF220" t="s">
        <v>3876</v>
      </c>
    </row>
    <row r="221" spans="1:32" x14ac:dyDescent="0.25">
      <c r="A221" s="161">
        <v>45666</v>
      </c>
      <c r="B221" s="161">
        <v>45666</v>
      </c>
      <c r="C221" t="s">
        <v>3894</v>
      </c>
      <c r="D221" t="s">
        <v>3891</v>
      </c>
      <c r="E221" t="s">
        <v>2236</v>
      </c>
      <c r="F221" s="375">
        <v>38715</v>
      </c>
      <c r="G221" t="s">
        <v>4274</v>
      </c>
      <c r="H221" t="s">
        <v>3871</v>
      </c>
      <c r="I221" s="375">
        <v>44568</v>
      </c>
      <c r="J221" t="s">
        <v>22</v>
      </c>
      <c r="K221" t="s">
        <v>3904</v>
      </c>
      <c r="L221" s="33">
        <v>416</v>
      </c>
      <c r="M221" s="33">
        <v>416</v>
      </c>
      <c r="N221" s="33">
        <v>0</v>
      </c>
      <c r="O221" s="33">
        <v>0</v>
      </c>
      <c r="P221" s="33">
        <v>0</v>
      </c>
      <c r="Q221" s="33">
        <v>0</v>
      </c>
      <c r="R221" s="33">
        <v>416</v>
      </c>
      <c r="S221" s="33">
        <v>0</v>
      </c>
      <c r="T221" s="33">
        <v>0</v>
      </c>
      <c r="U221" s="33">
        <v>0</v>
      </c>
      <c r="V221" s="33">
        <v>0</v>
      </c>
      <c r="W221" s="33">
        <v>0</v>
      </c>
      <c r="X221" s="33">
        <v>0</v>
      </c>
      <c r="Y221" s="33">
        <v>0</v>
      </c>
      <c r="Z221" s="33">
        <v>0</v>
      </c>
      <c r="AA221" s="33">
        <v>0</v>
      </c>
      <c r="AB221" s="33">
        <v>0</v>
      </c>
      <c r="AC221" t="s">
        <v>4105</v>
      </c>
      <c r="AD221" t="s">
        <v>3881</v>
      </c>
      <c r="AE221" t="s">
        <v>4276</v>
      </c>
      <c r="AF221" t="s">
        <v>3876</v>
      </c>
    </row>
    <row r="222" spans="1:32" x14ac:dyDescent="0.25">
      <c r="A222" s="161">
        <v>45666</v>
      </c>
      <c r="B222" s="161">
        <v>45668</v>
      </c>
      <c r="C222" t="s">
        <v>3894</v>
      </c>
      <c r="D222" t="s">
        <v>3915</v>
      </c>
      <c r="E222" t="s">
        <v>3997</v>
      </c>
      <c r="F222" s="375">
        <v>37506</v>
      </c>
      <c r="G222" t="s">
        <v>4277</v>
      </c>
      <c r="H222" t="s">
        <v>3909</v>
      </c>
      <c r="I222" s="375">
        <v>44571</v>
      </c>
      <c r="J222" t="s">
        <v>22</v>
      </c>
      <c r="K222" t="s">
        <v>3904</v>
      </c>
      <c r="L222" s="33">
        <v>360</v>
      </c>
      <c r="M222" s="33">
        <v>0</v>
      </c>
      <c r="N222" s="33">
        <v>288</v>
      </c>
      <c r="O222" s="33">
        <v>288</v>
      </c>
      <c r="P222" s="33">
        <v>0</v>
      </c>
      <c r="Q222" s="33">
        <v>0</v>
      </c>
      <c r="R222" s="33">
        <v>72</v>
      </c>
      <c r="S222" s="33">
        <v>72</v>
      </c>
      <c r="T222" s="33">
        <v>0</v>
      </c>
      <c r="U222" s="33">
        <v>0</v>
      </c>
      <c r="V222" s="33">
        <v>360</v>
      </c>
      <c r="W222" s="33">
        <v>0</v>
      </c>
      <c r="X222" s="33">
        <v>0</v>
      </c>
      <c r="Y222" s="33">
        <v>0</v>
      </c>
      <c r="Z222" s="33">
        <v>0</v>
      </c>
      <c r="AA222" s="33">
        <v>0</v>
      </c>
      <c r="AB222" s="33">
        <v>72</v>
      </c>
      <c r="AC222" t="s">
        <v>3905</v>
      </c>
      <c r="AD222" t="s">
        <v>3874</v>
      </c>
      <c r="AE222" t="s">
        <v>4278</v>
      </c>
      <c r="AF222" t="s">
        <v>3876</v>
      </c>
    </row>
    <row r="223" spans="1:32" x14ac:dyDescent="0.25">
      <c r="A223" s="161">
        <v>45666</v>
      </c>
      <c r="B223" s="161">
        <v>45666</v>
      </c>
      <c r="C223" t="s">
        <v>3894</v>
      </c>
      <c r="D223" t="s">
        <v>3891</v>
      </c>
      <c r="E223" t="s">
        <v>3997</v>
      </c>
      <c r="F223" s="375">
        <v>40596</v>
      </c>
      <c r="G223" t="s">
        <v>4279</v>
      </c>
      <c r="H223" t="s">
        <v>3871</v>
      </c>
      <c r="I223" s="375">
        <v>44574</v>
      </c>
      <c r="J223" t="s">
        <v>22</v>
      </c>
      <c r="K223" t="s">
        <v>3904</v>
      </c>
      <c r="L223" s="33">
        <v>155.93</v>
      </c>
      <c r="M223" s="33">
        <v>155.93</v>
      </c>
      <c r="N223" s="33">
        <v>0</v>
      </c>
      <c r="O223" s="33">
        <v>0</v>
      </c>
      <c r="P223" s="33">
        <v>0</v>
      </c>
      <c r="Q223" s="33">
        <v>0</v>
      </c>
      <c r="R223" s="33">
        <v>155.93</v>
      </c>
      <c r="S223" s="33">
        <v>0</v>
      </c>
      <c r="T223" s="33">
        <v>0</v>
      </c>
      <c r="U223" s="33">
        <v>0</v>
      </c>
      <c r="V223" s="33">
        <v>0</v>
      </c>
      <c r="W223" s="33">
        <v>0</v>
      </c>
      <c r="X223" s="33">
        <v>0</v>
      </c>
      <c r="Y223" s="33">
        <v>0</v>
      </c>
      <c r="Z223" s="33">
        <v>0</v>
      </c>
      <c r="AA223" s="33">
        <v>0</v>
      </c>
      <c r="AB223" s="33">
        <v>0</v>
      </c>
      <c r="AC223" t="s">
        <v>3880</v>
      </c>
      <c r="AD223" t="s">
        <v>3881</v>
      </c>
      <c r="AE223" t="s">
        <v>4280</v>
      </c>
      <c r="AF223" t="s">
        <v>3876</v>
      </c>
    </row>
    <row r="224" spans="1:32" x14ac:dyDescent="0.25">
      <c r="A224" s="161">
        <v>45666</v>
      </c>
      <c r="B224" s="161">
        <v>45666</v>
      </c>
      <c r="C224" t="s">
        <v>3868</v>
      </c>
      <c r="D224" t="s">
        <v>3877</v>
      </c>
      <c r="E224" t="s">
        <v>3878</v>
      </c>
      <c r="F224" s="375">
        <v>35706</v>
      </c>
      <c r="G224" t="s">
        <v>4172</v>
      </c>
      <c r="H224" t="s">
        <v>3903</v>
      </c>
      <c r="I224" s="375">
        <v>44575</v>
      </c>
      <c r="J224" t="s">
        <v>22</v>
      </c>
      <c r="K224" t="s">
        <v>3904</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t="s">
        <v>3905</v>
      </c>
      <c r="AD224" t="s">
        <v>3881</v>
      </c>
      <c r="AE224" t="s">
        <v>4281</v>
      </c>
      <c r="AF224" t="s">
        <v>3876</v>
      </c>
    </row>
    <row r="225" spans="1:32" x14ac:dyDescent="0.25">
      <c r="A225" s="161">
        <v>45666</v>
      </c>
      <c r="B225" s="161">
        <v>45666</v>
      </c>
      <c r="C225" t="s">
        <v>3894</v>
      </c>
      <c r="D225" t="s">
        <v>3891</v>
      </c>
      <c r="E225" t="s">
        <v>3907</v>
      </c>
      <c r="F225" s="375">
        <v>35706</v>
      </c>
      <c r="G225" t="s">
        <v>4172</v>
      </c>
      <c r="H225" t="s">
        <v>3871</v>
      </c>
      <c r="I225" s="375">
        <v>44576</v>
      </c>
      <c r="J225" t="s">
        <v>22</v>
      </c>
      <c r="K225" t="s">
        <v>3904</v>
      </c>
      <c r="L225" s="33">
        <v>195</v>
      </c>
      <c r="M225" s="33">
        <v>195</v>
      </c>
      <c r="N225" s="33">
        <v>0</v>
      </c>
      <c r="O225" s="33">
        <v>0</v>
      </c>
      <c r="P225" s="33">
        <v>0</v>
      </c>
      <c r="Q225" s="33">
        <v>0</v>
      </c>
      <c r="R225" s="33">
        <v>195</v>
      </c>
      <c r="S225" s="33">
        <v>0</v>
      </c>
      <c r="T225" s="33">
        <v>0</v>
      </c>
      <c r="U225" s="33">
        <v>0</v>
      </c>
      <c r="V225" s="33">
        <v>0</v>
      </c>
      <c r="W225" s="33">
        <v>0</v>
      </c>
      <c r="X225" s="33">
        <v>0</v>
      </c>
      <c r="Y225" s="33">
        <v>0</v>
      </c>
      <c r="Z225" s="33">
        <v>0</v>
      </c>
      <c r="AA225" s="33">
        <v>0</v>
      </c>
      <c r="AB225" s="33">
        <v>0</v>
      </c>
      <c r="AC225" t="s">
        <v>3873</v>
      </c>
      <c r="AD225" t="s">
        <v>3881</v>
      </c>
      <c r="AE225" t="s">
        <v>4282</v>
      </c>
      <c r="AF225" t="s">
        <v>3876</v>
      </c>
    </row>
    <row r="226" spans="1:32" x14ac:dyDescent="0.25">
      <c r="A226" s="161">
        <v>45666</v>
      </c>
      <c r="B226" s="161">
        <v>45666</v>
      </c>
      <c r="C226" t="s">
        <v>3894</v>
      </c>
      <c r="D226" t="s">
        <v>3891</v>
      </c>
      <c r="E226" t="s">
        <v>3997</v>
      </c>
      <c r="F226" s="375">
        <v>37101</v>
      </c>
      <c r="G226" t="s">
        <v>4160</v>
      </c>
      <c r="H226" t="s">
        <v>3871</v>
      </c>
      <c r="I226" s="375">
        <v>44577</v>
      </c>
      <c r="J226" t="s">
        <v>22</v>
      </c>
      <c r="K226" t="s">
        <v>3904</v>
      </c>
      <c r="L226" s="33">
        <v>985</v>
      </c>
      <c r="M226" s="33">
        <v>605</v>
      </c>
      <c r="N226" s="33">
        <v>0</v>
      </c>
      <c r="O226" s="33">
        <v>0</v>
      </c>
      <c r="P226" s="33">
        <v>0</v>
      </c>
      <c r="Q226" s="33">
        <v>0</v>
      </c>
      <c r="R226" s="33">
        <v>985</v>
      </c>
      <c r="S226" s="33">
        <v>380</v>
      </c>
      <c r="T226" s="33">
        <v>0</v>
      </c>
      <c r="U226" s="33">
        <v>0</v>
      </c>
      <c r="V226" s="33">
        <v>380</v>
      </c>
      <c r="W226" s="33">
        <v>0</v>
      </c>
      <c r="X226" s="33">
        <v>0</v>
      </c>
      <c r="Y226" s="33">
        <v>0</v>
      </c>
      <c r="Z226" s="33">
        <v>0</v>
      </c>
      <c r="AA226" s="33">
        <v>0</v>
      </c>
      <c r="AB226" s="33">
        <v>1063</v>
      </c>
      <c r="AC226" t="s">
        <v>4009</v>
      </c>
      <c r="AD226" t="s">
        <v>3881</v>
      </c>
      <c r="AE226" t="s">
        <v>4283</v>
      </c>
      <c r="AF226" t="s">
        <v>3876</v>
      </c>
    </row>
    <row r="227" spans="1:32" x14ac:dyDescent="0.25">
      <c r="A227" s="161">
        <v>45666</v>
      </c>
      <c r="B227" s="161">
        <v>45666</v>
      </c>
      <c r="C227" t="s">
        <v>3894</v>
      </c>
      <c r="D227" t="s">
        <v>3891</v>
      </c>
      <c r="E227" t="s">
        <v>3907</v>
      </c>
      <c r="F227" s="375">
        <v>35007</v>
      </c>
      <c r="G227" t="s">
        <v>4284</v>
      </c>
      <c r="H227" t="s">
        <v>3871</v>
      </c>
      <c r="I227" s="375">
        <v>44579</v>
      </c>
      <c r="J227" t="s">
        <v>22</v>
      </c>
      <c r="K227" t="s">
        <v>3904</v>
      </c>
      <c r="L227" s="33">
        <v>220</v>
      </c>
      <c r="M227" s="33">
        <v>220</v>
      </c>
      <c r="N227" s="33">
        <v>0</v>
      </c>
      <c r="O227" s="33">
        <v>0</v>
      </c>
      <c r="P227" s="33">
        <v>0</v>
      </c>
      <c r="Q227" s="33">
        <v>0</v>
      </c>
      <c r="R227" s="33">
        <v>220</v>
      </c>
      <c r="S227" s="33">
        <v>0</v>
      </c>
      <c r="T227" s="33">
        <v>0</v>
      </c>
      <c r="U227" s="33">
        <v>0</v>
      </c>
      <c r="V227" s="33">
        <v>0</v>
      </c>
      <c r="W227" s="33">
        <v>0</v>
      </c>
      <c r="X227" s="33">
        <v>0</v>
      </c>
      <c r="Y227" s="33">
        <v>0</v>
      </c>
      <c r="Z227" s="33">
        <v>0</v>
      </c>
      <c r="AA227" s="33">
        <v>0</v>
      </c>
      <c r="AB227" s="33">
        <v>0</v>
      </c>
      <c r="AC227" t="s">
        <v>4209</v>
      </c>
      <c r="AD227" t="s">
        <v>3881</v>
      </c>
      <c r="AE227" t="s">
        <v>4285</v>
      </c>
      <c r="AF227" t="s">
        <v>3876</v>
      </c>
    </row>
    <row r="228" spans="1:32" x14ac:dyDescent="0.25">
      <c r="A228" s="161">
        <v>45666</v>
      </c>
      <c r="B228" s="161">
        <v>45666</v>
      </c>
      <c r="C228" t="s">
        <v>3868</v>
      </c>
      <c r="D228" t="s">
        <v>3877</v>
      </c>
      <c r="E228" t="s">
        <v>3878</v>
      </c>
      <c r="F228" s="375">
        <v>37689</v>
      </c>
      <c r="G228" t="s">
        <v>4286</v>
      </c>
      <c r="H228" t="s">
        <v>3903</v>
      </c>
      <c r="I228" s="375">
        <v>44582</v>
      </c>
      <c r="J228" t="s">
        <v>22</v>
      </c>
      <c r="K228" t="s">
        <v>3904</v>
      </c>
      <c r="L228" s="33">
        <v>4760</v>
      </c>
      <c r="M228" s="33">
        <v>0</v>
      </c>
      <c r="N228" s="33">
        <v>4760</v>
      </c>
      <c r="O228" s="33">
        <v>4760</v>
      </c>
      <c r="P228" s="33">
        <v>0</v>
      </c>
      <c r="Q228" s="33">
        <v>0</v>
      </c>
      <c r="R228" s="33">
        <v>0</v>
      </c>
      <c r="S228" s="33">
        <v>0</v>
      </c>
      <c r="T228" s="33">
        <v>0</v>
      </c>
      <c r="U228" s="33">
        <v>0</v>
      </c>
      <c r="V228" s="33">
        <v>4760</v>
      </c>
      <c r="W228" s="33">
        <v>0</v>
      </c>
      <c r="X228" s="33">
        <v>0</v>
      </c>
      <c r="Y228" s="33">
        <v>0</v>
      </c>
      <c r="Z228" s="33">
        <v>0</v>
      </c>
      <c r="AA228" s="33">
        <v>0</v>
      </c>
      <c r="AB228" s="33">
        <v>0</v>
      </c>
      <c r="AC228" t="s">
        <v>3880</v>
      </c>
      <c r="AD228" t="s">
        <v>3874</v>
      </c>
      <c r="AE228" t="s">
        <v>4287</v>
      </c>
      <c r="AF228" t="s">
        <v>3876</v>
      </c>
    </row>
    <row r="229" spans="1:32" x14ac:dyDescent="0.25">
      <c r="A229" s="161">
        <v>45666</v>
      </c>
      <c r="B229" s="161">
        <v>45666</v>
      </c>
      <c r="C229" t="s">
        <v>3894</v>
      </c>
      <c r="D229" t="s">
        <v>3891</v>
      </c>
      <c r="E229" t="s">
        <v>3997</v>
      </c>
      <c r="F229" s="375">
        <v>39138</v>
      </c>
      <c r="G229" t="s">
        <v>4288</v>
      </c>
      <c r="H229" t="s">
        <v>3871</v>
      </c>
      <c r="I229" s="375">
        <v>44593</v>
      </c>
      <c r="J229" t="s">
        <v>3888</v>
      </c>
      <c r="K229" t="s">
        <v>3940</v>
      </c>
      <c r="L229" s="33">
        <v>766.93</v>
      </c>
      <c r="M229" s="33">
        <v>477.93</v>
      </c>
      <c r="N229" s="33">
        <v>0</v>
      </c>
      <c r="O229" s="33">
        <v>0</v>
      </c>
      <c r="P229" s="33">
        <v>0</v>
      </c>
      <c r="Q229" s="33">
        <v>0</v>
      </c>
      <c r="R229" s="33">
        <v>766.93</v>
      </c>
      <c r="S229" s="33">
        <v>289</v>
      </c>
      <c r="T229" s="33">
        <v>0</v>
      </c>
      <c r="U229" s="33">
        <v>0</v>
      </c>
      <c r="V229" s="33">
        <v>289</v>
      </c>
      <c r="W229" s="33">
        <v>0</v>
      </c>
      <c r="X229" s="33">
        <v>0</v>
      </c>
      <c r="Y229" s="33">
        <v>0</v>
      </c>
      <c r="Z229" s="33">
        <v>288.99</v>
      </c>
      <c r="AA229" s="33">
        <v>0</v>
      </c>
      <c r="AB229" s="33">
        <v>0</v>
      </c>
      <c r="AC229" t="s">
        <v>3957</v>
      </c>
      <c r="AD229" t="s">
        <v>3881</v>
      </c>
      <c r="AE229" t="s">
        <v>4289</v>
      </c>
      <c r="AF229" t="s">
        <v>3876</v>
      </c>
    </row>
    <row r="230" spans="1:32" x14ac:dyDescent="0.25">
      <c r="A230" s="161">
        <v>45666</v>
      </c>
      <c r="B230" s="161">
        <v>45666</v>
      </c>
      <c r="C230" t="s">
        <v>3894</v>
      </c>
      <c r="D230" t="s">
        <v>3891</v>
      </c>
      <c r="E230" t="s">
        <v>2236</v>
      </c>
      <c r="F230" s="375">
        <v>40968</v>
      </c>
      <c r="G230" t="s">
        <v>4236</v>
      </c>
      <c r="H230" t="s">
        <v>3871</v>
      </c>
      <c r="I230" s="375">
        <v>44597</v>
      </c>
      <c r="J230" t="s">
        <v>22</v>
      </c>
      <c r="K230" t="s">
        <v>3904</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t="s">
        <v>3905</v>
      </c>
      <c r="AD230" t="s">
        <v>3881</v>
      </c>
      <c r="AE230" t="s">
        <v>4290</v>
      </c>
      <c r="AF230" t="s">
        <v>3876</v>
      </c>
    </row>
    <row r="231" spans="1:32" x14ac:dyDescent="0.25">
      <c r="A231" s="161">
        <v>45666</v>
      </c>
      <c r="B231" s="161">
        <v>45666</v>
      </c>
      <c r="C231" t="s">
        <v>3894</v>
      </c>
      <c r="D231" t="s">
        <v>3891</v>
      </c>
      <c r="E231" t="s">
        <v>3997</v>
      </c>
      <c r="F231" s="375">
        <v>39320</v>
      </c>
      <c r="G231" t="s">
        <v>4291</v>
      </c>
      <c r="H231" t="s">
        <v>3903</v>
      </c>
      <c r="I231" s="375">
        <v>44598</v>
      </c>
      <c r="J231" t="s">
        <v>22</v>
      </c>
      <c r="K231" t="s">
        <v>3904</v>
      </c>
      <c r="L231" s="33">
        <v>353.5</v>
      </c>
      <c r="M231" s="33">
        <v>0</v>
      </c>
      <c r="N231" s="33">
        <v>353.5</v>
      </c>
      <c r="O231" s="33">
        <v>353.5</v>
      </c>
      <c r="P231" s="33">
        <v>0</v>
      </c>
      <c r="Q231" s="33">
        <v>0</v>
      </c>
      <c r="R231" s="33">
        <v>0</v>
      </c>
      <c r="S231" s="33">
        <v>0</v>
      </c>
      <c r="T231" s="33">
        <v>0</v>
      </c>
      <c r="U231" s="33">
        <v>0</v>
      </c>
      <c r="V231" s="33">
        <v>353.5</v>
      </c>
      <c r="W231" s="33">
        <v>0</v>
      </c>
      <c r="X231" s="33">
        <v>0</v>
      </c>
      <c r="Y231" s="33">
        <v>0</v>
      </c>
      <c r="Z231" s="33">
        <v>0</v>
      </c>
      <c r="AA231" s="33">
        <v>0</v>
      </c>
      <c r="AB231" s="33">
        <v>0</v>
      </c>
      <c r="AC231" t="s">
        <v>3873</v>
      </c>
      <c r="AD231" t="s">
        <v>3881</v>
      </c>
      <c r="AE231" t="s">
        <v>4289</v>
      </c>
      <c r="AF231" t="s">
        <v>3876</v>
      </c>
    </row>
    <row r="232" spans="1:32" x14ac:dyDescent="0.25">
      <c r="A232" s="161">
        <v>45666</v>
      </c>
      <c r="B232" s="161">
        <v>45666</v>
      </c>
      <c r="C232" t="s">
        <v>3894</v>
      </c>
      <c r="D232" t="s">
        <v>3891</v>
      </c>
      <c r="E232" t="s">
        <v>3907</v>
      </c>
      <c r="F232" s="375">
        <v>39875</v>
      </c>
      <c r="G232" t="s">
        <v>4292</v>
      </c>
      <c r="H232" t="s">
        <v>3871</v>
      </c>
      <c r="I232" s="375">
        <v>44603</v>
      </c>
      <c r="J232" t="s">
        <v>22</v>
      </c>
      <c r="K232" t="s">
        <v>3904</v>
      </c>
      <c r="L232" s="33">
        <v>145</v>
      </c>
      <c r="M232" s="33">
        <v>145</v>
      </c>
      <c r="N232" s="33">
        <v>0</v>
      </c>
      <c r="O232" s="33">
        <v>0</v>
      </c>
      <c r="P232" s="33">
        <v>0</v>
      </c>
      <c r="Q232" s="33">
        <v>0</v>
      </c>
      <c r="R232" s="33">
        <v>145</v>
      </c>
      <c r="S232" s="33">
        <v>0</v>
      </c>
      <c r="T232" s="33">
        <v>0</v>
      </c>
      <c r="U232" s="33">
        <v>0</v>
      </c>
      <c r="V232" s="33">
        <v>0</v>
      </c>
      <c r="W232" s="33">
        <v>0</v>
      </c>
      <c r="X232" s="33">
        <v>0</v>
      </c>
      <c r="Y232" s="33">
        <v>0</v>
      </c>
      <c r="Z232" s="33">
        <v>0</v>
      </c>
      <c r="AA232" s="33">
        <v>0</v>
      </c>
      <c r="AB232" s="33">
        <v>0</v>
      </c>
      <c r="AC232" t="s">
        <v>3924</v>
      </c>
      <c r="AD232" t="s">
        <v>3881</v>
      </c>
      <c r="AE232" t="s">
        <v>4293</v>
      </c>
      <c r="AF232" t="s">
        <v>3876</v>
      </c>
    </row>
    <row r="233" spans="1:32" x14ac:dyDescent="0.25">
      <c r="A233" s="161">
        <v>45666</v>
      </c>
      <c r="B233" s="161">
        <v>45666</v>
      </c>
      <c r="C233" t="s">
        <v>3894</v>
      </c>
      <c r="D233" t="s">
        <v>3891</v>
      </c>
      <c r="E233" t="s">
        <v>3997</v>
      </c>
      <c r="F233" s="375">
        <v>39321</v>
      </c>
      <c r="G233" t="s">
        <v>4294</v>
      </c>
      <c r="H233" t="s">
        <v>3903</v>
      </c>
      <c r="I233" s="375">
        <v>44605</v>
      </c>
      <c r="J233" t="s">
        <v>22</v>
      </c>
      <c r="K233" t="s">
        <v>3904</v>
      </c>
      <c r="L233" s="33">
        <v>546</v>
      </c>
      <c r="M233" s="33">
        <v>0</v>
      </c>
      <c r="N233" s="33">
        <v>546</v>
      </c>
      <c r="O233" s="33">
        <v>546</v>
      </c>
      <c r="P233" s="33">
        <v>0</v>
      </c>
      <c r="Q233" s="33">
        <v>0</v>
      </c>
      <c r="R233" s="33">
        <v>0</v>
      </c>
      <c r="S233" s="33">
        <v>0</v>
      </c>
      <c r="T233" s="33">
        <v>0</v>
      </c>
      <c r="U233" s="33">
        <v>0</v>
      </c>
      <c r="V233" s="33">
        <v>546</v>
      </c>
      <c r="W233" s="33">
        <v>0</v>
      </c>
      <c r="X233" s="33">
        <v>0</v>
      </c>
      <c r="Y233" s="33">
        <v>0</v>
      </c>
      <c r="Z233" s="33">
        <v>0</v>
      </c>
      <c r="AA233" s="33">
        <v>0</v>
      </c>
      <c r="AB233" s="33">
        <v>0</v>
      </c>
      <c r="AC233" t="s">
        <v>3873</v>
      </c>
      <c r="AD233" t="s">
        <v>3881</v>
      </c>
      <c r="AE233" t="s">
        <v>4295</v>
      </c>
      <c r="AF233" t="s">
        <v>3876</v>
      </c>
    </row>
    <row r="234" spans="1:32" x14ac:dyDescent="0.25">
      <c r="A234" s="161">
        <v>45668</v>
      </c>
      <c r="B234" s="161">
        <v>45668</v>
      </c>
      <c r="C234" t="s">
        <v>3894</v>
      </c>
      <c r="D234" t="s">
        <v>3891</v>
      </c>
      <c r="E234" t="s">
        <v>2236</v>
      </c>
      <c r="F234" s="375">
        <v>38501</v>
      </c>
      <c r="G234" t="s">
        <v>4296</v>
      </c>
      <c r="H234" t="s">
        <v>3871</v>
      </c>
      <c r="I234" s="375">
        <v>44612</v>
      </c>
      <c r="J234" t="s">
        <v>22</v>
      </c>
      <c r="K234" t="s">
        <v>3904</v>
      </c>
      <c r="L234" s="33">
        <v>246.98</v>
      </c>
      <c r="M234" s="33">
        <v>228.98</v>
      </c>
      <c r="N234" s="33">
        <v>0</v>
      </c>
      <c r="O234" s="33">
        <v>0</v>
      </c>
      <c r="P234" s="33">
        <v>0</v>
      </c>
      <c r="Q234" s="33">
        <v>0</v>
      </c>
      <c r="R234" s="33">
        <v>246.98</v>
      </c>
      <c r="S234" s="33">
        <v>18</v>
      </c>
      <c r="T234" s="33">
        <v>0</v>
      </c>
      <c r="U234" s="33">
        <v>0</v>
      </c>
      <c r="V234" s="33">
        <v>18</v>
      </c>
      <c r="W234" s="33">
        <v>0</v>
      </c>
      <c r="X234" s="33">
        <v>0</v>
      </c>
      <c r="Y234" s="33">
        <v>0</v>
      </c>
      <c r="Z234" s="33">
        <v>0</v>
      </c>
      <c r="AA234" s="33">
        <v>0</v>
      </c>
      <c r="AB234" s="33">
        <v>0</v>
      </c>
      <c r="AC234" t="s">
        <v>4297</v>
      </c>
      <c r="AD234" t="s">
        <v>3881</v>
      </c>
      <c r="AE234" t="s">
        <v>4298</v>
      </c>
      <c r="AF234" t="s">
        <v>3876</v>
      </c>
    </row>
    <row r="235" spans="1:32" x14ac:dyDescent="0.25">
      <c r="A235" s="161">
        <v>45668</v>
      </c>
      <c r="B235" s="161">
        <v>45671</v>
      </c>
      <c r="C235" t="s">
        <v>3894</v>
      </c>
      <c r="D235" t="s">
        <v>3891</v>
      </c>
      <c r="E235" t="s">
        <v>2236</v>
      </c>
      <c r="F235" s="375">
        <v>38501</v>
      </c>
      <c r="G235" t="s">
        <v>4296</v>
      </c>
      <c r="H235" t="s">
        <v>3871</v>
      </c>
      <c r="I235" s="375">
        <v>44612</v>
      </c>
      <c r="J235" t="s">
        <v>3888</v>
      </c>
      <c r="K235" t="s">
        <v>3904</v>
      </c>
      <c r="L235" s="33">
        <v>0</v>
      </c>
      <c r="M235" s="33">
        <v>0</v>
      </c>
      <c r="N235" s="33">
        <v>0</v>
      </c>
      <c r="O235" s="33">
        <v>0</v>
      </c>
      <c r="P235" s="33">
        <v>0</v>
      </c>
      <c r="Q235" s="33">
        <v>0</v>
      </c>
      <c r="R235" s="33">
        <v>246.98</v>
      </c>
      <c r="S235" s="33">
        <v>0</v>
      </c>
      <c r="T235" s="33">
        <v>0</v>
      </c>
      <c r="U235" s="33">
        <v>0</v>
      </c>
      <c r="V235" s="33">
        <v>0</v>
      </c>
      <c r="W235" s="33">
        <v>0</v>
      </c>
      <c r="X235" s="33">
        <v>0</v>
      </c>
      <c r="Y235" s="33">
        <v>0</v>
      </c>
      <c r="Z235" s="33">
        <v>18</v>
      </c>
      <c r="AA235" s="33">
        <v>0</v>
      </c>
      <c r="AB235" s="33">
        <v>0</v>
      </c>
      <c r="AC235" t="s">
        <v>4297</v>
      </c>
      <c r="AD235" t="s">
        <v>3881</v>
      </c>
      <c r="AE235" t="s">
        <v>4298</v>
      </c>
      <c r="AF235" t="s">
        <v>3876</v>
      </c>
    </row>
    <row r="236" spans="1:32" x14ac:dyDescent="0.25">
      <c r="A236" s="161">
        <v>45668</v>
      </c>
      <c r="B236" s="161">
        <v>45668</v>
      </c>
      <c r="C236" t="s">
        <v>3894</v>
      </c>
      <c r="D236" t="s">
        <v>3891</v>
      </c>
      <c r="E236" t="s">
        <v>3997</v>
      </c>
      <c r="F236" s="375">
        <v>40808</v>
      </c>
      <c r="G236" t="s">
        <v>4299</v>
      </c>
      <c r="H236" t="s">
        <v>3935</v>
      </c>
      <c r="I236" t="s">
        <v>4300</v>
      </c>
      <c r="J236" t="s">
        <v>3937</v>
      </c>
      <c r="K236" t="s">
        <v>3904</v>
      </c>
      <c r="L236" s="33">
        <v>0</v>
      </c>
      <c r="M236" s="33">
        <v>0</v>
      </c>
      <c r="N236" s="33">
        <v>0</v>
      </c>
      <c r="O236" s="33">
        <v>0</v>
      </c>
      <c r="P236" s="33">
        <v>0</v>
      </c>
      <c r="Q236" s="33">
        <v>0</v>
      </c>
      <c r="R236" s="33">
        <v>0</v>
      </c>
      <c r="S236" s="33">
        <v>0</v>
      </c>
      <c r="T236" s="33">
        <v>0</v>
      </c>
      <c r="U236" s="33">
        <v>0</v>
      </c>
      <c r="V236" s="33">
        <v>0</v>
      </c>
      <c r="W236" s="33">
        <v>0</v>
      </c>
      <c r="X236" s="33">
        <v>0</v>
      </c>
      <c r="Y236" s="33">
        <v>0</v>
      </c>
      <c r="Z236" s="33">
        <v>1035</v>
      </c>
      <c r="AA236" s="33">
        <v>0</v>
      </c>
      <c r="AB236" s="33">
        <v>0</v>
      </c>
      <c r="AC236" t="s">
        <v>4003</v>
      </c>
      <c r="AD236" t="s">
        <v>3881</v>
      </c>
      <c r="AE236" t="s">
        <v>4301</v>
      </c>
      <c r="AF236" t="s">
        <v>3876</v>
      </c>
    </row>
    <row r="237" spans="1:32" x14ac:dyDescent="0.25">
      <c r="A237" s="161">
        <v>45668</v>
      </c>
      <c r="B237" s="161">
        <v>45668</v>
      </c>
      <c r="C237" t="s">
        <v>3894</v>
      </c>
      <c r="D237" t="s">
        <v>3891</v>
      </c>
      <c r="E237" t="s">
        <v>3997</v>
      </c>
      <c r="F237" s="375">
        <v>40808</v>
      </c>
      <c r="G237" t="s">
        <v>4299</v>
      </c>
      <c r="H237" t="s">
        <v>3935</v>
      </c>
      <c r="I237" t="s">
        <v>4300</v>
      </c>
      <c r="J237" t="s">
        <v>3888</v>
      </c>
      <c r="K237" t="s">
        <v>3904</v>
      </c>
      <c r="L237" s="33">
        <v>0</v>
      </c>
      <c r="M237" s="33">
        <v>0</v>
      </c>
      <c r="N237" s="33">
        <v>0</v>
      </c>
      <c r="O237" s="33">
        <v>0</v>
      </c>
      <c r="P237" s="33">
        <v>0</v>
      </c>
      <c r="Q237" s="33">
        <v>0</v>
      </c>
      <c r="R237" s="33">
        <v>0</v>
      </c>
      <c r="S237" s="33">
        <v>0</v>
      </c>
      <c r="T237" s="33">
        <v>0</v>
      </c>
      <c r="U237" s="33">
        <v>0</v>
      </c>
      <c r="V237" s="33">
        <v>0</v>
      </c>
      <c r="W237" s="33">
        <v>0</v>
      </c>
      <c r="X237" s="33">
        <v>0</v>
      </c>
      <c r="Y237" s="33">
        <v>0</v>
      </c>
      <c r="Z237" s="33">
        <v>1035</v>
      </c>
      <c r="AA237" s="33">
        <v>0</v>
      </c>
      <c r="AB237" s="33">
        <v>0</v>
      </c>
      <c r="AC237" t="s">
        <v>4003</v>
      </c>
      <c r="AD237" t="s">
        <v>3881</v>
      </c>
      <c r="AE237" t="s">
        <v>4301</v>
      </c>
      <c r="AF237" t="s">
        <v>3876</v>
      </c>
    </row>
    <row r="238" spans="1:32" x14ac:dyDescent="0.25">
      <c r="A238" s="161">
        <v>45662</v>
      </c>
      <c r="B238" s="161">
        <v>45668</v>
      </c>
      <c r="C238" t="s">
        <v>3868</v>
      </c>
      <c r="D238" t="s">
        <v>3891</v>
      </c>
      <c r="E238" t="s">
        <v>3878</v>
      </c>
      <c r="F238" s="375">
        <v>35486</v>
      </c>
      <c r="G238" t="s">
        <v>3870</v>
      </c>
      <c r="H238" t="s">
        <v>3935</v>
      </c>
      <c r="I238" t="s">
        <v>4302</v>
      </c>
      <c r="J238" t="s">
        <v>3937</v>
      </c>
      <c r="K238" t="s">
        <v>3904</v>
      </c>
      <c r="L238" s="33">
        <v>0</v>
      </c>
      <c r="M238" s="33">
        <v>0</v>
      </c>
      <c r="N238" s="33">
        <v>0</v>
      </c>
      <c r="O238" s="33">
        <v>0</v>
      </c>
      <c r="P238" s="33">
        <v>0</v>
      </c>
      <c r="Q238" s="33">
        <v>0</v>
      </c>
      <c r="R238" s="33">
        <v>0</v>
      </c>
      <c r="S238" s="33">
        <v>0</v>
      </c>
      <c r="T238" s="33">
        <v>0</v>
      </c>
      <c r="U238" s="33">
        <v>0</v>
      </c>
      <c r="V238" s="33">
        <v>0</v>
      </c>
      <c r="W238" s="33">
        <v>0</v>
      </c>
      <c r="X238" s="33">
        <v>0</v>
      </c>
      <c r="Y238" s="33">
        <v>0</v>
      </c>
      <c r="Z238" s="33">
        <v>4422.16</v>
      </c>
      <c r="AA238" s="33">
        <v>0</v>
      </c>
      <c r="AB238" s="33">
        <v>0</v>
      </c>
      <c r="AC238" t="s">
        <v>3880</v>
      </c>
      <c r="AD238" t="s">
        <v>3874</v>
      </c>
      <c r="AE238" t="s">
        <v>4303</v>
      </c>
      <c r="AF238" t="s">
        <v>3876</v>
      </c>
    </row>
    <row r="239" spans="1:32" x14ac:dyDescent="0.25">
      <c r="A239" s="161">
        <v>45662</v>
      </c>
      <c r="B239" s="161">
        <v>45676</v>
      </c>
      <c r="C239" t="s">
        <v>3868</v>
      </c>
      <c r="D239" t="s">
        <v>3891</v>
      </c>
      <c r="E239" t="s">
        <v>3878</v>
      </c>
      <c r="F239" s="375">
        <v>35486</v>
      </c>
      <c r="G239" t="s">
        <v>3870</v>
      </c>
      <c r="H239" t="s">
        <v>3871</v>
      </c>
      <c r="I239" s="375">
        <v>44624</v>
      </c>
      <c r="J239" t="s">
        <v>22</v>
      </c>
      <c r="K239" t="s">
        <v>3904</v>
      </c>
      <c r="L239" s="33">
        <v>0</v>
      </c>
      <c r="M239" s="33">
        <v>0</v>
      </c>
      <c r="N239" s="33">
        <v>0</v>
      </c>
      <c r="O239" s="33">
        <v>0</v>
      </c>
      <c r="P239" s="33">
        <v>0</v>
      </c>
      <c r="Q239" s="33">
        <v>0</v>
      </c>
      <c r="R239" s="33">
        <v>0</v>
      </c>
      <c r="S239" s="33">
        <v>0</v>
      </c>
      <c r="T239" s="33">
        <v>0</v>
      </c>
      <c r="U239" s="33">
        <v>0</v>
      </c>
      <c r="V239" s="33">
        <v>0</v>
      </c>
      <c r="W239" s="33">
        <v>0</v>
      </c>
      <c r="X239" s="33">
        <v>0</v>
      </c>
      <c r="Y239" s="33">
        <v>0</v>
      </c>
      <c r="Z239" s="33">
        <v>0</v>
      </c>
      <c r="AA239" s="33">
        <v>0</v>
      </c>
      <c r="AB239" s="33">
        <v>0</v>
      </c>
      <c r="AC239" t="s">
        <v>3880</v>
      </c>
      <c r="AD239" t="s">
        <v>3874</v>
      </c>
      <c r="AE239" t="s">
        <v>4303</v>
      </c>
      <c r="AF239" t="s">
        <v>3876</v>
      </c>
    </row>
    <row r="240" spans="1:32" x14ac:dyDescent="0.25">
      <c r="A240" s="161">
        <v>45668</v>
      </c>
      <c r="B240" s="161">
        <v>45668</v>
      </c>
      <c r="C240" t="s">
        <v>3868</v>
      </c>
      <c r="D240" t="s">
        <v>3877</v>
      </c>
      <c r="E240" t="s">
        <v>3878</v>
      </c>
      <c r="F240" s="375">
        <v>40927</v>
      </c>
      <c r="G240" t="s">
        <v>3943</v>
      </c>
      <c r="H240" t="s">
        <v>3935</v>
      </c>
      <c r="I240" t="s">
        <v>4304</v>
      </c>
      <c r="J240" t="s">
        <v>3888</v>
      </c>
      <c r="K240" t="s">
        <v>3904</v>
      </c>
      <c r="L240" s="33">
        <v>0</v>
      </c>
      <c r="M240" s="33">
        <v>0</v>
      </c>
      <c r="N240" s="33">
        <v>0</v>
      </c>
      <c r="O240" s="33">
        <v>0</v>
      </c>
      <c r="P240" s="33">
        <v>0</v>
      </c>
      <c r="Q240" s="33">
        <v>0</v>
      </c>
      <c r="R240" s="33">
        <v>0</v>
      </c>
      <c r="S240" s="33">
        <v>0</v>
      </c>
      <c r="T240" s="33">
        <v>0</v>
      </c>
      <c r="U240" s="33">
        <v>0</v>
      </c>
      <c r="V240" s="33">
        <v>0</v>
      </c>
      <c r="W240" s="33">
        <v>0</v>
      </c>
      <c r="X240" s="33">
        <v>0</v>
      </c>
      <c r="Y240" s="33">
        <v>0</v>
      </c>
      <c r="Z240" s="33">
        <v>2117.65</v>
      </c>
      <c r="AA240" s="33">
        <v>0</v>
      </c>
      <c r="AB240" s="33">
        <v>0</v>
      </c>
      <c r="AC240" t="s">
        <v>3967</v>
      </c>
      <c r="AD240" t="s">
        <v>3881</v>
      </c>
      <c r="AE240" t="s">
        <v>4305</v>
      </c>
      <c r="AF240" t="s">
        <v>3876</v>
      </c>
    </row>
    <row r="241" spans="1:32" x14ac:dyDescent="0.25">
      <c r="A241" s="161">
        <v>45668</v>
      </c>
      <c r="B241" s="161">
        <v>45668</v>
      </c>
      <c r="C241" t="s">
        <v>3894</v>
      </c>
      <c r="D241" t="s">
        <v>3891</v>
      </c>
      <c r="E241" t="s">
        <v>3997</v>
      </c>
      <c r="F241" s="375">
        <v>40735</v>
      </c>
      <c r="G241" t="s">
        <v>4306</v>
      </c>
      <c r="H241" t="s">
        <v>3909</v>
      </c>
      <c r="I241" s="375">
        <v>44691</v>
      </c>
      <c r="J241" t="s">
        <v>3888</v>
      </c>
      <c r="K241" t="s">
        <v>3904</v>
      </c>
      <c r="L241" s="33">
        <v>510</v>
      </c>
      <c r="M241" s="33">
        <v>0</v>
      </c>
      <c r="N241" s="33">
        <v>408</v>
      </c>
      <c r="O241" s="33">
        <v>408</v>
      </c>
      <c r="P241" s="33">
        <v>0</v>
      </c>
      <c r="Q241" s="33">
        <v>0</v>
      </c>
      <c r="R241" s="33">
        <v>102</v>
      </c>
      <c r="S241" s="33">
        <v>102</v>
      </c>
      <c r="T241" s="33">
        <v>0</v>
      </c>
      <c r="U241" s="33">
        <v>0</v>
      </c>
      <c r="V241" s="33">
        <v>510</v>
      </c>
      <c r="W241" s="33">
        <v>0</v>
      </c>
      <c r="X241" s="33">
        <v>0</v>
      </c>
      <c r="Y241" s="33">
        <v>0</v>
      </c>
      <c r="Z241" s="33">
        <v>102</v>
      </c>
      <c r="AA241" s="33">
        <v>0</v>
      </c>
      <c r="AB241" s="33">
        <v>0</v>
      </c>
      <c r="AC241" t="s">
        <v>3983</v>
      </c>
      <c r="AD241" t="s">
        <v>3881</v>
      </c>
      <c r="AE241" t="s">
        <v>4307</v>
      </c>
      <c r="AF241" t="s">
        <v>3876</v>
      </c>
    </row>
    <row r="242" spans="1:32" x14ac:dyDescent="0.25">
      <c r="A242" s="161">
        <v>45668</v>
      </c>
      <c r="B242" s="161">
        <v>45668</v>
      </c>
      <c r="C242" t="s">
        <v>3894</v>
      </c>
      <c r="D242" t="s">
        <v>3996</v>
      </c>
      <c r="E242" t="s">
        <v>3907</v>
      </c>
      <c r="F242" s="375">
        <v>36886</v>
      </c>
      <c r="G242" t="s">
        <v>4040</v>
      </c>
      <c r="H242" t="s">
        <v>3909</v>
      </c>
      <c r="I242" s="375">
        <v>44693</v>
      </c>
      <c r="J242" t="s">
        <v>3888</v>
      </c>
      <c r="K242" t="s">
        <v>3904</v>
      </c>
      <c r="L242" s="33">
        <v>420</v>
      </c>
      <c r="M242" s="33">
        <v>0</v>
      </c>
      <c r="N242" s="33">
        <v>336</v>
      </c>
      <c r="O242" s="33">
        <v>336</v>
      </c>
      <c r="P242" s="33">
        <v>0</v>
      </c>
      <c r="Q242" s="33">
        <v>0</v>
      </c>
      <c r="R242" s="33">
        <v>84</v>
      </c>
      <c r="S242" s="33">
        <v>84</v>
      </c>
      <c r="T242" s="33">
        <v>0</v>
      </c>
      <c r="U242" s="33">
        <v>0</v>
      </c>
      <c r="V242" s="33">
        <v>420</v>
      </c>
      <c r="W242" s="33">
        <v>0</v>
      </c>
      <c r="X242" s="33">
        <v>0</v>
      </c>
      <c r="Y242" s="33">
        <v>0</v>
      </c>
      <c r="Z242" s="33">
        <v>84</v>
      </c>
      <c r="AA242" s="33">
        <v>0</v>
      </c>
      <c r="AB242" s="33">
        <v>121.94</v>
      </c>
      <c r="AC242" t="s">
        <v>4105</v>
      </c>
      <c r="AD242" t="s">
        <v>3881</v>
      </c>
      <c r="AE242" t="s">
        <v>4308</v>
      </c>
      <c r="AF242" t="s">
        <v>3876</v>
      </c>
    </row>
    <row r="243" spans="1:32" x14ac:dyDescent="0.25">
      <c r="A243" s="161">
        <v>45668</v>
      </c>
      <c r="B243" s="161">
        <v>45668</v>
      </c>
      <c r="C243" t="s">
        <v>3868</v>
      </c>
      <c r="D243" t="s">
        <v>3877</v>
      </c>
      <c r="E243" t="s">
        <v>3878</v>
      </c>
      <c r="F243" s="375">
        <v>40027</v>
      </c>
      <c r="G243" t="s">
        <v>4309</v>
      </c>
      <c r="H243" t="s">
        <v>3935</v>
      </c>
      <c r="I243" t="s">
        <v>4310</v>
      </c>
      <c r="J243" t="s">
        <v>3937</v>
      </c>
      <c r="K243" t="s">
        <v>3904</v>
      </c>
      <c r="L243" s="33">
        <v>0</v>
      </c>
      <c r="M243" s="33">
        <v>0</v>
      </c>
      <c r="N243" s="33">
        <v>0</v>
      </c>
      <c r="O243" s="33">
        <v>0</v>
      </c>
      <c r="P243" s="33">
        <v>0</v>
      </c>
      <c r="Q243" s="33">
        <v>0</v>
      </c>
      <c r="R243" s="33">
        <v>0</v>
      </c>
      <c r="S243" s="33">
        <v>0</v>
      </c>
      <c r="T243" s="33">
        <v>0</v>
      </c>
      <c r="U243" s="33">
        <v>0</v>
      </c>
      <c r="V243" s="33">
        <v>0</v>
      </c>
      <c r="W243" s="33">
        <v>0</v>
      </c>
      <c r="X243" s="33">
        <v>0</v>
      </c>
      <c r="Y243" s="33">
        <v>0</v>
      </c>
      <c r="Z243" s="33">
        <v>8357.58</v>
      </c>
      <c r="AA243" s="33">
        <v>0</v>
      </c>
      <c r="AB243" s="33">
        <v>0</v>
      </c>
      <c r="AC243" t="s">
        <v>3920</v>
      </c>
      <c r="AD243" t="s">
        <v>3874</v>
      </c>
      <c r="AE243" t="s">
        <v>4311</v>
      </c>
      <c r="AF243" t="s">
        <v>3876</v>
      </c>
    </row>
    <row r="244" spans="1:32" x14ac:dyDescent="0.25">
      <c r="A244" s="161">
        <v>45668</v>
      </c>
      <c r="B244" s="161">
        <v>45675</v>
      </c>
      <c r="C244" t="s">
        <v>3868</v>
      </c>
      <c r="D244" t="s">
        <v>3877</v>
      </c>
      <c r="E244" t="s">
        <v>3878</v>
      </c>
      <c r="F244" s="375">
        <v>40027</v>
      </c>
      <c r="G244" t="s">
        <v>4309</v>
      </c>
      <c r="H244" t="s">
        <v>3935</v>
      </c>
      <c r="I244" t="s">
        <v>4310</v>
      </c>
      <c r="J244" t="s">
        <v>3888</v>
      </c>
      <c r="K244" t="s">
        <v>3904</v>
      </c>
      <c r="L244" s="33">
        <v>0</v>
      </c>
      <c r="M244" s="33">
        <v>0</v>
      </c>
      <c r="N244" s="33">
        <v>0</v>
      </c>
      <c r="O244" s="33">
        <v>0</v>
      </c>
      <c r="P244" s="33">
        <v>0</v>
      </c>
      <c r="Q244" s="33">
        <v>0</v>
      </c>
      <c r="R244" s="33">
        <v>0</v>
      </c>
      <c r="S244" s="33">
        <v>0</v>
      </c>
      <c r="T244" s="33">
        <v>0</v>
      </c>
      <c r="U244" s="33">
        <v>0</v>
      </c>
      <c r="V244" s="33">
        <v>0</v>
      </c>
      <c r="W244" s="33">
        <v>0</v>
      </c>
      <c r="X244" s="33">
        <v>0</v>
      </c>
      <c r="Y244" s="33">
        <v>0</v>
      </c>
      <c r="Z244" s="33">
        <v>7814.79</v>
      </c>
      <c r="AA244" s="33">
        <v>0</v>
      </c>
      <c r="AB244" s="33">
        <v>0</v>
      </c>
      <c r="AC244" t="s">
        <v>3920</v>
      </c>
      <c r="AD244" t="s">
        <v>3874</v>
      </c>
      <c r="AE244" t="s">
        <v>4311</v>
      </c>
      <c r="AF244" t="s">
        <v>3876</v>
      </c>
    </row>
    <row r="245" spans="1:32" x14ac:dyDescent="0.25">
      <c r="A245" s="161">
        <v>45668</v>
      </c>
      <c r="B245" s="161">
        <v>45668</v>
      </c>
      <c r="C245" t="s">
        <v>3868</v>
      </c>
      <c r="D245" t="s">
        <v>3877</v>
      </c>
      <c r="E245" t="s">
        <v>3878</v>
      </c>
      <c r="F245" s="375">
        <v>36269</v>
      </c>
      <c r="G245" t="s">
        <v>4312</v>
      </c>
      <c r="H245" t="s">
        <v>3871</v>
      </c>
      <c r="I245" s="375">
        <v>44702</v>
      </c>
      <c r="J245" t="s">
        <v>22</v>
      </c>
      <c r="K245" t="s">
        <v>3904</v>
      </c>
      <c r="L245" s="33">
        <v>675.69</v>
      </c>
      <c r="M245" s="33">
        <v>675.69</v>
      </c>
      <c r="N245" s="33">
        <v>0</v>
      </c>
      <c r="O245" s="33">
        <v>0</v>
      </c>
      <c r="P245" s="33">
        <v>0</v>
      </c>
      <c r="Q245" s="33">
        <v>0</v>
      </c>
      <c r="R245" s="33">
        <v>675.69</v>
      </c>
      <c r="S245" s="33">
        <v>0</v>
      </c>
      <c r="T245" s="33">
        <v>0</v>
      </c>
      <c r="U245" s="33">
        <v>0</v>
      </c>
      <c r="V245" s="33">
        <v>0</v>
      </c>
      <c r="W245" s="33">
        <v>0</v>
      </c>
      <c r="X245" s="33">
        <v>0</v>
      </c>
      <c r="Y245" s="33">
        <v>0</v>
      </c>
      <c r="Z245" s="33">
        <v>0</v>
      </c>
      <c r="AA245" s="33">
        <v>0</v>
      </c>
      <c r="AB245" s="33">
        <v>1144</v>
      </c>
      <c r="AC245" t="s">
        <v>3873</v>
      </c>
      <c r="AD245" t="s">
        <v>3881</v>
      </c>
      <c r="AE245" t="s">
        <v>4313</v>
      </c>
      <c r="AF245" t="s">
        <v>3876</v>
      </c>
    </row>
    <row r="246" spans="1:32" x14ac:dyDescent="0.25">
      <c r="A246" s="161">
        <v>45668</v>
      </c>
      <c r="B246" s="161">
        <v>45668</v>
      </c>
      <c r="C246" t="s">
        <v>3894</v>
      </c>
      <c r="D246" t="s">
        <v>3891</v>
      </c>
      <c r="E246" t="s">
        <v>3907</v>
      </c>
      <c r="F246" s="375">
        <v>40126</v>
      </c>
      <c r="G246" t="s">
        <v>4314</v>
      </c>
      <c r="H246" t="s">
        <v>3935</v>
      </c>
      <c r="I246" t="s">
        <v>4315</v>
      </c>
      <c r="J246" t="s">
        <v>3888</v>
      </c>
      <c r="K246" t="s">
        <v>3904</v>
      </c>
      <c r="L246" s="33">
        <v>766.93</v>
      </c>
      <c r="M246" s="33">
        <v>477.93</v>
      </c>
      <c r="N246" s="33">
        <v>0</v>
      </c>
      <c r="O246" s="33">
        <v>0</v>
      </c>
      <c r="P246" s="33">
        <v>0</v>
      </c>
      <c r="Q246" s="33">
        <v>0</v>
      </c>
      <c r="R246" s="33">
        <v>766.93</v>
      </c>
      <c r="S246" s="33">
        <v>289</v>
      </c>
      <c r="T246" s="33">
        <v>0</v>
      </c>
      <c r="U246" s="33">
        <v>0</v>
      </c>
      <c r="V246" s="33">
        <v>289</v>
      </c>
      <c r="W246" s="33">
        <v>0</v>
      </c>
      <c r="X246" s="33">
        <v>0</v>
      </c>
      <c r="Y246" s="33">
        <v>0</v>
      </c>
      <c r="Z246" s="33">
        <v>288.99</v>
      </c>
      <c r="AA246" s="33">
        <v>0</v>
      </c>
      <c r="AB246" s="33">
        <v>0</v>
      </c>
      <c r="AC246" t="s">
        <v>3873</v>
      </c>
      <c r="AD246" t="s">
        <v>3881</v>
      </c>
      <c r="AE246" t="s">
        <v>4316</v>
      </c>
      <c r="AF246" t="s">
        <v>3876</v>
      </c>
    </row>
    <row r="247" spans="1:32" x14ac:dyDescent="0.25">
      <c r="A247" s="161">
        <v>45668</v>
      </c>
      <c r="B247" s="161">
        <v>45668</v>
      </c>
      <c r="C247" t="s">
        <v>3894</v>
      </c>
      <c r="D247" t="s">
        <v>3891</v>
      </c>
      <c r="E247" t="s">
        <v>2236</v>
      </c>
      <c r="F247" s="375">
        <v>40968</v>
      </c>
      <c r="G247" t="s">
        <v>4236</v>
      </c>
      <c r="H247" t="s">
        <v>3871</v>
      </c>
      <c r="I247" s="375">
        <v>44712</v>
      </c>
      <c r="J247" t="s">
        <v>22</v>
      </c>
      <c r="K247" t="s">
        <v>3904</v>
      </c>
      <c r="L247" s="33">
        <v>103.95</v>
      </c>
      <c r="M247" s="33">
        <v>103.95</v>
      </c>
      <c r="N247" s="33">
        <v>0</v>
      </c>
      <c r="O247" s="33">
        <v>0</v>
      </c>
      <c r="P247" s="33">
        <v>0</v>
      </c>
      <c r="Q247" s="33">
        <v>0</v>
      </c>
      <c r="R247" s="33">
        <v>103.95</v>
      </c>
      <c r="S247" s="33">
        <v>0</v>
      </c>
      <c r="T247" s="33">
        <v>0</v>
      </c>
      <c r="U247" s="33">
        <v>0</v>
      </c>
      <c r="V247" s="33">
        <v>0</v>
      </c>
      <c r="W247" s="33">
        <v>0</v>
      </c>
      <c r="X247" s="33">
        <v>0</v>
      </c>
      <c r="Y247" s="33">
        <v>0</v>
      </c>
      <c r="Z247" s="33">
        <v>0</v>
      </c>
      <c r="AA247" s="33">
        <v>0</v>
      </c>
      <c r="AB247" s="33">
        <v>0</v>
      </c>
      <c r="AC247" t="s">
        <v>3873</v>
      </c>
      <c r="AD247" t="s">
        <v>3881</v>
      </c>
      <c r="AE247" t="s">
        <v>4317</v>
      </c>
      <c r="AF247" t="s">
        <v>3876</v>
      </c>
    </row>
    <row r="248" spans="1:32" x14ac:dyDescent="0.25">
      <c r="A248" s="161">
        <v>45668</v>
      </c>
      <c r="B248" s="161">
        <v>45668</v>
      </c>
      <c r="C248" t="s">
        <v>3868</v>
      </c>
      <c r="D248" t="s">
        <v>3877</v>
      </c>
      <c r="E248" t="s">
        <v>3878</v>
      </c>
      <c r="F248" s="375">
        <v>39704</v>
      </c>
      <c r="G248" t="s">
        <v>4189</v>
      </c>
      <c r="H248" t="s">
        <v>3871</v>
      </c>
      <c r="I248" s="375">
        <v>44713</v>
      </c>
      <c r="J248" t="s">
        <v>22</v>
      </c>
      <c r="K248" t="s">
        <v>3904</v>
      </c>
      <c r="L248" s="33">
        <v>51.98</v>
      </c>
      <c r="M248" s="33">
        <v>51.98</v>
      </c>
      <c r="N248" s="33">
        <v>0</v>
      </c>
      <c r="O248" s="33">
        <v>0</v>
      </c>
      <c r="P248" s="33">
        <v>0</v>
      </c>
      <c r="Q248" s="33">
        <v>0</v>
      </c>
      <c r="R248" s="33">
        <v>51.98</v>
      </c>
      <c r="S248" s="33">
        <v>0</v>
      </c>
      <c r="T248" s="33">
        <v>0</v>
      </c>
      <c r="U248" s="33">
        <v>0</v>
      </c>
      <c r="V248" s="33">
        <v>0</v>
      </c>
      <c r="W248" s="33">
        <v>0</v>
      </c>
      <c r="X248" s="33">
        <v>0</v>
      </c>
      <c r="Y248" s="33">
        <v>0</v>
      </c>
      <c r="Z248" s="33">
        <v>0</v>
      </c>
      <c r="AA248" s="33">
        <v>0</v>
      </c>
      <c r="AB248" s="33">
        <v>1787.4</v>
      </c>
      <c r="AC248" t="s">
        <v>3967</v>
      </c>
      <c r="AD248" t="s">
        <v>3874</v>
      </c>
      <c r="AE248" t="s">
        <v>4318</v>
      </c>
      <c r="AF248" t="s">
        <v>3876</v>
      </c>
    </row>
    <row r="249" spans="1:32" x14ac:dyDescent="0.25">
      <c r="A249" s="161">
        <v>45668</v>
      </c>
      <c r="B249" s="161">
        <v>45668</v>
      </c>
      <c r="C249" t="s">
        <v>3894</v>
      </c>
      <c r="D249" t="s">
        <v>3891</v>
      </c>
      <c r="E249" t="s">
        <v>3907</v>
      </c>
      <c r="F249" s="375">
        <v>39554</v>
      </c>
      <c r="G249" t="s">
        <v>4262</v>
      </c>
      <c r="H249" t="s">
        <v>3871</v>
      </c>
      <c r="I249" s="375">
        <v>44723</v>
      </c>
      <c r="J249" t="s">
        <v>22</v>
      </c>
      <c r="K249" t="s">
        <v>3904</v>
      </c>
      <c r="L249" s="33">
        <v>381.86</v>
      </c>
      <c r="M249" s="33">
        <v>381.86</v>
      </c>
      <c r="N249" s="33">
        <v>0</v>
      </c>
      <c r="O249" s="33">
        <v>0</v>
      </c>
      <c r="P249" s="33">
        <v>0</v>
      </c>
      <c r="Q249" s="33">
        <v>0</v>
      </c>
      <c r="R249" s="33">
        <v>381.86</v>
      </c>
      <c r="S249" s="33">
        <v>0</v>
      </c>
      <c r="T249" s="33">
        <v>0</v>
      </c>
      <c r="U249" s="33">
        <v>0</v>
      </c>
      <c r="V249" s="33">
        <v>0</v>
      </c>
      <c r="W249" s="33">
        <v>0</v>
      </c>
      <c r="X249" s="33">
        <v>0</v>
      </c>
      <c r="Y249" s="33">
        <v>0</v>
      </c>
      <c r="Z249" s="33">
        <v>0</v>
      </c>
      <c r="AA249" s="33">
        <v>0</v>
      </c>
      <c r="AB249" s="33">
        <v>0</v>
      </c>
      <c r="AC249" t="s">
        <v>3957</v>
      </c>
      <c r="AD249" t="s">
        <v>3881</v>
      </c>
      <c r="AE249" t="s">
        <v>4319</v>
      </c>
      <c r="AF249" t="s">
        <v>3876</v>
      </c>
    </row>
    <row r="250" spans="1:32" x14ac:dyDescent="0.25">
      <c r="A250" s="161">
        <v>45668</v>
      </c>
      <c r="B250" s="161">
        <v>45668</v>
      </c>
      <c r="C250" t="s">
        <v>3894</v>
      </c>
      <c r="D250" t="s">
        <v>3891</v>
      </c>
      <c r="E250" t="s">
        <v>3997</v>
      </c>
      <c r="F250" s="375">
        <v>39549</v>
      </c>
      <c r="G250" t="s">
        <v>4005</v>
      </c>
      <c r="H250" t="s">
        <v>3935</v>
      </c>
      <c r="I250" t="s">
        <v>4320</v>
      </c>
      <c r="J250" t="s">
        <v>3937</v>
      </c>
      <c r="K250" t="s">
        <v>3904</v>
      </c>
      <c r="L250" s="33">
        <v>0</v>
      </c>
      <c r="M250" s="33">
        <v>0</v>
      </c>
      <c r="N250" s="33">
        <v>0</v>
      </c>
      <c r="O250" s="33">
        <v>0</v>
      </c>
      <c r="P250" s="33">
        <v>0</v>
      </c>
      <c r="Q250" s="33">
        <v>0</v>
      </c>
      <c r="R250" s="33">
        <v>0</v>
      </c>
      <c r="S250" s="33">
        <v>0</v>
      </c>
      <c r="T250" s="33">
        <v>0</v>
      </c>
      <c r="U250" s="33">
        <v>0</v>
      </c>
      <c r="V250" s="33">
        <v>0</v>
      </c>
      <c r="W250" s="33">
        <v>0</v>
      </c>
      <c r="X250" s="33">
        <v>0</v>
      </c>
      <c r="Y250" s="33">
        <v>0</v>
      </c>
      <c r="Z250" s="33">
        <v>2414.9299999999998</v>
      </c>
      <c r="AA250" s="33">
        <v>0</v>
      </c>
      <c r="AB250" s="33">
        <v>0</v>
      </c>
      <c r="AC250" t="s">
        <v>3972</v>
      </c>
      <c r="AD250" t="s">
        <v>3881</v>
      </c>
      <c r="AE250" t="s">
        <v>4321</v>
      </c>
      <c r="AF250" t="s">
        <v>3876</v>
      </c>
    </row>
    <row r="251" spans="1:32" x14ac:dyDescent="0.25">
      <c r="A251" s="161">
        <v>45668</v>
      </c>
      <c r="B251" s="161">
        <v>45679</v>
      </c>
      <c r="C251" t="s">
        <v>3894</v>
      </c>
      <c r="D251" t="s">
        <v>3891</v>
      </c>
      <c r="E251" t="s">
        <v>3997</v>
      </c>
      <c r="F251" s="375">
        <v>39549</v>
      </c>
      <c r="G251" t="s">
        <v>4005</v>
      </c>
      <c r="H251" t="s">
        <v>3935</v>
      </c>
      <c r="I251" t="s">
        <v>4320</v>
      </c>
      <c r="J251" t="s">
        <v>3888</v>
      </c>
      <c r="K251" t="s">
        <v>3904</v>
      </c>
      <c r="L251" s="33">
        <v>0</v>
      </c>
      <c r="M251" s="33">
        <v>0</v>
      </c>
      <c r="N251" s="33">
        <v>0</v>
      </c>
      <c r="O251" s="33">
        <v>0</v>
      </c>
      <c r="P251" s="33">
        <v>0</v>
      </c>
      <c r="Q251" s="33">
        <v>0</v>
      </c>
      <c r="R251" s="33">
        <v>0</v>
      </c>
      <c r="S251" s="33">
        <v>0</v>
      </c>
      <c r="T251" s="33">
        <v>0</v>
      </c>
      <c r="U251" s="33">
        <v>0</v>
      </c>
      <c r="V251" s="33">
        <v>0</v>
      </c>
      <c r="W251" s="33">
        <v>0</v>
      </c>
      <c r="X251" s="33">
        <v>0</v>
      </c>
      <c r="Y251" s="33">
        <v>0</v>
      </c>
      <c r="Z251" s="33">
        <v>1500</v>
      </c>
      <c r="AA251" s="33">
        <v>0</v>
      </c>
      <c r="AB251" s="33">
        <v>0</v>
      </c>
      <c r="AC251" t="s">
        <v>3972</v>
      </c>
      <c r="AD251" t="s">
        <v>3881</v>
      </c>
      <c r="AE251" t="s">
        <v>4321</v>
      </c>
      <c r="AF251" t="s">
        <v>3876</v>
      </c>
    </row>
    <row r="252" spans="1:32" x14ac:dyDescent="0.25">
      <c r="A252" s="161">
        <v>45668</v>
      </c>
      <c r="B252" s="161">
        <v>45668</v>
      </c>
      <c r="C252" t="s">
        <v>3894</v>
      </c>
      <c r="D252" t="s">
        <v>3891</v>
      </c>
      <c r="E252" t="s">
        <v>3997</v>
      </c>
      <c r="F252" s="375">
        <v>40834</v>
      </c>
      <c r="G252" t="s">
        <v>4322</v>
      </c>
      <c r="H252" t="s">
        <v>3935</v>
      </c>
      <c r="I252" t="s">
        <v>4323</v>
      </c>
      <c r="J252" t="s">
        <v>3937</v>
      </c>
      <c r="K252" t="s">
        <v>3904</v>
      </c>
      <c r="L252" s="33">
        <v>0</v>
      </c>
      <c r="M252" s="33">
        <v>0</v>
      </c>
      <c r="N252" s="33">
        <v>0</v>
      </c>
      <c r="O252" s="33">
        <v>0</v>
      </c>
      <c r="P252" s="33">
        <v>0</v>
      </c>
      <c r="Q252" s="33">
        <v>0</v>
      </c>
      <c r="R252" s="33">
        <v>0</v>
      </c>
      <c r="S252" s="33">
        <v>0</v>
      </c>
      <c r="T252" s="33">
        <v>0</v>
      </c>
      <c r="U252" s="33">
        <v>0</v>
      </c>
      <c r="V252" s="33">
        <v>0</v>
      </c>
      <c r="W252" s="33">
        <v>0</v>
      </c>
      <c r="X252" s="33">
        <v>0</v>
      </c>
      <c r="Y252" s="33">
        <v>0</v>
      </c>
      <c r="Z252" s="33">
        <v>1100</v>
      </c>
      <c r="AA252" s="33">
        <v>0</v>
      </c>
      <c r="AB252" s="33">
        <v>0</v>
      </c>
      <c r="AC252" t="s">
        <v>3952</v>
      </c>
      <c r="AD252" t="s">
        <v>3881</v>
      </c>
      <c r="AE252" t="s">
        <v>4324</v>
      </c>
      <c r="AF252" t="s">
        <v>3876</v>
      </c>
    </row>
    <row r="253" spans="1:32" x14ac:dyDescent="0.25">
      <c r="A253" s="161">
        <v>45668</v>
      </c>
      <c r="B253" s="161">
        <v>45668</v>
      </c>
      <c r="C253" t="s">
        <v>3894</v>
      </c>
      <c r="D253" t="s">
        <v>3891</v>
      </c>
      <c r="E253" t="s">
        <v>3907</v>
      </c>
      <c r="F253" s="375">
        <v>37779</v>
      </c>
      <c r="G253" t="s">
        <v>4325</v>
      </c>
      <c r="H253" t="s">
        <v>3871</v>
      </c>
      <c r="I253" s="375">
        <v>44737</v>
      </c>
      <c r="J253" t="s">
        <v>22</v>
      </c>
      <c r="K253" t="s">
        <v>3904</v>
      </c>
      <c r="L253" s="33">
        <v>51.98</v>
      </c>
      <c r="M253" s="33">
        <v>51.98</v>
      </c>
      <c r="N253" s="33">
        <v>0</v>
      </c>
      <c r="O253" s="33">
        <v>0</v>
      </c>
      <c r="P253" s="33">
        <v>0</v>
      </c>
      <c r="Q253" s="33">
        <v>0</v>
      </c>
      <c r="R253" s="33">
        <v>51.98</v>
      </c>
      <c r="S253" s="33">
        <v>0</v>
      </c>
      <c r="T253" s="33">
        <v>0</v>
      </c>
      <c r="U253" s="33">
        <v>0</v>
      </c>
      <c r="V253" s="33">
        <v>0</v>
      </c>
      <c r="W253" s="33">
        <v>0</v>
      </c>
      <c r="X253" s="33">
        <v>0</v>
      </c>
      <c r="Y253" s="33">
        <v>0</v>
      </c>
      <c r="Z253" s="33">
        <v>0</v>
      </c>
      <c r="AA253" s="33">
        <v>0</v>
      </c>
      <c r="AB253" s="33">
        <v>0</v>
      </c>
      <c r="AC253" t="s">
        <v>4174</v>
      </c>
      <c r="AD253" t="s">
        <v>3881</v>
      </c>
      <c r="AE253" t="s">
        <v>4326</v>
      </c>
      <c r="AF253" t="s">
        <v>3876</v>
      </c>
    </row>
    <row r="254" spans="1:32" x14ac:dyDescent="0.25">
      <c r="A254" s="161">
        <v>45669</v>
      </c>
      <c r="B254" s="161">
        <v>45669</v>
      </c>
      <c r="C254" t="s">
        <v>3868</v>
      </c>
      <c r="D254" t="s">
        <v>3877</v>
      </c>
      <c r="E254" t="s">
        <v>3878</v>
      </c>
      <c r="F254" s="375">
        <v>6588</v>
      </c>
      <c r="G254" t="s">
        <v>4327</v>
      </c>
      <c r="H254" t="s">
        <v>3871</v>
      </c>
      <c r="I254" s="375">
        <v>44745</v>
      </c>
      <c r="J254" t="s">
        <v>22</v>
      </c>
      <c r="K254" t="s">
        <v>3904</v>
      </c>
      <c r="L254" s="33">
        <v>35</v>
      </c>
      <c r="M254" s="33">
        <v>35</v>
      </c>
      <c r="N254" s="33">
        <v>0</v>
      </c>
      <c r="O254" s="33">
        <v>0</v>
      </c>
      <c r="P254" s="33">
        <v>0</v>
      </c>
      <c r="Q254" s="33">
        <v>0</v>
      </c>
      <c r="R254" s="33">
        <v>35</v>
      </c>
      <c r="S254" s="33">
        <v>0</v>
      </c>
      <c r="T254" s="33">
        <v>0</v>
      </c>
      <c r="U254" s="33">
        <v>0</v>
      </c>
      <c r="V254" s="33">
        <v>0</v>
      </c>
      <c r="W254" s="33">
        <v>0</v>
      </c>
      <c r="X254" s="33">
        <v>0</v>
      </c>
      <c r="Y254" s="33">
        <v>0</v>
      </c>
      <c r="Z254" s="33">
        <v>0</v>
      </c>
      <c r="AA254" s="33">
        <v>0</v>
      </c>
      <c r="AB254" s="33">
        <v>0</v>
      </c>
      <c r="AC254" t="s">
        <v>4139</v>
      </c>
      <c r="AD254" t="s">
        <v>3881</v>
      </c>
      <c r="AE254" t="s">
        <v>4328</v>
      </c>
      <c r="AF254" t="s">
        <v>3876</v>
      </c>
    </row>
    <row r="255" spans="1:32" x14ac:dyDescent="0.25">
      <c r="A255" s="161">
        <v>45669</v>
      </c>
      <c r="B255" t="s">
        <v>3867</v>
      </c>
      <c r="C255" t="s">
        <v>3868</v>
      </c>
      <c r="D255" t="s">
        <v>3877</v>
      </c>
      <c r="E255" t="s">
        <v>3878</v>
      </c>
      <c r="F255" s="375">
        <v>40974</v>
      </c>
      <c r="G255" t="s">
        <v>4329</v>
      </c>
      <c r="H255" t="s">
        <v>3871</v>
      </c>
      <c r="I255" s="375">
        <v>44746</v>
      </c>
      <c r="J255" t="s">
        <v>3867</v>
      </c>
      <c r="K255" t="s">
        <v>3904</v>
      </c>
      <c r="L255" s="33">
        <v>851.43</v>
      </c>
      <c r="M255" s="33">
        <v>571.42999999999995</v>
      </c>
      <c r="N255" s="33">
        <v>0</v>
      </c>
      <c r="O255" s="33">
        <v>0</v>
      </c>
      <c r="P255" s="33">
        <v>0</v>
      </c>
      <c r="Q255" s="33">
        <v>0</v>
      </c>
      <c r="R255" s="33">
        <v>851.43</v>
      </c>
      <c r="S255" s="33">
        <v>280</v>
      </c>
      <c r="T255" s="33">
        <v>0</v>
      </c>
      <c r="U255" s="33">
        <v>0</v>
      </c>
      <c r="V255" s="33">
        <v>280</v>
      </c>
      <c r="W255" s="33">
        <v>0</v>
      </c>
      <c r="X255" s="33">
        <v>0</v>
      </c>
      <c r="Y255" s="33">
        <v>0</v>
      </c>
      <c r="Z255" s="33">
        <v>0</v>
      </c>
      <c r="AA255" s="33">
        <v>0</v>
      </c>
      <c r="AB255" s="33">
        <v>280</v>
      </c>
      <c r="AC255" t="s">
        <v>3988</v>
      </c>
      <c r="AD255" t="s">
        <v>3881</v>
      </c>
      <c r="AE255" t="s">
        <v>4330</v>
      </c>
      <c r="AF255" t="s">
        <v>3876</v>
      </c>
    </row>
    <row r="256" spans="1:32" x14ac:dyDescent="0.25">
      <c r="A256" s="161">
        <v>45669</v>
      </c>
      <c r="B256" s="161">
        <v>45669</v>
      </c>
      <c r="C256" t="s">
        <v>3868</v>
      </c>
      <c r="D256" t="s">
        <v>3877</v>
      </c>
      <c r="E256" t="s">
        <v>1914</v>
      </c>
      <c r="F256" s="375">
        <v>40697</v>
      </c>
      <c r="G256" t="s">
        <v>4038</v>
      </c>
      <c r="H256" t="s">
        <v>3903</v>
      </c>
      <c r="I256" s="375">
        <v>44748</v>
      </c>
      <c r="J256" t="s">
        <v>22</v>
      </c>
      <c r="K256" t="s">
        <v>3904</v>
      </c>
      <c r="L256" s="33">
        <v>178.5</v>
      </c>
      <c r="M256" s="33">
        <v>0</v>
      </c>
      <c r="N256" s="33">
        <v>178.5</v>
      </c>
      <c r="O256" s="33">
        <v>178.5</v>
      </c>
      <c r="P256" s="33">
        <v>0</v>
      </c>
      <c r="Q256" s="33">
        <v>0</v>
      </c>
      <c r="R256" s="33">
        <v>0</v>
      </c>
      <c r="S256" s="33">
        <v>0</v>
      </c>
      <c r="T256" s="33">
        <v>0</v>
      </c>
      <c r="U256" s="33">
        <v>0</v>
      </c>
      <c r="V256" s="33">
        <v>178.5</v>
      </c>
      <c r="W256" s="33">
        <v>0</v>
      </c>
      <c r="X256" s="33">
        <v>0</v>
      </c>
      <c r="Y256" s="33">
        <v>0</v>
      </c>
      <c r="Z256" s="33">
        <v>0</v>
      </c>
      <c r="AA256" s="33">
        <v>0</v>
      </c>
      <c r="AB256" s="33">
        <v>0</v>
      </c>
      <c r="AC256" t="s">
        <v>4187</v>
      </c>
      <c r="AD256" t="s">
        <v>3881</v>
      </c>
      <c r="AE256" t="s">
        <v>4331</v>
      </c>
      <c r="AF256" t="s">
        <v>3876</v>
      </c>
    </row>
    <row r="257" spans="1:32" x14ac:dyDescent="0.25">
      <c r="A257" s="161">
        <v>45669</v>
      </c>
      <c r="B257" s="161">
        <v>45669</v>
      </c>
      <c r="C257" t="s">
        <v>3894</v>
      </c>
      <c r="D257" t="s">
        <v>3891</v>
      </c>
      <c r="E257" t="s">
        <v>3907</v>
      </c>
      <c r="F257" s="375">
        <v>36078</v>
      </c>
      <c r="G257" t="s">
        <v>4332</v>
      </c>
      <c r="H257" t="s">
        <v>3903</v>
      </c>
      <c r="I257" s="375">
        <v>44751</v>
      </c>
      <c r="J257" t="s">
        <v>22</v>
      </c>
      <c r="K257" t="s">
        <v>3904</v>
      </c>
      <c r="L257" s="33">
        <v>308</v>
      </c>
      <c r="M257" s="33">
        <v>0</v>
      </c>
      <c r="N257" s="33">
        <v>308</v>
      </c>
      <c r="O257" s="33">
        <v>308</v>
      </c>
      <c r="P257" s="33">
        <v>0</v>
      </c>
      <c r="Q257" s="33">
        <v>0</v>
      </c>
      <c r="R257" s="33">
        <v>0</v>
      </c>
      <c r="S257" s="33">
        <v>0</v>
      </c>
      <c r="T257" s="33">
        <v>0</v>
      </c>
      <c r="U257" s="33">
        <v>0</v>
      </c>
      <c r="V257" s="33">
        <v>308</v>
      </c>
      <c r="W257" s="33">
        <v>0</v>
      </c>
      <c r="X257" s="33">
        <v>0</v>
      </c>
      <c r="Y257" s="33">
        <v>0</v>
      </c>
      <c r="Z257" s="33">
        <v>0</v>
      </c>
      <c r="AA257" s="33">
        <v>0</v>
      </c>
      <c r="AB257" s="33">
        <v>0</v>
      </c>
      <c r="AC257" t="s">
        <v>3873</v>
      </c>
      <c r="AD257" t="s">
        <v>3881</v>
      </c>
      <c r="AE257" t="s">
        <v>4333</v>
      </c>
      <c r="AF257" t="s">
        <v>3876</v>
      </c>
    </row>
    <row r="258" spans="1:32" x14ac:dyDescent="0.25">
      <c r="A258" s="161">
        <v>45668</v>
      </c>
      <c r="B258" s="161">
        <v>45669</v>
      </c>
      <c r="C258" t="s">
        <v>3894</v>
      </c>
      <c r="D258" t="s">
        <v>4334</v>
      </c>
      <c r="E258" t="s">
        <v>2236</v>
      </c>
      <c r="F258" s="375">
        <v>40761</v>
      </c>
      <c r="G258" t="s">
        <v>4104</v>
      </c>
      <c r="H258" t="s">
        <v>3909</v>
      </c>
      <c r="I258" s="375">
        <v>44754</v>
      </c>
      <c r="J258" t="s">
        <v>3937</v>
      </c>
      <c r="K258" t="s">
        <v>3904</v>
      </c>
      <c r="L258" s="33">
        <v>594</v>
      </c>
      <c r="M258" s="33">
        <v>0</v>
      </c>
      <c r="N258" s="33">
        <v>475.2</v>
      </c>
      <c r="O258" s="33">
        <v>475.2</v>
      </c>
      <c r="P258" s="33">
        <v>0</v>
      </c>
      <c r="Q258" s="33">
        <v>0</v>
      </c>
      <c r="R258" s="33">
        <v>118.8</v>
      </c>
      <c r="S258" s="33">
        <v>118.8</v>
      </c>
      <c r="T258" s="33">
        <v>0</v>
      </c>
      <c r="U258" s="33">
        <v>0</v>
      </c>
      <c r="V258" s="33">
        <v>594</v>
      </c>
      <c r="W258" s="33">
        <v>0</v>
      </c>
      <c r="X258" s="33">
        <v>0</v>
      </c>
      <c r="Y258" s="33">
        <v>0</v>
      </c>
      <c r="Z258" s="33">
        <v>118.8</v>
      </c>
      <c r="AA258" s="33">
        <v>0</v>
      </c>
      <c r="AB258" s="33">
        <v>0</v>
      </c>
      <c r="AC258" t="s">
        <v>4105</v>
      </c>
      <c r="AD258" t="s">
        <v>3874</v>
      </c>
      <c r="AE258" t="s">
        <v>4335</v>
      </c>
      <c r="AF258" t="s">
        <v>3876</v>
      </c>
    </row>
    <row r="259" spans="1:32" x14ac:dyDescent="0.25">
      <c r="A259" s="161">
        <v>45669</v>
      </c>
      <c r="B259" s="161">
        <v>45669</v>
      </c>
      <c r="C259" t="s">
        <v>3868</v>
      </c>
      <c r="D259" t="s">
        <v>3877</v>
      </c>
      <c r="E259" t="s">
        <v>3878</v>
      </c>
      <c r="F259" s="375">
        <v>40973</v>
      </c>
      <c r="G259" t="s">
        <v>4336</v>
      </c>
      <c r="H259" t="s">
        <v>3909</v>
      </c>
      <c r="I259" s="375">
        <v>44759</v>
      </c>
      <c r="J259" t="s">
        <v>3888</v>
      </c>
      <c r="K259" t="s">
        <v>3904</v>
      </c>
      <c r="L259" s="33">
        <v>60</v>
      </c>
      <c r="M259" s="33">
        <v>0</v>
      </c>
      <c r="N259" s="33">
        <v>48</v>
      </c>
      <c r="O259" s="33">
        <v>48</v>
      </c>
      <c r="P259" s="33">
        <v>0</v>
      </c>
      <c r="Q259" s="33">
        <v>0</v>
      </c>
      <c r="R259" s="33">
        <v>12</v>
      </c>
      <c r="S259" s="33">
        <v>12</v>
      </c>
      <c r="T259" s="33">
        <v>0</v>
      </c>
      <c r="U259" s="33">
        <v>0</v>
      </c>
      <c r="V259" s="33">
        <v>60</v>
      </c>
      <c r="W259" s="33">
        <v>0</v>
      </c>
      <c r="X259" s="33">
        <v>0</v>
      </c>
      <c r="Y259" s="33">
        <v>0</v>
      </c>
      <c r="Z259" s="33">
        <v>12</v>
      </c>
      <c r="AA259" s="33">
        <v>0</v>
      </c>
      <c r="AB259" s="33">
        <v>0</v>
      </c>
      <c r="AC259" t="s">
        <v>3905</v>
      </c>
      <c r="AD259" t="s">
        <v>3881</v>
      </c>
      <c r="AE259" t="s">
        <v>4337</v>
      </c>
      <c r="AF259" t="s">
        <v>3876</v>
      </c>
    </row>
    <row r="260" spans="1:32" x14ac:dyDescent="0.25">
      <c r="A260" s="161">
        <v>45668</v>
      </c>
      <c r="B260" s="161">
        <v>45669</v>
      </c>
      <c r="C260" t="s">
        <v>3894</v>
      </c>
      <c r="D260" t="s">
        <v>3891</v>
      </c>
      <c r="E260" t="s">
        <v>3997</v>
      </c>
      <c r="F260" s="375">
        <v>40947</v>
      </c>
      <c r="G260" t="s">
        <v>4338</v>
      </c>
      <c r="H260" t="s">
        <v>3909</v>
      </c>
      <c r="I260" s="375">
        <v>44760</v>
      </c>
      <c r="J260" t="s">
        <v>3937</v>
      </c>
      <c r="K260" t="s">
        <v>3904</v>
      </c>
      <c r="L260" s="33">
        <v>303</v>
      </c>
      <c r="M260" s="33">
        <v>0</v>
      </c>
      <c r="N260" s="33">
        <v>242.4</v>
      </c>
      <c r="O260" s="33">
        <v>242.4</v>
      </c>
      <c r="P260" s="33">
        <v>0</v>
      </c>
      <c r="Q260" s="33">
        <v>0</v>
      </c>
      <c r="R260" s="33">
        <v>60.6</v>
      </c>
      <c r="S260" s="33">
        <v>60.6</v>
      </c>
      <c r="T260" s="33">
        <v>0</v>
      </c>
      <c r="U260" s="33">
        <v>0</v>
      </c>
      <c r="V260" s="33">
        <v>303</v>
      </c>
      <c r="W260" s="33">
        <v>0</v>
      </c>
      <c r="X260" s="33">
        <v>0</v>
      </c>
      <c r="Y260" s="33">
        <v>0</v>
      </c>
      <c r="Z260" s="33">
        <v>60.6</v>
      </c>
      <c r="AA260" s="33">
        <v>0</v>
      </c>
      <c r="AB260" s="33">
        <v>0</v>
      </c>
      <c r="AC260" t="s">
        <v>3952</v>
      </c>
      <c r="AD260" t="s">
        <v>3874</v>
      </c>
      <c r="AE260" t="s">
        <v>4339</v>
      </c>
      <c r="AF260" t="s">
        <v>3876</v>
      </c>
    </row>
    <row r="261" spans="1:32" x14ac:dyDescent="0.25">
      <c r="A261" s="161">
        <v>45669</v>
      </c>
      <c r="B261" s="161">
        <v>45669</v>
      </c>
      <c r="C261" t="s">
        <v>3894</v>
      </c>
      <c r="D261" t="s">
        <v>3891</v>
      </c>
      <c r="E261" t="s">
        <v>2236</v>
      </c>
      <c r="F261" s="375">
        <v>38837</v>
      </c>
      <c r="G261" t="s">
        <v>4340</v>
      </c>
      <c r="H261" t="s">
        <v>3923</v>
      </c>
      <c r="I261" s="375">
        <v>44765</v>
      </c>
      <c r="J261" t="s">
        <v>22</v>
      </c>
      <c r="K261" t="s">
        <v>3904</v>
      </c>
      <c r="L261" s="33">
        <v>882</v>
      </c>
      <c r="M261" s="33">
        <v>0</v>
      </c>
      <c r="N261" s="33">
        <v>882</v>
      </c>
      <c r="O261" s="33">
        <v>882</v>
      </c>
      <c r="P261" s="33">
        <v>0</v>
      </c>
      <c r="Q261" s="33">
        <v>0</v>
      </c>
      <c r="R261" s="33">
        <v>0</v>
      </c>
      <c r="S261" s="33">
        <v>0</v>
      </c>
      <c r="T261" s="33">
        <v>0</v>
      </c>
      <c r="U261" s="33">
        <v>0</v>
      </c>
      <c r="V261" s="33">
        <v>882</v>
      </c>
      <c r="W261" s="33">
        <v>0</v>
      </c>
      <c r="X261" s="33">
        <v>0</v>
      </c>
      <c r="Y261" s="33">
        <v>0</v>
      </c>
      <c r="Z261" s="33">
        <v>0</v>
      </c>
      <c r="AA261" s="33">
        <v>0</v>
      </c>
      <c r="AB261" s="33">
        <v>0</v>
      </c>
      <c r="AC261" t="s">
        <v>4105</v>
      </c>
      <c r="AD261" t="s">
        <v>3881</v>
      </c>
      <c r="AE261" t="s">
        <v>4341</v>
      </c>
      <c r="AF261" t="s">
        <v>3876</v>
      </c>
    </row>
    <row r="262" spans="1:32" x14ac:dyDescent="0.25">
      <c r="A262" s="161">
        <v>45669</v>
      </c>
      <c r="B262" s="161">
        <v>45669</v>
      </c>
      <c r="C262" t="s">
        <v>3894</v>
      </c>
      <c r="D262" t="s">
        <v>3891</v>
      </c>
      <c r="E262" t="s">
        <v>3997</v>
      </c>
      <c r="F262" s="375">
        <v>40965</v>
      </c>
      <c r="G262" t="s">
        <v>4342</v>
      </c>
      <c r="H262" t="s">
        <v>3871</v>
      </c>
      <c r="I262" s="375">
        <v>44769</v>
      </c>
      <c r="J262" t="s">
        <v>3888</v>
      </c>
      <c r="K262" t="s">
        <v>3904</v>
      </c>
      <c r="L262" s="33">
        <v>350.93</v>
      </c>
      <c r="M262" s="33">
        <v>175.47</v>
      </c>
      <c r="N262" s="33">
        <v>0</v>
      </c>
      <c r="O262" s="33">
        <v>0</v>
      </c>
      <c r="P262" s="33">
        <v>0</v>
      </c>
      <c r="Q262" s="33">
        <v>0</v>
      </c>
      <c r="R262" s="33">
        <v>350.93</v>
      </c>
      <c r="S262" s="33">
        <v>175.47</v>
      </c>
      <c r="T262" s="33">
        <v>0</v>
      </c>
      <c r="U262" s="33">
        <v>0</v>
      </c>
      <c r="V262" s="33">
        <v>175.47</v>
      </c>
      <c r="W262" s="33">
        <v>0</v>
      </c>
      <c r="X262" s="33">
        <v>0</v>
      </c>
      <c r="Y262" s="33">
        <v>0</v>
      </c>
      <c r="Z262" s="33">
        <v>157.97</v>
      </c>
      <c r="AA262" s="33">
        <v>0</v>
      </c>
      <c r="AB262" s="33">
        <v>17.5</v>
      </c>
      <c r="AC262" t="s">
        <v>3910</v>
      </c>
      <c r="AD262" t="s">
        <v>3881</v>
      </c>
      <c r="AE262" t="s">
        <v>4343</v>
      </c>
      <c r="AF262" t="s">
        <v>3876</v>
      </c>
    </row>
    <row r="263" spans="1:32" x14ac:dyDescent="0.25">
      <c r="A263" s="161">
        <v>45669</v>
      </c>
      <c r="B263" s="161">
        <v>45669</v>
      </c>
      <c r="C263" t="s">
        <v>3894</v>
      </c>
      <c r="D263" t="s">
        <v>3891</v>
      </c>
      <c r="E263" t="s">
        <v>2236</v>
      </c>
      <c r="F263" s="375">
        <v>40974</v>
      </c>
      <c r="G263" t="s">
        <v>4329</v>
      </c>
      <c r="H263" t="s">
        <v>3871</v>
      </c>
      <c r="I263" s="375">
        <v>44771</v>
      </c>
      <c r="J263" t="s">
        <v>22</v>
      </c>
      <c r="K263" t="s">
        <v>3904</v>
      </c>
      <c r="L263" s="33">
        <v>416</v>
      </c>
      <c r="M263" s="33">
        <v>416</v>
      </c>
      <c r="N263" s="33">
        <v>0</v>
      </c>
      <c r="O263" s="33">
        <v>0</v>
      </c>
      <c r="P263" s="33">
        <v>0</v>
      </c>
      <c r="Q263" s="33">
        <v>0</v>
      </c>
      <c r="R263" s="33">
        <v>416</v>
      </c>
      <c r="S263" s="33">
        <v>0</v>
      </c>
      <c r="T263" s="33">
        <v>0</v>
      </c>
      <c r="U263" s="33">
        <v>0</v>
      </c>
      <c r="V263" s="33">
        <v>0</v>
      </c>
      <c r="W263" s="33">
        <v>0</v>
      </c>
      <c r="X263" s="33">
        <v>0</v>
      </c>
      <c r="Y263" s="33">
        <v>0</v>
      </c>
      <c r="Z263" s="33">
        <v>0</v>
      </c>
      <c r="AA263" s="33">
        <v>0</v>
      </c>
      <c r="AB263" s="33">
        <v>280</v>
      </c>
      <c r="AC263" t="s">
        <v>3873</v>
      </c>
      <c r="AD263" t="s">
        <v>3881</v>
      </c>
      <c r="AE263" t="s">
        <v>4344</v>
      </c>
      <c r="AF263" t="s">
        <v>3876</v>
      </c>
    </row>
    <row r="264" spans="1:32" x14ac:dyDescent="0.25">
      <c r="A264" s="161">
        <v>45669</v>
      </c>
      <c r="B264" s="161">
        <v>45669</v>
      </c>
      <c r="C264" t="s">
        <v>3868</v>
      </c>
      <c r="D264" t="s">
        <v>3877</v>
      </c>
      <c r="E264" t="s">
        <v>1914</v>
      </c>
      <c r="F264" s="375">
        <v>40979</v>
      </c>
      <c r="G264" t="s">
        <v>4345</v>
      </c>
      <c r="H264" t="s">
        <v>3903</v>
      </c>
      <c r="I264" s="375">
        <v>44773</v>
      </c>
      <c r="J264" t="s">
        <v>22</v>
      </c>
      <c r="K264" t="s">
        <v>3904</v>
      </c>
      <c r="L264" s="33">
        <v>668.5</v>
      </c>
      <c r="M264" s="33">
        <v>0</v>
      </c>
      <c r="N264" s="33">
        <v>668.5</v>
      </c>
      <c r="O264" s="33">
        <v>668.5</v>
      </c>
      <c r="P264" s="33">
        <v>0</v>
      </c>
      <c r="Q264" s="33">
        <v>0</v>
      </c>
      <c r="R264" s="33">
        <v>0</v>
      </c>
      <c r="S264" s="33">
        <v>0</v>
      </c>
      <c r="T264" s="33">
        <v>0</v>
      </c>
      <c r="U264" s="33">
        <v>0</v>
      </c>
      <c r="V264" s="33">
        <v>668.5</v>
      </c>
      <c r="W264" s="33">
        <v>0</v>
      </c>
      <c r="X264" s="33">
        <v>0</v>
      </c>
      <c r="Y264" s="33">
        <v>0</v>
      </c>
      <c r="Z264" s="33">
        <v>0</v>
      </c>
      <c r="AA264" s="33">
        <v>0</v>
      </c>
      <c r="AB264" s="33">
        <v>105</v>
      </c>
      <c r="AC264" t="s">
        <v>4100</v>
      </c>
      <c r="AD264" t="s">
        <v>3881</v>
      </c>
      <c r="AE264" t="s">
        <v>4346</v>
      </c>
      <c r="AF264" t="s">
        <v>3876</v>
      </c>
    </row>
    <row r="265" spans="1:32" x14ac:dyDescent="0.25">
      <c r="A265" s="161">
        <v>45669</v>
      </c>
      <c r="B265" s="161">
        <v>45669</v>
      </c>
      <c r="C265" t="s">
        <v>3868</v>
      </c>
      <c r="D265" t="s">
        <v>3877</v>
      </c>
      <c r="E265" t="s">
        <v>1914</v>
      </c>
      <c r="F265" s="375">
        <v>9084</v>
      </c>
      <c r="G265" t="s">
        <v>4347</v>
      </c>
      <c r="H265" t="s">
        <v>3871</v>
      </c>
      <c r="I265" s="375">
        <v>44779</v>
      </c>
      <c r="J265" t="s">
        <v>22</v>
      </c>
      <c r="K265" t="s">
        <v>3904</v>
      </c>
      <c r="L265" s="33">
        <v>285.29000000000002</v>
      </c>
      <c r="M265" s="33">
        <v>285.29000000000002</v>
      </c>
      <c r="N265" s="33">
        <v>0</v>
      </c>
      <c r="O265" s="33">
        <v>0</v>
      </c>
      <c r="P265" s="33">
        <v>0</v>
      </c>
      <c r="Q265" s="33">
        <v>0</v>
      </c>
      <c r="R265" s="33">
        <v>285.29000000000002</v>
      </c>
      <c r="S265" s="33">
        <v>0</v>
      </c>
      <c r="T265" s="33">
        <v>0</v>
      </c>
      <c r="U265" s="33">
        <v>0</v>
      </c>
      <c r="V265" s="33">
        <v>0</v>
      </c>
      <c r="W265" s="33">
        <v>0</v>
      </c>
      <c r="X265" s="33">
        <v>0</v>
      </c>
      <c r="Y265" s="33">
        <v>0</v>
      </c>
      <c r="Z265" s="33">
        <v>0</v>
      </c>
      <c r="AA265" s="33">
        <v>0</v>
      </c>
      <c r="AB265" s="33">
        <v>5323.15</v>
      </c>
      <c r="AC265" t="s">
        <v>4018</v>
      </c>
      <c r="AD265" t="s">
        <v>3874</v>
      </c>
      <c r="AE265" t="s">
        <v>4348</v>
      </c>
      <c r="AF265" t="s">
        <v>3876</v>
      </c>
    </row>
    <row r="266" spans="1:32" x14ac:dyDescent="0.25">
      <c r="A266" s="161">
        <v>45669</v>
      </c>
      <c r="B266" s="161">
        <v>45669</v>
      </c>
      <c r="C266" t="s">
        <v>3894</v>
      </c>
      <c r="D266" t="s">
        <v>3891</v>
      </c>
      <c r="E266" t="s">
        <v>3997</v>
      </c>
      <c r="F266" s="375">
        <v>40975</v>
      </c>
      <c r="G266" t="s">
        <v>4349</v>
      </c>
      <c r="H266" t="s">
        <v>3871</v>
      </c>
      <c r="I266" s="375">
        <v>44780</v>
      </c>
      <c r="J266" t="s">
        <v>3888</v>
      </c>
      <c r="K266" t="s">
        <v>3904</v>
      </c>
      <c r="L266" s="33">
        <v>766.93</v>
      </c>
      <c r="M266" s="33">
        <v>477.93</v>
      </c>
      <c r="N266" s="33">
        <v>0</v>
      </c>
      <c r="O266" s="33">
        <v>0</v>
      </c>
      <c r="P266" s="33">
        <v>0</v>
      </c>
      <c r="Q266" s="33">
        <v>0</v>
      </c>
      <c r="R266" s="33">
        <v>766.93</v>
      </c>
      <c r="S266" s="33">
        <v>289</v>
      </c>
      <c r="T266" s="33">
        <v>0</v>
      </c>
      <c r="U266" s="33">
        <v>0</v>
      </c>
      <c r="V266" s="33">
        <v>289</v>
      </c>
      <c r="W266" s="33">
        <v>0</v>
      </c>
      <c r="X266" s="33">
        <v>0</v>
      </c>
      <c r="Y266" s="33">
        <v>0</v>
      </c>
      <c r="Z266" s="33">
        <v>288.99</v>
      </c>
      <c r="AA266" s="33">
        <v>0</v>
      </c>
      <c r="AB266" s="33">
        <v>0</v>
      </c>
      <c r="AC266" t="s">
        <v>3957</v>
      </c>
      <c r="AD266" t="s">
        <v>3881</v>
      </c>
      <c r="AE266" t="s">
        <v>4350</v>
      </c>
      <c r="AF266" t="s">
        <v>3876</v>
      </c>
    </row>
    <row r="267" spans="1:32" x14ac:dyDescent="0.25">
      <c r="A267" s="161">
        <v>45669</v>
      </c>
      <c r="B267" s="161">
        <v>45669</v>
      </c>
      <c r="C267" t="s">
        <v>3894</v>
      </c>
      <c r="D267" t="s">
        <v>3891</v>
      </c>
      <c r="E267" t="s">
        <v>3997</v>
      </c>
      <c r="F267" s="375">
        <v>38501</v>
      </c>
      <c r="G267" t="s">
        <v>4296</v>
      </c>
      <c r="H267" t="s">
        <v>3871</v>
      </c>
      <c r="I267" s="375">
        <v>44785</v>
      </c>
      <c r="J267" t="s">
        <v>22</v>
      </c>
      <c r="K267" t="s">
        <v>3904</v>
      </c>
      <c r="L267" s="33">
        <v>51.98</v>
      </c>
      <c r="M267" s="33">
        <v>51.98</v>
      </c>
      <c r="N267" s="33">
        <v>0</v>
      </c>
      <c r="O267" s="33">
        <v>0</v>
      </c>
      <c r="P267" s="33">
        <v>0</v>
      </c>
      <c r="Q267" s="33">
        <v>0</v>
      </c>
      <c r="R267" s="33">
        <v>51.98</v>
      </c>
      <c r="S267" s="33">
        <v>0</v>
      </c>
      <c r="T267" s="33">
        <v>0</v>
      </c>
      <c r="U267" s="33">
        <v>0</v>
      </c>
      <c r="V267" s="33">
        <v>0</v>
      </c>
      <c r="W267" s="33">
        <v>0</v>
      </c>
      <c r="X267" s="33">
        <v>0</v>
      </c>
      <c r="Y267" s="33">
        <v>0</v>
      </c>
      <c r="Z267" s="33">
        <v>0</v>
      </c>
      <c r="AA267" s="33">
        <v>0</v>
      </c>
      <c r="AB267" s="33">
        <v>0</v>
      </c>
      <c r="AC267" t="s">
        <v>4091</v>
      </c>
      <c r="AD267" t="s">
        <v>3881</v>
      </c>
      <c r="AE267" t="s">
        <v>4351</v>
      </c>
      <c r="AF267" t="s">
        <v>3876</v>
      </c>
    </row>
    <row r="268" spans="1:32" x14ac:dyDescent="0.25">
      <c r="A268" s="161">
        <v>45669</v>
      </c>
      <c r="B268" s="161">
        <v>45669</v>
      </c>
      <c r="C268" t="s">
        <v>3894</v>
      </c>
      <c r="D268" t="s">
        <v>3915</v>
      </c>
      <c r="E268" t="s">
        <v>3997</v>
      </c>
      <c r="F268" s="375">
        <v>35526</v>
      </c>
      <c r="G268" t="s">
        <v>4352</v>
      </c>
      <c r="H268" t="s">
        <v>3871</v>
      </c>
      <c r="I268" s="375">
        <v>44788</v>
      </c>
      <c r="J268" t="s">
        <v>22</v>
      </c>
      <c r="K268" t="s">
        <v>3904</v>
      </c>
      <c r="L268" s="33">
        <v>110</v>
      </c>
      <c r="M268" s="33">
        <v>110</v>
      </c>
      <c r="N268" s="33">
        <v>0</v>
      </c>
      <c r="O268" s="33">
        <v>0</v>
      </c>
      <c r="P268" s="33">
        <v>0</v>
      </c>
      <c r="Q268" s="33">
        <v>0</v>
      </c>
      <c r="R268" s="33">
        <v>110</v>
      </c>
      <c r="S268" s="33">
        <v>0</v>
      </c>
      <c r="T268" s="33">
        <v>0</v>
      </c>
      <c r="U268" s="33">
        <v>0</v>
      </c>
      <c r="V268" s="33">
        <v>0</v>
      </c>
      <c r="W268" s="33">
        <v>0</v>
      </c>
      <c r="X268" s="33">
        <v>0</v>
      </c>
      <c r="Y268" s="33">
        <v>0</v>
      </c>
      <c r="Z268" s="33">
        <v>0</v>
      </c>
      <c r="AA268" s="33">
        <v>0</v>
      </c>
      <c r="AB268" s="33">
        <v>1300</v>
      </c>
      <c r="AC268" t="s">
        <v>3924</v>
      </c>
      <c r="AD268" t="s">
        <v>3881</v>
      </c>
      <c r="AE268" t="s">
        <v>4353</v>
      </c>
      <c r="AF268" t="s">
        <v>3876</v>
      </c>
    </row>
    <row r="269" spans="1:32" x14ac:dyDescent="0.25">
      <c r="A269" s="161">
        <v>45669</v>
      </c>
      <c r="B269" s="161">
        <v>45669</v>
      </c>
      <c r="C269" t="s">
        <v>3894</v>
      </c>
      <c r="D269" t="s">
        <v>3996</v>
      </c>
      <c r="E269" t="s">
        <v>3907</v>
      </c>
      <c r="F269" s="375">
        <v>35706</v>
      </c>
      <c r="G269" t="s">
        <v>4172</v>
      </c>
      <c r="H269" t="s">
        <v>3871</v>
      </c>
      <c r="I269" s="375">
        <v>44789</v>
      </c>
      <c r="J269" t="s">
        <v>22</v>
      </c>
      <c r="K269" t="s">
        <v>3904</v>
      </c>
      <c r="L269" s="33">
        <v>0</v>
      </c>
      <c r="M269" s="33">
        <v>0</v>
      </c>
      <c r="N269" s="33">
        <v>0</v>
      </c>
      <c r="O269" s="33">
        <v>0</v>
      </c>
      <c r="P269" s="33">
        <v>0</v>
      </c>
      <c r="Q269" s="33">
        <v>0</v>
      </c>
      <c r="R269" s="33">
        <v>0</v>
      </c>
      <c r="S269" s="33">
        <v>0</v>
      </c>
      <c r="T269" s="33">
        <v>0</v>
      </c>
      <c r="U269" s="33">
        <v>0</v>
      </c>
      <c r="V269" s="33">
        <v>0</v>
      </c>
      <c r="W269" s="33">
        <v>0</v>
      </c>
      <c r="X269" s="33">
        <v>0</v>
      </c>
      <c r="Y269" s="33">
        <v>0</v>
      </c>
      <c r="Z269" s="33">
        <v>0</v>
      </c>
      <c r="AA269" s="33">
        <v>0</v>
      </c>
      <c r="AB269" s="33">
        <v>0</v>
      </c>
      <c r="AC269" t="s">
        <v>3972</v>
      </c>
      <c r="AD269" t="s">
        <v>3881</v>
      </c>
      <c r="AE269" t="s">
        <v>4354</v>
      </c>
      <c r="AF269" t="s">
        <v>3876</v>
      </c>
    </row>
    <row r="270" spans="1:32" x14ac:dyDescent="0.25">
      <c r="A270" s="161">
        <v>45669</v>
      </c>
      <c r="B270" s="161">
        <v>45669</v>
      </c>
      <c r="C270" t="s">
        <v>3894</v>
      </c>
      <c r="D270" t="s">
        <v>3891</v>
      </c>
      <c r="E270" t="s">
        <v>3997</v>
      </c>
      <c r="F270" s="375">
        <v>38189</v>
      </c>
      <c r="G270" t="s">
        <v>4051</v>
      </c>
      <c r="H270" t="s">
        <v>3903</v>
      </c>
      <c r="I270" s="375">
        <v>44808</v>
      </c>
      <c r="J270" t="s">
        <v>22</v>
      </c>
      <c r="K270" t="s">
        <v>3904</v>
      </c>
      <c r="L270" s="33">
        <v>1925</v>
      </c>
      <c r="M270" s="33">
        <v>0</v>
      </c>
      <c r="N270" s="33">
        <v>1925</v>
      </c>
      <c r="O270" s="33">
        <v>1925</v>
      </c>
      <c r="P270" s="33">
        <v>0</v>
      </c>
      <c r="Q270" s="33">
        <v>0</v>
      </c>
      <c r="R270" s="33">
        <v>0</v>
      </c>
      <c r="S270" s="33">
        <v>0</v>
      </c>
      <c r="T270" s="33">
        <v>0</v>
      </c>
      <c r="U270" s="33">
        <v>0</v>
      </c>
      <c r="V270" s="33">
        <v>1925</v>
      </c>
      <c r="W270" s="33">
        <v>0</v>
      </c>
      <c r="X270" s="33">
        <v>0</v>
      </c>
      <c r="Y270" s="33">
        <v>0</v>
      </c>
      <c r="Z270" s="33">
        <v>0</v>
      </c>
      <c r="AA270" s="33">
        <v>0</v>
      </c>
      <c r="AB270" s="33">
        <v>0</v>
      </c>
      <c r="AC270" t="s">
        <v>3957</v>
      </c>
      <c r="AD270" t="s">
        <v>3881</v>
      </c>
      <c r="AE270" t="s">
        <v>4355</v>
      </c>
      <c r="AF270" t="s">
        <v>3876</v>
      </c>
    </row>
    <row r="271" spans="1:32" x14ac:dyDescent="0.25">
      <c r="A271" s="161">
        <v>45669</v>
      </c>
      <c r="B271" s="161">
        <v>45669</v>
      </c>
      <c r="C271" t="s">
        <v>3868</v>
      </c>
      <c r="D271" t="s">
        <v>3891</v>
      </c>
      <c r="E271" t="s">
        <v>3878</v>
      </c>
      <c r="F271" s="375">
        <v>40783</v>
      </c>
      <c r="G271" t="s">
        <v>4356</v>
      </c>
      <c r="H271" t="s">
        <v>3935</v>
      </c>
      <c r="I271" t="s">
        <v>4357</v>
      </c>
      <c r="J271" t="s">
        <v>22</v>
      </c>
      <c r="K271" t="s">
        <v>3904</v>
      </c>
      <c r="L271" s="33">
        <v>1271.43</v>
      </c>
      <c r="M271" s="33">
        <v>533.57000000000005</v>
      </c>
      <c r="N271" s="33">
        <v>0</v>
      </c>
      <c r="O271" s="33">
        <v>0</v>
      </c>
      <c r="P271" s="33">
        <v>0</v>
      </c>
      <c r="Q271" s="33">
        <v>0</v>
      </c>
      <c r="R271" s="33">
        <v>1271.43</v>
      </c>
      <c r="S271" s="33">
        <v>737.86</v>
      </c>
      <c r="T271" s="33">
        <v>0</v>
      </c>
      <c r="U271" s="33">
        <v>0</v>
      </c>
      <c r="V271" s="33">
        <v>737.86</v>
      </c>
      <c r="W271" s="33">
        <v>0</v>
      </c>
      <c r="X271" s="33">
        <v>0</v>
      </c>
      <c r="Y271" s="33">
        <v>0</v>
      </c>
      <c r="Z271" s="33">
        <v>737.85</v>
      </c>
      <c r="AA271" s="33">
        <v>0</v>
      </c>
      <c r="AB271" s="33">
        <v>0</v>
      </c>
      <c r="AC271" t="s">
        <v>4259</v>
      </c>
      <c r="AD271" t="s">
        <v>3881</v>
      </c>
      <c r="AE271" t="s">
        <v>4358</v>
      </c>
      <c r="AF271" t="s">
        <v>3876</v>
      </c>
    </row>
    <row r="272" spans="1:32" x14ac:dyDescent="0.25">
      <c r="A272" s="161">
        <v>45669</v>
      </c>
      <c r="B272" s="161">
        <v>45669</v>
      </c>
      <c r="C272" t="s">
        <v>3894</v>
      </c>
      <c r="D272" t="s">
        <v>3891</v>
      </c>
      <c r="E272" t="s">
        <v>3997</v>
      </c>
      <c r="F272" s="375">
        <v>40783</v>
      </c>
      <c r="G272" t="s">
        <v>4356</v>
      </c>
      <c r="H272" t="s">
        <v>3935</v>
      </c>
      <c r="I272" t="s">
        <v>4359</v>
      </c>
      <c r="J272" t="s">
        <v>22</v>
      </c>
      <c r="K272" t="s">
        <v>3904</v>
      </c>
      <c r="L272" s="33">
        <v>416</v>
      </c>
      <c r="M272" s="33">
        <v>220.48</v>
      </c>
      <c r="N272" s="33">
        <v>0</v>
      </c>
      <c r="O272" s="33">
        <v>0</v>
      </c>
      <c r="P272" s="33">
        <v>0</v>
      </c>
      <c r="Q272" s="33">
        <v>0</v>
      </c>
      <c r="R272" s="33">
        <v>416</v>
      </c>
      <c r="S272" s="33">
        <v>195.52</v>
      </c>
      <c r="T272" s="33">
        <v>0</v>
      </c>
      <c r="U272" s="33">
        <v>0</v>
      </c>
      <c r="V272" s="33">
        <v>195.52</v>
      </c>
      <c r="W272" s="33">
        <v>0</v>
      </c>
      <c r="X272" s="33">
        <v>0</v>
      </c>
      <c r="Y272" s="33">
        <v>0</v>
      </c>
      <c r="Z272" s="33">
        <v>195.51</v>
      </c>
      <c r="AA272" s="33">
        <v>0</v>
      </c>
      <c r="AB272" s="33">
        <v>0</v>
      </c>
      <c r="AC272" t="s">
        <v>3957</v>
      </c>
      <c r="AD272" t="s">
        <v>3881</v>
      </c>
      <c r="AE272" t="s">
        <v>4360</v>
      </c>
      <c r="AF272" t="s">
        <v>3876</v>
      </c>
    </row>
    <row r="273" spans="1:32" x14ac:dyDescent="0.25">
      <c r="A273" s="161">
        <v>45669</v>
      </c>
      <c r="B273" s="161">
        <v>45669</v>
      </c>
      <c r="C273" t="s">
        <v>3894</v>
      </c>
      <c r="D273" t="s">
        <v>3891</v>
      </c>
      <c r="E273" t="s">
        <v>3997</v>
      </c>
      <c r="F273" s="375">
        <v>39128</v>
      </c>
      <c r="G273" t="s">
        <v>4361</v>
      </c>
      <c r="H273" t="s">
        <v>3935</v>
      </c>
      <c r="I273" t="s">
        <v>4362</v>
      </c>
      <c r="J273" t="s">
        <v>22</v>
      </c>
      <c r="K273" t="s">
        <v>3904</v>
      </c>
      <c r="L273" s="33">
        <v>298.95</v>
      </c>
      <c r="M273" s="33">
        <v>248.95</v>
      </c>
      <c r="N273" s="33">
        <v>0</v>
      </c>
      <c r="O273" s="33">
        <v>0</v>
      </c>
      <c r="P273" s="33">
        <v>0</v>
      </c>
      <c r="Q273" s="33">
        <v>0</v>
      </c>
      <c r="R273" s="33">
        <v>298.95</v>
      </c>
      <c r="S273" s="33">
        <v>50</v>
      </c>
      <c r="T273" s="33">
        <v>0</v>
      </c>
      <c r="U273" s="33">
        <v>0</v>
      </c>
      <c r="V273" s="33">
        <v>50</v>
      </c>
      <c r="W273" s="33">
        <v>0</v>
      </c>
      <c r="X273" s="33">
        <v>0</v>
      </c>
      <c r="Y273" s="33">
        <v>0</v>
      </c>
      <c r="Z273" s="33">
        <v>50</v>
      </c>
      <c r="AA273" s="33">
        <v>0</v>
      </c>
      <c r="AB273" s="33">
        <v>5915.05</v>
      </c>
      <c r="AC273" t="s">
        <v>3957</v>
      </c>
      <c r="AD273" t="s">
        <v>3881</v>
      </c>
      <c r="AE273" t="s">
        <v>4363</v>
      </c>
      <c r="AF273" t="s">
        <v>3876</v>
      </c>
    </row>
    <row r="274" spans="1:32" x14ac:dyDescent="0.25">
      <c r="A274" s="161">
        <v>45669</v>
      </c>
      <c r="B274" s="161">
        <v>45669</v>
      </c>
      <c r="C274" t="s">
        <v>3868</v>
      </c>
      <c r="D274" t="s">
        <v>3877</v>
      </c>
      <c r="E274" t="s">
        <v>1914</v>
      </c>
      <c r="F274" s="375">
        <v>40909</v>
      </c>
      <c r="G274" t="s">
        <v>4124</v>
      </c>
      <c r="H274" t="s">
        <v>3871</v>
      </c>
      <c r="I274" s="375">
        <v>44822</v>
      </c>
      <c r="J274" t="s">
        <v>3888</v>
      </c>
      <c r="K274" t="s">
        <v>3904</v>
      </c>
      <c r="L274" s="33">
        <v>837.34</v>
      </c>
      <c r="M274" s="33">
        <v>0</v>
      </c>
      <c r="N274" s="33">
        <v>0</v>
      </c>
      <c r="O274" s="33">
        <v>0</v>
      </c>
      <c r="P274" s="33">
        <v>0</v>
      </c>
      <c r="Q274" s="33">
        <v>0</v>
      </c>
      <c r="R274" s="33">
        <v>837.34</v>
      </c>
      <c r="S274" s="33">
        <v>837.34</v>
      </c>
      <c r="T274" s="33">
        <v>0</v>
      </c>
      <c r="U274" s="33">
        <v>0</v>
      </c>
      <c r="V274" s="33">
        <v>837.34</v>
      </c>
      <c r="W274" s="33">
        <v>0</v>
      </c>
      <c r="X274" s="33">
        <v>0</v>
      </c>
      <c r="Y274" s="33">
        <v>0</v>
      </c>
      <c r="Z274" s="33">
        <v>837.34</v>
      </c>
      <c r="AA274" s="33">
        <v>0</v>
      </c>
      <c r="AB274" s="33">
        <v>0</v>
      </c>
      <c r="AC274" t="s">
        <v>3910</v>
      </c>
      <c r="AD274" t="s">
        <v>3881</v>
      </c>
      <c r="AE274" t="s">
        <v>4364</v>
      </c>
      <c r="AF274" t="s">
        <v>3876</v>
      </c>
    </row>
    <row r="275" spans="1:32" x14ac:dyDescent="0.25">
      <c r="A275" s="161">
        <v>45669</v>
      </c>
      <c r="B275" s="161">
        <v>45669</v>
      </c>
      <c r="C275" t="s">
        <v>3894</v>
      </c>
      <c r="D275" t="s">
        <v>3996</v>
      </c>
      <c r="E275" t="s">
        <v>3907</v>
      </c>
      <c r="F275" s="375">
        <v>34366</v>
      </c>
      <c r="G275" t="s">
        <v>3902</v>
      </c>
      <c r="H275" t="s">
        <v>3903</v>
      </c>
      <c r="I275" s="375">
        <v>44831</v>
      </c>
      <c r="J275" t="s">
        <v>22</v>
      </c>
      <c r="K275" t="s">
        <v>3904</v>
      </c>
      <c r="L275" s="33">
        <v>665</v>
      </c>
      <c r="M275" s="33">
        <v>0</v>
      </c>
      <c r="N275" s="33">
        <v>665</v>
      </c>
      <c r="O275" s="33">
        <v>665</v>
      </c>
      <c r="P275" s="33">
        <v>0</v>
      </c>
      <c r="Q275" s="33">
        <v>0</v>
      </c>
      <c r="R275" s="33">
        <v>0</v>
      </c>
      <c r="S275" s="33">
        <v>0</v>
      </c>
      <c r="T275" s="33">
        <v>0</v>
      </c>
      <c r="U275" s="33">
        <v>0</v>
      </c>
      <c r="V275" s="33">
        <v>665</v>
      </c>
      <c r="W275" s="33">
        <v>0</v>
      </c>
      <c r="X275" s="33">
        <v>0</v>
      </c>
      <c r="Y275" s="33">
        <v>0</v>
      </c>
      <c r="Z275" s="33">
        <v>0</v>
      </c>
      <c r="AA275" s="33">
        <v>0</v>
      </c>
      <c r="AB275" s="33">
        <v>0</v>
      </c>
      <c r="AC275" t="s">
        <v>3983</v>
      </c>
      <c r="AD275" t="s">
        <v>3881</v>
      </c>
      <c r="AE275" t="s">
        <v>4365</v>
      </c>
      <c r="AF275" t="s">
        <v>3876</v>
      </c>
    </row>
    <row r="276" spans="1:32" x14ac:dyDescent="0.25">
      <c r="A276" s="161">
        <v>45669</v>
      </c>
      <c r="B276" s="161">
        <v>45669</v>
      </c>
      <c r="C276" t="s">
        <v>3868</v>
      </c>
      <c r="D276" t="s">
        <v>3877</v>
      </c>
      <c r="E276" t="s">
        <v>3878</v>
      </c>
      <c r="F276" s="375">
        <v>40543</v>
      </c>
      <c r="G276" t="s">
        <v>4366</v>
      </c>
      <c r="H276" t="s">
        <v>3935</v>
      </c>
      <c r="I276" t="s">
        <v>4367</v>
      </c>
      <c r="J276" t="s">
        <v>3888</v>
      </c>
      <c r="K276" t="s">
        <v>3904</v>
      </c>
      <c r="L276" s="33">
        <v>0</v>
      </c>
      <c r="M276" s="33">
        <v>0</v>
      </c>
      <c r="N276" s="33">
        <v>0</v>
      </c>
      <c r="O276" s="33">
        <v>0</v>
      </c>
      <c r="P276" s="33">
        <v>0</v>
      </c>
      <c r="Q276" s="33">
        <v>0</v>
      </c>
      <c r="R276" s="33">
        <v>0</v>
      </c>
      <c r="S276" s="33">
        <v>0</v>
      </c>
      <c r="T276" s="33">
        <v>0</v>
      </c>
      <c r="U276" s="33">
        <v>0</v>
      </c>
      <c r="V276" s="33">
        <v>0</v>
      </c>
      <c r="W276" s="33">
        <v>0</v>
      </c>
      <c r="X276" s="33">
        <v>0</v>
      </c>
      <c r="Y276" s="33">
        <v>0</v>
      </c>
      <c r="Z276" s="33">
        <v>4625.28</v>
      </c>
      <c r="AA276" s="33">
        <v>0</v>
      </c>
      <c r="AB276" s="33">
        <v>0</v>
      </c>
      <c r="AC276" t="s">
        <v>3880</v>
      </c>
      <c r="AD276" t="s">
        <v>3874</v>
      </c>
      <c r="AE276" t="s">
        <v>4368</v>
      </c>
      <c r="AF276" t="s">
        <v>3876</v>
      </c>
    </row>
    <row r="277" spans="1:32" x14ac:dyDescent="0.25">
      <c r="A277" s="161">
        <v>45669</v>
      </c>
      <c r="B277" s="161">
        <v>45669</v>
      </c>
      <c r="C277" t="s">
        <v>3868</v>
      </c>
      <c r="D277" t="s">
        <v>3877</v>
      </c>
      <c r="E277" t="s">
        <v>1914</v>
      </c>
      <c r="F277" s="375">
        <v>40864</v>
      </c>
      <c r="G277" t="s">
        <v>4369</v>
      </c>
      <c r="H277" t="s">
        <v>3903</v>
      </c>
      <c r="I277" s="375">
        <v>44845</v>
      </c>
      <c r="J277" t="s">
        <v>22</v>
      </c>
      <c r="K277" t="s">
        <v>3904</v>
      </c>
      <c r="L277" s="33">
        <v>924</v>
      </c>
      <c r="M277" s="33">
        <v>0</v>
      </c>
      <c r="N277" s="33">
        <v>924</v>
      </c>
      <c r="O277" s="33">
        <v>924</v>
      </c>
      <c r="P277" s="33">
        <v>0</v>
      </c>
      <c r="Q277" s="33">
        <v>0</v>
      </c>
      <c r="R277" s="33">
        <v>0</v>
      </c>
      <c r="S277" s="33">
        <v>0</v>
      </c>
      <c r="T277" s="33">
        <v>0</v>
      </c>
      <c r="U277" s="33">
        <v>0</v>
      </c>
      <c r="V277" s="33">
        <v>924</v>
      </c>
      <c r="W277" s="33">
        <v>0</v>
      </c>
      <c r="X277" s="33">
        <v>0</v>
      </c>
      <c r="Y277" s="33">
        <v>0</v>
      </c>
      <c r="Z277" s="33">
        <v>0</v>
      </c>
      <c r="AA277" s="33">
        <v>0</v>
      </c>
      <c r="AB277" s="33">
        <v>0</v>
      </c>
      <c r="AC277" t="s">
        <v>3952</v>
      </c>
      <c r="AD277" t="s">
        <v>3881</v>
      </c>
      <c r="AE277" t="s">
        <v>4370</v>
      </c>
      <c r="AF277" t="s">
        <v>3876</v>
      </c>
    </row>
    <row r="278" spans="1:32" x14ac:dyDescent="0.25">
      <c r="A278" s="161">
        <v>45669</v>
      </c>
      <c r="B278" s="161">
        <v>45669</v>
      </c>
      <c r="C278" t="s">
        <v>3894</v>
      </c>
      <c r="D278" t="s">
        <v>3891</v>
      </c>
      <c r="E278" t="s">
        <v>3907</v>
      </c>
      <c r="F278" s="375">
        <v>36691</v>
      </c>
      <c r="G278" t="s">
        <v>4371</v>
      </c>
      <c r="H278" t="s">
        <v>3909</v>
      </c>
      <c r="I278" s="375">
        <v>44853</v>
      </c>
      <c r="J278" t="s">
        <v>3888</v>
      </c>
      <c r="K278" t="s">
        <v>3904</v>
      </c>
      <c r="L278" s="33">
        <v>510</v>
      </c>
      <c r="M278" s="33">
        <v>0</v>
      </c>
      <c r="N278" s="33">
        <v>408</v>
      </c>
      <c r="O278" s="33">
        <v>408</v>
      </c>
      <c r="P278" s="33">
        <v>0</v>
      </c>
      <c r="Q278" s="33">
        <v>0</v>
      </c>
      <c r="R278" s="33">
        <v>102</v>
      </c>
      <c r="S278" s="33">
        <v>102</v>
      </c>
      <c r="T278" s="33">
        <v>0</v>
      </c>
      <c r="U278" s="33">
        <v>0</v>
      </c>
      <c r="V278" s="33">
        <v>510</v>
      </c>
      <c r="W278" s="33">
        <v>0</v>
      </c>
      <c r="X278" s="33">
        <v>0</v>
      </c>
      <c r="Y278" s="33">
        <v>0</v>
      </c>
      <c r="Z278" s="33">
        <v>91.8</v>
      </c>
      <c r="AA278" s="33">
        <v>0</v>
      </c>
      <c r="AB278" s="33">
        <v>10.199999999999999</v>
      </c>
      <c r="AC278" t="s">
        <v>3924</v>
      </c>
      <c r="AD278" t="s">
        <v>3881</v>
      </c>
      <c r="AE278" t="s">
        <v>4372</v>
      </c>
      <c r="AF278" t="s">
        <v>3876</v>
      </c>
    </row>
    <row r="279" spans="1:32" x14ac:dyDescent="0.25">
      <c r="A279" s="161">
        <v>45669</v>
      </c>
      <c r="B279" s="161">
        <v>45669</v>
      </c>
      <c r="C279" t="s">
        <v>3894</v>
      </c>
      <c r="D279" t="s">
        <v>3891</v>
      </c>
      <c r="E279" t="s">
        <v>3997</v>
      </c>
      <c r="F279" s="375">
        <v>40947</v>
      </c>
      <c r="G279" t="s">
        <v>4338</v>
      </c>
      <c r="H279" t="s">
        <v>3909</v>
      </c>
      <c r="I279" s="375">
        <v>44856</v>
      </c>
      <c r="J279" t="s">
        <v>3888</v>
      </c>
      <c r="K279" t="s">
        <v>3904</v>
      </c>
      <c r="L279" s="33">
        <v>1170</v>
      </c>
      <c r="M279" s="33">
        <v>0</v>
      </c>
      <c r="N279" s="33">
        <v>936</v>
      </c>
      <c r="O279" s="33">
        <v>936</v>
      </c>
      <c r="P279" s="33">
        <v>0</v>
      </c>
      <c r="Q279" s="33">
        <v>0</v>
      </c>
      <c r="R279" s="33">
        <v>234</v>
      </c>
      <c r="S279" s="33">
        <v>234</v>
      </c>
      <c r="T279" s="33">
        <v>0</v>
      </c>
      <c r="U279" s="33">
        <v>0</v>
      </c>
      <c r="V279" s="33">
        <v>1170</v>
      </c>
      <c r="W279" s="33">
        <v>0</v>
      </c>
      <c r="X279" s="33">
        <v>0</v>
      </c>
      <c r="Y279" s="33">
        <v>0</v>
      </c>
      <c r="Z279" s="33">
        <v>234</v>
      </c>
      <c r="AA279" s="33">
        <v>0</v>
      </c>
      <c r="AB279" s="33">
        <v>0</v>
      </c>
      <c r="AC279" t="s">
        <v>3983</v>
      </c>
      <c r="AD279" t="s">
        <v>3881</v>
      </c>
      <c r="AE279" t="s">
        <v>4373</v>
      </c>
      <c r="AF279" t="s">
        <v>3876</v>
      </c>
    </row>
    <row r="280" spans="1:32" x14ac:dyDescent="0.25">
      <c r="A280" s="161">
        <v>45669</v>
      </c>
      <c r="B280" s="161">
        <v>45669</v>
      </c>
      <c r="C280" t="s">
        <v>3868</v>
      </c>
      <c r="D280" t="s">
        <v>3877</v>
      </c>
      <c r="E280" t="s">
        <v>1914</v>
      </c>
      <c r="F280" s="375">
        <v>40896</v>
      </c>
      <c r="G280" t="s">
        <v>4099</v>
      </c>
      <c r="H280" t="s">
        <v>3871</v>
      </c>
      <c r="I280" s="375">
        <v>44863</v>
      </c>
      <c r="J280" t="s">
        <v>3888</v>
      </c>
      <c r="K280" t="s">
        <v>3904</v>
      </c>
      <c r="L280" s="33">
        <v>870.5</v>
      </c>
      <c r="M280" s="33">
        <v>162.07</v>
      </c>
      <c r="N280" s="33">
        <v>0</v>
      </c>
      <c r="O280" s="33">
        <v>0</v>
      </c>
      <c r="P280" s="33">
        <v>0</v>
      </c>
      <c r="Q280" s="33">
        <v>0</v>
      </c>
      <c r="R280" s="33">
        <v>870.5</v>
      </c>
      <c r="S280" s="33">
        <v>708.43</v>
      </c>
      <c r="T280" s="33">
        <v>0</v>
      </c>
      <c r="U280" s="33">
        <v>0</v>
      </c>
      <c r="V280" s="33">
        <v>708.43</v>
      </c>
      <c r="W280" s="33">
        <v>0</v>
      </c>
      <c r="X280" s="33">
        <v>0</v>
      </c>
      <c r="Y280" s="33">
        <v>0</v>
      </c>
      <c r="Z280" s="33">
        <v>354.5</v>
      </c>
      <c r="AA280" s="33">
        <v>0</v>
      </c>
      <c r="AB280" s="33">
        <v>0</v>
      </c>
      <c r="AC280" t="s">
        <v>3967</v>
      </c>
      <c r="AD280" t="s">
        <v>3881</v>
      </c>
      <c r="AE280" t="s">
        <v>4374</v>
      </c>
      <c r="AF280" t="s">
        <v>3876</v>
      </c>
    </row>
    <row r="281" spans="1:32" x14ac:dyDescent="0.25">
      <c r="A281" s="161">
        <v>45669</v>
      </c>
      <c r="B281" s="161">
        <v>45669</v>
      </c>
      <c r="C281" t="s">
        <v>3868</v>
      </c>
      <c r="D281" t="s">
        <v>3877</v>
      </c>
      <c r="E281" t="s">
        <v>1914</v>
      </c>
      <c r="F281" s="375">
        <v>40896</v>
      </c>
      <c r="G281" t="s">
        <v>4099</v>
      </c>
      <c r="H281" t="s">
        <v>3871</v>
      </c>
      <c r="I281" s="375">
        <v>44863</v>
      </c>
      <c r="J281" t="s">
        <v>3937</v>
      </c>
      <c r="K281" t="s">
        <v>3904</v>
      </c>
      <c r="L281" s="33">
        <v>0</v>
      </c>
      <c r="M281" s="33">
        <v>0</v>
      </c>
      <c r="N281" s="33">
        <v>0</v>
      </c>
      <c r="O281" s="33">
        <v>0</v>
      </c>
      <c r="P281" s="33">
        <v>0</v>
      </c>
      <c r="Q281" s="33">
        <v>0</v>
      </c>
      <c r="R281" s="33">
        <v>870.5</v>
      </c>
      <c r="S281" s="33">
        <v>0</v>
      </c>
      <c r="T281" s="33">
        <v>0</v>
      </c>
      <c r="U281" s="33">
        <v>0</v>
      </c>
      <c r="V281" s="33">
        <v>0</v>
      </c>
      <c r="W281" s="33">
        <v>0</v>
      </c>
      <c r="X281" s="33">
        <v>0</v>
      </c>
      <c r="Y281" s="33">
        <v>0</v>
      </c>
      <c r="Z281" s="33">
        <v>353.93</v>
      </c>
      <c r="AA281" s="33">
        <v>0</v>
      </c>
      <c r="AB281" s="33">
        <v>0</v>
      </c>
      <c r="AC281" t="s">
        <v>3967</v>
      </c>
      <c r="AD281" t="s">
        <v>3881</v>
      </c>
      <c r="AE281" t="s">
        <v>4374</v>
      </c>
      <c r="AF281" t="s">
        <v>3876</v>
      </c>
    </row>
    <row r="282" spans="1:32" x14ac:dyDescent="0.25">
      <c r="A282" s="161">
        <v>45669</v>
      </c>
      <c r="B282" s="161">
        <v>45669</v>
      </c>
      <c r="C282" t="s">
        <v>3894</v>
      </c>
      <c r="D282" t="s">
        <v>3891</v>
      </c>
      <c r="E282" t="s">
        <v>3907</v>
      </c>
      <c r="F282" s="375">
        <v>38069</v>
      </c>
      <c r="G282" t="s">
        <v>3908</v>
      </c>
      <c r="H282" t="s">
        <v>3909</v>
      </c>
      <c r="I282" s="375">
        <v>44865</v>
      </c>
      <c r="J282" t="s">
        <v>3888</v>
      </c>
      <c r="K282" t="s">
        <v>3904</v>
      </c>
      <c r="L282" s="33">
        <v>240</v>
      </c>
      <c r="M282" s="33">
        <v>0</v>
      </c>
      <c r="N282" s="33">
        <v>192</v>
      </c>
      <c r="O282" s="33">
        <v>192</v>
      </c>
      <c r="P282" s="33">
        <v>0</v>
      </c>
      <c r="Q282" s="33">
        <v>0</v>
      </c>
      <c r="R282" s="33">
        <v>48</v>
      </c>
      <c r="S282" s="33">
        <v>48</v>
      </c>
      <c r="T282" s="33">
        <v>0</v>
      </c>
      <c r="U282" s="33">
        <v>0</v>
      </c>
      <c r="V282" s="33">
        <v>240</v>
      </c>
      <c r="W282" s="33">
        <v>0</v>
      </c>
      <c r="X282" s="33">
        <v>0</v>
      </c>
      <c r="Y282" s="33">
        <v>0</v>
      </c>
      <c r="Z282" s="33">
        <v>48</v>
      </c>
      <c r="AA282" s="33">
        <v>0</v>
      </c>
      <c r="AB282" s="33">
        <v>0</v>
      </c>
      <c r="AC282" t="s">
        <v>3873</v>
      </c>
      <c r="AD282" t="s">
        <v>3881</v>
      </c>
      <c r="AE282" t="s">
        <v>4375</v>
      </c>
      <c r="AF282" t="s">
        <v>3876</v>
      </c>
    </row>
    <row r="283" spans="1:32" x14ac:dyDescent="0.25">
      <c r="A283" s="161">
        <v>45669</v>
      </c>
      <c r="B283" s="161">
        <v>45669</v>
      </c>
      <c r="C283" t="s">
        <v>3894</v>
      </c>
      <c r="D283" t="s">
        <v>3891</v>
      </c>
      <c r="E283" t="s">
        <v>3907</v>
      </c>
      <c r="F283" s="375">
        <v>40398</v>
      </c>
      <c r="G283" t="s">
        <v>3993</v>
      </c>
      <c r="H283" t="s">
        <v>3871</v>
      </c>
      <c r="I283" s="375">
        <v>44867</v>
      </c>
      <c r="J283" t="s">
        <v>22</v>
      </c>
      <c r="K283" t="s">
        <v>3904</v>
      </c>
      <c r="L283" s="33">
        <v>69.48</v>
      </c>
      <c r="M283" s="33">
        <v>69.48</v>
      </c>
      <c r="N283" s="33">
        <v>0</v>
      </c>
      <c r="O283" s="33">
        <v>0</v>
      </c>
      <c r="P283" s="33">
        <v>0</v>
      </c>
      <c r="Q283" s="33">
        <v>0</v>
      </c>
      <c r="R283" s="33">
        <v>69.48</v>
      </c>
      <c r="S283" s="33">
        <v>0</v>
      </c>
      <c r="T283" s="33">
        <v>0</v>
      </c>
      <c r="U283" s="33">
        <v>0</v>
      </c>
      <c r="V283" s="33">
        <v>0</v>
      </c>
      <c r="W283" s="33">
        <v>0</v>
      </c>
      <c r="X283" s="33">
        <v>0</v>
      </c>
      <c r="Y283" s="33">
        <v>0</v>
      </c>
      <c r="Z283" s="33">
        <v>0</v>
      </c>
      <c r="AA283" s="33">
        <v>0</v>
      </c>
      <c r="AB283" s="33">
        <v>0</v>
      </c>
      <c r="AC283" t="s">
        <v>3873</v>
      </c>
      <c r="AD283" t="s">
        <v>3881</v>
      </c>
      <c r="AE283" t="s">
        <v>4376</v>
      </c>
      <c r="AF283" t="s">
        <v>3876</v>
      </c>
    </row>
    <row r="284" spans="1:32" x14ac:dyDescent="0.25">
      <c r="A284" s="161">
        <v>45670</v>
      </c>
      <c r="B284" s="161">
        <v>45670</v>
      </c>
      <c r="C284" t="s">
        <v>3894</v>
      </c>
      <c r="D284" t="s">
        <v>3891</v>
      </c>
      <c r="E284" t="s">
        <v>3997</v>
      </c>
      <c r="F284" s="375">
        <v>40943</v>
      </c>
      <c r="G284" t="s">
        <v>4060</v>
      </c>
      <c r="H284" t="s">
        <v>3871</v>
      </c>
      <c r="I284" s="375">
        <v>44869</v>
      </c>
      <c r="J284" t="s">
        <v>22</v>
      </c>
      <c r="K284" t="s">
        <v>3904</v>
      </c>
      <c r="L284" s="33">
        <v>208</v>
      </c>
      <c r="M284" s="33">
        <v>208</v>
      </c>
      <c r="N284" s="33">
        <v>0</v>
      </c>
      <c r="O284" s="33">
        <v>0</v>
      </c>
      <c r="P284" s="33">
        <v>0</v>
      </c>
      <c r="Q284" s="33">
        <v>0</v>
      </c>
      <c r="R284" s="33">
        <v>208</v>
      </c>
      <c r="S284" s="33">
        <v>0</v>
      </c>
      <c r="T284" s="33">
        <v>0</v>
      </c>
      <c r="U284" s="33">
        <v>0</v>
      </c>
      <c r="V284" s="33">
        <v>0</v>
      </c>
      <c r="W284" s="33">
        <v>0</v>
      </c>
      <c r="X284" s="33">
        <v>0</v>
      </c>
      <c r="Y284" s="33">
        <v>0</v>
      </c>
      <c r="Z284" s="33">
        <v>0</v>
      </c>
      <c r="AA284" s="33">
        <v>0</v>
      </c>
      <c r="AB284" s="33">
        <v>0</v>
      </c>
      <c r="AC284" t="s">
        <v>3957</v>
      </c>
      <c r="AD284" t="s">
        <v>3881</v>
      </c>
      <c r="AE284" t="s">
        <v>4377</v>
      </c>
      <c r="AF284" t="s">
        <v>3876</v>
      </c>
    </row>
    <row r="285" spans="1:32" x14ac:dyDescent="0.25">
      <c r="A285" s="161">
        <v>45670</v>
      </c>
      <c r="B285" s="161">
        <v>45670</v>
      </c>
      <c r="C285" t="s">
        <v>3868</v>
      </c>
      <c r="D285" t="s">
        <v>3877</v>
      </c>
      <c r="E285" t="s">
        <v>3878</v>
      </c>
      <c r="F285" s="375">
        <v>8626</v>
      </c>
      <c r="G285" t="s">
        <v>4378</v>
      </c>
      <c r="H285" t="s">
        <v>3871</v>
      </c>
      <c r="I285" s="375">
        <v>44870</v>
      </c>
      <c r="J285" t="s">
        <v>22</v>
      </c>
      <c r="K285" t="s">
        <v>3904</v>
      </c>
      <c r="L285" s="33">
        <v>51.98</v>
      </c>
      <c r="M285" s="33">
        <v>51.98</v>
      </c>
      <c r="N285" s="33">
        <v>0</v>
      </c>
      <c r="O285" s="33">
        <v>0</v>
      </c>
      <c r="P285" s="33">
        <v>0</v>
      </c>
      <c r="Q285" s="33">
        <v>0</v>
      </c>
      <c r="R285" s="33">
        <v>51.98</v>
      </c>
      <c r="S285" s="33">
        <v>0</v>
      </c>
      <c r="T285" s="33">
        <v>0</v>
      </c>
      <c r="U285" s="33">
        <v>0</v>
      </c>
      <c r="V285" s="33">
        <v>0</v>
      </c>
      <c r="W285" s="33">
        <v>0</v>
      </c>
      <c r="X285" s="33">
        <v>0</v>
      </c>
      <c r="Y285" s="33">
        <v>0</v>
      </c>
      <c r="Z285" s="33">
        <v>0</v>
      </c>
      <c r="AA285" s="33">
        <v>0</v>
      </c>
      <c r="AB285" s="33">
        <v>247.04</v>
      </c>
      <c r="AC285" t="s">
        <v>4139</v>
      </c>
      <c r="AD285" t="s">
        <v>3874</v>
      </c>
      <c r="AE285" t="s">
        <v>4379</v>
      </c>
      <c r="AF285" t="s">
        <v>3876</v>
      </c>
    </row>
    <row r="286" spans="1:32" x14ac:dyDescent="0.25">
      <c r="A286" s="161">
        <v>45668</v>
      </c>
      <c r="B286" s="161">
        <v>45670</v>
      </c>
      <c r="C286" t="s">
        <v>3894</v>
      </c>
      <c r="D286" t="s">
        <v>3891</v>
      </c>
      <c r="E286" t="s">
        <v>3997</v>
      </c>
      <c r="F286" s="375">
        <v>40730</v>
      </c>
      <c r="G286" t="s">
        <v>4166</v>
      </c>
      <c r="H286" t="s">
        <v>3903</v>
      </c>
      <c r="I286" s="375">
        <v>44871</v>
      </c>
      <c r="J286" t="s">
        <v>22</v>
      </c>
      <c r="K286" t="s">
        <v>3904</v>
      </c>
      <c r="L286" s="33">
        <v>1732.5</v>
      </c>
      <c r="M286" s="33">
        <v>0</v>
      </c>
      <c r="N286" s="33">
        <v>1732.5</v>
      </c>
      <c r="O286" s="33">
        <v>1732.5</v>
      </c>
      <c r="P286" s="33">
        <v>0</v>
      </c>
      <c r="Q286" s="33">
        <v>0</v>
      </c>
      <c r="R286" s="33">
        <v>0</v>
      </c>
      <c r="S286" s="33">
        <v>0</v>
      </c>
      <c r="T286" s="33">
        <v>0</v>
      </c>
      <c r="U286" s="33">
        <v>0</v>
      </c>
      <c r="V286" s="33">
        <v>1732.5</v>
      </c>
      <c r="W286" s="33">
        <v>0</v>
      </c>
      <c r="X286" s="33">
        <v>0</v>
      </c>
      <c r="Y286" s="33">
        <v>0</v>
      </c>
      <c r="Z286" s="33">
        <v>0</v>
      </c>
      <c r="AA286" s="33">
        <v>0</v>
      </c>
      <c r="AB286" s="33">
        <v>1271.43</v>
      </c>
      <c r="AC286" t="s">
        <v>3957</v>
      </c>
      <c r="AD286" t="s">
        <v>3874</v>
      </c>
      <c r="AE286" t="s">
        <v>4380</v>
      </c>
      <c r="AF286" t="s">
        <v>3876</v>
      </c>
    </row>
    <row r="287" spans="1:32" x14ac:dyDescent="0.25">
      <c r="A287" s="161">
        <v>45670</v>
      </c>
      <c r="B287" s="161">
        <v>45670</v>
      </c>
      <c r="C287" t="s">
        <v>3868</v>
      </c>
      <c r="D287" t="s">
        <v>3877</v>
      </c>
      <c r="E287" t="s">
        <v>1914</v>
      </c>
      <c r="F287" s="375">
        <v>35486</v>
      </c>
      <c r="G287" t="s">
        <v>3870</v>
      </c>
      <c r="H287" t="s">
        <v>3871</v>
      </c>
      <c r="I287" s="375">
        <v>44874</v>
      </c>
      <c r="J287" t="s">
        <v>22</v>
      </c>
      <c r="K287" t="s">
        <v>3904</v>
      </c>
      <c r="L287" s="33">
        <v>155.93</v>
      </c>
      <c r="M287" s="33">
        <v>155.93</v>
      </c>
      <c r="N287" s="33">
        <v>0</v>
      </c>
      <c r="O287" s="33">
        <v>0</v>
      </c>
      <c r="P287" s="33">
        <v>0</v>
      </c>
      <c r="Q287" s="33">
        <v>0</v>
      </c>
      <c r="R287" s="33">
        <v>155.93</v>
      </c>
      <c r="S287" s="33">
        <v>0</v>
      </c>
      <c r="T287" s="33">
        <v>0</v>
      </c>
      <c r="U287" s="33">
        <v>0</v>
      </c>
      <c r="V287" s="33">
        <v>0</v>
      </c>
      <c r="W287" s="33">
        <v>0</v>
      </c>
      <c r="X287" s="33">
        <v>0</v>
      </c>
      <c r="Y287" s="33">
        <v>0</v>
      </c>
      <c r="Z287" s="33">
        <v>0</v>
      </c>
      <c r="AA287" s="33">
        <v>0</v>
      </c>
      <c r="AB287" s="33">
        <v>0</v>
      </c>
      <c r="AC287" t="s">
        <v>3967</v>
      </c>
      <c r="AD287" t="s">
        <v>3881</v>
      </c>
      <c r="AE287" t="s">
        <v>4381</v>
      </c>
      <c r="AF287" t="s">
        <v>3876</v>
      </c>
    </row>
    <row r="288" spans="1:32" x14ac:dyDescent="0.25">
      <c r="A288" s="161">
        <v>45670</v>
      </c>
      <c r="B288" s="161">
        <v>45670</v>
      </c>
      <c r="C288" t="s">
        <v>3868</v>
      </c>
      <c r="D288" t="s">
        <v>3877</v>
      </c>
      <c r="E288" t="s">
        <v>3878</v>
      </c>
      <c r="F288" s="375">
        <v>39539</v>
      </c>
      <c r="G288" t="s">
        <v>3966</v>
      </c>
      <c r="H288" t="s">
        <v>3871</v>
      </c>
      <c r="I288" s="375">
        <v>44875</v>
      </c>
      <c r="J288" t="s">
        <v>22</v>
      </c>
      <c r="K288" t="s">
        <v>3904</v>
      </c>
      <c r="L288" s="33">
        <v>155.93</v>
      </c>
      <c r="M288" s="33">
        <v>155.93</v>
      </c>
      <c r="N288" s="33">
        <v>0</v>
      </c>
      <c r="O288" s="33">
        <v>0</v>
      </c>
      <c r="P288" s="33">
        <v>0</v>
      </c>
      <c r="Q288" s="33">
        <v>0</v>
      </c>
      <c r="R288" s="33">
        <v>155.93</v>
      </c>
      <c r="S288" s="33">
        <v>0</v>
      </c>
      <c r="T288" s="33">
        <v>0</v>
      </c>
      <c r="U288" s="33">
        <v>0</v>
      </c>
      <c r="V288" s="33">
        <v>0</v>
      </c>
      <c r="W288" s="33">
        <v>0</v>
      </c>
      <c r="X288" s="33">
        <v>0</v>
      </c>
      <c r="Y288" s="33">
        <v>0</v>
      </c>
      <c r="Z288" s="33">
        <v>0</v>
      </c>
      <c r="AA288" s="33">
        <v>0</v>
      </c>
      <c r="AB288" s="33">
        <v>0</v>
      </c>
      <c r="AC288" t="s">
        <v>3938</v>
      </c>
      <c r="AD288" t="s">
        <v>3881</v>
      </c>
      <c r="AE288" t="s">
        <v>4382</v>
      </c>
      <c r="AF288" t="s">
        <v>3876</v>
      </c>
    </row>
    <row r="289" spans="1:32" x14ac:dyDescent="0.25">
      <c r="A289" s="161">
        <v>45670</v>
      </c>
      <c r="B289" s="161">
        <v>45670</v>
      </c>
      <c r="C289" t="s">
        <v>3868</v>
      </c>
      <c r="D289" t="s">
        <v>3877</v>
      </c>
      <c r="E289" t="s">
        <v>1914</v>
      </c>
      <c r="F289" s="375">
        <v>40252</v>
      </c>
      <c r="G289" t="s">
        <v>3934</v>
      </c>
      <c r="H289" t="s">
        <v>3871</v>
      </c>
      <c r="I289" s="375">
        <v>44876</v>
      </c>
      <c r="J289" t="s">
        <v>22</v>
      </c>
      <c r="K289" t="s">
        <v>3904</v>
      </c>
      <c r="L289" s="33">
        <v>155.93</v>
      </c>
      <c r="M289" s="33">
        <v>155.93</v>
      </c>
      <c r="N289" s="33">
        <v>0</v>
      </c>
      <c r="O289" s="33">
        <v>0</v>
      </c>
      <c r="P289" s="33">
        <v>0</v>
      </c>
      <c r="Q289" s="33">
        <v>0</v>
      </c>
      <c r="R289" s="33">
        <v>155.93</v>
      </c>
      <c r="S289" s="33">
        <v>0</v>
      </c>
      <c r="T289" s="33">
        <v>0</v>
      </c>
      <c r="U289" s="33">
        <v>0</v>
      </c>
      <c r="V289" s="33">
        <v>0</v>
      </c>
      <c r="W289" s="33">
        <v>0</v>
      </c>
      <c r="X289" s="33">
        <v>0</v>
      </c>
      <c r="Y289" s="33">
        <v>0</v>
      </c>
      <c r="Z289" s="33">
        <v>0</v>
      </c>
      <c r="AA289" s="33">
        <v>0</v>
      </c>
      <c r="AB289" s="33">
        <v>0</v>
      </c>
      <c r="AC289" t="s">
        <v>3967</v>
      </c>
      <c r="AD289" t="s">
        <v>3881</v>
      </c>
      <c r="AE289" t="s">
        <v>4383</v>
      </c>
      <c r="AF289" t="s">
        <v>3876</v>
      </c>
    </row>
    <row r="290" spans="1:32" x14ac:dyDescent="0.25">
      <c r="A290" s="161">
        <v>45670</v>
      </c>
      <c r="B290" s="161">
        <v>45670</v>
      </c>
      <c r="C290" t="s">
        <v>3894</v>
      </c>
      <c r="D290" t="s">
        <v>3891</v>
      </c>
      <c r="E290" t="s">
        <v>3997</v>
      </c>
      <c r="F290" s="375">
        <v>40582</v>
      </c>
      <c r="G290" t="s">
        <v>4384</v>
      </c>
      <c r="H290" t="s">
        <v>3935</v>
      </c>
      <c r="I290" t="s">
        <v>4385</v>
      </c>
      <c r="J290" t="s">
        <v>3888</v>
      </c>
      <c r="K290" t="s">
        <v>3904</v>
      </c>
      <c r="L290" s="33">
        <v>0</v>
      </c>
      <c r="M290" s="33">
        <v>0</v>
      </c>
      <c r="N290" s="33">
        <v>0</v>
      </c>
      <c r="O290" s="33">
        <v>0</v>
      </c>
      <c r="P290" s="33">
        <v>0</v>
      </c>
      <c r="Q290" s="33">
        <v>0</v>
      </c>
      <c r="R290" s="33">
        <v>0</v>
      </c>
      <c r="S290" s="33">
        <v>0</v>
      </c>
      <c r="T290" s="33">
        <v>0</v>
      </c>
      <c r="U290" s="33">
        <v>0</v>
      </c>
      <c r="V290" s="33">
        <v>0</v>
      </c>
      <c r="W290" s="33">
        <v>0</v>
      </c>
      <c r="X290" s="33">
        <v>0</v>
      </c>
      <c r="Y290" s="33">
        <v>0</v>
      </c>
      <c r="Z290" s="33">
        <v>100</v>
      </c>
      <c r="AA290" s="33">
        <v>0</v>
      </c>
      <c r="AB290" s="33">
        <v>0</v>
      </c>
      <c r="AC290" t="s">
        <v>3952</v>
      </c>
      <c r="AD290" t="s">
        <v>3881</v>
      </c>
      <c r="AE290" t="s">
        <v>4386</v>
      </c>
      <c r="AF290" t="s">
        <v>3876</v>
      </c>
    </row>
    <row r="291" spans="1:32" x14ac:dyDescent="0.25">
      <c r="A291" s="161">
        <v>45670</v>
      </c>
      <c r="B291" s="161">
        <v>45670</v>
      </c>
      <c r="C291" t="s">
        <v>3868</v>
      </c>
      <c r="D291" t="s">
        <v>3877</v>
      </c>
      <c r="E291" t="s">
        <v>3878</v>
      </c>
      <c r="F291" s="375">
        <v>34312</v>
      </c>
      <c r="G291" t="s">
        <v>4387</v>
      </c>
      <c r="H291" t="s">
        <v>3903</v>
      </c>
      <c r="I291" s="375">
        <v>44881</v>
      </c>
      <c r="J291" t="s">
        <v>22</v>
      </c>
      <c r="K291" t="s">
        <v>3904</v>
      </c>
      <c r="L291" s="33">
        <v>350</v>
      </c>
      <c r="M291" s="33">
        <v>0</v>
      </c>
      <c r="N291" s="33">
        <v>350</v>
      </c>
      <c r="O291" s="33">
        <v>350</v>
      </c>
      <c r="P291" s="33">
        <v>0</v>
      </c>
      <c r="Q291" s="33">
        <v>0</v>
      </c>
      <c r="R291" s="33">
        <v>0</v>
      </c>
      <c r="S291" s="33">
        <v>0</v>
      </c>
      <c r="T291" s="33">
        <v>0</v>
      </c>
      <c r="U291" s="33">
        <v>0</v>
      </c>
      <c r="V291" s="33">
        <v>350</v>
      </c>
      <c r="W291" s="33">
        <v>0</v>
      </c>
      <c r="X291" s="33">
        <v>0</v>
      </c>
      <c r="Y291" s="33">
        <v>0</v>
      </c>
      <c r="Z291" s="33">
        <v>0</v>
      </c>
      <c r="AA291" s="33">
        <v>0</v>
      </c>
      <c r="AB291" s="33">
        <v>0</v>
      </c>
      <c r="AC291" t="s">
        <v>3905</v>
      </c>
      <c r="AD291" t="s">
        <v>3881</v>
      </c>
      <c r="AE291" t="s">
        <v>4388</v>
      </c>
      <c r="AF291" t="s">
        <v>3876</v>
      </c>
    </row>
    <row r="292" spans="1:32" x14ac:dyDescent="0.25">
      <c r="A292" s="161">
        <v>45670</v>
      </c>
      <c r="B292" s="161">
        <v>45670</v>
      </c>
      <c r="C292" t="s">
        <v>3868</v>
      </c>
      <c r="D292" t="s">
        <v>3877</v>
      </c>
      <c r="E292" t="s">
        <v>1914</v>
      </c>
      <c r="F292" s="375">
        <v>38560</v>
      </c>
      <c r="G292" t="s">
        <v>4389</v>
      </c>
      <c r="H292" t="s">
        <v>3923</v>
      </c>
      <c r="I292" s="375">
        <v>44886</v>
      </c>
      <c r="J292" t="s">
        <v>3888</v>
      </c>
      <c r="K292" t="s">
        <v>3904</v>
      </c>
      <c r="L292" s="33">
        <v>105</v>
      </c>
      <c r="M292" s="33">
        <v>0</v>
      </c>
      <c r="N292" s="33">
        <v>84</v>
      </c>
      <c r="O292" s="33">
        <v>84</v>
      </c>
      <c r="P292" s="33">
        <v>0</v>
      </c>
      <c r="Q292" s="33">
        <v>0</v>
      </c>
      <c r="R292" s="33">
        <v>21</v>
      </c>
      <c r="S292" s="33">
        <v>21</v>
      </c>
      <c r="T292" s="33">
        <v>0</v>
      </c>
      <c r="U292" s="33">
        <v>0</v>
      </c>
      <c r="V292" s="33">
        <v>105</v>
      </c>
      <c r="W292" s="33">
        <v>0</v>
      </c>
      <c r="X292" s="33">
        <v>0</v>
      </c>
      <c r="Y292" s="33">
        <v>0</v>
      </c>
      <c r="Z292" s="33">
        <v>21</v>
      </c>
      <c r="AA292" s="33">
        <v>0</v>
      </c>
      <c r="AB292" s="33">
        <v>222.18</v>
      </c>
      <c r="AC292" t="s">
        <v>4390</v>
      </c>
      <c r="AD292" t="s">
        <v>3881</v>
      </c>
      <c r="AE292" t="s">
        <v>4391</v>
      </c>
      <c r="AF292" t="s">
        <v>3876</v>
      </c>
    </row>
    <row r="293" spans="1:32" x14ac:dyDescent="0.25">
      <c r="A293" s="161">
        <v>45670</v>
      </c>
      <c r="B293" s="161">
        <v>45670</v>
      </c>
      <c r="C293" t="s">
        <v>3868</v>
      </c>
      <c r="D293" t="s">
        <v>3877</v>
      </c>
      <c r="E293" t="s">
        <v>3878</v>
      </c>
      <c r="F293" s="375">
        <v>40940</v>
      </c>
      <c r="G293" t="s">
        <v>3961</v>
      </c>
      <c r="H293" t="s">
        <v>3962</v>
      </c>
      <c r="I293" s="375">
        <v>44887</v>
      </c>
      <c r="J293" t="s">
        <v>3888</v>
      </c>
      <c r="K293" t="s">
        <v>3904</v>
      </c>
      <c r="L293" s="33">
        <v>943</v>
      </c>
      <c r="M293" s="33">
        <v>0</v>
      </c>
      <c r="N293" s="33">
        <v>754.4</v>
      </c>
      <c r="O293" s="33">
        <v>754.4</v>
      </c>
      <c r="P293" s="33">
        <v>0</v>
      </c>
      <c r="Q293" s="33">
        <v>0</v>
      </c>
      <c r="R293" s="33">
        <v>188.6</v>
      </c>
      <c r="S293" s="33">
        <v>188.6</v>
      </c>
      <c r="T293" s="33">
        <v>0</v>
      </c>
      <c r="U293" s="33">
        <v>0</v>
      </c>
      <c r="V293" s="33">
        <v>943</v>
      </c>
      <c r="W293" s="33">
        <v>0</v>
      </c>
      <c r="X293" s="33">
        <v>0</v>
      </c>
      <c r="Y293" s="33">
        <v>0</v>
      </c>
      <c r="Z293" s="33">
        <v>188</v>
      </c>
      <c r="AA293" s="33">
        <v>0</v>
      </c>
      <c r="AB293" s="33">
        <v>0</v>
      </c>
      <c r="AC293" t="s">
        <v>4091</v>
      </c>
      <c r="AD293" t="s">
        <v>3881</v>
      </c>
      <c r="AE293" t="s">
        <v>4392</v>
      </c>
      <c r="AF293" t="s">
        <v>3876</v>
      </c>
    </row>
    <row r="294" spans="1:32" x14ac:dyDescent="0.25">
      <c r="A294" s="161">
        <v>45670</v>
      </c>
      <c r="B294" s="161">
        <v>45670</v>
      </c>
      <c r="C294" t="s">
        <v>3868</v>
      </c>
      <c r="D294" t="s">
        <v>3877</v>
      </c>
      <c r="E294" t="s">
        <v>3878</v>
      </c>
      <c r="F294" s="375">
        <v>40804</v>
      </c>
      <c r="G294" t="s">
        <v>4229</v>
      </c>
      <c r="H294" t="s">
        <v>3903</v>
      </c>
      <c r="I294" s="375">
        <v>44889</v>
      </c>
      <c r="J294" t="s">
        <v>22</v>
      </c>
      <c r="K294" t="s">
        <v>3904</v>
      </c>
      <c r="L294" s="33">
        <v>35</v>
      </c>
      <c r="M294" s="33">
        <v>0</v>
      </c>
      <c r="N294" s="33">
        <v>35</v>
      </c>
      <c r="O294" s="33">
        <v>35</v>
      </c>
      <c r="P294" s="33">
        <v>0</v>
      </c>
      <c r="Q294" s="33">
        <v>0</v>
      </c>
      <c r="R294" s="33">
        <v>0</v>
      </c>
      <c r="S294" s="33">
        <v>0</v>
      </c>
      <c r="T294" s="33">
        <v>0</v>
      </c>
      <c r="U294" s="33">
        <v>0</v>
      </c>
      <c r="V294" s="33">
        <v>35</v>
      </c>
      <c r="W294" s="33">
        <v>0</v>
      </c>
      <c r="X294" s="33">
        <v>0</v>
      </c>
      <c r="Y294" s="33">
        <v>0</v>
      </c>
      <c r="Z294" s="33">
        <v>0</v>
      </c>
      <c r="AA294" s="33">
        <v>0</v>
      </c>
      <c r="AB294" s="33">
        <v>280</v>
      </c>
      <c r="AC294" t="s">
        <v>3905</v>
      </c>
      <c r="AD294" t="s">
        <v>3881</v>
      </c>
      <c r="AE294" t="s">
        <v>4393</v>
      </c>
      <c r="AF294" t="s">
        <v>3876</v>
      </c>
    </row>
    <row r="295" spans="1:32" x14ac:dyDescent="0.25">
      <c r="A295" s="161">
        <v>45665</v>
      </c>
      <c r="B295" s="161">
        <v>45670</v>
      </c>
      <c r="C295" t="s">
        <v>3894</v>
      </c>
      <c r="D295" t="s">
        <v>3996</v>
      </c>
      <c r="E295" t="s">
        <v>2236</v>
      </c>
      <c r="F295" s="375">
        <v>40966</v>
      </c>
      <c r="G295" t="s">
        <v>4394</v>
      </c>
      <c r="H295" t="s">
        <v>3871</v>
      </c>
      <c r="I295" s="375">
        <v>44890</v>
      </c>
      <c r="J295" t="s">
        <v>3888</v>
      </c>
      <c r="K295" t="s">
        <v>3904</v>
      </c>
      <c r="L295" s="33">
        <v>350.93</v>
      </c>
      <c r="M295" s="33">
        <v>175.47</v>
      </c>
      <c r="N295" s="33">
        <v>0</v>
      </c>
      <c r="O295" s="33">
        <v>0</v>
      </c>
      <c r="P295" s="33">
        <v>0</v>
      </c>
      <c r="Q295" s="33">
        <v>0</v>
      </c>
      <c r="R295" s="33">
        <v>350.93</v>
      </c>
      <c r="S295" s="33">
        <v>175.46</v>
      </c>
      <c r="T295" s="33">
        <v>0</v>
      </c>
      <c r="U295" s="33">
        <v>0</v>
      </c>
      <c r="V295" s="33">
        <v>175.46</v>
      </c>
      <c r="W295" s="33">
        <v>0</v>
      </c>
      <c r="X295" s="33">
        <v>0</v>
      </c>
      <c r="Y295" s="33">
        <v>0</v>
      </c>
      <c r="Z295" s="33">
        <v>175.46</v>
      </c>
      <c r="AA295" s="33">
        <v>0</v>
      </c>
      <c r="AB295" s="33">
        <v>0</v>
      </c>
      <c r="AC295" t="s">
        <v>3905</v>
      </c>
      <c r="AD295" t="s">
        <v>3881</v>
      </c>
      <c r="AE295" t="s">
        <v>4395</v>
      </c>
      <c r="AF295" t="s">
        <v>3876</v>
      </c>
    </row>
    <row r="296" spans="1:32" x14ac:dyDescent="0.25">
      <c r="A296" s="161">
        <v>45670</v>
      </c>
      <c r="B296" s="161">
        <v>45670</v>
      </c>
      <c r="C296" t="s">
        <v>3894</v>
      </c>
      <c r="D296" t="s">
        <v>3891</v>
      </c>
      <c r="E296" t="s">
        <v>3997</v>
      </c>
      <c r="F296" s="375">
        <v>40955</v>
      </c>
      <c r="G296" t="s">
        <v>4396</v>
      </c>
      <c r="H296" t="s">
        <v>3909</v>
      </c>
      <c r="I296" s="375">
        <v>44894</v>
      </c>
      <c r="J296" t="s">
        <v>3888</v>
      </c>
      <c r="K296" t="s">
        <v>3904</v>
      </c>
      <c r="L296" s="33">
        <v>1320</v>
      </c>
      <c r="M296" s="33">
        <v>0</v>
      </c>
      <c r="N296" s="33">
        <v>1056</v>
      </c>
      <c r="O296" s="33">
        <v>1056</v>
      </c>
      <c r="P296" s="33">
        <v>52.8</v>
      </c>
      <c r="Q296" s="33">
        <v>1003.2</v>
      </c>
      <c r="R296" s="33">
        <v>264</v>
      </c>
      <c r="S296" s="33">
        <v>264</v>
      </c>
      <c r="T296" s="33">
        <v>13.2</v>
      </c>
      <c r="U296" s="33">
        <v>250.8</v>
      </c>
      <c r="V296" s="33">
        <v>1320</v>
      </c>
      <c r="W296" s="33">
        <v>66</v>
      </c>
      <c r="X296" s="33">
        <v>1254</v>
      </c>
      <c r="Y296" s="33">
        <v>0</v>
      </c>
      <c r="Z296" s="33">
        <v>264</v>
      </c>
      <c r="AA296" s="33">
        <v>0</v>
      </c>
      <c r="AB296" s="33">
        <v>0</v>
      </c>
      <c r="AC296" t="s">
        <v>3957</v>
      </c>
      <c r="AD296" t="s">
        <v>3881</v>
      </c>
      <c r="AE296" t="s">
        <v>4397</v>
      </c>
      <c r="AF296" t="s">
        <v>3876</v>
      </c>
    </row>
    <row r="297" spans="1:32" x14ac:dyDescent="0.25">
      <c r="A297" s="161">
        <v>45670</v>
      </c>
      <c r="B297" s="161">
        <v>45673</v>
      </c>
      <c r="C297" t="s">
        <v>3868</v>
      </c>
      <c r="D297" t="s">
        <v>3915</v>
      </c>
      <c r="E297" t="s">
        <v>1914</v>
      </c>
      <c r="F297" s="375">
        <v>40953</v>
      </c>
      <c r="G297" t="s">
        <v>4182</v>
      </c>
      <c r="H297" t="s">
        <v>3871</v>
      </c>
      <c r="I297" s="375">
        <v>44897</v>
      </c>
      <c r="J297" t="s">
        <v>22</v>
      </c>
      <c r="K297" t="s">
        <v>3904</v>
      </c>
      <c r="L297" s="33">
        <v>717.4</v>
      </c>
      <c r="M297" s="33">
        <v>35</v>
      </c>
      <c r="N297" s="33">
        <v>0</v>
      </c>
      <c r="O297" s="33">
        <v>0</v>
      </c>
      <c r="P297" s="33">
        <v>0</v>
      </c>
      <c r="Q297" s="33">
        <v>0</v>
      </c>
      <c r="R297" s="33">
        <v>717.4</v>
      </c>
      <c r="S297" s="33">
        <v>682.4</v>
      </c>
      <c r="T297" s="33">
        <v>0</v>
      </c>
      <c r="U297" s="33">
        <v>0</v>
      </c>
      <c r="V297" s="33">
        <v>682.4</v>
      </c>
      <c r="W297" s="33">
        <v>0</v>
      </c>
      <c r="X297" s="33">
        <v>0</v>
      </c>
      <c r="Y297" s="33">
        <v>0</v>
      </c>
      <c r="Z297" s="33">
        <v>0</v>
      </c>
      <c r="AA297" s="33">
        <v>0</v>
      </c>
      <c r="AB297" s="33">
        <v>0</v>
      </c>
      <c r="AC297" t="s">
        <v>3873</v>
      </c>
      <c r="AD297" t="s">
        <v>3881</v>
      </c>
      <c r="AE297" t="s">
        <v>4398</v>
      </c>
      <c r="AF297" t="s">
        <v>3876</v>
      </c>
    </row>
    <row r="298" spans="1:32" x14ac:dyDescent="0.25">
      <c r="A298" s="161">
        <v>45670</v>
      </c>
      <c r="B298" s="161">
        <v>45675</v>
      </c>
      <c r="C298" t="s">
        <v>3868</v>
      </c>
      <c r="D298" t="s">
        <v>3915</v>
      </c>
      <c r="E298" t="s">
        <v>1914</v>
      </c>
      <c r="F298" s="375">
        <v>40953</v>
      </c>
      <c r="G298" t="s">
        <v>4182</v>
      </c>
      <c r="H298" t="s">
        <v>3871</v>
      </c>
      <c r="I298" s="375">
        <v>44897</v>
      </c>
      <c r="J298" t="s">
        <v>22</v>
      </c>
      <c r="K298" t="s">
        <v>3904</v>
      </c>
      <c r="L298" s="33">
        <v>0</v>
      </c>
      <c r="M298" s="33">
        <v>0</v>
      </c>
      <c r="N298" s="33">
        <v>0</v>
      </c>
      <c r="O298" s="33">
        <v>0</v>
      </c>
      <c r="P298" s="33">
        <v>0</v>
      </c>
      <c r="Q298" s="33">
        <v>0</v>
      </c>
      <c r="R298" s="33">
        <v>717.4</v>
      </c>
      <c r="S298" s="33">
        <v>0</v>
      </c>
      <c r="T298" s="33">
        <v>0</v>
      </c>
      <c r="U298" s="33">
        <v>0</v>
      </c>
      <c r="V298" s="33">
        <v>0</v>
      </c>
      <c r="W298" s="33">
        <v>0</v>
      </c>
      <c r="X298" s="33">
        <v>0</v>
      </c>
      <c r="Y298" s="33">
        <v>0</v>
      </c>
      <c r="Z298" s="33">
        <v>300</v>
      </c>
      <c r="AA298" s="33">
        <v>0</v>
      </c>
      <c r="AB298" s="33">
        <v>0</v>
      </c>
      <c r="AC298" t="s">
        <v>3873</v>
      </c>
      <c r="AD298" t="s">
        <v>3881</v>
      </c>
      <c r="AE298" t="s">
        <v>4398</v>
      </c>
      <c r="AF298" t="s">
        <v>3876</v>
      </c>
    </row>
    <row r="299" spans="1:32" x14ac:dyDescent="0.25">
      <c r="A299" s="161">
        <v>45670</v>
      </c>
      <c r="B299" s="161">
        <v>45675</v>
      </c>
      <c r="C299" t="s">
        <v>3868</v>
      </c>
      <c r="D299" t="s">
        <v>3915</v>
      </c>
      <c r="E299" t="s">
        <v>1914</v>
      </c>
      <c r="F299" s="375">
        <v>40953</v>
      </c>
      <c r="G299" t="s">
        <v>4182</v>
      </c>
      <c r="H299" t="s">
        <v>3871</v>
      </c>
      <c r="I299" s="375">
        <v>44897</v>
      </c>
      <c r="J299" t="s">
        <v>3888</v>
      </c>
      <c r="K299" t="s">
        <v>3904</v>
      </c>
      <c r="L299" s="33">
        <v>0</v>
      </c>
      <c r="M299" s="33">
        <v>0</v>
      </c>
      <c r="N299" s="33">
        <v>0</v>
      </c>
      <c r="O299" s="33">
        <v>0</v>
      </c>
      <c r="P299" s="33">
        <v>0</v>
      </c>
      <c r="Q299" s="33">
        <v>0</v>
      </c>
      <c r="R299" s="33">
        <v>717.4</v>
      </c>
      <c r="S299" s="33">
        <v>0</v>
      </c>
      <c r="T299" s="33">
        <v>0</v>
      </c>
      <c r="U299" s="33">
        <v>0</v>
      </c>
      <c r="V299" s="33">
        <v>0</v>
      </c>
      <c r="W299" s="33">
        <v>0</v>
      </c>
      <c r="X299" s="33">
        <v>0</v>
      </c>
      <c r="Y299" s="33">
        <v>0</v>
      </c>
      <c r="Z299" s="33">
        <v>382.4</v>
      </c>
      <c r="AA299" s="33">
        <v>0</v>
      </c>
      <c r="AB299" s="33">
        <v>0</v>
      </c>
      <c r="AC299" t="s">
        <v>3873</v>
      </c>
      <c r="AD299" t="s">
        <v>3881</v>
      </c>
      <c r="AE299" t="s">
        <v>4398</v>
      </c>
      <c r="AF299" t="s">
        <v>3876</v>
      </c>
    </row>
    <row r="300" spans="1:32" x14ac:dyDescent="0.25">
      <c r="A300" s="161">
        <v>45670</v>
      </c>
      <c r="B300" s="161">
        <v>45670</v>
      </c>
      <c r="C300" t="s">
        <v>3894</v>
      </c>
      <c r="D300" t="s">
        <v>3891</v>
      </c>
      <c r="E300" t="s">
        <v>3997</v>
      </c>
      <c r="F300" s="375">
        <v>40144</v>
      </c>
      <c r="G300" t="s">
        <v>4194</v>
      </c>
      <c r="H300" t="s">
        <v>3871</v>
      </c>
      <c r="I300" s="375">
        <v>44899</v>
      </c>
      <c r="J300" t="s">
        <v>3937</v>
      </c>
      <c r="K300" t="s">
        <v>3904</v>
      </c>
      <c r="L300" s="33">
        <v>985</v>
      </c>
      <c r="M300" s="33">
        <v>405</v>
      </c>
      <c r="N300" s="33">
        <v>0</v>
      </c>
      <c r="O300" s="33">
        <v>0</v>
      </c>
      <c r="P300" s="33">
        <v>0</v>
      </c>
      <c r="Q300" s="33">
        <v>0</v>
      </c>
      <c r="R300" s="33">
        <v>985</v>
      </c>
      <c r="S300" s="33">
        <v>580</v>
      </c>
      <c r="T300" s="33">
        <v>0</v>
      </c>
      <c r="U300" s="33">
        <v>0</v>
      </c>
      <c r="V300" s="33">
        <v>580</v>
      </c>
      <c r="W300" s="33">
        <v>0</v>
      </c>
      <c r="X300" s="33">
        <v>0</v>
      </c>
      <c r="Y300" s="33">
        <v>0</v>
      </c>
      <c r="Z300" s="33">
        <v>580</v>
      </c>
      <c r="AA300" s="33">
        <v>0</v>
      </c>
      <c r="AB300" s="33">
        <v>0</v>
      </c>
      <c r="AC300" t="s">
        <v>3873</v>
      </c>
      <c r="AD300" t="s">
        <v>3881</v>
      </c>
      <c r="AE300" t="s">
        <v>4399</v>
      </c>
      <c r="AF300" t="s">
        <v>3876</v>
      </c>
    </row>
    <row r="301" spans="1:32" x14ac:dyDescent="0.25">
      <c r="A301" s="161">
        <v>45670</v>
      </c>
      <c r="B301" s="161">
        <v>45670</v>
      </c>
      <c r="C301" t="s">
        <v>3868</v>
      </c>
      <c r="D301" t="s">
        <v>3877</v>
      </c>
      <c r="E301" t="s">
        <v>1914</v>
      </c>
      <c r="F301" s="375">
        <v>40932</v>
      </c>
      <c r="G301" t="s">
        <v>4066</v>
      </c>
      <c r="H301" t="s">
        <v>3871</v>
      </c>
      <c r="I301" s="375">
        <v>44901</v>
      </c>
      <c r="J301" t="s">
        <v>22</v>
      </c>
      <c r="K301" t="s">
        <v>3904</v>
      </c>
      <c r="L301" s="33">
        <v>155.93</v>
      </c>
      <c r="M301" s="33">
        <v>155.93</v>
      </c>
      <c r="N301" s="33">
        <v>0</v>
      </c>
      <c r="O301" s="33">
        <v>0</v>
      </c>
      <c r="P301" s="33">
        <v>0</v>
      </c>
      <c r="Q301" s="33">
        <v>0</v>
      </c>
      <c r="R301" s="33">
        <v>155.93</v>
      </c>
      <c r="S301" s="33">
        <v>0</v>
      </c>
      <c r="T301" s="33">
        <v>0</v>
      </c>
      <c r="U301" s="33">
        <v>0</v>
      </c>
      <c r="V301" s="33">
        <v>0</v>
      </c>
      <c r="W301" s="33">
        <v>0</v>
      </c>
      <c r="X301" s="33">
        <v>0</v>
      </c>
      <c r="Y301" s="33">
        <v>0</v>
      </c>
      <c r="Z301" s="33">
        <v>0</v>
      </c>
      <c r="AA301" s="33">
        <v>0</v>
      </c>
      <c r="AB301" s="33">
        <v>0</v>
      </c>
      <c r="AC301" t="s">
        <v>3957</v>
      </c>
      <c r="AD301" t="s">
        <v>3881</v>
      </c>
      <c r="AE301" t="s">
        <v>4400</v>
      </c>
      <c r="AF301" t="s">
        <v>3876</v>
      </c>
    </row>
    <row r="302" spans="1:32" x14ac:dyDescent="0.25">
      <c r="A302" s="161">
        <v>45670</v>
      </c>
      <c r="B302" s="161">
        <v>45670</v>
      </c>
      <c r="C302" t="s">
        <v>3868</v>
      </c>
      <c r="D302" t="s">
        <v>3877</v>
      </c>
      <c r="E302" t="s">
        <v>1914</v>
      </c>
      <c r="F302" s="375">
        <v>37689</v>
      </c>
      <c r="G302" t="s">
        <v>4286</v>
      </c>
      <c r="H302" t="s">
        <v>3871</v>
      </c>
      <c r="I302" s="375">
        <v>44902</v>
      </c>
      <c r="J302" t="s">
        <v>22</v>
      </c>
      <c r="K302" t="s">
        <v>3904</v>
      </c>
      <c r="L302" s="33">
        <v>155.93</v>
      </c>
      <c r="M302" s="33">
        <v>155.93</v>
      </c>
      <c r="N302" s="33">
        <v>0</v>
      </c>
      <c r="O302" s="33">
        <v>0</v>
      </c>
      <c r="P302" s="33">
        <v>0</v>
      </c>
      <c r="Q302" s="33">
        <v>0</v>
      </c>
      <c r="R302" s="33">
        <v>155.93</v>
      </c>
      <c r="S302" s="33">
        <v>0</v>
      </c>
      <c r="T302" s="33">
        <v>0</v>
      </c>
      <c r="U302" s="33">
        <v>0</v>
      </c>
      <c r="V302" s="33">
        <v>0</v>
      </c>
      <c r="W302" s="33">
        <v>0</v>
      </c>
      <c r="X302" s="33">
        <v>0</v>
      </c>
      <c r="Y302" s="33">
        <v>0</v>
      </c>
      <c r="Z302" s="33">
        <v>0</v>
      </c>
      <c r="AA302" s="33">
        <v>0</v>
      </c>
      <c r="AB302" s="33">
        <v>0</v>
      </c>
      <c r="AC302" t="s">
        <v>3967</v>
      </c>
      <c r="AD302" t="s">
        <v>3881</v>
      </c>
      <c r="AE302" t="s">
        <v>4401</v>
      </c>
      <c r="AF302" t="s">
        <v>3876</v>
      </c>
    </row>
    <row r="303" spans="1:32" x14ac:dyDescent="0.25">
      <c r="A303" s="161">
        <v>45670</v>
      </c>
      <c r="B303" s="161">
        <v>45670</v>
      </c>
      <c r="C303" t="s">
        <v>3894</v>
      </c>
      <c r="D303" t="s">
        <v>3891</v>
      </c>
      <c r="E303" t="s">
        <v>2236</v>
      </c>
      <c r="F303" s="375">
        <v>40916</v>
      </c>
      <c r="G303" t="s">
        <v>4042</v>
      </c>
      <c r="H303" t="s">
        <v>3935</v>
      </c>
      <c r="I303" t="s">
        <v>4402</v>
      </c>
      <c r="J303" t="s">
        <v>3937</v>
      </c>
      <c r="K303" t="s">
        <v>3904</v>
      </c>
      <c r="L303" s="33">
        <v>0</v>
      </c>
      <c r="M303" s="33">
        <v>0</v>
      </c>
      <c r="N303" s="33">
        <v>0</v>
      </c>
      <c r="O303" s="33">
        <v>0</v>
      </c>
      <c r="P303" s="33">
        <v>0</v>
      </c>
      <c r="Q303" s="33">
        <v>0</v>
      </c>
      <c r="R303" s="33">
        <v>0</v>
      </c>
      <c r="S303" s="33">
        <v>0</v>
      </c>
      <c r="T303" s="33">
        <v>0</v>
      </c>
      <c r="U303" s="33">
        <v>0</v>
      </c>
      <c r="V303" s="33">
        <v>0</v>
      </c>
      <c r="W303" s="33">
        <v>0</v>
      </c>
      <c r="X303" s="33">
        <v>0</v>
      </c>
      <c r="Y303" s="33">
        <v>0</v>
      </c>
      <c r="Z303" s="33">
        <v>2215.9899999999998</v>
      </c>
      <c r="AA303" s="33">
        <v>0</v>
      </c>
      <c r="AB303" s="33">
        <v>132</v>
      </c>
      <c r="AC303" t="s">
        <v>3952</v>
      </c>
      <c r="AD303" t="s">
        <v>3881</v>
      </c>
      <c r="AE303" t="s">
        <v>4403</v>
      </c>
      <c r="AF303" t="s">
        <v>3876</v>
      </c>
    </row>
    <row r="304" spans="1:32" x14ac:dyDescent="0.25">
      <c r="A304" s="161">
        <v>45670</v>
      </c>
      <c r="B304" s="161">
        <v>45670</v>
      </c>
      <c r="C304" t="s">
        <v>3894</v>
      </c>
      <c r="D304" t="s">
        <v>3891</v>
      </c>
      <c r="E304" t="s">
        <v>2236</v>
      </c>
      <c r="F304" s="375">
        <v>40981</v>
      </c>
      <c r="G304" t="s">
        <v>4404</v>
      </c>
      <c r="H304" t="s">
        <v>3923</v>
      </c>
      <c r="I304" s="375">
        <v>44920</v>
      </c>
      <c r="J304" t="s">
        <v>3888</v>
      </c>
      <c r="K304" t="s">
        <v>3904</v>
      </c>
      <c r="L304" s="33">
        <v>353.5</v>
      </c>
      <c r="M304" s="33">
        <v>0</v>
      </c>
      <c r="N304" s="33">
        <v>282.8</v>
      </c>
      <c r="O304" s="33">
        <v>282.8</v>
      </c>
      <c r="P304" s="33">
        <v>0</v>
      </c>
      <c r="Q304" s="33">
        <v>0</v>
      </c>
      <c r="R304" s="33">
        <v>70.7</v>
      </c>
      <c r="S304" s="33">
        <v>70.7</v>
      </c>
      <c r="T304" s="33">
        <v>0</v>
      </c>
      <c r="U304" s="33">
        <v>0</v>
      </c>
      <c r="V304" s="33">
        <v>353.5</v>
      </c>
      <c r="W304" s="33">
        <v>0</v>
      </c>
      <c r="X304" s="33">
        <v>0</v>
      </c>
      <c r="Y304" s="33">
        <v>0</v>
      </c>
      <c r="Z304" s="33">
        <v>70.7</v>
      </c>
      <c r="AA304" s="33">
        <v>0</v>
      </c>
      <c r="AB304" s="33">
        <v>0</v>
      </c>
      <c r="AC304" t="s">
        <v>3952</v>
      </c>
      <c r="AD304" t="s">
        <v>3881</v>
      </c>
      <c r="AE304" t="s">
        <v>4405</v>
      </c>
      <c r="AF304" t="s">
        <v>3876</v>
      </c>
    </row>
    <row r="305" spans="1:32" x14ac:dyDescent="0.25">
      <c r="A305" s="161">
        <v>45670</v>
      </c>
      <c r="B305" s="161">
        <v>45670</v>
      </c>
      <c r="C305" t="s">
        <v>3894</v>
      </c>
      <c r="D305" t="s">
        <v>3891</v>
      </c>
      <c r="E305" t="s">
        <v>3997</v>
      </c>
      <c r="F305" s="375">
        <v>39552</v>
      </c>
      <c r="G305" t="s">
        <v>4271</v>
      </c>
      <c r="H305" t="s">
        <v>3871</v>
      </c>
      <c r="I305" s="375">
        <v>44925</v>
      </c>
      <c r="J305" t="s">
        <v>3888</v>
      </c>
      <c r="K305" t="s">
        <v>3904</v>
      </c>
      <c r="L305" s="33">
        <v>1410</v>
      </c>
      <c r="M305" s="33">
        <v>916.5</v>
      </c>
      <c r="N305" s="33">
        <v>0</v>
      </c>
      <c r="O305" s="33">
        <v>0</v>
      </c>
      <c r="P305" s="33">
        <v>0</v>
      </c>
      <c r="Q305" s="33">
        <v>0</v>
      </c>
      <c r="R305" s="33">
        <v>1410</v>
      </c>
      <c r="S305" s="33">
        <v>493.5</v>
      </c>
      <c r="T305" s="33">
        <v>24.68</v>
      </c>
      <c r="U305" s="33">
        <v>468.83</v>
      </c>
      <c r="V305" s="33">
        <v>493.5</v>
      </c>
      <c r="W305" s="33">
        <v>24.68</v>
      </c>
      <c r="X305" s="33">
        <v>468.83</v>
      </c>
      <c r="Y305" s="33">
        <v>0</v>
      </c>
      <c r="Z305" s="33">
        <v>493.5</v>
      </c>
      <c r="AA305" s="33">
        <v>0</v>
      </c>
      <c r="AB305" s="33">
        <v>493.5</v>
      </c>
      <c r="AC305" t="s">
        <v>3957</v>
      </c>
      <c r="AD305" t="s">
        <v>3881</v>
      </c>
      <c r="AE305" t="s">
        <v>4406</v>
      </c>
      <c r="AF305" t="s">
        <v>3876</v>
      </c>
    </row>
    <row r="306" spans="1:32" x14ac:dyDescent="0.25">
      <c r="A306" s="161">
        <v>45670</v>
      </c>
      <c r="B306" s="161">
        <v>45670</v>
      </c>
      <c r="C306" t="s">
        <v>3868</v>
      </c>
      <c r="D306" t="s">
        <v>3877</v>
      </c>
      <c r="E306" t="s">
        <v>1914</v>
      </c>
      <c r="F306" s="375">
        <v>35673</v>
      </c>
      <c r="G306" t="s">
        <v>4407</v>
      </c>
      <c r="H306" t="s">
        <v>3903</v>
      </c>
      <c r="I306" s="375">
        <v>44939</v>
      </c>
      <c r="J306" t="s">
        <v>22</v>
      </c>
      <c r="K306" t="s">
        <v>3904</v>
      </c>
      <c r="L306" s="33">
        <v>875</v>
      </c>
      <c r="M306" s="33">
        <v>0</v>
      </c>
      <c r="N306" s="33">
        <v>875</v>
      </c>
      <c r="O306" s="33">
        <v>875</v>
      </c>
      <c r="P306" s="33">
        <v>0</v>
      </c>
      <c r="Q306" s="33">
        <v>0</v>
      </c>
      <c r="R306" s="33">
        <v>0</v>
      </c>
      <c r="S306" s="33">
        <v>0</v>
      </c>
      <c r="T306" s="33">
        <v>0</v>
      </c>
      <c r="U306" s="33">
        <v>0</v>
      </c>
      <c r="V306" s="33">
        <v>875</v>
      </c>
      <c r="W306" s="33">
        <v>0</v>
      </c>
      <c r="X306" s="33">
        <v>0</v>
      </c>
      <c r="Y306" s="33">
        <v>0</v>
      </c>
      <c r="Z306" s="33">
        <v>0</v>
      </c>
      <c r="AA306" s="33">
        <v>0</v>
      </c>
      <c r="AB306" s="33">
        <v>105</v>
      </c>
      <c r="AC306" t="s">
        <v>3945</v>
      </c>
      <c r="AD306" t="s">
        <v>3881</v>
      </c>
      <c r="AE306" t="s">
        <v>4408</v>
      </c>
      <c r="AF306" t="s">
        <v>3876</v>
      </c>
    </row>
    <row r="307" spans="1:32" x14ac:dyDescent="0.25">
      <c r="A307" s="161">
        <v>45671</v>
      </c>
      <c r="B307" s="161">
        <v>45671</v>
      </c>
      <c r="C307" t="s">
        <v>3894</v>
      </c>
      <c r="D307" t="s">
        <v>3891</v>
      </c>
      <c r="E307" t="s">
        <v>3997</v>
      </c>
      <c r="F307" s="375">
        <v>40430</v>
      </c>
      <c r="G307" t="s">
        <v>4132</v>
      </c>
      <c r="H307" t="s">
        <v>3871</v>
      </c>
      <c r="I307" s="375">
        <v>44942</v>
      </c>
      <c r="J307" t="s">
        <v>3937</v>
      </c>
      <c r="K307" t="s">
        <v>3904</v>
      </c>
      <c r="L307" s="33">
        <v>985</v>
      </c>
      <c r="M307" s="33">
        <v>654</v>
      </c>
      <c r="N307" s="33">
        <v>0</v>
      </c>
      <c r="O307" s="33">
        <v>0</v>
      </c>
      <c r="P307" s="33">
        <v>0</v>
      </c>
      <c r="Q307" s="33">
        <v>0</v>
      </c>
      <c r="R307" s="33">
        <v>985</v>
      </c>
      <c r="S307" s="33">
        <v>331</v>
      </c>
      <c r="T307" s="33">
        <v>0</v>
      </c>
      <c r="U307" s="33">
        <v>0</v>
      </c>
      <c r="V307" s="33">
        <v>331</v>
      </c>
      <c r="W307" s="33">
        <v>0</v>
      </c>
      <c r="X307" s="33">
        <v>0</v>
      </c>
      <c r="Y307" s="33">
        <v>0</v>
      </c>
      <c r="Z307" s="33">
        <v>331</v>
      </c>
      <c r="AA307" s="33">
        <v>0</v>
      </c>
      <c r="AB307" s="33">
        <v>36</v>
      </c>
      <c r="AC307" t="s">
        <v>3957</v>
      </c>
      <c r="AD307" t="s">
        <v>3881</v>
      </c>
      <c r="AE307" t="s">
        <v>4409</v>
      </c>
      <c r="AF307" t="s">
        <v>3876</v>
      </c>
    </row>
    <row r="308" spans="1:32" x14ac:dyDescent="0.25">
      <c r="A308" s="161">
        <v>45671</v>
      </c>
      <c r="B308" s="161">
        <v>45671</v>
      </c>
      <c r="C308" t="s">
        <v>3868</v>
      </c>
      <c r="D308" t="s">
        <v>3877</v>
      </c>
      <c r="E308" t="s">
        <v>1914</v>
      </c>
      <c r="F308" s="375">
        <v>40767</v>
      </c>
      <c r="G308" t="s">
        <v>4410</v>
      </c>
      <c r="H308" t="s">
        <v>3871</v>
      </c>
      <c r="I308" s="375">
        <v>44944</v>
      </c>
      <c r="J308" t="s">
        <v>3888</v>
      </c>
      <c r="K308" t="s">
        <v>3904</v>
      </c>
      <c r="L308" s="33">
        <v>195</v>
      </c>
      <c r="M308" s="33">
        <v>156</v>
      </c>
      <c r="N308" s="33">
        <v>0</v>
      </c>
      <c r="O308" s="33">
        <v>0</v>
      </c>
      <c r="P308" s="33">
        <v>0</v>
      </c>
      <c r="Q308" s="33">
        <v>0</v>
      </c>
      <c r="R308" s="33">
        <v>195</v>
      </c>
      <c r="S308" s="33">
        <v>39</v>
      </c>
      <c r="T308" s="33">
        <v>0</v>
      </c>
      <c r="U308" s="33">
        <v>0</v>
      </c>
      <c r="V308" s="33">
        <v>39</v>
      </c>
      <c r="W308" s="33">
        <v>0</v>
      </c>
      <c r="X308" s="33">
        <v>0</v>
      </c>
      <c r="Y308" s="33">
        <v>0</v>
      </c>
      <c r="Z308" s="33">
        <v>39</v>
      </c>
      <c r="AA308" s="33">
        <v>0</v>
      </c>
      <c r="AB308" s="33">
        <v>448.76</v>
      </c>
      <c r="AC308" t="s">
        <v>4091</v>
      </c>
      <c r="AD308" t="s">
        <v>3881</v>
      </c>
      <c r="AE308" t="s">
        <v>4411</v>
      </c>
      <c r="AF308" t="s">
        <v>3876</v>
      </c>
    </row>
    <row r="309" spans="1:32" x14ac:dyDescent="0.25">
      <c r="A309" s="161">
        <v>45671</v>
      </c>
      <c r="B309" s="161">
        <v>45671</v>
      </c>
      <c r="C309" t="s">
        <v>3868</v>
      </c>
      <c r="D309" t="s">
        <v>3877</v>
      </c>
      <c r="E309" t="s">
        <v>1914</v>
      </c>
      <c r="F309" s="375">
        <v>40543</v>
      </c>
      <c r="G309" t="s">
        <v>4366</v>
      </c>
      <c r="H309" t="s">
        <v>3871</v>
      </c>
      <c r="I309" s="375">
        <v>44945</v>
      </c>
      <c r="J309" t="s">
        <v>22</v>
      </c>
      <c r="K309" t="s">
        <v>3904</v>
      </c>
      <c r="L309" s="33">
        <v>155.93</v>
      </c>
      <c r="M309" s="33">
        <v>155.93</v>
      </c>
      <c r="N309" s="33">
        <v>0</v>
      </c>
      <c r="O309" s="33">
        <v>0</v>
      </c>
      <c r="P309" s="33">
        <v>0</v>
      </c>
      <c r="Q309" s="33">
        <v>0</v>
      </c>
      <c r="R309" s="33">
        <v>155.93</v>
      </c>
      <c r="S309" s="33">
        <v>0</v>
      </c>
      <c r="T309" s="33">
        <v>0</v>
      </c>
      <c r="U309" s="33">
        <v>0</v>
      </c>
      <c r="V309" s="33">
        <v>0</v>
      </c>
      <c r="W309" s="33">
        <v>0</v>
      </c>
      <c r="X309" s="33">
        <v>0</v>
      </c>
      <c r="Y309" s="33">
        <v>0</v>
      </c>
      <c r="Z309" s="33">
        <v>0</v>
      </c>
      <c r="AA309" s="33">
        <v>0</v>
      </c>
      <c r="AB309" s="33">
        <v>0</v>
      </c>
      <c r="AC309" t="s">
        <v>3967</v>
      </c>
      <c r="AD309" t="s">
        <v>3881</v>
      </c>
      <c r="AE309" t="s">
        <v>4412</v>
      </c>
      <c r="AF309" t="s">
        <v>3876</v>
      </c>
    </row>
    <row r="310" spans="1:32" x14ac:dyDescent="0.25">
      <c r="A310" s="161">
        <v>45671</v>
      </c>
      <c r="B310" s="161">
        <v>45671</v>
      </c>
      <c r="C310" t="s">
        <v>3868</v>
      </c>
      <c r="D310" t="s">
        <v>3877</v>
      </c>
      <c r="E310" t="s">
        <v>1914</v>
      </c>
      <c r="F310" s="375">
        <v>40082</v>
      </c>
      <c r="G310" t="s">
        <v>4266</v>
      </c>
      <c r="H310" t="s">
        <v>3871</v>
      </c>
      <c r="I310" s="375">
        <v>44946</v>
      </c>
      <c r="J310" t="s">
        <v>3888</v>
      </c>
      <c r="K310" t="s">
        <v>3904</v>
      </c>
      <c r="L310" s="33">
        <v>195</v>
      </c>
      <c r="M310" s="33">
        <v>0</v>
      </c>
      <c r="N310" s="33">
        <v>0</v>
      </c>
      <c r="O310" s="33">
        <v>0</v>
      </c>
      <c r="P310" s="33">
        <v>0</v>
      </c>
      <c r="Q310" s="33">
        <v>0</v>
      </c>
      <c r="R310" s="33">
        <v>195</v>
      </c>
      <c r="S310" s="33">
        <v>195</v>
      </c>
      <c r="T310" s="33">
        <v>0</v>
      </c>
      <c r="U310" s="33">
        <v>0</v>
      </c>
      <c r="V310" s="33">
        <v>195</v>
      </c>
      <c r="W310" s="33">
        <v>0</v>
      </c>
      <c r="X310" s="33">
        <v>0</v>
      </c>
      <c r="Y310" s="33">
        <v>0</v>
      </c>
      <c r="Z310" s="33">
        <v>195</v>
      </c>
      <c r="AA310" s="33">
        <v>0</v>
      </c>
      <c r="AB310" s="33">
        <v>0</v>
      </c>
      <c r="AC310" t="s">
        <v>4180</v>
      </c>
      <c r="AD310" t="s">
        <v>3881</v>
      </c>
      <c r="AE310" t="s">
        <v>4413</v>
      </c>
      <c r="AF310" t="s">
        <v>3876</v>
      </c>
    </row>
    <row r="311" spans="1:32" x14ac:dyDescent="0.25">
      <c r="A311" s="161">
        <v>45671</v>
      </c>
      <c r="B311" s="161">
        <v>45671</v>
      </c>
      <c r="C311" t="s">
        <v>3894</v>
      </c>
      <c r="D311" t="s">
        <v>3891</v>
      </c>
      <c r="E311" t="s">
        <v>3997</v>
      </c>
      <c r="F311" s="375">
        <v>36865</v>
      </c>
      <c r="G311" t="s">
        <v>4117</v>
      </c>
      <c r="H311" t="s">
        <v>3871</v>
      </c>
      <c r="I311" s="375">
        <v>44948</v>
      </c>
      <c r="J311" t="s">
        <v>3888</v>
      </c>
      <c r="K311" t="s">
        <v>3904</v>
      </c>
      <c r="L311" s="33">
        <v>1410</v>
      </c>
      <c r="M311" s="33">
        <v>788</v>
      </c>
      <c r="N311" s="33">
        <v>0</v>
      </c>
      <c r="O311" s="33">
        <v>0</v>
      </c>
      <c r="P311" s="33">
        <v>0</v>
      </c>
      <c r="Q311" s="33">
        <v>0</v>
      </c>
      <c r="R311" s="33">
        <v>1410</v>
      </c>
      <c r="S311" s="33">
        <v>622</v>
      </c>
      <c r="T311" s="33">
        <v>31.1</v>
      </c>
      <c r="U311" s="33">
        <v>590.9</v>
      </c>
      <c r="V311" s="33">
        <v>622</v>
      </c>
      <c r="W311" s="33">
        <v>31.1</v>
      </c>
      <c r="X311" s="33">
        <v>590.9</v>
      </c>
      <c r="Y311" s="33">
        <v>0</v>
      </c>
      <c r="Z311" s="33">
        <v>622</v>
      </c>
      <c r="AA311" s="33">
        <v>0</v>
      </c>
      <c r="AB311" s="33">
        <v>0</v>
      </c>
      <c r="AC311" t="s">
        <v>3873</v>
      </c>
      <c r="AD311" t="s">
        <v>3881</v>
      </c>
      <c r="AE311" t="s">
        <v>4414</v>
      </c>
      <c r="AF311" t="s">
        <v>3876</v>
      </c>
    </row>
    <row r="312" spans="1:32" x14ac:dyDescent="0.25">
      <c r="A312" s="161">
        <v>45671</v>
      </c>
      <c r="B312" t="s">
        <v>3867</v>
      </c>
      <c r="C312" t="s">
        <v>3894</v>
      </c>
      <c r="D312" t="s">
        <v>3891</v>
      </c>
      <c r="E312" t="s">
        <v>3997</v>
      </c>
      <c r="F312" s="375">
        <v>36891</v>
      </c>
      <c r="G312" t="s">
        <v>4415</v>
      </c>
      <c r="H312" t="s">
        <v>3903</v>
      </c>
      <c r="I312" s="375">
        <v>44950</v>
      </c>
      <c r="J312" t="s">
        <v>3867</v>
      </c>
      <c r="K312" t="s">
        <v>3904</v>
      </c>
      <c r="L312" s="33">
        <v>70</v>
      </c>
      <c r="M312" s="33">
        <v>0</v>
      </c>
      <c r="N312" s="33">
        <v>70</v>
      </c>
      <c r="O312" s="33">
        <v>70</v>
      </c>
      <c r="P312" s="33">
        <v>0</v>
      </c>
      <c r="Q312" s="33">
        <v>0</v>
      </c>
      <c r="R312" s="33">
        <v>0</v>
      </c>
      <c r="S312" s="33">
        <v>0</v>
      </c>
      <c r="T312" s="33">
        <v>0</v>
      </c>
      <c r="U312" s="33">
        <v>0</v>
      </c>
      <c r="V312" s="33">
        <v>70</v>
      </c>
      <c r="W312" s="33">
        <v>0</v>
      </c>
      <c r="X312" s="33">
        <v>0</v>
      </c>
      <c r="Y312" s="33">
        <v>0</v>
      </c>
      <c r="Z312" s="33">
        <v>0</v>
      </c>
      <c r="AA312" s="33">
        <v>0</v>
      </c>
      <c r="AB312" s="33">
        <v>0</v>
      </c>
      <c r="AC312" t="s">
        <v>3924</v>
      </c>
      <c r="AD312" t="s">
        <v>3881</v>
      </c>
      <c r="AE312" t="s">
        <v>4416</v>
      </c>
      <c r="AF312" t="s">
        <v>3876</v>
      </c>
    </row>
    <row r="313" spans="1:32" x14ac:dyDescent="0.25">
      <c r="A313" s="161">
        <v>45671</v>
      </c>
      <c r="B313" s="161">
        <v>45671</v>
      </c>
      <c r="C313" t="s">
        <v>3894</v>
      </c>
      <c r="D313" t="s">
        <v>3891</v>
      </c>
      <c r="E313" t="s">
        <v>3997</v>
      </c>
      <c r="F313" s="375">
        <v>36891</v>
      </c>
      <c r="G313" t="s">
        <v>4415</v>
      </c>
      <c r="H313" t="s">
        <v>3935</v>
      </c>
      <c r="I313" t="s">
        <v>4417</v>
      </c>
      <c r="J313" t="s">
        <v>3888</v>
      </c>
      <c r="K313" t="s">
        <v>3940</v>
      </c>
      <c r="L313" s="33">
        <v>155.93</v>
      </c>
      <c r="M313" s="33">
        <v>109.15</v>
      </c>
      <c r="N313" s="33">
        <v>0</v>
      </c>
      <c r="O313" s="33">
        <v>0</v>
      </c>
      <c r="P313" s="33">
        <v>0</v>
      </c>
      <c r="Q313" s="33">
        <v>0</v>
      </c>
      <c r="R313" s="33">
        <v>155.93</v>
      </c>
      <c r="S313" s="33">
        <v>46.78</v>
      </c>
      <c r="T313" s="33">
        <v>0</v>
      </c>
      <c r="U313" s="33">
        <v>0</v>
      </c>
      <c r="V313" s="33">
        <v>46.78</v>
      </c>
      <c r="W313" s="33">
        <v>0</v>
      </c>
      <c r="X313" s="33">
        <v>0</v>
      </c>
      <c r="Y313" s="33">
        <v>0</v>
      </c>
      <c r="Z313" s="33">
        <v>46.78</v>
      </c>
      <c r="AA313" s="33">
        <v>0</v>
      </c>
      <c r="AB313" s="33">
        <v>0</v>
      </c>
      <c r="AC313" t="s">
        <v>3924</v>
      </c>
      <c r="AD313" t="s">
        <v>3881</v>
      </c>
      <c r="AE313" t="s">
        <v>4416</v>
      </c>
      <c r="AF313" t="s">
        <v>3876</v>
      </c>
    </row>
    <row r="314" spans="1:32" x14ac:dyDescent="0.25">
      <c r="A314" s="161">
        <v>45671</v>
      </c>
      <c r="B314" s="161">
        <v>45671</v>
      </c>
      <c r="C314" t="s">
        <v>3868</v>
      </c>
      <c r="D314" t="s">
        <v>3877</v>
      </c>
      <c r="E314" t="s">
        <v>1914</v>
      </c>
      <c r="F314" s="375">
        <v>35917</v>
      </c>
      <c r="G314" t="s">
        <v>4418</v>
      </c>
      <c r="H314" t="s">
        <v>3871</v>
      </c>
      <c r="I314" s="375">
        <v>44952</v>
      </c>
      <c r="J314" t="s">
        <v>3888</v>
      </c>
      <c r="K314" t="s">
        <v>3904</v>
      </c>
      <c r="L314" s="33">
        <v>274.33999999999997</v>
      </c>
      <c r="M314" s="33">
        <v>0</v>
      </c>
      <c r="N314" s="33">
        <v>0</v>
      </c>
      <c r="O314" s="33">
        <v>0</v>
      </c>
      <c r="P314" s="33">
        <v>0</v>
      </c>
      <c r="Q314" s="33">
        <v>0</v>
      </c>
      <c r="R314" s="33">
        <v>274.33999999999997</v>
      </c>
      <c r="S314" s="33">
        <v>274.33999999999997</v>
      </c>
      <c r="T314" s="33">
        <v>0</v>
      </c>
      <c r="U314" s="33">
        <v>0</v>
      </c>
      <c r="V314" s="33">
        <v>274.33999999999997</v>
      </c>
      <c r="W314" s="33">
        <v>0</v>
      </c>
      <c r="X314" s="33">
        <v>0</v>
      </c>
      <c r="Y314" s="33">
        <v>0</v>
      </c>
      <c r="Z314" s="33">
        <v>274.33999999999997</v>
      </c>
      <c r="AA314" s="33">
        <v>0</v>
      </c>
      <c r="AB314" s="33">
        <v>1430.8</v>
      </c>
      <c r="AC314" t="s">
        <v>3938</v>
      </c>
      <c r="AD314" t="s">
        <v>3881</v>
      </c>
      <c r="AE314" t="s">
        <v>4419</v>
      </c>
      <c r="AF314" t="s">
        <v>3876</v>
      </c>
    </row>
    <row r="315" spans="1:32" x14ac:dyDescent="0.25">
      <c r="A315" s="161">
        <v>45671</v>
      </c>
      <c r="B315" s="161">
        <v>45671</v>
      </c>
      <c r="C315" t="s">
        <v>3868</v>
      </c>
      <c r="D315" t="s">
        <v>3891</v>
      </c>
      <c r="E315" t="s">
        <v>1914</v>
      </c>
      <c r="F315" s="375">
        <v>40140</v>
      </c>
      <c r="G315" t="s">
        <v>4420</v>
      </c>
      <c r="H315" t="s">
        <v>3935</v>
      </c>
      <c r="I315" t="s">
        <v>4421</v>
      </c>
      <c r="J315" t="s">
        <v>3888</v>
      </c>
      <c r="K315" t="s">
        <v>3904</v>
      </c>
      <c r="L315" s="33">
        <v>115</v>
      </c>
      <c r="M315" s="33">
        <v>0</v>
      </c>
      <c r="N315" s="33">
        <v>0</v>
      </c>
      <c r="O315" s="33">
        <v>0</v>
      </c>
      <c r="P315" s="33">
        <v>0</v>
      </c>
      <c r="Q315" s="33">
        <v>0</v>
      </c>
      <c r="R315" s="33">
        <v>115</v>
      </c>
      <c r="S315" s="33">
        <v>115</v>
      </c>
      <c r="T315" s="33">
        <v>0</v>
      </c>
      <c r="U315" s="33">
        <v>0</v>
      </c>
      <c r="V315" s="33">
        <v>115</v>
      </c>
      <c r="W315" s="33">
        <v>0</v>
      </c>
      <c r="X315" s="33">
        <v>0</v>
      </c>
      <c r="Y315" s="33">
        <v>0</v>
      </c>
      <c r="Z315" s="33">
        <v>115</v>
      </c>
      <c r="AA315" s="33">
        <v>0</v>
      </c>
      <c r="AB315" s="33">
        <v>195.52</v>
      </c>
      <c r="AC315" t="s">
        <v>4422</v>
      </c>
      <c r="AD315" t="s">
        <v>3881</v>
      </c>
      <c r="AE315" t="s">
        <v>4423</v>
      </c>
      <c r="AF315" t="s">
        <v>3876</v>
      </c>
    </row>
    <row r="316" spans="1:32" x14ac:dyDescent="0.25">
      <c r="A316" s="161">
        <v>45671</v>
      </c>
      <c r="B316" s="161">
        <v>45671</v>
      </c>
      <c r="C316" t="s">
        <v>3894</v>
      </c>
      <c r="D316" t="s">
        <v>3891</v>
      </c>
      <c r="E316" t="s">
        <v>2236</v>
      </c>
      <c r="F316" s="375">
        <v>40419</v>
      </c>
      <c r="G316" t="s">
        <v>4424</v>
      </c>
      <c r="H316" t="s">
        <v>3871</v>
      </c>
      <c r="I316" s="375">
        <v>44957</v>
      </c>
      <c r="J316" t="s">
        <v>3888</v>
      </c>
      <c r="K316" t="s">
        <v>3904</v>
      </c>
      <c r="L316" s="33">
        <v>714.95</v>
      </c>
      <c r="M316" s="33">
        <v>477.85</v>
      </c>
      <c r="N316" s="33">
        <v>0</v>
      </c>
      <c r="O316" s="33">
        <v>0</v>
      </c>
      <c r="P316" s="33">
        <v>0</v>
      </c>
      <c r="Q316" s="33">
        <v>0</v>
      </c>
      <c r="R316" s="33">
        <v>714.95</v>
      </c>
      <c r="S316" s="33">
        <v>237.1</v>
      </c>
      <c r="T316" s="33">
        <v>0</v>
      </c>
      <c r="U316" s="33">
        <v>0</v>
      </c>
      <c r="V316" s="33">
        <v>237.1</v>
      </c>
      <c r="W316" s="33">
        <v>0</v>
      </c>
      <c r="X316" s="33">
        <v>0</v>
      </c>
      <c r="Y316" s="33">
        <v>0</v>
      </c>
      <c r="Z316" s="33">
        <v>237.1</v>
      </c>
      <c r="AA316" s="33">
        <v>0</v>
      </c>
      <c r="AB316" s="33">
        <v>144</v>
      </c>
      <c r="AC316" t="s">
        <v>4253</v>
      </c>
      <c r="AD316" t="s">
        <v>3881</v>
      </c>
      <c r="AE316" t="s">
        <v>4425</v>
      </c>
      <c r="AF316" t="s">
        <v>3876</v>
      </c>
    </row>
    <row r="317" spans="1:32" x14ac:dyDescent="0.25">
      <c r="A317" s="161">
        <v>45671</v>
      </c>
      <c r="B317" s="161">
        <v>45671</v>
      </c>
      <c r="C317" t="s">
        <v>3894</v>
      </c>
      <c r="D317" t="s">
        <v>3891</v>
      </c>
      <c r="E317" t="s">
        <v>3997</v>
      </c>
      <c r="F317" s="375">
        <v>38501</v>
      </c>
      <c r="G317" t="s">
        <v>4296</v>
      </c>
      <c r="H317" t="s">
        <v>3871</v>
      </c>
      <c r="I317" s="375">
        <v>44964</v>
      </c>
      <c r="J317" t="s">
        <v>3888</v>
      </c>
      <c r="K317" t="s">
        <v>3904</v>
      </c>
      <c r="L317" s="33">
        <v>1925</v>
      </c>
      <c r="M317" s="33">
        <v>1025</v>
      </c>
      <c r="N317" s="33">
        <v>0</v>
      </c>
      <c r="O317" s="33">
        <v>0</v>
      </c>
      <c r="P317" s="33">
        <v>0</v>
      </c>
      <c r="Q317" s="33">
        <v>0</v>
      </c>
      <c r="R317" s="33">
        <v>1925</v>
      </c>
      <c r="S317" s="33">
        <v>900</v>
      </c>
      <c r="T317" s="33">
        <v>0</v>
      </c>
      <c r="U317" s="33">
        <v>0</v>
      </c>
      <c r="V317" s="33">
        <v>900</v>
      </c>
      <c r="W317" s="33">
        <v>0</v>
      </c>
      <c r="X317" s="33">
        <v>0</v>
      </c>
      <c r="Y317" s="33">
        <v>0</v>
      </c>
      <c r="Z317" s="33">
        <v>900</v>
      </c>
      <c r="AA317" s="33">
        <v>0</v>
      </c>
      <c r="AB317" s="33">
        <v>0</v>
      </c>
      <c r="AC317" t="s">
        <v>3957</v>
      </c>
      <c r="AD317" t="s">
        <v>3881</v>
      </c>
      <c r="AE317" t="s">
        <v>4426</v>
      </c>
      <c r="AF317" t="s">
        <v>3876</v>
      </c>
    </row>
    <row r="318" spans="1:32" x14ac:dyDescent="0.25">
      <c r="A318" s="161">
        <v>45671</v>
      </c>
      <c r="B318" s="161">
        <v>45671</v>
      </c>
      <c r="C318" t="s">
        <v>3868</v>
      </c>
      <c r="D318" t="s">
        <v>3877</v>
      </c>
      <c r="E318" t="s">
        <v>3878</v>
      </c>
      <c r="F318" s="375">
        <v>40596</v>
      </c>
      <c r="G318" t="s">
        <v>4279</v>
      </c>
      <c r="H318" t="s">
        <v>3903</v>
      </c>
      <c r="I318" s="375">
        <v>44965</v>
      </c>
      <c r="J318" t="s">
        <v>22</v>
      </c>
      <c r="K318" t="s">
        <v>3904</v>
      </c>
      <c r="L318" s="33">
        <v>35</v>
      </c>
      <c r="M318" s="33">
        <v>0</v>
      </c>
      <c r="N318" s="33">
        <v>35</v>
      </c>
      <c r="O318" s="33">
        <v>35</v>
      </c>
      <c r="P318" s="33">
        <v>0</v>
      </c>
      <c r="Q318" s="33">
        <v>0</v>
      </c>
      <c r="R318" s="33">
        <v>0</v>
      </c>
      <c r="S318" s="33">
        <v>0</v>
      </c>
      <c r="T318" s="33">
        <v>0</v>
      </c>
      <c r="U318" s="33">
        <v>0</v>
      </c>
      <c r="V318" s="33">
        <v>35</v>
      </c>
      <c r="W318" s="33">
        <v>0</v>
      </c>
      <c r="X318" s="33">
        <v>0</v>
      </c>
      <c r="Y318" s="33">
        <v>0</v>
      </c>
      <c r="Z318" s="33">
        <v>0</v>
      </c>
      <c r="AA318" s="33">
        <v>0</v>
      </c>
      <c r="AB318" s="33">
        <v>0</v>
      </c>
      <c r="AC318" t="s">
        <v>3938</v>
      </c>
      <c r="AD318" t="s">
        <v>3881</v>
      </c>
      <c r="AE318" t="s">
        <v>4427</v>
      </c>
      <c r="AF318" t="s">
        <v>3876</v>
      </c>
    </row>
    <row r="319" spans="1:32" x14ac:dyDescent="0.25">
      <c r="A319" s="161">
        <v>45671</v>
      </c>
      <c r="B319" s="161">
        <v>45671</v>
      </c>
      <c r="C319" t="s">
        <v>3868</v>
      </c>
      <c r="D319" t="s">
        <v>3891</v>
      </c>
      <c r="E319" t="s">
        <v>3878</v>
      </c>
      <c r="F319" s="375">
        <v>40984</v>
      </c>
      <c r="G319" t="s">
        <v>4428</v>
      </c>
      <c r="H319" t="s">
        <v>3903</v>
      </c>
      <c r="I319" s="375">
        <v>44966</v>
      </c>
      <c r="J319" t="s">
        <v>22</v>
      </c>
      <c r="K319" t="s">
        <v>3904</v>
      </c>
      <c r="L319" s="33">
        <v>595</v>
      </c>
      <c r="M319" s="33">
        <v>0</v>
      </c>
      <c r="N319" s="33">
        <v>595</v>
      </c>
      <c r="O319" s="33">
        <v>595</v>
      </c>
      <c r="P319" s="33">
        <v>0</v>
      </c>
      <c r="Q319" s="33">
        <v>0</v>
      </c>
      <c r="R319" s="33">
        <v>0</v>
      </c>
      <c r="S319" s="33">
        <v>0</v>
      </c>
      <c r="T319" s="33">
        <v>0</v>
      </c>
      <c r="U319" s="33">
        <v>0</v>
      </c>
      <c r="V319" s="33">
        <v>595</v>
      </c>
      <c r="W319" s="33">
        <v>0</v>
      </c>
      <c r="X319" s="33">
        <v>0</v>
      </c>
      <c r="Y319" s="33">
        <v>0</v>
      </c>
      <c r="Z319" s="33">
        <v>0</v>
      </c>
      <c r="AA319" s="33">
        <v>0</v>
      </c>
      <c r="AB319" s="33">
        <v>0</v>
      </c>
      <c r="AC319" t="s">
        <v>3920</v>
      </c>
      <c r="AD319" t="s">
        <v>3881</v>
      </c>
      <c r="AE319" t="s">
        <v>4429</v>
      </c>
      <c r="AF319" t="s">
        <v>3876</v>
      </c>
    </row>
    <row r="320" spans="1:32" x14ac:dyDescent="0.25">
      <c r="A320" s="161">
        <v>45671</v>
      </c>
      <c r="B320" s="161">
        <v>45671</v>
      </c>
      <c r="C320" t="s">
        <v>3894</v>
      </c>
      <c r="D320" t="s">
        <v>3891</v>
      </c>
      <c r="E320" t="s">
        <v>3997</v>
      </c>
      <c r="F320" s="375">
        <v>39622</v>
      </c>
      <c r="G320" t="s">
        <v>4154</v>
      </c>
      <c r="H320" t="s">
        <v>3903</v>
      </c>
      <c r="I320" s="375">
        <v>44968</v>
      </c>
      <c r="J320" t="s">
        <v>22</v>
      </c>
      <c r="K320" t="s">
        <v>3904</v>
      </c>
      <c r="L320" s="33">
        <v>2975</v>
      </c>
      <c r="M320" s="33">
        <v>0</v>
      </c>
      <c r="N320" s="33">
        <v>2975</v>
      </c>
      <c r="O320" s="33">
        <v>2975</v>
      </c>
      <c r="P320" s="33">
        <v>0</v>
      </c>
      <c r="Q320" s="33">
        <v>0</v>
      </c>
      <c r="R320" s="33">
        <v>0</v>
      </c>
      <c r="S320" s="33">
        <v>0</v>
      </c>
      <c r="T320" s="33">
        <v>0</v>
      </c>
      <c r="U320" s="33">
        <v>0</v>
      </c>
      <c r="V320" s="33">
        <v>2975</v>
      </c>
      <c r="W320" s="33">
        <v>0</v>
      </c>
      <c r="X320" s="33">
        <v>0</v>
      </c>
      <c r="Y320" s="33">
        <v>0</v>
      </c>
      <c r="Z320" s="33">
        <v>0</v>
      </c>
      <c r="AA320" s="33">
        <v>0</v>
      </c>
      <c r="AB320" s="33">
        <v>0</v>
      </c>
      <c r="AC320" t="s">
        <v>4003</v>
      </c>
      <c r="AD320" t="s">
        <v>3881</v>
      </c>
      <c r="AE320" t="s">
        <v>4430</v>
      </c>
      <c r="AF320" t="s">
        <v>3876</v>
      </c>
    </row>
    <row r="321" spans="1:32" x14ac:dyDescent="0.25">
      <c r="A321" s="161">
        <v>45671</v>
      </c>
      <c r="B321" s="161">
        <v>45671</v>
      </c>
      <c r="C321" t="s">
        <v>3894</v>
      </c>
      <c r="D321" t="s">
        <v>3891</v>
      </c>
      <c r="E321" t="s">
        <v>3997</v>
      </c>
      <c r="F321" s="375">
        <v>40984</v>
      </c>
      <c r="G321" t="s">
        <v>4428</v>
      </c>
      <c r="H321" t="s">
        <v>3903</v>
      </c>
      <c r="I321" s="375">
        <v>44972</v>
      </c>
      <c r="J321" t="s">
        <v>22</v>
      </c>
      <c r="K321" t="s">
        <v>3904</v>
      </c>
      <c r="L321" s="33">
        <v>178.5</v>
      </c>
      <c r="M321" s="33">
        <v>0</v>
      </c>
      <c r="N321" s="33">
        <v>178.5</v>
      </c>
      <c r="O321" s="33">
        <v>178.5</v>
      </c>
      <c r="P321" s="33">
        <v>0</v>
      </c>
      <c r="Q321" s="33">
        <v>0</v>
      </c>
      <c r="R321" s="33">
        <v>0</v>
      </c>
      <c r="S321" s="33">
        <v>0</v>
      </c>
      <c r="T321" s="33">
        <v>0</v>
      </c>
      <c r="U321" s="33">
        <v>0</v>
      </c>
      <c r="V321" s="33">
        <v>178.5</v>
      </c>
      <c r="W321" s="33">
        <v>0</v>
      </c>
      <c r="X321" s="33">
        <v>0</v>
      </c>
      <c r="Y321" s="33">
        <v>0</v>
      </c>
      <c r="Z321" s="33">
        <v>0</v>
      </c>
      <c r="AA321" s="33">
        <v>0</v>
      </c>
      <c r="AB321" s="33">
        <v>0</v>
      </c>
      <c r="AC321" t="s">
        <v>3957</v>
      </c>
      <c r="AD321" t="s">
        <v>3881</v>
      </c>
      <c r="AE321" t="s">
        <v>4431</v>
      </c>
      <c r="AF321" t="s">
        <v>3876</v>
      </c>
    </row>
    <row r="322" spans="1:32" x14ac:dyDescent="0.25">
      <c r="A322" s="161">
        <v>45671</v>
      </c>
      <c r="B322" s="161">
        <v>45671</v>
      </c>
      <c r="C322" t="s">
        <v>3868</v>
      </c>
      <c r="D322" t="s">
        <v>3877</v>
      </c>
      <c r="E322" t="s">
        <v>3878</v>
      </c>
      <c r="F322" s="375">
        <v>40944</v>
      </c>
      <c r="G322" t="s">
        <v>3980</v>
      </c>
      <c r="H322" t="s">
        <v>3871</v>
      </c>
      <c r="I322" s="375">
        <v>44975</v>
      </c>
      <c r="J322" t="s">
        <v>22</v>
      </c>
      <c r="K322" t="s">
        <v>3904</v>
      </c>
      <c r="L322" s="33">
        <v>195</v>
      </c>
      <c r="M322" s="33">
        <v>195</v>
      </c>
      <c r="N322" s="33">
        <v>0</v>
      </c>
      <c r="O322" s="33">
        <v>0</v>
      </c>
      <c r="P322" s="33">
        <v>0</v>
      </c>
      <c r="Q322" s="33">
        <v>0</v>
      </c>
      <c r="R322" s="33">
        <v>195</v>
      </c>
      <c r="S322" s="33">
        <v>0</v>
      </c>
      <c r="T322" s="33">
        <v>0</v>
      </c>
      <c r="U322" s="33">
        <v>0</v>
      </c>
      <c r="V322" s="33">
        <v>0</v>
      </c>
      <c r="W322" s="33">
        <v>0</v>
      </c>
      <c r="X322" s="33">
        <v>0</v>
      </c>
      <c r="Y322" s="33">
        <v>0</v>
      </c>
      <c r="Z322" s="33">
        <v>0</v>
      </c>
      <c r="AA322" s="33">
        <v>0</v>
      </c>
      <c r="AB322" s="33">
        <v>0</v>
      </c>
      <c r="AC322" t="s">
        <v>4259</v>
      </c>
      <c r="AD322" t="s">
        <v>3881</v>
      </c>
      <c r="AE322" t="s">
        <v>4432</v>
      </c>
      <c r="AF322" t="s">
        <v>3876</v>
      </c>
    </row>
    <row r="323" spans="1:32" x14ac:dyDescent="0.25">
      <c r="A323" s="161">
        <v>45671</v>
      </c>
      <c r="B323" s="161">
        <v>45671</v>
      </c>
      <c r="C323" t="s">
        <v>3868</v>
      </c>
      <c r="D323" t="s">
        <v>3877</v>
      </c>
      <c r="E323" t="s">
        <v>3878</v>
      </c>
      <c r="F323" s="375">
        <v>40475</v>
      </c>
      <c r="G323" t="s">
        <v>3898</v>
      </c>
      <c r="H323" t="s">
        <v>3935</v>
      </c>
      <c r="I323" t="s">
        <v>4433</v>
      </c>
      <c r="J323" t="s">
        <v>3937</v>
      </c>
      <c r="K323" t="s">
        <v>3904</v>
      </c>
      <c r="L323" s="33">
        <v>0</v>
      </c>
      <c r="M323" s="33">
        <v>0</v>
      </c>
      <c r="N323" s="33">
        <v>0</v>
      </c>
      <c r="O323" s="33">
        <v>0</v>
      </c>
      <c r="P323" s="33">
        <v>0</v>
      </c>
      <c r="Q323" s="33">
        <v>0</v>
      </c>
      <c r="R323" s="33">
        <v>0</v>
      </c>
      <c r="S323" s="33">
        <v>0</v>
      </c>
      <c r="T323" s="33">
        <v>0</v>
      </c>
      <c r="U323" s="33">
        <v>0</v>
      </c>
      <c r="V323" s="33">
        <v>0</v>
      </c>
      <c r="W323" s="33">
        <v>0</v>
      </c>
      <c r="X323" s="33">
        <v>0</v>
      </c>
      <c r="Y323" s="33">
        <v>0</v>
      </c>
      <c r="Z323" s="33">
        <v>1743.74</v>
      </c>
      <c r="AA323" s="33">
        <v>0</v>
      </c>
      <c r="AB323" s="33">
        <v>0</v>
      </c>
      <c r="AC323" t="s">
        <v>4139</v>
      </c>
      <c r="AD323" t="s">
        <v>3874</v>
      </c>
      <c r="AE323" t="s">
        <v>4434</v>
      </c>
      <c r="AF323" t="s">
        <v>3876</v>
      </c>
    </row>
    <row r="324" spans="1:32" x14ac:dyDescent="0.25">
      <c r="A324" s="161">
        <v>45671</v>
      </c>
      <c r="B324" s="161">
        <v>45671</v>
      </c>
      <c r="C324" t="s">
        <v>3894</v>
      </c>
      <c r="D324" t="s">
        <v>3891</v>
      </c>
      <c r="E324" t="s">
        <v>3997</v>
      </c>
      <c r="F324" s="375">
        <v>40982</v>
      </c>
      <c r="G324" t="s">
        <v>4435</v>
      </c>
      <c r="H324" t="s">
        <v>3871</v>
      </c>
      <c r="I324" s="375">
        <v>44977</v>
      </c>
      <c r="J324" t="s">
        <v>3888</v>
      </c>
      <c r="K324" t="s">
        <v>3940</v>
      </c>
      <c r="L324" s="33">
        <v>766.93</v>
      </c>
      <c r="M324" s="33">
        <v>477.93</v>
      </c>
      <c r="N324" s="33">
        <v>0</v>
      </c>
      <c r="O324" s="33">
        <v>0</v>
      </c>
      <c r="P324" s="33">
        <v>0</v>
      </c>
      <c r="Q324" s="33">
        <v>0</v>
      </c>
      <c r="R324" s="33">
        <v>766.93</v>
      </c>
      <c r="S324" s="33">
        <v>289</v>
      </c>
      <c r="T324" s="33">
        <v>0</v>
      </c>
      <c r="U324" s="33">
        <v>0</v>
      </c>
      <c r="V324" s="33">
        <v>289</v>
      </c>
      <c r="W324" s="33">
        <v>0</v>
      </c>
      <c r="X324" s="33">
        <v>0</v>
      </c>
      <c r="Y324" s="33">
        <v>0</v>
      </c>
      <c r="Z324" s="33">
        <v>288.99</v>
      </c>
      <c r="AA324" s="33">
        <v>0</v>
      </c>
      <c r="AB324" s="33">
        <v>0</v>
      </c>
      <c r="AC324" t="s">
        <v>3873</v>
      </c>
      <c r="AD324" t="s">
        <v>3881</v>
      </c>
      <c r="AE324" t="s">
        <v>4436</v>
      </c>
      <c r="AF324" t="s">
        <v>3876</v>
      </c>
    </row>
    <row r="325" spans="1:32" x14ac:dyDescent="0.25">
      <c r="A325" s="161">
        <v>45671</v>
      </c>
      <c r="B325" s="161">
        <v>45671</v>
      </c>
      <c r="C325" t="s">
        <v>3868</v>
      </c>
      <c r="D325" t="s">
        <v>3877</v>
      </c>
      <c r="E325" t="s">
        <v>3878</v>
      </c>
      <c r="F325" s="375">
        <v>40588</v>
      </c>
      <c r="G325" t="s">
        <v>4437</v>
      </c>
      <c r="H325" t="s">
        <v>3903</v>
      </c>
      <c r="I325" s="375">
        <v>44981</v>
      </c>
      <c r="J325" t="s">
        <v>22</v>
      </c>
      <c r="K325" t="s">
        <v>3904</v>
      </c>
      <c r="L325" s="33">
        <v>35</v>
      </c>
      <c r="M325" s="33">
        <v>0</v>
      </c>
      <c r="N325" s="33">
        <v>35</v>
      </c>
      <c r="O325" s="33">
        <v>35</v>
      </c>
      <c r="P325" s="33">
        <v>0</v>
      </c>
      <c r="Q325" s="33">
        <v>0</v>
      </c>
      <c r="R325" s="33">
        <v>0</v>
      </c>
      <c r="S325" s="33">
        <v>0</v>
      </c>
      <c r="T325" s="33">
        <v>0</v>
      </c>
      <c r="U325" s="33">
        <v>0</v>
      </c>
      <c r="V325" s="33">
        <v>35</v>
      </c>
      <c r="W325" s="33">
        <v>0</v>
      </c>
      <c r="X325" s="33">
        <v>0</v>
      </c>
      <c r="Y325" s="33">
        <v>0</v>
      </c>
      <c r="Z325" s="33">
        <v>0</v>
      </c>
      <c r="AA325" s="33">
        <v>0</v>
      </c>
      <c r="AB325" s="33">
        <v>0</v>
      </c>
      <c r="AC325" t="s">
        <v>3880</v>
      </c>
      <c r="AD325" t="s">
        <v>3881</v>
      </c>
      <c r="AE325" t="s">
        <v>4438</v>
      </c>
      <c r="AF325" t="s">
        <v>3876</v>
      </c>
    </row>
    <row r="326" spans="1:32" x14ac:dyDescent="0.25">
      <c r="A326" s="161">
        <v>45671</v>
      </c>
      <c r="B326" s="161">
        <v>45671</v>
      </c>
      <c r="C326" t="s">
        <v>3894</v>
      </c>
      <c r="D326" t="s">
        <v>3891</v>
      </c>
      <c r="E326" t="s">
        <v>3997</v>
      </c>
      <c r="F326" s="375">
        <v>39968</v>
      </c>
      <c r="G326" t="s">
        <v>4439</v>
      </c>
      <c r="H326" t="s">
        <v>3935</v>
      </c>
      <c r="I326" t="s">
        <v>4440</v>
      </c>
      <c r="J326" t="s">
        <v>3888</v>
      </c>
      <c r="K326" t="s">
        <v>3904</v>
      </c>
      <c r="L326" s="33">
        <v>124.74</v>
      </c>
      <c r="M326" s="33">
        <v>104.74</v>
      </c>
      <c r="N326" s="33">
        <v>0</v>
      </c>
      <c r="O326" s="33">
        <v>0</v>
      </c>
      <c r="P326" s="33">
        <v>0</v>
      </c>
      <c r="Q326" s="33">
        <v>0</v>
      </c>
      <c r="R326" s="33">
        <v>124.74</v>
      </c>
      <c r="S326" s="33">
        <v>20</v>
      </c>
      <c r="T326" s="33">
        <v>0</v>
      </c>
      <c r="U326" s="33">
        <v>0</v>
      </c>
      <c r="V326" s="33">
        <v>20</v>
      </c>
      <c r="W326" s="33">
        <v>0</v>
      </c>
      <c r="X326" s="33">
        <v>0</v>
      </c>
      <c r="Y326" s="33">
        <v>0</v>
      </c>
      <c r="Z326" s="33">
        <v>20</v>
      </c>
      <c r="AA326" s="33">
        <v>0</v>
      </c>
      <c r="AB326" s="33">
        <v>0</v>
      </c>
      <c r="AC326" t="s">
        <v>3957</v>
      </c>
      <c r="AD326" t="s">
        <v>3881</v>
      </c>
      <c r="AE326" t="s">
        <v>4441</v>
      </c>
      <c r="AF326" t="s">
        <v>3876</v>
      </c>
    </row>
    <row r="327" spans="1:32" x14ac:dyDescent="0.25">
      <c r="A327" s="161">
        <v>45671</v>
      </c>
      <c r="B327" s="161">
        <v>45671</v>
      </c>
      <c r="C327" t="s">
        <v>3894</v>
      </c>
      <c r="D327" t="s">
        <v>3891</v>
      </c>
      <c r="E327" t="s">
        <v>2236</v>
      </c>
      <c r="F327" s="375">
        <v>40952</v>
      </c>
      <c r="G327" t="s">
        <v>4442</v>
      </c>
      <c r="H327" t="s">
        <v>3903</v>
      </c>
      <c r="I327" s="375">
        <v>44983</v>
      </c>
      <c r="J327" t="s">
        <v>22</v>
      </c>
      <c r="K327" t="s">
        <v>3904</v>
      </c>
      <c r="L327" s="33">
        <v>665</v>
      </c>
      <c r="M327" s="33">
        <v>0</v>
      </c>
      <c r="N327" s="33">
        <v>665</v>
      </c>
      <c r="O327" s="33">
        <v>665</v>
      </c>
      <c r="P327" s="33">
        <v>0</v>
      </c>
      <c r="Q327" s="33">
        <v>0</v>
      </c>
      <c r="R327" s="33">
        <v>0</v>
      </c>
      <c r="S327" s="33">
        <v>0</v>
      </c>
      <c r="T327" s="33">
        <v>0</v>
      </c>
      <c r="U327" s="33">
        <v>0</v>
      </c>
      <c r="V327" s="33">
        <v>665</v>
      </c>
      <c r="W327" s="33">
        <v>0</v>
      </c>
      <c r="X327" s="33">
        <v>0</v>
      </c>
      <c r="Y327" s="33">
        <v>0</v>
      </c>
      <c r="Z327" s="33">
        <v>0</v>
      </c>
      <c r="AA327" s="33">
        <v>0</v>
      </c>
      <c r="AB327" s="33">
        <v>0</v>
      </c>
      <c r="AC327" t="s">
        <v>4443</v>
      </c>
      <c r="AD327" t="s">
        <v>3881</v>
      </c>
      <c r="AE327" t="s">
        <v>4444</v>
      </c>
      <c r="AF327" t="s">
        <v>3876</v>
      </c>
    </row>
    <row r="328" spans="1:32" x14ac:dyDescent="0.25">
      <c r="A328" s="161">
        <v>45671</v>
      </c>
      <c r="B328" s="161">
        <v>45673</v>
      </c>
      <c r="C328" t="s">
        <v>3868</v>
      </c>
      <c r="D328" t="s">
        <v>3877</v>
      </c>
      <c r="E328" t="s">
        <v>1914</v>
      </c>
      <c r="F328" s="375">
        <v>35152</v>
      </c>
      <c r="G328" t="s">
        <v>4445</v>
      </c>
      <c r="H328" t="s">
        <v>3871</v>
      </c>
      <c r="I328" s="375">
        <v>44985</v>
      </c>
      <c r="J328" t="s">
        <v>22</v>
      </c>
      <c r="K328" t="s">
        <v>3904</v>
      </c>
      <c r="L328" s="33">
        <v>623.70000000000005</v>
      </c>
      <c r="M328" s="33">
        <v>0</v>
      </c>
      <c r="N328" s="33">
        <v>0</v>
      </c>
      <c r="O328" s="33">
        <v>0</v>
      </c>
      <c r="P328" s="33">
        <v>0</v>
      </c>
      <c r="Q328" s="33">
        <v>0</v>
      </c>
      <c r="R328" s="33">
        <v>623.70000000000005</v>
      </c>
      <c r="S328" s="33">
        <v>623.70000000000005</v>
      </c>
      <c r="T328" s="33">
        <v>0</v>
      </c>
      <c r="U328" s="33">
        <v>0</v>
      </c>
      <c r="V328" s="33">
        <v>623.70000000000005</v>
      </c>
      <c r="W328" s="33">
        <v>0</v>
      </c>
      <c r="X328" s="33">
        <v>0</v>
      </c>
      <c r="Y328" s="33">
        <v>0</v>
      </c>
      <c r="Z328" s="33">
        <v>0</v>
      </c>
      <c r="AA328" s="33">
        <v>0</v>
      </c>
      <c r="AB328" s="33">
        <v>245.1</v>
      </c>
      <c r="AC328" t="s">
        <v>3924</v>
      </c>
      <c r="AD328" t="s">
        <v>3881</v>
      </c>
      <c r="AE328" t="s">
        <v>4446</v>
      </c>
      <c r="AF328" t="s">
        <v>3876</v>
      </c>
    </row>
    <row r="329" spans="1:32" x14ac:dyDescent="0.25">
      <c r="A329" s="161">
        <v>45671</v>
      </c>
      <c r="B329" s="161">
        <v>45684</v>
      </c>
      <c r="C329" t="s">
        <v>3868</v>
      </c>
      <c r="D329" t="s">
        <v>3877</v>
      </c>
      <c r="E329" t="s">
        <v>1914</v>
      </c>
      <c r="F329" s="375">
        <v>35152</v>
      </c>
      <c r="G329" t="s">
        <v>4445</v>
      </c>
      <c r="H329" t="s">
        <v>3871</v>
      </c>
      <c r="I329" s="375">
        <v>44985</v>
      </c>
      <c r="J329" t="s">
        <v>22</v>
      </c>
      <c r="K329" t="s">
        <v>3904</v>
      </c>
      <c r="L329" s="33">
        <v>0</v>
      </c>
      <c r="M329" s="33">
        <v>0</v>
      </c>
      <c r="N329" s="33">
        <v>0</v>
      </c>
      <c r="O329" s="33">
        <v>0</v>
      </c>
      <c r="P329" s="33">
        <v>0</v>
      </c>
      <c r="Q329" s="33">
        <v>0</v>
      </c>
      <c r="R329" s="33">
        <v>623.70000000000005</v>
      </c>
      <c r="S329" s="33">
        <v>0</v>
      </c>
      <c r="T329" s="33">
        <v>0</v>
      </c>
      <c r="U329" s="33">
        <v>0</v>
      </c>
      <c r="V329" s="33">
        <v>0</v>
      </c>
      <c r="W329" s="33">
        <v>0</v>
      </c>
      <c r="X329" s="33">
        <v>0</v>
      </c>
      <c r="Y329" s="33">
        <v>0</v>
      </c>
      <c r="Z329" s="33">
        <v>623</v>
      </c>
      <c r="AA329" s="33">
        <v>0</v>
      </c>
      <c r="AB329" s="33">
        <v>245.1</v>
      </c>
      <c r="AC329" t="s">
        <v>3924</v>
      </c>
      <c r="AD329" t="s">
        <v>3881</v>
      </c>
      <c r="AE329" t="s">
        <v>4446</v>
      </c>
      <c r="AF329" t="s">
        <v>3876</v>
      </c>
    </row>
    <row r="330" spans="1:32" x14ac:dyDescent="0.25">
      <c r="A330" s="161">
        <v>45672</v>
      </c>
      <c r="B330" s="161">
        <v>45672</v>
      </c>
      <c r="C330" t="s">
        <v>3868</v>
      </c>
      <c r="D330" t="s">
        <v>3877</v>
      </c>
      <c r="E330" t="s">
        <v>3878</v>
      </c>
      <c r="F330" s="375">
        <v>722</v>
      </c>
      <c r="G330" t="s">
        <v>4447</v>
      </c>
      <c r="H330" t="s">
        <v>3903</v>
      </c>
      <c r="I330" s="375">
        <v>44987</v>
      </c>
      <c r="J330" t="s">
        <v>22</v>
      </c>
      <c r="K330" t="s">
        <v>3904</v>
      </c>
      <c r="L330" s="33">
        <v>7700</v>
      </c>
      <c r="M330" s="33">
        <v>0</v>
      </c>
      <c r="N330" s="33">
        <v>7700</v>
      </c>
      <c r="O330" s="33">
        <v>7700</v>
      </c>
      <c r="P330" s="33">
        <v>0</v>
      </c>
      <c r="Q330" s="33">
        <v>0</v>
      </c>
      <c r="R330" s="33">
        <v>0</v>
      </c>
      <c r="S330" s="33">
        <v>0</v>
      </c>
      <c r="T330" s="33">
        <v>0</v>
      </c>
      <c r="U330" s="33">
        <v>0</v>
      </c>
      <c r="V330" s="33">
        <v>7700</v>
      </c>
      <c r="W330" s="33">
        <v>0</v>
      </c>
      <c r="X330" s="33">
        <v>0</v>
      </c>
      <c r="Y330" s="33">
        <v>0</v>
      </c>
      <c r="Z330" s="33">
        <v>0</v>
      </c>
      <c r="AA330" s="33">
        <v>0</v>
      </c>
      <c r="AB330" s="33">
        <v>190.93</v>
      </c>
      <c r="AC330" t="s">
        <v>3967</v>
      </c>
      <c r="AD330" t="s">
        <v>3881</v>
      </c>
      <c r="AE330" t="s">
        <v>4448</v>
      </c>
      <c r="AF330" t="s">
        <v>3876</v>
      </c>
    </row>
    <row r="331" spans="1:32" x14ac:dyDescent="0.25">
      <c r="A331" s="161">
        <v>45672</v>
      </c>
      <c r="B331" s="161">
        <v>45672</v>
      </c>
      <c r="C331" t="s">
        <v>3894</v>
      </c>
      <c r="D331" t="s">
        <v>4334</v>
      </c>
      <c r="E331" t="s">
        <v>3997</v>
      </c>
      <c r="F331" s="375">
        <v>40991</v>
      </c>
      <c r="G331" t="s">
        <v>4449</v>
      </c>
      <c r="H331" t="s">
        <v>3871</v>
      </c>
      <c r="I331" s="375">
        <v>44992</v>
      </c>
      <c r="J331" t="s">
        <v>3888</v>
      </c>
      <c r="K331" t="s">
        <v>3904</v>
      </c>
      <c r="L331" s="33">
        <v>927.84</v>
      </c>
      <c r="M331" s="33">
        <v>507.23</v>
      </c>
      <c r="N331" s="33">
        <v>0</v>
      </c>
      <c r="O331" s="33">
        <v>0</v>
      </c>
      <c r="P331" s="33">
        <v>0</v>
      </c>
      <c r="Q331" s="33">
        <v>0</v>
      </c>
      <c r="R331" s="33">
        <v>927.84</v>
      </c>
      <c r="S331" s="33">
        <v>420.61</v>
      </c>
      <c r="T331" s="33">
        <v>0</v>
      </c>
      <c r="U331" s="33">
        <v>0</v>
      </c>
      <c r="V331" s="33">
        <v>420.61</v>
      </c>
      <c r="W331" s="33">
        <v>0</v>
      </c>
      <c r="X331" s="33">
        <v>0</v>
      </c>
      <c r="Y331" s="33">
        <v>0</v>
      </c>
      <c r="Z331" s="33">
        <v>420.61</v>
      </c>
      <c r="AA331" s="33">
        <v>0</v>
      </c>
      <c r="AB331" s="33">
        <v>0</v>
      </c>
      <c r="AC331" t="s">
        <v>3917</v>
      </c>
      <c r="AD331" t="s">
        <v>3881</v>
      </c>
      <c r="AE331" t="s">
        <v>4450</v>
      </c>
      <c r="AF331" t="s">
        <v>3876</v>
      </c>
    </row>
    <row r="332" spans="1:32" x14ac:dyDescent="0.25">
      <c r="A332" s="161">
        <v>45672</v>
      </c>
      <c r="B332" s="161">
        <v>45672</v>
      </c>
      <c r="C332" t="s">
        <v>3868</v>
      </c>
      <c r="D332" t="s">
        <v>3877</v>
      </c>
      <c r="E332" t="s">
        <v>1914</v>
      </c>
      <c r="F332" s="375">
        <v>40922</v>
      </c>
      <c r="G332" t="s">
        <v>4083</v>
      </c>
      <c r="H332" t="s">
        <v>4084</v>
      </c>
      <c r="I332" s="375">
        <v>44996</v>
      </c>
      <c r="J332" t="s">
        <v>3888</v>
      </c>
      <c r="K332" t="s">
        <v>3904</v>
      </c>
      <c r="L332" s="33">
        <v>472.5</v>
      </c>
      <c r="M332" s="33">
        <v>0</v>
      </c>
      <c r="N332" s="33">
        <v>378</v>
      </c>
      <c r="O332" s="33">
        <v>378</v>
      </c>
      <c r="P332" s="33">
        <v>0</v>
      </c>
      <c r="Q332" s="33">
        <v>0</v>
      </c>
      <c r="R332" s="33">
        <v>94.5</v>
      </c>
      <c r="S332" s="33">
        <v>94.5</v>
      </c>
      <c r="T332" s="33">
        <v>0</v>
      </c>
      <c r="U332" s="33">
        <v>0</v>
      </c>
      <c r="V332" s="33">
        <v>472.5</v>
      </c>
      <c r="W332" s="33">
        <v>0</v>
      </c>
      <c r="X332" s="33">
        <v>0</v>
      </c>
      <c r="Y332" s="33">
        <v>0</v>
      </c>
      <c r="Z332" s="33">
        <v>94.5</v>
      </c>
      <c r="AA332" s="33">
        <v>0</v>
      </c>
      <c r="AB332" s="33">
        <v>0</v>
      </c>
      <c r="AC332" t="s">
        <v>3924</v>
      </c>
      <c r="AD332" t="s">
        <v>3881</v>
      </c>
      <c r="AE332" t="s">
        <v>4451</v>
      </c>
      <c r="AF332" t="s">
        <v>3876</v>
      </c>
    </row>
    <row r="333" spans="1:32" x14ac:dyDescent="0.25">
      <c r="A333" s="161">
        <v>45672</v>
      </c>
      <c r="B333" s="161">
        <v>45672</v>
      </c>
      <c r="C333" t="s">
        <v>3894</v>
      </c>
      <c r="D333" t="s">
        <v>4334</v>
      </c>
      <c r="E333" t="s">
        <v>2236</v>
      </c>
      <c r="F333" s="375">
        <v>37487</v>
      </c>
      <c r="G333" t="s">
        <v>4452</v>
      </c>
      <c r="H333" t="s">
        <v>3871</v>
      </c>
      <c r="I333" s="375">
        <v>44998</v>
      </c>
      <c r="J333" t="s">
        <v>22</v>
      </c>
      <c r="K333" t="s">
        <v>3904</v>
      </c>
      <c r="L333" s="33">
        <v>51.98</v>
      </c>
      <c r="M333" s="33">
        <v>51.98</v>
      </c>
      <c r="N333" s="33">
        <v>0</v>
      </c>
      <c r="O333" s="33">
        <v>0</v>
      </c>
      <c r="P333" s="33">
        <v>0</v>
      </c>
      <c r="Q333" s="33">
        <v>0</v>
      </c>
      <c r="R333" s="33">
        <v>51.98</v>
      </c>
      <c r="S333" s="33">
        <v>0</v>
      </c>
      <c r="T333" s="33">
        <v>0</v>
      </c>
      <c r="U333" s="33">
        <v>0</v>
      </c>
      <c r="V333" s="33">
        <v>0</v>
      </c>
      <c r="W333" s="33">
        <v>0</v>
      </c>
      <c r="X333" s="33">
        <v>0</v>
      </c>
      <c r="Y333" s="33">
        <v>0</v>
      </c>
      <c r="Z333" s="33">
        <v>0</v>
      </c>
      <c r="AA333" s="33">
        <v>0</v>
      </c>
      <c r="AB333" s="33">
        <v>0</v>
      </c>
      <c r="AC333" t="s">
        <v>4105</v>
      </c>
      <c r="AD333" t="s">
        <v>3881</v>
      </c>
      <c r="AE333" t="s">
        <v>4453</v>
      </c>
      <c r="AF333" t="s">
        <v>3876</v>
      </c>
    </row>
    <row r="334" spans="1:32" x14ac:dyDescent="0.25">
      <c r="A334" s="161">
        <v>45661</v>
      </c>
      <c r="B334" s="161">
        <v>45676</v>
      </c>
      <c r="C334" t="s">
        <v>3868</v>
      </c>
      <c r="D334" t="s">
        <v>3877</v>
      </c>
      <c r="E334" t="s">
        <v>3878</v>
      </c>
      <c r="F334" s="375">
        <v>38127</v>
      </c>
      <c r="G334" t="s">
        <v>4454</v>
      </c>
      <c r="H334" t="s">
        <v>3871</v>
      </c>
      <c r="I334" s="375">
        <v>44999</v>
      </c>
      <c r="J334" t="s">
        <v>22</v>
      </c>
      <c r="K334" t="s">
        <v>3904</v>
      </c>
      <c r="L334" s="33">
        <v>0</v>
      </c>
      <c r="M334" s="33">
        <v>0</v>
      </c>
      <c r="N334" s="33">
        <v>0</v>
      </c>
      <c r="O334" s="33">
        <v>0</v>
      </c>
      <c r="P334" s="33">
        <v>0</v>
      </c>
      <c r="Q334" s="33">
        <v>0</v>
      </c>
      <c r="R334" s="33">
        <v>0</v>
      </c>
      <c r="S334" s="33">
        <v>0</v>
      </c>
      <c r="T334" s="33">
        <v>0</v>
      </c>
      <c r="U334" s="33">
        <v>0</v>
      </c>
      <c r="V334" s="33">
        <v>0</v>
      </c>
      <c r="W334" s="33">
        <v>0</v>
      </c>
      <c r="X334" s="33">
        <v>0</v>
      </c>
      <c r="Y334" s="33">
        <v>0</v>
      </c>
      <c r="Z334" s="33">
        <v>0</v>
      </c>
      <c r="AA334" s="33">
        <v>0</v>
      </c>
      <c r="AB334" s="33">
        <v>0</v>
      </c>
      <c r="AC334" t="s">
        <v>3988</v>
      </c>
      <c r="AD334" t="s">
        <v>3874</v>
      </c>
      <c r="AE334" t="s">
        <v>4455</v>
      </c>
      <c r="AF334" t="s">
        <v>3876</v>
      </c>
    </row>
    <row r="335" spans="1:32" x14ac:dyDescent="0.25">
      <c r="A335" s="161">
        <v>45664</v>
      </c>
      <c r="B335" t="s">
        <v>3867</v>
      </c>
      <c r="C335" t="s">
        <v>3868</v>
      </c>
      <c r="D335" t="s">
        <v>3877</v>
      </c>
      <c r="E335" t="s">
        <v>3878</v>
      </c>
      <c r="F335" s="375">
        <v>36962</v>
      </c>
      <c r="G335" t="s">
        <v>4456</v>
      </c>
      <c r="H335" t="s">
        <v>3871</v>
      </c>
      <c r="I335" s="375">
        <v>45000</v>
      </c>
      <c r="J335" t="s">
        <v>3867</v>
      </c>
      <c r="K335" t="s">
        <v>3904</v>
      </c>
      <c r="L335" s="33">
        <v>0</v>
      </c>
      <c r="M335" s="33">
        <v>0</v>
      </c>
      <c r="N335" s="33">
        <v>0</v>
      </c>
      <c r="O335" s="33">
        <v>0</v>
      </c>
      <c r="P335" s="33">
        <v>0</v>
      </c>
      <c r="Q335" s="33">
        <v>0</v>
      </c>
      <c r="R335" s="33">
        <v>0</v>
      </c>
      <c r="S335" s="33">
        <v>0</v>
      </c>
      <c r="T335" s="33">
        <v>0</v>
      </c>
      <c r="U335" s="33">
        <v>0</v>
      </c>
      <c r="V335" s="33">
        <v>0</v>
      </c>
      <c r="W335" s="33">
        <v>0</v>
      </c>
      <c r="X335" s="33">
        <v>0</v>
      </c>
      <c r="Y335" s="33">
        <v>0</v>
      </c>
      <c r="Z335" s="33">
        <v>0</v>
      </c>
      <c r="AA335" s="33">
        <v>0</v>
      </c>
      <c r="AB335" s="33">
        <v>0</v>
      </c>
      <c r="AC335" t="s">
        <v>4457</v>
      </c>
      <c r="AD335" t="s">
        <v>3874</v>
      </c>
      <c r="AE335" t="s">
        <v>4458</v>
      </c>
      <c r="AF335" t="s">
        <v>3876</v>
      </c>
    </row>
    <row r="336" spans="1:32" x14ac:dyDescent="0.25">
      <c r="A336" s="161">
        <v>45672</v>
      </c>
      <c r="B336" s="161">
        <v>45672</v>
      </c>
      <c r="C336" t="s">
        <v>3894</v>
      </c>
      <c r="D336" t="s">
        <v>3891</v>
      </c>
      <c r="E336" t="s">
        <v>3997</v>
      </c>
      <c r="F336" s="375">
        <v>40735</v>
      </c>
      <c r="G336" t="s">
        <v>4306</v>
      </c>
      <c r="H336" t="s">
        <v>3909</v>
      </c>
      <c r="I336" s="375">
        <v>45002</v>
      </c>
      <c r="J336" t="s">
        <v>3888</v>
      </c>
      <c r="K336" t="s">
        <v>3904</v>
      </c>
      <c r="L336" s="33">
        <v>1500</v>
      </c>
      <c r="M336" s="33">
        <v>0</v>
      </c>
      <c r="N336" s="33">
        <v>1200</v>
      </c>
      <c r="O336" s="33">
        <v>1200</v>
      </c>
      <c r="P336" s="33">
        <v>0</v>
      </c>
      <c r="Q336" s="33">
        <v>0</v>
      </c>
      <c r="R336" s="33">
        <v>300</v>
      </c>
      <c r="S336" s="33">
        <v>300</v>
      </c>
      <c r="T336" s="33">
        <v>0</v>
      </c>
      <c r="U336" s="33">
        <v>0</v>
      </c>
      <c r="V336" s="33">
        <v>1500</v>
      </c>
      <c r="W336" s="33">
        <v>0</v>
      </c>
      <c r="X336" s="33">
        <v>0</v>
      </c>
      <c r="Y336" s="33">
        <v>0</v>
      </c>
      <c r="Z336" s="33">
        <v>300</v>
      </c>
      <c r="AA336" s="33">
        <v>0</v>
      </c>
      <c r="AB336" s="33">
        <v>0</v>
      </c>
      <c r="AC336" t="s">
        <v>3957</v>
      </c>
      <c r="AD336" t="s">
        <v>3881</v>
      </c>
      <c r="AE336" t="s">
        <v>4459</v>
      </c>
      <c r="AF336" t="s">
        <v>3876</v>
      </c>
    </row>
    <row r="337" spans="1:32" x14ac:dyDescent="0.25">
      <c r="A337" s="161">
        <v>45672</v>
      </c>
      <c r="B337" s="161">
        <v>45672</v>
      </c>
      <c r="C337" t="s">
        <v>3894</v>
      </c>
      <c r="D337" t="s">
        <v>3891</v>
      </c>
      <c r="E337" t="s">
        <v>3997</v>
      </c>
      <c r="F337" s="375">
        <v>40735</v>
      </c>
      <c r="G337" t="s">
        <v>4306</v>
      </c>
      <c r="H337" t="s">
        <v>3871</v>
      </c>
      <c r="I337" s="375">
        <v>45004</v>
      </c>
      <c r="J337" t="s">
        <v>3888</v>
      </c>
      <c r="K337" t="s">
        <v>3940</v>
      </c>
      <c r="L337" s="33">
        <v>416</v>
      </c>
      <c r="M337" s="33">
        <v>220.48</v>
      </c>
      <c r="N337" s="33">
        <v>0</v>
      </c>
      <c r="O337" s="33">
        <v>0</v>
      </c>
      <c r="P337" s="33">
        <v>0</v>
      </c>
      <c r="Q337" s="33">
        <v>0</v>
      </c>
      <c r="R337" s="33">
        <v>416</v>
      </c>
      <c r="S337" s="33">
        <v>195.52</v>
      </c>
      <c r="T337" s="33">
        <v>0</v>
      </c>
      <c r="U337" s="33">
        <v>0</v>
      </c>
      <c r="V337" s="33">
        <v>195.52</v>
      </c>
      <c r="W337" s="33">
        <v>0</v>
      </c>
      <c r="X337" s="33">
        <v>0</v>
      </c>
      <c r="Y337" s="33">
        <v>0</v>
      </c>
      <c r="Z337" s="33">
        <v>195.52</v>
      </c>
      <c r="AA337" s="33">
        <v>0</v>
      </c>
      <c r="AB337" s="33">
        <v>0</v>
      </c>
      <c r="AC337" t="s">
        <v>3957</v>
      </c>
      <c r="AD337" t="s">
        <v>3881</v>
      </c>
      <c r="AE337" t="s">
        <v>4459</v>
      </c>
      <c r="AF337" t="s">
        <v>3876</v>
      </c>
    </row>
    <row r="338" spans="1:32" x14ac:dyDescent="0.25">
      <c r="A338" s="161">
        <v>45672</v>
      </c>
      <c r="B338" s="161">
        <v>45672</v>
      </c>
      <c r="C338" t="s">
        <v>3894</v>
      </c>
      <c r="D338" t="s">
        <v>3996</v>
      </c>
      <c r="E338" t="s">
        <v>3997</v>
      </c>
      <c r="F338" s="375">
        <v>40757</v>
      </c>
      <c r="G338" t="s">
        <v>4238</v>
      </c>
      <c r="H338" t="s">
        <v>3903</v>
      </c>
      <c r="I338" s="375">
        <v>45006</v>
      </c>
      <c r="J338" t="s">
        <v>22</v>
      </c>
      <c r="K338" t="s">
        <v>3904</v>
      </c>
      <c r="L338" s="33">
        <v>1925</v>
      </c>
      <c r="M338" s="33">
        <v>0</v>
      </c>
      <c r="N338" s="33">
        <v>1925</v>
      </c>
      <c r="O338" s="33">
        <v>1925</v>
      </c>
      <c r="P338" s="33">
        <v>0</v>
      </c>
      <c r="Q338" s="33">
        <v>0</v>
      </c>
      <c r="R338" s="33">
        <v>0</v>
      </c>
      <c r="S338" s="33">
        <v>0</v>
      </c>
      <c r="T338" s="33">
        <v>0</v>
      </c>
      <c r="U338" s="33">
        <v>0</v>
      </c>
      <c r="V338" s="33">
        <v>1925</v>
      </c>
      <c r="W338" s="33">
        <v>0</v>
      </c>
      <c r="X338" s="33">
        <v>0</v>
      </c>
      <c r="Y338" s="33">
        <v>0</v>
      </c>
      <c r="Z338" s="33">
        <v>0</v>
      </c>
      <c r="AA338" s="33">
        <v>0</v>
      </c>
      <c r="AB338" s="33">
        <v>0</v>
      </c>
      <c r="AC338" t="s">
        <v>4032</v>
      </c>
      <c r="AD338" t="s">
        <v>3881</v>
      </c>
      <c r="AE338" t="s">
        <v>4460</v>
      </c>
      <c r="AF338" t="s">
        <v>3876</v>
      </c>
    </row>
    <row r="339" spans="1:32" x14ac:dyDescent="0.25">
      <c r="A339" s="161">
        <v>45672</v>
      </c>
      <c r="B339" s="161">
        <v>45672</v>
      </c>
      <c r="C339" t="s">
        <v>3894</v>
      </c>
      <c r="D339" t="s">
        <v>3891</v>
      </c>
      <c r="E339" t="s">
        <v>3997</v>
      </c>
      <c r="F339" s="375">
        <v>40987</v>
      </c>
      <c r="G339" t="s">
        <v>4461</v>
      </c>
      <c r="H339" t="s">
        <v>3909</v>
      </c>
      <c r="I339" s="375">
        <v>45011</v>
      </c>
      <c r="J339" t="s">
        <v>22</v>
      </c>
      <c r="K339" t="s">
        <v>3904</v>
      </c>
      <c r="L339" s="33">
        <v>303</v>
      </c>
      <c r="M339" s="33">
        <v>0</v>
      </c>
      <c r="N339" s="33">
        <v>303</v>
      </c>
      <c r="O339" s="33">
        <v>303</v>
      </c>
      <c r="P339" s="33">
        <v>0</v>
      </c>
      <c r="Q339" s="33">
        <v>0</v>
      </c>
      <c r="R339" s="33">
        <v>0</v>
      </c>
      <c r="S339" s="33">
        <v>0</v>
      </c>
      <c r="T339" s="33">
        <v>0</v>
      </c>
      <c r="U339" s="33">
        <v>0</v>
      </c>
      <c r="V339" s="33">
        <v>303</v>
      </c>
      <c r="W339" s="33">
        <v>0</v>
      </c>
      <c r="X339" s="33">
        <v>0</v>
      </c>
      <c r="Y339" s="33">
        <v>0</v>
      </c>
      <c r="Z339" s="33">
        <v>0</v>
      </c>
      <c r="AA339" s="33">
        <v>0</v>
      </c>
      <c r="AB339" s="33">
        <v>0</v>
      </c>
      <c r="AC339" t="s">
        <v>4091</v>
      </c>
      <c r="AD339" t="s">
        <v>3881</v>
      </c>
      <c r="AE339" t="s">
        <v>4462</v>
      </c>
      <c r="AF339" t="s">
        <v>3876</v>
      </c>
    </row>
    <row r="340" spans="1:32" x14ac:dyDescent="0.25">
      <c r="A340" s="161">
        <v>45672</v>
      </c>
      <c r="B340" s="161">
        <v>45673</v>
      </c>
      <c r="C340" t="s">
        <v>3868</v>
      </c>
      <c r="D340" t="s">
        <v>3877</v>
      </c>
      <c r="E340" t="s">
        <v>3878</v>
      </c>
      <c r="F340" s="375">
        <v>38338</v>
      </c>
      <c r="G340" t="s">
        <v>3886</v>
      </c>
      <c r="H340" t="s">
        <v>3871</v>
      </c>
      <c r="I340" s="375">
        <v>45016</v>
      </c>
      <c r="J340" t="s">
        <v>22</v>
      </c>
      <c r="K340" t="s">
        <v>3904</v>
      </c>
      <c r="L340" s="33">
        <v>571.73</v>
      </c>
      <c r="M340" s="33">
        <v>0</v>
      </c>
      <c r="N340" s="33">
        <v>0</v>
      </c>
      <c r="O340" s="33">
        <v>0</v>
      </c>
      <c r="P340" s="33">
        <v>0</v>
      </c>
      <c r="Q340" s="33">
        <v>0</v>
      </c>
      <c r="R340" s="33">
        <v>571.73</v>
      </c>
      <c r="S340" s="33">
        <v>571.73</v>
      </c>
      <c r="T340" s="33">
        <v>0</v>
      </c>
      <c r="U340" s="33">
        <v>0</v>
      </c>
      <c r="V340" s="33">
        <v>571.73</v>
      </c>
      <c r="W340" s="33">
        <v>0</v>
      </c>
      <c r="X340" s="33">
        <v>0</v>
      </c>
      <c r="Y340" s="33">
        <v>0</v>
      </c>
      <c r="Z340" s="33">
        <v>0</v>
      </c>
      <c r="AA340" s="33">
        <v>0</v>
      </c>
      <c r="AB340" s="33">
        <v>0</v>
      </c>
      <c r="AC340" t="s">
        <v>3920</v>
      </c>
      <c r="AD340" t="s">
        <v>3881</v>
      </c>
      <c r="AE340" t="s">
        <v>4463</v>
      </c>
      <c r="AF340" t="s">
        <v>3876</v>
      </c>
    </row>
    <row r="341" spans="1:32" x14ac:dyDescent="0.25">
      <c r="A341" s="161">
        <v>45672</v>
      </c>
      <c r="B341" s="161">
        <v>45679</v>
      </c>
      <c r="C341" t="s">
        <v>3868</v>
      </c>
      <c r="D341" t="s">
        <v>3877</v>
      </c>
      <c r="E341" t="s">
        <v>3878</v>
      </c>
      <c r="F341" s="375">
        <v>38338</v>
      </c>
      <c r="G341" t="s">
        <v>3886</v>
      </c>
      <c r="H341" t="s">
        <v>3871</v>
      </c>
      <c r="I341" s="375">
        <v>45016</v>
      </c>
      <c r="J341" t="s">
        <v>3888</v>
      </c>
      <c r="K341" t="s">
        <v>3904</v>
      </c>
      <c r="L341" s="33">
        <v>0</v>
      </c>
      <c r="M341" s="33">
        <v>0</v>
      </c>
      <c r="N341" s="33">
        <v>0</v>
      </c>
      <c r="O341" s="33">
        <v>0</v>
      </c>
      <c r="P341" s="33">
        <v>0</v>
      </c>
      <c r="Q341" s="33">
        <v>0</v>
      </c>
      <c r="R341" s="33">
        <v>571.73</v>
      </c>
      <c r="S341" s="33">
        <v>0</v>
      </c>
      <c r="T341" s="33">
        <v>0</v>
      </c>
      <c r="U341" s="33">
        <v>0</v>
      </c>
      <c r="V341" s="33">
        <v>0</v>
      </c>
      <c r="W341" s="33">
        <v>0</v>
      </c>
      <c r="X341" s="33">
        <v>0</v>
      </c>
      <c r="Y341" s="33">
        <v>0</v>
      </c>
      <c r="Z341" s="33">
        <v>571.73</v>
      </c>
      <c r="AA341" s="33">
        <v>0</v>
      </c>
      <c r="AB341" s="33">
        <v>0</v>
      </c>
      <c r="AC341" t="s">
        <v>3920</v>
      </c>
      <c r="AD341" t="s">
        <v>3881</v>
      </c>
      <c r="AE341" t="s">
        <v>4463</v>
      </c>
      <c r="AF341" t="s">
        <v>3876</v>
      </c>
    </row>
    <row r="342" spans="1:32" x14ac:dyDescent="0.25">
      <c r="A342" s="161">
        <v>45672</v>
      </c>
      <c r="B342" s="161">
        <v>45672</v>
      </c>
      <c r="C342" t="s">
        <v>3868</v>
      </c>
      <c r="D342" t="s">
        <v>3877</v>
      </c>
      <c r="E342" t="s">
        <v>3878</v>
      </c>
      <c r="F342" s="375">
        <v>35841</v>
      </c>
      <c r="G342" t="s">
        <v>4138</v>
      </c>
      <c r="H342" t="s">
        <v>3903</v>
      </c>
      <c r="I342" s="375">
        <v>45018</v>
      </c>
      <c r="J342" t="s">
        <v>22</v>
      </c>
      <c r="K342" t="s">
        <v>3904</v>
      </c>
      <c r="L342" s="33">
        <v>1540</v>
      </c>
      <c r="M342" s="33">
        <v>0</v>
      </c>
      <c r="N342" s="33">
        <v>1540</v>
      </c>
      <c r="O342" s="33">
        <v>1540</v>
      </c>
      <c r="P342" s="33">
        <v>0</v>
      </c>
      <c r="Q342" s="33">
        <v>0</v>
      </c>
      <c r="R342" s="33">
        <v>0</v>
      </c>
      <c r="S342" s="33">
        <v>0</v>
      </c>
      <c r="T342" s="33">
        <v>0</v>
      </c>
      <c r="U342" s="33">
        <v>0</v>
      </c>
      <c r="V342" s="33">
        <v>1540</v>
      </c>
      <c r="W342" s="33">
        <v>0</v>
      </c>
      <c r="X342" s="33">
        <v>0</v>
      </c>
      <c r="Y342" s="33">
        <v>0</v>
      </c>
      <c r="Z342" s="33">
        <v>0</v>
      </c>
      <c r="AA342" s="33">
        <v>0</v>
      </c>
      <c r="AB342" s="33">
        <v>0</v>
      </c>
      <c r="AC342" t="s">
        <v>3967</v>
      </c>
      <c r="AD342" t="s">
        <v>3881</v>
      </c>
      <c r="AE342" t="s">
        <v>4464</v>
      </c>
      <c r="AF342" t="s">
        <v>3876</v>
      </c>
    </row>
    <row r="343" spans="1:32" x14ac:dyDescent="0.25">
      <c r="A343" s="161">
        <v>45672</v>
      </c>
      <c r="B343" s="161">
        <v>45672</v>
      </c>
      <c r="C343" t="s">
        <v>3894</v>
      </c>
      <c r="D343" t="s">
        <v>3891</v>
      </c>
      <c r="E343" t="s">
        <v>3997</v>
      </c>
      <c r="F343" s="375">
        <v>40873</v>
      </c>
      <c r="G343" t="s">
        <v>4465</v>
      </c>
      <c r="H343" t="s">
        <v>3909</v>
      </c>
      <c r="I343" s="375">
        <v>45023</v>
      </c>
      <c r="J343" t="s">
        <v>3888</v>
      </c>
      <c r="K343" t="s">
        <v>3904</v>
      </c>
      <c r="L343" s="33">
        <v>303</v>
      </c>
      <c r="M343" s="33">
        <v>0</v>
      </c>
      <c r="N343" s="33">
        <v>242.4</v>
      </c>
      <c r="O343" s="33">
        <v>242.4</v>
      </c>
      <c r="P343" s="33">
        <v>0</v>
      </c>
      <c r="Q343" s="33">
        <v>0</v>
      </c>
      <c r="R343" s="33">
        <v>60.6</v>
      </c>
      <c r="S343" s="33">
        <v>60.6</v>
      </c>
      <c r="T343" s="33">
        <v>0</v>
      </c>
      <c r="U343" s="33">
        <v>0</v>
      </c>
      <c r="V343" s="33">
        <v>303</v>
      </c>
      <c r="W343" s="33">
        <v>0</v>
      </c>
      <c r="X343" s="33">
        <v>0</v>
      </c>
      <c r="Y343" s="33">
        <v>0</v>
      </c>
      <c r="Z343" s="33">
        <v>60.6</v>
      </c>
      <c r="AA343" s="33">
        <v>0</v>
      </c>
      <c r="AB343" s="33">
        <v>0</v>
      </c>
      <c r="AC343" t="s">
        <v>3957</v>
      </c>
      <c r="AD343" t="s">
        <v>3881</v>
      </c>
      <c r="AE343" t="s">
        <v>4199</v>
      </c>
      <c r="AF343" t="s">
        <v>3876</v>
      </c>
    </row>
    <row r="344" spans="1:32" x14ac:dyDescent="0.25">
      <c r="A344" s="161">
        <v>45672</v>
      </c>
      <c r="B344" s="161">
        <v>45673</v>
      </c>
      <c r="C344" t="s">
        <v>3868</v>
      </c>
      <c r="D344" t="s">
        <v>3877</v>
      </c>
      <c r="E344" t="s">
        <v>1914</v>
      </c>
      <c r="F344" s="375">
        <v>39988</v>
      </c>
      <c r="G344" t="s">
        <v>4191</v>
      </c>
      <c r="H344" t="s">
        <v>3871</v>
      </c>
      <c r="I344" s="375">
        <v>45028</v>
      </c>
      <c r="J344" t="s">
        <v>22</v>
      </c>
      <c r="K344" t="s">
        <v>3904</v>
      </c>
      <c r="L344" s="33">
        <v>575</v>
      </c>
      <c r="M344" s="33">
        <v>35</v>
      </c>
      <c r="N344" s="33">
        <v>0</v>
      </c>
      <c r="O344" s="33">
        <v>0</v>
      </c>
      <c r="P344" s="33">
        <v>0</v>
      </c>
      <c r="Q344" s="33">
        <v>0</v>
      </c>
      <c r="R344" s="33">
        <v>575</v>
      </c>
      <c r="S344" s="33">
        <v>540</v>
      </c>
      <c r="T344" s="33">
        <v>0</v>
      </c>
      <c r="U344" s="33">
        <v>0</v>
      </c>
      <c r="V344" s="33">
        <v>540</v>
      </c>
      <c r="W344" s="33">
        <v>0</v>
      </c>
      <c r="X344" s="33">
        <v>0</v>
      </c>
      <c r="Y344" s="33">
        <v>0</v>
      </c>
      <c r="Z344" s="33">
        <v>0</v>
      </c>
      <c r="AA344" s="33">
        <v>0</v>
      </c>
      <c r="AB344" s="33">
        <v>540</v>
      </c>
      <c r="AC344" t="s">
        <v>3945</v>
      </c>
      <c r="AD344" t="s">
        <v>3874</v>
      </c>
      <c r="AE344" t="s">
        <v>4466</v>
      </c>
      <c r="AF344" t="s">
        <v>3876</v>
      </c>
    </row>
    <row r="345" spans="1:32" x14ac:dyDescent="0.25">
      <c r="A345" s="161">
        <v>45672</v>
      </c>
      <c r="B345" s="161">
        <v>45672</v>
      </c>
      <c r="C345" t="s">
        <v>3894</v>
      </c>
      <c r="D345" t="s">
        <v>3996</v>
      </c>
      <c r="E345" t="s">
        <v>3907</v>
      </c>
      <c r="F345" s="375">
        <v>39673</v>
      </c>
      <c r="G345" t="s">
        <v>4246</v>
      </c>
      <c r="H345" t="s">
        <v>3903</v>
      </c>
      <c r="I345" s="375">
        <v>45030</v>
      </c>
      <c r="J345" t="s">
        <v>22</v>
      </c>
      <c r="K345" t="s">
        <v>3904</v>
      </c>
      <c r="L345" s="33">
        <v>1925</v>
      </c>
      <c r="M345" s="33">
        <v>0</v>
      </c>
      <c r="N345" s="33">
        <v>1925</v>
      </c>
      <c r="O345" s="33">
        <v>1925</v>
      </c>
      <c r="P345" s="33">
        <v>0</v>
      </c>
      <c r="Q345" s="33">
        <v>0</v>
      </c>
      <c r="R345" s="33">
        <v>0</v>
      </c>
      <c r="S345" s="33">
        <v>0</v>
      </c>
      <c r="T345" s="33">
        <v>0</v>
      </c>
      <c r="U345" s="33">
        <v>0</v>
      </c>
      <c r="V345" s="33">
        <v>1925</v>
      </c>
      <c r="W345" s="33">
        <v>0</v>
      </c>
      <c r="X345" s="33">
        <v>0</v>
      </c>
      <c r="Y345" s="33">
        <v>0</v>
      </c>
      <c r="Z345" s="33">
        <v>0</v>
      </c>
      <c r="AA345" s="33">
        <v>0</v>
      </c>
      <c r="AB345" s="33">
        <v>0</v>
      </c>
      <c r="AC345" t="s">
        <v>3952</v>
      </c>
      <c r="AD345" t="s">
        <v>3881</v>
      </c>
      <c r="AE345" t="s">
        <v>4467</v>
      </c>
      <c r="AF345" t="s">
        <v>3876</v>
      </c>
    </row>
    <row r="346" spans="1:32" x14ac:dyDescent="0.25">
      <c r="A346" s="161">
        <v>45672</v>
      </c>
      <c r="B346" s="161">
        <v>45672</v>
      </c>
      <c r="C346" t="s">
        <v>3868</v>
      </c>
      <c r="D346" t="s">
        <v>3877</v>
      </c>
      <c r="E346" t="s">
        <v>3878</v>
      </c>
      <c r="F346" s="375">
        <v>31248</v>
      </c>
      <c r="G346" t="s">
        <v>4002</v>
      </c>
      <c r="H346" t="s">
        <v>3871</v>
      </c>
      <c r="I346" s="375">
        <v>45034</v>
      </c>
      <c r="J346" t="s">
        <v>22</v>
      </c>
      <c r="K346" t="s">
        <v>3904</v>
      </c>
      <c r="L346" s="33">
        <v>51.98</v>
      </c>
      <c r="M346" s="33">
        <v>51.98</v>
      </c>
      <c r="N346" s="33">
        <v>0</v>
      </c>
      <c r="O346" s="33">
        <v>0</v>
      </c>
      <c r="P346" s="33">
        <v>0</v>
      </c>
      <c r="Q346" s="33">
        <v>0</v>
      </c>
      <c r="R346" s="33">
        <v>51.98</v>
      </c>
      <c r="S346" s="33">
        <v>0</v>
      </c>
      <c r="T346" s="33">
        <v>0</v>
      </c>
      <c r="U346" s="33">
        <v>0</v>
      </c>
      <c r="V346" s="33">
        <v>0</v>
      </c>
      <c r="W346" s="33">
        <v>0</v>
      </c>
      <c r="X346" s="33">
        <v>0</v>
      </c>
      <c r="Y346" s="33">
        <v>0</v>
      </c>
      <c r="Z346" s="33">
        <v>0</v>
      </c>
      <c r="AA346" s="33">
        <v>0</v>
      </c>
      <c r="AB346" s="33">
        <v>0</v>
      </c>
      <c r="AC346" t="s">
        <v>4139</v>
      </c>
      <c r="AD346" t="s">
        <v>3881</v>
      </c>
      <c r="AE346" t="s">
        <v>4468</v>
      </c>
      <c r="AF346" t="s">
        <v>3876</v>
      </c>
    </row>
    <row r="347" spans="1:32" x14ac:dyDescent="0.25">
      <c r="A347" s="161">
        <v>45672</v>
      </c>
      <c r="B347" s="161">
        <v>45672</v>
      </c>
      <c r="C347" t="s">
        <v>3894</v>
      </c>
      <c r="D347" t="s">
        <v>3891</v>
      </c>
      <c r="E347" t="s">
        <v>3997</v>
      </c>
      <c r="F347" s="375">
        <v>39780</v>
      </c>
      <c r="G347" t="s">
        <v>4469</v>
      </c>
      <c r="H347" t="s">
        <v>3935</v>
      </c>
      <c r="I347" t="s">
        <v>4470</v>
      </c>
      <c r="J347" t="s">
        <v>3888</v>
      </c>
      <c r="K347" t="s">
        <v>3904</v>
      </c>
      <c r="L347" s="33">
        <v>0</v>
      </c>
      <c r="M347" s="33">
        <v>0</v>
      </c>
      <c r="N347" s="33">
        <v>0</v>
      </c>
      <c r="O347" s="33">
        <v>0</v>
      </c>
      <c r="P347" s="33">
        <v>0</v>
      </c>
      <c r="Q347" s="33">
        <v>0</v>
      </c>
      <c r="R347" s="33">
        <v>0</v>
      </c>
      <c r="S347" s="33">
        <v>0</v>
      </c>
      <c r="T347" s="33">
        <v>0</v>
      </c>
      <c r="U347" s="33">
        <v>0</v>
      </c>
      <c r="V347" s="33">
        <v>0</v>
      </c>
      <c r="W347" s="33">
        <v>0</v>
      </c>
      <c r="X347" s="33">
        <v>0</v>
      </c>
      <c r="Y347" s="33">
        <v>0</v>
      </c>
      <c r="Z347" s="33">
        <v>866.67</v>
      </c>
      <c r="AA347" s="33">
        <v>0</v>
      </c>
      <c r="AB347" s="33">
        <v>134.4</v>
      </c>
      <c r="AC347" t="s">
        <v>4091</v>
      </c>
      <c r="AD347" t="s">
        <v>3881</v>
      </c>
      <c r="AE347" t="s">
        <v>4471</v>
      </c>
      <c r="AF347" t="s">
        <v>3876</v>
      </c>
    </row>
    <row r="348" spans="1:32" x14ac:dyDescent="0.25">
      <c r="A348" s="161">
        <v>45672</v>
      </c>
      <c r="B348" s="161">
        <v>45672</v>
      </c>
      <c r="C348" t="s">
        <v>3894</v>
      </c>
      <c r="D348" t="s">
        <v>3891</v>
      </c>
      <c r="E348" t="s">
        <v>3997</v>
      </c>
      <c r="F348" s="375">
        <v>40808</v>
      </c>
      <c r="G348" t="s">
        <v>4299</v>
      </c>
      <c r="H348" t="s">
        <v>3871</v>
      </c>
      <c r="I348" s="375">
        <v>45040</v>
      </c>
      <c r="J348" t="s">
        <v>22</v>
      </c>
      <c r="K348" t="s">
        <v>3904</v>
      </c>
      <c r="L348" s="33">
        <v>103.95</v>
      </c>
      <c r="M348" s="33">
        <v>103.95</v>
      </c>
      <c r="N348" s="33">
        <v>0</v>
      </c>
      <c r="O348" s="33">
        <v>0</v>
      </c>
      <c r="P348" s="33">
        <v>0</v>
      </c>
      <c r="Q348" s="33">
        <v>0</v>
      </c>
      <c r="R348" s="33">
        <v>103.95</v>
      </c>
      <c r="S348" s="33">
        <v>0</v>
      </c>
      <c r="T348" s="33">
        <v>0</v>
      </c>
      <c r="U348" s="33">
        <v>0</v>
      </c>
      <c r="V348" s="33">
        <v>0</v>
      </c>
      <c r="W348" s="33">
        <v>0</v>
      </c>
      <c r="X348" s="33">
        <v>0</v>
      </c>
      <c r="Y348" s="33">
        <v>0</v>
      </c>
      <c r="Z348" s="33">
        <v>0</v>
      </c>
      <c r="AA348" s="33">
        <v>0</v>
      </c>
      <c r="AB348" s="33">
        <v>0</v>
      </c>
      <c r="AC348" t="s">
        <v>3873</v>
      </c>
      <c r="AD348" t="s">
        <v>3881</v>
      </c>
      <c r="AE348" t="s">
        <v>4472</v>
      </c>
      <c r="AF348" t="s">
        <v>3876</v>
      </c>
    </row>
    <row r="349" spans="1:32" x14ac:dyDescent="0.25">
      <c r="A349" s="161">
        <v>45672</v>
      </c>
      <c r="B349" s="161">
        <v>45672</v>
      </c>
      <c r="C349" t="s">
        <v>3894</v>
      </c>
      <c r="D349" t="s">
        <v>3891</v>
      </c>
      <c r="E349" t="s">
        <v>3997</v>
      </c>
      <c r="F349" s="375">
        <v>40934</v>
      </c>
      <c r="G349" t="s">
        <v>3941</v>
      </c>
      <c r="H349" t="s">
        <v>3903</v>
      </c>
      <c r="I349" s="375">
        <v>45042</v>
      </c>
      <c r="J349" t="s">
        <v>22</v>
      </c>
      <c r="K349" t="s">
        <v>3904</v>
      </c>
      <c r="L349" s="33">
        <v>1540</v>
      </c>
      <c r="M349" s="33">
        <v>0</v>
      </c>
      <c r="N349" s="33">
        <v>1540</v>
      </c>
      <c r="O349" s="33">
        <v>1540</v>
      </c>
      <c r="P349" s="33">
        <v>0</v>
      </c>
      <c r="Q349" s="33">
        <v>0</v>
      </c>
      <c r="R349" s="33">
        <v>0</v>
      </c>
      <c r="S349" s="33">
        <v>0</v>
      </c>
      <c r="T349" s="33">
        <v>0</v>
      </c>
      <c r="U349" s="33">
        <v>0</v>
      </c>
      <c r="V349" s="33">
        <v>1540</v>
      </c>
      <c r="W349" s="33">
        <v>0</v>
      </c>
      <c r="X349" s="33">
        <v>0</v>
      </c>
      <c r="Y349" s="33">
        <v>0</v>
      </c>
      <c r="Z349" s="33">
        <v>0</v>
      </c>
      <c r="AA349" s="33">
        <v>0</v>
      </c>
      <c r="AB349" s="33">
        <v>0</v>
      </c>
      <c r="AC349" t="s">
        <v>4144</v>
      </c>
      <c r="AD349" t="s">
        <v>3874</v>
      </c>
      <c r="AE349" t="s">
        <v>4473</v>
      </c>
      <c r="AF349" t="s">
        <v>3876</v>
      </c>
    </row>
    <row r="350" spans="1:32" x14ac:dyDescent="0.25">
      <c r="A350" s="161">
        <v>45672</v>
      </c>
      <c r="B350" s="161">
        <v>45672</v>
      </c>
      <c r="C350" t="s">
        <v>3894</v>
      </c>
      <c r="D350" t="s">
        <v>3891</v>
      </c>
      <c r="E350" t="s">
        <v>3997</v>
      </c>
      <c r="F350" s="375">
        <v>40951</v>
      </c>
      <c r="G350" t="s">
        <v>4474</v>
      </c>
      <c r="H350" t="s">
        <v>3909</v>
      </c>
      <c r="I350" s="375">
        <v>45043</v>
      </c>
      <c r="J350" t="s">
        <v>3888</v>
      </c>
      <c r="K350" t="s">
        <v>3904</v>
      </c>
      <c r="L350" s="33">
        <v>150</v>
      </c>
      <c r="M350" s="33">
        <v>0</v>
      </c>
      <c r="N350" s="33">
        <v>120</v>
      </c>
      <c r="O350" s="33">
        <v>120</v>
      </c>
      <c r="P350" s="33">
        <v>0</v>
      </c>
      <c r="Q350" s="33">
        <v>0</v>
      </c>
      <c r="R350" s="33">
        <v>30</v>
      </c>
      <c r="S350" s="33">
        <v>30</v>
      </c>
      <c r="T350" s="33">
        <v>0</v>
      </c>
      <c r="U350" s="33">
        <v>0</v>
      </c>
      <c r="V350" s="33">
        <v>150</v>
      </c>
      <c r="W350" s="33">
        <v>0</v>
      </c>
      <c r="X350" s="33">
        <v>0</v>
      </c>
      <c r="Y350" s="33">
        <v>0</v>
      </c>
      <c r="Z350" s="33">
        <v>30</v>
      </c>
      <c r="AA350" s="33">
        <v>0</v>
      </c>
      <c r="AB350" s="33">
        <v>0</v>
      </c>
      <c r="AC350" t="s">
        <v>3938</v>
      </c>
      <c r="AD350" t="s">
        <v>3881</v>
      </c>
      <c r="AE350" t="s">
        <v>4475</v>
      </c>
      <c r="AF350" t="s">
        <v>3876</v>
      </c>
    </row>
    <row r="351" spans="1:32" x14ac:dyDescent="0.25">
      <c r="A351" s="161">
        <v>45672</v>
      </c>
      <c r="B351" s="161">
        <v>45672</v>
      </c>
      <c r="C351" t="s">
        <v>3868</v>
      </c>
      <c r="D351" t="s">
        <v>3877</v>
      </c>
      <c r="E351" t="s">
        <v>1914</v>
      </c>
      <c r="F351" s="375">
        <v>40767</v>
      </c>
      <c r="G351" t="s">
        <v>4410</v>
      </c>
      <c r="H351" t="s">
        <v>3871</v>
      </c>
      <c r="I351" s="375">
        <v>45045</v>
      </c>
      <c r="J351" t="s">
        <v>3888</v>
      </c>
      <c r="K351" t="s">
        <v>3904</v>
      </c>
      <c r="L351" s="33">
        <v>673.2</v>
      </c>
      <c r="M351" s="33">
        <v>0</v>
      </c>
      <c r="N351" s="33">
        <v>0</v>
      </c>
      <c r="O351" s="33">
        <v>0</v>
      </c>
      <c r="P351" s="33">
        <v>0</v>
      </c>
      <c r="Q351" s="33">
        <v>0</v>
      </c>
      <c r="R351" s="33">
        <v>673.2</v>
      </c>
      <c r="S351" s="33">
        <v>673.2</v>
      </c>
      <c r="T351" s="33">
        <v>0</v>
      </c>
      <c r="U351" s="33">
        <v>0</v>
      </c>
      <c r="V351" s="33">
        <v>673.2</v>
      </c>
      <c r="W351" s="33">
        <v>0</v>
      </c>
      <c r="X351" s="33">
        <v>0</v>
      </c>
      <c r="Y351" s="33">
        <v>0</v>
      </c>
      <c r="Z351" s="33">
        <v>224.44</v>
      </c>
      <c r="AA351" s="33">
        <v>0</v>
      </c>
      <c r="AB351" s="33">
        <v>448.76</v>
      </c>
      <c r="AC351" t="s">
        <v>3905</v>
      </c>
      <c r="AD351" t="s">
        <v>3874</v>
      </c>
      <c r="AE351" t="s">
        <v>4476</v>
      </c>
      <c r="AF351" t="s">
        <v>3876</v>
      </c>
    </row>
    <row r="352" spans="1:32" x14ac:dyDescent="0.25">
      <c r="A352" s="161">
        <v>45672</v>
      </c>
      <c r="B352" s="161">
        <v>45672</v>
      </c>
      <c r="C352" t="s">
        <v>3894</v>
      </c>
      <c r="D352" t="s">
        <v>3891</v>
      </c>
      <c r="E352" t="s">
        <v>3997</v>
      </c>
      <c r="F352" s="375">
        <v>34246</v>
      </c>
      <c r="G352" t="s">
        <v>4008</v>
      </c>
      <c r="H352" t="s">
        <v>3903</v>
      </c>
      <c r="I352" s="375">
        <v>45046</v>
      </c>
      <c r="J352" t="s">
        <v>22</v>
      </c>
      <c r="K352" t="s">
        <v>3904</v>
      </c>
      <c r="L352" s="33">
        <v>178.5</v>
      </c>
      <c r="M352" s="33">
        <v>0</v>
      </c>
      <c r="N352" s="33">
        <v>178.5</v>
      </c>
      <c r="O352" s="33">
        <v>178.5</v>
      </c>
      <c r="P352" s="33">
        <v>0</v>
      </c>
      <c r="Q352" s="33">
        <v>0</v>
      </c>
      <c r="R352" s="33">
        <v>0</v>
      </c>
      <c r="S352" s="33">
        <v>0</v>
      </c>
      <c r="T352" s="33">
        <v>0</v>
      </c>
      <c r="U352" s="33">
        <v>0</v>
      </c>
      <c r="V352" s="33">
        <v>178.5</v>
      </c>
      <c r="W352" s="33">
        <v>0</v>
      </c>
      <c r="X352" s="33">
        <v>0</v>
      </c>
      <c r="Y352" s="33">
        <v>0</v>
      </c>
      <c r="Z352" s="33">
        <v>0</v>
      </c>
      <c r="AA352" s="33">
        <v>0</v>
      </c>
      <c r="AB352" s="33">
        <v>0</v>
      </c>
      <c r="AC352" t="s">
        <v>4009</v>
      </c>
      <c r="AD352" t="s">
        <v>3874</v>
      </c>
      <c r="AE352" t="s">
        <v>4477</v>
      </c>
      <c r="AF352" t="s">
        <v>3876</v>
      </c>
    </row>
    <row r="353" spans="1:32" x14ac:dyDescent="0.25">
      <c r="A353" s="161">
        <v>45672</v>
      </c>
      <c r="B353" s="161">
        <v>45672</v>
      </c>
      <c r="C353" t="s">
        <v>3868</v>
      </c>
      <c r="D353" t="s">
        <v>3877</v>
      </c>
      <c r="E353" t="s">
        <v>3878</v>
      </c>
      <c r="F353" s="375">
        <v>39858</v>
      </c>
      <c r="G353" t="s">
        <v>4250</v>
      </c>
      <c r="H353" t="s">
        <v>3903</v>
      </c>
      <c r="I353" s="375">
        <v>45049</v>
      </c>
      <c r="J353" t="s">
        <v>22</v>
      </c>
      <c r="K353" t="s">
        <v>3904</v>
      </c>
      <c r="L353" s="33">
        <v>35</v>
      </c>
      <c r="M353" s="33">
        <v>0</v>
      </c>
      <c r="N353" s="33">
        <v>35</v>
      </c>
      <c r="O353" s="33">
        <v>35</v>
      </c>
      <c r="P353" s="33">
        <v>0</v>
      </c>
      <c r="Q353" s="33">
        <v>0</v>
      </c>
      <c r="R353" s="33">
        <v>0</v>
      </c>
      <c r="S353" s="33">
        <v>0</v>
      </c>
      <c r="T353" s="33">
        <v>0</v>
      </c>
      <c r="U353" s="33">
        <v>0</v>
      </c>
      <c r="V353" s="33">
        <v>35</v>
      </c>
      <c r="W353" s="33">
        <v>0</v>
      </c>
      <c r="X353" s="33">
        <v>0</v>
      </c>
      <c r="Y353" s="33">
        <v>0</v>
      </c>
      <c r="Z353" s="33">
        <v>0</v>
      </c>
      <c r="AA353" s="33">
        <v>0</v>
      </c>
      <c r="AB353" s="33">
        <v>224</v>
      </c>
      <c r="AC353" t="s">
        <v>4139</v>
      </c>
      <c r="AD353" t="s">
        <v>3881</v>
      </c>
      <c r="AE353" t="s">
        <v>4478</v>
      </c>
      <c r="AF353" t="s">
        <v>3876</v>
      </c>
    </row>
    <row r="354" spans="1:32" x14ac:dyDescent="0.25">
      <c r="A354" s="161">
        <v>45672</v>
      </c>
      <c r="B354" s="161">
        <v>45672</v>
      </c>
      <c r="C354" t="s">
        <v>3894</v>
      </c>
      <c r="D354" t="s">
        <v>3996</v>
      </c>
      <c r="E354" t="s">
        <v>3997</v>
      </c>
      <c r="F354" s="375">
        <v>40762</v>
      </c>
      <c r="G354" t="s">
        <v>4479</v>
      </c>
      <c r="H354" t="s">
        <v>3871</v>
      </c>
      <c r="I354" s="375">
        <v>45050</v>
      </c>
      <c r="J354" t="s">
        <v>3888</v>
      </c>
      <c r="K354" t="s">
        <v>3904</v>
      </c>
      <c r="L354" s="33">
        <v>742.85</v>
      </c>
      <c r="M354" s="33">
        <v>445.71</v>
      </c>
      <c r="N354" s="33">
        <v>0</v>
      </c>
      <c r="O354" s="33">
        <v>0</v>
      </c>
      <c r="P354" s="33">
        <v>0</v>
      </c>
      <c r="Q354" s="33">
        <v>0</v>
      </c>
      <c r="R354" s="33">
        <v>742.85</v>
      </c>
      <c r="S354" s="33">
        <v>297.14</v>
      </c>
      <c r="T354" s="33">
        <v>0</v>
      </c>
      <c r="U354" s="33">
        <v>0</v>
      </c>
      <c r="V354" s="33">
        <v>297.14</v>
      </c>
      <c r="W354" s="33">
        <v>0</v>
      </c>
      <c r="X354" s="33">
        <v>0</v>
      </c>
      <c r="Y354" s="33">
        <v>0</v>
      </c>
      <c r="Z354" s="33">
        <v>199</v>
      </c>
      <c r="AA354" s="33">
        <v>0</v>
      </c>
      <c r="AB354" s="33">
        <v>504.61</v>
      </c>
      <c r="AC354" t="s">
        <v>3957</v>
      </c>
      <c r="AD354" t="s">
        <v>3881</v>
      </c>
      <c r="AE354" t="s">
        <v>4480</v>
      </c>
      <c r="AF354" t="s">
        <v>3876</v>
      </c>
    </row>
    <row r="355" spans="1:32" x14ac:dyDescent="0.25">
      <c r="A355" s="161">
        <v>45672</v>
      </c>
      <c r="B355" s="161">
        <v>45672</v>
      </c>
      <c r="C355" t="s">
        <v>3868</v>
      </c>
      <c r="D355" t="s">
        <v>3877</v>
      </c>
      <c r="E355" t="s">
        <v>1914</v>
      </c>
      <c r="F355" s="375">
        <v>40971</v>
      </c>
      <c r="G355" t="s">
        <v>4481</v>
      </c>
      <c r="H355" t="s">
        <v>3909</v>
      </c>
      <c r="I355" s="375">
        <v>45053</v>
      </c>
      <c r="J355" t="s">
        <v>22</v>
      </c>
      <c r="K355" t="s">
        <v>3904</v>
      </c>
      <c r="L355" s="33">
        <v>390</v>
      </c>
      <c r="M355" s="33">
        <v>0</v>
      </c>
      <c r="N355" s="33">
        <v>312</v>
      </c>
      <c r="O355" s="33">
        <v>312</v>
      </c>
      <c r="P355" s="33">
        <v>0</v>
      </c>
      <c r="Q355" s="33">
        <v>0</v>
      </c>
      <c r="R355" s="33">
        <v>78</v>
      </c>
      <c r="S355" s="33">
        <v>78</v>
      </c>
      <c r="T355" s="33">
        <v>0</v>
      </c>
      <c r="U355" s="33">
        <v>0</v>
      </c>
      <c r="V355" s="33">
        <v>390</v>
      </c>
      <c r="W355" s="33">
        <v>0</v>
      </c>
      <c r="X355" s="33">
        <v>0</v>
      </c>
      <c r="Y355" s="33">
        <v>0</v>
      </c>
      <c r="Z355" s="33">
        <v>78</v>
      </c>
      <c r="AA355" s="33">
        <v>0</v>
      </c>
      <c r="AB355" s="33">
        <v>0</v>
      </c>
      <c r="AC355" t="s">
        <v>3910</v>
      </c>
      <c r="AD355" t="s">
        <v>3881</v>
      </c>
      <c r="AE355" t="s">
        <v>4482</v>
      </c>
      <c r="AF355" t="s">
        <v>3876</v>
      </c>
    </row>
    <row r="356" spans="1:32" x14ac:dyDescent="0.25">
      <c r="A356" s="161">
        <v>45672</v>
      </c>
      <c r="B356" s="161">
        <v>45672</v>
      </c>
      <c r="C356" t="s">
        <v>3894</v>
      </c>
      <c r="D356" t="s">
        <v>3891</v>
      </c>
      <c r="E356" t="s">
        <v>3907</v>
      </c>
      <c r="F356" s="375">
        <v>36344</v>
      </c>
      <c r="G356" t="s">
        <v>3948</v>
      </c>
      <c r="H356" t="s">
        <v>3871</v>
      </c>
      <c r="I356" s="375">
        <v>45058</v>
      </c>
      <c r="J356" t="s">
        <v>3888</v>
      </c>
      <c r="K356" t="s">
        <v>3904</v>
      </c>
      <c r="L356" s="33">
        <v>2274.6</v>
      </c>
      <c r="M356" s="33">
        <v>1449.15</v>
      </c>
      <c r="N356" s="33">
        <v>0</v>
      </c>
      <c r="O356" s="33">
        <v>0</v>
      </c>
      <c r="P356" s="33">
        <v>0</v>
      </c>
      <c r="Q356" s="33">
        <v>0</v>
      </c>
      <c r="R356" s="33">
        <v>2274.6</v>
      </c>
      <c r="S356" s="33">
        <v>825.45</v>
      </c>
      <c r="T356" s="33">
        <v>0</v>
      </c>
      <c r="U356" s="33">
        <v>0</v>
      </c>
      <c r="V356" s="33">
        <v>825.45</v>
      </c>
      <c r="W356" s="33">
        <v>0</v>
      </c>
      <c r="X356" s="33">
        <v>0</v>
      </c>
      <c r="Y356" s="33">
        <v>0</v>
      </c>
      <c r="Z356" s="33">
        <v>825.4</v>
      </c>
      <c r="AA356" s="33">
        <v>0</v>
      </c>
      <c r="AB356" s="33">
        <v>0</v>
      </c>
      <c r="AC356" t="s">
        <v>4483</v>
      </c>
      <c r="AD356" t="s">
        <v>3881</v>
      </c>
      <c r="AE356" t="s">
        <v>4484</v>
      </c>
      <c r="AF356" t="s">
        <v>3876</v>
      </c>
    </row>
    <row r="357" spans="1:32" x14ac:dyDescent="0.25">
      <c r="A357" s="161">
        <v>45672</v>
      </c>
      <c r="B357" s="161">
        <v>45672</v>
      </c>
      <c r="C357" t="s">
        <v>3894</v>
      </c>
      <c r="D357" t="s">
        <v>3996</v>
      </c>
      <c r="E357" t="s">
        <v>3997</v>
      </c>
      <c r="F357" s="375">
        <v>40958</v>
      </c>
      <c r="G357" t="s">
        <v>1653</v>
      </c>
      <c r="H357" t="s">
        <v>3871</v>
      </c>
      <c r="I357" s="375">
        <v>45065</v>
      </c>
      <c r="J357" t="s">
        <v>22</v>
      </c>
      <c r="K357" t="s">
        <v>3904</v>
      </c>
      <c r="L357" s="33">
        <v>166.4</v>
      </c>
      <c r="M357" s="33">
        <v>0</v>
      </c>
      <c r="N357" s="33">
        <v>0</v>
      </c>
      <c r="O357" s="33">
        <v>0</v>
      </c>
      <c r="P357" s="33">
        <v>0</v>
      </c>
      <c r="Q357" s="33">
        <v>0</v>
      </c>
      <c r="R357" s="33">
        <v>166.4</v>
      </c>
      <c r="S357" s="33">
        <v>166.4</v>
      </c>
      <c r="T357" s="33">
        <v>0</v>
      </c>
      <c r="U357" s="33">
        <v>0</v>
      </c>
      <c r="V357" s="33">
        <v>166.4</v>
      </c>
      <c r="W357" s="33">
        <v>0</v>
      </c>
      <c r="X357" s="33">
        <v>0</v>
      </c>
      <c r="Y357" s="33">
        <v>0</v>
      </c>
      <c r="Z357" s="33">
        <v>0</v>
      </c>
      <c r="AA357" s="33">
        <v>0</v>
      </c>
      <c r="AB357" s="33">
        <v>249.56</v>
      </c>
      <c r="AC357" t="s">
        <v>3957</v>
      </c>
      <c r="AD357" t="s">
        <v>3881</v>
      </c>
      <c r="AE357" t="s">
        <v>4485</v>
      </c>
      <c r="AF357" t="s">
        <v>3876</v>
      </c>
    </row>
    <row r="358" spans="1:32" x14ac:dyDescent="0.25">
      <c r="A358" s="161">
        <v>45672</v>
      </c>
      <c r="B358" s="161">
        <v>45673</v>
      </c>
      <c r="C358" t="s">
        <v>3894</v>
      </c>
      <c r="D358" t="s">
        <v>3996</v>
      </c>
      <c r="E358" t="s">
        <v>3997</v>
      </c>
      <c r="F358" s="375">
        <v>40958</v>
      </c>
      <c r="G358" t="s">
        <v>1653</v>
      </c>
      <c r="H358" t="s">
        <v>3871</v>
      </c>
      <c r="I358" s="375">
        <v>45065</v>
      </c>
      <c r="J358" t="s">
        <v>22</v>
      </c>
      <c r="K358" t="s">
        <v>3904</v>
      </c>
      <c r="L358" s="33">
        <v>0</v>
      </c>
      <c r="M358" s="33">
        <v>0</v>
      </c>
      <c r="N358" s="33">
        <v>0</v>
      </c>
      <c r="O358" s="33">
        <v>0</v>
      </c>
      <c r="P358" s="33">
        <v>0</v>
      </c>
      <c r="Q358" s="33">
        <v>0</v>
      </c>
      <c r="R358" s="33">
        <v>166.4</v>
      </c>
      <c r="S358" s="33">
        <v>0</v>
      </c>
      <c r="T358" s="33">
        <v>0</v>
      </c>
      <c r="U358" s="33">
        <v>0</v>
      </c>
      <c r="V358" s="33">
        <v>0</v>
      </c>
      <c r="W358" s="33">
        <v>0</v>
      </c>
      <c r="X358" s="33">
        <v>0</v>
      </c>
      <c r="Y358" s="33">
        <v>0</v>
      </c>
      <c r="Z358" s="33">
        <v>0</v>
      </c>
      <c r="AA358" s="33">
        <v>0</v>
      </c>
      <c r="AB358" s="33">
        <v>249.56</v>
      </c>
      <c r="AC358" t="s">
        <v>3957</v>
      </c>
      <c r="AD358" t="s">
        <v>3881</v>
      </c>
      <c r="AE358" t="s">
        <v>4485</v>
      </c>
      <c r="AF358" t="s">
        <v>3876</v>
      </c>
    </row>
    <row r="359" spans="1:32" x14ac:dyDescent="0.25">
      <c r="A359" s="161">
        <v>45672</v>
      </c>
      <c r="B359" s="161">
        <v>45672</v>
      </c>
      <c r="C359" t="s">
        <v>3868</v>
      </c>
      <c r="D359" t="s">
        <v>3877</v>
      </c>
      <c r="E359" t="s">
        <v>1914</v>
      </c>
      <c r="F359" s="375">
        <v>40927</v>
      </c>
      <c r="G359" t="s">
        <v>3943</v>
      </c>
      <c r="H359" t="s">
        <v>3871</v>
      </c>
      <c r="I359" s="375">
        <v>45068</v>
      </c>
      <c r="J359" t="s">
        <v>22</v>
      </c>
      <c r="K359" t="s">
        <v>3904</v>
      </c>
      <c r="L359" s="33">
        <v>155.93</v>
      </c>
      <c r="M359" s="33">
        <v>155.93</v>
      </c>
      <c r="N359" s="33">
        <v>0</v>
      </c>
      <c r="O359" s="33">
        <v>0</v>
      </c>
      <c r="P359" s="33">
        <v>0</v>
      </c>
      <c r="Q359" s="33">
        <v>0</v>
      </c>
      <c r="R359" s="33">
        <v>155.93</v>
      </c>
      <c r="S359" s="33">
        <v>0</v>
      </c>
      <c r="T359" s="33">
        <v>0</v>
      </c>
      <c r="U359" s="33">
        <v>0</v>
      </c>
      <c r="V359" s="33">
        <v>0</v>
      </c>
      <c r="W359" s="33">
        <v>0</v>
      </c>
      <c r="X359" s="33">
        <v>0</v>
      </c>
      <c r="Y359" s="33">
        <v>0</v>
      </c>
      <c r="Z359" s="33">
        <v>0</v>
      </c>
      <c r="AA359" s="33">
        <v>0</v>
      </c>
      <c r="AB359" s="33">
        <v>0</v>
      </c>
      <c r="AC359" t="s">
        <v>3967</v>
      </c>
      <c r="AD359" t="s">
        <v>3881</v>
      </c>
      <c r="AE359" t="s">
        <v>4486</v>
      </c>
      <c r="AF359" t="s">
        <v>3876</v>
      </c>
    </row>
    <row r="360" spans="1:32" x14ac:dyDescent="0.25">
      <c r="A360" s="161">
        <v>45672</v>
      </c>
      <c r="B360" s="161">
        <v>45673</v>
      </c>
      <c r="C360" t="s">
        <v>3868</v>
      </c>
      <c r="D360" t="s">
        <v>3996</v>
      </c>
      <c r="E360" t="s">
        <v>1914</v>
      </c>
      <c r="F360" s="375">
        <v>40299</v>
      </c>
      <c r="G360" t="s">
        <v>4487</v>
      </c>
      <c r="H360" t="s">
        <v>3871</v>
      </c>
      <c r="I360" s="375">
        <v>45073</v>
      </c>
      <c r="J360" t="s">
        <v>22</v>
      </c>
      <c r="K360" t="s">
        <v>3904</v>
      </c>
      <c r="L360" s="33">
        <v>2342.1799999999998</v>
      </c>
      <c r="M360" s="33">
        <v>1405.31</v>
      </c>
      <c r="N360" s="33">
        <v>0</v>
      </c>
      <c r="O360" s="33">
        <v>0</v>
      </c>
      <c r="P360" s="33">
        <v>0</v>
      </c>
      <c r="Q360" s="33">
        <v>0</v>
      </c>
      <c r="R360" s="33">
        <v>2342.1799999999998</v>
      </c>
      <c r="S360" s="33">
        <v>936.87</v>
      </c>
      <c r="T360" s="33">
        <v>0</v>
      </c>
      <c r="U360" s="33">
        <v>0</v>
      </c>
      <c r="V360" s="33">
        <v>936.87</v>
      </c>
      <c r="W360" s="33">
        <v>0</v>
      </c>
      <c r="X360" s="33">
        <v>0</v>
      </c>
      <c r="Y360" s="33">
        <v>0</v>
      </c>
      <c r="Z360" s="33">
        <v>0</v>
      </c>
      <c r="AA360" s="33">
        <v>0</v>
      </c>
      <c r="AB360" s="33">
        <v>500</v>
      </c>
      <c r="AC360" t="s">
        <v>3967</v>
      </c>
      <c r="AD360" t="s">
        <v>3874</v>
      </c>
      <c r="AE360" t="s">
        <v>4488</v>
      </c>
      <c r="AF360" t="s">
        <v>3876</v>
      </c>
    </row>
    <row r="361" spans="1:32" x14ac:dyDescent="0.25">
      <c r="A361" s="161">
        <v>45672</v>
      </c>
      <c r="B361" s="161">
        <v>45673</v>
      </c>
      <c r="C361" t="s">
        <v>3868</v>
      </c>
      <c r="D361" t="s">
        <v>3996</v>
      </c>
      <c r="E361" t="s">
        <v>1914</v>
      </c>
      <c r="F361" s="375">
        <v>40299</v>
      </c>
      <c r="G361" t="s">
        <v>4487</v>
      </c>
      <c r="H361" t="s">
        <v>3935</v>
      </c>
      <c r="I361" t="s">
        <v>4489</v>
      </c>
      <c r="J361" t="s">
        <v>3888</v>
      </c>
      <c r="K361" t="s">
        <v>3904</v>
      </c>
      <c r="L361" s="33">
        <v>0</v>
      </c>
      <c r="M361" s="33">
        <v>0</v>
      </c>
      <c r="N361" s="33">
        <v>0</v>
      </c>
      <c r="O361" s="33">
        <v>0</v>
      </c>
      <c r="P361" s="33">
        <v>0</v>
      </c>
      <c r="Q361" s="33">
        <v>0</v>
      </c>
      <c r="R361" s="33">
        <v>2342.1799999999998</v>
      </c>
      <c r="S361" s="33">
        <v>0</v>
      </c>
      <c r="T361" s="33">
        <v>0</v>
      </c>
      <c r="U361" s="33">
        <v>0</v>
      </c>
      <c r="V361" s="33">
        <v>0</v>
      </c>
      <c r="W361" s="33">
        <v>0</v>
      </c>
      <c r="X361" s="33">
        <v>0</v>
      </c>
      <c r="Y361" s="33">
        <v>0</v>
      </c>
      <c r="Z361" s="33">
        <v>436.87</v>
      </c>
      <c r="AA361" s="33">
        <v>0</v>
      </c>
      <c r="AB361" s="33">
        <v>500</v>
      </c>
      <c r="AC361" t="s">
        <v>3967</v>
      </c>
      <c r="AD361" t="s">
        <v>3874</v>
      </c>
      <c r="AE361" t="s">
        <v>4488</v>
      </c>
      <c r="AF361" t="s">
        <v>3876</v>
      </c>
    </row>
    <row r="362" spans="1:32" x14ac:dyDescent="0.25">
      <c r="A362" s="161">
        <v>45673</v>
      </c>
      <c r="B362" s="161">
        <v>45673</v>
      </c>
      <c r="C362" t="s">
        <v>3868</v>
      </c>
      <c r="D362" t="s">
        <v>3877</v>
      </c>
      <c r="E362" t="s">
        <v>3878</v>
      </c>
      <c r="F362" s="375">
        <v>36400</v>
      </c>
      <c r="G362" t="s">
        <v>4490</v>
      </c>
      <c r="H362" t="s">
        <v>3871</v>
      </c>
      <c r="I362" s="375">
        <v>45076</v>
      </c>
      <c r="J362" t="s">
        <v>22</v>
      </c>
      <c r="K362" t="s">
        <v>3904</v>
      </c>
      <c r="L362" s="33">
        <v>23024.93</v>
      </c>
      <c r="M362" s="33">
        <v>23024.93</v>
      </c>
      <c r="N362" s="33">
        <v>0</v>
      </c>
      <c r="O362" s="33">
        <v>0</v>
      </c>
      <c r="P362" s="33">
        <v>0</v>
      </c>
      <c r="Q362" s="33">
        <v>0</v>
      </c>
      <c r="R362" s="33">
        <v>23024.93</v>
      </c>
      <c r="S362" s="33">
        <v>0</v>
      </c>
      <c r="T362" s="33">
        <v>0</v>
      </c>
      <c r="U362" s="33">
        <v>0</v>
      </c>
      <c r="V362" s="33">
        <v>0</v>
      </c>
      <c r="W362" s="33">
        <v>0</v>
      </c>
      <c r="X362" s="33">
        <v>0</v>
      </c>
      <c r="Y362" s="33">
        <v>0</v>
      </c>
      <c r="Z362" s="33">
        <v>0</v>
      </c>
      <c r="AA362" s="33">
        <v>0</v>
      </c>
      <c r="AB362" s="33">
        <v>5056.3</v>
      </c>
      <c r="AC362" t="s">
        <v>3967</v>
      </c>
      <c r="AD362" t="s">
        <v>3881</v>
      </c>
      <c r="AE362" t="s">
        <v>4491</v>
      </c>
      <c r="AF362" t="s">
        <v>3876</v>
      </c>
    </row>
    <row r="363" spans="1:32" x14ac:dyDescent="0.25">
      <c r="A363" s="161">
        <v>45673</v>
      </c>
      <c r="B363" s="161">
        <v>45673</v>
      </c>
      <c r="C363" t="s">
        <v>3894</v>
      </c>
      <c r="D363" t="s">
        <v>3891</v>
      </c>
      <c r="E363" t="s">
        <v>3907</v>
      </c>
      <c r="F363" s="375">
        <v>27566</v>
      </c>
      <c r="G363" t="s">
        <v>4492</v>
      </c>
      <c r="H363" t="s">
        <v>3903</v>
      </c>
      <c r="I363" s="375">
        <v>45095</v>
      </c>
      <c r="J363" t="s">
        <v>22</v>
      </c>
      <c r="K363" t="s">
        <v>3904</v>
      </c>
      <c r="L363" s="33">
        <v>455</v>
      </c>
      <c r="M363" s="33">
        <v>0</v>
      </c>
      <c r="N363" s="33">
        <v>455</v>
      </c>
      <c r="O363" s="33">
        <v>455</v>
      </c>
      <c r="P363" s="33">
        <v>0</v>
      </c>
      <c r="Q363" s="33">
        <v>0</v>
      </c>
      <c r="R363" s="33">
        <v>0</v>
      </c>
      <c r="S363" s="33">
        <v>0</v>
      </c>
      <c r="T363" s="33">
        <v>0</v>
      </c>
      <c r="U363" s="33">
        <v>0</v>
      </c>
      <c r="V363" s="33">
        <v>455</v>
      </c>
      <c r="W363" s="33">
        <v>0</v>
      </c>
      <c r="X363" s="33">
        <v>0</v>
      </c>
      <c r="Y363" s="33">
        <v>0</v>
      </c>
      <c r="Z363" s="33">
        <v>0</v>
      </c>
      <c r="AA363" s="33">
        <v>0</v>
      </c>
      <c r="AB363" s="33">
        <v>0</v>
      </c>
      <c r="AC363" t="s">
        <v>3945</v>
      </c>
      <c r="AD363" t="s">
        <v>3881</v>
      </c>
      <c r="AE363" t="s">
        <v>4493</v>
      </c>
      <c r="AF363" t="s">
        <v>3876</v>
      </c>
    </row>
    <row r="364" spans="1:32" x14ac:dyDescent="0.25">
      <c r="A364" s="161">
        <v>45673</v>
      </c>
      <c r="B364" s="161">
        <v>45673</v>
      </c>
      <c r="C364" t="s">
        <v>3894</v>
      </c>
      <c r="D364" t="s">
        <v>3891</v>
      </c>
      <c r="E364" t="s">
        <v>3997</v>
      </c>
      <c r="F364" s="375">
        <v>40588</v>
      </c>
      <c r="G364" t="s">
        <v>4437</v>
      </c>
      <c r="H364" t="s">
        <v>3871</v>
      </c>
      <c r="I364" s="375">
        <v>45098</v>
      </c>
      <c r="J364" t="s">
        <v>22</v>
      </c>
      <c r="K364" t="s">
        <v>3940</v>
      </c>
      <c r="L364" s="33">
        <v>155.93</v>
      </c>
      <c r="M364" s="33">
        <v>155.93</v>
      </c>
      <c r="N364" s="33">
        <v>0</v>
      </c>
      <c r="O364" s="33">
        <v>0</v>
      </c>
      <c r="P364" s="33">
        <v>0</v>
      </c>
      <c r="Q364" s="33">
        <v>0</v>
      </c>
      <c r="R364" s="33">
        <v>155.93</v>
      </c>
      <c r="S364" s="33">
        <v>0</v>
      </c>
      <c r="T364" s="33">
        <v>0</v>
      </c>
      <c r="U364" s="33">
        <v>0</v>
      </c>
      <c r="V364" s="33">
        <v>0</v>
      </c>
      <c r="W364" s="33">
        <v>0</v>
      </c>
      <c r="X364" s="33">
        <v>0</v>
      </c>
      <c r="Y364" s="33">
        <v>0</v>
      </c>
      <c r="Z364" s="33">
        <v>0</v>
      </c>
      <c r="AA364" s="33">
        <v>0</v>
      </c>
      <c r="AB364" s="33">
        <v>0</v>
      </c>
      <c r="AC364" t="s">
        <v>3880</v>
      </c>
      <c r="AD364" t="s">
        <v>3881</v>
      </c>
      <c r="AE364" t="s">
        <v>4494</v>
      </c>
      <c r="AF364" t="s">
        <v>3876</v>
      </c>
    </row>
    <row r="365" spans="1:32" x14ac:dyDescent="0.25">
      <c r="A365" s="161">
        <v>45673</v>
      </c>
      <c r="B365" t="s">
        <v>3867</v>
      </c>
      <c r="C365" t="s">
        <v>3894</v>
      </c>
      <c r="D365" t="s">
        <v>4334</v>
      </c>
      <c r="E365" t="s">
        <v>3997</v>
      </c>
      <c r="F365" s="375">
        <v>36891</v>
      </c>
      <c r="G365" t="s">
        <v>4415</v>
      </c>
      <c r="H365" t="s">
        <v>3903</v>
      </c>
      <c r="I365" s="375">
        <v>45109</v>
      </c>
      <c r="J365" t="s">
        <v>3867</v>
      </c>
      <c r="K365" t="s">
        <v>3904</v>
      </c>
      <c r="L365" s="33">
        <v>122.5</v>
      </c>
      <c r="M365" s="33">
        <v>0</v>
      </c>
      <c r="N365" s="33">
        <v>122.5</v>
      </c>
      <c r="O365" s="33">
        <v>122.5</v>
      </c>
      <c r="P365" s="33">
        <v>0</v>
      </c>
      <c r="Q365" s="33">
        <v>0</v>
      </c>
      <c r="R365" s="33">
        <v>0</v>
      </c>
      <c r="S365" s="33">
        <v>0</v>
      </c>
      <c r="T365" s="33">
        <v>0</v>
      </c>
      <c r="U365" s="33">
        <v>0</v>
      </c>
      <c r="V365" s="33">
        <v>122.5</v>
      </c>
      <c r="W365" s="33">
        <v>0</v>
      </c>
      <c r="X365" s="33">
        <v>0</v>
      </c>
      <c r="Y365" s="33">
        <v>0</v>
      </c>
      <c r="Z365" s="33">
        <v>0</v>
      </c>
      <c r="AA365" s="33">
        <v>0</v>
      </c>
      <c r="AB365" s="33">
        <v>0</v>
      </c>
      <c r="AC365" t="s">
        <v>3957</v>
      </c>
      <c r="AD365" t="s">
        <v>3881</v>
      </c>
      <c r="AE365" t="s">
        <v>4495</v>
      </c>
      <c r="AF365" t="s">
        <v>3876</v>
      </c>
    </row>
    <row r="366" spans="1:32" x14ac:dyDescent="0.25">
      <c r="A366" s="161">
        <v>45673</v>
      </c>
      <c r="B366" s="161">
        <v>45673</v>
      </c>
      <c r="C366" t="s">
        <v>3894</v>
      </c>
      <c r="D366" t="s">
        <v>4334</v>
      </c>
      <c r="E366" t="s">
        <v>3997</v>
      </c>
      <c r="F366" s="375">
        <v>36891</v>
      </c>
      <c r="G366" t="s">
        <v>4415</v>
      </c>
      <c r="H366" t="s">
        <v>3935</v>
      </c>
      <c r="I366" t="s">
        <v>4496</v>
      </c>
      <c r="J366" t="s">
        <v>3937</v>
      </c>
      <c r="K366" t="s">
        <v>3904</v>
      </c>
      <c r="L366" s="33">
        <v>1247.5</v>
      </c>
      <c r="M366" s="33">
        <v>683.07</v>
      </c>
      <c r="N366" s="33">
        <v>0</v>
      </c>
      <c r="O366" s="33">
        <v>0</v>
      </c>
      <c r="P366" s="33">
        <v>0</v>
      </c>
      <c r="Q366" s="33">
        <v>0</v>
      </c>
      <c r="R366" s="33">
        <v>1247.5</v>
      </c>
      <c r="S366" s="33">
        <v>564.42999999999995</v>
      </c>
      <c r="T366" s="33">
        <v>0</v>
      </c>
      <c r="U366" s="33">
        <v>0</v>
      </c>
      <c r="V366" s="33">
        <v>564.42999999999995</v>
      </c>
      <c r="W366" s="33">
        <v>0</v>
      </c>
      <c r="X366" s="33">
        <v>0</v>
      </c>
      <c r="Y366" s="33">
        <v>0</v>
      </c>
      <c r="Z366" s="33">
        <v>564.42999999999995</v>
      </c>
      <c r="AA366" s="33">
        <v>0</v>
      </c>
      <c r="AB366" s="33">
        <v>0</v>
      </c>
      <c r="AC366" t="s">
        <v>3957</v>
      </c>
      <c r="AD366" t="s">
        <v>3881</v>
      </c>
      <c r="AE366" t="s">
        <v>4495</v>
      </c>
      <c r="AF366" t="s">
        <v>3876</v>
      </c>
    </row>
    <row r="367" spans="1:32" x14ac:dyDescent="0.25">
      <c r="A367" s="161">
        <v>45673</v>
      </c>
      <c r="B367" s="161">
        <v>45673</v>
      </c>
      <c r="C367" t="s">
        <v>3894</v>
      </c>
      <c r="D367" t="s">
        <v>3996</v>
      </c>
      <c r="E367" t="s">
        <v>3997</v>
      </c>
      <c r="F367" s="375">
        <v>40993</v>
      </c>
      <c r="G367" t="s">
        <v>4497</v>
      </c>
      <c r="H367" t="s">
        <v>3871</v>
      </c>
      <c r="I367" s="375">
        <v>45113</v>
      </c>
      <c r="J367" t="s">
        <v>3888</v>
      </c>
      <c r="K367" t="s">
        <v>3940</v>
      </c>
      <c r="L367" s="33">
        <v>766.93</v>
      </c>
      <c r="M367" s="33">
        <v>477.93</v>
      </c>
      <c r="N367" s="33">
        <v>0</v>
      </c>
      <c r="O367" s="33">
        <v>0</v>
      </c>
      <c r="P367" s="33">
        <v>0</v>
      </c>
      <c r="Q367" s="33">
        <v>0</v>
      </c>
      <c r="R367" s="33">
        <v>766.93</v>
      </c>
      <c r="S367" s="33">
        <v>289</v>
      </c>
      <c r="T367" s="33">
        <v>0</v>
      </c>
      <c r="U367" s="33">
        <v>0</v>
      </c>
      <c r="V367" s="33">
        <v>289</v>
      </c>
      <c r="W367" s="33">
        <v>0</v>
      </c>
      <c r="X367" s="33">
        <v>0</v>
      </c>
      <c r="Y367" s="33">
        <v>0</v>
      </c>
      <c r="Z367" s="33">
        <v>288.99</v>
      </c>
      <c r="AA367" s="33">
        <v>0</v>
      </c>
      <c r="AB367" s="33">
        <v>0</v>
      </c>
      <c r="AC367" t="s">
        <v>4009</v>
      </c>
      <c r="AD367" t="s">
        <v>3881</v>
      </c>
      <c r="AE367" t="s">
        <v>4498</v>
      </c>
      <c r="AF367" t="s">
        <v>3876</v>
      </c>
    </row>
    <row r="368" spans="1:32" x14ac:dyDescent="0.25">
      <c r="A368" s="161">
        <v>45673</v>
      </c>
      <c r="B368" s="161">
        <v>45673</v>
      </c>
      <c r="C368" t="s">
        <v>3894</v>
      </c>
      <c r="D368" t="s">
        <v>3996</v>
      </c>
      <c r="E368" t="s">
        <v>3907</v>
      </c>
      <c r="F368" s="375">
        <v>34527</v>
      </c>
      <c r="G368" t="s">
        <v>3928</v>
      </c>
      <c r="H368" t="s">
        <v>3871</v>
      </c>
      <c r="I368" s="375">
        <v>45117</v>
      </c>
      <c r="J368" t="s">
        <v>3888</v>
      </c>
      <c r="K368" t="s">
        <v>3904</v>
      </c>
      <c r="L368" s="33">
        <v>415.8</v>
      </c>
      <c r="M368" s="33">
        <v>0</v>
      </c>
      <c r="N368" s="33">
        <v>0</v>
      </c>
      <c r="O368" s="33">
        <v>0</v>
      </c>
      <c r="P368" s="33">
        <v>0</v>
      </c>
      <c r="Q368" s="33">
        <v>0</v>
      </c>
      <c r="R368" s="33">
        <v>415.8</v>
      </c>
      <c r="S368" s="33">
        <v>415.8</v>
      </c>
      <c r="T368" s="33">
        <v>0</v>
      </c>
      <c r="U368" s="33">
        <v>0</v>
      </c>
      <c r="V368" s="33">
        <v>415.8</v>
      </c>
      <c r="W368" s="33">
        <v>0</v>
      </c>
      <c r="X368" s="33">
        <v>0</v>
      </c>
      <c r="Y368" s="33">
        <v>0</v>
      </c>
      <c r="Z368" s="33">
        <v>415.8</v>
      </c>
      <c r="AA368" s="33">
        <v>0</v>
      </c>
      <c r="AB368" s="33">
        <v>0</v>
      </c>
      <c r="AC368" t="s">
        <v>3873</v>
      </c>
      <c r="AD368" t="s">
        <v>3881</v>
      </c>
      <c r="AE368" t="s">
        <v>4499</v>
      </c>
      <c r="AF368" t="s">
        <v>3876</v>
      </c>
    </row>
    <row r="369" spans="1:32" x14ac:dyDescent="0.25">
      <c r="A369" s="161">
        <v>45673</v>
      </c>
      <c r="B369" s="161">
        <v>45673</v>
      </c>
      <c r="C369" t="s">
        <v>3894</v>
      </c>
      <c r="D369" t="s">
        <v>4334</v>
      </c>
      <c r="E369" t="s">
        <v>3907</v>
      </c>
      <c r="F369" s="375">
        <v>40989</v>
      </c>
      <c r="G369" t="s">
        <v>4500</v>
      </c>
      <c r="H369" t="s">
        <v>3903</v>
      </c>
      <c r="I369" s="375">
        <v>45118</v>
      </c>
      <c r="J369" t="s">
        <v>22</v>
      </c>
      <c r="K369" t="s">
        <v>3904</v>
      </c>
      <c r="L369" s="33">
        <v>70</v>
      </c>
      <c r="M369" s="33">
        <v>0</v>
      </c>
      <c r="N369" s="33">
        <v>70</v>
      </c>
      <c r="O369" s="33">
        <v>70</v>
      </c>
      <c r="P369" s="33">
        <v>0</v>
      </c>
      <c r="Q369" s="33">
        <v>0</v>
      </c>
      <c r="R369" s="33">
        <v>0</v>
      </c>
      <c r="S369" s="33">
        <v>0</v>
      </c>
      <c r="T369" s="33">
        <v>0</v>
      </c>
      <c r="U369" s="33">
        <v>0</v>
      </c>
      <c r="V369" s="33">
        <v>70</v>
      </c>
      <c r="W369" s="33">
        <v>0</v>
      </c>
      <c r="X369" s="33">
        <v>0</v>
      </c>
      <c r="Y369" s="33">
        <v>0</v>
      </c>
      <c r="Z369" s="33">
        <v>0</v>
      </c>
      <c r="AA369" s="33">
        <v>0</v>
      </c>
      <c r="AB369" s="33">
        <v>105</v>
      </c>
      <c r="AC369" t="s">
        <v>3952</v>
      </c>
      <c r="AD369" t="s">
        <v>3881</v>
      </c>
      <c r="AE369" t="s">
        <v>4501</v>
      </c>
      <c r="AF369" t="s">
        <v>3876</v>
      </c>
    </row>
    <row r="370" spans="1:32" x14ac:dyDescent="0.25">
      <c r="A370" s="161">
        <v>45673</v>
      </c>
      <c r="B370" s="161">
        <v>45673</v>
      </c>
      <c r="C370" t="s">
        <v>3894</v>
      </c>
      <c r="D370" t="s">
        <v>3996</v>
      </c>
      <c r="E370" t="s">
        <v>3997</v>
      </c>
      <c r="F370" s="375">
        <v>36400</v>
      </c>
      <c r="G370" t="s">
        <v>4490</v>
      </c>
      <c r="H370" t="s">
        <v>3871</v>
      </c>
      <c r="I370" s="375">
        <v>45120</v>
      </c>
      <c r="J370" t="s">
        <v>3888</v>
      </c>
      <c r="K370" t="s">
        <v>3904</v>
      </c>
      <c r="L370" s="33">
        <v>986.01</v>
      </c>
      <c r="M370" s="33">
        <v>70</v>
      </c>
      <c r="N370" s="33">
        <v>0</v>
      </c>
      <c r="O370" s="33">
        <v>0</v>
      </c>
      <c r="P370" s="33">
        <v>0</v>
      </c>
      <c r="Q370" s="33">
        <v>0</v>
      </c>
      <c r="R370" s="33">
        <v>986.01</v>
      </c>
      <c r="S370" s="33">
        <v>916.01</v>
      </c>
      <c r="T370" s="33">
        <v>0</v>
      </c>
      <c r="U370" s="33">
        <v>0</v>
      </c>
      <c r="V370" s="33">
        <v>916.01</v>
      </c>
      <c r="W370" s="33">
        <v>0</v>
      </c>
      <c r="X370" s="33">
        <v>0</v>
      </c>
      <c r="Y370" s="33">
        <v>0</v>
      </c>
      <c r="Z370" s="33">
        <v>589</v>
      </c>
      <c r="AA370" s="33">
        <v>0</v>
      </c>
      <c r="AB370" s="33">
        <v>5056.3</v>
      </c>
      <c r="AC370" t="s">
        <v>3983</v>
      </c>
      <c r="AD370" t="s">
        <v>3881</v>
      </c>
      <c r="AE370" t="s">
        <v>4502</v>
      </c>
      <c r="AF370" t="s">
        <v>3876</v>
      </c>
    </row>
    <row r="371" spans="1:32" x14ac:dyDescent="0.25">
      <c r="A371" s="161">
        <v>45665</v>
      </c>
      <c r="B371" s="161">
        <v>45673</v>
      </c>
      <c r="C371" t="s">
        <v>3894</v>
      </c>
      <c r="D371" t="s">
        <v>3915</v>
      </c>
      <c r="E371" t="s">
        <v>3907</v>
      </c>
      <c r="F371" s="375">
        <v>39802</v>
      </c>
      <c r="G371" t="s">
        <v>4503</v>
      </c>
      <c r="H371" t="s">
        <v>3903</v>
      </c>
      <c r="I371" s="375">
        <v>45149</v>
      </c>
      <c r="J371" t="s">
        <v>22</v>
      </c>
      <c r="K371" t="s">
        <v>3904</v>
      </c>
      <c r="L371" s="33">
        <v>374.5</v>
      </c>
      <c r="M371" s="33">
        <v>0</v>
      </c>
      <c r="N371" s="33">
        <v>374.5</v>
      </c>
      <c r="O371" s="33">
        <v>374.5</v>
      </c>
      <c r="P371" s="33">
        <v>0</v>
      </c>
      <c r="Q371" s="33">
        <v>0</v>
      </c>
      <c r="R371" s="33">
        <v>0</v>
      </c>
      <c r="S371" s="33">
        <v>0</v>
      </c>
      <c r="T371" s="33">
        <v>0</v>
      </c>
      <c r="U371" s="33">
        <v>0</v>
      </c>
      <c r="V371" s="33">
        <v>374.5</v>
      </c>
      <c r="W371" s="33">
        <v>0</v>
      </c>
      <c r="X371" s="33">
        <v>0</v>
      </c>
      <c r="Y371" s="33">
        <v>0</v>
      </c>
      <c r="Z371" s="33">
        <v>0</v>
      </c>
      <c r="AA371" s="33">
        <v>0</v>
      </c>
      <c r="AB371" s="33">
        <v>0</v>
      </c>
      <c r="AC371" t="s">
        <v>4174</v>
      </c>
      <c r="AD371" t="s">
        <v>3874</v>
      </c>
      <c r="AE371" t="s">
        <v>4504</v>
      </c>
      <c r="AF371" t="s">
        <v>3876</v>
      </c>
    </row>
    <row r="372" spans="1:32" x14ac:dyDescent="0.25">
      <c r="A372" s="161">
        <v>45665</v>
      </c>
      <c r="B372" s="161">
        <v>45673</v>
      </c>
      <c r="C372" t="s">
        <v>3894</v>
      </c>
      <c r="D372" t="s">
        <v>3915</v>
      </c>
      <c r="E372" t="s">
        <v>3907</v>
      </c>
      <c r="F372" s="375">
        <v>39802</v>
      </c>
      <c r="G372" t="s">
        <v>4503</v>
      </c>
      <c r="H372" t="s">
        <v>3871</v>
      </c>
      <c r="I372" s="375">
        <v>45152</v>
      </c>
      <c r="J372" t="s">
        <v>22</v>
      </c>
      <c r="K372" t="s">
        <v>3904</v>
      </c>
      <c r="L372" s="33">
        <v>311.85000000000002</v>
      </c>
      <c r="M372" s="33">
        <v>311.85000000000002</v>
      </c>
      <c r="N372" s="33">
        <v>0</v>
      </c>
      <c r="O372" s="33">
        <v>0</v>
      </c>
      <c r="P372" s="33">
        <v>0</v>
      </c>
      <c r="Q372" s="33">
        <v>0</v>
      </c>
      <c r="R372" s="33">
        <v>311.85000000000002</v>
      </c>
      <c r="S372" s="33">
        <v>0</v>
      </c>
      <c r="T372" s="33">
        <v>0</v>
      </c>
      <c r="U372" s="33">
        <v>0</v>
      </c>
      <c r="V372" s="33">
        <v>0</v>
      </c>
      <c r="W372" s="33">
        <v>0</v>
      </c>
      <c r="X372" s="33">
        <v>0</v>
      </c>
      <c r="Y372" s="33">
        <v>0</v>
      </c>
      <c r="Z372" s="33">
        <v>0</v>
      </c>
      <c r="AA372" s="33">
        <v>0</v>
      </c>
      <c r="AB372" s="33">
        <v>0</v>
      </c>
      <c r="AC372" t="s">
        <v>4174</v>
      </c>
      <c r="AD372" t="s">
        <v>3874</v>
      </c>
      <c r="AE372" t="s">
        <v>4504</v>
      </c>
      <c r="AF372" t="s">
        <v>3876</v>
      </c>
    </row>
    <row r="373" spans="1:32" x14ac:dyDescent="0.25">
      <c r="A373" s="161">
        <v>45673</v>
      </c>
      <c r="B373" s="161">
        <v>45673</v>
      </c>
      <c r="C373" t="s">
        <v>3894</v>
      </c>
      <c r="D373" t="s">
        <v>3996</v>
      </c>
      <c r="E373" t="s">
        <v>3997</v>
      </c>
      <c r="F373" s="375">
        <v>39622</v>
      </c>
      <c r="G373" t="s">
        <v>4154</v>
      </c>
      <c r="H373" t="s">
        <v>3903</v>
      </c>
      <c r="I373" s="375">
        <v>45153</v>
      </c>
      <c r="J373" t="s">
        <v>22</v>
      </c>
      <c r="K373" t="s">
        <v>3904</v>
      </c>
      <c r="L373" s="33">
        <v>105</v>
      </c>
      <c r="M373" s="33">
        <v>0</v>
      </c>
      <c r="N373" s="33">
        <v>105</v>
      </c>
      <c r="O373" s="33">
        <v>105</v>
      </c>
      <c r="P373" s="33">
        <v>0</v>
      </c>
      <c r="Q373" s="33">
        <v>0</v>
      </c>
      <c r="R373" s="33">
        <v>0</v>
      </c>
      <c r="S373" s="33">
        <v>0</v>
      </c>
      <c r="T373" s="33">
        <v>0</v>
      </c>
      <c r="U373" s="33">
        <v>0</v>
      </c>
      <c r="V373" s="33">
        <v>105</v>
      </c>
      <c r="W373" s="33">
        <v>0</v>
      </c>
      <c r="X373" s="33">
        <v>0</v>
      </c>
      <c r="Y373" s="33">
        <v>0</v>
      </c>
      <c r="Z373" s="33">
        <v>0</v>
      </c>
      <c r="AA373" s="33">
        <v>0</v>
      </c>
      <c r="AB373" s="33">
        <v>0</v>
      </c>
      <c r="AC373" t="s">
        <v>3905</v>
      </c>
      <c r="AD373" t="s">
        <v>3881</v>
      </c>
      <c r="AE373" t="s">
        <v>4505</v>
      </c>
      <c r="AF373" t="s">
        <v>3876</v>
      </c>
    </row>
    <row r="374" spans="1:32" x14ac:dyDescent="0.25">
      <c r="A374" s="161">
        <v>45673</v>
      </c>
      <c r="B374" s="161">
        <v>45673</v>
      </c>
      <c r="C374" t="s">
        <v>3894</v>
      </c>
      <c r="D374" t="s">
        <v>4334</v>
      </c>
      <c r="E374" t="s">
        <v>3907</v>
      </c>
      <c r="F374" s="375">
        <v>39875</v>
      </c>
      <c r="G374" t="s">
        <v>4292</v>
      </c>
      <c r="H374" t="s">
        <v>3903</v>
      </c>
      <c r="I374" s="375">
        <v>45154</v>
      </c>
      <c r="J374" t="s">
        <v>22</v>
      </c>
      <c r="K374" t="s">
        <v>3904</v>
      </c>
      <c r="L374" s="33">
        <v>1050</v>
      </c>
      <c r="M374" s="33">
        <v>0</v>
      </c>
      <c r="N374" s="33">
        <v>1050</v>
      </c>
      <c r="O374" s="33">
        <v>1050</v>
      </c>
      <c r="P374" s="33">
        <v>0</v>
      </c>
      <c r="Q374" s="33">
        <v>0</v>
      </c>
      <c r="R374" s="33">
        <v>0</v>
      </c>
      <c r="S374" s="33">
        <v>0</v>
      </c>
      <c r="T374" s="33">
        <v>0</v>
      </c>
      <c r="U374" s="33">
        <v>0</v>
      </c>
      <c r="V374" s="33">
        <v>1050</v>
      </c>
      <c r="W374" s="33">
        <v>0</v>
      </c>
      <c r="X374" s="33">
        <v>0</v>
      </c>
      <c r="Y374" s="33">
        <v>0</v>
      </c>
      <c r="Z374" s="33">
        <v>0</v>
      </c>
      <c r="AA374" s="33">
        <v>0</v>
      </c>
      <c r="AB374" s="33">
        <v>0</v>
      </c>
      <c r="AC374" t="s">
        <v>3873</v>
      </c>
      <c r="AD374" t="s">
        <v>3881</v>
      </c>
      <c r="AE374" t="s">
        <v>4506</v>
      </c>
      <c r="AF374" t="s">
        <v>3876</v>
      </c>
    </row>
    <row r="375" spans="1:32" x14ac:dyDescent="0.25">
      <c r="A375" s="161">
        <v>45664</v>
      </c>
      <c r="B375" s="161">
        <v>45673</v>
      </c>
      <c r="C375" t="s">
        <v>3868</v>
      </c>
      <c r="D375" t="s">
        <v>3869</v>
      </c>
      <c r="E375" t="s">
        <v>3878</v>
      </c>
      <c r="F375" s="375">
        <v>39472</v>
      </c>
      <c r="G375" t="s">
        <v>4507</v>
      </c>
      <c r="H375" t="s">
        <v>3871</v>
      </c>
      <c r="I375" s="375">
        <v>45156</v>
      </c>
      <c r="J375" t="s">
        <v>22</v>
      </c>
      <c r="K375" t="s">
        <v>3904</v>
      </c>
      <c r="L375" s="33">
        <v>384.62</v>
      </c>
      <c r="M375" s="33">
        <v>259.88</v>
      </c>
      <c r="N375" s="33">
        <v>0</v>
      </c>
      <c r="O375" s="33">
        <v>0</v>
      </c>
      <c r="P375" s="33">
        <v>0</v>
      </c>
      <c r="Q375" s="33">
        <v>0</v>
      </c>
      <c r="R375" s="33">
        <v>384.62</v>
      </c>
      <c r="S375" s="33">
        <v>124.74</v>
      </c>
      <c r="T375" s="33">
        <v>0</v>
      </c>
      <c r="U375" s="33">
        <v>0</v>
      </c>
      <c r="V375" s="33">
        <v>124.74</v>
      </c>
      <c r="W375" s="33">
        <v>0</v>
      </c>
      <c r="X375" s="33">
        <v>0</v>
      </c>
      <c r="Y375" s="33">
        <v>0</v>
      </c>
      <c r="Z375" s="33">
        <v>0</v>
      </c>
      <c r="AA375" s="33">
        <v>0</v>
      </c>
      <c r="AB375" s="33">
        <v>1313.27</v>
      </c>
      <c r="AC375" t="s">
        <v>3873</v>
      </c>
      <c r="AD375" t="s">
        <v>3881</v>
      </c>
      <c r="AE375" t="s">
        <v>4508</v>
      </c>
      <c r="AF375" t="s">
        <v>3876</v>
      </c>
    </row>
    <row r="376" spans="1:32" x14ac:dyDescent="0.25">
      <c r="A376" s="161">
        <v>45673</v>
      </c>
      <c r="B376" s="161">
        <v>45673</v>
      </c>
      <c r="C376" t="s">
        <v>3894</v>
      </c>
      <c r="D376" t="s">
        <v>4334</v>
      </c>
      <c r="E376" t="s">
        <v>3907</v>
      </c>
      <c r="F376" s="375">
        <v>40447</v>
      </c>
      <c r="G376" t="s">
        <v>3926</v>
      </c>
      <c r="H376" t="s">
        <v>3871</v>
      </c>
      <c r="I376" s="375">
        <v>45158</v>
      </c>
      <c r="J376" t="s">
        <v>22</v>
      </c>
      <c r="K376" t="s">
        <v>3904</v>
      </c>
      <c r="L376" s="33">
        <v>51.98</v>
      </c>
      <c r="M376" s="33">
        <v>51.98</v>
      </c>
      <c r="N376" s="33">
        <v>0</v>
      </c>
      <c r="O376" s="33">
        <v>0</v>
      </c>
      <c r="P376" s="33">
        <v>0</v>
      </c>
      <c r="Q376" s="33">
        <v>0</v>
      </c>
      <c r="R376" s="33">
        <v>51.98</v>
      </c>
      <c r="S376" s="33">
        <v>0</v>
      </c>
      <c r="T376" s="33">
        <v>0</v>
      </c>
      <c r="U376" s="33">
        <v>0</v>
      </c>
      <c r="V376" s="33">
        <v>0</v>
      </c>
      <c r="W376" s="33">
        <v>0</v>
      </c>
      <c r="X376" s="33">
        <v>0</v>
      </c>
      <c r="Y376" s="33">
        <v>0</v>
      </c>
      <c r="Z376" s="33">
        <v>0</v>
      </c>
      <c r="AA376" s="33">
        <v>0</v>
      </c>
      <c r="AB376" s="33">
        <v>30</v>
      </c>
      <c r="AC376" t="s">
        <v>3910</v>
      </c>
      <c r="AD376" t="s">
        <v>3881</v>
      </c>
      <c r="AE376" t="s">
        <v>4509</v>
      </c>
      <c r="AF376" t="s">
        <v>3876</v>
      </c>
    </row>
    <row r="377" spans="1:32" x14ac:dyDescent="0.25">
      <c r="A377" s="161">
        <v>45673</v>
      </c>
      <c r="B377" s="161">
        <v>45673</v>
      </c>
      <c r="C377" t="s">
        <v>3894</v>
      </c>
      <c r="D377" t="s">
        <v>3891</v>
      </c>
      <c r="E377" t="s">
        <v>3997</v>
      </c>
      <c r="F377" s="375">
        <v>40995</v>
      </c>
      <c r="G377" t="s">
        <v>4510</v>
      </c>
      <c r="H377" t="s">
        <v>3923</v>
      </c>
      <c r="I377" s="375">
        <v>45159</v>
      </c>
      <c r="J377" t="s">
        <v>3888</v>
      </c>
      <c r="K377" t="s">
        <v>3904</v>
      </c>
      <c r="L377" s="33">
        <v>210</v>
      </c>
      <c r="M377" s="33">
        <v>0</v>
      </c>
      <c r="N377" s="33">
        <v>168</v>
      </c>
      <c r="O377" s="33">
        <v>168</v>
      </c>
      <c r="P377" s="33">
        <v>0</v>
      </c>
      <c r="Q377" s="33">
        <v>0</v>
      </c>
      <c r="R377" s="33">
        <v>42</v>
      </c>
      <c r="S377" s="33">
        <v>42</v>
      </c>
      <c r="T377" s="33">
        <v>0</v>
      </c>
      <c r="U377" s="33">
        <v>0</v>
      </c>
      <c r="V377" s="33">
        <v>210</v>
      </c>
      <c r="W377" s="33">
        <v>0</v>
      </c>
      <c r="X377" s="33">
        <v>0</v>
      </c>
      <c r="Y377" s="33">
        <v>0</v>
      </c>
      <c r="Z377" s="33">
        <v>42</v>
      </c>
      <c r="AA377" s="33">
        <v>0</v>
      </c>
      <c r="AB377" s="33">
        <v>0</v>
      </c>
      <c r="AC377" t="s">
        <v>3957</v>
      </c>
      <c r="AD377" t="s">
        <v>3881</v>
      </c>
      <c r="AE377" t="s">
        <v>4511</v>
      </c>
      <c r="AF377" t="s">
        <v>3876</v>
      </c>
    </row>
    <row r="378" spans="1:32" x14ac:dyDescent="0.25">
      <c r="A378" s="161">
        <v>45673</v>
      </c>
      <c r="B378" s="161">
        <v>45673</v>
      </c>
      <c r="C378" t="s">
        <v>3894</v>
      </c>
      <c r="D378" t="s">
        <v>4334</v>
      </c>
      <c r="E378" t="s">
        <v>3997</v>
      </c>
      <c r="F378" s="375">
        <v>34246</v>
      </c>
      <c r="G378" t="s">
        <v>4008</v>
      </c>
      <c r="H378" t="s">
        <v>3871</v>
      </c>
      <c r="I378" s="375">
        <v>45162</v>
      </c>
      <c r="J378" t="s">
        <v>3888</v>
      </c>
      <c r="K378" t="s">
        <v>3940</v>
      </c>
      <c r="L378" s="33">
        <v>1410</v>
      </c>
      <c r="M378" s="33">
        <v>916.5</v>
      </c>
      <c r="N378" s="33">
        <v>0</v>
      </c>
      <c r="O378" s="33">
        <v>0</v>
      </c>
      <c r="P378" s="33">
        <v>0</v>
      </c>
      <c r="Q378" s="33">
        <v>0</v>
      </c>
      <c r="R378" s="33">
        <v>1410</v>
      </c>
      <c r="S378" s="33">
        <v>493.5</v>
      </c>
      <c r="T378" s="33">
        <v>24.68</v>
      </c>
      <c r="U378" s="33">
        <v>468.83</v>
      </c>
      <c r="V378" s="33">
        <v>493.5</v>
      </c>
      <c r="W378" s="33">
        <v>24.68</v>
      </c>
      <c r="X378" s="33">
        <v>468.83</v>
      </c>
      <c r="Y378" s="33">
        <v>0</v>
      </c>
      <c r="Z378" s="33">
        <v>493.5</v>
      </c>
      <c r="AA378" s="33">
        <v>0</v>
      </c>
      <c r="AB378" s="33">
        <v>0</v>
      </c>
      <c r="AC378" t="s">
        <v>3957</v>
      </c>
      <c r="AD378" t="s">
        <v>3881</v>
      </c>
      <c r="AE378" t="s">
        <v>4512</v>
      </c>
      <c r="AF378" t="s">
        <v>3876</v>
      </c>
    </row>
    <row r="379" spans="1:32" x14ac:dyDescent="0.25">
      <c r="A379" s="161">
        <v>45673</v>
      </c>
      <c r="B379" s="161">
        <v>45673</v>
      </c>
      <c r="C379" t="s">
        <v>3894</v>
      </c>
      <c r="D379" t="s">
        <v>3891</v>
      </c>
      <c r="E379" t="s">
        <v>3997</v>
      </c>
      <c r="F379" s="375">
        <v>37239</v>
      </c>
      <c r="G379" t="s">
        <v>4513</v>
      </c>
      <c r="H379" t="s">
        <v>3909</v>
      </c>
      <c r="I379" t="s">
        <v>4514</v>
      </c>
      <c r="J379" t="s">
        <v>3888</v>
      </c>
      <c r="K379" t="s">
        <v>3904</v>
      </c>
      <c r="L379" s="33">
        <v>2040</v>
      </c>
      <c r="M379" s="33">
        <v>0</v>
      </c>
      <c r="N379" s="33">
        <v>1632</v>
      </c>
      <c r="O379" s="33">
        <v>1632</v>
      </c>
      <c r="P379" s="33">
        <v>0</v>
      </c>
      <c r="Q379" s="33">
        <v>0</v>
      </c>
      <c r="R379" s="33">
        <v>408</v>
      </c>
      <c r="S379" s="33">
        <v>408</v>
      </c>
      <c r="T379" s="33">
        <v>0</v>
      </c>
      <c r="U379" s="33">
        <v>0</v>
      </c>
      <c r="V379" s="33">
        <v>2040</v>
      </c>
      <c r="W379" s="33">
        <v>0</v>
      </c>
      <c r="X379" s="33">
        <v>0</v>
      </c>
      <c r="Y379" s="33">
        <v>0</v>
      </c>
      <c r="Z379" s="33">
        <v>408</v>
      </c>
      <c r="AA379" s="33">
        <v>0</v>
      </c>
      <c r="AB379" s="33">
        <v>0</v>
      </c>
      <c r="AC379" t="s">
        <v>3873</v>
      </c>
      <c r="AD379" t="s">
        <v>3881</v>
      </c>
      <c r="AE379" t="s">
        <v>4515</v>
      </c>
      <c r="AF379" t="s">
        <v>3876</v>
      </c>
    </row>
    <row r="380" spans="1:32" x14ac:dyDescent="0.25">
      <c r="A380" s="161">
        <v>45673</v>
      </c>
      <c r="B380" s="161">
        <v>45673</v>
      </c>
      <c r="C380" t="s">
        <v>3894</v>
      </c>
      <c r="D380" t="s">
        <v>3891</v>
      </c>
      <c r="E380" t="s">
        <v>3907</v>
      </c>
      <c r="F380" s="375">
        <v>38387</v>
      </c>
      <c r="G380" t="s">
        <v>4516</v>
      </c>
      <c r="H380" t="s">
        <v>3935</v>
      </c>
      <c r="I380" t="s">
        <v>4517</v>
      </c>
      <c r="J380" t="s">
        <v>3888</v>
      </c>
      <c r="K380" t="s">
        <v>3904</v>
      </c>
      <c r="L380" s="33">
        <v>51.98</v>
      </c>
      <c r="M380" s="33">
        <v>36.39</v>
      </c>
      <c r="N380" s="33">
        <v>0</v>
      </c>
      <c r="O380" s="33">
        <v>0</v>
      </c>
      <c r="P380" s="33">
        <v>0</v>
      </c>
      <c r="Q380" s="33">
        <v>0</v>
      </c>
      <c r="R380" s="33">
        <v>51.98</v>
      </c>
      <c r="S380" s="33">
        <v>15.59</v>
      </c>
      <c r="T380" s="33">
        <v>0</v>
      </c>
      <c r="U380" s="33">
        <v>0</v>
      </c>
      <c r="V380" s="33">
        <v>15.59</v>
      </c>
      <c r="W380" s="33">
        <v>0</v>
      </c>
      <c r="X380" s="33">
        <v>0</v>
      </c>
      <c r="Y380" s="33">
        <v>0</v>
      </c>
      <c r="Z380" s="33">
        <v>15.59</v>
      </c>
      <c r="AA380" s="33">
        <v>0</v>
      </c>
      <c r="AB380" s="33">
        <v>120.25</v>
      </c>
      <c r="AC380" t="s">
        <v>3917</v>
      </c>
      <c r="AD380" t="s">
        <v>3881</v>
      </c>
      <c r="AE380" t="s">
        <v>4518</v>
      </c>
      <c r="AF380" t="s">
        <v>3876</v>
      </c>
    </row>
    <row r="381" spans="1:32" x14ac:dyDescent="0.25">
      <c r="A381" s="161">
        <v>45673</v>
      </c>
      <c r="B381" s="161">
        <v>45673</v>
      </c>
      <c r="C381" t="s">
        <v>3894</v>
      </c>
      <c r="D381" t="s">
        <v>3891</v>
      </c>
      <c r="E381" t="s">
        <v>3907</v>
      </c>
      <c r="F381" s="375">
        <v>40373</v>
      </c>
      <c r="G381" t="s">
        <v>3990</v>
      </c>
      <c r="H381" t="s">
        <v>3871</v>
      </c>
      <c r="I381" s="375">
        <v>45188</v>
      </c>
      <c r="J381" t="s">
        <v>22</v>
      </c>
      <c r="K381" t="s">
        <v>3904</v>
      </c>
      <c r="L381" s="33">
        <v>110</v>
      </c>
      <c r="M381" s="33">
        <v>110</v>
      </c>
      <c r="N381" s="33">
        <v>0</v>
      </c>
      <c r="O381" s="33">
        <v>0</v>
      </c>
      <c r="P381" s="33">
        <v>0</v>
      </c>
      <c r="Q381" s="33">
        <v>0</v>
      </c>
      <c r="R381" s="33">
        <v>110</v>
      </c>
      <c r="S381" s="33">
        <v>0</v>
      </c>
      <c r="T381" s="33">
        <v>0</v>
      </c>
      <c r="U381" s="33">
        <v>0</v>
      </c>
      <c r="V381" s="33">
        <v>0</v>
      </c>
      <c r="W381" s="33">
        <v>0</v>
      </c>
      <c r="X381" s="33">
        <v>0</v>
      </c>
      <c r="Y381" s="33">
        <v>0</v>
      </c>
      <c r="Z381" s="33">
        <v>0</v>
      </c>
      <c r="AA381" s="33">
        <v>0</v>
      </c>
      <c r="AB381" s="33">
        <v>30</v>
      </c>
      <c r="AC381" t="s">
        <v>4174</v>
      </c>
      <c r="AD381" t="s">
        <v>3881</v>
      </c>
      <c r="AE381" t="s">
        <v>4519</v>
      </c>
      <c r="AF381" t="s">
        <v>3876</v>
      </c>
    </row>
    <row r="382" spans="1:32" x14ac:dyDescent="0.25">
      <c r="A382" s="161">
        <v>45673</v>
      </c>
      <c r="B382" s="161">
        <v>45673</v>
      </c>
      <c r="C382" t="s">
        <v>3894</v>
      </c>
      <c r="D382" t="s">
        <v>3891</v>
      </c>
      <c r="E382" t="s">
        <v>3997</v>
      </c>
      <c r="F382" s="375">
        <v>38318</v>
      </c>
      <c r="G382" t="s">
        <v>4520</v>
      </c>
      <c r="H382" t="s">
        <v>3909</v>
      </c>
      <c r="I382" s="375">
        <v>45189</v>
      </c>
      <c r="J382" t="s">
        <v>3888</v>
      </c>
      <c r="K382" t="s">
        <v>3904</v>
      </c>
      <c r="L382" s="33">
        <v>300</v>
      </c>
      <c r="M382" s="33">
        <v>0</v>
      </c>
      <c r="N382" s="33">
        <v>240</v>
      </c>
      <c r="O382" s="33">
        <v>240</v>
      </c>
      <c r="P382" s="33">
        <v>0</v>
      </c>
      <c r="Q382" s="33">
        <v>0</v>
      </c>
      <c r="R382" s="33">
        <v>60</v>
      </c>
      <c r="S382" s="33">
        <v>60</v>
      </c>
      <c r="T382" s="33">
        <v>0</v>
      </c>
      <c r="U382" s="33">
        <v>0</v>
      </c>
      <c r="V382" s="33">
        <v>300</v>
      </c>
      <c r="W382" s="33">
        <v>0</v>
      </c>
      <c r="X382" s="33">
        <v>0</v>
      </c>
      <c r="Y382" s="33">
        <v>0</v>
      </c>
      <c r="Z382" s="33">
        <v>60</v>
      </c>
      <c r="AA382" s="33">
        <v>0</v>
      </c>
      <c r="AB382" s="33">
        <v>0</v>
      </c>
      <c r="AC382" t="s">
        <v>4100</v>
      </c>
      <c r="AD382" t="s">
        <v>3881</v>
      </c>
      <c r="AE382" t="s">
        <v>4521</v>
      </c>
      <c r="AF382" t="s">
        <v>3876</v>
      </c>
    </row>
    <row r="383" spans="1:32" x14ac:dyDescent="0.25">
      <c r="A383" s="161">
        <v>45673</v>
      </c>
      <c r="B383" s="161">
        <v>45673</v>
      </c>
      <c r="C383" t="s">
        <v>3894</v>
      </c>
      <c r="D383" t="s">
        <v>3891</v>
      </c>
      <c r="E383" t="s">
        <v>3907</v>
      </c>
      <c r="F383" s="375">
        <v>36776</v>
      </c>
      <c r="G383" t="s">
        <v>4522</v>
      </c>
      <c r="H383" t="s">
        <v>3903</v>
      </c>
      <c r="I383" s="375">
        <v>45191</v>
      </c>
      <c r="J383" t="s">
        <v>22</v>
      </c>
      <c r="K383" t="s">
        <v>3904</v>
      </c>
      <c r="L383" s="33">
        <v>385</v>
      </c>
      <c r="M383" s="33">
        <v>0</v>
      </c>
      <c r="N383" s="33">
        <v>385</v>
      </c>
      <c r="O383" s="33">
        <v>385</v>
      </c>
      <c r="P383" s="33">
        <v>0</v>
      </c>
      <c r="Q383" s="33">
        <v>0</v>
      </c>
      <c r="R383" s="33">
        <v>0</v>
      </c>
      <c r="S383" s="33">
        <v>0</v>
      </c>
      <c r="T383" s="33">
        <v>0</v>
      </c>
      <c r="U383" s="33">
        <v>0</v>
      </c>
      <c r="V383" s="33">
        <v>385</v>
      </c>
      <c r="W383" s="33">
        <v>0</v>
      </c>
      <c r="X383" s="33">
        <v>0</v>
      </c>
      <c r="Y383" s="33">
        <v>0</v>
      </c>
      <c r="Z383" s="33">
        <v>0</v>
      </c>
      <c r="AA383" s="33">
        <v>0</v>
      </c>
      <c r="AB383" s="33">
        <v>1174.3</v>
      </c>
      <c r="AC383" t="s">
        <v>3917</v>
      </c>
      <c r="AD383" t="s">
        <v>3881</v>
      </c>
      <c r="AE383" t="s">
        <v>4523</v>
      </c>
      <c r="AF383" t="s">
        <v>3876</v>
      </c>
    </row>
    <row r="384" spans="1:32" x14ac:dyDescent="0.25">
      <c r="A384" s="161">
        <v>45673</v>
      </c>
      <c r="B384" s="161">
        <v>45673</v>
      </c>
      <c r="C384" t="s">
        <v>3894</v>
      </c>
      <c r="D384" t="s">
        <v>3891</v>
      </c>
      <c r="E384" t="s">
        <v>3997</v>
      </c>
      <c r="F384" s="375">
        <v>40809</v>
      </c>
      <c r="G384" t="s">
        <v>4524</v>
      </c>
      <c r="H384" t="s">
        <v>3871</v>
      </c>
      <c r="I384" s="375">
        <v>45194</v>
      </c>
      <c r="J384" t="s">
        <v>22</v>
      </c>
      <c r="K384" t="s">
        <v>3904</v>
      </c>
      <c r="L384" s="33">
        <v>51.98</v>
      </c>
      <c r="M384" s="33">
        <v>51.98</v>
      </c>
      <c r="N384" s="33">
        <v>0</v>
      </c>
      <c r="O384" s="33">
        <v>0</v>
      </c>
      <c r="P384" s="33">
        <v>0</v>
      </c>
      <c r="Q384" s="33">
        <v>0</v>
      </c>
      <c r="R384" s="33">
        <v>51.98</v>
      </c>
      <c r="S384" s="33">
        <v>0</v>
      </c>
      <c r="T384" s="33">
        <v>0</v>
      </c>
      <c r="U384" s="33">
        <v>0</v>
      </c>
      <c r="V384" s="33">
        <v>0</v>
      </c>
      <c r="W384" s="33">
        <v>0</v>
      </c>
      <c r="X384" s="33">
        <v>0</v>
      </c>
      <c r="Y384" s="33">
        <v>0</v>
      </c>
      <c r="Z384" s="33">
        <v>0</v>
      </c>
      <c r="AA384" s="33">
        <v>0</v>
      </c>
      <c r="AB384" s="33">
        <v>0</v>
      </c>
      <c r="AC384" t="s">
        <v>3983</v>
      </c>
      <c r="AD384" t="s">
        <v>3881</v>
      </c>
      <c r="AE384" t="s">
        <v>4525</v>
      </c>
      <c r="AF384" t="s">
        <v>3876</v>
      </c>
    </row>
    <row r="385" spans="1:32" x14ac:dyDescent="0.25">
      <c r="A385" s="161">
        <v>45673</v>
      </c>
      <c r="B385" t="s">
        <v>3867</v>
      </c>
      <c r="C385" t="s">
        <v>3894</v>
      </c>
      <c r="D385" t="s">
        <v>3891</v>
      </c>
      <c r="E385" t="s">
        <v>3907</v>
      </c>
      <c r="F385" s="375">
        <v>35214</v>
      </c>
      <c r="G385" t="s">
        <v>4526</v>
      </c>
      <c r="H385" t="s">
        <v>3903</v>
      </c>
      <c r="I385" s="375">
        <v>45245</v>
      </c>
      <c r="J385" t="s">
        <v>3867</v>
      </c>
      <c r="K385" t="s">
        <v>3904</v>
      </c>
      <c r="L385" s="33">
        <v>122.5</v>
      </c>
      <c r="M385" s="33">
        <v>0</v>
      </c>
      <c r="N385" s="33">
        <v>122.5</v>
      </c>
      <c r="O385" s="33">
        <v>122.5</v>
      </c>
      <c r="P385" s="33">
        <v>0</v>
      </c>
      <c r="Q385" s="33">
        <v>0</v>
      </c>
      <c r="R385" s="33">
        <v>0</v>
      </c>
      <c r="S385" s="33">
        <v>0</v>
      </c>
      <c r="T385" s="33">
        <v>0</v>
      </c>
      <c r="U385" s="33">
        <v>0</v>
      </c>
      <c r="V385" s="33">
        <v>122.5</v>
      </c>
      <c r="W385" s="33">
        <v>0</v>
      </c>
      <c r="X385" s="33">
        <v>0</v>
      </c>
      <c r="Y385" s="33">
        <v>0</v>
      </c>
      <c r="Z385" s="33">
        <v>0</v>
      </c>
      <c r="AA385" s="33">
        <v>0</v>
      </c>
      <c r="AB385" s="33">
        <v>0</v>
      </c>
      <c r="AC385" t="s">
        <v>3957</v>
      </c>
      <c r="AD385" t="s">
        <v>3881</v>
      </c>
      <c r="AE385" t="s">
        <v>4527</v>
      </c>
      <c r="AF385" t="s">
        <v>3876</v>
      </c>
    </row>
    <row r="386" spans="1:32" x14ac:dyDescent="0.25">
      <c r="A386" s="161">
        <v>45673</v>
      </c>
      <c r="B386" s="161">
        <v>45675</v>
      </c>
      <c r="C386" t="s">
        <v>3894</v>
      </c>
      <c r="D386" t="s">
        <v>3891</v>
      </c>
      <c r="E386" t="s">
        <v>3907</v>
      </c>
      <c r="F386" s="375">
        <v>35214</v>
      </c>
      <c r="G386" t="s">
        <v>4526</v>
      </c>
      <c r="H386" t="s">
        <v>3871</v>
      </c>
      <c r="I386" s="375">
        <v>45247</v>
      </c>
      <c r="J386" t="s">
        <v>3937</v>
      </c>
      <c r="K386" t="s">
        <v>3904</v>
      </c>
      <c r="L386" s="33">
        <v>208</v>
      </c>
      <c r="M386" s="33">
        <v>158</v>
      </c>
      <c r="N386" s="33">
        <v>0</v>
      </c>
      <c r="O386" s="33">
        <v>0</v>
      </c>
      <c r="P386" s="33">
        <v>0</v>
      </c>
      <c r="Q386" s="33">
        <v>0</v>
      </c>
      <c r="R386" s="33">
        <v>208</v>
      </c>
      <c r="S386" s="33">
        <v>50</v>
      </c>
      <c r="T386" s="33">
        <v>0</v>
      </c>
      <c r="U386" s="33">
        <v>0</v>
      </c>
      <c r="V386" s="33">
        <v>50</v>
      </c>
      <c r="W386" s="33">
        <v>0</v>
      </c>
      <c r="X386" s="33">
        <v>0</v>
      </c>
      <c r="Y386" s="33">
        <v>0</v>
      </c>
      <c r="Z386" s="33">
        <v>50</v>
      </c>
      <c r="AA386" s="33">
        <v>0</v>
      </c>
      <c r="AB386" s="33">
        <v>0</v>
      </c>
      <c r="AC386" t="s">
        <v>3957</v>
      </c>
      <c r="AD386" t="s">
        <v>3881</v>
      </c>
      <c r="AE386" t="s">
        <v>4527</v>
      </c>
      <c r="AF386" t="s">
        <v>3876</v>
      </c>
    </row>
    <row r="387" spans="1:32" x14ac:dyDescent="0.25">
      <c r="A387" s="161">
        <v>45675</v>
      </c>
      <c r="B387" s="161">
        <v>45675</v>
      </c>
      <c r="C387" t="s">
        <v>3894</v>
      </c>
      <c r="D387" t="s">
        <v>3891</v>
      </c>
      <c r="E387" t="s">
        <v>3997</v>
      </c>
      <c r="F387" s="375">
        <v>38518</v>
      </c>
      <c r="G387" t="s">
        <v>4528</v>
      </c>
      <c r="H387" t="s">
        <v>3871</v>
      </c>
      <c r="I387" s="375">
        <v>45248</v>
      </c>
      <c r="J387" t="s">
        <v>22</v>
      </c>
      <c r="K387" t="s">
        <v>3904</v>
      </c>
      <c r="L387" s="33">
        <v>220</v>
      </c>
      <c r="M387" s="33">
        <v>220</v>
      </c>
      <c r="N387" s="33">
        <v>0</v>
      </c>
      <c r="O387" s="33">
        <v>0</v>
      </c>
      <c r="P387" s="33">
        <v>0</v>
      </c>
      <c r="Q387" s="33">
        <v>0</v>
      </c>
      <c r="R387" s="33">
        <v>220</v>
      </c>
      <c r="S387" s="33">
        <v>0</v>
      </c>
      <c r="T387" s="33">
        <v>0</v>
      </c>
      <c r="U387" s="33">
        <v>0</v>
      </c>
      <c r="V387" s="33">
        <v>0</v>
      </c>
      <c r="W387" s="33">
        <v>0</v>
      </c>
      <c r="X387" s="33">
        <v>0</v>
      </c>
      <c r="Y387" s="33">
        <v>0</v>
      </c>
      <c r="Z387" s="33">
        <v>0</v>
      </c>
      <c r="AA387" s="33">
        <v>0</v>
      </c>
      <c r="AB387" s="33">
        <v>353.9</v>
      </c>
      <c r="AC387" t="s">
        <v>3924</v>
      </c>
      <c r="AD387" t="s">
        <v>3881</v>
      </c>
      <c r="AE387" t="s">
        <v>4529</v>
      </c>
      <c r="AF387" t="s">
        <v>3876</v>
      </c>
    </row>
    <row r="388" spans="1:32" x14ac:dyDescent="0.25">
      <c r="A388" s="161">
        <v>45675</v>
      </c>
      <c r="B388" s="161">
        <v>45675</v>
      </c>
      <c r="C388" t="s">
        <v>3868</v>
      </c>
      <c r="D388" t="s">
        <v>3877</v>
      </c>
      <c r="E388" t="s">
        <v>3878</v>
      </c>
      <c r="F388" s="375">
        <v>40315</v>
      </c>
      <c r="G388" t="s">
        <v>4530</v>
      </c>
      <c r="H388" t="s">
        <v>3935</v>
      </c>
      <c r="I388" t="s">
        <v>4531</v>
      </c>
      <c r="J388" t="s">
        <v>3888</v>
      </c>
      <c r="K388" t="s">
        <v>3904</v>
      </c>
      <c r="L388" s="33">
        <v>692.86</v>
      </c>
      <c r="M388" s="33">
        <v>171.43</v>
      </c>
      <c r="N388" s="33">
        <v>0</v>
      </c>
      <c r="O388" s="33">
        <v>0</v>
      </c>
      <c r="P388" s="33">
        <v>0</v>
      </c>
      <c r="Q388" s="33">
        <v>0</v>
      </c>
      <c r="R388" s="33">
        <v>692.86</v>
      </c>
      <c r="S388" s="33">
        <v>521.42999999999995</v>
      </c>
      <c r="T388" s="33">
        <v>0</v>
      </c>
      <c r="U388" s="33">
        <v>0</v>
      </c>
      <c r="V388" s="33">
        <v>521.42999999999995</v>
      </c>
      <c r="W388" s="33">
        <v>0</v>
      </c>
      <c r="X388" s="33">
        <v>0</v>
      </c>
      <c r="Y388" s="33">
        <v>0</v>
      </c>
      <c r="Z388" s="33">
        <v>521.42999999999995</v>
      </c>
      <c r="AA388" s="33">
        <v>0</v>
      </c>
      <c r="AB388" s="33">
        <v>225.41</v>
      </c>
      <c r="AC388" t="s">
        <v>4187</v>
      </c>
      <c r="AD388" t="s">
        <v>3881</v>
      </c>
      <c r="AE388" t="s">
        <v>4532</v>
      </c>
      <c r="AF388" t="s">
        <v>3876</v>
      </c>
    </row>
    <row r="389" spans="1:32" x14ac:dyDescent="0.25">
      <c r="A389" s="161">
        <v>45675</v>
      </c>
      <c r="B389" s="161">
        <v>45675</v>
      </c>
      <c r="C389" t="s">
        <v>3894</v>
      </c>
      <c r="D389" t="s">
        <v>3891</v>
      </c>
      <c r="E389" t="s">
        <v>3907</v>
      </c>
      <c r="F389" s="375">
        <v>36452</v>
      </c>
      <c r="G389" t="s">
        <v>3922</v>
      </c>
      <c r="H389" t="s">
        <v>3923</v>
      </c>
      <c r="I389" s="375">
        <v>45252</v>
      </c>
      <c r="J389" t="s">
        <v>22</v>
      </c>
      <c r="K389" t="s">
        <v>3904</v>
      </c>
      <c r="L389" s="33">
        <v>1575</v>
      </c>
      <c r="M389" s="33">
        <v>0</v>
      </c>
      <c r="N389" s="33">
        <v>1260</v>
      </c>
      <c r="O389" s="33">
        <v>1260</v>
      </c>
      <c r="P389" s="33">
        <v>0</v>
      </c>
      <c r="Q389" s="33">
        <v>0</v>
      </c>
      <c r="R389" s="33">
        <v>315</v>
      </c>
      <c r="S389" s="33">
        <v>315</v>
      </c>
      <c r="T389" s="33">
        <v>0</v>
      </c>
      <c r="U389" s="33">
        <v>0</v>
      </c>
      <c r="V389" s="33">
        <v>1575</v>
      </c>
      <c r="W389" s="33">
        <v>0</v>
      </c>
      <c r="X389" s="33">
        <v>0</v>
      </c>
      <c r="Y389" s="33">
        <v>0</v>
      </c>
      <c r="Z389" s="33">
        <v>0</v>
      </c>
      <c r="AA389" s="33">
        <v>0</v>
      </c>
      <c r="AB389" s="33">
        <v>0</v>
      </c>
      <c r="AC389" t="s">
        <v>4253</v>
      </c>
      <c r="AD389" t="s">
        <v>3881</v>
      </c>
      <c r="AE389" t="s">
        <v>4533</v>
      </c>
      <c r="AF389" t="s">
        <v>3876</v>
      </c>
    </row>
    <row r="390" spans="1:32" x14ac:dyDescent="0.25">
      <c r="A390" s="161">
        <v>45675</v>
      </c>
      <c r="B390" s="161">
        <v>45678</v>
      </c>
      <c r="C390" t="s">
        <v>3894</v>
      </c>
      <c r="D390" t="s">
        <v>3891</v>
      </c>
      <c r="E390" t="s">
        <v>3907</v>
      </c>
      <c r="F390" s="375">
        <v>36452</v>
      </c>
      <c r="G390" t="s">
        <v>3922</v>
      </c>
      <c r="H390" t="s">
        <v>3923</v>
      </c>
      <c r="I390" s="375">
        <v>45252</v>
      </c>
      <c r="J390" t="s">
        <v>22</v>
      </c>
      <c r="K390" t="s">
        <v>3904</v>
      </c>
      <c r="L390" s="33">
        <v>0</v>
      </c>
      <c r="M390" s="33">
        <v>0</v>
      </c>
      <c r="N390" s="33">
        <v>1260</v>
      </c>
      <c r="O390" s="33">
        <v>0</v>
      </c>
      <c r="P390" s="33">
        <v>0</v>
      </c>
      <c r="Q390" s="33">
        <v>0</v>
      </c>
      <c r="R390" s="33">
        <v>315</v>
      </c>
      <c r="S390" s="33">
        <v>0</v>
      </c>
      <c r="T390" s="33">
        <v>0</v>
      </c>
      <c r="U390" s="33">
        <v>0</v>
      </c>
      <c r="V390" s="33">
        <v>0</v>
      </c>
      <c r="W390" s="33">
        <v>0</v>
      </c>
      <c r="X390" s="33">
        <v>0</v>
      </c>
      <c r="Y390" s="33">
        <v>0</v>
      </c>
      <c r="Z390" s="33">
        <v>0</v>
      </c>
      <c r="AA390" s="33">
        <v>0</v>
      </c>
      <c r="AB390" s="33">
        <v>0</v>
      </c>
      <c r="AC390" t="s">
        <v>4253</v>
      </c>
      <c r="AD390" t="s">
        <v>3881</v>
      </c>
      <c r="AE390" t="s">
        <v>4533</v>
      </c>
      <c r="AF390" t="s">
        <v>3876</v>
      </c>
    </row>
    <row r="391" spans="1:32" x14ac:dyDescent="0.25">
      <c r="A391" s="161">
        <v>45675</v>
      </c>
      <c r="B391" s="161">
        <v>45675</v>
      </c>
      <c r="C391" t="s">
        <v>3894</v>
      </c>
      <c r="D391" t="s">
        <v>3996</v>
      </c>
      <c r="E391" t="s">
        <v>3907</v>
      </c>
      <c r="F391" s="375">
        <v>39318</v>
      </c>
      <c r="G391" t="s">
        <v>4534</v>
      </c>
      <c r="H391" t="s">
        <v>3903</v>
      </c>
      <c r="I391" s="375">
        <v>45254</v>
      </c>
      <c r="J391" t="s">
        <v>22</v>
      </c>
      <c r="K391" t="s">
        <v>3904</v>
      </c>
      <c r="L391" s="33">
        <v>192.5</v>
      </c>
      <c r="M391" s="33">
        <v>0</v>
      </c>
      <c r="N391" s="33">
        <v>192.5</v>
      </c>
      <c r="O391" s="33">
        <v>192.5</v>
      </c>
      <c r="P391" s="33">
        <v>0</v>
      </c>
      <c r="Q391" s="33">
        <v>0</v>
      </c>
      <c r="R391" s="33">
        <v>0</v>
      </c>
      <c r="S391" s="33">
        <v>0</v>
      </c>
      <c r="T391" s="33">
        <v>0</v>
      </c>
      <c r="U391" s="33">
        <v>0</v>
      </c>
      <c r="V391" s="33">
        <v>192.5</v>
      </c>
      <c r="W391" s="33">
        <v>0</v>
      </c>
      <c r="X391" s="33">
        <v>0</v>
      </c>
      <c r="Y391" s="33">
        <v>0</v>
      </c>
      <c r="Z391" s="33">
        <v>0</v>
      </c>
      <c r="AA391" s="33">
        <v>0</v>
      </c>
      <c r="AB391" s="33">
        <v>0</v>
      </c>
      <c r="AC391" t="s">
        <v>4032</v>
      </c>
      <c r="AD391" t="s">
        <v>3881</v>
      </c>
      <c r="AE391" t="s">
        <v>4535</v>
      </c>
      <c r="AF391" t="s">
        <v>3876</v>
      </c>
    </row>
    <row r="392" spans="1:32" x14ac:dyDescent="0.25">
      <c r="A392" s="161">
        <v>45675</v>
      </c>
      <c r="B392" s="161">
        <v>45675</v>
      </c>
      <c r="C392" t="s">
        <v>3894</v>
      </c>
      <c r="D392" t="s">
        <v>3996</v>
      </c>
      <c r="E392" t="s">
        <v>3907</v>
      </c>
      <c r="F392" s="375">
        <v>39318</v>
      </c>
      <c r="G392" t="s">
        <v>4534</v>
      </c>
      <c r="H392" t="s">
        <v>3871</v>
      </c>
      <c r="I392" s="375">
        <v>45257</v>
      </c>
      <c r="J392" t="s">
        <v>22</v>
      </c>
      <c r="K392" t="s">
        <v>3940</v>
      </c>
      <c r="L392" s="33">
        <v>363.93</v>
      </c>
      <c r="M392" s="33">
        <v>363.93</v>
      </c>
      <c r="N392" s="33">
        <v>0</v>
      </c>
      <c r="O392" s="33">
        <v>0</v>
      </c>
      <c r="P392" s="33">
        <v>0</v>
      </c>
      <c r="Q392" s="33">
        <v>0</v>
      </c>
      <c r="R392" s="33">
        <v>363.93</v>
      </c>
      <c r="S392" s="33">
        <v>0</v>
      </c>
      <c r="T392" s="33">
        <v>0</v>
      </c>
      <c r="U392" s="33">
        <v>0</v>
      </c>
      <c r="V392" s="33">
        <v>0</v>
      </c>
      <c r="W392" s="33">
        <v>0</v>
      </c>
      <c r="X392" s="33">
        <v>0</v>
      </c>
      <c r="Y392" s="33">
        <v>0</v>
      </c>
      <c r="Z392" s="33">
        <v>0</v>
      </c>
      <c r="AA392" s="33">
        <v>0</v>
      </c>
      <c r="AB392" s="33">
        <v>0</v>
      </c>
      <c r="AC392" t="s">
        <v>4032</v>
      </c>
      <c r="AD392" t="s">
        <v>3881</v>
      </c>
      <c r="AE392" t="s">
        <v>4535</v>
      </c>
      <c r="AF392" t="s">
        <v>3876</v>
      </c>
    </row>
    <row r="393" spans="1:32" x14ac:dyDescent="0.25">
      <c r="A393" s="161">
        <v>45661</v>
      </c>
      <c r="B393" s="161">
        <v>45675</v>
      </c>
      <c r="C393" t="s">
        <v>3868</v>
      </c>
      <c r="D393" t="s">
        <v>3947</v>
      </c>
      <c r="E393" t="s">
        <v>3878</v>
      </c>
      <c r="F393" s="375">
        <v>39542</v>
      </c>
      <c r="G393" t="s">
        <v>4536</v>
      </c>
      <c r="H393" t="s">
        <v>3871</v>
      </c>
      <c r="I393" s="375">
        <v>45259</v>
      </c>
      <c r="J393" t="s">
        <v>22</v>
      </c>
      <c r="K393" t="s">
        <v>3904</v>
      </c>
      <c r="L393" s="33">
        <v>51.98</v>
      </c>
      <c r="M393" s="33">
        <v>51.98</v>
      </c>
      <c r="N393" s="33">
        <v>0</v>
      </c>
      <c r="O393" s="33">
        <v>0</v>
      </c>
      <c r="P393" s="33">
        <v>0</v>
      </c>
      <c r="Q393" s="33">
        <v>0</v>
      </c>
      <c r="R393" s="33">
        <v>51.98</v>
      </c>
      <c r="S393" s="33">
        <v>0</v>
      </c>
      <c r="T393" s="33">
        <v>0</v>
      </c>
      <c r="U393" s="33">
        <v>0</v>
      </c>
      <c r="V393" s="33">
        <v>0</v>
      </c>
      <c r="W393" s="33">
        <v>0</v>
      </c>
      <c r="X393" s="33">
        <v>0</v>
      </c>
      <c r="Y393" s="33">
        <v>0</v>
      </c>
      <c r="Z393" s="33">
        <v>0</v>
      </c>
      <c r="AA393" s="33">
        <v>0</v>
      </c>
      <c r="AB393" s="33">
        <v>0</v>
      </c>
      <c r="AC393" t="s">
        <v>4537</v>
      </c>
      <c r="AD393" t="s">
        <v>3881</v>
      </c>
      <c r="AE393" t="s">
        <v>4538</v>
      </c>
      <c r="AF393" t="s">
        <v>3876</v>
      </c>
    </row>
    <row r="394" spans="1:32" x14ac:dyDescent="0.25">
      <c r="A394" s="161">
        <v>45675</v>
      </c>
      <c r="B394" s="161">
        <v>45675</v>
      </c>
      <c r="C394" t="s">
        <v>3894</v>
      </c>
      <c r="D394" t="s">
        <v>3891</v>
      </c>
      <c r="E394" t="s">
        <v>3997</v>
      </c>
      <c r="F394" s="375">
        <v>40920</v>
      </c>
      <c r="G394" t="s">
        <v>4539</v>
      </c>
      <c r="H394" t="s">
        <v>3909</v>
      </c>
      <c r="I394" s="375">
        <v>45260</v>
      </c>
      <c r="J394" t="s">
        <v>3888</v>
      </c>
      <c r="K394" t="s">
        <v>3904</v>
      </c>
      <c r="L394" s="33">
        <v>180</v>
      </c>
      <c r="M394" s="33">
        <v>0</v>
      </c>
      <c r="N394" s="33">
        <v>144</v>
      </c>
      <c r="O394" s="33">
        <v>144</v>
      </c>
      <c r="P394" s="33">
        <v>0</v>
      </c>
      <c r="Q394" s="33">
        <v>0</v>
      </c>
      <c r="R394" s="33">
        <v>36</v>
      </c>
      <c r="S394" s="33">
        <v>36</v>
      </c>
      <c r="T394" s="33">
        <v>0</v>
      </c>
      <c r="U394" s="33">
        <v>0</v>
      </c>
      <c r="V394" s="33">
        <v>180</v>
      </c>
      <c r="W394" s="33">
        <v>0</v>
      </c>
      <c r="X394" s="33">
        <v>0</v>
      </c>
      <c r="Y394" s="33">
        <v>0</v>
      </c>
      <c r="Z394" s="33">
        <v>36</v>
      </c>
      <c r="AA394" s="33">
        <v>0</v>
      </c>
      <c r="AB394" s="33">
        <v>0</v>
      </c>
      <c r="AC394" t="s">
        <v>3952</v>
      </c>
      <c r="AD394" t="s">
        <v>3881</v>
      </c>
      <c r="AE394" t="s">
        <v>4540</v>
      </c>
      <c r="AF394" t="s">
        <v>3876</v>
      </c>
    </row>
    <row r="395" spans="1:32" x14ac:dyDescent="0.25">
      <c r="A395" s="161">
        <v>45673</v>
      </c>
      <c r="B395" s="161">
        <v>45675</v>
      </c>
      <c r="C395" t="s">
        <v>3868</v>
      </c>
      <c r="D395" t="s">
        <v>3891</v>
      </c>
      <c r="E395" t="s">
        <v>3878</v>
      </c>
      <c r="F395" s="375">
        <v>38884</v>
      </c>
      <c r="G395" t="s">
        <v>4541</v>
      </c>
      <c r="H395" t="s">
        <v>3909</v>
      </c>
      <c r="I395" s="375">
        <v>45262</v>
      </c>
      <c r="J395" t="s">
        <v>3888</v>
      </c>
      <c r="K395" t="s">
        <v>3904</v>
      </c>
      <c r="L395" s="33">
        <v>1260</v>
      </c>
      <c r="M395" s="33">
        <v>0</v>
      </c>
      <c r="N395" s="33">
        <v>1008</v>
      </c>
      <c r="O395" s="33">
        <v>1008</v>
      </c>
      <c r="P395" s="33">
        <v>0</v>
      </c>
      <c r="Q395" s="33">
        <v>0</v>
      </c>
      <c r="R395" s="33">
        <v>252</v>
      </c>
      <c r="S395" s="33">
        <v>252</v>
      </c>
      <c r="T395" s="33">
        <v>0</v>
      </c>
      <c r="U395" s="33">
        <v>0</v>
      </c>
      <c r="V395" s="33">
        <v>1260</v>
      </c>
      <c r="W395" s="33">
        <v>0</v>
      </c>
      <c r="X395" s="33">
        <v>0</v>
      </c>
      <c r="Y395" s="33">
        <v>0</v>
      </c>
      <c r="Z395" s="33">
        <v>252</v>
      </c>
      <c r="AA395" s="33">
        <v>0</v>
      </c>
      <c r="AB395" s="33">
        <v>288</v>
      </c>
      <c r="AC395" t="s">
        <v>3880</v>
      </c>
      <c r="AD395" t="s">
        <v>3881</v>
      </c>
      <c r="AE395" t="s">
        <v>4542</v>
      </c>
      <c r="AF395" t="s">
        <v>3876</v>
      </c>
    </row>
    <row r="396" spans="1:32" x14ac:dyDescent="0.25">
      <c r="A396" s="161">
        <v>45673</v>
      </c>
      <c r="B396" s="161">
        <v>45675</v>
      </c>
      <c r="C396" t="s">
        <v>3868</v>
      </c>
      <c r="D396" t="s">
        <v>3891</v>
      </c>
      <c r="E396" t="s">
        <v>3878</v>
      </c>
      <c r="F396" s="375">
        <v>38884</v>
      </c>
      <c r="G396" t="s">
        <v>4541</v>
      </c>
      <c r="H396" t="s">
        <v>3871</v>
      </c>
      <c r="I396" s="375">
        <v>45266</v>
      </c>
      <c r="J396" t="s">
        <v>3888</v>
      </c>
      <c r="K396" t="s">
        <v>3904</v>
      </c>
      <c r="L396" s="33">
        <v>2463</v>
      </c>
      <c r="M396" s="33">
        <v>1432</v>
      </c>
      <c r="N396" s="33">
        <v>0</v>
      </c>
      <c r="O396" s="33">
        <v>0</v>
      </c>
      <c r="P396" s="33">
        <v>0</v>
      </c>
      <c r="Q396" s="33">
        <v>0</v>
      </c>
      <c r="R396" s="33">
        <v>2463</v>
      </c>
      <c r="S396" s="33">
        <v>1031</v>
      </c>
      <c r="T396" s="33">
        <v>0</v>
      </c>
      <c r="U396" s="33">
        <v>0</v>
      </c>
      <c r="V396" s="33">
        <v>1031</v>
      </c>
      <c r="W396" s="33">
        <v>0</v>
      </c>
      <c r="X396" s="33">
        <v>0</v>
      </c>
      <c r="Y396" s="33">
        <v>0</v>
      </c>
      <c r="Z396" s="33">
        <v>1031</v>
      </c>
      <c r="AA396" s="33">
        <v>0</v>
      </c>
      <c r="AB396" s="33">
        <v>288</v>
      </c>
      <c r="AC396" t="s">
        <v>3880</v>
      </c>
      <c r="AD396" t="s">
        <v>3881</v>
      </c>
      <c r="AE396" t="s">
        <v>4542</v>
      </c>
      <c r="AF396" t="s">
        <v>3876</v>
      </c>
    </row>
    <row r="397" spans="1:32" x14ac:dyDescent="0.25">
      <c r="A397" s="161">
        <v>45675</v>
      </c>
      <c r="B397" s="161">
        <v>45675</v>
      </c>
      <c r="C397" t="s">
        <v>3868</v>
      </c>
      <c r="D397" t="s">
        <v>3891</v>
      </c>
      <c r="E397" t="s">
        <v>3878</v>
      </c>
      <c r="F397" s="375">
        <v>40764</v>
      </c>
      <c r="G397" t="s">
        <v>4543</v>
      </c>
      <c r="H397" t="s">
        <v>3871</v>
      </c>
      <c r="I397" s="375">
        <v>45270</v>
      </c>
      <c r="J397" t="s">
        <v>22</v>
      </c>
      <c r="K397" t="s">
        <v>3904</v>
      </c>
      <c r="L397" s="33">
        <v>51.98</v>
      </c>
      <c r="M397" s="33">
        <v>51.98</v>
      </c>
      <c r="N397" s="33">
        <v>0</v>
      </c>
      <c r="O397" s="33">
        <v>0</v>
      </c>
      <c r="P397" s="33">
        <v>0</v>
      </c>
      <c r="Q397" s="33">
        <v>0</v>
      </c>
      <c r="R397" s="33">
        <v>51.98</v>
      </c>
      <c r="S397" s="33">
        <v>0</v>
      </c>
      <c r="T397" s="33">
        <v>0</v>
      </c>
      <c r="U397" s="33">
        <v>0</v>
      </c>
      <c r="V397" s="33">
        <v>0</v>
      </c>
      <c r="W397" s="33">
        <v>0</v>
      </c>
      <c r="X397" s="33">
        <v>0</v>
      </c>
      <c r="Y397" s="33">
        <v>0</v>
      </c>
      <c r="Z397" s="33">
        <v>0</v>
      </c>
      <c r="AA397" s="33">
        <v>0</v>
      </c>
      <c r="AB397" s="33">
        <v>0</v>
      </c>
      <c r="AC397" t="s">
        <v>3967</v>
      </c>
      <c r="AD397" t="s">
        <v>3881</v>
      </c>
      <c r="AE397" t="s">
        <v>4544</v>
      </c>
      <c r="AF397" t="s">
        <v>3876</v>
      </c>
    </row>
    <row r="398" spans="1:32" x14ac:dyDescent="0.25">
      <c r="A398" s="161">
        <v>45675</v>
      </c>
      <c r="B398" s="161">
        <v>45675</v>
      </c>
      <c r="C398" t="s">
        <v>3894</v>
      </c>
      <c r="D398" t="s">
        <v>3996</v>
      </c>
      <c r="E398" t="s">
        <v>3907</v>
      </c>
      <c r="F398" s="375">
        <v>40921</v>
      </c>
      <c r="G398" t="s">
        <v>3916</v>
      </c>
      <c r="H398" t="s">
        <v>3871</v>
      </c>
      <c r="I398" s="375">
        <v>45271</v>
      </c>
      <c r="J398" t="s">
        <v>22</v>
      </c>
      <c r="K398" t="s">
        <v>3940</v>
      </c>
      <c r="L398" s="33">
        <v>110</v>
      </c>
      <c r="M398" s="33">
        <v>110</v>
      </c>
      <c r="N398" s="33">
        <v>0</v>
      </c>
      <c r="O398" s="33">
        <v>0</v>
      </c>
      <c r="P398" s="33">
        <v>0</v>
      </c>
      <c r="Q398" s="33">
        <v>0</v>
      </c>
      <c r="R398" s="33">
        <v>110</v>
      </c>
      <c r="S398" s="33">
        <v>0</v>
      </c>
      <c r="T398" s="33">
        <v>0</v>
      </c>
      <c r="U398" s="33">
        <v>0</v>
      </c>
      <c r="V398" s="33">
        <v>0</v>
      </c>
      <c r="W398" s="33">
        <v>0</v>
      </c>
      <c r="X398" s="33">
        <v>0</v>
      </c>
      <c r="Y398" s="33">
        <v>0</v>
      </c>
      <c r="Z398" s="33">
        <v>0</v>
      </c>
      <c r="AA398" s="33">
        <v>0</v>
      </c>
      <c r="AB398" s="33">
        <v>0</v>
      </c>
      <c r="AC398" t="s">
        <v>3924</v>
      </c>
      <c r="AD398" t="s">
        <v>3881</v>
      </c>
      <c r="AE398" t="s">
        <v>4545</v>
      </c>
      <c r="AF398" t="s">
        <v>3876</v>
      </c>
    </row>
    <row r="399" spans="1:32" x14ac:dyDescent="0.25">
      <c r="A399" s="161">
        <v>45675</v>
      </c>
      <c r="B399" s="161">
        <v>45675</v>
      </c>
      <c r="C399" t="s">
        <v>3894</v>
      </c>
      <c r="D399" t="s">
        <v>3891</v>
      </c>
      <c r="E399" t="s">
        <v>3997</v>
      </c>
      <c r="F399" s="375">
        <v>40925</v>
      </c>
      <c r="G399" t="s">
        <v>4546</v>
      </c>
      <c r="H399" t="s">
        <v>3909</v>
      </c>
      <c r="I399" s="375">
        <v>45272</v>
      </c>
      <c r="J399" t="s">
        <v>3888</v>
      </c>
      <c r="K399" t="s">
        <v>3904</v>
      </c>
      <c r="L399" s="33">
        <v>660</v>
      </c>
      <c r="M399" s="33">
        <v>0</v>
      </c>
      <c r="N399" s="33">
        <v>528</v>
      </c>
      <c r="O399" s="33">
        <v>528</v>
      </c>
      <c r="P399" s="33">
        <v>0</v>
      </c>
      <c r="Q399" s="33">
        <v>0</v>
      </c>
      <c r="R399" s="33">
        <v>132</v>
      </c>
      <c r="S399" s="33">
        <v>132</v>
      </c>
      <c r="T399" s="33">
        <v>0</v>
      </c>
      <c r="U399" s="33">
        <v>0</v>
      </c>
      <c r="V399" s="33">
        <v>660</v>
      </c>
      <c r="W399" s="33">
        <v>0</v>
      </c>
      <c r="X399" s="33">
        <v>0</v>
      </c>
      <c r="Y399" s="33">
        <v>0</v>
      </c>
      <c r="Z399" s="33">
        <v>132</v>
      </c>
      <c r="AA399" s="33">
        <v>0</v>
      </c>
      <c r="AB399" s="33">
        <v>0</v>
      </c>
      <c r="AC399" t="s">
        <v>4144</v>
      </c>
      <c r="AD399" t="s">
        <v>3881</v>
      </c>
      <c r="AE399" t="s">
        <v>4547</v>
      </c>
      <c r="AF399" t="s">
        <v>3876</v>
      </c>
    </row>
    <row r="400" spans="1:32" x14ac:dyDescent="0.25">
      <c r="A400" s="161">
        <v>45675</v>
      </c>
      <c r="B400" s="161">
        <v>45675</v>
      </c>
      <c r="C400" t="s">
        <v>3894</v>
      </c>
      <c r="D400" t="s">
        <v>4334</v>
      </c>
      <c r="E400" t="s">
        <v>2236</v>
      </c>
      <c r="F400" s="375">
        <v>40992</v>
      </c>
      <c r="G400" t="s">
        <v>4548</v>
      </c>
      <c r="H400" t="s">
        <v>3909</v>
      </c>
      <c r="I400" s="375">
        <v>45278</v>
      </c>
      <c r="J400" t="s">
        <v>3888</v>
      </c>
      <c r="K400" t="s">
        <v>3904</v>
      </c>
      <c r="L400" s="33">
        <v>150</v>
      </c>
      <c r="M400" s="33">
        <v>0</v>
      </c>
      <c r="N400" s="33">
        <v>120</v>
      </c>
      <c r="O400" s="33">
        <v>120</v>
      </c>
      <c r="P400" s="33">
        <v>0</v>
      </c>
      <c r="Q400" s="33">
        <v>0</v>
      </c>
      <c r="R400" s="33">
        <v>30</v>
      </c>
      <c r="S400" s="33">
        <v>30</v>
      </c>
      <c r="T400" s="33">
        <v>0</v>
      </c>
      <c r="U400" s="33">
        <v>0</v>
      </c>
      <c r="V400" s="33">
        <v>150</v>
      </c>
      <c r="W400" s="33">
        <v>0</v>
      </c>
      <c r="X400" s="33">
        <v>0</v>
      </c>
      <c r="Y400" s="33">
        <v>0</v>
      </c>
      <c r="Z400" s="33">
        <v>30</v>
      </c>
      <c r="AA400" s="33">
        <v>0</v>
      </c>
      <c r="AB400" s="33">
        <v>0</v>
      </c>
      <c r="AC400" t="s">
        <v>3873</v>
      </c>
      <c r="AD400" t="s">
        <v>3881</v>
      </c>
      <c r="AE400" t="s">
        <v>4549</v>
      </c>
      <c r="AF400" t="s">
        <v>3876</v>
      </c>
    </row>
    <row r="401" spans="1:32" x14ac:dyDescent="0.25">
      <c r="A401" s="161">
        <v>45675</v>
      </c>
      <c r="B401" s="161">
        <v>45675</v>
      </c>
      <c r="C401" t="s">
        <v>3894</v>
      </c>
      <c r="D401" t="s">
        <v>3891</v>
      </c>
      <c r="E401" t="s">
        <v>3997</v>
      </c>
      <c r="F401" s="375">
        <v>40246</v>
      </c>
      <c r="G401" t="s">
        <v>4550</v>
      </c>
      <c r="H401" t="s">
        <v>3909</v>
      </c>
      <c r="I401" s="375">
        <v>45280</v>
      </c>
      <c r="J401" t="s">
        <v>3888</v>
      </c>
      <c r="K401" t="s">
        <v>3904</v>
      </c>
      <c r="L401" s="33">
        <v>90</v>
      </c>
      <c r="M401" s="33">
        <v>0</v>
      </c>
      <c r="N401" s="33">
        <v>81</v>
      </c>
      <c r="O401" s="33">
        <v>81</v>
      </c>
      <c r="P401" s="33">
        <v>0</v>
      </c>
      <c r="Q401" s="33">
        <v>0</v>
      </c>
      <c r="R401" s="33">
        <v>9</v>
      </c>
      <c r="S401" s="33">
        <v>9</v>
      </c>
      <c r="T401" s="33">
        <v>0</v>
      </c>
      <c r="U401" s="33">
        <v>0</v>
      </c>
      <c r="V401" s="33">
        <v>90</v>
      </c>
      <c r="W401" s="33">
        <v>0</v>
      </c>
      <c r="X401" s="33">
        <v>0</v>
      </c>
      <c r="Y401" s="33">
        <v>0</v>
      </c>
      <c r="Z401" s="33">
        <v>9</v>
      </c>
      <c r="AA401" s="33">
        <v>0</v>
      </c>
      <c r="AB401" s="33">
        <v>0</v>
      </c>
      <c r="AC401" t="s">
        <v>3905</v>
      </c>
      <c r="AD401" t="s">
        <v>3881</v>
      </c>
      <c r="AE401" t="s">
        <v>4551</v>
      </c>
      <c r="AF401" t="s">
        <v>3876</v>
      </c>
    </row>
    <row r="402" spans="1:32" x14ac:dyDescent="0.25">
      <c r="A402" s="161">
        <v>45675</v>
      </c>
      <c r="B402" s="161">
        <v>45675</v>
      </c>
      <c r="C402" t="s">
        <v>3894</v>
      </c>
      <c r="D402" t="s">
        <v>4334</v>
      </c>
      <c r="E402" t="s">
        <v>3907</v>
      </c>
      <c r="F402" s="375">
        <v>38884</v>
      </c>
      <c r="G402" t="s">
        <v>4541</v>
      </c>
      <c r="H402" t="s">
        <v>3871</v>
      </c>
      <c r="I402" s="375">
        <v>45282</v>
      </c>
      <c r="J402" t="s">
        <v>22</v>
      </c>
      <c r="K402" t="s">
        <v>3904</v>
      </c>
      <c r="L402" s="33">
        <v>155.93</v>
      </c>
      <c r="M402" s="33">
        <v>155.93</v>
      </c>
      <c r="N402" s="33">
        <v>0</v>
      </c>
      <c r="O402" s="33">
        <v>0</v>
      </c>
      <c r="P402" s="33">
        <v>0</v>
      </c>
      <c r="Q402" s="33">
        <v>0</v>
      </c>
      <c r="R402" s="33">
        <v>155.93</v>
      </c>
      <c r="S402" s="33">
        <v>0</v>
      </c>
      <c r="T402" s="33">
        <v>0</v>
      </c>
      <c r="U402" s="33">
        <v>0</v>
      </c>
      <c r="V402" s="33">
        <v>0</v>
      </c>
      <c r="W402" s="33">
        <v>0</v>
      </c>
      <c r="X402" s="33">
        <v>0</v>
      </c>
      <c r="Y402" s="33">
        <v>0</v>
      </c>
      <c r="Z402" s="33">
        <v>0</v>
      </c>
      <c r="AA402" s="33">
        <v>0</v>
      </c>
      <c r="AB402" s="33">
        <v>288</v>
      </c>
      <c r="AC402" t="s">
        <v>3967</v>
      </c>
      <c r="AD402" t="s">
        <v>3881</v>
      </c>
      <c r="AE402" t="s">
        <v>4552</v>
      </c>
      <c r="AF402" t="s">
        <v>3876</v>
      </c>
    </row>
    <row r="403" spans="1:32" x14ac:dyDescent="0.25">
      <c r="A403" s="161">
        <v>45675</v>
      </c>
      <c r="B403" s="161">
        <v>45675</v>
      </c>
      <c r="C403" t="s">
        <v>3894</v>
      </c>
      <c r="D403" t="s">
        <v>3877</v>
      </c>
      <c r="E403" t="s">
        <v>3907</v>
      </c>
      <c r="F403" s="375">
        <v>40986</v>
      </c>
      <c r="G403" t="s">
        <v>4553</v>
      </c>
      <c r="H403" t="s">
        <v>3871</v>
      </c>
      <c r="I403" s="375">
        <v>45285</v>
      </c>
      <c r="J403" t="s">
        <v>22</v>
      </c>
      <c r="K403" t="s">
        <v>3889</v>
      </c>
      <c r="L403" s="33">
        <v>350.93</v>
      </c>
      <c r="M403" s="33">
        <v>226.19</v>
      </c>
      <c r="N403" s="33">
        <v>0</v>
      </c>
      <c r="O403" s="33">
        <v>0</v>
      </c>
      <c r="P403" s="33">
        <v>0</v>
      </c>
      <c r="Q403" s="33">
        <v>0</v>
      </c>
      <c r="R403" s="33">
        <v>350.93</v>
      </c>
      <c r="S403" s="33">
        <v>124.74</v>
      </c>
      <c r="T403" s="33">
        <v>0</v>
      </c>
      <c r="U403" s="33">
        <v>0</v>
      </c>
      <c r="V403" s="33">
        <v>124.74</v>
      </c>
      <c r="W403" s="33">
        <v>0</v>
      </c>
      <c r="X403" s="33">
        <v>0</v>
      </c>
      <c r="Y403" s="33">
        <v>0</v>
      </c>
      <c r="Z403" s="33">
        <v>0</v>
      </c>
      <c r="AA403" s="33">
        <v>0</v>
      </c>
      <c r="AB403" s="33">
        <v>124.75</v>
      </c>
      <c r="AC403" t="s">
        <v>3910</v>
      </c>
      <c r="AD403" t="s">
        <v>3881</v>
      </c>
      <c r="AE403" t="s">
        <v>4554</v>
      </c>
      <c r="AF403" t="s">
        <v>3876</v>
      </c>
    </row>
    <row r="404" spans="1:32" x14ac:dyDescent="0.25">
      <c r="A404" s="161">
        <v>45664</v>
      </c>
      <c r="B404" s="161">
        <v>45675</v>
      </c>
      <c r="C404" t="s">
        <v>3868</v>
      </c>
      <c r="D404" t="s">
        <v>3869</v>
      </c>
      <c r="E404" t="s">
        <v>3878</v>
      </c>
      <c r="F404" s="375">
        <v>40273</v>
      </c>
      <c r="G404" t="s">
        <v>4555</v>
      </c>
      <c r="H404" t="s">
        <v>3871</v>
      </c>
      <c r="I404" s="375">
        <v>45287</v>
      </c>
      <c r="J404" t="s">
        <v>22</v>
      </c>
      <c r="K404" t="s">
        <v>3904</v>
      </c>
      <c r="L404" s="33">
        <v>51.98</v>
      </c>
      <c r="M404" s="33">
        <v>51.98</v>
      </c>
      <c r="N404" s="33">
        <v>0</v>
      </c>
      <c r="O404" s="33">
        <v>0</v>
      </c>
      <c r="P404" s="33">
        <v>0</v>
      </c>
      <c r="Q404" s="33">
        <v>0</v>
      </c>
      <c r="R404" s="33">
        <v>51.98</v>
      </c>
      <c r="S404" s="33">
        <v>0</v>
      </c>
      <c r="T404" s="33">
        <v>0</v>
      </c>
      <c r="U404" s="33">
        <v>0</v>
      </c>
      <c r="V404" s="33">
        <v>0</v>
      </c>
      <c r="W404" s="33">
        <v>0</v>
      </c>
      <c r="X404" s="33">
        <v>0</v>
      </c>
      <c r="Y404" s="33">
        <v>0</v>
      </c>
      <c r="Z404" s="33">
        <v>0</v>
      </c>
      <c r="AA404" s="33">
        <v>0</v>
      </c>
      <c r="AB404" s="33">
        <v>0</v>
      </c>
      <c r="AC404" t="s">
        <v>3988</v>
      </c>
      <c r="AD404" t="s">
        <v>3881</v>
      </c>
      <c r="AE404" t="s">
        <v>4556</v>
      </c>
      <c r="AF404" t="s">
        <v>3876</v>
      </c>
    </row>
    <row r="405" spans="1:32" x14ac:dyDescent="0.25">
      <c r="A405" s="161">
        <v>45675</v>
      </c>
      <c r="B405" s="161">
        <v>45675</v>
      </c>
      <c r="C405" t="s">
        <v>3868</v>
      </c>
      <c r="D405" t="s">
        <v>3877</v>
      </c>
      <c r="E405" t="s">
        <v>3878</v>
      </c>
      <c r="F405" s="375">
        <v>34922</v>
      </c>
      <c r="G405" t="s">
        <v>4557</v>
      </c>
      <c r="H405" t="s">
        <v>3871</v>
      </c>
      <c r="I405" s="375">
        <v>45288</v>
      </c>
      <c r="J405" t="s">
        <v>22</v>
      </c>
      <c r="K405" t="s">
        <v>3904</v>
      </c>
      <c r="L405" s="33">
        <v>51.98</v>
      </c>
      <c r="M405" s="33">
        <v>51.98</v>
      </c>
      <c r="N405" s="33">
        <v>0</v>
      </c>
      <c r="O405" s="33">
        <v>0</v>
      </c>
      <c r="P405" s="33">
        <v>0</v>
      </c>
      <c r="Q405" s="33">
        <v>0</v>
      </c>
      <c r="R405" s="33">
        <v>51.98</v>
      </c>
      <c r="S405" s="33">
        <v>0</v>
      </c>
      <c r="T405" s="33">
        <v>0</v>
      </c>
      <c r="U405" s="33">
        <v>0</v>
      </c>
      <c r="V405" s="33">
        <v>0</v>
      </c>
      <c r="W405" s="33">
        <v>0</v>
      </c>
      <c r="X405" s="33">
        <v>0</v>
      </c>
      <c r="Y405" s="33">
        <v>0</v>
      </c>
      <c r="Z405" s="33">
        <v>0</v>
      </c>
      <c r="AA405" s="33">
        <v>0</v>
      </c>
      <c r="AB405" s="33">
        <v>0</v>
      </c>
      <c r="AC405" t="s">
        <v>4139</v>
      </c>
      <c r="AD405" t="s">
        <v>3881</v>
      </c>
      <c r="AE405" t="s">
        <v>4558</v>
      </c>
      <c r="AF405" t="s">
        <v>3876</v>
      </c>
    </row>
    <row r="406" spans="1:32" x14ac:dyDescent="0.25">
      <c r="A406" s="161">
        <v>45675</v>
      </c>
      <c r="B406" s="161">
        <v>45675</v>
      </c>
      <c r="C406" t="s">
        <v>3868</v>
      </c>
      <c r="D406" t="s">
        <v>3877</v>
      </c>
      <c r="E406" t="s">
        <v>3878</v>
      </c>
      <c r="F406" s="375">
        <v>39542</v>
      </c>
      <c r="G406" t="s">
        <v>4536</v>
      </c>
      <c r="H406" t="s">
        <v>3871</v>
      </c>
      <c r="I406" s="375">
        <v>45291</v>
      </c>
      <c r="J406" t="s">
        <v>22</v>
      </c>
      <c r="K406" t="s">
        <v>3904</v>
      </c>
      <c r="L406" s="33">
        <v>51.98</v>
      </c>
      <c r="M406" s="33">
        <v>51.98</v>
      </c>
      <c r="N406" s="33">
        <v>0</v>
      </c>
      <c r="O406" s="33">
        <v>0</v>
      </c>
      <c r="P406" s="33">
        <v>0</v>
      </c>
      <c r="Q406" s="33">
        <v>0</v>
      </c>
      <c r="R406" s="33">
        <v>51.98</v>
      </c>
      <c r="S406" s="33">
        <v>0</v>
      </c>
      <c r="T406" s="33">
        <v>0</v>
      </c>
      <c r="U406" s="33">
        <v>0</v>
      </c>
      <c r="V406" s="33">
        <v>0</v>
      </c>
      <c r="W406" s="33">
        <v>0</v>
      </c>
      <c r="X406" s="33">
        <v>0</v>
      </c>
      <c r="Y406" s="33">
        <v>0</v>
      </c>
      <c r="Z406" s="33">
        <v>0</v>
      </c>
      <c r="AA406" s="33">
        <v>0</v>
      </c>
      <c r="AB406" s="33">
        <v>0</v>
      </c>
      <c r="AC406" t="s">
        <v>4537</v>
      </c>
      <c r="AD406" t="s">
        <v>3874</v>
      </c>
      <c r="AE406" t="s">
        <v>4559</v>
      </c>
      <c r="AF406" t="s">
        <v>3876</v>
      </c>
    </row>
    <row r="407" spans="1:32" x14ac:dyDescent="0.25">
      <c r="A407" s="161">
        <v>45675</v>
      </c>
      <c r="B407" s="161">
        <v>45675</v>
      </c>
      <c r="C407" t="s">
        <v>3868</v>
      </c>
      <c r="D407" t="s">
        <v>3877</v>
      </c>
      <c r="E407" t="s">
        <v>3878</v>
      </c>
      <c r="F407" s="375">
        <v>40027</v>
      </c>
      <c r="G407" t="s">
        <v>4309</v>
      </c>
      <c r="H407" t="s">
        <v>3871</v>
      </c>
      <c r="I407" s="375">
        <v>45293</v>
      </c>
      <c r="J407" t="s">
        <v>22</v>
      </c>
      <c r="K407" t="s">
        <v>3904</v>
      </c>
      <c r="L407" s="33">
        <v>0</v>
      </c>
      <c r="M407" s="33">
        <v>0</v>
      </c>
      <c r="N407" s="33">
        <v>0</v>
      </c>
      <c r="O407" s="33">
        <v>0</v>
      </c>
      <c r="P407" s="33">
        <v>0</v>
      </c>
      <c r="Q407" s="33">
        <v>0</v>
      </c>
      <c r="R407" s="33">
        <v>0</v>
      </c>
      <c r="S407" s="33">
        <v>0</v>
      </c>
      <c r="T407" s="33">
        <v>0</v>
      </c>
      <c r="U407" s="33">
        <v>0</v>
      </c>
      <c r="V407" s="33">
        <v>0</v>
      </c>
      <c r="W407" s="33">
        <v>0</v>
      </c>
      <c r="X407" s="33">
        <v>0</v>
      </c>
      <c r="Y407" s="33">
        <v>0</v>
      </c>
      <c r="Z407" s="33">
        <v>0</v>
      </c>
      <c r="AA407" s="33">
        <v>0</v>
      </c>
      <c r="AB407" s="33">
        <v>0</v>
      </c>
      <c r="AC407" t="s">
        <v>4537</v>
      </c>
      <c r="AD407" t="s">
        <v>3881</v>
      </c>
      <c r="AE407" t="s">
        <v>4560</v>
      </c>
      <c r="AF407" t="s">
        <v>3876</v>
      </c>
    </row>
    <row r="408" spans="1:32" x14ac:dyDescent="0.25">
      <c r="A408" s="161">
        <v>45675</v>
      </c>
      <c r="B408" s="161">
        <v>45675</v>
      </c>
      <c r="C408" t="s">
        <v>3894</v>
      </c>
      <c r="D408" t="s">
        <v>4334</v>
      </c>
      <c r="E408" t="s">
        <v>3997</v>
      </c>
      <c r="F408" s="375">
        <v>40993</v>
      </c>
      <c r="G408" t="s">
        <v>4497</v>
      </c>
      <c r="H408" t="s">
        <v>3871</v>
      </c>
      <c r="I408" s="375">
        <v>45294</v>
      </c>
      <c r="J408" t="s">
        <v>3888</v>
      </c>
      <c r="K408" t="s">
        <v>3940</v>
      </c>
      <c r="L408" s="33">
        <v>1410</v>
      </c>
      <c r="M408" s="33">
        <v>710</v>
      </c>
      <c r="N408" s="33">
        <v>0</v>
      </c>
      <c r="O408" s="33">
        <v>0</v>
      </c>
      <c r="P408" s="33">
        <v>0</v>
      </c>
      <c r="Q408" s="33">
        <v>0</v>
      </c>
      <c r="R408" s="33">
        <v>1410</v>
      </c>
      <c r="S408" s="33">
        <v>700</v>
      </c>
      <c r="T408" s="33">
        <v>35</v>
      </c>
      <c r="U408" s="33">
        <v>665</v>
      </c>
      <c r="V408" s="33">
        <v>700</v>
      </c>
      <c r="W408" s="33">
        <v>35</v>
      </c>
      <c r="X408" s="33">
        <v>665</v>
      </c>
      <c r="Y408" s="33">
        <v>0</v>
      </c>
      <c r="Z408" s="33">
        <v>700</v>
      </c>
      <c r="AA408" s="33">
        <v>0</v>
      </c>
      <c r="AB408" s="33">
        <v>0</v>
      </c>
      <c r="AC408" t="s">
        <v>3957</v>
      </c>
      <c r="AD408" t="s">
        <v>3881</v>
      </c>
      <c r="AE408" t="s">
        <v>4561</v>
      </c>
      <c r="AF408" t="s">
        <v>3876</v>
      </c>
    </row>
    <row r="409" spans="1:32" x14ac:dyDescent="0.25">
      <c r="A409" s="161">
        <v>45675</v>
      </c>
      <c r="B409" s="161">
        <v>45675</v>
      </c>
      <c r="C409" t="s">
        <v>3894</v>
      </c>
      <c r="D409" t="s">
        <v>4334</v>
      </c>
      <c r="E409" t="s">
        <v>3997</v>
      </c>
      <c r="F409" s="375">
        <v>36214</v>
      </c>
      <c r="G409" t="s">
        <v>4562</v>
      </c>
      <c r="H409" t="s">
        <v>3871</v>
      </c>
      <c r="I409" s="375">
        <v>45296</v>
      </c>
      <c r="J409" t="s">
        <v>22</v>
      </c>
      <c r="K409" t="s">
        <v>3904</v>
      </c>
      <c r="L409" s="33">
        <v>120</v>
      </c>
      <c r="M409" s="33">
        <v>120</v>
      </c>
      <c r="N409" s="33">
        <v>96</v>
      </c>
      <c r="O409" s="33">
        <v>96</v>
      </c>
      <c r="P409" s="33">
        <v>0</v>
      </c>
      <c r="Q409" s="33">
        <v>0</v>
      </c>
      <c r="R409" s="33">
        <v>24</v>
      </c>
      <c r="S409" s="33">
        <v>0</v>
      </c>
      <c r="T409" s="33">
        <v>0</v>
      </c>
      <c r="U409" s="33">
        <v>0</v>
      </c>
      <c r="V409" s="33">
        <v>96</v>
      </c>
      <c r="W409" s="33">
        <v>0</v>
      </c>
      <c r="X409" s="33">
        <v>0</v>
      </c>
      <c r="Y409" s="33">
        <v>0</v>
      </c>
      <c r="Z409" s="33">
        <v>0</v>
      </c>
      <c r="AA409" s="33">
        <v>0</v>
      </c>
      <c r="AB409" s="33">
        <v>575</v>
      </c>
      <c r="AC409" t="s">
        <v>3957</v>
      </c>
      <c r="AD409" t="s">
        <v>3881</v>
      </c>
      <c r="AE409" t="s">
        <v>4563</v>
      </c>
      <c r="AF409" t="s">
        <v>3876</v>
      </c>
    </row>
    <row r="410" spans="1:32" x14ac:dyDescent="0.25">
      <c r="A410" s="161">
        <v>45675</v>
      </c>
      <c r="B410" s="161">
        <v>45675</v>
      </c>
      <c r="C410" t="s">
        <v>3894</v>
      </c>
      <c r="D410" t="s">
        <v>4334</v>
      </c>
      <c r="E410" t="s">
        <v>3997</v>
      </c>
      <c r="F410" s="375">
        <v>36288</v>
      </c>
      <c r="G410" t="s">
        <v>4564</v>
      </c>
      <c r="H410" t="s">
        <v>3909</v>
      </c>
      <c r="I410" s="375">
        <v>45297</v>
      </c>
      <c r="J410" t="s">
        <v>3888</v>
      </c>
      <c r="K410" t="s">
        <v>3904</v>
      </c>
      <c r="L410" s="33">
        <v>150</v>
      </c>
      <c r="M410" s="33">
        <v>0</v>
      </c>
      <c r="N410" s="33">
        <v>120</v>
      </c>
      <c r="O410" s="33">
        <v>120</v>
      </c>
      <c r="P410" s="33">
        <v>0</v>
      </c>
      <c r="Q410" s="33">
        <v>0</v>
      </c>
      <c r="R410" s="33">
        <v>30</v>
      </c>
      <c r="S410" s="33">
        <v>30</v>
      </c>
      <c r="T410" s="33">
        <v>0</v>
      </c>
      <c r="U410" s="33">
        <v>0</v>
      </c>
      <c r="V410" s="33">
        <v>150</v>
      </c>
      <c r="W410" s="33">
        <v>0</v>
      </c>
      <c r="X410" s="33">
        <v>0</v>
      </c>
      <c r="Y410" s="33">
        <v>0</v>
      </c>
      <c r="Z410" s="33">
        <v>30</v>
      </c>
      <c r="AA410" s="33">
        <v>0</v>
      </c>
      <c r="AB410" s="33">
        <v>0</v>
      </c>
      <c r="AC410" t="s">
        <v>3957</v>
      </c>
      <c r="AD410" t="s">
        <v>3881</v>
      </c>
      <c r="AE410" t="s">
        <v>4565</v>
      </c>
      <c r="AF410" t="s">
        <v>3876</v>
      </c>
    </row>
    <row r="411" spans="1:32" x14ac:dyDescent="0.25">
      <c r="A411" s="161">
        <v>45675</v>
      </c>
      <c r="B411" t="s">
        <v>3867</v>
      </c>
      <c r="C411" t="s">
        <v>3868</v>
      </c>
      <c r="D411" t="s">
        <v>3877</v>
      </c>
      <c r="E411" t="s">
        <v>3878</v>
      </c>
      <c r="F411" s="375">
        <v>36962</v>
      </c>
      <c r="G411" t="s">
        <v>4456</v>
      </c>
      <c r="H411" t="s">
        <v>3871</v>
      </c>
      <c r="I411" s="375">
        <v>45300</v>
      </c>
      <c r="J411" t="s">
        <v>3867</v>
      </c>
      <c r="K411" t="s">
        <v>3904</v>
      </c>
      <c r="L411" s="33">
        <v>0</v>
      </c>
      <c r="M411" s="33">
        <v>0</v>
      </c>
      <c r="N411" s="33">
        <v>0</v>
      </c>
      <c r="O411" s="33">
        <v>0</v>
      </c>
      <c r="P411" s="33">
        <v>0</v>
      </c>
      <c r="Q411" s="33">
        <v>0</v>
      </c>
      <c r="R411" s="33">
        <v>0</v>
      </c>
      <c r="S411" s="33">
        <v>0</v>
      </c>
      <c r="T411" s="33">
        <v>0</v>
      </c>
      <c r="U411" s="33">
        <v>0</v>
      </c>
      <c r="V411" s="33">
        <v>0</v>
      </c>
      <c r="W411" s="33">
        <v>0</v>
      </c>
      <c r="X411" s="33">
        <v>0</v>
      </c>
      <c r="Y411" s="33">
        <v>0</v>
      </c>
      <c r="Z411" s="33">
        <v>0</v>
      </c>
      <c r="AA411" s="33">
        <v>0</v>
      </c>
      <c r="AB411" s="33">
        <v>0</v>
      </c>
      <c r="AC411" t="s">
        <v>4566</v>
      </c>
      <c r="AD411" t="s">
        <v>3874</v>
      </c>
      <c r="AE411" t="s">
        <v>4567</v>
      </c>
      <c r="AF411" t="s">
        <v>3876</v>
      </c>
    </row>
    <row r="412" spans="1:32" x14ac:dyDescent="0.25">
      <c r="A412" s="161">
        <v>45675</v>
      </c>
      <c r="B412" s="161">
        <v>45675</v>
      </c>
      <c r="C412" t="s">
        <v>3894</v>
      </c>
      <c r="D412" t="s">
        <v>3996</v>
      </c>
      <c r="E412" t="s">
        <v>3907</v>
      </c>
      <c r="F412" s="375">
        <v>37296</v>
      </c>
      <c r="G412" t="s">
        <v>4213</v>
      </c>
      <c r="H412" t="s">
        <v>3871</v>
      </c>
      <c r="I412" s="375">
        <v>45304</v>
      </c>
      <c r="J412" t="s">
        <v>3888</v>
      </c>
      <c r="K412" t="s">
        <v>3904</v>
      </c>
      <c r="L412" s="33">
        <v>842.95</v>
      </c>
      <c r="M412" s="33">
        <v>277.39</v>
      </c>
      <c r="N412" s="33">
        <v>0</v>
      </c>
      <c r="O412" s="33">
        <v>0</v>
      </c>
      <c r="P412" s="33">
        <v>0</v>
      </c>
      <c r="Q412" s="33">
        <v>0</v>
      </c>
      <c r="R412" s="33">
        <v>842.95</v>
      </c>
      <c r="S412" s="33">
        <v>565.57000000000005</v>
      </c>
      <c r="T412" s="33">
        <v>0</v>
      </c>
      <c r="U412" s="33">
        <v>0</v>
      </c>
      <c r="V412" s="33">
        <v>565.57000000000005</v>
      </c>
      <c r="W412" s="33">
        <v>0</v>
      </c>
      <c r="X412" s="33">
        <v>0</v>
      </c>
      <c r="Y412" s="33">
        <v>0</v>
      </c>
      <c r="Z412" s="33">
        <v>565.57000000000005</v>
      </c>
      <c r="AA412" s="33">
        <v>0</v>
      </c>
      <c r="AB412" s="33">
        <v>1.03</v>
      </c>
      <c r="AC412" t="s">
        <v>3945</v>
      </c>
      <c r="AD412" t="s">
        <v>3881</v>
      </c>
      <c r="AE412" t="s">
        <v>4568</v>
      </c>
      <c r="AF412" t="s">
        <v>3876</v>
      </c>
    </row>
    <row r="413" spans="1:32" x14ac:dyDescent="0.25">
      <c r="A413" s="161">
        <v>45675</v>
      </c>
      <c r="B413" s="161">
        <v>45675</v>
      </c>
      <c r="C413" t="s">
        <v>3894</v>
      </c>
      <c r="D413" t="s">
        <v>4334</v>
      </c>
      <c r="E413" t="s">
        <v>3997</v>
      </c>
      <c r="F413" s="375">
        <v>40834</v>
      </c>
      <c r="G413" t="s">
        <v>4322</v>
      </c>
      <c r="H413" t="s">
        <v>3935</v>
      </c>
      <c r="I413" t="s">
        <v>4569</v>
      </c>
      <c r="J413" t="s">
        <v>22</v>
      </c>
      <c r="K413" t="s">
        <v>3940</v>
      </c>
      <c r="L413" s="33">
        <v>0</v>
      </c>
      <c r="M413" s="33">
        <v>0</v>
      </c>
      <c r="N413" s="33">
        <v>0</v>
      </c>
      <c r="O413" s="33">
        <v>0</v>
      </c>
      <c r="P413" s="33">
        <v>0</v>
      </c>
      <c r="Q413" s="33">
        <v>0</v>
      </c>
      <c r="R413" s="33">
        <v>0</v>
      </c>
      <c r="S413" s="33">
        <v>0</v>
      </c>
      <c r="T413" s="33">
        <v>0</v>
      </c>
      <c r="U413" s="33">
        <v>0</v>
      </c>
      <c r="V413" s="33">
        <v>0</v>
      </c>
      <c r="W413" s="33">
        <v>0</v>
      </c>
      <c r="X413" s="33">
        <v>0</v>
      </c>
      <c r="Y413" s="33">
        <v>0</v>
      </c>
      <c r="Z413" s="33">
        <v>500</v>
      </c>
      <c r="AA413" s="33">
        <v>0</v>
      </c>
      <c r="AB413" s="33">
        <v>0</v>
      </c>
      <c r="AC413" t="s">
        <v>3983</v>
      </c>
      <c r="AD413" t="s">
        <v>3881</v>
      </c>
      <c r="AE413" t="s">
        <v>4570</v>
      </c>
      <c r="AF413" t="s">
        <v>3876</v>
      </c>
    </row>
    <row r="414" spans="1:32" x14ac:dyDescent="0.25">
      <c r="A414" s="161">
        <v>45676</v>
      </c>
      <c r="B414" s="161">
        <v>45676</v>
      </c>
      <c r="C414" t="s">
        <v>3868</v>
      </c>
      <c r="D414" t="s">
        <v>3877</v>
      </c>
      <c r="E414" t="s">
        <v>1914</v>
      </c>
      <c r="F414" s="375">
        <v>40543</v>
      </c>
      <c r="G414" t="s">
        <v>4366</v>
      </c>
      <c r="H414" t="s">
        <v>3871</v>
      </c>
      <c r="I414" s="375">
        <v>45318</v>
      </c>
      <c r="J414" t="s">
        <v>22</v>
      </c>
      <c r="K414" t="s">
        <v>3904</v>
      </c>
      <c r="L414" s="33">
        <v>155.93</v>
      </c>
      <c r="M414" s="33">
        <v>155.93</v>
      </c>
      <c r="N414" s="33">
        <v>0</v>
      </c>
      <c r="O414" s="33">
        <v>0</v>
      </c>
      <c r="P414" s="33">
        <v>0</v>
      </c>
      <c r="Q414" s="33">
        <v>0</v>
      </c>
      <c r="R414" s="33">
        <v>155.93</v>
      </c>
      <c r="S414" s="33">
        <v>0</v>
      </c>
      <c r="T414" s="33">
        <v>0</v>
      </c>
      <c r="U414" s="33">
        <v>0</v>
      </c>
      <c r="V414" s="33">
        <v>0</v>
      </c>
      <c r="W414" s="33">
        <v>0</v>
      </c>
      <c r="X414" s="33">
        <v>0</v>
      </c>
      <c r="Y414" s="33">
        <v>0</v>
      </c>
      <c r="Z414" s="33">
        <v>0</v>
      </c>
      <c r="AA414" s="33">
        <v>0</v>
      </c>
      <c r="AB414" s="33">
        <v>0</v>
      </c>
      <c r="AC414" t="s">
        <v>3967</v>
      </c>
      <c r="AD414" t="s">
        <v>3881</v>
      </c>
      <c r="AE414" t="s">
        <v>4571</v>
      </c>
      <c r="AF414" t="s">
        <v>3876</v>
      </c>
    </row>
    <row r="415" spans="1:32" x14ac:dyDescent="0.25">
      <c r="A415" s="161">
        <v>45676</v>
      </c>
      <c r="B415" s="161">
        <v>45676</v>
      </c>
      <c r="C415" t="s">
        <v>3868</v>
      </c>
      <c r="D415" t="s">
        <v>3877</v>
      </c>
      <c r="E415" t="s">
        <v>1914</v>
      </c>
      <c r="F415" s="375">
        <v>40642</v>
      </c>
      <c r="G415" t="s">
        <v>4572</v>
      </c>
      <c r="H415" t="s">
        <v>3903</v>
      </c>
      <c r="I415" s="375">
        <v>45319</v>
      </c>
      <c r="J415" t="s">
        <v>22</v>
      </c>
      <c r="K415" t="s">
        <v>3904</v>
      </c>
      <c r="L415" s="33">
        <v>140</v>
      </c>
      <c r="M415" s="33">
        <v>0</v>
      </c>
      <c r="N415" s="33">
        <v>140</v>
      </c>
      <c r="O415" s="33">
        <v>140</v>
      </c>
      <c r="P415" s="33">
        <v>0</v>
      </c>
      <c r="Q415" s="33">
        <v>0</v>
      </c>
      <c r="R415" s="33">
        <v>0</v>
      </c>
      <c r="S415" s="33">
        <v>0</v>
      </c>
      <c r="T415" s="33">
        <v>0</v>
      </c>
      <c r="U415" s="33">
        <v>0</v>
      </c>
      <c r="V415" s="33">
        <v>140</v>
      </c>
      <c r="W415" s="33">
        <v>0</v>
      </c>
      <c r="X415" s="33">
        <v>0</v>
      </c>
      <c r="Y415" s="33">
        <v>0</v>
      </c>
      <c r="Z415" s="33">
        <v>0</v>
      </c>
      <c r="AA415" s="33">
        <v>0</v>
      </c>
      <c r="AB415" s="33">
        <v>0</v>
      </c>
      <c r="AC415" t="s">
        <v>3957</v>
      </c>
      <c r="AD415" t="s">
        <v>3881</v>
      </c>
      <c r="AE415" t="s">
        <v>4573</v>
      </c>
      <c r="AF415" t="s">
        <v>3876</v>
      </c>
    </row>
    <row r="416" spans="1:32" x14ac:dyDescent="0.25">
      <c r="A416" s="161">
        <v>45676</v>
      </c>
      <c r="B416" s="161">
        <v>45676</v>
      </c>
      <c r="C416" t="s">
        <v>3868</v>
      </c>
      <c r="D416" t="s">
        <v>3877</v>
      </c>
      <c r="E416" t="s">
        <v>3878</v>
      </c>
      <c r="F416" s="375">
        <v>40250</v>
      </c>
      <c r="G416" t="s">
        <v>4574</v>
      </c>
      <c r="H416" t="s">
        <v>3871</v>
      </c>
      <c r="I416" s="375">
        <v>45320</v>
      </c>
      <c r="J416" t="s">
        <v>22</v>
      </c>
      <c r="K416" t="s">
        <v>3904</v>
      </c>
      <c r="L416" s="33">
        <v>51.98</v>
      </c>
      <c r="M416" s="33">
        <v>51.98</v>
      </c>
      <c r="N416" s="33">
        <v>0</v>
      </c>
      <c r="O416" s="33">
        <v>0</v>
      </c>
      <c r="P416" s="33">
        <v>0</v>
      </c>
      <c r="Q416" s="33">
        <v>0</v>
      </c>
      <c r="R416" s="33">
        <v>51.98</v>
      </c>
      <c r="S416" s="33">
        <v>0</v>
      </c>
      <c r="T416" s="33">
        <v>0</v>
      </c>
      <c r="U416" s="33">
        <v>0</v>
      </c>
      <c r="V416" s="33">
        <v>0</v>
      </c>
      <c r="W416" s="33">
        <v>0</v>
      </c>
      <c r="X416" s="33">
        <v>0</v>
      </c>
      <c r="Y416" s="33">
        <v>0</v>
      </c>
      <c r="Z416" s="33">
        <v>0</v>
      </c>
      <c r="AA416" s="33">
        <v>0</v>
      </c>
      <c r="AB416" s="33">
        <v>73909.5</v>
      </c>
      <c r="AC416" t="s">
        <v>3967</v>
      </c>
      <c r="AD416" t="s">
        <v>3881</v>
      </c>
      <c r="AE416" t="s">
        <v>4575</v>
      </c>
      <c r="AF416" t="s">
        <v>3876</v>
      </c>
    </row>
    <row r="417" spans="1:32" x14ac:dyDescent="0.25">
      <c r="A417" s="161">
        <v>45676</v>
      </c>
      <c r="B417" s="161">
        <v>45676</v>
      </c>
      <c r="C417" t="s">
        <v>3894</v>
      </c>
      <c r="D417" t="s">
        <v>3891</v>
      </c>
      <c r="E417" t="s">
        <v>3997</v>
      </c>
      <c r="F417" s="375">
        <v>38454</v>
      </c>
      <c r="G417" t="s">
        <v>4576</v>
      </c>
      <c r="H417" t="s">
        <v>3871</v>
      </c>
      <c r="I417" s="375">
        <v>45321</v>
      </c>
      <c r="J417" t="s">
        <v>22</v>
      </c>
      <c r="K417" t="s">
        <v>3904</v>
      </c>
      <c r="L417" s="33">
        <v>866.67</v>
      </c>
      <c r="M417" s="33">
        <v>866.67</v>
      </c>
      <c r="N417" s="33">
        <v>0</v>
      </c>
      <c r="O417" s="33">
        <v>0</v>
      </c>
      <c r="P417" s="33">
        <v>0</v>
      </c>
      <c r="Q417" s="33">
        <v>0</v>
      </c>
      <c r="R417" s="33">
        <v>866.67</v>
      </c>
      <c r="S417" s="33">
        <v>0</v>
      </c>
      <c r="T417" s="33">
        <v>0</v>
      </c>
      <c r="U417" s="33">
        <v>0</v>
      </c>
      <c r="V417" s="33">
        <v>0</v>
      </c>
      <c r="W417" s="33">
        <v>0</v>
      </c>
      <c r="X417" s="33">
        <v>0</v>
      </c>
      <c r="Y417" s="33">
        <v>0</v>
      </c>
      <c r="Z417" s="33">
        <v>0</v>
      </c>
      <c r="AA417" s="33">
        <v>0</v>
      </c>
      <c r="AB417" s="33">
        <v>320.26</v>
      </c>
      <c r="AC417" t="s">
        <v>3957</v>
      </c>
      <c r="AD417" t="s">
        <v>3881</v>
      </c>
      <c r="AE417" t="s">
        <v>4577</v>
      </c>
      <c r="AF417" t="s">
        <v>3876</v>
      </c>
    </row>
    <row r="418" spans="1:32" x14ac:dyDescent="0.25">
      <c r="A418" s="161">
        <v>45676</v>
      </c>
      <c r="B418" s="161">
        <v>45676</v>
      </c>
      <c r="C418" t="s">
        <v>3894</v>
      </c>
      <c r="D418" t="s">
        <v>3891</v>
      </c>
      <c r="E418" t="s">
        <v>3997</v>
      </c>
      <c r="F418" s="375">
        <v>40663</v>
      </c>
      <c r="G418" t="s">
        <v>4578</v>
      </c>
      <c r="H418" t="s">
        <v>3871</v>
      </c>
      <c r="I418" s="375">
        <v>45322</v>
      </c>
      <c r="J418" t="s">
        <v>3888</v>
      </c>
      <c r="K418" t="s">
        <v>3904</v>
      </c>
      <c r="L418" s="33">
        <v>731.52</v>
      </c>
      <c r="M418" s="33">
        <v>365.76</v>
      </c>
      <c r="N418" s="33">
        <v>0</v>
      </c>
      <c r="O418" s="33">
        <v>0</v>
      </c>
      <c r="P418" s="33">
        <v>0</v>
      </c>
      <c r="Q418" s="33">
        <v>0</v>
      </c>
      <c r="R418" s="33">
        <v>731.52</v>
      </c>
      <c r="S418" s="33">
        <v>365.76</v>
      </c>
      <c r="T418" s="33">
        <v>0</v>
      </c>
      <c r="U418" s="33">
        <v>0</v>
      </c>
      <c r="V418" s="33">
        <v>365.76</v>
      </c>
      <c r="W418" s="33">
        <v>0</v>
      </c>
      <c r="X418" s="33">
        <v>0</v>
      </c>
      <c r="Y418" s="33">
        <v>0</v>
      </c>
      <c r="Z418" s="33">
        <v>365.76</v>
      </c>
      <c r="AA418" s="33">
        <v>0</v>
      </c>
      <c r="AB418" s="33">
        <v>0</v>
      </c>
      <c r="AC418" t="s">
        <v>3873</v>
      </c>
      <c r="AD418" t="s">
        <v>3881</v>
      </c>
      <c r="AE418" t="s">
        <v>4579</v>
      </c>
      <c r="AF418" t="s">
        <v>3876</v>
      </c>
    </row>
    <row r="419" spans="1:32" x14ac:dyDescent="0.25">
      <c r="A419" s="161">
        <v>45676</v>
      </c>
      <c r="B419" s="161">
        <v>45676</v>
      </c>
      <c r="C419" t="s">
        <v>3894</v>
      </c>
      <c r="D419" t="s">
        <v>3891</v>
      </c>
      <c r="E419" t="s">
        <v>3997</v>
      </c>
      <c r="F419" s="375">
        <v>40588</v>
      </c>
      <c r="G419" t="s">
        <v>4437</v>
      </c>
      <c r="H419" t="s">
        <v>3871</v>
      </c>
      <c r="I419" s="375">
        <v>45325</v>
      </c>
      <c r="J419" t="s">
        <v>22</v>
      </c>
      <c r="K419" t="s">
        <v>3904</v>
      </c>
      <c r="L419" s="33">
        <v>0</v>
      </c>
      <c r="M419" s="33">
        <v>0</v>
      </c>
      <c r="N419" s="33">
        <v>0</v>
      </c>
      <c r="O419" s="33">
        <v>0</v>
      </c>
      <c r="P419" s="33">
        <v>0</v>
      </c>
      <c r="Q419" s="33">
        <v>0</v>
      </c>
      <c r="R419" s="33">
        <v>0</v>
      </c>
      <c r="S419" s="33">
        <v>0</v>
      </c>
      <c r="T419" s="33">
        <v>0</v>
      </c>
      <c r="U419" s="33">
        <v>0</v>
      </c>
      <c r="V419" s="33">
        <v>0</v>
      </c>
      <c r="W419" s="33">
        <v>0</v>
      </c>
      <c r="X419" s="33">
        <v>0</v>
      </c>
      <c r="Y419" s="33">
        <v>0</v>
      </c>
      <c r="Z419" s="33">
        <v>0</v>
      </c>
      <c r="AA419" s="33">
        <v>0</v>
      </c>
      <c r="AB419" s="33">
        <v>0</v>
      </c>
      <c r="AC419" t="s">
        <v>3957</v>
      </c>
      <c r="AD419" t="s">
        <v>3881</v>
      </c>
      <c r="AE419" t="s">
        <v>4580</v>
      </c>
      <c r="AF419" t="s">
        <v>3876</v>
      </c>
    </row>
    <row r="420" spans="1:32" x14ac:dyDescent="0.25">
      <c r="A420" s="161">
        <v>45676</v>
      </c>
      <c r="B420" s="161">
        <v>45676</v>
      </c>
      <c r="C420" t="s">
        <v>3894</v>
      </c>
      <c r="D420" t="s">
        <v>3877</v>
      </c>
      <c r="E420" t="s">
        <v>3907</v>
      </c>
      <c r="F420" s="375">
        <v>40999</v>
      </c>
      <c r="G420" t="s">
        <v>4581</v>
      </c>
      <c r="H420" t="s">
        <v>3871</v>
      </c>
      <c r="I420" s="375">
        <v>45326</v>
      </c>
      <c r="J420" t="s">
        <v>22</v>
      </c>
      <c r="K420" t="s">
        <v>3889</v>
      </c>
      <c r="L420" s="33">
        <v>319.74</v>
      </c>
      <c r="M420" s="33">
        <v>195</v>
      </c>
      <c r="N420" s="33">
        <v>0</v>
      </c>
      <c r="O420" s="33">
        <v>0</v>
      </c>
      <c r="P420" s="33">
        <v>0</v>
      </c>
      <c r="Q420" s="33">
        <v>0</v>
      </c>
      <c r="R420" s="33">
        <v>319.74</v>
      </c>
      <c r="S420" s="33">
        <v>124.74</v>
      </c>
      <c r="T420" s="33">
        <v>0</v>
      </c>
      <c r="U420" s="33">
        <v>0</v>
      </c>
      <c r="V420" s="33">
        <v>124.74</v>
      </c>
      <c r="W420" s="33">
        <v>0</v>
      </c>
      <c r="X420" s="33">
        <v>0</v>
      </c>
      <c r="Y420" s="33">
        <v>0</v>
      </c>
      <c r="Z420" s="33">
        <v>0</v>
      </c>
      <c r="AA420" s="33">
        <v>0</v>
      </c>
      <c r="AB420" s="33">
        <v>124.74</v>
      </c>
      <c r="AC420" t="s">
        <v>3924</v>
      </c>
      <c r="AD420" t="s">
        <v>3881</v>
      </c>
      <c r="AE420" t="s">
        <v>4582</v>
      </c>
      <c r="AF420" t="s">
        <v>3876</v>
      </c>
    </row>
    <row r="421" spans="1:32" x14ac:dyDescent="0.25">
      <c r="A421" s="161">
        <v>45676</v>
      </c>
      <c r="B421" s="161">
        <v>45676</v>
      </c>
      <c r="C421" t="s">
        <v>3868</v>
      </c>
      <c r="D421" t="s">
        <v>3869</v>
      </c>
      <c r="E421" t="s">
        <v>1914</v>
      </c>
      <c r="F421" s="375">
        <v>40979</v>
      </c>
      <c r="G421" t="s">
        <v>4345</v>
      </c>
      <c r="H421" t="s">
        <v>3903</v>
      </c>
      <c r="I421" s="375">
        <v>45328</v>
      </c>
      <c r="J421" t="s">
        <v>22</v>
      </c>
      <c r="K421" t="s">
        <v>3904</v>
      </c>
      <c r="L421" s="33">
        <v>665</v>
      </c>
      <c r="M421" s="33">
        <v>0</v>
      </c>
      <c r="N421" s="33">
        <v>665</v>
      </c>
      <c r="O421" s="33">
        <v>665</v>
      </c>
      <c r="P421" s="33">
        <v>0</v>
      </c>
      <c r="Q421" s="33">
        <v>0</v>
      </c>
      <c r="R421" s="33">
        <v>0</v>
      </c>
      <c r="S421" s="33">
        <v>0</v>
      </c>
      <c r="T421" s="33">
        <v>0</v>
      </c>
      <c r="U421" s="33">
        <v>0</v>
      </c>
      <c r="V421" s="33">
        <v>665</v>
      </c>
      <c r="W421" s="33">
        <v>0</v>
      </c>
      <c r="X421" s="33">
        <v>0</v>
      </c>
      <c r="Y421" s="33">
        <v>0</v>
      </c>
      <c r="Z421" s="33">
        <v>0</v>
      </c>
      <c r="AA421" s="33">
        <v>0</v>
      </c>
      <c r="AB421" s="33">
        <v>105</v>
      </c>
      <c r="AC421" t="s">
        <v>3952</v>
      </c>
      <c r="AD421" t="s">
        <v>3881</v>
      </c>
      <c r="AE421" t="s">
        <v>4583</v>
      </c>
      <c r="AF421" t="s">
        <v>3876</v>
      </c>
    </row>
    <row r="422" spans="1:32" x14ac:dyDescent="0.25">
      <c r="A422" s="161">
        <v>45676</v>
      </c>
      <c r="B422" s="161">
        <v>45676</v>
      </c>
      <c r="C422" t="s">
        <v>3894</v>
      </c>
      <c r="D422" t="s">
        <v>4334</v>
      </c>
      <c r="E422" t="s">
        <v>2236</v>
      </c>
      <c r="F422" s="375">
        <v>40907</v>
      </c>
      <c r="G422" t="s">
        <v>4584</v>
      </c>
      <c r="H422" t="s">
        <v>3871</v>
      </c>
      <c r="I422" s="375">
        <v>45331</v>
      </c>
      <c r="J422" t="s">
        <v>3888</v>
      </c>
      <c r="K422" t="s">
        <v>3904</v>
      </c>
      <c r="L422" s="33">
        <v>1410</v>
      </c>
      <c r="M422" s="33">
        <v>916.5</v>
      </c>
      <c r="N422" s="33">
        <v>0</v>
      </c>
      <c r="O422" s="33">
        <v>0</v>
      </c>
      <c r="P422" s="33">
        <v>0</v>
      </c>
      <c r="Q422" s="33">
        <v>0</v>
      </c>
      <c r="R422" s="33">
        <v>1410</v>
      </c>
      <c r="S422" s="33">
        <v>493.5</v>
      </c>
      <c r="T422" s="33">
        <v>24.68</v>
      </c>
      <c r="U422" s="33">
        <v>468.83</v>
      </c>
      <c r="V422" s="33">
        <v>493.5</v>
      </c>
      <c r="W422" s="33">
        <v>24.68</v>
      </c>
      <c r="X422" s="33">
        <v>468.83</v>
      </c>
      <c r="Y422" s="33">
        <v>0</v>
      </c>
      <c r="Z422" s="33">
        <v>493.5</v>
      </c>
      <c r="AA422" s="33">
        <v>0</v>
      </c>
      <c r="AB422" s="33">
        <v>0</v>
      </c>
      <c r="AC422" t="s">
        <v>4105</v>
      </c>
      <c r="AD422" t="s">
        <v>3881</v>
      </c>
      <c r="AE422" t="s">
        <v>4585</v>
      </c>
      <c r="AF422" t="s">
        <v>3876</v>
      </c>
    </row>
    <row r="423" spans="1:32" x14ac:dyDescent="0.25">
      <c r="A423" s="161">
        <v>45676</v>
      </c>
      <c r="B423" s="161">
        <v>45676</v>
      </c>
      <c r="C423" t="s">
        <v>3894</v>
      </c>
      <c r="D423" t="s">
        <v>3891</v>
      </c>
      <c r="E423" t="s">
        <v>3997</v>
      </c>
      <c r="F423" s="375">
        <v>40139</v>
      </c>
      <c r="G423" t="s">
        <v>4586</v>
      </c>
      <c r="H423" t="s">
        <v>3871</v>
      </c>
      <c r="I423" s="375">
        <v>45333</v>
      </c>
      <c r="J423" t="s">
        <v>3888</v>
      </c>
      <c r="K423" t="s">
        <v>3904</v>
      </c>
      <c r="L423" s="33">
        <v>766.93</v>
      </c>
      <c r="M423" s="33">
        <v>477.93</v>
      </c>
      <c r="N423" s="33">
        <v>0</v>
      </c>
      <c r="O423" s="33">
        <v>0</v>
      </c>
      <c r="P423" s="33">
        <v>0</v>
      </c>
      <c r="Q423" s="33">
        <v>0</v>
      </c>
      <c r="R423" s="33">
        <v>766.93</v>
      </c>
      <c r="S423" s="33">
        <v>289</v>
      </c>
      <c r="T423" s="33">
        <v>0</v>
      </c>
      <c r="U423" s="33">
        <v>0</v>
      </c>
      <c r="V423" s="33">
        <v>289</v>
      </c>
      <c r="W423" s="33">
        <v>0</v>
      </c>
      <c r="X423" s="33">
        <v>0</v>
      </c>
      <c r="Y423" s="33">
        <v>0</v>
      </c>
      <c r="Z423" s="33">
        <v>288.99</v>
      </c>
      <c r="AA423" s="33">
        <v>0</v>
      </c>
      <c r="AB423" s="33">
        <v>0</v>
      </c>
      <c r="AC423" t="s">
        <v>3952</v>
      </c>
      <c r="AD423" t="s">
        <v>3881</v>
      </c>
      <c r="AE423" t="s">
        <v>4587</v>
      </c>
      <c r="AF423" t="s">
        <v>3876</v>
      </c>
    </row>
    <row r="424" spans="1:32" x14ac:dyDescent="0.25">
      <c r="A424" s="161">
        <v>45676</v>
      </c>
      <c r="B424" s="161">
        <v>45676</v>
      </c>
      <c r="C424" t="s">
        <v>3894</v>
      </c>
      <c r="D424" t="s">
        <v>3996</v>
      </c>
      <c r="E424" t="s">
        <v>3997</v>
      </c>
      <c r="F424" s="375">
        <v>38331</v>
      </c>
      <c r="G424" t="s">
        <v>4588</v>
      </c>
      <c r="H424" t="s">
        <v>3871</v>
      </c>
      <c r="I424" s="375">
        <v>45345</v>
      </c>
      <c r="J424" t="s">
        <v>22</v>
      </c>
      <c r="K424" t="s">
        <v>3904</v>
      </c>
      <c r="L424" s="33">
        <v>866.67</v>
      </c>
      <c r="M424" s="33">
        <v>866.67</v>
      </c>
      <c r="N424" s="33">
        <v>0</v>
      </c>
      <c r="O424" s="33">
        <v>0</v>
      </c>
      <c r="P424" s="33">
        <v>0</v>
      </c>
      <c r="Q424" s="33">
        <v>0</v>
      </c>
      <c r="R424" s="33">
        <v>866.67</v>
      </c>
      <c r="S424" s="33">
        <v>0</v>
      </c>
      <c r="T424" s="33">
        <v>0</v>
      </c>
      <c r="U424" s="33">
        <v>0</v>
      </c>
      <c r="V424" s="33">
        <v>0</v>
      </c>
      <c r="W424" s="33">
        <v>0</v>
      </c>
      <c r="X424" s="33">
        <v>0</v>
      </c>
      <c r="Y424" s="33">
        <v>0</v>
      </c>
      <c r="Z424" s="33">
        <v>0</v>
      </c>
      <c r="AA424" s="33">
        <v>0</v>
      </c>
      <c r="AB424" s="33">
        <v>58.25</v>
      </c>
      <c r="AC424" t="s">
        <v>4091</v>
      </c>
      <c r="AD424" t="s">
        <v>3881</v>
      </c>
      <c r="AE424" t="s">
        <v>4589</v>
      </c>
      <c r="AF424" t="s">
        <v>3876</v>
      </c>
    </row>
    <row r="425" spans="1:32" x14ac:dyDescent="0.25">
      <c r="A425" s="161">
        <v>45676</v>
      </c>
      <c r="B425" s="161">
        <v>45676</v>
      </c>
      <c r="C425" t="s">
        <v>3894</v>
      </c>
      <c r="D425" t="s">
        <v>3891</v>
      </c>
      <c r="E425" t="s">
        <v>3907</v>
      </c>
      <c r="F425" s="375">
        <v>40941</v>
      </c>
      <c r="G425" t="s">
        <v>3978</v>
      </c>
      <c r="H425" t="s">
        <v>3909</v>
      </c>
      <c r="I425" s="375">
        <v>45346</v>
      </c>
      <c r="J425" t="s">
        <v>3888</v>
      </c>
      <c r="K425" t="s">
        <v>3904</v>
      </c>
      <c r="L425" s="33">
        <v>960</v>
      </c>
      <c r="M425" s="33">
        <v>0</v>
      </c>
      <c r="N425" s="33">
        <v>768</v>
      </c>
      <c r="O425" s="33">
        <v>768</v>
      </c>
      <c r="P425" s="33">
        <v>0</v>
      </c>
      <c r="Q425" s="33">
        <v>0</v>
      </c>
      <c r="R425" s="33">
        <v>192</v>
      </c>
      <c r="S425" s="33">
        <v>192</v>
      </c>
      <c r="T425" s="33">
        <v>0</v>
      </c>
      <c r="U425" s="33">
        <v>0</v>
      </c>
      <c r="V425" s="33">
        <v>960</v>
      </c>
      <c r="W425" s="33">
        <v>0</v>
      </c>
      <c r="X425" s="33">
        <v>0</v>
      </c>
      <c r="Y425" s="33">
        <v>0</v>
      </c>
      <c r="Z425" s="33">
        <v>192</v>
      </c>
      <c r="AA425" s="33">
        <v>0</v>
      </c>
      <c r="AB425" s="33">
        <v>0</v>
      </c>
      <c r="AC425" t="s">
        <v>3924</v>
      </c>
      <c r="AD425" t="s">
        <v>3881</v>
      </c>
      <c r="AE425" t="s">
        <v>4590</v>
      </c>
      <c r="AF425" t="s">
        <v>3876</v>
      </c>
    </row>
    <row r="426" spans="1:32" x14ac:dyDescent="0.25">
      <c r="A426" s="161">
        <v>45676</v>
      </c>
      <c r="B426" s="161">
        <v>45676</v>
      </c>
      <c r="C426" t="s">
        <v>3868</v>
      </c>
      <c r="D426" t="s">
        <v>3877</v>
      </c>
      <c r="E426" t="s">
        <v>1914</v>
      </c>
      <c r="F426" s="375">
        <v>39157</v>
      </c>
      <c r="G426" t="s">
        <v>3899</v>
      </c>
      <c r="H426" t="s">
        <v>3923</v>
      </c>
      <c r="I426" s="375">
        <v>45350</v>
      </c>
      <c r="J426" t="s">
        <v>3888</v>
      </c>
      <c r="K426" t="s">
        <v>3904</v>
      </c>
      <c r="L426" s="33">
        <v>413</v>
      </c>
      <c r="M426" s="33">
        <v>0</v>
      </c>
      <c r="N426" s="33">
        <v>330.4</v>
      </c>
      <c r="O426" s="33">
        <v>330.4</v>
      </c>
      <c r="P426" s="33">
        <v>0</v>
      </c>
      <c r="Q426" s="33">
        <v>0</v>
      </c>
      <c r="R426" s="33">
        <v>82.6</v>
      </c>
      <c r="S426" s="33">
        <v>82.6</v>
      </c>
      <c r="T426" s="33">
        <v>0</v>
      </c>
      <c r="U426" s="33">
        <v>0</v>
      </c>
      <c r="V426" s="33">
        <v>413</v>
      </c>
      <c r="W426" s="33">
        <v>0</v>
      </c>
      <c r="X426" s="33">
        <v>0</v>
      </c>
      <c r="Y426" s="33">
        <v>0</v>
      </c>
      <c r="Z426" s="33">
        <v>82.6</v>
      </c>
      <c r="AA426" s="33">
        <v>0</v>
      </c>
      <c r="AB426" s="33">
        <v>230.12</v>
      </c>
      <c r="AC426" t="s">
        <v>3983</v>
      </c>
      <c r="AD426" t="s">
        <v>3881</v>
      </c>
      <c r="AE426" t="s">
        <v>4591</v>
      </c>
      <c r="AF426" t="s">
        <v>3876</v>
      </c>
    </row>
    <row r="427" spans="1:32" x14ac:dyDescent="0.25">
      <c r="A427" s="161">
        <v>45676</v>
      </c>
      <c r="B427" s="161">
        <v>45676</v>
      </c>
      <c r="C427" t="s">
        <v>3894</v>
      </c>
      <c r="D427" t="s">
        <v>3891</v>
      </c>
      <c r="E427" t="s">
        <v>3997</v>
      </c>
      <c r="F427" s="375">
        <v>40159</v>
      </c>
      <c r="G427" t="s">
        <v>4592</v>
      </c>
      <c r="H427" t="s">
        <v>3871</v>
      </c>
      <c r="I427" s="375">
        <v>45354</v>
      </c>
      <c r="J427" t="s">
        <v>3888</v>
      </c>
      <c r="K427" t="s">
        <v>3904</v>
      </c>
      <c r="L427" s="33">
        <v>766.93</v>
      </c>
      <c r="M427" s="33">
        <v>477.93</v>
      </c>
      <c r="N427" s="33">
        <v>0</v>
      </c>
      <c r="O427" s="33">
        <v>0</v>
      </c>
      <c r="P427" s="33">
        <v>0</v>
      </c>
      <c r="Q427" s="33">
        <v>0</v>
      </c>
      <c r="R427" s="33">
        <v>766.93</v>
      </c>
      <c r="S427" s="33">
        <v>289</v>
      </c>
      <c r="T427" s="33">
        <v>0</v>
      </c>
      <c r="U427" s="33">
        <v>0</v>
      </c>
      <c r="V427" s="33">
        <v>289</v>
      </c>
      <c r="W427" s="33">
        <v>0</v>
      </c>
      <c r="X427" s="33">
        <v>0</v>
      </c>
      <c r="Y427" s="33">
        <v>0</v>
      </c>
      <c r="Z427" s="33">
        <v>288.99</v>
      </c>
      <c r="AA427" s="33">
        <v>0</v>
      </c>
      <c r="AB427" s="33">
        <v>0</v>
      </c>
      <c r="AC427" t="s">
        <v>3938</v>
      </c>
      <c r="AD427" t="s">
        <v>3881</v>
      </c>
      <c r="AE427" t="s">
        <v>4593</v>
      </c>
      <c r="AF427" t="s">
        <v>3876</v>
      </c>
    </row>
    <row r="428" spans="1:32" x14ac:dyDescent="0.25">
      <c r="A428" s="161">
        <v>45676</v>
      </c>
      <c r="B428" s="161">
        <v>45676</v>
      </c>
      <c r="C428" t="s">
        <v>3868</v>
      </c>
      <c r="D428" t="s">
        <v>3877</v>
      </c>
      <c r="E428" t="s">
        <v>3878</v>
      </c>
      <c r="F428" s="375">
        <v>40935</v>
      </c>
      <c r="G428" t="s">
        <v>4134</v>
      </c>
      <c r="H428" t="s">
        <v>3909</v>
      </c>
      <c r="I428" t="s">
        <v>4594</v>
      </c>
      <c r="J428" t="s">
        <v>3888</v>
      </c>
      <c r="K428" t="s">
        <v>4595</v>
      </c>
      <c r="L428" s="33">
        <v>360</v>
      </c>
      <c r="M428" s="33">
        <v>0</v>
      </c>
      <c r="N428" s="33">
        <v>288</v>
      </c>
      <c r="O428" s="33">
        <v>288</v>
      </c>
      <c r="P428" s="33">
        <v>0</v>
      </c>
      <c r="Q428" s="33">
        <v>0</v>
      </c>
      <c r="R428" s="33">
        <v>72</v>
      </c>
      <c r="S428" s="33">
        <v>72</v>
      </c>
      <c r="T428" s="33">
        <v>0</v>
      </c>
      <c r="U428" s="33">
        <v>0</v>
      </c>
      <c r="V428" s="33">
        <v>360</v>
      </c>
      <c r="W428" s="33">
        <v>0</v>
      </c>
      <c r="X428" s="33">
        <v>0</v>
      </c>
      <c r="Y428" s="33">
        <v>0</v>
      </c>
      <c r="Z428" s="33">
        <v>72</v>
      </c>
      <c r="AA428" s="33">
        <v>0</v>
      </c>
      <c r="AB428" s="33">
        <v>0</v>
      </c>
      <c r="AC428" t="s">
        <v>4069</v>
      </c>
      <c r="AD428" t="s">
        <v>3881</v>
      </c>
      <c r="AE428" t="s">
        <v>4596</v>
      </c>
      <c r="AF428" t="s">
        <v>3876</v>
      </c>
    </row>
    <row r="429" spans="1:32" x14ac:dyDescent="0.25">
      <c r="A429" s="161">
        <v>45676</v>
      </c>
      <c r="B429" t="s">
        <v>3867</v>
      </c>
      <c r="C429" t="s">
        <v>3868</v>
      </c>
      <c r="D429" t="s">
        <v>3877</v>
      </c>
      <c r="E429" t="s">
        <v>3878</v>
      </c>
      <c r="F429" s="375">
        <v>40935</v>
      </c>
      <c r="G429" t="s">
        <v>4134</v>
      </c>
      <c r="H429" t="s">
        <v>3871</v>
      </c>
      <c r="I429" s="375">
        <v>45359</v>
      </c>
      <c r="J429" t="s">
        <v>3867</v>
      </c>
      <c r="K429" t="s">
        <v>4595</v>
      </c>
      <c r="L429" s="33">
        <v>342.86</v>
      </c>
      <c r="M429" s="33">
        <v>342.86</v>
      </c>
      <c r="N429" s="33">
        <v>0</v>
      </c>
      <c r="O429" s="33">
        <v>0</v>
      </c>
      <c r="P429" s="33">
        <v>0</v>
      </c>
      <c r="Q429" s="33">
        <v>0</v>
      </c>
      <c r="R429" s="33">
        <v>342.86</v>
      </c>
      <c r="S429" s="33">
        <v>0</v>
      </c>
      <c r="T429" s="33">
        <v>0</v>
      </c>
      <c r="U429" s="33">
        <v>0</v>
      </c>
      <c r="V429" s="33">
        <v>0</v>
      </c>
      <c r="W429" s="33">
        <v>0</v>
      </c>
      <c r="X429" s="33">
        <v>0</v>
      </c>
      <c r="Y429" s="33">
        <v>0</v>
      </c>
      <c r="Z429" s="33">
        <v>0</v>
      </c>
      <c r="AA429" s="33">
        <v>0</v>
      </c>
      <c r="AB429" s="33">
        <v>0</v>
      </c>
      <c r="AC429" t="s">
        <v>4069</v>
      </c>
      <c r="AD429" t="s">
        <v>3881</v>
      </c>
      <c r="AE429" t="s">
        <v>4596</v>
      </c>
      <c r="AF429" t="s">
        <v>3876</v>
      </c>
    </row>
    <row r="430" spans="1:32" x14ac:dyDescent="0.25">
      <c r="A430" s="161">
        <v>45661</v>
      </c>
      <c r="B430" s="161">
        <v>45676</v>
      </c>
      <c r="C430" t="s">
        <v>3894</v>
      </c>
      <c r="D430" t="s">
        <v>3915</v>
      </c>
      <c r="E430" t="s">
        <v>3997</v>
      </c>
      <c r="F430" s="375">
        <v>40834</v>
      </c>
      <c r="G430" t="s">
        <v>4322</v>
      </c>
      <c r="H430" t="s">
        <v>3871</v>
      </c>
      <c r="I430" s="375">
        <v>45360</v>
      </c>
      <c r="J430" t="s">
        <v>22</v>
      </c>
      <c r="K430" t="s">
        <v>3904</v>
      </c>
      <c r="L430" s="33">
        <v>0</v>
      </c>
      <c r="M430" s="33">
        <v>0</v>
      </c>
      <c r="N430" s="33">
        <v>0</v>
      </c>
      <c r="O430" s="33">
        <v>0</v>
      </c>
      <c r="P430" s="33">
        <v>0</v>
      </c>
      <c r="Q430" s="33">
        <v>0</v>
      </c>
      <c r="R430" s="33">
        <v>0</v>
      </c>
      <c r="S430" s="33">
        <v>0</v>
      </c>
      <c r="T430" s="33">
        <v>0</v>
      </c>
      <c r="U430" s="33">
        <v>0</v>
      </c>
      <c r="V430" s="33">
        <v>0</v>
      </c>
      <c r="W430" s="33">
        <v>0</v>
      </c>
      <c r="X430" s="33">
        <v>0</v>
      </c>
      <c r="Y430" s="33">
        <v>0</v>
      </c>
      <c r="Z430" s="33">
        <v>0</v>
      </c>
      <c r="AA430" s="33">
        <v>0</v>
      </c>
      <c r="AB430" s="33">
        <v>0</v>
      </c>
      <c r="AC430" t="s">
        <v>3983</v>
      </c>
      <c r="AD430" t="s">
        <v>3874</v>
      </c>
      <c r="AE430" t="s">
        <v>4597</v>
      </c>
      <c r="AF430" t="s">
        <v>3876</v>
      </c>
    </row>
    <row r="431" spans="1:32" x14ac:dyDescent="0.25">
      <c r="A431" s="161">
        <v>45658</v>
      </c>
      <c r="B431" s="161">
        <v>45676</v>
      </c>
      <c r="C431" t="s">
        <v>3894</v>
      </c>
      <c r="D431" t="s">
        <v>3915</v>
      </c>
      <c r="E431" t="s">
        <v>2236</v>
      </c>
      <c r="F431" s="375">
        <v>39289</v>
      </c>
      <c r="G431" t="s">
        <v>4598</v>
      </c>
      <c r="H431" t="s">
        <v>3903</v>
      </c>
      <c r="I431" s="375">
        <v>45362</v>
      </c>
      <c r="J431" t="s">
        <v>22</v>
      </c>
      <c r="K431" t="s">
        <v>3904</v>
      </c>
      <c r="L431" s="33">
        <v>248.5</v>
      </c>
      <c r="M431" s="33">
        <v>0</v>
      </c>
      <c r="N431" s="33">
        <v>248.5</v>
      </c>
      <c r="O431" s="33">
        <v>248.5</v>
      </c>
      <c r="P431" s="33">
        <v>0</v>
      </c>
      <c r="Q431" s="33">
        <v>0</v>
      </c>
      <c r="R431" s="33">
        <v>0</v>
      </c>
      <c r="S431" s="33">
        <v>0</v>
      </c>
      <c r="T431" s="33">
        <v>0</v>
      </c>
      <c r="U431" s="33">
        <v>0</v>
      </c>
      <c r="V431" s="33">
        <v>248.5</v>
      </c>
      <c r="W431" s="33">
        <v>0</v>
      </c>
      <c r="X431" s="33">
        <v>0</v>
      </c>
      <c r="Y431" s="33">
        <v>0</v>
      </c>
      <c r="Z431" s="33">
        <v>0</v>
      </c>
      <c r="AA431" s="33">
        <v>0</v>
      </c>
      <c r="AB431" s="33">
        <v>0</v>
      </c>
      <c r="AC431" t="s">
        <v>4018</v>
      </c>
      <c r="AD431" t="s">
        <v>3881</v>
      </c>
      <c r="AE431" t="s">
        <v>4599</v>
      </c>
      <c r="AF431" t="s">
        <v>3876</v>
      </c>
    </row>
    <row r="432" spans="1:32" x14ac:dyDescent="0.25">
      <c r="A432" s="161">
        <v>45676</v>
      </c>
      <c r="B432" s="161">
        <v>45676</v>
      </c>
      <c r="C432" t="s">
        <v>3868</v>
      </c>
      <c r="D432" t="s">
        <v>3877</v>
      </c>
      <c r="E432" t="s">
        <v>3878</v>
      </c>
      <c r="F432" s="375">
        <v>41000</v>
      </c>
      <c r="G432" t="s">
        <v>4600</v>
      </c>
      <c r="H432" t="s">
        <v>3871</v>
      </c>
      <c r="I432" s="375">
        <v>45366</v>
      </c>
      <c r="J432" t="s">
        <v>3888</v>
      </c>
      <c r="K432" t="s">
        <v>3904</v>
      </c>
      <c r="L432" s="33">
        <v>914.5</v>
      </c>
      <c r="M432" s="33">
        <v>522.5</v>
      </c>
      <c r="N432" s="33">
        <v>0</v>
      </c>
      <c r="O432" s="33">
        <v>0</v>
      </c>
      <c r="P432" s="33">
        <v>0</v>
      </c>
      <c r="Q432" s="33">
        <v>0</v>
      </c>
      <c r="R432" s="33">
        <v>914.5</v>
      </c>
      <c r="S432" s="33">
        <v>392</v>
      </c>
      <c r="T432" s="33">
        <v>0</v>
      </c>
      <c r="U432" s="33">
        <v>0</v>
      </c>
      <c r="V432" s="33">
        <v>392</v>
      </c>
      <c r="W432" s="33">
        <v>0</v>
      </c>
      <c r="X432" s="33">
        <v>0</v>
      </c>
      <c r="Y432" s="33">
        <v>0</v>
      </c>
      <c r="Z432" s="33">
        <v>392</v>
      </c>
      <c r="AA432" s="33">
        <v>0</v>
      </c>
      <c r="AB432" s="33">
        <v>0</v>
      </c>
      <c r="AC432" t="s">
        <v>4091</v>
      </c>
      <c r="AD432" t="s">
        <v>3881</v>
      </c>
      <c r="AE432" t="s">
        <v>4601</v>
      </c>
      <c r="AF432" t="s">
        <v>3876</v>
      </c>
    </row>
    <row r="433" spans="1:32" x14ac:dyDescent="0.25">
      <c r="A433" s="161">
        <v>45676</v>
      </c>
      <c r="B433" s="161">
        <v>45676</v>
      </c>
      <c r="C433" t="s">
        <v>3868</v>
      </c>
      <c r="D433" t="s">
        <v>3877</v>
      </c>
      <c r="E433" t="s">
        <v>1914</v>
      </c>
      <c r="F433" s="375">
        <v>37689</v>
      </c>
      <c r="G433" t="s">
        <v>4286</v>
      </c>
      <c r="H433" t="s">
        <v>3903</v>
      </c>
      <c r="I433" s="375">
        <v>45370</v>
      </c>
      <c r="J433" t="s">
        <v>22</v>
      </c>
      <c r="K433" t="s">
        <v>3904</v>
      </c>
      <c r="L433" s="33">
        <v>140</v>
      </c>
      <c r="M433" s="33">
        <v>0</v>
      </c>
      <c r="N433" s="33">
        <v>140</v>
      </c>
      <c r="O433" s="33">
        <v>140</v>
      </c>
      <c r="P433" s="33">
        <v>0</v>
      </c>
      <c r="Q433" s="33">
        <v>0</v>
      </c>
      <c r="R433" s="33">
        <v>0</v>
      </c>
      <c r="S433" s="33">
        <v>0</v>
      </c>
      <c r="T433" s="33">
        <v>0</v>
      </c>
      <c r="U433" s="33">
        <v>0</v>
      </c>
      <c r="V433" s="33">
        <v>140</v>
      </c>
      <c r="W433" s="33">
        <v>0</v>
      </c>
      <c r="X433" s="33">
        <v>0</v>
      </c>
      <c r="Y433" s="33">
        <v>0</v>
      </c>
      <c r="Z433" s="33">
        <v>0</v>
      </c>
      <c r="AA433" s="33">
        <v>0</v>
      </c>
      <c r="AB433" s="33">
        <v>0</v>
      </c>
      <c r="AC433" t="s">
        <v>3967</v>
      </c>
      <c r="AD433" t="s">
        <v>3881</v>
      </c>
      <c r="AE433" t="s">
        <v>4602</v>
      </c>
      <c r="AF433" t="s">
        <v>3876</v>
      </c>
    </row>
    <row r="434" spans="1:32" x14ac:dyDescent="0.25">
      <c r="A434" s="161">
        <v>45676</v>
      </c>
      <c r="B434" s="161">
        <v>45676</v>
      </c>
      <c r="C434" t="s">
        <v>3894</v>
      </c>
      <c r="D434" t="s">
        <v>4334</v>
      </c>
      <c r="E434" t="s">
        <v>3997</v>
      </c>
      <c r="F434" s="375">
        <v>40925</v>
      </c>
      <c r="G434" t="s">
        <v>4546</v>
      </c>
      <c r="H434" t="s">
        <v>3909</v>
      </c>
      <c r="I434" s="375">
        <v>45371</v>
      </c>
      <c r="J434" t="s">
        <v>3888</v>
      </c>
      <c r="K434" t="s">
        <v>3904</v>
      </c>
      <c r="L434" s="33">
        <v>420</v>
      </c>
      <c r="M434" s="33">
        <v>0</v>
      </c>
      <c r="N434" s="33">
        <v>336</v>
      </c>
      <c r="O434" s="33">
        <v>336</v>
      </c>
      <c r="P434" s="33">
        <v>0</v>
      </c>
      <c r="Q434" s="33">
        <v>0</v>
      </c>
      <c r="R434" s="33">
        <v>84</v>
      </c>
      <c r="S434" s="33">
        <v>84</v>
      </c>
      <c r="T434" s="33">
        <v>0</v>
      </c>
      <c r="U434" s="33">
        <v>0</v>
      </c>
      <c r="V434" s="33">
        <v>420</v>
      </c>
      <c r="W434" s="33">
        <v>0</v>
      </c>
      <c r="X434" s="33">
        <v>0</v>
      </c>
      <c r="Y434" s="33">
        <v>0</v>
      </c>
      <c r="Z434" s="33">
        <v>84</v>
      </c>
      <c r="AA434" s="33">
        <v>0</v>
      </c>
      <c r="AB434" s="33">
        <v>0</v>
      </c>
      <c r="AC434" t="s">
        <v>4144</v>
      </c>
      <c r="AD434" t="s">
        <v>3881</v>
      </c>
      <c r="AE434" t="s">
        <v>4603</v>
      </c>
      <c r="AF434" t="s">
        <v>3876</v>
      </c>
    </row>
    <row r="435" spans="1:32" x14ac:dyDescent="0.25">
      <c r="A435" s="161">
        <v>45658</v>
      </c>
      <c r="B435" s="161">
        <v>45676</v>
      </c>
      <c r="C435" t="s">
        <v>3894</v>
      </c>
      <c r="D435" t="s">
        <v>3915</v>
      </c>
      <c r="E435" t="s">
        <v>2236</v>
      </c>
      <c r="F435" s="375">
        <v>40761</v>
      </c>
      <c r="G435" t="s">
        <v>4104</v>
      </c>
      <c r="H435" t="s">
        <v>3871</v>
      </c>
      <c r="I435" s="375">
        <v>45377</v>
      </c>
      <c r="J435" t="s">
        <v>22</v>
      </c>
      <c r="K435" t="s">
        <v>3904</v>
      </c>
      <c r="L435" s="33">
        <v>120</v>
      </c>
      <c r="M435" s="33">
        <v>120</v>
      </c>
      <c r="N435" s="33">
        <v>0</v>
      </c>
      <c r="O435" s="33">
        <v>0</v>
      </c>
      <c r="P435" s="33">
        <v>0</v>
      </c>
      <c r="Q435" s="33">
        <v>0</v>
      </c>
      <c r="R435" s="33">
        <v>120</v>
      </c>
      <c r="S435" s="33">
        <v>0</v>
      </c>
      <c r="T435" s="33">
        <v>0</v>
      </c>
      <c r="U435" s="33">
        <v>0</v>
      </c>
      <c r="V435" s="33">
        <v>0</v>
      </c>
      <c r="W435" s="33">
        <v>0</v>
      </c>
      <c r="X435" s="33">
        <v>0</v>
      </c>
      <c r="Y435" s="33">
        <v>0</v>
      </c>
      <c r="Z435" s="33">
        <v>0</v>
      </c>
      <c r="AA435" s="33">
        <v>0</v>
      </c>
      <c r="AB435" s="33">
        <v>0</v>
      </c>
      <c r="AC435" t="s">
        <v>4105</v>
      </c>
      <c r="AD435" t="s">
        <v>3881</v>
      </c>
      <c r="AE435" t="s">
        <v>4604</v>
      </c>
      <c r="AF435" t="s">
        <v>3876</v>
      </c>
    </row>
    <row r="436" spans="1:32" x14ac:dyDescent="0.25">
      <c r="A436" s="161">
        <v>45676</v>
      </c>
      <c r="B436" s="161">
        <v>45676</v>
      </c>
      <c r="C436" t="s">
        <v>3894</v>
      </c>
      <c r="D436" t="s">
        <v>3996</v>
      </c>
      <c r="E436" t="s">
        <v>3907</v>
      </c>
      <c r="F436" s="375">
        <v>40132</v>
      </c>
      <c r="G436" t="s">
        <v>4605</v>
      </c>
      <c r="H436" t="s">
        <v>3903</v>
      </c>
      <c r="I436" s="375">
        <v>45378</v>
      </c>
      <c r="J436" t="s">
        <v>22</v>
      </c>
      <c r="K436" t="s">
        <v>3904</v>
      </c>
      <c r="L436" s="33">
        <v>3080</v>
      </c>
      <c r="M436" s="33">
        <v>0</v>
      </c>
      <c r="N436" s="33">
        <v>3080</v>
      </c>
      <c r="O436" s="33">
        <v>3080</v>
      </c>
      <c r="P436" s="33">
        <v>0</v>
      </c>
      <c r="Q436" s="33">
        <v>0</v>
      </c>
      <c r="R436" s="33">
        <v>0</v>
      </c>
      <c r="S436" s="33">
        <v>0</v>
      </c>
      <c r="T436" s="33">
        <v>0</v>
      </c>
      <c r="U436" s="33">
        <v>0</v>
      </c>
      <c r="V436" s="33">
        <v>3080</v>
      </c>
      <c r="W436" s="33">
        <v>0</v>
      </c>
      <c r="X436" s="33">
        <v>0</v>
      </c>
      <c r="Y436" s="33">
        <v>0</v>
      </c>
      <c r="Z436" s="33">
        <v>0</v>
      </c>
      <c r="AA436" s="33">
        <v>0</v>
      </c>
      <c r="AB436" s="33">
        <v>0</v>
      </c>
      <c r="AC436" t="s">
        <v>3938</v>
      </c>
      <c r="AD436" t="s">
        <v>3881</v>
      </c>
      <c r="AE436" t="s">
        <v>4606</v>
      </c>
      <c r="AF436" t="s">
        <v>3876</v>
      </c>
    </row>
    <row r="437" spans="1:32" x14ac:dyDescent="0.25">
      <c r="A437" s="161">
        <v>45676</v>
      </c>
      <c r="B437" s="161">
        <v>45676</v>
      </c>
      <c r="C437" t="s">
        <v>3868</v>
      </c>
      <c r="D437" t="s">
        <v>3877</v>
      </c>
      <c r="E437" t="s">
        <v>3878</v>
      </c>
      <c r="F437" s="375">
        <v>41005</v>
      </c>
      <c r="G437" t="s">
        <v>3900</v>
      </c>
      <c r="H437" t="s">
        <v>3871</v>
      </c>
      <c r="I437" s="375">
        <v>45383</v>
      </c>
      <c r="J437" t="s">
        <v>3937</v>
      </c>
      <c r="K437" t="s">
        <v>3904</v>
      </c>
      <c r="L437" s="33">
        <v>230</v>
      </c>
      <c r="M437" s="33">
        <v>30</v>
      </c>
      <c r="N437" s="33">
        <v>0</v>
      </c>
      <c r="O437" s="33">
        <v>0</v>
      </c>
      <c r="P437" s="33">
        <v>0</v>
      </c>
      <c r="Q437" s="33">
        <v>0</v>
      </c>
      <c r="R437" s="33">
        <v>230</v>
      </c>
      <c r="S437" s="33">
        <v>200</v>
      </c>
      <c r="T437" s="33">
        <v>0</v>
      </c>
      <c r="U437" s="33">
        <v>0</v>
      </c>
      <c r="V437" s="33">
        <v>200</v>
      </c>
      <c r="W437" s="33">
        <v>0</v>
      </c>
      <c r="X437" s="33">
        <v>0</v>
      </c>
      <c r="Y437" s="33">
        <v>0</v>
      </c>
      <c r="Z437" s="33">
        <v>200</v>
      </c>
      <c r="AA437" s="33">
        <v>0</v>
      </c>
      <c r="AB437" s="33">
        <v>0</v>
      </c>
      <c r="AC437" t="s">
        <v>3905</v>
      </c>
      <c r="AD437" t="s">
        <v>3881</v>
      </c>
      <c r="AE437" t="s">
        <v>4607</v>
      </c>
      <c r="AF437" t="s">
        <v>3876</v>
      </c>
    </row>
    <row r="438" spans="1:32" x14ac:dyDescent="0.25">
      <c r="A438" s="161">
        <v>45658</v>
      </c>
      <c r="B438" s="161">
        <v>45676</v>
      </c>
      <c r="C438" t="s">
        <v>3894</v>
      </c>
      <c r="D438" t="s">
        <v>3877</v>
      </c>
      <c r="E438" t="s">
        <v>2236</v>
      </c>
      <c r="F438" s="375">
        <v>40937</v>
      </c>
      <c r="G438" t="s">
        <v>4608</v>
      </c>
      <c r="H438" t="s">
        <v>3871</v>
      </c>
      <c r="I438" s="375">
        <v>45385</v>
      </c>
      <c r="J438" t="s">
        <v>3888</v>
      </c>
      <c r="K438" t="s">
        <v>3940</v>
      </c>
      <c r="L438" s="33">
        <v>593.83000000000004</v>
      </c>
      <c r="M438" s="33">
        <v>304.58999999999997</v>
      </c>
      <c r="N438" s="33">
        <v>0</v>
      </c>
      <c r="O438" s="33">
        <v>0</v>
      </c>
      <c r="P438" s="33">
        <v>0</v>
      </c>
      <c r="Q438" s="33">
        <v>0</v>
      </c>
      <c r="R438" s="33">
        <v>593.83000000000004</v>
      </c>
      <c r="S438" s="33">
        <v>289.24</v>
      </c>
      <c r="T438" s="33">
        <v>0</v>
      </c>
      <c r="U438" s="33">
        <v>0</v>
      </c>
      <c r="V438" s="33">
        <v>289.24</v>
      </c>
      <c r="W438" s="33">
        <v>0</v>
      </c>
      <c r="X438" s="33">
        <v>0</v>
      </c>
      <c r="Y438" s="33">
        <v>0</v>
      </c>
      <c r="Z438" s="33">
        <v>289.24</v>
      </c>
      <c r="AA438" s="33">
        <v>0</v>
      </c>
      <c r="AB438" s="33">
        <v>0</v>
      </c>
      <c r="AC438" t="s">
        <v>3957</v>
      </c>
      <c r="AD438" t="s">
        <v>3881</v>
      </c>
      <c r="AE438" t="s">
        <v>4609</v>
      </c>
      <c r="AF438" t="s">
        <v>3876</v>
      </c>
    </row>
    <row r="439" spans="1:32" x14ac:dyDescent="0.25">
      <c r="A439" s="161">
        <v>45676</v>
      </c>
      <c r="B439" s="161">
        <v>45676</v>
      </c>
      <c r="C439" t="s">
        <v>3894</v>
      </c>
      <c r="D439" t="s">
        <v>3996</v>
      </c>
      <c r="E439" t="s">
        <v>2236</v>
      </c>
      <c r="F439" s="375">
        <v>41003</v>
      </c>
      <c r="G439" t="s">
        <v>4610</v>
      </c>
      <c r="H439" t="s">
        <v>3871</v>
      </c>
      <c r="I439" s="375">
        <v>45389</v>
      </c>
      <c r="J439" t="s">
        <v>3888</v>
      </c>
      <c r="K439" t="s">
        <v>3904</v>
      </c>
      <c r="L439" s="33">
        <v>385.93</v>
      </c>
      <c r="M439" s="33">
        <v>119.69</v>
      </c>
      <c r="N439" s="33">
        <v>0</v>
      </c>
      <c r="O439" s="33">
        <v>0</v>
      </c>
      <c r="P439" s="33">
        <v>0</v>
      </c>
      <c r="Q439" s="33">
        <v>0</v>
      </c>
      <c r="R439" s="33">
        <v>385.93</v>
      </c>
      <c r="S439" s="33">
        <v>266.24</v>
      </c>
      <c r="T439" s="33">
        <v>0</v>
      </c>
      <c r="U439" s="33">
        <v>0</v>
      </c>
      <c r="V439" s="33">
        <v>266.24</v>
      </c>
      <c r="W439" s="33">
        <v>0</v>
      </c>
      <c r="X439" s="33">
        <v>0</v>
      </c>
      <c r="Y439" s="33">
        <v>0</v>
      </c>
      <c r="Z439" s="33">
        <v>266.24</v>
      </c>
      <c r="AA439" s="33">
        <v>0</v>
      </c>
      <c r="AB439" s="33">
        <v>0</v>
      </c>
      <c r="AC439" t="s">
        <v>3957</v>
      </c>
      <c r="AD439" t="s">
        <v>3881</v>
      </c>
      <c r="AE439" t="s">
        <v>4611</v>
      </c>
      <c r="AF439" t="s">
        <v>3876</v>
      </c>
    </row>
    <row r="440" spans="1:32" x14ac:dyDescent="0.25">
      <c r="A440" s="161">
        <v>45658</v>
      </c>
      <c r="B440" s="161">
        <v>45676</v>
      </c>
      <c r="C440" t="s">
        <v>3894</v>
      </c>
      <c r="D440" t="s">
        <v>3915</v>
      </c>
      <c r="E440" t="s">
        <v>2236</v>
      </c>
      <c r="F440" s="375">
        <v>40938</v>
      </c>
      <c r="G440" t="s">
        <v>4612</v>
      </c>
      <c r="H440" t="s">
        <v>3909</v>
      </c>
      <c r="I440" s="375">
        <v>45392</v>
      </c>
      <c r="J440" t="s">
        <v>22</v>
      </c>
      <c r="K440" t="s">
        <v>3904</v>
      </c>
      <c r="L440" s="33">
        <v>60</v>
      </c>
      <c r="M440" s="33">
        <v>0</v>
      </c>
      <c r="N440" s="33">
        <v>60</v>
      </c>
      <c r="O440" s="33">
        <v>60</v>
      </c>
      <c r="P440" s="33">
        <v>0</v>
      </c>
      <c r="Q440" s="33">
        <v>0</v>
      </c>
      <c r="R440" s="33">
        <v>0</v>
      </c>
      <c r="S440" s="33">
        <v>0</v>
      </c>
      <c r="T440" s="33">
        <v>0</v>
      </c>
      <c r="U440" s="33">
        <v>0</v>
      </c>
      <c r="V440" s="33">
        <v>60</v>
      </c>
      <c r="W440" s="33">
        <v>0</v>
      </c>
      <c r="X440" s="33">
        <v>0</v>
      </c>
      <c r="Y440" s="33">
        <v>0</v>
      </c>
      <c r="Z440" s="33">
        <v>0</v>
      </c>
      <c r="AA440" s="33">
        <v>0</v>
      </c>
      <c r="AB440" s="33">
        <v>0</v>
      </c>
      <c r="AC440" t="s">
        <v>3952</v>
      </c>
      <c r="AD440" t="s">
        <v>3881</v>
      </c>
      <c r="AE440" t="s">
        <v>4613</v>
      </c>
      <c r="AF440" t="s">
        <v>3876</v>
      </c>
    </row>
    <row r="441" spans="1:32" x14ac:dyDescent="0.25">
      <c r="A441" s="161">
        <v>45658</v>
      </c>
      <c r="B441" s="161">
        <v>45676</v>
      </c>
      <c r="C441" t="s">
        <v>3894</v>
      </c>
      <c r="D441" t="s">
        <v>3915</v>
      </c>
      <c r="E441" t="s">
        <v>2236</v>
      </c>
      <c r="F441" s="375">
        <v>40938</v>
      </c>
      <c r="G441" t="s">
        <v>4612</v>
      </c>
      <c r="H441" t="s">
        <v>3871</v>
      </c>
      <c r="I441" s="375">
        <v>45394</v>
      </c>
      <c r="J441" t="s">
        <v>22</v>
      </c>
      <c r="K441" t="s">
        <v>3904</v>
      </c>
      <c r="L441" s="33">
        <v>120</v>
      </c>
      <c r="M441" s="33">
        <v>120</v>
      </c>
      <c r="N441" s="33">
        <v>0</v>
      </c>
      <c r="O441" s="33">
        <v>0</v>
      </c>
      <c r="P441" s="33">
        <v>0</v>
      </c>
      <c r="Q441" s="33">
        <v>0</v>
      </c>
      <c r="R441" s="33">
        <v>120</v>
      </c>
      <c r="S441" s="33">
        <v>0</v>
      </c>
      <c r="T441" s="33">
        <v>0</v>
      </c>
      <c r="U441" s="33">
        <v>0</v>
      </c>
      <c r="V441" s="33">
        <v>0</v>
      </c>
      <c r="W441" s="33">
        <v>0</v>
      </c>
      <c r="X441" s="33">
        <v>0</v>
      </c>
      <c r="Y441" s="33">
        <v>0</v>
      </c>
      <c r="Z441" s="33">
        <v>0</v>
      </c>
      <c r="AA441" s="33">
        <v>0</v>
      </c>
      <c r="AB441" s="33">
        <v>0</v>
      </c>
      <c r="AC441" t="s">
        <v>3952</v>
      </c>
      <c r="AD441" t="s">
        <v>3881</v>
      </c>
      <c r="AE441" t="s">
        <v>4613</v>
      </c>
      <c r="AF441" t="s">
        <v>3876</v>
      </c>
    </row>
    <row r="442" spans="1:32" x14ac:dyDescent="0.25">
      <c r="A442" s="161">
        <v>45676</v>
      </c>
      <c r="B442" s="161">
        <v>45676</v>
      </c>
      <c r="C442" t="s">
        <v>3894</v>
      </c>
      <c r="D442" t="s">
        <v>4334</v>
      </c>
      <c r="E442" t="s">
        <v>3997</v>
      </c>
      <c r="F442" s="375">
        <v>40947</v>
      </c>
      <c r="G442" t="s">
        <v>4338</v>
      </c>
      <c r="H442" t="s">
        <v>3909</v>
      </c>
      <c r="I442" s="375">
        <v>45395</v>
      </c>
      <c r="J442" t="s">
        <v>3888</v>
      </c>
      <c r="K442" t="s">
        <v>3904</v>
      </c>
      <c r="L442" s="33">
        <v>3000</v>
      </c>
      <c r="M442" s="33">
        <v>0</v>
      </c>
      <c r="N442" s="33">
        <v>2400</v>
      </c>
      <c r="O442" s="33">
        <v>2400</v>
      </c>
      <c r="P442" s="33">
        <v>0</v>
      </c>
      <c r="Q442" s="33">
        <v>0</v>
      </c>
      <c r="R442" s="33">
        <v>600</v>
      </c>
      <c r="S442" s="33">
        <v>600</v>
      </c>
      <c r="T442" s="33">
        <v>0</v>
      </c>
      <c r="U442" s="33">
        <v>0</v>
      </c>
      <c r="V442" s="33">
        <v>3000</v>
      </c>
      <c r="W442" s="33">
        <v>0</v>
      </c>
      <c r="X442" s="33">
        <v>0</v>
      </c>
      <c r="Y442" s="33">
        <v>0</v>
      </c>
      <c r="Z442" s="33">
        <v>600</v>
      </c>
      <c r="AA442" s="33">
        <v>0</v>
      </c>
      <c r="AB442" s="33">
        <v>0</v>
      </c>
      <c r="AC442" t="s">
        <v>3945</v>
      </c>
      <c r="AD442" t="s">
        <v>3881</v>
      </c>
      <c r="AE442" t="s">
        <v>4614</v>
      </c>
      <c r="AF442" t="s">
        <v>3876</v>
      </c>
    </row>
    <row r="443" spans="1:32" x14ac:dyDescent="0.25">
      <c r="A443" s="161">
        <v>45676</v>
      </c>
      <c r="B443" s="161">
        <v>45676</v>
      </c>
      <c r="C443" t="s">
        <v>3894</v>
      </c>
      <c r="D443" t="s">
        <v>4334</v>
      </c>
      <c r="E443" t="s">
        <v>2236</v>
      </c>
      <c r="F443" s="375">
        <v>40880</v>
      </c>
      <c r="G443" t="s">
        <v>4107</v>
      </c>
      <c r="H443" t="s">
        <v>3871</v>
      </c>
      <c r="I443" s="375">
        <v>45398</v>
      </c>
      <c r="J443" t="s">
        <v>22</v>
      </c>
      <c r="K443" t="s">
        <v>3904</v>
      </c>
      <c r="L443" s="33">
        <v>51.98</v>
      </c>
      <c r="M443" s="33">
        <v>51.98</v>
      </c>
      <c r="N443" s="33">
        <v>0</v>
      </c>
      <c r="O443" s="33">
        <v>0</v>
      </c>
      <c r="P443" s="33">
        <v>0</v>
      </c>
      <c r="Q443" s="33">
        <v>0</v>
      </c>
      <c r="R443" s="33">
        <v>51.98</v>
      </c>
      <c r="S443" s="33">
        <v>0</v>
      </c>
      <c r="T443" s="33">
        <v>0</v>
      </c>
      <c r="U443" s="33">
        <v>0</v>
      </c>
      <c r="V443" s="33">
        <v>0</v>
      </c>
      <c r="W443" s="33">
        <v>0</v>
      </c>
      <c r="X443" s="33">
        <v>0</v>
      </c>
      <c r="Y443" s="33">
        <v>0</v>
      </c>
      <c r="Z443" s="33">
        <v>0</v>
      </c>
      <c r="AA443" s="33">
        <v>0</v>
      </c>
      <c r="AB443" s="33">
        <v>0</v>
      </c>
      <c r="AC443" t="s">
        <v>4049</v>
      </c>
      <c r="AD443" t="s">
        <v>3881</v>
      </c>
      <c r="AE443" t="s">
        <v>4615</v>
      </c>
      <c r="AF443" t="s">
        <v>3876</v>
      </c>
    </row>
    <row r="444" spans="1:32" x14ac:dyDescent="0.25">
      <c r="A444" s="161">
        <v>45676</v>
      </c>
      <c r="B444" s="161">
        <v>45676</v>
      </c>
      <c r="C444" t="s">
        <v>3868</v>
      </c>
      <c r="D444" t="s">
        <v>3877</v>
      </c>
      <c r="E444" t="s">
        <v>1914</v>
      </c>
      <c r="F444" s="375">
        <v>40655</v>
      </c>
      <c r="G444" t="s">
        <v>4616</v>
      </c>
      <c r="H444" t="s">
        <v>3871</v>
      </c>
      <c r="I444" s="375">
        <v>45399</v>
      </c>
      <c r="J444" t="s">
        <v>3888</v>
      </c>
      <c r="K444" t="s">
        <v>3904</v>
      </c>
      <c r="L444" s="33">
        <v>195.52</v>
      </c>
      <c r="M444" s="33">
        <v>0</v>
      </c>
      <c r="N444" s="33">
        <v>0</v>
      </c>
      <c r="O444" s="33">
        <v>0</v>
      </c>
      <c r="P444" s="33">
        <v>0</v>
      </c>
      <c r="Q444" s="33">
        <v>0</v>
      </c>
      <c r="R444" s="33">
        <v>195.52</v>
      </c>
      <c r="S444" s="33">
        <v>195.52</v>
      </c>
      <c r="T444" s="33">
        <v>0</v>
      </c>
      <c r="U444" s="33">
        <v>0</v>
      </c>
      <c r="V444" s="33">
        <v>195.52</v>
      </c>
      <c r="W444" s="33">
        <v>0</v>
      </c>
      <c r="X444" s="33">
        <v>0</v>
      </c>
      <c r="Y444" s="33">
        <v>0</v>
      </c>
      <c r="Z444" s="33">
        <v>195.52</v>
      </c>
      <c r="AA444" s="33">
        <v>0</v>
      </c>
      <c r="AB444" s="33">
        <v>0</v>
      </c>
      <c r="AC444" t="s">
        <v>3913</v>
      </c>
      <c r="AD444" t="s">
        <v>3874</v>
      </c>
      <c r="AE444" t="s">
        <v>4617</v>
      </c>
      <c r="AF444" t="s">
        <v>3876</v>
      </c>
    </row>
    <row r="445" spans="1:32" x14ac:dyDescent="0.25">
      <c r="A445" s="161">
        <v>45676</v>
      </c>
      <c r="B445" s="161">
        <v>45676</v>
      </c>
      <c r="C445" t="s">
        <v>3894</v>
      </c>
      <c r="D445" t="s">
        <v>3996</v>
      </c>
      <c r="E445" t="s">
        <v>3907</v>
      </c>
      <c r="F445" s="375">
        <v>38872</v>
      </c>
      <c r="G445" t="s">
        <v>4618</v>
      </c>
      <c r="H445" t="s">
        <v>3903</v>
      </c>
      <c r="I445" s="375">
        <v>45402</v>
      </c>
      <c r="J445" t="s">
        <v>22</v>
      </c>
      <c r="K445" t="s">
        <v>3904</v>
      </c>
      <c r="L445" s="33">
        <v>539</v>
      </c>
      <c r="M445" s="33">
        <v>0</v>
      </c>
      <c r="N445" s="33">
        <v>539</v>
      </c>
      <c r="O445" s="33">
        <v>539</v>
      </c>
      <c r="P445" s="33">
        <v>0</v>
      </c>
      <c r="Q445" s="33">
        <v>0</v>
      </c>
      <c r="R445" s="33">
        <v>0</v>
      </c>
      <c r="S445" s="33">
        <v>0</v>
      </c>
      <c r="T445" s="33">
        <v>0</v>
      </c>
      <c r="U445" s="33">
        <v>0</v>
      </c>
      <c r="V445" s="33">
        <v>539</v>
      </c>
      <c r="W445" s="33">
        <v>0</v>
      </c>
      <c r="X445" s="33">
        <v>0</v>
      </c>
      <c r="Y445" s="33">
        <v>0</v>
      </c>
      <c r="Z445" s="33">
        <v>0</v>
      </c>
      <c r="AA445" s="33">
        <v>0</v>
      </c>
      <c r="AB445" s="33">
        <v>0</v>
      </c>
      <c r="AC445" t="s">
        <v>3945</v>
      </c>
      <c r="AD445" t="s">
        <v>3881</v>
      </c>
      <c r="AE445" t="s">
        <v>4619</v>
      </c>
      <c r="AF445" t="s">
        <v>3876</v>
      </c>
    </row>
    <row r="446" spans="1:32" x14ac:dyDescent="0.25">
      <c r="A446" s="161">
        <v>45676</v>
      </c>
      <c r="B446" s="161">
        <v>45676</v>
      </c>
      <c r="C446" t="s">
        <v>3894</v>
      </c>
      <c r="D446" t="s">
        <v>3996</v>
      </c>
      <c r="E446" t="s">
        <v>3907</v>
      </c>
      <c r="F446" s="375">
        <v>38872</v>
      </c>
      <c r="G446" t="s">
        <v>4618</v>
      </c>
      <c r="H446" t="s">
        <v>3871</v>
      </c>
      <c r="I446" s="375">
        <v>45406</v>
      </c>
      <c r="J446" t="s">
        <v>22</v>
      </c>
      <c r="K446" t="s">
        <v>3904</v>
      </c>
      <c r="L446" s="33">
        <v>105</v>
      </c>
      <c r="M446" s="33">
        <v>105</v>
      </c>
      <c r="N446" s="33">
        <v>0</v>
      </c>
      <c r="O446" s="33">
        <v>0</v>
      </c>
      <c r="P446" s="33">
        <v>0</v>
      </c>
      <c r="Q446" s="33">
        <v>0</v>
      </c>
      <c r="R446" s="33">
        <v>105</v>
      </c>
      <c r="S446" s="33">
        <v>0</v>
      </c>
      <c r="T446" s="33">
        <v>0</v>
      </c>
      <c r="U446" s="33">
        <v>0</v>
      </c>
      <c r="V446" s="33">
        <v>0</v>
      </c>
      <c r="W446" s="33">
        <v>0</v>
      </c>
      <c r="X446" s="33">
        <v>0</v>
      </c>
      <c r="Y446" s="33">
        <v>0</v>
      </c>
      <c r="Z446" s="33">
        <v>0</v>
      </c>
      <c r="AA446" s="33">
        <v>0</v>
      </c>
      <c r="AB446" s="33">
        <v>0</v>
      </c>
      <c r="AC446" t="s">
        <v>3945</v>
      </c>
      <c r="AD446" t="s">
        <v>3881</v>
      </c>
      <c r="AE446" t="s">
        <v>4619</v>
      </c>
      <c r="AF446" t="s">
        <v>3876</v>
      </c>
    </row>
    <row r="447" spans="1:32" x14ac:dyDescent="0.25">
      <c r="A447" s="161">
        <v>45676</v>
      </c>
      <c r="B447" s="161">
        <v>45676</v>
      </c>
      <c r="C447" t="s">
        <v>3894</v>
      </c>
      <c r="D447" t="s">
        <v>3996</v>
      </c>
      <c r="E447" t="s">
        <v>3907</v>
      </c>
      <c r="F447" s="375">
        <v>35142</v>
      </c>
      <c r="G447" t="s">
        <v>4620</v>
      </c>
      <c r="H447" t="s">
        <v>3903</v>
      </c>
      <c r="I447" s="375">
        <v>45407</v>
      </c>
      <c r="J447" t="s">
        <v>22</v>
      </c>
      <c r="K447" t="s">
        <v>3904</v>
      </c>
      <c r="L447" s="33">
        <v>1190</v>
      </c>
      <c r="M447" s="33">
        <v>0</v>
      </c>
      <c r="N447" s="33">
        <v>1190</v>
      </c>
      <c r="O447" s="33">
        <v>1190</v>
      </c>
      <c r="P447" s="33">
        <v>0</v>
      </c>
      <c r="Q447" s="33">
        <v>0</v>
      </c>
      <c r="R447" s="33">
        <v>0</v>
      </c>
      <c r="S447" s="33">
        <v>0</v>
      </c>
      <c r="T447" s="33">
        <v>0</v>
      </c>
      <c r="U447" s="33">
        <v>0</v>
      </c>
      <c r="V447" s="33">
        <v>1190</v>
      </c>
      <c r="W447" s="33">
        <v>0</v>
      </c>
      <c r="X447" s="33">
        <v>0</v>
      </c>
      <c r="Y447" s="33">
        <v>0</v>
      </c>
      <c r="Z447" s="33">
        <v>0</v>
      </c>
      <c r="AA447" s="33">
        <v>0</v>
      </c>
      <c r="AB447" s="33">
        <v>0</v>
      </c>
      <c r="AC447" t="s">
        <v>3873</v>
      </c>
      <c r="AD447" t="s">
        <v>3881</v>
      </c>
      <c r="AE447" t="s">
        <v>4621</v>
      </c>
      <c r="AF447" t="s">
        <v>3876</v>
      </c>
    </row>
    <row r="448" spans="1:32" x14ac:dyDescent="0.25">
      <c r="A448" s="161">
        <v>45676</v>
      </c>
      <c r="B448" s="161">
        <v>45676</v>
      </c>
      <c r="C448" t="s">
        <v>3894</v>
      </c>
      <c r="D448" t="s">
        <v>3891</v>
      </c>
      <c r="E448" t="s">
        <v>3997</v>
      </c>
      <c r="F448" s="375">
        <v>38318</v>
      </c>
      <c r="G448" t="s">
        <v>4520</v>
      </c>
      <c r="H448" t="s">
        <v>3909</v>
      </c>
      <c r="I448" s="375">
        <v>45409</v>
      </c>
      <c r="J448" t="s">
        <v>3888</v>
      </c>
      <c r="K448" t="s">
        <v>3904</v>
      </c>
      <c r="L448" s="33">
        <v>570</v>
      </c>
      <c r="M448" s="33">
        <v>0</v>
      </c>
      <c r="N448" s="33">
        <v>456</v>
      </c>
      <c r="O448" s="33">
        <v>456</v>
      </c>
      <c r="P448" s="33">
        <v>0</v>
      </c>
      <c r="Q448" s="33">
        <v>0</v>
      </c>
      <c r="R448" s="33">
        <v>114</v>
      </c>
      <c r="S448" s="33">
        <v>114</v>
      </c>
      <c r="T448" s="33">
        <v>0</v>
      </c>
      <c r="U448" s="33">
        <v>0</v>
      </c>
      <c r="V448" s="33">
        <v>570</v>
      </c>
      <c r="W448" s="33">
        <v>0</v>
      </c>
      <c r="X448" s="33">
        <v>0</v>
      </c>
      <c r="Y448" s="33">
        <v>0</v>
      </c>
      <c r="Z448" s="33">
        <v>114</v>
      </c>
      <c r="AA448" s="33">
        <v>0</v>
      </c>
      <c r="AB448" s="33">
        <v>0</v>
      </c>
      <c r="AC448" t="s">
        <v>3983</v>
      </c>
      <c r="AD448" t="s">
        <v>3881</v>
      </c>
      <c r="AE448" t="s">
        <v>4622</v>
      </c>
      <c r="AF448" t="s">
        <v>3876</v>
      </c>
    </row>
    <row r="449" spans="1:32" x14ac:dyDescent="0.25">
      <c r="A449" s="161">
        <v>45676</v>
      </c>
      <c r="B449" s="161">
        <v>45676</v>
      </c>
      <c r="C449" t="s">
        <v>3868</v>
      </c>
      <c r="D449" t="s">
        <v>3877</v>
      </c>
      <c r="E449" t="s">
        <v>3878</v>
      </c>
      <c r="F449" s="375">
        <v>40498</v>
      </c>
      <c r="G449" t="s">
        <v>4068</v>
      </c>
      <c r="H449" t="s">
        <v>3903</v>
      </c>
      <c r="I449" s="375">
        <v>45412</v>
      </c>
      <c r="J449" t="s">
        <v>22</v>
      </c>
      <c r="K449" t="s">
        <v>3904</v>
      </c>
      <c r="L449" s="33">
        <v>4550</v>
      </c>
      <c r="M449" s="33">
        <v>0</v>
      </c>
      <c r="N449" s="33">
        <v>4550</v>
      </c>
      <c r="O449" s="33">
        <v>4550</v>
      </c>
      <c r="P449" s="33">
        <v>0</v>
      </c>
      <c r="Q449" s="33">
        <v>0</v>
      </c>
      <c r="R449" s="33">
        <v>0</v>
      </c>
      <c r="S449" s="33">
        <v>0</v>
      </c>
      <c r="T449" s="33">
        <v>0</v>
      </c>
      <c r="U449" s="33">
        <v>0</v>
      </c>
      <c r="V449" s="33">
        <v>4550</v>
      </c>
      <c r="W449" s="33">
        <v>0</v>
      </c>
      <c r="X449" s="33">
        <v>0</v>
      </c>
      <c r="Y449" s="33">
        <v>0</v>
      </c>
      <c r="Z449" s="33">
        <v>0</v>
      </c>
      <c r="AA449" s="33">
        <v>0</v>
      </c>
      <c r="AB449" s="33">
        <v>0</v>
      </c>
      <c r="AC449" t="s">
        <v>3880</v>
      </c>
      <c r="AD449" t="s">
        <v>3881</v>
      </c>
      <c r="AE449" t="s">
        <v>4623</v>
      </c>
      <c r="AF449" t="s">
        <v>3876</v>
      </c>
    </row>
    <row r="450" spans="1:32" x14ac:dyDescent="0.25">
      <c r="A450" s="161">
        <v>45676</v>
      </c>
      <c r="B450" s="161">
        <v>45676</v>
      </c>
      <c r="C450" t="s">
        <v>3894</v>
      </c>
      <c r="D450" t="s">
        <v>3996</v>
      </c>
      <c r="E450" t="s">
        <v>3997</v>
      </c>
      <c r="F450" s="375">
        <v>39574</v>
      </c>
      <c r="G450" t="s">
        <v>4624</v>
      </c>
      <c r="H450" t="s">
        <v>3923</v>
      </c>
      <c r="I450" s="375">
        <v>45423</v>
      </c>
      <c r="J450" t="s">
        <v>3888</v>
      </c>
      <c r="K450" t="s">
        <v>3904</v>
      </c>
      <c r="L450" s="33">
        <v>175</v>
      </c>
      <c r="M450" s="33">
        <v>0</v>
      </c>
      <c r="N450" s="33">
        <v>140</v>
      </c>
      <c r="O450" s="33">
        <v>140</v>
      </c>
      <c r="P450" s="33">
        <v>0</v>
      </c>
      <c r="Q450" s="33">
        <v>0</v>
      </c>
      <c r="R450" s="33">
        <v>35</v>
      </c>
      <c r="S450" s="33">
        <v>35</v>
      </c>
      <c r="T450" s="33">
        <v>0</v>
      </c>
      <c r="U450" s="33">
        <v>0</v>
      </c>
      <c r="V450" s="33">
        <v>175</v>
      </c>
      <c r="W450" s="33">
        <v>0</v>
      </c>
      <c r="X450" s="33">
        <v>0</v>
      </c>
      <c r="Y450" s="33">
        <v>0</v>
      </c>
      <c r="Z450" s="33">
        <v>35</v>
      </c>
      <c r="AA450" s="33">
        <v>0</v>
      </c>
      <c r="AB450" s="33">
        <v>0</v>
      </c>
      <c r="AC450" t="s">
        <v>3952</v>
      </c>
      <c r="AD450" t="s">
        <v>3881</v>
      </c>
      <c r="AE450" t="s">
        <v>4625</v>
      </c>
      <c r="AF450" t="s">
        <v>3876</v>
      </c>
    </row>
    <row r="451" spans="1:32" x14ac:dyDescent="0.25">
      <c r="A451" s="161">
        <v>45676</v>
      </c>
      <c r="B451" s="161">
        <v>45676</v>
      </c>
      <c r="C451" t="s">
        <v>3868</v>
      </c>
      <c r="D451" t="s">
        <v>3877</v>
      </c>
      <c r="E451" t="s">
        <v>1914</v>
      </c>
      <c r="F451" s="375">
        <v>40864</v>
      </c>
      <c r="G451" t="s">
        <v>4369</v>
      </c>
      <c r="H451" t="s">
        <v>3903</v>
      </c>
      <c r="I451" s="375">
        <v>45425</v>
      </c>
      <c r="J451" t="s">
        <v>22</v>
      </c>
      <c r="K451" t="s">
        <v>3904</v>
      </c>
      <c r="L451" s="33">
        <v>665</v>
      </c>
      <c r="M451" s="33">
        <v>0</v>
      </c>
      <c r="N451" s="33">
        <v>665</v>
      </c>
      <c r="O451" s="33">
        <v>665</v>
      </c>
      <c r="P451" s="33">
        <v>0</v>
      </c>
      <c r="Q451" s="33">
        <v>0</v>
      </c>
      <c r="R451" s="33">
        <v>0</v>
      </c>
      <c r="S451" s="33">
        <v>0</v>
      </c>
      <c r="T451" s="33">
        <v>0</v>
      </c>
      <c r="U451" s="33">
        <v>0</v>
      </c>
      <c r="V451" s="33">
        <v>665</v>
      </c>
      <c r="W451" s="33">
        <v>0</v>
      </c>
      <c r="X451" s="33">
        <v>0</v>
      </c>
      <c r="Y451" s="33">
        <v>0</v>
      </c>
      <c r="Z451" s="33">
        <v>0</v>
      </c>
      <c r="AA451" s="33">
        <v>0</v>
      </c>
      <c r="AB451" s="33">
        <v>0</v>
      </c>
      <c r="AC451" t="s">
        <v>3994</v>
      </c>
      <c r="AD451" t="s">
        <v>3881</v>
      </c>
      <c r="AE451" t="s">
        <v>4626</v>
      </c>
      <c r="AF451" t="s">
        <v>3876</v>
      </c>
    </row>
    <row r="452" spans="1:32" x14ac:dyDescent="0.25">
      <c r="A452" s="161">
        <v>45676</v>
      </c>
      <c r="B452" s="161">
        <v>45676</v>
      </c>
      <c r="C452" t="s">
        <v>3894</v>
      </c>
      <c r="D452" t="s">
        <v>4334</v>
      </c>
      <c r="E452" t="s">
        <v>2236</v>
      </c>
      <c r="F452" s="375">
        <v>41004</v>
      </c>
      <c r="G452" t="s">
        <v>4627</v>
      </c>
      <c r="H452" t="s">
        <v>3935</v>
      </c>
      <c r="I452" t="s">
        <v>4628</v>
      </c>
      <c r="J452" t="s">
        <v>3888</v>
      </c>
      <c r="K452" t="s">
        <v>3904</v>
      </c>
      <c r="L452" s="33">
        <v>1331.88</v>
      </c>
      <c r="M452" s="33">
        <v>544.97</v>
      </c>
      <c r="N452" s="33">
        <v>0</v>
      </c>
      <c r="O452" s="33">
        <v>0</v>
      </c>
      <c r="P452" s="33">
        <v>0</v>
      </c>
      <c r="Q452" s="33">
        <v>0</v>
      </c>
      <c r="R452" s="33">
        <v>1331.88</v>
      </c>
      <c r="S452" s="33">
        <v>786.91</v>
      </c>
      <c r="T452" s="33">
        <v>0</v>
      </c>
      <c r="U452" s="33">
        <v>0</v>
      </c>
      <c r="V452" s="33">
        <v>786.91</v>
      </c>
      <c r="W452" s="33">
        <v>0</v>
      </c>
      <c r="X452" s="33">
        <v>0</v>
      </c>
      <c r="Y452" s="33">
        <v>0</v>
      </c>
      <c r="Z452" s="33">
        <v>786.91</v>
      </c>
      <c r="AA452" s="33">
        <v>0</v>
      </c>
      <c r="AB452" s="33">
        <v>0</v>
      </c>
      <c r="AC452" t="s">
        <v>4049</v>
      </c>
      <c r="AD452" t="s">
        <v>3881</v>
      </c>
      <c r="AE452" t="s">
        <v>4629</v>
      </c>
      <c r="AF452" t="s">
        <v>3876</v>
      </c>
    </row>
    <row r="453" spans="1:32" x14ac:dyDescent="0.25">
      <c r="A453" s="161">
        <v>45677</v>
      </c>
      <c r="B453" s="161">
        <v>45677</v>
      </c>
      <c r="C453" t="s">
        <v>3894</v>
      </c>
      <c r="D453" t="s">
        <v>4334</v>
      </c>
      <c r="E453" t="s">
        <v>3907</v>
      </c>
      <c r="F453" s="375">
        <v>40290</v>
      </c>
      <c r="G453" t="s">
        <v>4630</v>
      </c>
      <c r="H453" t="s">
        <v>3871</v>
      </c>
      <c r="I453" s="375">
        <v>45432</v>
      </c>
      <c r="J453" t="s">
        <v>22</v>
      </c>
      <c r="K453" t="s">
        <v>3904</v>
      </c>
      <c r="L453" s="33">
        <v>51.98</v>
      </c>
      <c r="M453" s="33">
        <v>51.98</v>
      </c>
      <c r="N453" s="33">
        <v>0</v>
      </c>
      <c r="O453" s="33">
        <v>0</v>
      </c>
      <c r="P453" s="33">
        <v>0</v>
      </c>
      <c r="Q453" s="33">
        <v>0</v>
      </c>
      <c r="R453" s="33">
        <v>51.98</v>
      </c>
      <c r="S453" s="33">
        <v>0</v>
      </c>
      <c r="T453" s="33">
        <v>0</v>
      </c>
      <c r="U453" s="33">
        <v>0</v>
      </c>
      <c r="V453" s="33">
        <v>0</v>
      </c>
      <c r="W453" s="33">
        <v>0</v>
      </c>
      <c r="X453" s="33">
        <v>0</v>
      </c>
      <c r="Y453" s="33">
        <v>0</v>
      </c>
      <c r="Z453" s="33">
        <v>0</v>
      </c>
      <c r="AA453" s="33">
        <v>0</v>
      </c>
      <c r="AB453" s="33">
        <v>0</v>
      </c>
      <c r="AC453" t="s">
        <v>3873</v>
      </c>
      <c r="AD453" t="s">
        <v>3881</v>
      </c>
      <c r="AE453" t="s">
        <v>4631</v>
      </c>
      <c r="AF453" t="s">
        <v>3876</v>
      </c>
    </row>
    <row r="454" spans="1:32" x14ac:dyDescent="0.25">
      <c r="A454" s="161">
        <v>45677</v>
      </c>
      <c r="B454" s="161">
        <v>45677</v>
      </c>
      <c r="C454" t="s">
        <v>3894</v>
      </c>
      <c r="D454" t="s">
        <v>4334</v>
      </c>
      <c r="E454" t="s">
        <v>3997</v>
      </c>
      <c r="F454" s="375">
        <v>40231</v>
      </c>
      <c r="G454" t="s">
        <v>4632</v>
      </c>
      <c r="H454" t="s">
        <v>3935</v>
      </c>
      <c r="I454" t="s">
        <v>4633</v>
      </c>
      <c r="J454" t="s">
        <v>3888</v>
      </c>
      <c r="K454" t="s">
        <v>3904</v>
      </c>
      <c r="L454" s="33">
        <v>876.93</v>
      </c>
      <c r="M454" s="33">
        <v>532.92999999999995</v>
      </c>
      <c r="N454" s="33">
        <v>0</v>
      </c>
      <c r="O454" s="33">
        <v>0</v>
      </c>
      <c r="P454" s="33">
        <v>0</v>
      </c>
      <c r="Q454" s="33">
        <v>0</v>
      </c>
      <c r="R454" s="33">
        <v>876.93</v>
      </c>
      <c r="S454" s="33">
        <v>344</v>
      </c>
      <c r="T454" s="33">
        <v>0</v>
      </c>
      <c r="U454" s="33">
        <v>0</v>
      </c>
      <c r="V454" s="33">
        <v>344</v>
      </c>
      <c r="W454" s="33">
        <v>0</v>
      </c>
      <c r="X454" s="33">
        <v>0</v>
      </c>
      <c r="Y454" s="33">
        <v>0</v>
      </c>
      <c r="Z454" s="33">
        <v>343.99</v>
      </c>
      <c r="AA454" s="33">
        <v>0</v>
      </c>
      <c r="AB454" s="33">
        <v>0</v>
      </c>
      <c r="AC454" t="s">
        <v>3924</v>
      </c>
      <c r="AD454" t="s">
        <v>3881</v>
      </c>
      <c r="AE454" t="s">
        <v>4634</v>
      </c>
      <c r="AF454" t="s">
        <v>3876</v>
      </c>
    </row>
    <row r="455" spans="1:32" x14ac:dyDescent="0.25">
      <c r="A455" s="161">
        <v>45677</v>
      </c>
      <c r="B455" s="161">
        <v>45677</v>
      </c>
      <c r="C455" t="s">
        <v>3868</v>
      </c>
      <c r="D455" t="s">
        <v>3877</v>
      </c>
      <c r="E455" t="s">
        <v>1914</v>
      </c>
      <c r="F455" s="375">
        <v>40804</v>
      </c>
      <c r="G455" t="s">
        <v>4229</v>
      </c>
      <c r="H455" t="s">
        <v>3871</v>
      </c>
      <c r="I455" s="375">
        <v>45439</v>
      </c>
      <c r="J455" t="s">
        <v>22</v>
      </c>
      <c r="K455" t="s">
        <v>3904</v>
      </c>
      <c r="L455" s="33">
        <v>140</v>
      </c>
      <c r="M455" s="33">
        <v>0</v>
      </c>
      <c r="N455" s="33">
        <v>0</v>
      </c>
      <c r="O455" s="33">
        <v>0</v>
      </c>
      <c r="P455" s="33">
        <v>0</v>
      </c>
      <c r="Q455" s="33">
        <v>0</v>
      </c>
      <c r="R455" s="33">
        <v>140</v>
      </c>
      <c r="S455" s="33">
        <v>140</v>
      </c>
      <c r="T455" s="33">
        <v>0</v>
      </c>
      <c r="U455" s="33">
        <v>0</v>
      </c>
      <c r="V455" s="33">
        <v>140</v>
      </c>
      <c r="W455" s="33">
        <v>0</v>
      </c>
      <c r="X455" s="33">
        <v>0</v>
      </c>
      <c r="Y455" s="33">
        <v>0</v>
      </c>
      <c r="Z455" s="33">
        <v>0</v>
      </c>
      <c r="AA455" s="33">
        <v>0</v>
      </c>
      <c r="AB455" s="33">
        <v>280</v>
      </c>
      <c r="AC455" t="s">
        <v>3967</v>
      </c>
      <c r="AD455" t="s">
        <v>3881</v>
      </c>
      <c r="AE455" t="s">
        <v>4635</v>
      </c>
      <c r="AF455" t="s">
        <v>3876</v>
      </c>
    </row>
    <row r="456" spans="1:32" x14ac:dyDescent="0.25">
      <c r="A456" s="161">
        <v>45677</v>
      </c>
      <c r="B456" s="161">
        <v>45677</v>
      </c>
      <c r="C456" t="s">
        <v>3868</v>
      </c>
      <c r="D456" t="s">
        <v>3877</v>
      </c>
      <c r="E456" t="s">
        <v>1914</v>
      </c>
      <c r="F456" s="375">
        <v>40889</v>
      </c>
      <c r="G456" t="s">
        <v>4636</v>
      </c>
      <c r="H456" t="s">
        <v>3871</v>
      </c>
      <c r="I456" s="375">
        <v>45445</v>
      </c>
      <c r="J456" t="s">
        <v>22</v>
      </c>
      <c r="K456" t="s">
        <v>3904</v>
      </c>
      <c r="L456" s="33">
        <v>411.2</v>
      </c>
      <c r="M456" s="33">
        <v>1.75</v>
      </c>
      <c r="N456" s="33">
        <v>0</v>
      </c>
      <c r="O456" s="33">
        <v>0</v>
      </c>
      <c r="P456" s="33">
        <v>0</v>
      </c>
      <c r="Q456" s="33">
        <v>0</v>
      </c>
      <c r="R456" s="33">
        <v>411.2</v>
      </c>
      <c r="S456" s="33">
        <v>409.45</v>
      </c>
      <c r="T456" s="33">
        <v>0</v>
      </c>
      <c r="U456" s="33">
        <v>0</v>
      </c>
      <c r="V456" s="33">
        <v>409.45</v>
      </c>
      <c r="W456" s="33">
        <v>0</v>
      </c>
      <c r="X456" s="33">
        <v>0</v>
      </c>
      <c r="Y456" s="33">
        <v>0</v>
      </c>
      <c r="Z456" s="33">
        <v>409.45</v>
      </c>
      <c r="AA456" s="33">
        <v>0</v>
      </c>
      <c r="AB456" s="33">
        <v>0</v>
      </c>
      <c r="AC456" t="s">
        <v>3967</v>
      </c>
      <c r="AD456" t="s">
        <v>3881</v>
      </c>
      <c r="AE456" t="s">
        <v>4637</v>
      </c>
      <c r="AF456" t="s">
        <v>3876</v>
      </c>
    </row>
    <row r="457" spans="1:32" x14ac:dyDescent="0.25">
      <c r="A457" s="161">
        <v>45677</v>
      </c>
      <c r="B457" s="161">
        <v>45677</v>
      </c>
      <c r="C457" t="s">
        <v>3894</v>
      </c>
      <c r="D457" t="s">
        <v>3996</v>
      </c>
      <c r="E457" t="s">
        <v>3907</v>
      </c>
      <c r="F457" s="375">
        <v>40866</v>
      </c>
      <c r="G457" t="s">
        <v>4122</v>
      </c>
      <c r="H457" t="s">
        <v>3871</v>
      </c>
      <c r="I457" s="375">
        <v>45447</v>
      </c>
      <c r="J457" t="s">
        <v>3888</v>
      </c>
      <c r="K457" t="s">
        <v>3940</v>
      </c>
      <c r="L457" s="33">
        <v>1323.58</v>
      </c>
      <c r="M457" s="33">
        <v>679.29</v>
      </c>
      <c r="N457" s="33">
        <v>0</v>
      </c>
      <c r="O457" s="33">
        <v>0</v>
      </c>
      <c r="P457" s="33">
        <v>0</v>
      </c>
      <c r="Q457" s="33">
        <v>0</v>
      </c>
      <c r="R457" s="33">
        <v>1323.58</v>
      </c>
      <c r="S457" s="33">
        <v>644.29</v>
      </c>
      <c r="T457" s="33">
        <v>0</v>
      </c>
      <c r="U457" s="33">
        <v>0</v>
      </c>
      <c r="V457" s="33">
        <v>644.29</v>
      </c>
      <c r="W457" s="33">
        <v>0</v>
      </c>
      <c r="X457" s="33">
        <v>0</v>
      </c>
      <c r="Y457" s="33">
        <v>0</v>
      </c>
      <c r="Z457" s="33">
        <v>644.29</v>
      </c>
      <c r="AA457" s="33">
        <v>0</v>
      </c>
      <c r="AB457" s="33">
        <v>0</v>
      </c>
      <c r="AC457" t="s">
        <v>3910</v>
      </c>
      <c r="AD457" t="s">
        <v>3881</v>
      </c>
      <c r="AE457" t="s">
        <v>4638</v>
      </c>
      <c r="AF457" t="s">
        <v>3876</v>
      </c>
    </row>
    <row r="458" spans="1:32" x14ac:dyDescent="0.25">
      <c r="A458" s="161">
        <v>45677</v>
      </c>
      <c r="B458" s="161">
        <v>45677</v>
      </c>
      <c r="C458" t="s">
        <v>3894</v>
      </c>
      <c r="D458" t="s">
        <v>3996</v>
      </c>
      <c r="E458" t="s">
        <v>3907</v>
      </c>
      <c r="F458" s="375">
        <v>35928</v>
      </c>
      <c r="G458" t="s">
        <v>4639</v>
      </c>
      <c r="H458" t="s">
        <v>3903</v>
      </c>
      <c r="I458" s="375">
        <v>45451</v>
      </c>
      <c r="J458" t="s">
        <v>22</v>
      </c>
      <c r="K458" t="s">
        <v>3904</v>
      </c>
      <c r="L458" s="33">
        <v>175</v>
      </c>
      <c r="M458" s="33">
        <v>0</v>
      </c>
      <c r="N458" s="33">
        <v>175</v>
      </c>
      <c r="O458" s="33">
        <v>175</v>
      </c>
      <c r="P458" s="33">
        <v>0</v>
      </c>
      <c r="Q458" s="33">
        <v>0</v>
      </c>
      <c r="R458" s="33">
        <v>0</v>
      </c>
      <c r="S458" s="33">
        <v>0</v>
      </c>
      <c r="T458" s="33">
        <v>0</v>
      </c>
      <c r="U458" s="33">
        <v>0</v>
      </c>
      <c r="V458" s="33">
        <v>175</v>
      </c>
      <c r="W458" s="33">
        <v>0</v>
      </c>
      <c r="X458" s="33">
        <v>0</v>
      </c>
      <c r="Y458" s="33">
        <v>0</v>
      </c>
      <c r="Z458" s="33">
        <v>0</v>
      </c>
      <c r="AA458" s="33">
        <v>0</v>
      </c>
      <c r="AB458" s="33">
        <v>0</v>
      </c>
      <c r="AC458" t="s">
        <v>3938</v>
      </c>
      <c r="AD458" t="s">
        <v>3881</v>
      </c>
      <c r="AE458" t="s">
        <v>4640</v>
      </c>
      <c r="AF458" t="s">
        <v>3876</v>
      </c>
    </row>
    <row r="459" spans="1:32" x14ac:dyDescent="0.25">
      <c r="A459" s="161">
        <v>45677</v>
      </c>
      <c r="B459" s="161">
        <v>45677</v>
      </c>
      <c r="C459" t="s">
        <v>3894</v>
      </c>
      <c r="D459" t="s">
        <v>3996</v>
      </c>
      <c r="E459" t="s">
        <v>3997</v>
      </c>
      <c r="F459" s="375">
        <v>39654</v>
      </c>
      <c r="G459" t="s">
        <v>4641</v>
      </c>
      <c r="H459" t="s">
        <v>3903</v>
      </c>
      <c r="I459" s="375">
        <v>45453</v>
      </c>
      <c r="J459" t="s">
        <v>22</v>
      </c>
      <c r="K459" t="s">
        <v>3904</v>
      </c>
      <c r="L459" s="33">
        <v>665</v>
      </c>
      <c r="M459" s="33">
        <v>0</v>
      </c>
      <c r="N459" s="33">
        <v>665</v>
      </c>
      <c r="O459" s="33">
        <v>665</v>
      </c>
      <c r="P459" s="33">
        <v>0</v>
      </c>
      <c r="Q459" s="33">
        <v>0</v>
      </c>
      <c r="R459" s="33">
        <v>0</v>
      </c>
      <c r="S459" s="33">
        <v>0</v>
      </c>
      <c r="T459" s="33">
        <v>0</v>
      </c>
      <c r="U459" s="33">
        <v>0</v>
      </c>
      <c r="V459" s="33">
        <v>665</v>
      </c>
      <c r="W459" s="33">
        <v>0</v>
      </c>
      <c r="X459" s="33">
        <v>0</v>
      </c>
      <c r="Y459" s="33">
        <v>0</v>
      </c>
      <c r="Z459" s="33">
        <v>0</v>
      </c>
      <c r="AA459" s="33">
        <v>0</v>
      </c>
      <c r="AB459" s="33">
        <v>105</v>
      </c>
      <c r="AC459" t="s">
        <v>3983</v>
      </c>
      <c r="AD459" t="s">
        <v>3881</v>
      </c>
      <c r="AE459" t="s">
        <v>4642</v>
      </c>
      <c r="AF459" t="s">
        <v>3876</v>
      </c>
    </row>
    <row r="460" spans="1:32" x14ac:dyDescent="0.25">
      <c r="A460" s="161">
        <v>45677</v>
      </c>
      <c r="B460" s="161">
        <v>45677</v>
      </c>
      <c r="C460" t="s">
        <v>3894</v>
      </c>
      <c r="D460" t="s">
        <v>3996</v>
      </c>
      <c r="E460" t="s">
        <v>3997</v>
      </c>
      <c r="F460" s="375">
        <v>39654</v>
      </c>
      <c r="G460" t="s">
        <v>4641</v>
      </c>
      <c r="H460" t="s">
        <v>3871</v>
      </c>
      <c r="I460" s="375">
        <v>45456</v>
      </c>
      <c r="J460" t="s">
        <v>22</v>
      </c>
      <c r="K460" t="s">
        <v>3904</v>
      </c>
      <c r="L460" s="33">
        <v>105</v>
      </c>
      <c r="M460" s="33">
        <v>0</v>
      </c>
      <c r="N460" s="33">
        <v>0</v>
      </c>
      <c r="O460" s="33">
        <v>0</v>
      </c>
      <c r="P460" s="33">
        <v>0</v>
      </c>
      <c r="Q460" s="33">
        <v>0</v>
      </c>
      <c r="R460" s="33">
        <v>105</v>
      </c>
      <c r="S460" s="33">
        <v>105</v>
      </c>
      <c r="T460" s="33">
        <v>0</v>
      </c>
      <c r="U460" s="33">
        <v>0</v>
      </c>
      <c r="V460" s="33">
        <v>105</v>
      </c>
      <c r="W460" s="33">
        <v>0</v>
      </c>
      <c r="X460" s="33">
        <v>0</v>
      </c>
      <c r="Y460" s="33">
        <v>0</v>
      </c>
      <c r="Z460" s="33">
        <v>0</v>
      </c>
      <c r="AA460" s="33">
        <v>0</v>
      </c>
      <c r="AB460" s="33">
        <v>105</v>
      </c>
      <c r="AC460" t="s">
        <v>3983</v>
      </c>
      <c r="AD460" t="s">
        <v>3881</v>
      </c>
      <c r="AE460" t="s">
        <v>4642</v>
      </c>
      <c r="AF460" t="s">
        <v>3876</v>
      </c>
    </row>
    <row r="461" spans="1:32" x14ac:dyDescent="0.25">
      <c r="A461" s="161">
        <v>45677</v>
      </c>
      <c r="B461" s="161">
        <v>45677</v>
      </c>
      <c r="C461" t="s">
        <v>3868</v>
      </c>
      <c r="D461" t="s">
        <v>3877</v>
      </c>
      <c r="E461" t="s">
        <v>3878</v>
      </c>
      <c r="F461" s="375">
        <v>40946</v>
      </c>
      <c r="G461" t="s">
        <v>4026</v>
      </c>
      <c r="H461" t="s">
        <v>3903</v>
      </c>
      <c r="I461" s="375">
        <v>45457</v>
      </c>
      <c r="J461" t="s">
        <v>22</v>
      </c>
      <c r="K461" t="s">
        <v>3904</v>
      </c>
      <c r="L461" s="33">
        <v>35</v>
      </c>
      <c r="M461" s="33">
        <v>0</v>
      </c>
      <c r="N461" s="33">
        <v>35</v>
      </c>
      <c r="O461" s="33">
        <v>35</v>
      </c>
      <c r="P461" s="33">
        <v>0</v>
      </c>
      <c r="Q461" s="33">
        <v>0</v>
      </c>
      <c r="R461" s="33">
        <v>0</v>
      </c>
      <c r="S461" s="33">
        <v>0</v>
      </c>
      <c r="T461" s="33">
        <v>0</v>
      </c>
      <c r="U461" s="33">
        <v>0</v>
      </c>
      <c r="V461" s="33">
        <v>35</v>
      </c>
      <c r="W461" s="33">
        <v>0</v>
      </c>
      <c r="X461" s="33">
        <v>0</v>
      </c>
      <c r="Y461" s="33">
        <v>0</v>
      </c>
      <c r="Z461" s="33">
        <v>0</v>
      </c>
      <c r="AA461" s="33">
        <v>0</v>
      </c>
      <c r="AB461" s="33">
        <v>0</v>
      </c>
      <c r="AC461" t="s">
        <v>3880</v>
      </c>
      <c r="AD461" t="s">
        <v>3881</v>
      </c>
      <c r="AE461" t="s">
        <v>4643</v>
      </c>
      <c r="AF461" t="s">
        <v>3876</v>
      </c>
    </row>
    <row r="462" spans="1:32" x14ac:dyDescent="0.25">
      <c r="A462" s="161">
        <v>45677</v>
      </c>
      <c r="B462" s="161">
        <v>45677</v>
      </c>
      <c r="C462" t="s">
        <v>3868</v>
      </c>
      <c r="D462" t="s">
        <v>3877</v>
      </c>
      <c r="E462" t="s">
        <v>1914</v>
      </c>
      <c r="F462" s="375">
        <v>40954</v>
      </c>
      <c r="G462" t="s">
        <v>4102</v>
      </c>
      <c r="H462" t="s">
        <v>3871</v>
      </c>
      <c r="I462" s="375">
        <v>45459</v>
      </c>
      <c r="J462" t="s">
        <v>22</v>
      </c>
      <c r="K462" t="s">
        <v>3904</v>
      </c>
      <c r="L462" s="33">
        <v>155.93</v>
      </c>
      <c r="M462" s="33">
        <v>155.93</v>
      </c>
      <c r="N462" s="33">
        <v>0</v>
      </c>
      <c r="O462" s="33">
        <v>0</v>
      </c>
      <c r="P462" s="33">
        <v>0</v>
      </c>
      <c r="Q462" s="33">
        <v>0</v>
      </c>
      <c r="R462" s="33">
        <v>155.93</v>
      </c>
      <c r="S462" s="33">
        <v>0</v>
      </c>
      <c r="T462" s="33">
        <v>0</v>
      </c>
      <c r="U462" s="33">
        <v>0</v>
      </c>
      <c r="V462" s="33">
        <v>0</v>
      </c>
      <c r="W462" s="33">
        <v>0</v>
      </c>
      <c r="X462" s="33">
        <v>0</v>
      </c>
      <c r="Y462" s="33">
        <v>0</v>
      </c>
      <c r="Z462" s="33">
        <v>0</v>
      </c>
      <c r="AA462" s="33">
        <v>0</v>
      </c>
      <c r="AB462" s="33">
        <v>0</v>
      </c>
      <c r="AC462" t="s">
        <v>3905</v>
      </c>
      <c r="AD462" t="s">
        <v>3881</v>
      </c>
      <c r="AE462" t="s">
        <v>4644</v>
      </c>
      <c r="AF462" t="s">
        <v>3876</v>
      </c>
    </row>
    <row r="463" spans="1:32" x14ac:dyDescent="0.25">
      <c r="A463" s="161">
        <v>45677</v>
      </c>
      <c r="B463" s="161">
        <v>45677</v>
      </c>
      <c r="C463" t="s">
        <v>3868</v>
      </c>
      <c r="D463" t="s">
        <v>3996</v>
      </c>
      <c r="E463" t="s">
        <v>3878</v>
      </c>
      <c r="F463" s="375">
        <v>35007</v>
      </c>
      <c r="G463" t="s">
        <v>4284</v>
      </c>
      <c r="H463" t="s">
        <v>3903</v>
      </c>
      <c r="I463" s="375">
        <v>45489</v>
      </c>
      <c r="J463" t="s">
        <v>22</v>
      </c>
      <c r="K463" t="s">
        <v>3904</v>
      </c>
      <c r="L463" s="33">
        <v>70</v>
      </c>
      <c r="M463" s="33">
        <v>0</v>
      </c>
      <c r="N463" s="33">
        <v>70</v>
      </c>
      <c r="O463" s="33">
        <v>70</v>
      </c>
      <c r="P463" s="33">
        <v>0</v>
      </c>
      <c r="Q463" s="33">
        <v>0</v>
      </c>
      <c r="R463" s="33">
        <v>0</v>
      </c>
      <c r="S463" s="33">
        <v>0</v>
      </c>
      <c r="T463" s="33">
        <v>0</v>
      </c>
      <c r="U463" s="33">
        <v>0</v>
      </c>
      <c r="V463" s="33">
        <v>70</v>
      </c>
      <c r="W463" s="33">
        <v>0</v>
      </c>
      <c r="X463" s="33">
        <v>0</v>
      </c>
      <c r="Y463" s="33">
        <v>0</v>
      </c>
      <c r="Z463" s="33">
        <v>0</v>
      </c>
      <c r="AA463" s="33">
        <v>0</v>
      </c>
      <c r="AB463" s="33">
        <v>0</v>
      </c>
      <c r="AC463" t="s">
        <v>3988</v>
      </c>
      <c r="AD463" t="s">
        <v>3881</v>
      </c>
      <c r="AE463" t="s">
        <v>4645</v>
      </c>
      <c r="AF463" t="s">
        <v>3876</v>
      </c>
    </row>
    <row r="464" spans="1:32" x14ac:dyDescent="0.25">
      <c r="A464" s="161">
        <v>45677</v>
      </c>
      <c r="B464" s="161">
        <v>45677</v>
      </c>
      <c r="C464" t="s">
        <v>3868</v>
      </c>
      <c r="D464" t="s">
        <v>3996</v>
      </c>
      <c r="E464" t="s">
        <v>3878</v>
      </c>
      <c r="F464" s="375">
        <v>35007</v>
      </c>
      <c r="G464" t="s">
        <v>4284</v>
      </c>
      <c r="H464" t="s">
        <v>3871</v>
      </c>
      <c r="I464" s="375">
        <v>45490</v>
      </c>
      <c r="J464" t="s">
        <v>22</v>
      </c>
      <c r="K464" t="s">
        <v>3904</v>
      </c>
      <c r="L464" s="33">
        <v>155.93</v>
      </c>
      <c r="M464" s="33">
        <v>155.93</v>
      </c>
      <c r="N464" s="33">
        <v>0</v>
      </c>
      <c r="O464" s="33">
        <v>0</v>
      </c>
      <c r="P464" s="33">
        <v>0</v>
      </c>
      <c r="Q464" s="33">
        <v>0</v>
      </c>
      <c r="R464" s="33">
        <v>155.93</v>
      </c>
      <c r="S464" s="33">
        <v>0</v>
      </c>
      <c r="T464" s="33">
        <v>0</v>
      </c>
      <c r="U464" s="33">
        <v>0</v>
      </c>
      <c r="V464" s="33">
        <v>0</v>
      </c>
      <c r="W464" s="33">
        <v>0</v>
      </c>
      <c r="X464" s="33">
        <v>0</v>
      </c>
      <c r="Y464" s="33">
        <v>0</v>
      </c>
      <c r="Z464" s="33">
        <v>0</v>
      </c>
      <c r="AA464" s="33">
        <v>0</v>
      </c>
      <c r="AB464" s="33">
        <v>0</v>
      </c>
      <c r="AC464" t="s">
        <v>3988</v>
      </c>
      <c r="AD464" t="s">
        <v>3881</v>
      </c>
      <c r="AE464" t="s">
        <v>4645</v>
      </c>
      <c r="AF464" t="s">
        <v>3876</v>
      </c>
    </row>
    <row r="465" spans="1:32" x14ac:dyDescent="0.25">
      <c r="A465" s="161">
        <v>45677</v>
      </c>
      <c r="B465" s="161">
        <v>45677</v>
      </c>
      <c r="C465" t="s">
        <v>3894</v>
      </c>
      <c r="D465" t="s">
        <v>3891</v>
      </c>
      <c r="E465" t="s">
        <v>3997</v>
      </c>
      <c r="F465" s="375">
        <v>38825</v>
      </c>
      <c r="G465" t="s">
        <v>4156</v>
      </c>
      <c r="H465" t="s">
        <v>3903</v>
      </c>
      <c r="I465" s="375">
        <v>45491</v>
      </c>
      <c r="J465" t="s">
        <v>22</v>
      </c>
      <c r="K465" t="s">
        <v>3904</v>
      </c>
      <c r="L465" s="33">
        <v>122.5</v>
      </c>
      <c r="M465" s="33">
        <v>0</v>
      </c>
      <c r="N465" s="33">
        <v>122.5</v>
      </c>
      <c r="O465" s="33">
        <v>122.5</v>
      </c>
      <c r="P465" s="33">
        <v>0</v>
      </c>
      <c r="Q465" s="33">
        <v>0</v>
      </c>
      <c r="R465" s="33">
        <v>0</v>
      </c>
      <c r="S465" s="33">
        <v>0</v>
      </c>
      <c r="T465" s="33">
        <v>0</v>
      </c>
      <c r="U465" s="33">
        <v>0</v>
      </c>
      <c r="V465" s="33">
        <v>122.5</v>
      </c>
      <c r="W465" s="33">
        <v>0</v>
      </c>
      <c r="X465" s="33">
        <v>0</v>
      </c>
      <c r="Y465" s="33">
        <v>0</v>
      </c>
      <c r="Z465" s="33">
        <v>0</v>
      </c>
      <c r="AA465" s="33">
        <v>0</v>
      </c>
      <c r="AB465" s="33">
        <v>0</v>
      </c>
      <c r="AC465" t="s">
        <v>3957</v>
      </c>
      <c r="AD465" t="s">
        <v>3881</v>
      </c>
      <c r="AE465" t="s">
        <v>4646</v>
      </c>
      <c r="AF465" t="s">
        <v>3876</v>
      </c>
    </row>
    <row r="466" spans="1:32" x14ac:dyDescent="0.25">
      <c r="A466" s="161">
        <v>45677</v>
      </c>
      <c r="B466" s="161">
        <v>45677</v>
      </c>
      <c r="C466" t="s">
        <v>3894</v>
      </c>
      <c r="D466" t="s">
        <v>3891</v>
      </c>
      <c r="E466" t="s">
        <v>3997</v>
      </c>
      <c r="F466" s="375">
        <v>38825</v>
      </c>
      <c r="G466" t="s">
        <v>4156</v>
      </c>
      <c r="H466" t="s">
        <v>3871</v>
      </c>
      <c r="I466" s="375">
        <v>45493</v>
      </c>
      <c r="J466" t="s">
        <v>22</v>
      </c>
      <c r="K466" t="s">
        <v>3904</v>
      </c>
      <c r="L466" s="33">
        <v>208</v>
      </c>
      <c r="M466" s="33">
        <v>208</v>
      </c>
      <c r="N466" s="33">
        <v>0</v>
      </c>
      <c r="O466" s="33">
        <v>0</v>
      </c>
      <c r="P466" s="33">
        <v>0</v>
      </c>
      <c r="Q466" s="33">
        <v>0</v>
      </c>
      <c r="R466" s="33">
        <v>208</v>
      </c>
      <c r="S466" s="33">
        <v>0</v>
      </c>
      <c r="T466" s="33">
        <v>0</v>
      </c>
      <c r="U466" s="33">
        <v>0</v>
      </c>
      <c r="V466" s="33">
        <v>0</v>
      </c>
      <c r="W466" s="33">
        <v>0</v>
      </c>
      <c r="X466" s="33">
        <v>0</v>
      </c>
      <c r="Y466" s="33">
        <v>0</v>
      </c>
      <c r="Z466" s="33">
        <v>0</v>
      </c>
      <c r="AA466" s="33">
        <v>0</v>
      </c>
      <c r="AB466" s="33">
        <v>0</v>
      </c>
      <c r="AC466" t="s">
        <v>3957</v>
      </c>
      <c r="AD466" t="s">
        <v>3881</v>
      </c>
      <c r="AE466" t="s">
        <v>4646</v>
      </c>
      <c r="AF466" t="s">
        <v>3876</v>
      </c>
    </row>
    <row r="467" spans="1:32" x14ac:dyDescent="0.25">
      <c r="A467" s="161">
        <v>45677</v>
      </c>
      <c r="B467" s="161">
        <v>45677</v>
      </c>
      <c r="C467" t="s">
        <v>3894</v>
      </c>
      <c r="D467" t="s">
        <v>3891</v>
      </c>
      <c r="E467" t="s">
        <v>3907</v>
      </c>
      <c r="F467" s="375">
        <v>40990</v>
      </c>
      <c r="G467" t="s">
        <v>4647</v>
      </c>
      <c r="H467" t="s">
        <v>3903</v>
      </c>
      <c r="I467" s="375">
        <v>45494</v>
      </c>
      <c r="J467" t="s">
        <v>22</v>
      </c>
      <c r="K467" t="s">
        <v>3904</v>
      </c>
      <c r="L467" s="33">
        <v>175</v>
      </c>
      <c r="M467" s="33">
        <v>0</v>
      </c>
      <c r="N467" s="33">
        <v>175</v>
      </c>
      <c r="O467" s="33">
        <v>175</v>
      </c>
      <c r="P467" s="33">
        <v>0</v>
      </c>
      <c r="Q467" s="33">
        <v>0</v>
      </c>
      <c r="R467" s="33">
        <v>0</v>
      </c>
      <c r="S467" s="33">
        <v>0</v>
      </c>
      <c r="T467" s="33">
        <v>0</v>
      </c>
      <c r="U467" s="33">
        <v>0</v>
      </c>
      <c r="V467" s="33">
        <v>175</v>
      </c>
      <c r="W467" s="33">
        <v>0</v>
      </c>
      <c r="X467" s="33">
        <v>0</v>
      </c>
      <c r="Y467" s="33">
        <v>0</v>
      </c>
      <c r="Z467" s="33">
        <v>0</v>
      </c>
      <c r="AA467" s="33">
        <v>0</v>
      </c>
      <c r="AB467" s="33">
        <v>0</v>
      </c>
      <c r="AC467" t="s">
        <v>4253</v>
      </c>
      <c r="AD467" t="s">
        <v>3881</v>
      </c>
      <c r="AE467" t="s">
        <v>4648</v>
      </c>
      <c r="AF467" t="s">
        <v>3876</v>
      </c>
    </row>
    <row r="468" spans="1:32" x14ac:dyDescent="0.25">
      <c r="A468" s="161">
        <v>45677</v>
      </c>
      <c r="B468" s="161">
        <v>45677</v>
      </c>
      <c r="C468" t="s">
        <v>3868</v>
      </c>
      <c r="D468" t="s">
        <v>3877</v>
      </c>
      <c r="E468" t="s">
        <v>1914</v>
      </c>
      <c r="F468" s="375">
        <v>40205</v>
      </c>
      <c r="G468" t="s">
        <v>4649</v>
      </c>
      <c r="H468" t="s">
        <v>3903</v>
      </c>
      <c r="I468" s="375">
        <v>45496</v>
      </c>
      <c r="J468" t="s">
        <v>22</v>
      </c>
      <c r="K468" t="s">
        <v>3904</v>
      </c>
      <c r="L468" s="33">
        <v>178.5</v>
      </c>
      <c r="M468" s="33">
        <v>0</v>
      </c>
      <c r="N468" s="33">
        <v>178.5</v>
      </c>
      <c r="O468" s="33">
        <v>178.5</v>
      </c>
      <c r="P468" s="33">
        <v>0</v>
      </c>
      <c r="Q468" s="33">
        <v>0</v>
      </c>
      <c r="R468" s="33">
        <v>0</v>
      </c>
      <c r="S468" s="33">
        <v>0</v>
      </c>
      <c r="T468" s="33">
        <v>0</v>
      </c>
      <c r="U468" s="33">
        <v>0</v>
      </c>
      <c r="V468" s="33">
        <v>178.5</v>
      </c>
      <c r="W468" s="33">
        <v>0</v>
      </c>
      <c r="X468" s="33">
        <v>0</v>
      </c>
      <c r="Y468" s="33">
        <v>0</v>
      </c>
      <c r="Z468" s="33">
        <v>0</v>
      </c>
      <c r="AA468" s="33">
        <v>0</v>
      </c>
      <c r="AB468" s="33">
        <v>0</v>
      </c>
      <c r="AC468" t="s">
        <v>3910</v>
      </c>
      <c r="AD468" t="s">
        <v>3881</v>
      </c>
      <c r="AE468" t="s">
        <v>4650</v>
      </c>
      <c r="AF468" t="s">
        <v>3876</v>
      </c>
    </row>
    <row r="469" spans="1:32" x14ac:dyDescent="0.25">
      <c r="A469" s="161">
        <v>45677</v>
      </c>
      <c r="B469" s="161">
        <v>45677</v>
      </c>
      <c r="C469" t="s">
        <v>3894</v>
      </c>
      <c r="D469" t="s">
        <v>3891</v>
      </c>
      <c r="E469" t="s">
        <v>3997</v>
      </c>
      <c r="F469" s="375">
        <v>35007</v>
      </c>
      <c r="G469" t="s">
        <v>4284</v>
      </c>
      <c r="H469" t="s">
        <v>3871</v>
      </c>
      <c r="I469" s="375">
        <v>45499</v>
      </c>
      <c r="J469" t="s">
        <v>22</v>
      </c>
      <c r="K469" t="s">
        <v>3904</v>
      </c>
      <c r="L469" s="33">
        <v>416</v>
      </c>
      <c r="M469" s="33">
        <v>416</v>
      </c>
      <c r="N469" s="33">
        <v>0</v>
      </c>
      <c r="O469" s="33">
        <v>0</v>
      </c>
      <c r="P469" s="33">
        <v>0</v>
      </c>
      <c r="Q469" s="33">
        <v>0</v>
      </c>
      <c r="R469" s="33">
        <v>416</v>
      </c>
      <c r="S469" s="33">
        <v>0</v>
      </c>
      <c r="T469" s="33">
        <v>0</v>
      </c>
      <c r="U469" s="33">
        <v>0</v>
      </c>
      <c r="V469" s="33">
        <v>0</v>
      </c>
      <c r="W469" s="33">
        <v>0</v>
      </c>
      <c r="X469" s="33">
        <v>0</v>
      </c>
      <c r="Y469" s="33">
        <v>0</v>
      </c>
      <c r="Z469" s="33">
        <v>0</v>
      </c>
      <c r="AA469" s="33">
        <v>0</v>
      </c>
      <c r="AB469" s="33">
        <v>0</v>
      </c>
      <c r="AC469" t="s">
        <v>3957</v>
      </c>
      <c r="AD469" t="s">
        <v>3881</v>
      </c>
      <c r="AE469" t="s">
        <v>4651</v>
      </c>
      <c r="AF469" t="s">
        <v>3876</v>
      </c>
    </row>
    <row r="470" spans="1:32" x14ac:dyDescent="0.25">
      <c r="A470" s="161">
        <v>45677</v>
      </c>
      <c r="B470" s="161">
        <v>45677</v>
      </c>
      <c r="C470" t="s">
        <v>3894</v>
      </c>
      <c r="D470" t="s">
        <v>3996</v>
      </c>
      <c r="E470" t="s">
        <v>3907</v>
      </c>
      <c r="F470" s="375">
        <v>34932</v>
      </c>
      <c r="G470" t="s">
        <v>4652</v>
      </c>
      <c r="H470" t="s">
        <v>3903</v>
      </c>
      <c r="I470" s="375">
        <v>45501</v>
      </c>
      <c r="J470" t="s">
        <v>22</v>
      </c>
      <c r="K470" t="s">
        <v>3904</v>
      </c>
      <c r="L470" s="33">
        <v>192.5</v>
      </c>
      <c r="M470" s="33">
        <v>0</v>
      </c>
      <c r="N470" s="33">
        <v>192.5</v>
      </c>
      <c r="O470" s="33">
        <v>192.5</v>
      </c>
      <c r="P470" s="33">
        <v>0</v>
      </c>
      <c r="Q470" s="33">
        <v>0</v>
      </c>
      <c r="R470" s="33">
        <v>0</v>
      </c>
      <c r="S470" s="33">
        <v>0</v>
      </c>
      <c r="T470" s="33">
        <v>0</v>
      </c>
      <c r="U470" s="33">
        <v>0</v>
      </c>
      <c r="V470" s="33">
        <v>192.5</v>
      </c>
      <c r="W470" s="33">
        <v>0</v>
      </c>
      <c r="X470" s="33">
        <v>0</v>
      </c>
      <c r="Y470" s="33">
        <v>0</v>
      </c>
      <c r="Z470" s="33">
        <v>0</v>
      </c>
      <c r="AA470" s="33">
        <v>0</v>
      </c>
      <c r="AB470" s="33">
        <v>0</v>
      </c>
      <c r="AC470" t="s">
        <v>4018</v>
      </c>
      <c r="AD470" t="s">
        <v>3881</v>
      </c>
      <c r="AE470" t="s">
        <v>4653</v>
      </c>
      <c r="AF470" t="s">
        <v>3876</v>
      </c>
    </row>
    <row r="471" spans="1:32" x14ac:dyDescent="0.25">
      <c r="A471" s="161">
        <v>45677</v>
      </c>
      <c r="B471" s="161">
        <v>45677</v>
      </c>
      <c r="C471" t="s">
        <v>3894</v>
      </c>
      <c r="D471" t="s">
        <v>3996</v>
      </c>
      <c r="E471" t="s">
        <v>3907</v>
      </c>
      <c r="F471" s="375">
        <v>34932</v>
      </c>
      <c r="G471" t="s">
        <v>4652</v>
      </c>
      <c r="H471" t="s">
        <v>3871</v>
      </c>
      <c r="I471" s="375">
        <v>45504</v>
      </c>
      <c r="J471" t="s">
        <v>22</v>
      </c>
      <c r="K471" t="s">
        <v>3904</v>
      </c>
      <c r="L471" s="33">
        <v>363.93</v>
      </c>
      <c r="M471" s="33">
        <v>363.93</v>
      </c>
      <c r="N471" s="33">
        <v>0</v>
      </c>
      <c r="O471" s="33">
        <v>0</v>
      </c>
      <c r="P471" s="33">
        <v>0</v>
      </c>
      <c r="Q471" s="33">
        <v>0</v>
      </c>
      <c r="R471" s="33">
        <v>363.93</v>
      </c>
      <c r="S471" s="33">
        <v>0</v>
      </c>
      <c r="T471" s="33">
        <v>0</v>
      </c>
      <c r="U471" s="33">
        <v>0</v>
      </c>
      <c r="V471" s="33">
        <v>0</v>
      </c>
      <c r="W471" s="33">
        <v>0</v>
      </c>
      <c r="X471" s="33">
        <v>0</v>
      </c>
      <c r="Y471" s="33">
        <v>0</v>
      </c>
      <c r="Z471" s="33">
        <v>0</v>
      </c>
      <c r="AA471" s="33">
        <v>0</v>
      </c>
      <c r="AB471" s="33">
        <v>0</v>
      </c>
      <c r="AC471" t="s">
        <v>4018</v>
      </c>
      <c r="AD471" t="s">
        <v>3881</v>
      </c>
      <c r="AE471" t="s">
        <v>4653</v>
      </c>
      <c r="AF471" t="s">
        <v>3876</v>
      </c>
    </row>
    <row r="472" spans="1:32" x14ac:dyDescent="0.25">
      <c r="A472" s="161">
        <v>45677</v>
      </c>
      <c r="B472" s="161">
        <v>45677</v>
      </c>
      <c r="C472" t="s">
        <v>3894</v>
      </c>
      <c r="D472" t="s">
        <v>3891</v>
      </c>
      <c r="E472" t="s">
        <v>3997</v>
      </c>
      <c r="F472" s="375">
        <v>39389</v>
      </c>
      <c r="G472" t="s">
        <v>4654</v>
      </c>
      <c r="H472" t="s">
        <v>3871</v>
      </c>
      <c r="I472" s="375">
        <v>45506</v>
      </c>
      <c r="J472" t="s">
        <v>3888</v>
      </c>
      <c r="K472" t="s">
        <v>3904</v>
      </c>
      <c r="L472" s="33">
        <v>416</v>
      </c>
      <c r="M472" s="33">
        <v>220.48</v>
      </c>
      <c r="N472" s="33">
        <v>0</v>
      </c>
      <c r="O472" s="33">
        <v>0</v>
      </c>
      <c r="P472" s="33">
        <v>0</v>
      </c>
      <c r="Q472" s="33">
        <v>0</v>
      </c>
      <c r="R472" s="33">
        <v>416</v>
      </c>
      <c r="S472" s="33">
        <v>195.52</v>
      </c>
      <c r="T472" s="33">
        <v>0</v>
      </c>
      <c r="U472" s="33">
        <v>0</v>
      </c>
      <c r="V472" s="33">
        <v>195.52</v>
      </c>
      <c r="W472" s="33">
        <v>0</v>
      </c>
      <c r="X472" s="33">
        <v>0</v>
      </c>
      <c r="Y472" s="33">
        <v>0</v>
      </c>
      <c r="Z472" s="33">
        <v>195.52</v>
      </c>
      <c r="AA472" s="33">
        <v>0</v>
      </c>
      <c r="AB472" s="33">
        <v>0</v>
      </c>
      <c r="AC472" t="s">
        <v>3945</v>
      </c>
      <c r="AD472" t="s">
        <v>3881</v>
      </c>
      <c r="AE472" t="s">
        <v>4655</v>
      </c>
      <c r="AF472" t="s">
        <v>3876</v>
      </c>
    </row>
    <row r="473" spans="1:32" x14ac:dyDescent="0.25">
      <c r="A473" s="161">
        <v>45677</v>
      </c>
      <c r="B473" s="161">
        <v>45677</v>
      </c>
      <c r="C473" t="s">
        <v>3894</v>
      </c>
      <c r="D473" t="s">
        <v>3996</v>
      </c>
      <c r="E473" t="s">
        <v>3907</v>
      </c>
      <c r="F473" s="375">
        <v>38381</v>
      </c>
      <c r="G473" t="s">
        <v>4031</v>
      </c>
      <c r="H473" t="s">
        <v>3909</v>
      </c>
      <c r="I473" s="375">
        <v>45516</v>
      </c>
      <c r="J473" t="s">
        <v>22</v>
      </c>
      <c r="K473" t="s">
        <v>3904</v>
      </c>
      <c r="L473" s="33">
        <v>1200</v>
      </c>
      <c r="M473" s="33">
        <v>0</v>
      </c>
      <c r="N473" s="33">
        <v>1200</v>
      </c>
      <c r="O473" s="33">
        <v>1200</v>
      </c>
      <c r="P473" s="33">
        <v>0</v>
      </c>
      <c r="Q473" s="33">
        <v>0</v>
      </c>
      <c r="R473" s="33">
        <v>0</v>
      </c>
      <c r="S473" s="33">
        <v>0</v>
      </c>
      <c r="T473" s="33">
        <v>0</v>
      </c>
      <c r="U473" s="33">
        <v>0</v>
      </c>
      <c r="V473" s="33">
        <v>1200</v>
      </c>
      <c r="W473" s="33">
        <v>0</v>
      </c>
      <c r="X473" s="33">
        <v>0</v>
      </c>
      <c r="Y473" s="33">
        <v>0</v>
      </c>
      <c r="Z473" s="33">
        <v>0</v>
      </c>
      <c r="AA473" s="33">
        <v>0</v>
      </c>
      <c r="AB473" s="33">
        <v>0</v>
      </c>
      <c r="AC473" t="s">
        <v>3873</v>
      </c>
      <c r="AD473" t="s">
        <v>3881</v>
      </c>
      <c r="AE473" t="s">
        <v>4656</v>
      </c>
      <c r="AF473" t="s">
        <v>3876</v>
      </c>
    </row>
    <row r="474" spans="1:32" x14ac:dyDescent="0.25">
      <c r="A474" s="161">
        <v>45677</v>
      </c>
      <c r="B474" s="161">
        <v>45677</v>
      </c>
      <c r="C474" t="s">
        <v>3868</v>
      </c>
      <c r="D474" t="s">
        <v>3877</v>
      </c>
      <c r="E474" t="s">
        <v>1914</v>
      </c>
      <c r="F474" s="375">
        <v>40932</v>
      </c>
      <c r="G474" t="s">
        <v>4066</v>
      </c>
      <c r="H474" t="s">
        <v>3935</v>
      </c>
      <c r="I474" t="s">
        <v>4657</v>
      </c>
      <c r="J474" t="s">
        <v>3888</v>
      </c>
      <c r="K474" t="s">
        <v>3904</v>
      </c>
      <c r="L474" s="33">
        <v>195.52</v>
      </c>
      <c r="M474" s="33">
        <v>0</v>
      </c>
      <c r="N474" s="33">
        <v>0</v>
      </c>
      <c r="O474" s="33">
        <v>0</v>
      </c>
      <c r="P474" s="33">
        <v>0</v>
      </c>
      <c r="Q474" s="33">
        <v>0</v>
      </c>
      <c r="R474" s="33">
        <v>195.52</v>
      </c>
      <c r="S474" s="33">
        <v>195.52</v>
      </c>
      <c r="T474" s="33">
        <v>0</v>
      </c>
      <c r="U474" s="33">
        <v>0</v>
      </c>
      <c r="V474" s="33">
        <v>195.52</v>
      </c>
      <c r="W474" s="33">
        <v>0</v>
      </c>
      <c r="X474" s="33">
        <v>0</v>
      </c>
      <c r="Y474" s="33">
        <v>0</v>
      </c>
      <c r="Z474" s="33">
        <v>195.52</v>
      </c>
      <c r="AA474" s="33">
        <v>0</v>
      </c>
      <c r="AB474" s="33">
        <v>0</v>
      </c>
      <c r="AC474" t="s">
        <v>4009</v>
      </c>
      <c r="AD474" t="s">
        <v>3874</v>
      </c>
      <c r="AE474" t="s">
        <v>4658</v>
      </c>
      <c r="AF474" t="s">
        <v>3876</v>
      </c>
    </row>
    <row r="475" spans="1:32" x14ac:dyDescent="0.25">
      <c r="A475" s="161">
        <v>45677</v>
      </c>
      <c r="B475" s="161">
        <v>45677</v>
      </c>
      <c r="C475" t="s">
        <v>3868</v>
      </c>
      <c r="D475" t="s">
        <v>3877</v>
      </c>
      <c r="E475" t="s">
        <v>1914</v>
      </c>
      <c r="F475" s="375">
        <v>40299</v>
      </c>
      <c r="G475" t="s">
        <v>4487</v>
      </c>
      <c r="H475" t="s">
        <v>3871</v>
      </c>
      <c r="I475" s="375">
        <v>45520</v>
      </c>
      <c r="J475" t="s">
        <v>22</v>
      </c>
      <c r="K475" t="s">
        <v>3904</v>
      </c>
      <c r="L475" s="33">
        <v>155.93</v>
      </c>
      <c r="M475" s="33">
        <v>155.93</v>
      </c>
      <c r="N475" s="33">
        <v>0</v>
      </c>
      <c r="O475" s="33">
        <v>0</v>
      </c>
      <c r="P475" s="33">
        <v>0</v>
      </c>
      <c r="Q475" s="33">
        <v>0</v>
      </c>
      <c r="R475" s="33">
        <v>155.93</v>
      </c>
      <c r="S475" s="33">
        <v>0</v>
      </c>
      <c r="T475" s="33">
        <v>0</v>
      </c>
      <c r="U475" s="33">
        <v>0</v>
      </c>
      <c r="V475" s="33">
        <v>0</v>
      </c>
      <c r="W475" s="33">
        <v>0</v>
      </c>
      <c r="X475" s="33">
        <v>0</v>
      </c>
      <c r="Y475" s="33">
        <v>0</v>
      </c>
      <c r="Z475" s="33">
        <v>0</v>
      </c>
      <c r="AA475" s="33">
        <v>0</v>
      </c>
      <c r="AB475" s="33">
        <v>500</v>
      </c>
      <c r="AC475" t="s">
        <v>3967</v>
      </c>
      <c r="AD475" t="s">
        <v>3874</v>
      </c>
      <c r="AE475" t="s">
        <v>4401</v>
      </c>
      <c r="AF475" t="s">
        <v>3876</v>
      </c>
    </row>
    <row r="476" spans="1:32" x14ac:dyDescent="0.25">
      <c r="A476" s="161">
        <v>45677</v>
      </c>
      <c r="B476" s="161">
        <v>45677</v>
      </c>
      <c r="C476" t="s">
        <v>3868</v>
      </c>
      <c r="D476" t="s">
        <v>3877</v>
      </c>
      <c r="E476" t="s">
        <v>1914</v>
      </c>
      <c r="F476" s="375">
        <v>40318</v>
      </c>
      <c r="G476" t="s">
        <v>4659</v>
      </c>
      <c r="H476" t="s">
        <v>3871</v>
      </c>
      <c r="I476" s="375">
        <v>45521</v>
      </c>
      <c r="J476" t="s">
        <v>22</v>
      </c>
      <c r="K476" t="s">
        <v>3904</v>
      </c>
      <c r="L476" s="33">
        <v>103.95</v>
      </c>
      <c r="M476" s="33">
        <v>103.95</v>
      </c>
      <c r="N476" s="33">
        <v>0</v>
      </c>
      <c r="O476" s="33">
        <v>0</v>
      </c>
      <c r="P476" s="33">
        <v>0</v>
      </c>
      <c r="Q476" s="33">
        <v>0</v>
      </c>
      <c r="R476" s="33">
        <v>103.95</v>
      </c>
      <c r="S476" s="33">
        <v>0</v>
      </c>
      <c r="T476" s="33">
        <v>0</v>
      </c>
      <c r="U476" s="33">
        <v>0</v>
      </c>
      <c r="V476" s="33">
        <v>0</v>
      </c>
      <c r="W476" s="33">
        <v>0</v>
      </c>
      <c r="X476" s="33">
        <v>0</v>
      </c>
      <c r="Y476" s="33">
        <v>0</v>
      </c>
      <c r="Z476" s="33">
        <v>0</v>
      </c>
      <c r="AA476" s="33">
        <v>0</v>
      </c>
      <c r="AB476" s="33">
        <v>0</v>
      </c>
      <c r="AC476" t="s">
        <v>3957</v>
      </c>
      <c r="AD476" t="s">
        <v>3881</v>
      </c>
      <c r="AE476" t="s">
        <v>4660</v>
      </c>
      <c r="AF476" t="s">
        <v>3876</v>
      </c>
    </row>
    <row r="477" spans="1:32" x14ac:dyDescent="0.25">
      <c r="A477" s="161">
        <v>45677</v>
      </c>
      <c r="B477" s="161">
        <v>45677</v>
      </c>
      <c r="C477" t="s">
        <v>3894</v>
      </c>
      <c r="D477" t="s">
        <v>3891</v>
      </c>
      <c r="E477" t="s">
        <v>3997</v>
      </c>
      <c r="F477" s="375">
        <v>37826</v>
      </c>
      <c r="G477" t="s">
        <v>4661</v>
      </c>
      <c r="H477" t="s">
        <v>3871</v>
      </c>
      <c r="I477" s="375">
        <v>45522</v>
      </c>
      <c r="J477" t="s">
        <v>22</v>
      </c>
      <c r="K477" t="s">
        <v>3904</v>
      </c>
      <c r="L477" s="33">
        <v>1100</v>
      </c>
      <c r="M477" s="33">
        <v>1100</v>
      </c>
      <c r="N477" s="33">
        <v>0</v>
      </c>
      <c r="O477" s="33">
        <v>0</v>
      </c>
      <c r="P477" s="33">
        <v>0</v>
      </c>
      <c r="Q477" s="33">
        <v>0</v>
      </c>
      <c r="R477" s="33">
        <v>1100</v>
      </c>
      <c r="S477" s="33">
        <v>0</v>
      </c>
      <c r="T477" s="33">
        <v>0</v>
      </c>
      <c r="U477" s="33">
        <v>0</v>
      </c>
      <c r="V477" s="33">
        <v>0</v>
      </c>
      <c r="W477" s="33">
        <v>0</v>
      </c>
      <c r="X477" s="33">
        <v>0</v>
      </c>
      <c r="Y477" s="33">
        <v>0</v>
      </c>
      <c r="Z477" s="33">
        <v>0</v>
      </c>
      <c r="AA477" s="33">
        <v>0</v>
      </c>
      <c r="AB477" s="33">
        <v>1251.21</v>
      </c>
      <c r="AC477" t="s">
        <v>3957</v>
      </c>
      <c r="AD477" t="s">
        <v>3881</v>
      </c>
      <c r="AE477" t="s">
        <v>4662</v>
      </c>
      <c r="AF477" t="s">
        <v>3876</v>
      </c>
    </row>
    <row r="478" spans="1:32" x14ac:dyDescent="0.25">
      <c r="A478" s="161">
        <v>45677</v>
      </c>
      <c r="B478" s="161">
        <v>45677</v>
      </c>
      <c r="C478" t="s">
        <v>3894</v>
      </c>
      <c r="D478" t="s">
        <v>4334</v>
      </c>
      <c r="E478" t="s">
        <v>2236</v>
      </c>
      <c r="F478" s="375">
        <v>41018</v>
      </c>
      <c r="G478" t="s">
        <v>4663</v>
      </c>
      <c r="H478" t="s">
        <v>3923</v>
      </c>
      <c r="I478" s="375">
        <v>45523</v>
      </c>
      <c r="J478" t="s">
        <v>3888</v>
      </c>
      <c r="K478" t="s">
        <v>3904</v>
      </c>
      <c r="L478" s="33">
        <v>210</v>
      </c>
      <c r="M478" s="33">
        <v>0</v>
      </c>
      <c r="N478" s="33">
        <v>178.5</v>
      </c>
      <c r="O478" s="33">
        <v>178.5</v>
      </c>
      <c r="P478" s="33">
        <v>0</v>
      </c>
      <c r="Q478" s="33">
        <v>0</v>
      </c>
      <c r="R478" s="33">
        <v>31.5</v>
      </c>
      <c r="S478" s="33">
        <v>31.5</v>
      </c>
      <c r="T478" s="33">
        <v>0</v>
      </c>
      <c r="U478" s="33">
        <v>0</v>
      </c>
      <c r="V478" s="33">
        <v>210</v>
      </c>
      <c r="W478" s="33">
        <v>0</v>
      </c>
      <c r="X478" s="33">
        <v>0</v>
      </c>
      <c r="Y478" s="33">
        <v>0</v>
      </c>
      <c r="Z478" s="33">
        <v>31.5</v>
      </c>
      <c r="AA478" s="33">
        <v>0</v>
      </c>
      <c r="AB478" s="33">
        <v>0</v>
      </c>
      <c r="AC478" t="s">
        <v>3952</v>
      </c>
      <c r="AD478" t="s">
        <v>3881</v>
      </c>
      <c r="AE478" t="s">
        <v>4664</v>
      </c>
      <c r="AF478" t="s">
        <v>3876</v>
      </c>
    </row>
    <row r="479" spans="1:32" x14ac:dyDescent="0.25">
      <c r="A479" s="161">
        <v>45677</v>
      </c>
      <c r="B479" s="161">
        <v>45677</v>
      </c>
      <c r="C479" t="s">
        <v>3868</v>
      </c>
      <c r="D479" t="s">
        <v>3877</v>
      </c>
      <c r="E479" t="s">
        <v>3878</v>
      </c>
      <c r="F479" s="375">
        <v>35430</v>
      </c>
      <c r="G479" t="s">
        <v>4665</v>
      </c>
      <c r="H479" t="s">
        <v>3903</v>
      </c>
      <c r="I479" s="375">
        <v>45526</v>
      </c>
      <c r="J479" t="s">
        <v>22</v>
      </c>
      <c r="K479" t="s">
        <v>3904</v>
      </c>
      <c r="L479" s="33">
        <v>35</v>
      </c>
      <c r="M479" s="33">
        <v>0</v>
      </c>
      <c r="N479" s="33">
        <v>35</v>
      </c>
      <c r="O479" s="33">
        <v>35</v>
      </c>
      <c r="P479" s="33">
        <v>0</v>
      </c>
      <c r="Q479" s="33">
        <v>0</v>
      </c>
      <c r="R479" s="33">
        <v>0</v>
      </c>
      <c r="S479" s="33">
        <v>0</v>
      </c>
      <c r="T479" s="33">
        <v>0</v>
      </c>
      <c r="U479" s="33">
        <v>0</v>
      </c>
      <c r="V479" s="33">
        <v>35</v>
      </c>
      <c r="W479" s="33">
        <v>0</v>
      </c>
      <c r="X479" s="33">
        <v>0</v>
      </c>
      <c r="Y479" s="33">
        <v>0</v>
      </c>
      <c r="Z479" s="33">
        <v>0</v>
      </c>
      <c r="AA479" s="33">
        <v>0</v>
      </c>
      <c r="AB479" s="33">
        <v>0</v>
      </c>
      <c r="AC479" t="s">
        <v>3880</v>
      </c>
      <c r="AD479" t="s">
        <v>3874</v>
      </c>
      <c r="AE479" t="s">
        <v>4666</v>
      </c>
      <c r="AF479" t="s">
        <v>3876</v>
      </c>
    </row>
    <row r="480" spans="1:32" x14ac:dyDescent="0.25">
      <c r="A480" s="161">
        <v>45677</v>
      </c>
      <c r="B480" s="161">
        <v>45677</v>
      </c>
      <c r="C480" t="s">
        <v>3894</v>
      </c>
      <c r="D480" t="s">
        <v>3891</v>
      </c>
      <c r="E480" t="s">
        <v>3997</v>
      </c>
      <c r="F480" s="375">
        <v>35526</v>
      </c>
      <c r="G480" t="s">
        <v>4352</v>
      </c>
      <c r="H480" t="s">
        <v>3903</v>
      </c>
      <c r="I480" s="375">
        <v>45527</v>
      </c>
      <c r="J480" t="s">
        <v>22</v>
      </c>
      <c r="K480" t="s">
        <v>3904</v>
      </c>
      <c r="L480" s="33">
        <v>1050</v>
      </c>
      <c r="M480" s="33">
        <v>0</v>
      </c>
      <c r="N480" s="33">
        <v>1050</v>
      </c>
      <c r="O480" s="33">
        <v>1050</v>
      </c>
      <c r="P480" s="33">
        <v>0</v>
      </c>
      <c r="Q480" s="33">
        <v>0</v>
      </c>
      <c r="R480" s="33">
        <v>0</v>
      </c>
      <c r="S480" s="33">
        <v>0</v>
      </c>
      <c r="T480" s="33">
        <v>0</v>
      </c>
      <c r="U480" s="33">
        <v>0</v>
      </c>
      <c r="V480" s="33">
        <v>1050</v>
      </c>
      <c r="W480" s="33">
        <v>0</v>
      </c>
      <c r="X480" s="33">
        <v>0</v>
      </c>
      <c r="Y480" s="33">
        <v>0</v>
      </c>
      <c r="Z480" s="33">
        <v>0</v>
      </c>
      <c r="AA480" s="33">
        <v>0</v>
      </c>
      <c r="AB480" s="33">
        <v>1300</v>
      </c>
      <c r="AC480" t="s">
        <v>3957</v>
      </c>
      <c r="AD480" t="s">
        <v>3881</v>
      </c>
      <c r="AE480" t="s">
        <v>4667</v>
      </c>
      <c r="AF480" t="s">
        <v>3876</v>
      </c>
    </row>
    <row r="481" spans="1:32" x14ac:dyDescent="0.25">
      <c r="A481" s="161">
        <v>45677</v>
      </c>
      <c r="B481" s="161">
        <v>45677</v>
      </c>
      <c r="C481" t="s">
        <v>3868</v>
      </c>
      <c r="D481" t="s">
        <v>3877</v>
      </c>
      <c r="E481" t="s">
        <v>1914</v>
      </c>
      <c r="F481" s="375">
        <v>37957</v>
      </c>
      <c r="G481" t="s">
        <v>4668</v>
      </c>
      <c r="H481" t="s">
        <v>3871</v>
      </c>
      <c r="I481" s="375">
        <v>45529</v>
      </c>
      <c r="J481" t="s">
        <v>22</v>
      </c>
      <c r="K481" t="s">
        <v>3904</v>
      </c>
      <c r="L481" s="33">
        <v>0</v>
      </c>
      <c r="M481" s="33">
        <v>0</v>
      </c>
      <c r="N481" s="33">
        <v>0</v>
      </c>
      <c r="O481" s="33">
        <v>0</v>
      </c>
      <c r="P481" s="33">
        <v>0</v>
      </c>
      <c r="Q481" s="33">
        <v>0</v>
      </c>
      <c r="R481" s="33">
        <v>0</v>
      </c>
      <c r="S481" s="33">
        <v>0</v>
      </c>
      <c r="T481" s="33">
        <v>0</v>
      </c>
      <c r="U481" s="33">
        <v>0</v>
      </c>
      <c r="V481" s="33">
        <v>0</v>
      </c>
      <c r="W481" s="33">
        <v>0</v>
      </c>
      <c r="X481" s="33">
        <v>0</v>
      </c>
      <c r="Y481" s="33">
        <v>0</v>
      </c>
      <c r="Z481" s="33">
        <v>0</v>
      </c>
      <c r="AA481" s="33">
        <v>0</v>
      </c>
      <c r="AB481" s="33">
        <v>0</v>
      </c>
      <c r="AC481" t="s">
        <v>3952</v>
      </c>
      <c r="AD481" t="s">
        <v>3874</v>
      </c>
      <c r="AE481" t="s">
        <v>4669</v>
      </c>
      <c r="AF481" t="s">
        <v>3876</v>
      </c>
    </row>
    <row r="482" spans="1:32" x14ac:dyDescent="0.25">
      <c r="A482" s="161">
        <v>45677</v>
      </c>
      <c r="B482" s="161">
        <v>45677</v>
      </c>
      <c r="C482" t="s">
        <v>3894</v>
      </c>
      <c r="D482" t="s">
        <v>3891</v>
      </c>
      <c r="E482" t="s">
        <v>3997</v>
      </c>
      <c r="F482" s="375">
        <v>37140</v>
      </c>
      <c r="G482" t="s">
        <v>4670</v>
      </c>
      <c r="H482" t="s">
        <v>3871</v>
      </c>
      <c r="I482" s="375">
        <v>45530</v>
      </c>
      <c r="J482" t="s">
        <v>22</v>
      </c>
      <c r="K482" t="s">
        <v>3904</v>
      </c>
      <c r="L482" s="33">
        <v>207.9</v>
      </c>
      <c r="M482" s="33">
        <v>207.9</v>
      </c>
      <c r="N482" s="33">
        <v>0</v>
      </c>
      <c r="O482" s="33">
        <v>0</v>
      </c>
      <c r="P482" s="33">
        <v>0</v>
      </c>
      <c r="Q482" s="33">
        <v>0</v>
      </c>
      <c r="R482" s="33">
        <v>207.9</v>
      </c>
      <c r="S482" s="33">
        <v>0</v>
      </c>
      <c r="T482" s="33">
        <v>0</v>
      </c>
      <c r="U482" s="33">
        <v>0</v>
      </c>
      <c r="V482" s="33">
        <v>0</v>
      </c>
      <c r="W482" s="33">
        <v>0</v>
      </c>
      <c r="X482" s="33">
        <v>0</v>
      </c>
      <c r="Y482" s="33">
        <v>0</v>
      </c>
      <c r="Z482" s="33">
        <v>0</v>
      </c>
      <c r="AA482" s="33">
        <v>0</v>
      </c>
      <c r="AB482" s="33">
        <v>83.2</v>
      </c>
      <c r="AC482" t="s">
        <v>3957</v>
      </c>
      <c r="AD482" t="s">
        <v>3881</v>
      </c>
      <c r="AE482" t="s">
        <v>4671</v>
      </c>
      <c r="AF482" t="s">
        <v>3876</v>
      </c>
    </row>
    <row r="483" spans="1:32" x14ac:dyDescent="0.25">
      <c r="A483" s="161">
        <v>45677</v>
      </c>
      <c r="B483" s="161">
        <v>45677</v>
      </c>
      <c r="C483" t="s">
        <v>3894</v>
      </c>
      <c r="D483" t="s">
        <v>3996</v>
      </c>
      <c r="E483" t="s">
        <v>3907</v>
      </c>
      <c r="F483" s="375">
        <v>40482</v>
      </c>
      <c r="G483" t="s">
        <v>4672</v>
      </c>
      <c r="H483" t="s">
        <v>3903</v>
      </c>
      <c r="I483" s="375">
        <v>45531</v>
      </c>
      <c r="J483" t="s">
        <v>22</v>
      </c>
      <c r="K483" t="s">
        <v>3904</v>
      </c>
      <c r="L483" s="33">
        <v>2975</v>
      </c>
      <c r="M483" s="33">
        <v>0</v>
      </c>
      <c r="N483" s="33">
        <v>2975</v>
      </c>
      <c r="O483" s="33">
        <v>2975</v>
      </c>
      <c r="P483" s="33">
        <v>0</v>
      </c>
      <c r="Q483" s="33">
        <v>0</v>
      </c>
      <c r="R483" s="33">
        <v>0</v>
      </c>
      <c r="S483" s="33">
        <v>0</v>
      </c>
      <c r="T483" s="33">
        <v>0</v>
      </c>
      <c r="U483" s="33">
        <v>0</v>
      </c>
      <c r="V483" s="33">
        <v>2975</v>
      </c>
      <c r="W483" s="33">
        <v>0</v>
      </c>
      <c r="X483" s="33">
        <v>0</v>
      </c>
      <c r="Y483" s="33">
        <v>0</v>
      </c>
      <c r="Z483" s="33">
        <v>0</v>
      </c>
      <c r="AA483" s="33">
        <v>0</v>
      </c>
      <c r="AB483" s="33">
        <v>0</v>
      </c>
      <c r="AC483" t="s">
        <v>3873</v>
      </c>
      <c r="AD483" t="s">
        <v>3881</v>
      </c>
      <c r="AE483" t="s">
        <v>4673</v>
      </c>
      <c r="AF483" t="s">
        <v>3876</v>
      </c>
    </row>
    <row r="484" spans="1:32" x14ac:dyDescent="0.25">
      <c r="A484" s="161">
        <v>45677</v>
      </c>
      <c r="B484" s="161">
        <v>45677</v>
      </c>
      <c r="C484" t="s">
        <v>3894</v>
      </c>
      <c r="D484" t="s">
        <v>4334</v>
      </c>
      <c r="E484" t="s">
        <v>2236</v>
      </c>
      <c r="F484" s="375">
        <v>40761</v>
      </c>
      <c r="G484" t="s">
        <v>4104</v>
      </c>
      <c r="H484" t="s">
        <v>3871</v>
      </c>
      <c r="I484" s="375">
        <v>45535</v>
      </c>
      <c r="J484" t="s">
        <v>3937</v>
      </c>
      <c r="K484" t="s">
        <v>3904</v>
      </c>
      <c r="L484" s="33">
        <v>950</v>
      </c>
      <c r="M484" s="33">
        <v>295.58999999999997</v>
      </c>
      <c r="N484" s="33">
        <v>0</v>
      </c>
      <c r="O484" s="33">
        <v>0</v>
      </c>
      <c r="P484" s="33">
        <v>0</v>
      </c>
      <c r="Q484" s="33">
        <v>0</v>
      </c>
      <c r="R484" s="33">
        <v>950</v>
      </c>
      <c r="S484" s="33">
        <v>654.41</v>
      </c>
      <c r="T484" s="33">
        <v>0</v>
      </c>
      <c r="U484" s="33">
        <v>0</v>
      </c>
      <c r="V484" s="33">
        <v>654.41</v>
      </c>
      <c r="W484" s="33">
        <v>0</v>
      </c>
      <c r="X484" s="33">
        <v>0</v>
      </c>
      <c r="Y484" s="33">
        <v>0</v>
      </c>
      <c r="Z484" s="33">
        <v>654.41</v>
      </c>
      <c r="AA484" s="33">
        <v>0</v>
      </c>
      <c r="AB484" s="33">
        <v>0</v>
      </c>
      <c r="AC484" t="s">
        <v>4105</v>
      </c>
      <c r="AD484" t="s">
        <v>3881</v>
      </c>
      <c r="AE484" t="s">
        <v>4674</v>
      </c>
      <c r="AF484" t="s">
        <v>3876</v>
      </c>
    </row>
    <row r="485" spans="1:32" x14ac:dyDescent="0.25">
      <c r="A485" s="161">
        <v>45677</v>
      </c>
      <c r="B485" s="161">
        <v>45677</v>
      </c>
      <c r="C485" t="s">
        <v>3868</v>
      </c>
      <c r="D485" t="s">
        <v>3877</v>
      </c>
      <c r="E485" t="s">
        <v>1914</v>
      </c>
      <c r="F485" s="375">
        <v>35673</v>
      </c>
      <c r="G485" t="s">
        <v>4407</v>
      </c>
      <c r="H485" t="s">
        <v>3903</v>
      </c>
      <c r="I485" s="375">
        <v>45536</v>
      </c>
      <c r="J485" t="s">
        <v>22</v>
      </c>
      <c r="K485" t="s">
        <v>3904</v>
      </c>
      <c r="L485" s="33">
        <v>192.5</v>
      </c>
      <c r="M485" s="33">
        <v>0</v>
      </c>
      <c r="N485" s="33">
        <v>192.5</v>
      </c>
      <c r="O485" s="33">
        <v>192.5</v>
      </c>
      <c r="P485" s="33">
        <v>0</v>
      </c>
      <c r="Q485" s="33">
        <v>0</v>
      </c>
      <c r="R485" s="33">
        <v>0</v>
      </c>
      <c r="S485" s="33">
        <v>0</v>
      </c>
      <c r="T485" s="33">
        <v>0</v>
      </c>
      <c r="U485" s="33">
        <v>0</v>
      </c>
      <c r="V485" s="33">
        <v>192.5</v>
      </c>
      <c r="W485" s="33">
        <v>0</v>
      </c>
      <c r="X485" s="33">
        <v>0</v>
      </c>
      <c r="Y485" s="33">
        <v>0</v>
      </c>
      <c r="Z485" s="33">
        <v>0</v>
      </c>
      <c r="AA485" s="33">
        <v>0</v>
      </c>
      <c r="AB485" s="33">
        <v>105</v>
      </c>
      <c r="AC485" t="s">
        <v>3924</v>
      </c>
      <c r="AD485" t="s">
        <v>3881</v>
      </c>
      <c r="AE485" t="s">
        <v>4675</v>
      </c>
      <c r="AF485" t="s">
        <v>3876</v>
      </c>
    </row>
    <row r="486" spans="1:32" x14ac:dyDescent="0.25">
      <c r="A486" s="161">
        <v>45677</v>
      </c>
      <c r="B486" s="161">
        <v>45677</v>
      </c>
      <c r="C486" t="s">
        <v>3868</v>
      </c>
      <c r="D486" t="s">
        <v>3877</v>
      </c>
      <c r="E486" t="s">
        <v>1914</v>
      </c>
      <c r="F486" s="375">
        <v>35673</v>
      </c>
      <c r="G486" t="s">
        <v>4407</v>
      </c>
      <c r="H486" t="s">
        <v>3871</v>
      </c>
      <c r="I486" s="375">
        <v>45538</v>
      </c>
      <c r="J486" t="s">
        <v>22</v>
      </c>
      <c r="K486" t="s">
        <v>3904</v>
      </c>
      <c r="L486" s="33">
        <v>105</v>
      </c>
      <c r="M486" s="33">
        <v>0</v>
      </c>
      <c r="N486" s="33">
        <v>0</v>
      </c>
      <c r="O486" s="33">
        <v>0</v>
      </c>
      <c r="P486" s="33">
        <v>0</v>
      </c>
      <c r="Q486" s="33">
        <v>0</v>
      </c>
      <c r="R486" s="33">
        <v>105</v>
      </c>
      <c r="S486" s="33">
        <v>105</v>
      </c>
      <c r="T486" s="33">
        <v>0</v>
      </c>
      <c r="U486" s="33">
        <v>0</v>
      </c>
      <c r="V486" s="33">
        <v>105</v>
      </c>
      <c r="W486" s="33">
        <v>0</v>
      </c>
      <c r="X486" s="33">
        <v>0</v>
      </c>
      <c r="Y486" s="33">
        <v>0</v>
      </c>
      <c r="Z486" s="33">
        <v>0</v>
      </c>
      <c r="AA486" s="33">
        <v>0</v>
      </c>
      <c r="AB486" s="33">
        <v>105</v>
      </c>
      <c r="AC486" t="s">
        <v>3924</v>
      </c>
      <c r="AD486" t="s">
        <v>3881</v>
      </c>
      <c r="AE486" t="s">
        <v>4675</v>
      </c>
      <c r="AF486" t="s">
        <v>3876</v>
      </c>
    </row>
    <row r="487" spans="1:32" x14ac:dyDescent="0.25">
      <c r="A487" s="161">
        <v>45677</v>
      </c>
      <c r="B487" s="161">
        <v>45677</v>
      </c>
      <c r="C487" t="s">
        <v>3894</v>
      </c>
      <c r="D487" t="s">
        <v>3891</v>
      </c>
      <c r="E487" t="s">
        <v>3907</v>
      </c>
      <c r="F487" s="375">
        <v>40839</v>
      </c>
      <c r="G487" t="s">
        <v>4676</v>
      </c>
      <c r="H487" t="s">
        <v>3871</v>
      </c>
      <c r="I487" s="375">
        <v>45539</v>
      </c>
      <c r="J487" t="s">
        <v>3888</v>
      </c>
      <c r="K487" t="s">
        <v>3904</v>
      </c>
      <c r="L487" s="33">
        <v>669.92</v>
      </c>
      <c r="M487" s="33">
        <v>475.12</v>
      </c>
      <c r="N487" s="33">
        <v>0</v>
      </c>
      <c r="O487" s="33">
        <v>0</v>
      </c>
      <c r="P487" s="33">
        <v>0</v>
      </c>
      <c r="Q487" s="33">
        <v>0</v>
      </c>
      <c r="R487" s="33">
        <v>669.92</v>
      </c>
      <c r="S487" s="33">
        <v>194.8</v>
      </c>
      <c r="T487" s="33">
        <v>0</v>
      </c>
      <c r="U487" s="33">
        <v>0</v>
      </c>
      <c r="V487" s="33">
        <v>194.8</v>
      </c>
      <c r="W487" s="33">
        <v>0</v>
      </c>
      <c r="X487" s="33">
        <v>0</v>
      </c>
      <c r="Y487" s="33">
        <v>0</v>
      </c>
      <c r="Z487" s="33">
        <v>194.8</v>
      </c>
      <c r="AA487" s="33">
        <v>0</v>
      </c>
      <c r="AB487" s="33">
        <v>2383.0100000000002</v>
      </c>
      <c r="AC487" t="s">
        <v>3873</v>
      </c>
      <c r="AD487" t="s">
        <v>3881</v>
      </c>
      <c r="AE487" t="s">
        <v>4677</v>
      </c>
      <c r="AF487" t="s">
        <v>3876</v>
      </c>
    </row>
    <row r="488" spans="1:32" x14ac:dyDescent="0.25">
      <c r="A488" s="161">
        <v>45677</v>
      </c>
      <c r="B488" s="161">
        <v>45677</v>
      </c>
      <c r="C488" t="s">
        <v>3894</v>
      </c>
      <c r="D488" t="s">
        <v>4334</v>
      </c>
      <c r="E488" t="s">
        <v>3907</v>
      </c>
      <c r="F488" s="375">
        <v>35706</v>
      </c>
      <c r="G488" t="s">
        <v>4172</v>
      </c>
      <c r="H488" t="s">
        <v>3903</v>
      </c>
      <c r="I488" s="375">
        <v>45546</v>
      </c>
      <c r="J488" t="s">
        <v>22</v>
      </c>
      <c r="K488" t="s">
        <v>3904</v>
      </c>
      <c r="L488" s="33">
        <v>175</v>
      </c>
      <c r="M488" s="33">
        <v>0</v>
      </c>
      <c r="N488" s="33">
        <v>175</v>
      </c>
      <c r="O488" s="33">
        <v>175</v>
      </c>
      <c r="P488" s="33">
        <v>0</v>
      </c>
      <c r="Q488" s="33">
        <v>0</v>
      </c>
      <c r="R488" s="33">
        <v>0</v>
      </c>
      <c r="S488" s="33">
        <v>0</v>
      </c>
      <c r="T488" s="33">
        <v>0</v>
      </c>
      <c r="U488" s="33">
        <v>0</v>
      </c>
      <c r="V488" s="33">
        <v>175</v>
      </c>
      <c r="W488" s="33">
        <v>0</v>
      </c>
      <c r="X488" s="33">
        <v>0</v>
      </c>
      <c r="Y488" s="33">
        <v>0</v>
      </c>
      <c r="Z488" s="33">
        <v>0</v>
      </c>
      <c r="AA488" s="33">
        <v>0</v>
      </c>
      <c r="AB488" s="33">
        <v>0</v>
      </c>
      <c r="AC488" t="s">
        <v>3972</v>
      </c>
      <c r="AD488" t="s">
        <v>3881</v>
      </c>
      <c r="AE488" t="s">
        <v>4678</v>
      </c>
      <c r="AF488" t="s">
        <v>3876</v>
      </c>
    </row>
    <row r="489" spans="1:32" x14ac:dyDescent="0.25">
      <c r="A489" s="161">
        <v>45678</v>
      </c>
      <c r="B489" s="161">
        <v>45678</v>
      </c>
      <c r="C489" t="s">
        <v>3894</v>
      </c>
      <c r="D489" t="s">
        <v>3996</v>
      </c>
      <c r="E489" t="s">
        <v>3907</v>
      </c>
      <c r="F489" s="375">
        <v>40941</v>
      </c>
      <c r="G489" t="s">
        <v>3978</v>
      </c>
      <c r="H489" t="s">
        <v>3909</v>
      </c>
      <c r="I489" s="375">
        <v>45550</v>
      </c>
      <c r="J489" t="s">
        <v>3888</v>
      </c>
      <c r="K489" t="s">
        <v>3904</v>
      </c>
      <c r="L489" s="33">
        <v>420</v>
      </c>
      <c r="M489" s="33">
        <v>0</v>
      </c>
      <c r="N489" s="33">
        <v>336</v>
      </c>
      <c r="O489" s="33">
        <v>336</v>
      </c>
      <c r="P489" s="33">
        <v>0</v>
      </c>
      <c r="Q489" s="33">
        <v>0</v>
      </c>
      <c r="R489" s="33">
        <v>84</v>
      </c>
      <c r="S489" s="33">
        <v>84</v>
      </c>
      <c r="T489" s="33">
        <v>0</v>
      </c>
      <c r="U489" s="33">
        <v>0</v>
      </c>
      <c r="V489" s="33">
        <v>420</v>
      </c>
      <c r="W489" s="33">
        <v>0</v>
      </c>
      <c r="X489" s="33">
        <v>0</v>
      </c>
      <c r="Y489" s="33">
        <v>0</v>
      </c>
      <c r="Z489" s="33">
        <v>84</v>
      </c>
      <c r="AA489" s="33">
        <v>0</v>
      </c>
      <c r="AB489" s="33">
        <v>0</v>
      </c>
      <c r="AC489" t="s">
        <v>3924</v>
      </c>
      <c r="AD489" t="s">
        <v>3881</v>
      </c>
      <c r="AE489" t="s">
        <v>4679</v>
      </c>
      <c r="AF489" t="s">
        <v>3876</v>
      </c>
    </row>
    <row r="490" spans="1:32" x14ac:dyDescent="0.25">
      <c r="A490" s="161">
        <v>45678</v>
      </c>
      <c r="B490" s="161">
        <v>45678</v>
      </c>
      <c r="C490" t="s">
        <v>3894</v>
      </c>
      <c r="D490" t="s">
        <v>3891</v>
      </c>
      <c r="E490" t="s">
        <v>3997</v>
      </c>
      <c r="F490" s="375">
        <v>40067</v>
      </c>
      <c r="G490" t="s">
        <v>4680</v>
      </c>
      <c r="H490" t="s">
        <v>3909</v>
      </c>
      <c r="I490" s="375">
        <v>45553</v>
      </c>
      <c r="J490" t="s">
        <v>22</v>
      </c>
      <c r="K490" t="s">
        <v>3904</v>
      </c>
      <c r="L490" s="33">
        <v>180</v>
      </c>
      <c r="M490" s="33">
        <v>0</v>
      </c>
      <c r="N490" s="33">
        <v>144</v>
      </c>
      <c r="O490" s="33">
        <v>144</v>
      </c>
      <c r="P490" s="33">
        <v>0</v>
      </c>
      <c r="Q490" s="33">
        <v>0</v>
      </c>
      <c r="R490" s="33">
        <v>36</v>
      </c>
      <c r="S490" s="33">
        <v>36</v>
      </c>
      <c r="T490" s="33">
        <v>0</v>
      </c>
      <c r="U490" s="33">
        <v>0</v>
      </c>
      <c r="V490" s="33">
        <v>180</v>
      </c>
      <c r="W490" s="33">
        <v>0</v>
      </c>
      <c r="X490" s="33">
        <v>0</v>
      </c>
      <c r="Y490" s="33">
        <v>0</v>
      </c>
      <c r="Z490" s="33">
        <v>0</v>
      </c>
      <c r="AA490" s="33">
        <v>0</v>
      </c>
      <c r="AB490" s="33">
        <v>409.2</v>
      </c>
      <c r="AC490" t="s">
        <v>4091</v>
      </c>
      <c r="AD490" t="s">
        <v>3881</v>
      </c>
      <c r="AE490" t="s">
        <v>4681</v>
      </c>
      <c r="AF490" t="s">
        <v>3876</v>
      </c>
    </row>
    <row r="491" spans="1:32" x14ac:dyDescent="0.25">
      <c r="A491" s="161">
        <v>45678</v>
      </c>
      <c r="B491" s="161">
        <v>45678</v>
      </c>
      <c r="C491" t="s">
        <v>3894</v>
      </c>
      <c r="D491" t="s">
        <v>3891</v>
      </c>
      <c r="E491" t="s">
        <v>3997</v>
      </c>
      <c r="F491" s="375">
        <v>40067</v>
      </c>
      <c r="G491" t="s">
        <v>4680</v>
      </c>
      <c r="H491" t="s">
        <v>3909</v>
      </c>
      <c r="I491" s="375">
        <v>45553</v>
      </c>
      <c r="J491" t="s">
        <v>22</v>
      </c>
      <c r="K491" t="s">
        <v>3904</v>
      </c>
      <c r="L491" s="33">
        <v>0</v>
      </c>
      <c r="M491" s="33">
        <v>0</v>
      </c>
      <c r="N491" s="33">
        <v>144</v>
      </c>
      <c r="O491" s="33">
        <v>0</v>
      </c>
      <c r="P491" s="33">
        <v>0</v>
      </c>
      <c r="Q491" s="33">
        <v>0</v>
      </c>
      <c r="R491" s="33">
        <v>36</v>
      </c>
      <c r="S491" s="33">
        <v>0</v>
      </c>
      <c r="T491" s="33">
        <v>0</v>
      </c>
      <c r="U491" s="33">
        <v>0</v>
      </c>
      <c r="V491" s="33">
        <v>0</v>
      </c>
      <c r="W491" s="33">
        <v>0</v>
      </c>
      <c r="X491" s="33">
        <v>0</v>
      </c>
      <c r="Y491" s="33">
        <v>0</v>
      </c>
      <c r="Z491" s="33">
        <v>0</v>
      </c>
      <c r="AA491" s="33">
        <v>0</v>
      </c>
      <c r="AB491" s="33">
        <v>409.2</v>
      </c>
      <c r="AC491" t="s">
        <v>4091</v>
      </c>
      <c r="AD491" t="s">
        <v>3881</v>
      </c>
      <c r="AE491" t="s">
        <v>4681</v>
      </c>
      <c r="AF491" t="s">
        <v>3876</v>
      </c>
    </row>
    <row r="492" spans="1:32" x14ac:dyDescent="0.25">
      <c r="A492" s="161">
        <v>45678</v>
      </c>
      <c r="B492" t="s">
        <v>3867</v>
      </c>
      <c r="C492" t="s">
        <v>3894</v>
      </c>
      <c r="D492" t="s">
        <v>3891</v>
      </c>
      <c r="E492" t="s">
        <v>3997</v>
      </c>
      <c r="F492" s="375">
        <v>40067</v>
      </c>
      <c r="G492" t="s">
        <v>4680</v>
      </c>
      <c r="H492" t="s">
        <v>3871</v>
      </c>
      <c r="I492" s="375">
        <v>45555</v>
      </c>
      <c r="J492" t="s">
        <v>3867</v>
      </c>
      <c r="K492" t="s">
        <v>3904</v>
      </c>
      <c r="L492" s="33">
        <v>90</v>
      </c>
      <c r="M492" s="33">
        <v>90</v>
      </c>
      <c r="N492" s="33">
        <v>0</v>
      </c>
      <c r="O492" s="33">
        <v>0</v>
      </c>
      <c r="P492" s="33">
        <v>0</v>
      </c>
      <c r="Q492" s="33">
        <v>0</v>
      </c>
      <c r="R492" s="33">
        <v>90</v>
      </c>
      <c r="S492" s="33">
        <v>0</v>
      </c>
      <c r="T492" s="33">
        <v>0</v>
      </c>
      <c r="U492" s="33">
        <v>0</v>
      </c>
      <c r="V492" s="33">
        <v>0</v>
      </c>
      <c r="W492" s="33">
        <v>0</v>
      </c>
      <c r="X492" s="33">
        <v>0</v>
      </c>
      <c r="Y492" s="33">
        <v>0</v>
      </c>
      <c r="Z492" s="33">
        <v>0</v>
      </c>
      <c r="AA492" s="33">
        <v>0</v>
      </c>
      <c r="AB492" s="33">
        <v>409.2</v>
      </c>
      <c r="AC492" t="s">
        <v>4091</v>
      </c>
      <c r="AD492" t="s">
        <v>3881</v>
      </c>
      <c r="AE492" t="s">
        <v>4681</v>
      </c>
      <c r="AF492" t="s">
        <v>3876</v>
      </c>
    </row>
    <row r="493" spans="1:32" x14ac:dyDescent="0.25">
      <c r="A493" s="161">
        <v>45678</v>
      </c>
      <c r="B493" s="161">
        <v>45678</v>
      </c>
      <c r="C493" t="s">
        <v>3894</v>
      </c>
      <c r="D493" t="s">
        <v>3996</v>
      </c>
      <c r="E493" t="s">
        <v>3907</v>
      </c>
      <c r="F493" s="375">
        <v>40821</v>
      </c>
      <c r="G493" t="s">
        <v>3932</v>
      </c>
      <c r="H493" t="s">
        <v>3871</v>
      </c>
      <c r="I493" s="375">
        <v>45556</v>
      </c>
      <c r="J493" t="s">
        <v>22</v>
      </c>
      <c r="K493" t="s">
        <v>3904</v>
      </c>
      <c r="L493" s="33">
        <v>110</v>
      </c>
      <c r="M493" s="33">
        <v>110</v>
      </c>
      <c r="N493" s="33">
        <v>0</v>
      </c>
      <c r="O493" s="33">
        <v>0</v>
      </c>
      <c r="P493" s="33">
        <v>0</v>
      </c>
      <c r="Q493" s="33">
        <v>0</v>
      </c>
      <c r="R493" s="33">
        <v>110</v>
      </c>
      <c r="S493" s="33">
        <v>0</v>
      </c>
      <c r="T493" s="33">
        <v>0</v>
      </c>
      <c r="U493" s="33">
        <v>0</v>
      </c>
      <c r="V493" s="33">
        <v>0</v>
      </c>
      <c r="W493" s="33">
        <v>0</v>
      </c>
      <c r="X493" s="33">
        <v>0</v>
      </c>
      <c r="Y493" s="33">
        <v>0</v>
      </c>
      <c r="Z493" s="33">
        <v>0</v>
      </c>
      <c r="AA493" s="33">
        <v>0</v>
      </c>
      <c r="AB493" s="33">
        <v>0</v>
      </c>
      <c r="AC493" t="s">
        <v>3924</v>
      </c>
      <c r="AD493" t="s">
        <v>3881</v>
      </c>
      <c r="AE493" t="s">
        <v>4682</v>
      </c>
      <c r="AF493" t="s">
        <v>3876</v>
      </c>
    </row>
    <row r="494" spans="1:32" x14ac:dyDescent="0.25">
      <c r="A494" s="161">
        <v>45678</v>
      </c>
      <c r="B494" s="161">
        <v>45678</v>
      </c>
      <c r="C494" t="s">
        <v>3894</v>
      </c>
      <c r="D494" t="s">
        <v>4334</v>
      </c>
      <c r="E494" t="s">
        <v>2236</v>
      </c>
      <c r="F494" s="375">
        <v>40890</v>
      </c>
      <c r="G494" t="s">
        <v>4683</v>
      </c>
      <c r="H494" t="s">
        <v>4084</v>
      </c>
      <c r="I494" s="375">
        <v>45558</v>
      </c>
      <c r="J494" t="s">
        <v>3888</v>
      </c>
      <c r="K494" t="s">
        <v>3904</v>
      </c>
      <c r="L494" s="33">
        <v>1653.75</v>
      </c>
      <c r="M494" s="33">
        <v>0</v>
      </c>
      <c r="N494" s="33">
        <v>1323</v>
      </c>
      <c r="O494" s="33">
        <v>1323</v>
      </c>
      <c r="P494" s="33">
        <v>0</v>
      </c>
      <c r="Q494" s="33">
        <v>0</v>
      </c>
      <c r="R494" s="33">
        <v>330.75</v>
      </c>
      <c r="S494" s="33">
        <v>330.75</v>
      </c>
      <c r="T494" s="33">
        <v>0</v>
      </c>
      <c r="U494" s="33">
        <v>0</v>
      </c>
      <c r="V494" s="33">
        <v>1653.75</v>
      </c>
      <c r="W494" s="33">
        <v>0</v>
      </c>
      <c r="X494" s="33">
        <v>0</v>
      </c>
      <c r="Y494" s="33">
        <v>0</v>
      </c>
      <c r="Z494" s="33">
        <v>330.75</v>
      </c>
      <c r="AA494" s="33">
        <v>0</v>
      </c>
      <c r="AB494" s="33">
        <v>220</v>
      </c>
      <c r="AC494" t="s">
        <v>4044</v>
      </c>
      <c r="AD494" t="s">
        <v>3881</v>
      </c>
      <c r="AE494" t="s">
        <v>4684</v>
      </c>
      <c r="AF494" t="s">
        <v>3876</v>
      </c>
    </row>
    <row r="495" spans="1:32" x14ac:dyDescent="0.25">
      <c r="A495" s="161">
        <v>45678</v>
      </c>
      <c r="B495" s="161">
        <v>45678</v>
      </c>
      <c r="C495" t="s">
        <v>3868</v>
      </c>
      <c r="D495" t="s">
        <v>3877</v>
      </c>
      <c r="E495" t="s">
        <v>1914</v>
      </c>
      <c r="F495" s="375">
        <v>40909</v>
      </c>
      <c r="G495" t="s">
        <v>4124</v>
      </c>
      <c r="H495" t="s">
        <v>3871</v>
      </c>
      <c r="I495" s="375">
        <v>45561</v>
      </c>
      <c r="J495" t="s">
        <v>3888</v>
      </c>
      <c r="K495" t="s">
        <v>3904</v>
      </c>
      <c r="L495" s="33">
        <v>227.34</v>
      </c>
      <c r="M495" s="33">
        <v>0</v>
      </c>
      <c r="N495" s="33">
        <v>0</v>
      </c>
      <c r="O495" s="33">
        <v>0</v>
      </c>
      <c r="P495" s="33">
        <v>0</v>
      </c>
      <c r="Q495" s="33">
        <v>0</v>
      </c>
      <c r="R495" s="33">
        <v>227.34</v>
      </c>
      <c r="S495" s="33">
        <v>227.34</v>
      </c>
      <c r="T495" s="33">
        <v>0</v>
      </c>
      <c r="U495" s="33">
        <v>0</v>
      </c>
      <c r="V495" s="33">
        <v>227.34</v>
      </c>
      <c r="W495" s="33">
        <v>0</v>
      </c>
      <c r="X495" s="33">
        <v>0</v>
      </c>
      <c r="Y495" s="33">
        <v>0</v>
      </c>
      <c r="Z495" s="33">
        <v>227.34</v>
      </c>
      <c r="AA495" s="33">
        <v>0</v>
      </c>
      <c r="AB495" s="33">
        <v>0</v>
      </c>
      <c r="AC495" t="s">
        <v>3873</v>
      </c>
      <c r="AD495" t="s">
        <v>3881</v>
      </c>
      <c r="AE495" t="s">
        <v>4685</v>
      </c>
      <c r="AF495" t="s">
        <v>3876</v>
      </c>
    </row>
    <row r="496" spans="1:32" x14ac:dyDescent="0.25">
      <c r="A496" s="161">
        <v>45678</v>
      </c>
      <c r="B496" s="161">
        <v>45678</v>
      </c>
      <c r="C496" t="s">
        <v>3894</v>
      </c>
      <c r="D496" t="s">
        <v>3891</v>
      </c>
      <c r="E496" t="s">
        <v>3907</v>
      </c>
      <c r="F496" s="375">
        <v>38057</v>
      </c>
      <c r="G496" t="s">
        <v>4128</v>
      </c>
      <c r="H496" t="s">
        <v>4084</v>
      </c>
      <c r="I496" s="375">
        <v>45567</v>
      </c>
      <c r="J496" t="s">
        <v>3888</v>
      </c>
      <c r="K496" t="s">
        <v>3904</v>
      </c>
      <c r="L496" s="33">
        <v>288.23</v>
      </c>
      <c r="M496" s="33">
        <v>0</v>
      </c>
      <c r="N496" s="33">
        <v>230.58</v>
      </c>
      <c r="O496" s="33">
        <v>230.58</v>
      </c>
      <c r="P496" s="33">
        <v>0</v>
      </c>
      <c r="Q496" s="33">
        <v>0</v>
      </c>
      <c r="R496" s="33">
        <v>57.65</v>
      </c>
      <c r="S496" s="33">
        <v>57.65</v>
      </c>
      <c r="T496" s="33">
        <v>0</v>
      </c>
      <c r="U496" s="33">
        <v>0</v>
      </c>
      <c r="V496" s="33">
        <v>288.23</v>
      </c>
      <c r="W496" s="33">
        <v>0</v>
      </c>
      <c r="X496" s="33">
        <v>0</v>
      </c>
      <c r="Y496" s="33">
        <v>0</v>
      </c>
      <c r="Z496" s="33">
        <v>57.65</v>
      </c>
      <c r="AA496" s="33">
        <v>0</v>
      </c>
      <c r="AB496" s="33">
        <v>140.99</v>
      </c>
      <c r="AC496" t="s">
        <v>3873</v>
      </c>
      <c r="AD496" t="s">
        <v>3881</v>
      </c>
      <c r="AE496" t="s">
        <v>4686</v>
      </c>
      <c r="AF496" t="s">
        <v>3876</v>
      </c>
    </row>
    <row r="497" spans="1:32" x14ac:dyDescent="0.25">
      <c r="A497" s="161">
        <v>45676</v>
      </c>
      <c r="B497" s="161">
        <v>45678</v>
      </c>
      <c r="C497" t="s">
        <v>3868</v>
      </c>
      <c r="D497" t="s">
        <v>3877</v>
      </c>
      <c r="E497" t="s">
        <v>1914</v>
      </c>
      <c r="F497" s="375">
        <v>40978</v>
      </c>
      <c r="G497" t="s">
        <v>4687</v>
      </c>
      <c r="H497" t="s">
        <v>3923</v>
      </c>
      <c r="I497" s="375">
        <v>45573</v>
      </c>
      <c r="J497" t="s">
        <v>3888</v>
      </c>
      <c r="K497" t="s">
        <v>3904</v>
      </c>
      <c r="L497" s="33">
        <v>493.5</v>
      </c>
      <c r="M497" s="33">
        <v>0</v>
      </c>
      <c r="N497" s="33">
        <v>394.8</v>
      </c>
      <c r="O497" s="33">
        <v>394.8</v>
      </c>
      <c r="P497" s="33">
        <v>0</v>
      </c>
      <c r="Q497" s="33">
        <v>0</v>
      </c>
      <c r="R497" s="33">
        <v>98.7</v>
      </c>
      <c r="S497" s="33">
        <v>98.7</v>
      </c>
      <c r="T497" s="33">
        <v>0</v>
      </c>
      <c r="U497" s="33">
        <v>0</v>
      </c>
      <c r="V497" s="33">
        <v>493.5</v>
      </c>
      <c r="W497" s="33">
        <v>0</v>
      </c>
      <c r="X497" s="33">
        <v>0</v>
      </c>
      <c r="Y497" s="33">
        <v>0</v>
      </c>
      <c r="Z497" s="33">
        <v>91.7</v>
      </c>
      <c r="AA497" s="33">
        <v>0</v>
      </c>
      <c r="AB497" s="33">
        <v>154</v>
      </c>
      <c r="AC497" t="s">
        <v>3972</v>
      </c>
      <c r="AD497" t="s">
        <v>3874</v>
      </c>
      <c r="AE497" t="s">
        <v>4688</v>
      </c>
      <c r="AF497" t="s">
        <v>3876</v>
      </c>
    </row>
    <row r="498" spans="1:32" x14ac:dyDescent="0.25">
      <c r="A498" s="161">
        <v>45677</v>
      </c>
      <c r="B498" s="161">
        <v>45678</v>
      </c>
      <c r="C498" t="s">
        <v>3868</v>
      </c>
      <c r="D498" t="s">
        <v>3877</v>
      </c>
      <c r="E498" t="s">
        <v>1914</v>
      </c>
      <c r="F498" s="375">
        <v>38049</v>
      </c>
      <c r="G498" t="s">
        <v>4252</v>
      </c>
      <c r="H498" t="s">
        <v>3871</v>
      </c>
      <c r="I498" s="375">
        <v>45582</v>
      </c>
      <c r="J498" t="s">
        <v>22</v>
      </c>
      <c r="K498" t="s">
        <v>3904</v>
      </c>
      <c r="L498" s="33">
        <v>0</v>
      </c>
      <c r="M498" s="33">
        <v>0</v>
      </c>
      <c r="N498" s="33">
        <v>0</v>
      </c>
      <c r="O498" s="33">
        <v>0</v>
      </c>
      <c r="P498" s="33">
        <v>0</v>
      </c>
      <c r="Q498" s="33">
        <v>0</v>
      </c>
      <c r="R498" s="33">
        <v>0</v>
      </c>
      <c r="S498" s="33">
        <v>0</v>
      </c>
      <c r="T498" s="33">
        <v>0</v>
      </c>
      <c r="U498" s="33">
        <v>0</v>
      </c>
      <c r="V498" s="33">
        <v>0</v>
      </c>
      <c r="W498" s="33">
        <v>0</v>
      </c>
      <c r="X498" s="33">
        <v>0</v>
      </c>
      <c r="Y498" s="33">
        <v>0</v>
      </c>
      <c r="Z498" s="33">
        <v>0</v>
      </c>
      <c r="AA498" s="33">
        <v>0</v>
      </c>
      <c r="AB498" s="33">
        <v>0</v>
      </c>
      <c r="AC498" t="s">
        <v>3967</v>
      </c>
      <c r="AD498" t="s">
        <v>3874</v>
      </c>
      <c r="AE498" t="s">
        <v>4689</v>
      </c>
      <c r="AF498" t="s">
        <v>3876</v>
      </c>
    </row>
    <row r="499" spans="1:32" x14ac:dyDescent="0.25">
      <c r="A499" s="161">
        <v>45659</v>
      </c>
      <c r="B499" s="161">
        <v>45678</v>
      </c>
      <c r="C499" t="s">
        <v>3894</v>
      </c>
      <c r="D499" t="s">
        <v>3891</v>
      </c>
      <c r="E499" t="s">
        <v>2236</v>
      </c>
      <c r="F499" s="375">
        <v>37610</v>
      </c>
      <c r="G499" t="s">
        <v>4690</v>
      </c>
      <c r="H499" t="s">
        <v>3909</v>
      </c>
      <c r="I499" t="s">
        <v>4691</v>
      </c>
      <c r="J499" t="s">
        <v>3888</v>
      </c>
      <c r="K499" t="s">
        <v>3904</v>
      </c>
      <c r="L499" s="33">
        <v>105</v>
      </c>
      <c r="M499" s="33">
        <v>0</v>
      </c>
      <c r="N499" s="33">
        <v>84</v>
      </c>
      <c r="O499" s="33">
        <v>84</v>
      </c>
      <c r="P499" s="33">
        <v>0</v>
      </c>
      <c r="Q499" s="33">
        <v>0</v>
      </c>
      <c r="R499" s="33">
        <v>21</v>
      </c>
      <c r="S499" s="33">
        <v>21</v>
      </c>
      <c r="T499" s="33">
        <v>0</v>
      </c>
      <c r="U499" s="33">
        <v>0</v>
      </c>
      <c r="V499" s="33">
        <v>105</v>
      </c>
      <c r="W499" s="33">
        <v>0</v>
      </c>
      <c r="X499" s="33">
        <v>0</v>
      </c>
      <c r="Y499" s="33">
        <v>0</v>
      </c>
      <c r="Z499" s="33">
        <v>21</v>
      </c>
      <c r="AA499" s="33">
        <v>0</v>
      </c>
      <c r="AB499" s="33">
        <v>0</v>
      </c>
      <c r="AC499" t="s">
        <v>4105</v>
      </c>
      <c r="AD499" t="s">
        <v>3881</v>
      </c>
      <c r="AE499" t="s">
        <v>4692</v>
      </c>
      <c r="AF499" t="s">
        <v>3876</v>
      </c>
    </row>
    <row r="500" spans="1:32" x14ac:dyDescent="0.25">
      <c r="A500" s="161">
        <v>45678</v>
      </c>
      <c r="B500" s="161">
        <v>45678</v>
      </c>
      <c r="C500" t="s">
        <v>3894</v>
      </c>
      <c r="D500" t="s">
        <v>3996</v>
      </c>
      <c r="E500" t="s">
        <v>3907</v>
      </c>
      <c r="F500" s="375">
        <v>39415</v>
      </c>
      <c r="G500" t="s">
        <v>4693</v>
      </c>
      <c r="H500" t="s">
        <v>3903</v>
      </c>
      <c r="I500" s="375">
        <v>45585</v>
      </c>
      <c r="J500" t="s">
        <v>22</v>
      </c>
      <c r="K500" t="s">
        <v>3904</v>
      </c>
      <c r="L500" s="33">
        <v>3080</v>
      </c>
      <c r="M500" s="33">
        <v>0</v>
      </c>
      <c r="N500" s="33">
        <v>3080</v>
      </c>
      <c r="O500" s="33">
        <v>3080</v>
      </c>
      <c r="P500" s="33">
        <v>0</v>
      </c>
      <c r="Q500" s="33">
        <v>0</v>
      </c>
      <c r="R500" s="33">
        <v>0</v>
      </c>
      <c r="S500" s="33">
        <v>0</v>
      </c>
      <c r="T500" s="33">
        <v>0</v>
      </c>
      <c r="U500" s="33">
        <v>0</v>
      </c>
      <c r="V500" s="33">
        <v>3080</v>
      </c>
      <c r="W500" s="33">
        <v>0</v>
      </c>
      <c r="X500" s="33">
        <v>0</v>
      </c>
      <c r="Y500" s="33">
        <v>0</v>
      </c>
      <c r="Z500" s="33">
        <v>0</v>
      </c>
      <c r="AA500" s="33">
        <v>0</v>
      </c>
      <c r="AB500" s="33">
        <v>0</v>
      </c>
      <c r="AC500" t="s">
        <v>3873</v>
      </c>
      <c r="AD500" t="s">
        <v>3881</v>
      </c>
      <c r="AE500" t="s">
        <v>4694</v>
      </c>
      <c r="AF500" t="s">
        <v>3876</v>
      </c>
    </row>
    <row r="501" spans="1:32" x14ac:dyDescent="0.25">
      <c r="A501" s="161">
        <v>45678</v>
      </c>
      <c r="B501" s="161">
        <v>45678</v>
      </c>
      <c r="C501" t="s">
        <v>3868</v>
      </c>
      <c r="D501" t="s">
        <v>3877</v>
      </c>
      <c r="E501" t="s">
        <v>3878</v>
      </c>
      <c r="F501" s="375">
        <v>39600</v>
      </c>
      <c r="G501" t="s">
        <v>4695</v>
      </c>
      <c r="H501" t="s">
        <v>3903</v>
      </c>
      <c r="I501" s="375">
        <v>45598</v>
      </c>
      <c r="J501" t="s">
        <v>22</v>
      </c>
      <c r="K501" t="s">
        <v>3904</v>
      </c>
      <c r="L501" s="33">
        <v>70</v>
      </c>
      <c r="M501" s="33">
        <v>0</v>
      </c>
      <c r="N501" s="33">
        <v>70</v>
      </c>
      <c r="O501" s="33">
        <v>70</v>
      </c>
      <c r="P501" s="33">
        <v>0</v>
      </c>
      <c r="Q501" s="33">
        <v>0</v>
      </c>
      <c r="R501" s="33">
        <v>0</v>
      </c>
      <c r="S501" s="33">
        <v>0</v>
      </c>
      <c r="T501" s="33">
        <v>0</v>
      </c>
      <c r="U501" s="33">
        <v>0</v>
      </c>
      <c r="V501" s="33">
        <v>70</v>
      </c>
      <c r="W501" s="33">
        <v>0</v>
      </c>
      <c r="X501" s="33">
        <v>0</v>
      </c>
      <c r="Y501" s="33">
        <v>0</v>
      </c>
      <c r="Z501" s="33">
        <v>0</v>
      </c>
      <c r="AA501" s="33">
        <v>0</v>
      </c>
      <c r="AB501" s="33">
        <v>0</v>
      </c>
      <c r="AC501" t="s">
        <v>3880</v>
      </c>
      <c r="AD501" t="s">
        <v>3881</v>
      </c>
      <c r="AE501" t="s">
        <v>4696</v>
      </c>
      <c r="AF501" t="s">
        <v>3876</v>
      </c>
    </row>
    <row r="502" spans="1:32" x14ac:dyDescent="0.25">
      <c r="A502" s="161">
        <v>45678</v>
      </c>
      <c r="B502" s="161">
        <v>45678</v>
      </c>
      <c r="C502" t="s">
        <v>3868</v>
      </c>
      <c r="D502" t="s">
        <v>3877</v>
      </c>
      <c r="E502" t="s">
        <v>1914</v>
      </c>
      <c r="F502" s="375">
        <v>39157</v>
      </c>
      <c r="G502" t="s">
        <v>3899</v>
      </c>
      <c r="H502" t="s">
        <v>3871</v>
      </c>
      <c r="I502" s="375">
        <v>45599</v>
      </c>
      <c r="J502" t="s">
        <v>3937</v>
      </c>
      <c r="K502" t="s">
        <v>3904</v>
      </c>
      <c r="L502" s="33">
        <v>1057</v>
      </c>
      <c r="M502" s="33">
        <v>587</v>
      </c>
      <c r="N502" s="33">
        <v>0</v>
      </c>
      <c r="O502" s="33">
        <v>0</v>
      </c>
      <c r="P502" s="33">
        <v>0</v>
      </c>
      <c r="Q502" s="33">
        <v>0</v>
      </c>
      <c r="R502" s="33">
        <v>1057</v>
      </c>
      <c r="S502" s="33">
        <v>470</v>
      </c>
      <c r="T502" s="33">
        <v>22.63</v>
      </c>
      <c r="U502" s="33">
        <v>429.88</v>
      </c>
      <c r="V502" s="33">
        <v>470</v>
      </c>
      <c r="W502" s="33">
        <v>22.63</v>
      </c>
      <c r="X502" s="33">
        <v>429.88</v>
      </c>
      <c r="Y502" s="33">
        <v>0</v>
      </c>
      <c r="Z502" s="33">
        <v>470</v>
      </c>
      <c r="AA502" s="33">
        <v>0</v>
      </c>
      <c r="AB502" s="33">
        <v>230.12</v>
      </c>
      <c r="AC502" t="s">
        <v>4187</v>
      </c>
      <c r="AD502" t="s">
        <v>3881</v>
      </c>
      <c r="AE502" t="s">
        <v>4697</v>
      </c>
      <c r="AF502" t="s">
        <v>3876</v>
      </c>
    </row>
    <row r="503" spans="1:32" x14ac:dyDescent="0.25">
      <c r="A503" s="161">
        <v>45659</v>
      </c>
      <c r="B503" s="161">
        <v>45678</v>
      </c>
      <c r="C503" t="s">
        <v>3894</v>
      </c>
      <c r="D503" t="s">
        <v>3891</v>
      </c>
      <c r="E503" t="s">
        <v>2236</v>
      </c>
      <c r="F503" s="375">
        <v>40064</v>
      </c>
      <c r="G503" t="s">
        <v>4264</v>
      </c>
      <c r="H503" t="s">
        <v>3871</v>
      </c>
      <c r="I503" s="375">
        <v>45605</v>
      </c>
      <c r="J503" t="s">
        <v>22</v>
      </c>
      <c r="K503" t="s">
        <v>3904</v>
      </c>
      <c r="L503" s="33">
        <v>110</v>
      </c>
      <c r="M503" s="33">
        <v>110</v>
      </c>
      <c r="N503" s="33">
        <v>0</v>
      </c>
      <c r="O503" s="33">
        <v>0</v>
      </c>
      <c r="P503" s="33">
        <v>0</v>
      </c>
      <c r="Q503" s="33">
        <v>0</v>
      </c>
      <c r="R503" s="33">
        <v>110</v>
      </c>
      <c r="S503" s="33">
        <v>0</v>
      </c>
      <c r="T503" s="33">
        <v>0</v>
      </c>
      <c r="U503" s="33">
        <v>0</v>
      </c>
      <c r="V503" s="33">
        <v>0</v>
      </c>
      <c r="W503" s="33">
        <v>0</v>
      </c>
      <c r="X503" s="33">
        <v>0</v>
      </c>
      <c r="Y503" s="33">
        <v>0</v>
      </c>
      <c r="Z503" s="33">
        <v>0</v>
      </c>
      <c r="AA503" s="33">
        <v>0</v>
      </c>
      <c r="AB503" s="33">
        <v>378.39</v>
      </c>
      <c r="AC503" t="s">
        <v>3917</v>
      </c>
      <c r="AD503" t="s">
        <v>3881</v>
      </c>
      <c r="AE503" t="s">
        <v>4698</v>
      </c>
      <c r="AF503" t="s">
        <v>3876</v>
      </c>
    </row>
    <row r="504" spans="1:32" x14ac:dyDescent="0.25">
      <c r="A504" s="161">
        <v>45678</v>
      </c>
      <c r="B504" s="161">
        <v>45678</v>
      </c>
      <c r="C504" t="s">
        <v>3894</v>
      </c>
      <c r="D504" t="s">
        <v>3996</v>
      </c>
      <c r="E504" t="s">
        <v>3907</v>
      </c>
      <c r="F504" s="375">
        <v>36344</v>
      </c>
      <c r="G504" t="s">
        <v>3948</v>
      </c>
      <c r="H504" t="s">
        <v>3871</v>
      </c>
      <c r="I504" s="375">
        <v>45606</v>
      </c>
      <c r="J504" t="s">
        <v>3937</v>
      </c>
      <c r="K504" t="s">
        <v>3904</v>
      </c>
      <c r="L504" s="33">
        <v>1094</v>
      </c>
      <c r="M504" s="33">
        <v>0</v>
      </c>
      <c r="N504" s="33">
        <v>0</v>
      </c>
      <c r="O504" s="33">
        <v>0</v>
      </c>
      <c r="P504" s="33">
        <v>0</v>
      </c>
      <c r="Q504" s="33">
        <v>0</v>
      </c>
      <c r="R504" s="33">
        <v>1094</v>
      </c>
      <c r="S504" s="33">
        <v>1094</v>
      </c>
      <c r="T504" s="33">
        <v>0</v>
      </c>
      <c r="U504" s="33">
        <v>0</v>
      </c>
      <c r="V504" s="33">
        <v>1094</v>
      </c>
      <c r="W504" s="33">
        <v>0</v>
      </c>
      <c r="X504" s="33">
        <v>0</v>
      </c>
      <c r="Y504" s="33">
        <v>0</v>
      </c>
      <c r="Z504" s="33">
        <v>1094</v>
      </c>
      <c r="AA504" s="33">
        <v>0</v>
      </c>
      <c r="AB504" s="33">
        <v>0</v>
      </c>
      <c r="AC504" t="s">
        <v>3873</v>
      </c>
      <c r="AD504" t="s">
        <v>3881</v>
      </c>
      <c r="AE504" t="s">
        <v>4699</v>
      </c>
      <c r="AF504" t="s">
        <v>3876</v>
      </c>
    </row>
    <row r="505" spans="1:32" x14ac:dyDescent="0.25">
      <c r="A505" s="161">
        <v>45678</v>
      </c>
      <c r="B505" s="161">
        <v>45678</v>
      </c>
      <c r="C505" t="s">
        <v>3868</v>
      </c>
      <c r="D505" t="s">
        <v>3877</v>
      </c>
      <c r="E505" t="s">
        <v>1914</v>
      </c>
      <c r="F505" s="375">
        <v>40686</v>
      </c>
      <c r="G505" t="s">
        <v>4700</v>
      </c>
      <c r="H505" t="s">
        <v>3871</v>
      </c>
      <c r="I505" s="375">
        <v>45610</v>
      </c>
      <c r="J505" t="s">
        <v>22</v>
      </c>
      <c r="K505" t="s">
        <v>3904</v>
      </c>
      <c r="L505" s="33">
        <v>105</v>
      </c>
      <c r="M505" s="33">
        <v>0</v>
      </c>
      <c r="N505" s="33">
        <v>0</v>
      </c>
      <c r="O505" s="33">
        <v>0</v>
      </c>
      <c r="P505" s="33">
        <v>0</v>
      </c>
      <c r="Q505" s="33">
        <v>0</v>
      </c>
      <c r="R505" s="33">
        <v>105</v>
      </c>
      <c r="S505" s="33">
        <v>105</v>
      </c>
      <c r="T505" s="33">
        <v>0</v>
      </c>
      <c r="U505" s="33">
        <v>0</v>
      </c>
      <c r="V505" s="33">
        <v>105</v>
      </c>
      <c r="W505" s="33">
        <v>0</v>
      </c>
      <c r="X505" s="33">
        <v>0</v>
      </c>
      <c r="Y505" s="33">
        <v>0</v>
      </c>
      <c r="Z505" s="33">
        <v>0</v>
      </c>
      <c r="AA505" s="33">
        <v>0</v>
      </c>
      <c r="AB505" s="33">
        <v>105</v>
      </c>
      <c r="AC505" t="s">
        <v>3924</v>
      </c>
      <c r="AD505" t="s">
        <v>3874</v>
      </c>
      <c r="AE505" t="s">
        <v>4701</v>
      </c>
      <c r="AF505" t="s">
        <v>3876</v>
      </c>
    </row>
    <row r="506" spans="1:32" x14ac:dyDescent="0.25">
      <c r="A506" s="161">
        <v>45678</v>
      </c>
      <c r="B506" s="161">
        <v>45678</v>
      </c>
      <c r="C506" t="s">
        <v>3894</v>
      </c>
      <c r="D506" t="s">
        <v>3996</v>
      </c>
      <c r="E506" t="s">
        <v>3997</v>
      </c>
      <c r="F506" s="375">
        <v>34231</v>
      </c>
      <c r="G506" t="s">
        <v>4702</v>
      </c>
      <c r="H506" t="s">
        <v>3903</v>
      </c>
      <c r="I506" s="375">
        <v>45611</v>
      </c>
      <c r="J506" t="s">
        <v>22</v>
      </c>
      <c r="K506" t="s">
        <v>3904</v>
      </c>
      <c r="L506" s="33">
        <v>248.5</v>
      </c>
      <c r="M506" s="33">
        <v>0</v>
      </c>
      <c r="N506" s="33">
        <v>248.5</v>
      </c>
      <c r="O506" s="33">
        <v>248.5</v>
      </c>
      <c r="P506" s="33">
        <v>0</v>
      </c>
      <c r="Q506" s="33">
        <v>0</v>
      </c>
      <c r="R506" s="33">
        <v>0</v>
      </c>
      <c r="S506" s="33">
        <v>0</v>
      </c>
      <c r="T506" s="33">
        <v>0</v>
      </c>
      <c r="U506" s="33">
        <v>0</v>
      </c>
      <c r="V506" s="33">
        <v>248.5</v>
      </c>
      <c r="W506" s="33">
        <v>0</v>
      </c>
      <c r="X506" s="33">
        <v>0</v>
      </c>
      <c r="Y506" s="33">
        <v>0</v>
      </c>
      <c r="Z506" s="33">
        <v>0</v>
      </c>
      <c r="AA506" s="33">
        <v>0</v>
      </c>
      <c r="AB506" s="33">
        <v>0</v>
      </c>
      <c r="AC506" t="s">
        <v>4032</v>
      </c>
      <c r="AD506" t="s">
        <v>3881</v>
      </c>
      <c r="AE506" t="s">
        <v>4703</v>
      </c>
      <c r="AF506" t="s">
        <v>3876</v>
      </c>
    </row>
    <row r="507" spans="1:32" x14ac:dyDescent="0.25">
      <c r="A507" s="161">
        <v>45678</v>
      </c>
      <c r="B507" s="161">
        <v>45678</v>
      </c>
      <c r="C507" t="s">
        <v>3868</v>
      </c>
      <c r="D507" t="s">
        <v>3877</v>
      </c>
      <c r="E507" t="s">
        <v>3878</v>
      </c>
      <c r="F507" s="375">
        <v>39817</v>
      </c>
      <c r="G507" t="s">
        <v>4704</v>
      </c>
      <c r="H507" t="s">
        <v>3903</v>
      </c>
      <c r="I507" s="375">
        <v>45616</v>
      </c>
      <c r="J507" t="s">
        <v>22</v>
      </c>
      <c r="K507" t="s">
        <v>3904</v>
      </c>
      <c r="L507" s="33">
        <v>70</v>
      </c>
      <c r="M507" s="33">
        <v>0</v>
      </c>
      <c r="N507" s="33">
        <v>70</v>
      </c>
      <c r="O507" s="33">
        <v>70</v>
      </c>
      <c r="P507" s="33">
        <v>0</v>
      </c>
      <c r="Q507" s="33">
        <v>0</v>
      </c>
      <c r="R507" s="33">
        <v>0</v>
      </c>
      <c r="S507" s="33">
        <v>0</v>
      </c>
      <c r="T507" s="33">
        <v>0</v>
      </c>
      <c r="U507" s="33">
        <v>0</v>
      </c>
      <c r="V507" s="33">
        <v>70</v>
      </c>
      <c r="W507" s="33">
        <v>0</v>
      </c>
      <c r="X507" s="33">
        <v>0</v>
      </c>
      <c r="Y507" s="33">
        <v>0</v>
      </c>
      <c r="Z507" s="33">
        <v>0</v>
      </c>
      <c r="AA507" s="33">
        <v>0</v>
      </c>
      <c r="AB507" s="33">
        <v>0</v>
      </c>
      <c r="AC507" t="s">
        <v>3880</v>
      </c>
      <c r="AD507" t="s">
        <v>3881</v>
      </c>
      <c r="AE507" t="s">
        <v>4705</v>
      </c>
      <c r="AF507" t="s">
        <v>3876</v>
      </c>
    </row>
    <row r="508" spans="1:32" x14ac:dyDescent="0.25">
      <c r="A508" s="161">
        <v>45678</v>
      </c>
      <c r="B508" s="161">
        <v>45678</v>
      </c>
      <c r="C508" t="s">
        <v>3894</v>
      </c>
      <c r="D508" t="s">
        <v>4334</v>
      </c>
      <c r="E508" t="s">
        <v>2236</v>
      </c>
      <c r="F508" s="375">
        <v>41004</v>
      </c>
      <c r="G508" t="s">
        <v>4627</v>
      </c>
      <c r="H508" t="s">
        <v>3935</v>
      </c>
      <c r="I508" t="s">
        <v>4706</v>
      </c>
      <c r="J508" t="s">
        <v>3888</v>
      </c>
      <c r="K508" t="s">
        <v>3904</v>
      </c>
      <c r="L508" s="33">
        <v>110</v>
      </c>
      <c r="M508" s="33">
        <v>0</v>
      </c>
      <c r="N508" s="33">
        <v>0</v>
      </c>
      <c r="O508" s="33">
        <v>0</v>
      </c>
      <c r="P508" s="33">
        <v>0</v>
      </c>
      <c r="Q508" s="33">
        <v>0</v>
      </c>
      <c r="R508" s="33">
        <v>110</v>
      </c>
      <c r="S508" s="33">
        <v>110</v>
      </c>
      <c r="T508" s="33">
        <v>0</v>
      </c>
      <c r="U508" s="33">
        <v>0</v>
      </c>
      <c r="V508" s="33">
        <v>110</v>
      </c>
      <c r="W508" s="33">
        <v>0</v>
      </c>
      <c r="X508" s="33">
        <v>0</v>
      </c>
      <c r="Y508" s="33">
        <v>0</v>
      </c>
      <c r="Z508" s="33">
        <v>110</v>
      </c>
      <c r="AA508" s="33">
        <v>0</v>
      </c>
      <c r="AB508" s="33">
        <v>0</v>
      </c>
      <c r="AC508" t="s">
        <v>4174</v>
      </c>
      <c r="AD508" t="s">
        <v>3881</v>
      </c>
      <c r="AE508" t="s">
        <v>4707</v>
      </c>
      <c r="AF508" t="s">
        <v>3876</v>
      </c>
    </row>
    <row r="509" spans="1:32" x14ac:dyDescent="0.25">
      <c r="A509" s="161">
        <v>45678</v>
      </c>
      <c r="B509" s="161">
        <v>45678</v>
      </c>
      <c r="C509" t="s">
        <v>3868</v>
      </c>
      <c r="D509" t="s">
        <v>3877</v>
      </c>
      <c r="E509" t="s">
        <v>1914</v>
      </c>
      <c r="F509" s="375">
        <v>40498</v>
      </c>
      <c r="G509" t="s">
        <v>4068</v>
      </c>
      <c r="H509" t="s">
        <v>3871</v>
      </c>
      <c r="I509" s="375">
        <v>45632</v>
      </c>
      <c r="J509" t="s">
        <v>22</v>
      </c>
      <c r="K509" t="s">
        <v>3904</v>
      </c>
      <c r="L509" s="33">
        <v>155.93</v>
      </c>
      <c r="M509" s="33">
        <v>155.93</v>
      </c>
      <c r="N509" s="33">
        <v>0</v>
      </c>
      <c r="O509" s="33">
        <v>0</v>
      </c>
      <c r="P509" s="33">
        <v>0</v>
      </c>
      <c r="Q509" s="33">
        <v>0</v>
      </c>
      <c r="R509" s="33">
        <v>155.93</v>
      </c>
      <c r="S509" s="33">
        <v>0</v>
      </c>
      <c r="T509" s="33">
        <v>0</v>
      </c>
      <c r="U509" s="33">
        <v>0</v>
      </c>
      <c r="V509" s="33">
        <v>0</v>
      </c>
      <c r="W509" s="33">
        <v>0</v>
      </c>
      <c r="X509" s="33">
        <v>0</v>
      </c>
      <c r="Y509" s="33">
        <v>0</v>
      </c>
      <c r="Z509" s="33">
        <v>0</v>
      </c>
      <c r="AA509" s="33">
        <v>0</v>
      </c>
      <c r="AB509" s="33">
        <v>0</v>
      </c>
      <c r="AC509" t="s">
        <v>3967</v>
      </c>
      <c r="AD509" t="s">
        <v>3881</v>
      </c>
      <c r="AE509" t="s">
        <v>4225</v>
      </c>
      <c r="AF509" t="s">
        <v>3876</v>
      </c>
    </row>
    <row r="510" spans="1:32" x14ac:dyDescent="0.25">
      <c r="A510" s="161">
        <v>45678</v>
      </c>
      <c r="B510" s="161">
        <v>45678</v>
      </c>
      <c r="C510" t="s">
        <v>3894</v>
      </c>
      <c r="D510" t="s">
        <v>3891</v>
      </c>
      <c r="E510" t="s">
        <v>3997</v>
      </c>
      <c r="F510" s="375">
        <v>40315</v>
      </c>
      <c r="G510" t="s">
        <v>4530</v>
      </c>
      <c r="H510" t="s">
        <v>3935</v>
      </c>
      <c r="I510" t="s">
        <v>4708</v>
      </c>
      <c r="J510" t="s">
        <v>3888</v>
      </c>
      <c r="K510" t="s">
        <v>3904</v>
      </c>
      <c r="L510" s="33">
        <v>195.52</v>
      </c>
      <c r="M510" s="33">
        <v>0</v>
      </c>
      <c r="N510" s="33">
        <v>0</v>
      </c>
      <c r="O510" s="33">
        <v>0</v>
      </c>
      <c r="P510" s="33">
        <v>0</v>
      </c>
      <c r="Q510" s="33">
        <v>0</v>
      </c>
      <c r="R510" s="33">
        <v>195.52</v>
      </c>
      <c r="S510" s="33">
        <v>195.52</v>
      </c>
      <c r="T510" s="33">
        <v>0</v>
      </c>
      <c r="U510" s="33">
        <v>0</v>
      </c>
      <c r="V510" s="33">
        <v>195.52</v>
      </c>
      <c r="W510" s="33">
        <v>0</v>
      </c>
      <c r="X510" s="33">
        <v>0</v>
      </c>
      <c r="Y510" s="33">
        <v>0</v>
      </c>
      <c r="Z510" s="33">
        <v>195.52</v>
      </c>
      <c r="AA510" s="33">
        <v>0</v>
      </c>
      <c r="AB510" s="33">
        <v>225.41</v>
      </c>
      <c r="AC510" t="s">
        <v>3957</v>
      </c>
      <c r="AD510" t="s">
        <v>3881</v>
      </c>
      <c r="AE510" t="s">
        <v>4709</v>
      </c>
      <c r="AF510" t="s">
        <v>3876</v>
      </c>
    </row>
    <row r="511" spans="1:32" x14ac:dyDescent="0.25">
      <c r="A511" s="161">
        <v>45678</v>
      </c>
      <c r="B511" s="161">
        <v>45678</v>
      </c>
      <c r="C511" t="s">
        <v>3894</v>
      </c>
      <c r="D511" t="s">
        <v>4334</v>
      </c>
      <c r="E511" t="s">
        <v>3907</v>
      </c>
      <c r="F511" s="375">
        <v>40777</v>
      </c>
      <c r="G511" t="s">
        <v>3971</v>
      </c>
      <c r="H511" t="s">
        <v>3871</v>
      </c>
      <c r="I511" s="375">
        <v>45635</v>
      </c>
      <c r="J511" t="s">
        <v>3888</v>
      </c>
      <c r="K511" t="s">
        <v>3940</v>
      </c>
      <c r="L511" s="33">
        <v>947.25</v>
      </c>
      <c r="M511" s="33">
        <v>0</v>
      </c>
      <c r="N511" s="33">
        <v>0</v>
      </c>
      <c r="O511" s="33">
        <v>0</v>
      </c>
      <c r="P511" s="33">
        <v>0</v>
      </c>
      <c r="Q511" s="33">
        <v>0</v>
      </c>
      <c r="R511" s="33">
        <v>947.25</v>
      </c>
      <c r="S511" s="33">
        <v>947.25</v>
      </c>
      <c r="T511" s="33">
        <v>0</v>
      </c>
      <c r="U511" s="33">
        <v>0</v>
      </c>
      <c r="V511" s="33">
        <v>947.25</v>
      </c>
      <c r="W511" s="33">
        <v>0</v>
      </c>
      <c r="X511" s="33">
        <v>0</v>
      </c>
      <c r="Y511" s="33">
        <v>0</v>
      </c>
      <c r="Z511" s="33">
        <v>947.25</v>
      </c>
      <c r="AA511" s="33">
        <v>0</v>
      </c>
      <c r="AB511" s="33">
        <v>0</v>
      </c>
      <c r="AC511" t="s">
        <v>3905</v>
      </c>
      <c r="AD511" t="s">
        <v>3881</v>
      </c>
      <c r="AE511" t="s">
        <v>4710</v>
      </c>
      <c r="AF511" t="s">
        <v>3876</v>
      </c>
    </row>
    <row r="512" spans="1:32" x14ac:dyDescent="0.25">
      <c r="A512" s="161">
        <v>45678</v>
      </c>
      <c r="B512" s="161">
        <v>45678</v>
      </c>
      <c r="C512" t="s">
        <v>3868</v>
      </c>
      <c r="D512" t="s">
        <v>3877</v>
      </c>
      <c r="E512" t="s">
        <v>1914</v>
      </c>
      <c r="F512" s="375">
        <v>40922</v>
      </c>
      <c r="G512" t="s">
        <v>4083</v>
      </c>
      <c r="H512" t="s">
        <v>3871</v>
      </c>
      <c r="I512" s="375">
        <v>45641</v>
      </c>
      <c r="J512" t="s">
        <v>3937</v>
      </c>
      <c r="K512" t="s">
        <v>3904</v>
      </c>
      <c r="L512" s="33">
        <v>870.5</v>
      </c>
      <c r="M512" s="33">
        <v>225.19</v>
      </c>
      <c r="N512" s="33">
        <v>0</v>
      </c>
      <c r="O512" s="33">
        <v>0</v>
      </c>
      <c r="P512" s="33">
        <v>0</v>
      </c>
      <c r="Q512" s="33">
        <v>0</v>
      </c>
      <c r="R512" s="33">
        <v>870.5</v>
      </c>
      <c r="S512" s="33">
        <v>645.30999999999995</v>
      </c>
      <c r="T512" s="33">
        <v>0</v>
      </c>
      <c r="U512" s="33">
        <v>0</v>
      </c>
      <c r="V512" s="33">
        <v>645.30999999999995</v>
      </c>
      <c r="W512" s="33">
        <v>0</v>
      </c>
      <c r="X512" s="33">
        <v>0</v>
      </c>
      <c r="Y512" s="33">
        <v>0</v>
      </c>
      <c r="Z512" s="33">
        <v>645.29999999999995</v>
      </c>
      <c r="AA512" s="33">
        <v>0</v>
      </c>
      <c r="AB512" s="33">
        <v>0</v>
      </c>
      <c r="AC512" t="s">
        <v>3873</v>
      </c>
      <c r="AD512" t="s">
        <v>3881</v>
      </c>
      <c r="AE512" t="s">
        <v>4711</v>
      </c>
      <c r="AF512" t="s">
        <v>3876</v>
      </c>
    </row>
    <row r="513" spans="1:32" x14ac:dyDescent="0.25">
      <c r="A513" s="161">
        <v>45678</v>
      </c>
      <c r="B513" s="161">
        <v>45679</v>
      </c>
      <c r="C513" t="s">
        <v>3894</v>
      </c>
      <c r="D513" t="s">
        <v>4334</v>
      </c>
      <c r="E513" t="s">
        <v>3997</v>
      </c>
      <c r="F513" s="375">
        <v>40967</v>
      </c>
      <c r="G513" t="s">
        <v>4712</v>
      </c>
      <c r="H513" t="s">
        <v>3909</v>
      </c>
      <c r="I513" s="375">
        <v>45685</v>
      </c>
      <c r="J513" t="s">
        <v>3888</v>
      </c>
      <c r="K513" t="s">
        <v>3904</v>
      </c>
      <c r="L513" s="33">
        <v>303</v>
      </c>
      <c r="M513" s="33">
        <v>0</v>
      </c>
      <c r="N513" s="33">
        <v>242.4</v>
      </c>
      <c r="O513" s="33">
        <v>242.4</v>
      </c>
      <c r="P513" s="33">
        <v>0</v>
      </c>
      <c r="Q513" s="33">
        <v>0</v>
      </c>
      <c r="R513" s="33">
        <v>60.6</v>
      </c>
      <c r="S513" s="33">
        <v>60.6</v>
      </c>
      <c r="T513" s="33">
        <v>0</v>
      </c>
      <c r="U513" s="33">
        <v>0</v>
      </c>
      <c r="V513" s="33">
        <v>303</v>
      </c>
      <c r="W513" s="33">
        <v>0</v>
      </c>
      <c r="X513" s="33">
        <v>0</v>
      </c>
      <c r="Y513" s="33">
        <v>0</v>
      </c>
      <c r="Z513" s="33">
        <v>60.6</v>
      </c>
      <c r="AA513" s="33">
        <v>0</v>
      </c>
      <c r="AB513" s="33">
        <v>0</v>
      </c>
      <c r="AC513" t="s">
        <v>4032</v>
      </c>
      <c r="AD513" t="s">
        <v>3874</v>
      </c>
      <c r="AE513" t="s">
        <v>4713</v>
      </c>
      <c r="AF513" t="s">
        <v>3876</v>
      </c>
    </row>
    <row r="514" spans="1:32" x14ac:dyDescent="0.25">
      <c r="A514" s="161">
        <v>45679</v>
      </c>
      <c r="B514" s="161">
        <v>45679</v>
      </c>
      <c r="C514" t="s">
        <v>3868</v>
      </c>
      <c r="D514" t="s">
        <v>3877</v>
      </c>
      <c r="E514" t="s">
        <v>1914</v>
      </c>
      <c r="F514" s="375">
        <v>40299</v>
      </c>
      <c r="G514" t="s">
        <v>4487</v>
      </c>
      <c r="H514" t="s">
        <v>3871</v>
      </c>
      <c r="I514" s="375">
        <v>45690</v>
      </c>
      <c r="J514" t="s">
        <v>22</v>
      </c>
      <c r="K514" t="s">
        <v>3904</v>
      </c>
      <c r="L514" s="33">
        <v>0</v>
      </c>
      <c r="M514" s="33">
        <v>0</v>
      </c>
      <c r="N514" s="33">
        <v>0</v>
      </c>
      <c r="O514" s="33">
        <v>0</v>
      </c>
      <c r="P514" s="33">
        <v>0</v>
      </c>
      <c r="Q514" s="33">
        <v>0</v>
      </c>
      <c r="R514" s="33">
        <v>0</v>
      </c>
      <c r="S514" s="33">
        <v>0</v>
      </c>
      <c r="T514" s="33">
        <v>0</v>
      </c>
      <c r="U514" s="33">
        <v>0</v>
      </c>
      <c r="V514" s="33">
        <v>0</v>
      </c>
      <c r="W514" s="33">
        <v>0</v>
      </c>
      <c r="X514" s="33">
        <v>0</v>
      </c>
      <c r="Y514" s="33">
        <v>0</v>
      </c>
      <c r="Z514" s="33">
        <v>0</v>
      </c>
      <c r="AA514" s="33">
        <v>0</v>
      </c>
      <c r="AB514" s="33">
        <v>500</v>
      </c>
      <c r="AC514" t="s">
        <v>3967</v>
      </c>
      <c r="AD514" t="s">
        <v>3881</v>
      </c>
      <c r="AE514" t="s">
        <v>4714</v>
      </c>
      <c r="AF514" t="s">
        <v>3876</v>
      </c>
    </row>
    <row r="515" spans="1:32" x14ac:dyDescent="0.25">
      <c r="A515" s="161">
        <v>45679</v>
      </c>
      <c r="B515" s="161">
        <v>45679</v>
      </c>
      <c r="C515" t="s">
        <v>3868</v>
      </c>
      <c r="D515" t="s">
        <v>3877</v>
      </c>
      <c r="E515" t="s">
        <v>3878</v>
      </c>
      <c r="F515" s="375">
        <v>40027</v>
      </c>
      <c r="G515" t="s">
        <v>4309</v>
      </c>
      <c r="H515" t="s">
        <v>3871</v>
      </c>
      <c r="I515" s="375">
        <v>45691</v>
      </c>
      <c r="J515" t="s">
        <v>22</v>
      </c>
      <c r="K515" t="s">
        <v>3904</v>
      </c>
      <c r="L515" s="33">
        <v>103.95</v>
      </c>
      <c r="M515" s="33">
        <v>103.95</v>
      </c>
      <c r="N515" s="33">
        <v>0</v>
      </c>
      <c r="O515" s="33">
        <v>0</v>
      </c>
      <c r="P515" s="33">
        <v>0</v>
      </c>
      <c r="Q515" s="33">
        <v>0</v>
      </c>
      <c r="R515" s="33">
        <v>103.95</v>
      </c>
      <c r="S515" s="33">
        <v>0</v>
      </c>
      <c r="T515" s="33">
        <v>0</v>
      </c>
      <c r="U515" s="33">
        <v>0</v>
      </c>
      <c r="V515" s="33">
        <v>0</v>
      </c>
      <c r="W515" s="33">
        <v>0</v>
      </c>
      <c r="X515" s="33">
        <v>0</v>
      </c>
      <c r="Y515" s="33">
        <v>0</v>
      </c>
      <c r="Z515" s="33">
        <v>0</v>
      </c>
      <c r="AA515" s="33">
        <v>0</v>
      </c>
      <c r="AB515" s="33">
        <v>0</v>
      </c>
      <c r="AC515" t="s">
        <v>3920</v>
      </c>
      <c r="AD515" t="s">
        <v>3881</v>
      </c>
      <c r="AE515" t="s">
        <v>4715</v>
      </c>
      <c r="AF515" t="s">
        <v>3876</v>
      </c>
    </row>
    <row r="516" spans="1:32" x14ac:dyDescent="0.25">
      <c r="A516" s="161">
        <v>45679</v>
      </c>
      <c r="B516" s="161">
        <v>45679</v>
      </c>
      <c r="C516" t="s">
        <v>3894</v>
      </c>
      <c r="D516" t="s">
        <v>3891</v>
      </c>
      <c r="E516" t="s">
        <v>3997</v>
      </c>
      <c r="F516" s="375">
        <v>40474</v>
      </c>
      <c r="G516" t="s">
        <v>4716</v>
      </c>
      <c r="H516" t="s">
        <v>3871</v>
      </c>
      <c r="I516" s="375">
        <v>45692</v>
      </c>
      <c r="J516" t="s">
        <v>22</v>
      </c>
      <c r="K516" t="s">
        <v>3904</v>
      </c>
      <c r="L516" s="33">
        <v>110</v>
      </c>
      <c r="M516" s="33">
        <v>89</v>
      </c>
      <c r="N516" s="33">
        <v>0</v>
      </c>
      <c r="O516" s="33">
        <v>0</v>
      </c>
      <c r="P516" s="33">
        <v>0</v>
      </c>
      <c r="Q516" s="33">
        <v>0</v>
      </c>
      <c r="R516" s="33">
        <v>110</v>
      </c>
      <c r="S516" s="33">
        <v>21</v>
      </c>
      <c r="T516" s="33">
        <v>0</v>
      </c>
      <c r="U516" s="33">
        <v>0</v>
      </c>
      <c r="V516" s="33">
        <v>21</v>
      </c>
      <c r="W516" s="33">
        <v>0</v>
      </c>
      <c r="X516" s="33">
        <v>0</v>
      </c>
      <c r="Y516" s="33">
        <v>0</v>
      </c>
      <c r="Z516" s="33">
        <v>21</v>
      </c>
      <c r="AA516" s="33">
        <v>0</v>
      </c>
      <c r="AB516" s="33">
        <v>209.8</v>
      </c>
      <c r="AC516" t="s">
        <v>3983</v>
      </c>
      <c r="AD516" t="s">
        <v>3881</v>
      </c>
      <c r="AE516" t="s">
        <v>4717</v>
      </c>
      <c r="AF516" t="s">
        <v>3876</v>
      </c>
    </row>
    <row r="517" spans="1:32" x14ac:dyDescent="0.25">
      <c r="A517" s="161">
        <v>45677</v>
      </c>
      <c r="B517" s="161">
        <v>45679</v>
      </c>
      <c r="C517" t="s">
        <v>3894</v>
      </c>
      <c r="D517" t="s">
        <v>4334</v>
      </c>
      <c r="E517" t="s">
        <v>2236</v>
      </c>
      <c r="F517" s="375">
        <v>41009</v>
      </c>
      <c r="G517" t="s">
        <v>4718</v>
      </c>
      <c r="H517" t="s">
        <v>3909</v>
      </c>
      <c r="I517" s="375">
        <v>45695</v>
      </c>
      <c r="J517" t="s">
        <v>22</v>
      </c>
      <c r="K517" t="s">
        <v>3904</v>
      </c>
      <c r="L517" s="33">
        <v>660</v>
      </c>
      <c r="M517" s="33">
        <v>0</v>
      </c>
      <c r="N517" s="33">
        <v>660</v>
      </c>
      <c r="O517" s="33">
        <v>660</v>
      </c>
      <c r="P517" s="33">
        <v>0</v>
      </c>
      <c r="Q517" s="33">
        <v>0</v>
      </c>
      <c r="R517" s="33">
        <v>0</v>
      </c>
      <c r="S517" s="33">
        <v>0</v>
      </c>
      <c r="T517" s="33">
        <v>0</v>
      </c>
      <c r="U517" s="33">
        <v>0</v>
      </c>
      <c r="V517" s="33">
        <v>660</v>
      </c>
      <c r="W517" s="33">
        <v>0</v>
      </c>
      <c r="X517" s="33">
        <v>0</v>
      </c>
      <c r="Y517" s="33">
        <v>0</v>
      </c>
      <c r="Z517" s="33">
        <v>0</v>
      </c>
      <c r="AA517" s="33">
        <v>0</v>
      </c>
      <c r="AB517" s="33">
        <v>0</v>
      </c>
      <c r="AC517" t="s">
        <v>4044</v>
      </c>
      <c r="AD517" t="s">
        <v>3874</v>
      </c>
      <c r="AE517" t="s">
        <v>4719</v>
      </c>
      <c r="AF517" t="s">
        <v>3876</v>
      </c>
    </row>
    <row r="518" spans="1:32" x14ac:dyDescent="0.25">
      <c r="A518" s="161">
        <v>45679</v>
      </c>
      <c r="B518" s="161">
        <v>45679</v>
      </c>
      <c r="C518" t="s">
        <v>3868</v>
      </c>
      <c r="D518" t="s">
        <v>3877</v>
      </c>
      <c r="E518" t="s">
        <v>1914</v>
      </c>
      <c r="F518" s="375">
        <v>40957</v>
      </c>
      <c r="G518" t="s">
        <v>4218</v>
      </c>
      <c r="H518" t="s">
        <v>3871</v>
      </c>
      <c r="I518" s="375">
        <v>45699</v>
      </c>
      <c r="J518" t="s">
        <v>3888</v>
      </c>
      <c r="K518" t="s">
        <v>3904</v>
      </c>
      <c r="L518" s="33">
        <v>244.52</v>
      </c>
      <c r="M518" s="33">
        <v>0</v>
      </c>
      <c r="N518" s="33">
        <v>0</v>
      </c>
      <c r="O518" s="33">
        <v>0</v>
      </c>
      <c r="P518" s="33">
        <v>0</v>
      </c>
      <c r="Q518" s="33">
        <v>0</v>
      </c>
      <c r="R518" s="33">
        <v>244.52</v>
      </c>
      <c r="S518" s="33">
        <v>244.52</v>
      </c>
      <c r="T518" s="33">
        <v>0</v>
      </c>
      <c r="U518" s="33">
        <v>0</v>
      </c>
      <c r="V518" s="33">
        <v>244.52</v>
      </c>
      <c r="W518" s="33">
        <v>0</v>
      </c>
      <c r="X518" s="33">
        <v>0</v>
      </c>
      <c r="Y518" s="33">
        <v>0</v>
      </c>
      <c r="Z518" s="33">
        <v>244.52</v>
      </c>
      <c r="AA518" s="33">
        <v>0</v>
      </c>
      <c r="AB518" s="33">
        <v>0</v>
      </c>
      <c r="AC518" t="s">
        <v>3952</v>
      </c>
      <c r="AD518" t="s">
        <v>3881</v>
      </c>
      <c r="AE518" t="s">
        <v>4720</v>
      </c>
      <c r="AF518" t="s">
        <v>3876</v>
      </c>
    </row>
    <row r="519" spans="1:32" x14ac:dyDescent="0.25">
      <c r="A519" s="161">
        <v>45679</v>
      </c>
      <c r="B519" s="161">
        <v>45679</v>
      </c>
      <c r="C519" t="s">
        <v>3868</v>
      </c>
      <c r="D519" t="s">
        <v>3891</v>
      </c>
      <c r="E519" t="s">
        <v>3878</v>
      </c>
      <c r="F519" s="375">
        <v>40997</v>
      </c>
      <c r="G519" t="s">
        <v>4721</v>
      </c>
      <c r="H519" t="s">
        <v>3903</v>
      </c>
      <c r="I519" s="375">
        <v>45703</v>
      </c>
      <c r="J519" t="s">
        <v>22</v>
      </c>
      <c r="K519" t="s">
        <v>3904</v>
      </c>
      <c r="L519" s="33">
        <v>175</v>
      </c>
      <c r="M519" s="33">
        <v>0</v>
      </c>
      <c r="N519" s="33">
        <v>175</v>
      </c>
      <c r="O519" s="33">
        <v>175</v>
      </c>
      <c r="P519" s="33">
        <v>0</v>
      </c>
      <c r="Q519" s="33">
        <v>0</v>
      </c>
      <c r="R519" s="33">
        <v>0</v>
      </c>
      <c r="S519" s="33">
        <v>0</v>
      </c>
      <c r="T519" s="33">
        <v>0</v>
      </c>
      <c r="U519" s="33">
        <v>0</v>
      </c>
      <c r="V519" s="33">
        <v>175</v>
      </c>
      <c r="W519" s="33">
        <v>0</v>
      </c>
      <c r="X519" s="33">
        <v>0</v>
      </c>
      <c r="Y519" s="33">
        <v>0</v>
      </c>
      <c r="Z519" s="33">
        <v>0</v>
      </c>
      <c r="AA519" s="33">
        <v>0</v>
      </c>
      <c r="AB519" s="33">
        <v>0</v>
      </c>
      <c r="AC519" t="s">
        <v>3938</v>
      </c>
      <c r="AD519" t="s">
        <v>3881</v>
      </c>
      <c r="AE519" t="s">
        <v>4722</v>
      </c>
      <c r="AF519" t="s">
        <v>3876</v>
      </c>
    </row>
    <row r="520" spans="1:32" x14ac:dyDescent="0.25">
      <c r="A520" s="161">
        <v>45679</v>
      </c>
      <c r="B520" t="s">
        <v>3867</v>
      </c>
      <c r="C520" t="s">
        <v>3868</v>
      </c>
      <c r="D520" t="s">
        <v>3877</v>
      </c>
      <c r="E520" t="s">
        <v>1914</v>
      </c>
      <c r="F520" s="375">
        <v>40889</v>
      </c>
      <c r="G520" t="s">
        <v>4636</v>
      </c>
      <c r="H520" t="s">
        <v>3871</v>
      </c>
      <c r="I520" s="375">
        <v>45706</v>
      </c>
      <c r="J520" t="s">
        <v>3867</v>
      </c>
      <c r="K520" t="s">
        <v>3904</v>
      </c>
      <c r="L520" s="33">
        <v>155.93</v>
      </c>
      <c r="M520" s="33">
        <v>155.93</v>
      </c>
      <c r="N520" s="33">
        <v>0</v>
      </c>
      <c r="O520" s="33">
        <v>0</v>
      </c>
      <c r="P520" s="33">
        <v>0</v>
      </c>
      <c r="Q520" s="33">
        <v>0</v>
      </c>
      <c r="R520" s="33">
        <v>155.93</v>
      </c>
      <c r="S520" s="33">
        <v>0</v>
      </c>
      <c r="T520" s="33">
        <v>0</v>
      </c>
      <c r="U520" s="33">
        <v>0</v>
      </c>
      <c r="V520" s="33">
        <v>0</v>
      </c>
      <c r="W520" s="33">
        <v>0</v>
      </c>
      <c r="X520" s="33">
        <v>0</v>
      </c>
      <c r="Y520" s="33">
        <v>0</v>
      </c>
      <c r="Z520" s="33">
        <v>0</v>
      </c>
      <c r="AA520" s="33">
        <v>0</v>
      </c>
      <c r="AB520" s="33">
        <v>0</v>
      </c>
      <c r="AC520" t="s">
        <v>3967</v>
      </c>
      <c r="AD520" t="s">
        <v>3881</v>
      </c>
      <c r="AE520" t="s">
        <v>4723</v>
      </c>
      <c r="AF520" t="s">
        <v>3876</v>
      </c>
    </row>
    <row r="521" spans="1:32" x14ac:dyDescent="0.25">
      <c r="A521" s="161">
        <v>45679</v>
      </c>
      <c r="B521" s="161">
        <v>45679</v>
      </c>
      <c r="C521" t="s">
        <v>3894</v>
      </c>
      <c r="D521" t="s">
        <v>3891</v>
      </c>
      <c r="E521" t="s">
        <v>3907</v>
      </c>
      <c r="F521" s="375">
        <v>40858</v>
      </c>
      <c r="G521" t="s">
        <v>4269</v>
      </c>
      <c r="H521" t="s">
        <v>3903</v>
      </c>
      <c r="I521" s="375">
        <v>45713</v>
      </c>
      <c r="J521" t="s">
        <v>22</v>
      </c>
      <c r="K521" t="s">
        <v>3904</v>
      </c>
      <c r="L521" s="33">
        <v>616</v>
      </c>
      <c r="M521" s="33">
        <v>0</v>
      </c>
      <c r="N521" s="33">
        <v>616</v>
      </c>
      <c r="O521" s="33">
        <v>616</v>
      </c>
      <c r="P521" s="33">
        <v>0</v>
      </c>
      <c r="Q521" s="33">
        <v>0</v>
      </c>
      <c r="R521" s="33">
        <v>0</v>
      </c>
      <c r="S521" s="33">
        <v>0</v>
      </c>
      <c r="T521" s="33">
        <v>0</v>
      </c>
      <c r="U521" s="33">
        <v>0</v>
      </c>
      <c r="V521" s="33">
        <v>616</v>
      </c>
      <c r="W521" s="33">
        <v>0</v>
      </c>
      <c r="X521" s="33">
        <v>0</v>
      </c>
      <c r="Y521" s="33">
        <v>0</v>
      </c>
      <c r="Z521" s="33">
        <v>0</v>
      </c>
      <c r="AA521" s="33">
        <v>0</v>
      </c>
      <c r="AB521" s="33">
        <v>0</v>
      </c>
      <c r="AC521" t="s">
        <v>3873</v>
      </c>
      <c r="AD521" t="s">
        <v>3874</v>
      </c>
      <c r="AE521" t="s">
        <v>4724</v>
      </c>
      <c r="AF521" t="s">
        <v>3876</v>
      </c>
    </row>
    <row r="522" spans="1:32" x14ac:dyDescent="0.25">
      <c r="A522" s="161">
        <v>45679</v>
      </c>
      <c r="B522" s="161">
        <v>45679</v>
      </c>
      <c r="C522" t="s">
        <v>3894</v>
      </c>
      <c r="D522" t="s">
        <v>3891</v>
      </c>
      <c r="E522" t="s">
        <v>3907</v>
      </c>
      <c r="F522" s="375">
        <v>40858</v>
      </c>
      <c r="G522" t="s">
        <v>4269</v>
      </c>
      <c r="H522" t="s">
        <v>3871</v>
      </c>
      <c r="I522" s="375">
        <v>45716</v>
      </c>
      <c r="J522" t="s">
        <v>22</v>
      </c>
      <c r="K522" t="s">
        <v>3904</v>
      </c>
      <c r="L522" s="33">
        <v>249.6</v>
      </c>
      <c r="M522" s="33">
        <v>249.6</v>
      </c>
      <c r="N522" s="33">
        <v>0</v>
      </c>
      <c r="O522" s="33">
        <v>0</v>
      </c>
      <c r="P522" s="33">
        <v>0</v>
      </c>
      <c r="Q522" s="33">
        <v>0</v>
      </c>
      <c r="R522" s="33">
        <v>249.6</v>
      </c>
      <c r="S522" s="33">
        <v>0</v>
      </c>
      <c r="T522" s="33">
        <v>0</v>
      </c>
      <c r="U522" s="33">
        <v>0</v>
      </c>
      <c r="V522" s="33">
        <v>0</v>
      </c>
      <c r="W522" s="33">
        <v>0</v>
      </c>
      <c r="X522" s="33">
        <v>0</v>
      </c>
      <c r="Y522" s="33">
        <v>0</v>
      </c>
      <c r="Z522" s="33">
        <v>0</v>
      </c>
      <c r="AA522" s="33">
        <v>0</v>
      </c>
      <c r="AB522" s="33">
        <v>0</v>
      </c>
      <c r="AC522" t="s">
        <v>3873</v>
      </c>
      <c r="AD522" t="s">
        <v>3874</v>
      </c>
      <c r="AE522" t="s">
        <v>4724</v>
      </c>
      <c r="AF522" t="s">
        <v>3876</v>
      </c>
    </row>
    <row r="523" spans="1:32" x14ac:dyDescent="0.25">
      <c r="A523" s="161">
        <v>45679</v>
      </c>
      <c r="B523" s="161">
        <v>45679</v>
      </c>
      <c r="C523" t="s">
        <v>3894</v>
      </c>
      <c r="D523" t="s">
        <v>3891</v>
      </c>
      <c r="E523" t="s">
        <v>2236</v>
      </c>
      <c r="F523" s="375">
        <v>35962</v>
      </c>
      <c r="G523" t="s">
        <v>4725</v>
      </c>
      <c r="H523" t="s">
        <v>3903</v>
      </c>
      <c r="I523" s="375">
        <v>45729</v>
      </c>
      <c r="J523" t="s">
        <v>22</v>
      </c>
      <c r="K523" t="s">
        <v>3904</v>
      </c>
      <c r="L523" s="33">
        <v>353.5</v>
      </c>
      <c r="M523" s="33">
        <v>0</v>
      </c>
      <c r="N523" s="33">
        <v>353.5</v>
      </c>
      <c r="O523" s="33">
        <v>353.5</v>
      </c>
      <c r="P523" s="33">
        <v>0</v>
      </c>
      <c r="Q523" s="33">
        <v>0</v>
      </c>
      <c r="R523" s="33">
        <v>0</v>
      </c>
      <c r="S523" s="33">
        <v>0</v>
      </c>
      <c r="T523" s="33">
        <v>0</v>
      </c>
      <c r="U523" s="33">
        <v>0</v>
      </c>
      <c r="V523" s="33">
        <v>353.5</v>
      </c>
      <c r="W523" s="33">
        <v>0</v>
      </c>
      <c r="X523" s="33">
        <v>0</v>
      </c>
      <c r="Y523" s="33">
        <v>0</v>
      </c>
      <c r="Z523" s="33">
        <v>0</v>
      </c>
      <c r="AA523" s="33">
        <v>0</v>
      </c>
      <c r="AB523" s="33">
        <v>0</v>
      </c>
      <c r="AC523" t="s">
        <v>3957</v>
      </c>
      <c r="AD523" t="s">
        <v>3881</v>
      </c>
      <c r="AE523" t="s">
        <v>4726</v>
      </c>
      <c r="AF523" t="s">
        <v>3876</v>
      </c>
    </row>
    <row r="524" spans="1:32" x14ac:dyDescent="0.25">
      <c r="A524" s="161">
        <v>45679</v>
      </c>
      <c r="B524" s="161">
        <v>45679</v>
      </c>
      <c r="C524" t="s">
        <v>3868</v>
      </c>
      <c r="D524" t="s">
        <v>3877</v>
      </c>
      <c r="E524" t="s">
        <v>3878</v>
      </c>
      <c r="F524" s="375">
        <v>35313</v>
      </c>
      <c r="G524" t="s">
        <v>4727</v>
      </c>
      <c r="H524" t="s">
        <v>3903</v>
      </c>
      <c r="I524" s="375">
        <v>45743</v>
      </c>
      <c r="J524" t="s">
        <v>22</v>
      </c>
      <c r="K524" t="s">
        <v>3904</v>
      </c>
      <c r="L524" s="33">
        <v>280</v>
      </c>
      <c r="M524" s="33">
        <v>0</v>
      </c>
      <c r="N524" s="33">
        <v>280</v>
      </c>
      <c r="O524" s="33">
        <v>280</v>
      </c>
      <c r="P524" s="33">
        <v>0</v>
      </c>
      <c r="Q524" s="33">
        <v>0</v>
      </c>
      <c r="R524" s="33">
        <v>0</v>
      </c>
      <c r="S524" s="33">
        <v>0</v>
      </c>
      <c r="T524" s="33">
        <v>0</v>
      </c>
      <c r="U524" s="33">
        <v>0</v>
      </c>
      <c r="V524" s="33">
        <v>280</v>
      </c>
      <c r="W524" s="33">
        <v>0</v>
      </c>
      <c r="X524" s="33">
        <v>0</v>
      </c>
      <c r="Y524" s="33">
        <v>0</v>
      </c>
      <c r="Z524" s="33">
        <v>0</v>
      </c>
      <c r="AA524" s="33">
        <v>0</v>
      </c>
      <c r="AB524" s="33">
        <v>0</v>
      </c>
      <c r="AC524" t="s">
        <v>3988</v>
      </c>
      <c r="AD524" t="s">
        <v>3881</v>
      </c>
      <c r="AE524" t="s">
        <v>4728</v>
      </c>
      <c r="AF524" t="s">
        <v>3876</v>
      </c>
    </row>
    <row r="525" spans="1:32" x14ac:dyDescent="0.25">
      <c r="A525" s="161">
        <v>45677</v>
      </c>
      <c r="B525" s="161">
        <v>45679</v>
      </c>
      <c r="C525" t="s">
        <v>3894</v>
      </c>
      <c r="D525" t="s">
        <v>3996</v>
      </c>
      <c r="E525" t="s">
        <v>3907</v>
      </c>
      <c r="F525" s="375">
        <v>39661</v>
      </c>
      <c r="G525" t="s">
        <v>4729</v>
      </c>
      <c r="H525" t="s">
        <v>4084</v>
      </c>
      <c r="I525" s="375">
        <v>45745</v>
      </c>
      <c r="J525" t="s">
        <v>22</v>
      </c>
      <c r="K525" t="s">
        <v>3904</v>
      </c>
      <c r="L525" s="33">
        <v>569.98</v>
      </c>
      <c r="M525" s="33">
        <v>0</v>
      </c>
      <c r="N525" s="33">
        <v>569.98</v>
      </c>
      <c r="O525" s="33">
        <v>569.98</v>
      </c>
      <c r="P525" s="33">
        <v>0</v>
      </c>
      <c r="Q525" s="33">
        <v>0</v>
      </c>
      <c r="R525" s="33">
        <v>0</v>
      </c>
      <c r="S525" s="33">
        <v>0</v>
      </c>
      <c r="T525" s="33">
        <v>0</v>
      </c>
      <c r="U525" s="33">
        <v>0</v>
      </c>
      <c r="V525" s="33">
        <v>569.98</v>
      </c>
      <c r="W525" s="33">
        <v>0</v>
      </c>
      <c r="X525" s="33">
        <v>0</v>
      </c>
      <c r="Y525" s="33">
        <v>0</v>
      </c>
      <c r="Z525" s="33">
        <v>0</v>
      </c>
      <c r="AA525" s="33">
        <v>0</v>
      </c>
      <c r="AB525" s="33">
        <v>0</v>
      </c>
      <c r="AC525" t="s">
        <v>3873</v>
      </c>
      <c r="AD525" t="s">
        <v>3874</v>
      </c>
      <c r="AE525" t="s">
        <v>4730</v>
      </c>
      <c r="AF525" t="s">
        <v>3876</v>
      </c>
    </row>
    <row r="526" spans="1:32" x14ac:dyDescent="0.25">
      <c r="A526" s="161">
        <v>45679</v>
      </c>
      <c r="B526" s="161">
        <v>45679</v>
      </c>
      <c r="C526" t="s">
        <v>3868</v>
      </c>
      <c r="D526" t="s">
        <v>3877</v>
      </c>
      <c r="E526" t="s">
        <v>3878</v>
      </c>
      <c r="F526" s="375">
        <v>39542</v>
      </c>
      <c r="G526" t="s">
        <v>4536</v>
      </c>
      <c r="H526" t="s">
        <v>3871</v>
      </c>
      <c r="I526" s="375">
        <v>45751</v>
      </c>
      <c r="J526" t="s">
        <v>3888</v>
      </c>
      <c r="K526" t="s">
        <v>3904</v>
      </c>
      <c r="L526" s="33">
        <v>3136</v>
      </c>
      <c r="M526" s="33">
        <v>871.86</v>
      </c>
      <c r="N526" s="33">
        <v>0</v>
      </c>
      <c r="O526" s="33">
        <v>0</v>
      </c>
      <c r="P526" s="33">
        <v>0</v>
      </c>
      <c r="Q526" s="33">
        <v>0</v>
      </c>
      <c r="R526" s="33">
        <v>3136</v>
      </c>
      <c r="S526" s="33">
        <v>2264.14</v>
      </c>
      <c r="T526" s="33">
        <v>0</v>
      </c>
      <c r="U526" s="33">
        <v>0</v>
      </c>
      <c r="V526" s="33">
        <v>2264.14</v>
      </c>
      <c r="W526" s="33">
        <v>0</v>
      </c>
      <c r="X526" s="33">
        <v>0</v>
      </c>
      <c r="Y526" s="33">
        <v>0</v>
      </c>
      <c r="Z526" s="33">
        <v>2264.13</v>
      </c>
      <c r="AA526" s="33">
        <v>0</v>
      </c>
      <c r="AB526" s="33">
        <v>0</v>
      </c>
      <c r="AC526" t="s">
        <v>3967</v>
      </c>
      <c r="AD526" t="s">
        <v>3881</v>
      </c>
      <c r="AE526" t="s">
        <v>4731</v>
      </c>
      <c r="AF526" t="s">
        <v>3876</v>
      </c>
    </row>
    <row r="527" spans="1:32" x14ac:dyDescent="0.25">
      <c r="A527" s="161">
        <v>45679</v>
      </c>
      <c r="B527" s="161">
        <v>45679</v>
      </c>
      <c r="C527" t="s">
        <v>3868</v>
      </c>
      <c r="D527" t="s">
        <v>3877</v>
      </c>
      <c r="E527" t="s">
        <v>3878</v>
      </c>
      <c r="F527" s="375">
        <v>40451</v>
      </c>
      <c r="G527" t="s">
        <v>4196</v>
      </c>
      <c r="H527" t="s">
        <v>3871</v>
      </c>
      <c r="I527" s="375">
        <v>45760</v>
      </c>
      <c r="J527" t="s">
        <v>22</v>
      </c>
      <c r="K527" t="s">
        <v>3904</v>
      </c>
      <c r="L527" s="33">
        <v>195</v>
      </c>
      <c r="M527" s="33">
        <v>195</v>
      </c>
      <c r="N527" s="33">
        <v>0</v>
      </c>
      <c r="O527" s="33">
        <v>0</v>
      </c>
      <c r="P527" s="33">
        <v>0</v>
      </c>
      <c r="Q527" s="33">
        <v>0</v>
      </c>
      <c r="R527" s="33">
        <v>195</v>
      </c>
      <c r="S527" s="33">
        <v>0</v>
      </c>
      <c r="T527" s="33">
        <v>0</v>
      </c>
      <c r="U527" s="33">
        <v>0</v>
      </c>
      <c r="V527" s="33">
        <v>0</v>
      </c>
      <c r="W527" s="33">
        <v>0</v>
      </c>
      <c r="X527" s="33">
        <v>0</v>
      </c>
      <c r="Y527" s="33">
        <v>0</v>
      </c>
      <c r="Z527" s="33">
        <v>0</v>
      </c>
      <c r="AA527" s="33">
        <v>0</v>
      </c>
      <c r="AB527" s="33">
        <v>0</v>
      </c>
      <c r="AC527" t="s">
        <v>3988</v>
      </c>
      <c r="AD527" t="s">
        <v>3881</v>
      </c>
      <c r="AE527" t="s">
        <v>4732</v>
      </c>
      <c r="AF527" t="s">
        <v>3876</v>
      </c>
    </row>
    <row r="528" spans="1:32" x14ac:dyDescent="0.25">
      <c r="A528" s="161">
        <v>45679</v>
      </c>
      <c r="B528" s="161">
        <v>45679</v>
      </c>
      <c r="C528" t="s">
        <v>3868</v>
      </c>
      <c r="D528" t="s">
        <v>3877</v>
      </c>
      <c r="E528" t="s">
        <v>1914</v>
      </c>
      <c r="F528" s="375">
        <v>40864</v>
      </c>
      <c r="G528" t="s">
        <v>4369</v>
      </c>
      <c r="H528" t="s">
        <v>3903</v>
      </c>
      <c r="I528" s="375">
        <v>45761</v>
      </c>
      <c r="J528" t="s">
        <v>22</v>
      </c>
      <c r="K528" t="s">
        <v>3904</v>
      </c>
      <c r="L528" s="33">
        <v>693</v>
      </c>
      <c r="M528" s="33">
        <v>0</v>
      </c>
      <c r="N528" s="33">
        <v>693</v>
      </c>
      <c r="O528" s="33">
        <v>693</v>
      </c>
      <c r="P528" s="33">
        <v>0</v>
      </c>
      <c r="Q528" s="33">
        <v>0</v>
      </c>
      <c r="R528" s="33">
        <v>0</v>
      </c>
      <c r="S528" s="33">
        <v>0</v>
      </c>
      <c r="T528" s="33">
        <v>0</v>
      </c>
      <c r="U528" s="33">
        <v>0</v>
      </c>
      <c r="V528" s="33">
        <v>693</v>
      </c>
      <c r="W528" s="33">
        <v>0</v>
      </c>
      <c r="X528" s="33">
        <v>0</v>
      </c>
      <c r="Y528" s="33">
        <v>0</v>
      </c>
      <c r="Z528" s="33">
        <v>0</v>
      </c>
      <c r="AA528" s="33">
        <v>0</v>
      </c>
      <c r="AB528" s="33">
        <v>0</v>
      </c>
      <c r="AC528" t="s">
        <v>4032</v>
      </c>
      <c r="AD528" t="s">
        <v>3874</v>
      </c>
      <c r="AE528" t="s">
        <v>4733</v>
      </c>
      <c r="AF528" t="s">
        <v>3876</v>
      </c>
    </row>
    <row r="529" spans="1:32" x14ac:dyDescent="0.25">
      <c r="A529" s="161">
        <v>45679</v>
      </c>
      <c r="B529" s="161">
        <v>45679</v>
      </c>
      <c r="C529" t="s">
        <v>3894</v>
      </c>
      <c r="D529" t="s">
        <v>3996</v>
      </c>
      <c r="E529" t="s">
        <v>3997</v>
      </c>
      <c r="F529" s="375">
        <v>34294</v>
      </c>
      <c r="G529" t="s">
        <v>4057</v>
      </c>
      <c r="H529" t="s">
        <v>3903</v>
      </c>
      <c r="I529" s="375">
        <v>45779</v>
      </c>
      <c r="J529" t="s">
        <v>22</v>
      </c>
      <c r="K529" t="s">
        <v>3904</v>
      </c>
      <c r="L529" s="33">
        <v>122.5</v>
      </c>
      <c r="M529" s="33">
        <v>0</v>
      </c>
      <c r="N529" s="33">
        <v>122.5</v>
      </c>
      <c r="O529" s="33">
        <v>122.5</v>
      </c>
      <c r="P529" s="33">
        <v>0</v>
      </c>
      <c r="Q529" s="33">
        <v>0</v>
      </c>
      <c r="R529" s="33">
        <v>0</v>
      </c>
      <c r="S529" s="33">
        <v>0</v>
      </c>
      <c r="T529" s="33">
        <v>0</v>
      </c>
      <c r="U529" s="33">
        <v>0</v>
      </c>
      <c r="V529" s="33">
        <v>122.5</v>
      </c>
      <c r="W529" s="33">
        <v>0</v>
      </c>
      <c r="X529" s="33">
        <v>0</v>
      </c>
      <c r="Y529" s="33">
        <v>0</v>
      </c>
      <c r="Z529" s="33">
        <v>0</v>
      </c>
      <c r="AA529" s="33">
        <v>0</v>
      </c>
      <c r="AB529" s="33">
        <v>0</v>
      </c>
      <c r="AC529" t="s">
        <v>3957</v>
      </c>
      <c r="AD529" t="s">
        <v>3881</v>
      </c>
      <c r="AE529" t="s">
        <v>4734</v>
      </c>
      <c r="AF529" t="s">
        <v>3876</v>
      </c>
    </row>
    <row r="530" spans="1:32" x14ac:dyDescent="0.25">
      <c r="A530" s="161">
        <v>45679</v>
      </c>
      <c r="B530" s="161">
        <v>45679</v>
      </c>
      <c r="C530" t="s">
        <v>3894</v>
      </c>
      <c r="D530" t="s">
        <v>3996</v>
      </c>
      <c r="E530" t="s">
        <v>3997</v>
      </c>
      <c r="F530" s="375">
        <v>34294</v>
      </c>
      <c r="G530" t="s">
        <v>4057</v>
      </c>
      <c r="H530" t="s">
        <v>3871</v>
      </c>
      <c r="I530" s="375">
        <v>45781</v>
      </c>
      <c r="J530" t="s">
        <v>22</v>
      </c>
      <c r="K530" t="s">
        <v>3904</v>
      </c>
      <c r="L530" s="33">
        <v>124.8</v>
      </c>
      <c r="M530" s="33">
        <v>124.8</v>
      </c>
      <c r="N530" s="33">
        <v>0</v>
      </c>
      <c r="O530" s="33">
        <v>0</v>
      </c>
      <c r="P530" s="33">
        <v>0</v>
      </c>
      <c r="Q530" s="33">
        <v>0</v>
      </c>
      <c r="R530" s="33">
        <v>124.8</v>
      </c>
      <c r="S530" s="33">
        <v>0</v>
      </c>
      <c r="T530" s="33">
        <v>0</v>
      </c>
      <c r="U530" s="33">
        <v>0</v>
      </c>
      <c r="V530" s="33">
        <v>0</v>
      </c>
      <c r="W530" s="33">
        <v>0</v>
      </c>
      <c r="X530" s="33">
        <v>0</v>
      </c>
      <c r="Y530" s="33">
        <v>0</v>
      </c>
      <c r="Z530" s="33">
        <v>0</v>
      </c>
      <c r="AA530" s="33">
        <v>0</v>
      </c>
      <c r="AB530" s="33">
        <v>0</v>
      </c>
      <c r="AC530" t="s">
        <v>3957</v>
      </c>
      <c r="AD530" t="s">
        <v>3881</v>
      </c>
      <c r="AE530" t="s">
        <v>4734</v>
      </c>
      <c r="AF530" t="s">
        <v>3876</v>
      </c>
    </row>
    <row r="531" spans="1:32" x14ac:dyDescent="0.25">
      <c r="A531" s="161">
        <v>45679</v>
      </c>
      <c r="B531" s="161">
        <v>45679</v>
      </c>
      <c r="C531" t="s">
        <v>3868</v>
      </c>
      <c r="D531" t="s">
        <v>3877</v>
      </c>
      <c r="E531" t="s">
        <v>3878</v>
      </c>
      <c r="F531" s="375">
        <v>41000</v>
      </c>
      <c r="G531" t="s">
        <v>4600</v>
      </c>
      <c r="H531" t="s">
        <v>3871</v>
      </c>
      <c r="I531" s="375">
        <v>45795</v>
      </c>
      <c r="J531" t="s">
        <v>3937</v>
      </c>
      <c r="K531" t="s">
        <v>3904</v>
      </c>
      <c r="L531" s="33">
        <v>1122</v>
      </c>
      <c r="M531" s="33">
        <v>219.91</v>
      </c>
      <c r="N531" s="33">
        <v>0</v>
      </c>
      <c r="O531" s="33">
        <v>0</v>
      </c>
      <c r="P531" s="33">
        <v>0</v>
      </c>
      <c r="Q531" s="33">
        <v>0</v>
      </c>
      <c r="R531" s="33">
        <v>1122</v>
      </c>
      <c r="S531" s="33">
        <v>902.09</v>
      </c>
      <c r="T531" s="33">
        <v>0</v>
      </c>
      <c r="U531" s="33">
        <v>0</v>
      </c>
      <c r="V531" s="33">
        <v>902.09</v>
      </c>
      <c r="W531" s="33">
        <v>0</v>
      </c>
      <c r="X531" s="33">
        <v>0</v>
      </c>
      <c r="Y531" s="33">
        <v>0</v>
      </c>
      <c r="Z531" s="33">
        <v>902</v>
      </c>
      <c r="AA531" s="33">
        <v>0</v>
      </c>
      <c r="AB531" s="33">
        <v>0</v>
      </c>
      <c r="AC531" t="s">
        <v>3905</v>
      </c>
      <c r="AD531" t="s">
        <v>3881</v>
      </c>
      <c r="AE531" t="s">
        <v>4735</v>
      </c>
      <c r="AF531" t="s">
        <v>3876</v>
      </c>
    </row>
    <row r="532" spans="1:32" x14ac:dyDescent="0.25">
      <c r="A532" s="161">
        <v>45678</v>
      </c>
      <c r="B532" s="161">
        <v>45679</v>
      </c>
      <c r="C532" t="s">
        <v>3868</v>
      </c>
      <c r="D532" t="s">
        <v>3915</v>
      </c>
      <c r="E532" t="s">
        <v>1914</v>
      </c>
      <c r="F532" s="375">
        <v>40946</v>
      </c>
      <c r="G532" t="s">
        <v>4026</v>
      </c>
      <c r="H532" t="s">
        <v>3903</v>
      </c>
      <c r="I532" s="375">
        <v>45796</v>
      </c>
      <c r="J532" t="s">
        <v>22</v>
      </c>
      <c r="K532" t="s">
        <v>3904</v>
      </c>
      <c r="L532" s="33">
        <v>42000</v>
      </c>
      <c r="M532" s="33">
        <v>15050</v>
      </c>
      <c r="N532" s="33">
        <v>33775</v>
      </c>
      <c r="O532" s="33">
        <v>33775</v>
      </c>
      <c r="P532" s="33">
        <v>0</v>
      </c>
      <c r="Q532" s="33">
        <v>0</v>
      </c>
      <c r="R532" s="33">
        <v>8225</v>
      </c>
      <c r="S532" s="33">
        <v>0</v>
      </c>
      <c r="T532" s="33">
        <v>0</v>
      </c>
      <c r="U532" s="33">
        <v>0</v>
      </c>
      <c r="V532" s="33">
        <v>33775</v>
      </c>
      <c r="W532" s="33">
        <v>0</v>
      </c>
      <c r="X532" s="33">
        <v>0</v>
      </c>
      <c r="Y532" s="33">
        <v>0</v>
      </c>
      <c r="Z532" s="33">
        <v>0</v>
      </c>
      <c r="AA532" s="33">
        <v>0</v>
      </c>
      <c r="AB532" s="33">
        <v>0</v>
      </c>
      <c r="AC532" t="s">
        <v>3880</v>
      </c>
      <c r="AD532" t="s">
        <v>3874</v>
      </c>
      <c r="AE532" t="s">
        <v>4736</v>
      </c>
      <c r="AF532" t="s">
        <v>3876</v>
      </c>
    </row>
    <row r="533" spans="1:32" x14ac:dyDescent="0.25">
      <c r="A533" s="161">
        <v>45680</v>
      </c>
      <c r="B533" s="161">
        <v>45679</v>
      </c>
      <c r="C533" t="s">
        <v>3868</v>
      </c>
      <c r="D533" t="s">
        <v>3915</v>
      </c>
      <c r="E533" t="s">
        <v>1914</v>
      </c>
      <c r="F533" s="375">
        <v>40596</v>
      </c>
      <c r="G533" t="s">
        <v>4279</v>
      </c>
      <c r="H533" t="s">
        <v>3903</v>
      </c>
      <c r="I533" s="375">
        <v>45841</v>
      </c>
      <c r="J533" t="s">
        <v>22</v>
      </c>
      <c r="K533" t="s">
        <v>3904</v>
      </c>
      <c r="L533" s="33">
        <v>7980</v>
      </c>
      <c r="M533" s="33">
        <v>1470</v>
      </c>
      <c r="N533" s="33">
        <v>7245</v>
      </c>
      <c r="O533" s="33">
        <v>7245</v>
      </c>
      <c r="P533" s="33">
        <v>0</v>
      </c>
      <c r="Q533" s="33">
        <v>0</v>
      </c>
      <c r="R533" s="33">
        <v>735</v>
      </c>
      <c r="S533" s="33">
        <v>0</v>
      </c>
      <c r="T533" s="33">
        <v>0</v>
      </c>
      <c r="U533" s="33">
        <v>0</v>
      </c>
      <c r="V533" s="33">
        <v>7245</v>
      </c>
      <c r="W533" s="33">
        <v>0</v>
      </c>
      <c r="X533" s="33">
        <v>0</v>
      </c>
      <c r="Y533" s="33">
        <v>0</v>
      </c>
      <c r="Z533" s="33">
        <v>0</v>
      </c>
      <c r="AA533" s="33">
        <v>0</v>
      </c>
      <c r="AB533" s="33">
        <v>0</v>
      </c>
      <c r="AC533" t="s">
        <v>3880</v>
      </c>
      <c r="AD533" t="s">
        <v>3881</v>
      </c>
      <c r="AE533" t="s">
        <v>4737</v>
      </c>
      <c r="AF533" t="s">
        <v>3876</v>
      </c>
    </row>
    <row r="534" spans="1:32" x14ac:dyDescent="0.25">
      <c r="A534" s="161">
        <v>45679</v>
      </c>
      <c r="B534" s="161">
        <v>45679</v>
      </c>
      <c r="C534" t="s">
        <v>3868</v>
      </c>
      <c r="D534" t="s">
        <v>3877</v>
      </c>
      <c r="E534" t="s">
        <v>3878</v>
      </c>
      <c r="F534" s="375">
        <v>38338</v>
      </c>
      <c r="G534" t="s">
        <v>3886</v>
      </c>
      <c r="H534" t="s">
        <v>3871</v>
      </c>
      <c r="I534" s="375">
        <v>45855</v>
      </c>
      <c r="J534" t="s">
        <v>3888</v>
      </c>
      <c r="K534" t="s">
        <v>3904</v>
      </c>
      <c r="L534" s="33">
        <v>9563.44</v>
      </c>
      <c r="M534" s="33">
        <v>0</v>
      </c>
      <c r="N534" s="33">
        <v>0</v>
      </c>
      <c r="O534" s="33">
        <v>0</v>
      </c>
      <c r="P534" s="33">
        <v>0</v>
      </c>
      <c r="Q534" s="33">
        <v>0</v>
      </c>
      <c r="R534" s="33">
        <v>9563.44</v>
      </c>
      <c r="S534" s="33">
        <v>9563.44</v>
      </c>
      <c r="T534" s="33">
        <v>0</v>
      </c>
      <c r="U534" s="33">
        <v>0</v>
      </c>
      <c r="V534" s="33">
        <v>9563.44</v>
      </c>
      <c r="W534" s="33">
        <v>0</v>
      </c>
      <c r="X534" s="33">
        <v>0</v>
      </c>
      <c r="Y534" s="33">
        <v>0</v>
      </c>
      <c r="Z534" s="33">
        <v>9563.44</v>
      </c>
      <c r="AA534" s="33">
        <v>0</v>
      </c>
      <c r="AB534" s="33">
        <v>0</v>
      </c>
      <c r="AC534" t="s">
        <v>4566</v>
      </c>
      <c r="AD534" t="s">
        <v>3881</v>
      </c>
      <c r="AE534" t="s">
        <v>4738</v>
      </c>
      <c r="AF534" t="s">
        <v>3876</v>
      </c>
    </row>
    <row r="535" spans="1:32" x14ac:dyDescent="0.25">
      <c r="A535" s="161">
        <v>45679</v>
      </c>
      <c r="B535" s="161">
        <v>45679</v>
      </c>
      <c r="C535" t="s">
        <v>3894</v>
      </c>
      <c r="D535" t="s">
        <v>3891</v>
      </c>
      <c r="E535" t="s">
        <v>3907</v>
      </c>
      <c r="F535" s="375">
        <v>41023</v>
      </c>
      <c r="G535" t="s">
        <v>4739</v>
      </c>
      <c r="H535" t="s">
        <v>3871</v>
      </c>
      <c r="I535" s="375">
        <v>45871</v>
      </c>
      <c r="J535" t="s">
        <v>3888</v>
      </c>
      <c r="K535" t="s">
        <v>3904</v>
      </c>
      <c r="L535" s="33">
        <v>192.96</v>
      </c>
      <c r="M535" s="33">
        <v>0</v>
      </c>
      <c r="N535" s="33">
        <v>0</v>
      </c>
      <c r="O535" s="33">
        <v>0</v>
      </c>
      <c r="P535" s="33">
        <v>0</v>
      </c>
      <c r="Q535" s="33">
        <v>0</v>
      </c>
      <c r="R535" s="33">
        <v>192.96</v>
      </c>
      <c r="S535" s="33">
        <v>192.96</v>
      </c>
      <c r="T535" s="33">
        <v>0</v>
      </c>
      <c r="U535" s="33">
        <v>0</v>
      </c>
      <c r="V535" s="33">
        <v>192.96</v>
      </c>
      <c r="W535" s="33">
        <v>0</v>
      </c>
      <c r="X535" s="33">
        <v>0</v>
      </c>
      <c r="Y535" s="33">
        <v>0</v>
      </c>
      <c r="Z535" s="33">
        <v>192.96</v>
      </c>
      <c r="AA535" s="33">
        <v>0</v>
      </c>
      <c r="AB535" s="33">
        <v>37.18</v>
      </c>
      <c r="AC535" t="s">
        <v>4032</v>
      </c>
      <c r="AD535" t="s">
        <v>3881</v>
      </c>
      <c r="AE535" t="s">
        <v>4740</v>
      </c>
      <c r="AF535" t="s">
        <v>3876</v>
      </c>
    </row>
    <row r="536" spans="1:32" x14ac:dyDescent="0.25">
      <c r="A536" s="161">
        <v>45679</v>
      </c>
      <c r="B536" s="161">
        <v>45686</v>
      </c>
      <c r="C536" t="s">
        <v>3894</v>
      </c>
      <c r="D536" t="s">
        <v>4334</v>
      </c>
      <c r="E536" t="s">
        <v>3997</v>
      </c>
      <c r="F536" s="375">
        <v>40809</v>
      </c>
      <c r="G536" t="s">
        <v>4524</v>
      </c>
      <c r="H536" t="s">
        <v>3871</v>
      </c>
      <c r="I536" s="375">
        <v>45874</v>
      </c>
      <c r="J536" t="s">
        <v>22</v>
      </c>
      <c r="K536" t="s">
        <v>3904</v>
      </c>
      <c r="L536" s="33">
        <v>0</v>
      </c>
      <c r="M536" s="33">
        <v>0</v>
      </c>
      <c r="N536" s="33">
        <v>0</v>
      </c>
      <c r="O536" s="33">
        <v>0</v>
      </c>
      <c r="P536" s="33">
        <v>0</v>
      </c>
      <c r="Q536" s="33">
        <v>0</v>
      </c>
      <c r="R536" s="33">
        <v>0</v>
      </c>
      <c r="S536" s="33">
        <v>0</v>
      </c>
      <c r="T536" s="33">
        <v>0</v>
      </c>
      <c r="U536" s="33">
        <v>0</v>
      </c>
      <c r="V536" s="33">
        <v>0</v>
      </c>
      <c r="W536" s="33">
        <v>0</v>
      </c>
      <c r="X536" s="33">
        <v>0</v>
      </c>
      <c r="Y536" s="33">
        <v>0</v>
      </c>
      <c r="Z536" s="33">
        <v>0</v>
      </c>
      <c r="AA536" s="33">
        <v>0</v>
      </c>
      <c r="AB536" s="33">
        <v>0</v>
      </c>
      <c r="AC536" t="s">
        <v>3873</v>
      </c>
      <c r="AD536" t="s">
        <v>3881</v>
      </c>
      <c r="AE536" t="s">
        <v>4741</v>
      </c>
      <c r="AF536" t="s">
        <v>3876</v>
      </c>
    </row>
    <row r="537" spans="1:32" x14ac:dyDescent="0.25">
      <c r="A537" s="161">
        <v>45679</v>
      </c>
      <c r="B537" s="161">
        <v>45679</v>
      </c>
      <c r="C537" t="s">
        <v>3868</v>
      </c>
      <c r="D537" t="s">
        <v>3877</v>
      </c>
      <c r="E537" t="s">
        <v>3878</v>
      </c>
      <c r="F537" s="375">
        <v>37689</v>
      </c>
      <c r="G537" t="s">
        <v>4286</v>
      </c>
      <c r="H537" t="s">
        <v>3903</v>
      </c>
      <c r="I537" s="375">
        <v>45878</v>
      </c>
      <c r="J537" t="s">
        <v>22</v>
      </c>
      <c r="K537" t="s">
        <v>3904</v>
      </c>
      <c r="L537" s="33">
        <v>140</v>
      </c>
      <c r="M537" s="33">
        <v>0</v>
      </c>
      <c r="N537" s="33">
        <v>140</v>
      </c>
      <c r="O537" s="33">
        <v>140</v>
      </c>
      <c r="P537" s="33">
        <v>0</v>
      </c>
      <c r="Q537" s="33">
        <v>0</v>
      </c>
      <c r="R537" s="33">
        <v>0</v>
      </c>
      <c r="S537" s="33">
        <v>0</v>
      </c>
      <c r="T537" s="33">
        <v>0</v>
      </c>
      <c r="U537" s="33">
        <v>0</v>
      </c>
      <c r="V537" s="33">
        <v>140</v>
      </c>
      <c r="W537" s="33">
        <v>0</v>
      </c>
      <c r="X537" s="33">
        <v>0</v>
      </c>
      <c r="Y537" s="33">
        <v>0</v>
      </c>
      <c r="Z537" s="33">
        <v>0</v>
      </c>
      <c r="AA537" s="33">
        <v>0</v>
      </c>
      <c r="AB537" s="33">
        <v>0</v>
      </c>
      <c r="AC537" t="s">
        <v>4069</v>
      </c>
      <c r="AD537" t="s">
        <v>3881</v>
      </c>
      <c r="AE537" t="s">
        <v>4742</v>
      </c>
      <c r="AF537" t="s">
        <v>3876</v>
      </c>
    </row>
    <row r="538" spans="1:32" x14ac:dyDescent="0.25">
      <c r="A538" s="161">
        <v>45679</v>
      </c>
      <c r="B538" s="161">
        <v>45680</v>
      </c>
      <c r="C538" t="s">
        <v>3868</v>
      </c>
      <c r="D538" t="s">
        <v>3877</v>
      </c>
      <c r="E538" t="s">
        <v>1914</v>
      </c>
      <c r="F538" s="375">
        <v>35955</v>
      </c>
      <c r="G538" t="s">
        <v>4743</v>
      </c>
      <c r="H538" t="s">
        <v>3871</v>
      </c>
      <c r="I538" s="375">
        <v>45879</v>
      </c>
      <c r="J538" t="s">
        <v>3888</v>
      </c>
      <c r="K538" t="s">
        <v>3904</v>
      </c>
      <c r="L538" s="33">
        <v>520.9</v>
      </c>
      <c r="M538" s="33">
        <v>0</v>
      </c>
      <c r="N538" s="33">
        <v>0</v>
      </c>
      <c r="O538" s="33">
        <v>0</v>
      </c>
      <c r="P538" s="33">
        <v>0</v>
      </c>
      <c r="Q538" s="33">
        <v>0</v>
      </c>
      <c r="R538" s="33">
        <v>520.9</v>
      </c>
      <c r="S538" s="33">
        <v>520.9</v>
      </c>
      <c r="T538" s="33">
        <v>0</v>
      </c>
      <c r="U538" s="33">
        <v>0</v>
      </c>
      <c r="V538" s="33">
        <v>520.9</v>
      </c>
      <c r="W538" s="33">
        <v>0</v>
      </c>
      <c r="X538" s="33">
        <v>0</v>
      </c>
      <c r="Y538" s="33">
        <v>0</v>
      </c>
      <c r="Z538" s="33">
        <v>520.9</v>
      </c>
      <c r="AA538" s="33">
        <v>0</v>
      </c>
      <c r="AB538" s="33">
        <v>0</v>
      </c>
      <c r="AC538" t="s">
        <v>3967</v>
      </c>
      <c r="AD538" t="s">
        <v>3874</v>
      </c>
      <c r="AE538" t="s">
        <v>4744</v>
      </c>
      <c r="AF538" t="s">
        <v>3876</v>
      </c>
    </row>
    <row r="539" spans="1:32" x14ac:dyDescent="0.25">
      <c r="A539" s="161">
        <v>45679</v>
      </c>
      <c r="B539" s="161">
        <v>45679</v>
      </c>
      <c r="C539" t="s">
        <v>3894</v>
      </c>
      <c r="D539" t="s">
        <v>3996</v>
      </c>
      <c r="E539" t="s">
        <v>3907</v>
      </c>
      <c r="F539" s="375">
        <v>36776</v>
      </c>
      <c r="G539" t="s">
        <v>4522</v>
      </c>
      <c r="H539" t="s">
        <v>3903</v>
      </c>
      <c r="I539" s="375">
        <v>45881</v>
      </c>
      <c r="J539" t="s">
        <v>22</v>
      </c>
      <c r="K539" t="s">
        <v>3904</v>
      </c>
      <c r="L539" s="33">
        <v>577.5</v>
      </c>
      <c r="M539" s="33">
        <v>0</v>
      </c>
      <c r="N539" s="33">
        <v>577.5</v>
      </c>
      <c r="O539" s="33">
        <v>577.5</v>
      </c>
      <c r="P539" s="33">
        <v>0</v>
      </c>
      <c r="Q539" s="33">
        <v>0</v>
      </c>
      <c r="R539" s="33">
        <v>0</v>
      </c>
      <c r="S539" s="33">
        <v>0</v>
      </c>
      <c r="T539" s="33">
        <v>0</v>
      </c>
      <c r="U539" s="33">
        <v>0</v>
      </c>
      <c r="V539" s="33">
        <v>577.5</v>
      </c>
      <c r="W539" s="33">
        <v>0</v>
      </c>
      <c r="X539" s="33">
        <v>0</v>
      </c>
      <c r="Y539" s="33">
        <v>0</v>
      </c>
      <c r="Z539" s="33">
        <v>0</v>
      </c>
      <c r="AA539" s="33">
        <v>0</v>
      </c>
      <c r="AB539" s="33">
        <v>1174.3</v>
      </c>
      <c r="AC539" t="s">
        <v>3905</v>
      </c>
      <c r="AD539" t="s">
        <v>3881</v>
      </c>
      <c r="AE539" t="s">
        <v>4745</v>
      </c>
      <c r="AF539" t="s">
        <v>3876</v>
      </c>
    </row>
    <row r="540" spans="1:32" x14ac:dyDescent="0.25">
      <c r="A540" s="161">
        <v>45680</v>
      </c>
      <c r="B540" s="161">
        <v>45680</v>
      </c>
      <c r="C540" t="s">
        <v>3894</v>
      </c>
      <c r="D540" t="s">
        <v>3891</v>
      </c>
      <c r="E540" t="s">
        <v>3907</v>
      </c>
      <c r="F540" s="375">
        <v>40373</v>
      </c>
      <c r="G540" t="s">
        <v>3990</v>
      </c>
      <c r="H540" t="s">
        <v>3871</v>
      </c>
      <c r="I540" s="375">
        <v>45888</v>
      </c>
      <c r="J540" t="s">
        <v>22</v>
      </c>
      <c r="K540" t="s">
        <v>3904</v>
      </c>
      <c r="L540" s="33">
        <v>155.93</v>
      </c>
      <c r="M540" s="33">
        <v>155.93</v>
      </c>
      <c r="N540" s="33">
        <v>0</v>
      </c>
      <c r="O540" s="33">
        <v>0</v>
      </c>
      <c r="P540" s="33">
        <v>0</v>
      </c>
      <c r="Q540" s="33">
        <v>0</v>
      </c>
      <c r="R540" s="33">
        <v>155.93</v>
      </c>
      <c r="S540" s="33">
        <v>0</v>
      </c>
      <c r="T540" s="33">
        <v>0</v>
      </c>
      <c r="U540" s="33">
        <v>0</v>
      </c>
      <c r="V540" s="33">
        <v>0</v>
      </c>
      <c r="W540" s="33">
        <v>0</v>
      </c>
      <c r="X540" s="33">
        <v>0</v>
      </c>
      <c r="Y540" s="33">
        <v>0</v>
      </c>
      <c r="Z540" s="33">
        <v>0</v>
      </c>
      <c r="AA540" s="33">
        <v>0</v>
      </c>
      <c r="AB540" s="33">
        <v>30</v>
      </c>
      <c r="AC540" t="s">
        <v>4003</v>
      </c>
      <c r="AD540" t="s">
        <v>3881</v>
      </c>
      <c r="AE540" t="s">
        <v>4746</v>
      </c>
      <c r="AF540" t="s">
        <v>3876</v>
      </c>
    </row>
    <row r="541" spans="1:32" x14ac:dyDescent="0.25">
      <c r="A541" s="161">
        <v>45680</v>
      </c>
      <c r="B541" s="161">
        <v>45680</v>
      </c>
      <c r="C541" t="s">
        <v>3894</v>
      </c>
      <c r="D541" t="s">
        <v>3996</v>
      </c>
      <c r="E541" t="s">
        <v>3907</v>
      </c>
      <c r="F541" s="375">
        <v>35706</v>
      </c>
      <c r="G541" t="s">
        <v>4172</v>
      </c>
      <c r="H541" t="s">
        <v>3903</v>
      </c>
      <c r="I541" s="375">
        <v>45893</v>
      </c>
      <c r="J541" t="s">
        <v>22</v>
      </c>
      <c r="K541" t="s">
        <v>3904</v>
      </c>
      <c r="L541" s="33">
        <v>455</v>
      </c>
      <c r="M541" s="33">
        <v>0</v>
      </c>
      <c r="N541" s="33">
        <v>455</v>
      </c>
      <c r="O541" s="33">
        <v>455</v>
      </c>
      <c r="P541" s="33">
        <v>0</v>
      </c>
      <c r="Q541" s="33">
        <v>0</v>
      </c>
      <c r="R541" s="33">
        <v>0</v>
      </c>
      <c r="S541" s="33">
        <v>0</v>
      </c>
      <c r="T541" s="33">
        <v>0</v>
      </c>
      <c r="U541" s="33">
        <v>0</v>
      </c>
      <c r="V541" s="33">
        <v>455</v>
      </c>
      <c r="W541" s="33">
        <v>0</v>
      </c>
      <c r="X541" s="33">
        <v>0</v>
      </c>
      <c r="Y541" s="33">
        <v>0</v>
      </c>
      <c r="Z541" s="33">
        <v>0</v>
      </c>
      <c r="AA541" s="33">
        <v>0</v>
      </c>
      <c r="AB541" s="33">
        <v>0</v>
      </c>
      <c r="AC541" t="s">
        <v>3945</v>
      </c>
      <c r="AD541" t="s">
        <v>3881</v>
      </c>
      <c r="AE541" t="s">
        <v>4747</v>
      </c>
      <c r="AF541" t="s">
        <v>3876</v>
      </c>
    </row>
    <row r="542" spans="1:32" x14ac:dyDescent="0.25">
      <c r="A542" s="161">
        <v>45680</v>
      </c>
      <c r="B542" s="161">
        <v>45680</v>
      </c>
      <c r="C542" t="s">
        <v>3894</v>
      </c>
      <c r="D542" t="s">
        <v>3891</v>
      </c>
      <c r="E542" t="s">
        <v>3997</v>
      </c>
      <c r="F542" s="375">
        <v>34963</v>
      </c>
      <c r="G542" t="s">
        <v>4748</v>
      </c>
      <c r="H542" t="s">
        <v>3871</v>
      </c>
      <c r="I542" s="375">
        <v>45896</v>
      </c>
      <c r="J542" t="s">
        <v>22</v>
      </c>
      <c r="K542" t="s">
        <v>3904</v>
      </c>
      <c r="L542" s="33">
        <v>220</v>
      </c>
      <c r="M542" s="33">
        <v>220</v>
      </c>
      <c r="N542" s="33">
        <v>0</v>
      </c>
      <c r="O542" s="33">
        <v>0</v>
      </c>
      <c r="P542" s="33">
        <v>0</v>
      </c>
      <c r="Q542" s="33">
        <v>0</v>
      </c>
      <c r="R542" s="33">
        <v>220</v>
      </c>
      <c r="S542" s="33">
        <v>0</v>
      </c>
      <c r="T542" s="33">
        <v>0</v>
      </c>
      <c r="U542" s="33">
        <v>0</v>
      </c>
      <c r="V542" s="33">
        <v>0</v>
      </c>
      <c r="W542" s="33">
        <v>0</v>
      </c>
      <c r="X542" s="33">
        <v>0</v>
      </c>
      <c r="Y542" s="33">
        <v>0</v>
      </c>
      <c r="Z542" s="33">
        <v>0</v>
      </c>
      <c r="AA542" s="33">
        <v>0</v>
      </c>
      <c r="AB542" s="33">
        <v>199.24</v>
      </c>
      <c r="AC542" t="s">
        <v>3924</v>
      </c>
      <c r="AD542" t="s">
        <v>3881</v>
      </c>
      <c r="AE542" t="s">
        <v>4749</v>
      </c>
      <c r="AF542" t="s">
        <v>3876</v>
      </c>
    </row>
    <row r="543" spans="1:32" x14ac:dyDescent="0.25">
      <c r="A543" s="161">
        <v>45680</v>
      </c>
      <c r="B543" s="161">
        <v>45680</v>
      </c>
      <c r="C543" t="s">
        <v>3894</v>
      </c>
      <c r="D543" t="s">
        <v>3996</v>
      </c>
      <c r="E543" t="s">
        <v>3907</v>
      </c>
      <c r="F543" s="375">
        <v>40946</v>
      </c>
      <c r="G543" t="s">
        <v>4026</v>
      </c>
      <c r="H543" t="s">
        <v>3871</v>
      </c>
      <c r="I543" s="375">
        <v>45899</v>
      </c>
      <c r="J543" t="s">
        <v>22</v>
      </c>
      <c r="K543" t="s">
        <v>3904</v>
      </c>
      <c r="L543" s="33">
        <v>155.93</v>
      </c>
      <c r="M543" s="33">
        <v>155.93</v>
      </c>
      <c r="N543" s="33">
        <v>0</v>
      </c>
      <c r="O543" s="33">
        <v>0</v>
      </c>
      <c r="P543" s="33">
        <v>0</v>
      </c>
      <c r="Q543" s="33">
        <v>0</v>
      </c>
      <c r="R543" s="33">
        <v>155.93</v>
      </c>
      <c r="S543" s="33">
        <v>0</v>
      </c>
      <c r="T543" s="33">
        <v>0</v>
      </c>
      <c r="U543" s="33">
        <v>0</v>
      </c>
      <c r="V543" s="33">
        <v>0</v>
      </c>
      <c r="W543" s="33">
        <v>0</v>
      </c>
      <c r="X543" s="33">
        <v>0</v>
      </c>
      <c r="Y543" s="33">
        <v>0</v>
      </c>
      <c r="Z543" s="33">
        <v>0</v>
      </c>
      <c r="AA543" s="33">
        <v>0</v>
      </c>
      <c r="AB543" s="33">
        <v>0</v>
      </c>
      <c r="AC543" t="s">
        <v>3873</v>
      </c>
      <c r="AD543" t="s">
        <v>3881</v>
      </c>
      <c r="AE543" t="s">
        <v>4750</v>
      </c>
      <c r="AF543" t="s">
        <v>3876</v>
      </c>
    </row>
    <row r="544" spans="1:32" x14ac:dyDescent="0.25">
      <c r="A544" s="161">
        <v>45680</v>
      </c>
      <c r="B544" s="161">
        <v>45680</v>
      </c>
      <c r="C544" t="s">
        <v>3894</v>
      </c>
      <c r="D544" t="s">
        <v>3891</v>
      </c>
      <c r="E544" t="s">
        <v>3997</v>
      </c>
      <c r="F544" s="375">
        <v>38318</v>
      </c>
      <c r="G544" t="s">
        <v>4520</v>
      </c>
      <c r="H544" t="s">
        <v>3871</v>
      </c>
      <c r="I544" s="375">
        <v>45900</v>
      </c>
      <c r="J544" t="s">
        <v>3937</v>
      </c>
      <c r="K544" t="s">
        <v>3904</v>
      </c>
      <c r="L544" s="33">
        <v>1385</v>
      </c>
      <c r="M544" s="33">
        <v>575</v>
      </c>
      <c r="N544" s="33">
        <v>0</v>
      </c>
      <c r="O544" s="33">
        <v>0</v>
      </c>
      <c r="P544" s="33">
        <v>0</v>
      </c>
      <c r="Q544" s="33">
        <v>0</v>
      </c>
      <c r="R544" s="33">
        <v>1385</v>
      </c>
      <c r="S544" s="33">
        <v>810</v>
      </c>
      <c r="T544" s="33">
        <v>0</v>
      </c>
      <c r="U544" s="33">
        <v>0</v>
      </c>
      <c r="V544" s="33">
        <v>810</v>
      </c>
      <c r="W544" s="33">
        <v>0</v>
      </c>
      <c r="X544" s="33">
        <v>0</v>
      </c>
      <c r="Y544" s="33">
        <v>0</v>
      </c>
      <c r="Z544" s="33">
        <v>810</v>
      </c>
      <c r="AA544" s="33">
        <v>0</v>
      </c>
      <c r="AB544" s="33">
        <v>0</v>
      </c>
      <c r="AC544" t="s">
        <v>3957</v>
      </c>
      <c r="AD544" t="s">
        <v>3881</v>
      </c>
      <c r="AE544" t="s">
        <v>4751</v>
      </c>
      <c r="AF544" t="s">
        <v>3876</v>
      </c>
    </row>
    <row r="545" spans="1:32" x14ac:dyDescent="0.25">
      <c r="A545" s="161">
        <v>45680</v>
      </c>
      <c r="B545" s="161">
        <v>45680</v>
      </c>
      <c r="C545" t="s">
        <v>3894</v>
      </c>
      <c r="D545" t="s">
        <v>3996</v>
      </c>
      <c r="E545" t="s">
        <v>3907</v>
      </c>
      <c r="F545" s="375">
        <v>38028</v>
      </c>
      <c r="G545" t="s">
        <v>4752</v>
      </c>
      <c r="H545" t="s">
        <v>3871</v>
      </c>
      <c r="I545" s="375">
        <v>45902</v>
      </c>
      <c r="J545" t="s">
        <v>22</v>
      </c>
      <c r="K545" t="s">
        <v>3904</v>
      </c>
      <c r="L545" s="33">
        <v>416</v>
      </c>
      <c r="M545" s="33">
        <v>166.4</v>
      </c>
      <c r="N545" s="33">
        <v>0</v>
      </c>
      <c r="O545" s="33">
        <v>0</v>
      </c>
      <c r="P545" s="33">
        <v>0</v>
      </c>
      <c r="Q545" s="33">
        <v>0</v>
      </c>
      <c r="R545" s="33">
        <v>416</v>
      </c>
      <c r="S545" s="33">
        <v>249.6</v>
      </c>
      <c r="T545" s="33">
        <v>0</v>
      </c>
      <c r="U545" s="33">
        <v>0</v>
      </c>
      <c r="V545" s="33">
        <v>249.6</v>
      </c>
      <c r="W545" s="33">
        <v>0</v>
      </c>
      <c r="X545" s="33">
        <v>0</v>
      </c>
      <c r="Y545" s="33">
        <v>0</v>
      </c>
      <c r="Z545" s="33">
        <v>249.6</v>
      </c>
      <c r="AA545" s="33">
        <v>0</v>
      </c>
      <c r="AB545" s="33">
        <v>0</v>
      </c>
      <c r="AC545" t="s">
        <v>3905</v>
      </c>
      <c r="AD545" t="s">
        <v>3881</v>
      </c>
      <c r="AE545" t="s">
        <v>4753</v>
      </c>
      <c r="AF545" t="s">
        <v>3876</v>
      </c>
    </row>
    <row r="546" spans="1:32" x14ac:dyDescent="0.25">
      <c r="A546" s="161">
        <v>45680</v>
      </c>
      <c r="B546" s="161">
        <v>45680</v>
      </c>
      <c r="C546" t="s">
        <v>3868</v>
      </c>
      <c r="D546" t="s">
        <v>3877</v>
      </c>
      <c r="E546" t="s">
        <v>3878</v>
      </c>
      <c r="F546" s="375">
        <v>39858</v>
      </c>
      <c r="G546" t="s">
        <v>4250</v>
      </c>
      <c r="H546" t="s">
        <v>3903</v>
      </c>
      <c r="I546" s="375">
        <v>45904</v>
      </c>
      <c r="J546" t="s">
        <v>22</v>
      </c>
      <c r="K546" t="s">
        <v>3904</v>
      </c>
      <c r="L546" s="33">
        <v>910</v>
      </c>
      <c r="M546" s="33">
        <v>0</v>
      </c>
      <c r="N546" s="33">
        <v>910</v>
      </c>
      <c r="O546" s="33">
        <v>910</v>
      </c>
      <c r="P546" s="33">
        <v>0</v>
      </c>
      <c r="Q546" s="33">
        <v>0</v>
      </c>
      <c r="R546" s="33">
        <v>0</v>
      </c>
      <c r="S546" s="33">
        <v>0</v>
      </c>
      <c r="T546" s="33">
        <v>0</v>
      </c>
      <c r="U546" s="33">
        <v>0</v>
      </c>
      <c r="V546" s="33">
        <v>910</v>
      </c>
      <c r="W546" s="33">
        <v>0</v>
      </c>
      <c r="X546" s="33">
        <v>0</v>
      </c>
      <c r="Y546" s="33">
        <v>0</v>
      </c>
      <c r="Z546" s="33">
        <v>0</v>
      </c>
      <c r="AA546" s="33">
        <v>0</v>
      </c>
      <c r="AB546" s="33">
        <v>224</v>
      </c>
      <c r="AC546" t="s">
        <v>3988</v>
      </c>
      <c r="AD546" t="s">
        <v>3874</v>
      </c>
      <c r="AE546" t="s">
        <v>4754</v>
      </c>
      <c r="AF546" t="s">
        <v>3876</v>
      </c>
    </row>
    <row r="547" spans="1:32" x14ac:dyDescent="0.25">
      <c r="A547" s="161">
        <v>45680</v>
      </c>
      <c r="B547" s="161">
        <v>45680</v>
      </c>
      <c r="C547" t="s">
        <v>3894</v>
      </c>
      <c r="D547" t="s">
        <v>3891</v>
      </c>
      <c r="E547" t="s">
        <v>3997</v>
      </c>
      <c r="F547" s="375">
        <v>37826</v>
      </c>
      <c r="G547" t="s">
        <v>4661</v>
      </c>
      <c r="H547" t="s">
        <v>3871</v>
      </c>
      <c r="I547" s="375">
        <v>45906</v>
      </c>
      <c r="J547" t="s">
        <v>3888</v>
      </c>
      <c r="K547" t="s">
        <v>3904</v>
      </c>
      <c r="L547" s="33">
        <v>311.85000000000002</v>
      </c>
      <c r="M547" s="33">
        <v>155.93</v>
      </c>
      <c r="N547" s="33">
        <v>0</v>
      </c>
      <c r="O547" s="33">
        <v>0</v>
      </c>
      <c r="P547" s="33">
        <v>0</v>
      </c>
      <c r="Q547" s="33">
        <v>0</v>
      </c>
      <c r="R547" s="33">
        <v>311.85000000000002</v>
      </c>
      <c r="S547" s="33">
        <v>155.91999999999999</v>
      </c>
      <c r="T547" s="33">
        <v>0</v>
      </c>
      <c r="U547" s="33">
        <v>0</v>
      </c>
      <c r="V547" s="33">
        <v>155.91999999999999</v>
      </c>
      <c r="W547" s="33">
        <v>0</v>
      </c>
      <c r="X547" s="33">
        <v>0</v>
      </c>
      <c r="Y547" s="33">
        <v>0</v>
      </c>
      <c r="Z547" s="33">
        <v>155.91999999999999</v>
      </c>
      <c r="AA547" s="33">
        <v>0</v>
      </c>
      <c r="AB547" s="33">
        <v>1251.21</v>
      </c>
      <c r="AC547" t="s">
        <v>3957</v>
      </c>
      <c r="AD547" t="s">
        <v>3881</v>
      </c>
      <c r="AE547" t="s">
        <v>4755</v>
      </c>
      <c r="AF547" t="s">
        <v>3876</v>
      </c>
    </row>
    <row r="548" spans="1:32" x14ac:dyDescent="0.25">
      <c r="A548" s="161">
        <v>45680</v>
      </c>
      <c r="B548" s="161">
        <v>45680</v>
      </c>
      <c r="C548" t="s">
        <v>3868</v>
      </c>
      <c r="D548" t="s">
        <v>3877</v>
      </c>
      <c r="E548" t="s">
        <v>1914</v>
      </c>
      <c r="F548" s="375">
        <v>41019</v>
      </c>
      <c r="G548" t="s">
        <v>4756</v>
      </c>
      <c r="H548" t="s">
        <v>3923</v>
      </c>
      <c r="I548" s="375">
        <v>45907</v>
      </c>
      <c r="J548" t="s">
        <v>3888</v>
      </c>
      <c r="K548" t="s">
        <v>3904</v>
      </c>
      <c r="L548" s="33">
        <v>175</v>
      </c>
      <c r="M548" s="33">
        <v>0</v>
      </c>
      <c r="N548" s="33">
        <v>148.75</v>
      </c>
      <c r="O548" s="33">
        <v>148.75</v>
      </c>
      <c r="P548" s="33">
        <v>0</v>
      </c>
      <c r="Q548" s="33">
        <v>0</v>
      </c>
      <c r="R548" s="33">
        <v>26.25</v>
      </c>
      <c r="S548" s="33">
        <v>26.25</v>
      </c>
      <c r="T548" s="33">
        <v>0</v>
      </c>
      <c r="U548" s="33">
        <v>0</v>
      </c>
      <c r="V548" s="33">
        <v>175</v>
      </c>
      <c r="W548" s="33">
        <v>0</v>
      </c>
      <c r="X548" s="33">
        <v>0</v>
      </c>
      <c r="Y548" s="33">
        <v>0</v>
      </c>
      <c r="Z548" s="33">
        <v>26.25</v>
      </c>
      <c r="AA548" s="33">
        <v>0</v>
      </c>
      <c r="AB548" s="33">
        <v>0</v>
      </c>
      <c r="AC548" t="s">
        <v>3952</v>
      </c>
      <c r="AD548" t="s">
        <v>3881</v>
      </c>
      <c r="AE548" t="s">
        <v>4757</v>
      </c>
      <c r="AF548" t="s">
        <v>3876</v>
      </c>
    </row>
    <row r="549" spans="1:32" x14ac:dyDescent="0.25">
      <c r="A549" s="161">
        <v>45680</v>
      </c>
      <c r="B549" s="161">
        <v>45680</v>
      </c>
      <c r="C549" t="s">
        <v>3894</v>
      </c>
      <c r="D549" t="s">
        <v>3996</v>
      </c>
      <c r="E549" t="s">
        <v>3907</v>
      </c>
      <c r="F549" s="375">
        <v>41028</v>
      </c>
      <c r="G549" t="s">
        <v>4758</v>
      </c>
      <c r="H549" t="s">
        <v>3903</v>
      </c>
      <c r="I549" s="375">
        <v>45909</v>
      </c>
      <c r="J549" t="s">
        <v>22</v>
      </c>
      <c r="K549" t="s">
        <v>3904</v>
      </c>
      <c r="L549" s="33">
        <v>175</v>
      </c>
      <c r="M549" s="33">
        <v>0</v>
      </c>
      <c r="N549" s="33">
        <v>175</v>
      </c>
      <c r="O549" s="33">
        <v>175</v>
      </c>
      <c r="P549" s="33">
        <v>0</v>
      </c>
      <c r="Q549" s="33">
        <v>0</v>
      </c>
      <c r="R549" s="33">
        <v>0</v>
      </c>
      <c r="S549" s="33">
        <v>0</v>
      </c>
      <c r="T549" s="33">
        <v>0</v>
      </c>
      <c r="U549" s="33">
        <v>0</v>
      </c>
      <c r="V549" s="33">
        <v>175</v>
      </c>
      <c r="W549" s="33">
        <v>0</v>
      </c>
      <c r="X549" s="33">
        <v>0</v>
      </c>
      <c r="Y549" s="33">
        <v>0</v>
      </c>
      <c r="Z549" s="33">
        <v>0</v>
      </c>
      <c r="AA549" s="33">
        <v>0</v>
      </c>
      <c r="AB549" s="33">
        <v>0</v>
      </c>
      <c r="AC549" t="s">
        <v>3938</v>
      </c>
      <c r="AD549" t="s">
        <v>3881</v>
      </c>
      <c r="AE549" t="s">
        <v>4759</v>
      </c>
      <c r="AF549" t="s">
        <v>3876</v>
      </c>
    </row>
    <row r="550" spans="1:32" x14ac:dyDescent="0.25">
      <c r="A550" s="161">
        <v>45680</v>
      </c>
      <c r="B550" s="161">
        <v>45686</v>
      </c>
      <c r="C550" t="s">
        <v>3894</v>
      </c>
      <c r="D550" t="s">
        <v>3891</v>
      </c>
      <c r="E550" t="s">
        <v>3997</v>
      </c>
      <c r="F550" s="375">
        <v>38812</v>
      </c>
      <c r="G550" t="s">
        <v>4760</v>
      </c>
      <c r="H550" t="s">
        <v>3909</v>
      </c>
      <c r="I550" s="375">
        <v>45911</v>
      </c>
      <c r="J550" t="s">
        <v>3888</v>
      </c>
      <c r="K550" t="s">
        <v>3904</v>
      </c>
      <c r="L550" s="33">
        <v>165</v>
      </c>
      <c r="M550" s="33">
        <v>0</v>
      </c>
      <c r="N550" s="33">
        <v>132</v>
      </c>
      <c r="O550" s="33">
        <v>132</v>
      </c>
      <c r="P550" s="33">
        <v>0</v>
      </c>
      <c r="Q550" s="33">
        <v>0</v>
      </c>
      <c r="R550" s="33">
        <v>33</v>
      </c>
      <c r="S550" s="33">
        <v>33</v>
      </c>
      <c r="T550" s="33">
        <v>0</v>
      </c>
      <c r="U550" s="33">
        <v>0</v>
      </c>
      <c r="V550" s="33">
        <v>165</v>
      </c>
      <c r="W550" s="33">
        <v>0</v>
      </c>
      <c r="X550" s="33">
        <v>0</v>
      </c>
      <c r="Y550" s="33">
        <v>0</v>
      </c>
      <c r="Z550" s="33">
        <v>33</v>
      </c>
      <c r="AA550" s="33">
        <v>0</v>
      </c>
      <c r="AB550" s="33">
        <v>66.599999999999994</v>
      </c>
      <c r="AC550" t="s">
        <v>3905</v>
      </c>
      <c r="AD550" t="s">
        <v>3874</v>
      </c>
      <c r="AE550" t="s">
        <v>4761</v>
      </c>
      <c r="AF550" t="s">
        <v>3876</v>
      </c>
    </row>
    <row r="551" spans="1:32" x14ac:dyDescent="0.25">
      <c r="A551" s="161">
        <v>45680</v>
      </c>
      <c r="B551" s="161">
        <v>45686</v>
      </c>
      <c r="C551" t="s">
        <v>3894</v>
      </c>
      <c r="D551" t="s">
        <v>3891</v>
      </c>
      <c r="E551" t="s">
        <v>3997</v>
      </c>
      <c r="F551" s="375">
        <v>38812</v>
      </c>
      <c r="G551" t="s">
        <v>4760</v>
      </c>
      <c r="H551" t="s">
        <v>3871</v>
      </c>
      <c r="I551" s="375">
        <v>45914</v>
      </c>
      <c r="J551" t="s">
        <v>3888</v>
      </c>
      <c r="K551" t="s">
        <v>3904</v>
      </c>
      <c r="L551" s="33">
        <v>97.76</v>
      </c>
      <c r="M551" s="33">
        <v>0</v>
      </c>
      <c r="N551" s="33">
        <v>0</v>
      </c>
      <c r="O551" s="33">
        <v>0</v>
      </c>
      <c r="P551" s="33">
        <v>0</v>
      </c>
      <c r="Q551" s="33">
        <v>0</v>
      </c>
      <c r="R551" s="33">
        <v>97.76</v>
      </c>
      <c r="S551" s="33">
        <v>97.76</v>
      </c>
      <c r="T551" s="33">
        <v>0</v>
      </c>
      <c r="U551" s="33">
        <v>0</v>
      </c>
      <c r="V551" s="33">
        <v>97.76</v>
      </c>
      <c r="W551" s="33">
        <v>0</v>
      </c>
      <c r="X551" s="33">
        <v>0</v>
      </c>
      <c r="Y551" s="33">
        <v>0</v>
      </c>
      <c r="Z551" s="33">
        <v>97.76</v>
      </c>
      <c r="AA551" s="33">
        <v>0</v>
      </c>
      <c r="AB551" s="33">
        <v>66.599999999999994</v>
      </c>
      <c r="AC551" t="s">
        <v>3905</v>
      </c>
      <c r="AD551" t="s">
        <v>3874</v>
      </c>
      <c r="AE551" t="s">
        <v>4761</v>
      </c>
      <c r="AF551" t="s">
        <v>3876</v>
      </c>
    </row>
    <row r="552" spans="1:32" x14ac:dyDescent="0.25">
      <c r="A552" s="161">
        <v>45680</v>
      </c>
      <c r="B552" s="161">
        <v>45680</v>
      </c>
      <c r="C552" t="s">
        <v>3868</v>
      </c>
      <c r="D552" t="s">
        <v>3877</v>
      </c>
      <c r="E552" t="s">
        <v>3878</v>
      </c>
      <c r="F552" s="375">
        <v>40132</v>
      </c>
      <c r="G552" t="s">
        <v>4605</v>
      </c>
      <c r="H552" t="s">
        <v>3903</v>
      </c>
      <c r="I552" s="375">
        <v>45915</v>
      </c>
      <c r="J552" t="s">
        <v>22</v>
      </c>
      <c r="K552" t="s">
        <v>3904</v>
      </c>
      <c r="L552" s="33">
        <v>420</v>
      </c>
      <c r="M552" s="33">
        <v>0</v>
      </c>
      <c r="N552" s="33">
        <v>420</v>
      </c>
      <c r="O552" s="33">
        <v>420</v>
      </c>
      <c r="P552" s="33">
        <v>0</v>
      </c>
      <c r="Q552" s="33">
        <v>0</v>
      </c>
      <c r="R552" s="33">
        <v>0</v>
      </c>
      <c r="S552" s="33">
        <v>0</v>
      </c>
      <c r="T552" s="33">
        <v>0</v>
      </c>
      <c r="U552" s="33">
        <v>0</v>
      </c>
      <c r="V552" s="33">
        <v>420</v>
      </c>
      <c r="W552" s="33">
        <v>0</v>
      </c>
      <c r="X552" s="33">
        <v>0</v>
      </c>
      <c r="Y552" s="33">
        <v>0</v>
      </c>
      <c r="Z552" s="33">
        <v>0</v>
      </c>
      <c r="AA552" s="33">
        <v>0</v>
      </c>
      <c r="AB552" s="33">
        <v>0</v>
      </c>
      <c r="AC552" t="s">
        <v>4176</v>
      </c>
      <c r="AD552" t="s">
        <v>3874</v>
      </c>
      <c r="AE552" t="s">
        <v>4762</v>
      </c>
      <c r="AF552" t="s">
        <v>3876</v>
      </c>
    </row>
    <row r="553" spans="1:32" x14ac:dyDescent="0.25">
      <c r="A553" s="161">
        <v>45680</v>
      </c>
      <c r="B553" s="161">
        <v>45680</v>
      </c>
      <c r="C553" t="s">
        <v>3894</v>
      </c>
      <c r="D553" t="s">
        <v>3891</v>
      </c>
      <c r="E553" t="s">
        <v>3997</v>
      </c>
      <c r="F553" s="375">
        <v>41026</v>
      </c>
      <c r="G553" t="s">
        <v>4763</v>
      </c>
      <c r="H553" t="s">
        <v>3909</v>
      </c>
      <c r="I553" s="375">
        <v>45916</v>
      </c>
      <c r="J553" t="s">
        <v>3888</v>
      </c>
      <c r="K553" t="s">
        <v>3904</v>
      </c>
      <c r="L553" s="33">
        <v>150</v>
      </c>
      <c r="M553" s="33">
        <v>0</v>
      </c>
      <c r="N553" s="33">
        <v>120</v>
      </c>
      <c r="O553" s="33">
        <v>120</v>
      </c>
      <c r="P553" s="33">
        <v>0</v>
      </c>
      <c r="Q553" s="33">
        <v>0</v>
      </c>
      <c r="R553" s="33">
        <v>30</v>
      </c>
      <c r="S553" s="33">
        <v>30</v>
      </c>
      <c r="T553" s="33">
        <v>0</v>
      </c>
      <c r="U553" s="33">
        <v>0</v>
      </c>
      <c r="V553" s="33">
        <v>150</v>
      </c>
      <c r="W553" s="33">
        <v>0</v>
      </c>
      <c r="X553" s="33">
        <v>0</v>
      </c>
      <c r="Y553" s="33">
        <v>0</v>
      </c>
      <c r="Z553" s="33">
        <v>30</v>
      </c>
      <c r="AA553" s="33">
        <v>0</v>
      </c>
      <c r="AB553" s="33">
        <v>0</v>
      </c>
      <c r="AC553" t="s">
        <v>3938</v>
      </c>
      <c r="AD553" t="s">
        <v>3881</v>
      </c>
      <c r="AE553" t="s">
        <v>4764</v>
      </c>
      <c r="AF553" t="s">
        <v>3876</v>
      </c>
    </row>
    <row r="554" spans="1:32" x14ac:dyDescent="0.25">
      <c r="A554" s="161">
        <v>45680</v>
      </c>
      <c r="B554" s="161">
        <v>45680</v>
      </c>
      <c r="C554" t="s">
        <v>3894</v>
      </c>
      <c r="D554" t="s">
        <v>3891</v>
      </c>
      <c r="E554" t="s">
        <v>3997</v>
      </c>
      <c r="F554" s="375">
        <v>41026</v>
      </c>
      <c r="G554" t="s">
        <v>4763</v>
      </c>
      <c r="H554" t="s">
        <v>3871</v>
      </c>
      <c r="I554" s="375">
        <v>45918</v>
      </c>
      <c r="J554" t="s">
        <v>3888</v>
      </c>
      <c r="K554" t="s">
        <v>3904</v>
      </c>
      <c r="L554" s="33">
        <v>416</v>
      </c>
      <c r="M554" s="33">
        <v>220.48</v>
      </c>
      <c r="N554" s="33">
        <v>0</v>
      </c>
      <c r="O554" s="33">
        <v>0</v>
      </c>
      <c r="P554" s="33">
        <v>0</v>
      </c>
      <c r="Q554" s="33">
        <v>0</v>
      </c>
      <c r="R554" s="33">
        <v>416</v>
      </c>
      <c r="S554" s="33">
        <v>195.52</v>
      </c>
      <c r="T554" s="33">
        <v>0</v>
      </c>
      <c r="U554" s="33">
        <v>0</v>
      </c>
      <c r="V554" s="33">
        <v>195.52</v>
      </c>
      <c r="W554" s="33">
        <v>0</v>
      </c>
      <c r="X554" s="33">
        <v>0</v>
      </c>
      <c r="Y554" s="33">
        <v>0</v>
      </c>
      <c r="Z554" s="33">
        <v>195.52</v>
      </c>
      <c r="AA554" s="33">
        <v>0</v>
      </c>
      <c r="AB554" s="33">
        <v>0</v>
      </c>
      <c r="AC554" t="s">
        <v>3938</v>
      </c>
      <c r="AD554" t="s">
        <v>3881</v>
      </c>
      <c r="AE554" t="s">
        <v>4764</v>
      </c>
      <c r="AF554" t="s">
        <v>3876</v>
      </c>
    </row>
    <row r="555" spans="1:32" x14ac:dyDescent="0.25">
      <c r="A555" s="161">
        <v>45680</v>
      </c>
      <c r="B555" s="161">
        <v>45680</v>
      </c>
      <c r="C555" t="s">
        <v>3894</v>
      </c>
      <c r="D555" t="s">
        <v>3891</v>
      </c>
      <c r="E555" t="s">
        <v>3997</v>
      </c>
      <c r="F555" s="375">
        <v>38884</v>
      </c>
      <c r="G555" t="s">
        <v>4541</v>
      </c>
      <c r="H555" t="s">
        <v>3871</v>
      </c>
      <c r="I555" s="375">
        <v>45920</v>
      </c>
      <c r="J555" t="s">
        <v>22</v>
      </c>
      <c r="K555" t="s">
        <v>3904</v>
      </c>
      <c r="L555" s="33">
        <v>155.93</v>
      </c>
      <c r="M555" s="33">
        <v>155.93</v>
      </c>
      <c r="N555" s="33">
        <v>0</v>
      </c>
      <c r="O555" s="33">
        <v>0</v>
      </c>
      <c r="P555" s="33">
        <v>0</v>
      </c>
      <c r="Q555" s="33">
        <v>0</v>
      </c>
      <c r="R555" s="33">
        <v>155.93</v>
      </c>
      <c r="S555" s="33">
        <v>0</v>
      </c>
      <c r="T555" s="33">
        <v>0</v>
      </c>
      <c r="U555" s="33">
        <v>0</v>
      </c>
      <c r="V555" s="33">
        <v>0</v>
      </c>
      <c r="W555" s="33">
        <v>0</v>
      </c>
      <c r="X555" s="33">
        <v>0</v>
      </c>
      <c r="Y555" s="33">
        <v>0</v>
      </c>
      <c r="Z555" s="33">
        <v>0</v>
      </c>
      <c r="AA555" s="33">
        <v>0</v>
      </c>
      <c r="AB555" s="33">
        <v>288</v>
      </c>
      <c r="AC555" t="s">
        <v>3880</v>
      </c>
      <c r="AD555" t="s">
        <v>3881</v>
      </c>
      <c r="AE555" t="s">
        <v>4765</v>
      </c>
      <c r="AF555" t="s">
        <v>3876</v>
      </c>
    </row>
    <row r="556" spans="1:32" x14ac:dyDescent="0.25">
      <c r="A556" s="161">
        <v>45680</v>
      </c>
      <c r="B556" s="161">
        <v>45680</v>
      </c>
      <c r="C556" t="s">
        <v>3868</v>
      </c>
      <c r="D556" t="s">
        <v>3877</v>
      </c>
      <c r="E556" t="s">
        <v>1914</v>
      </c>
      <c r="F556" s="375">
        <v>40864</v>
      </c>
      <c r="G556" t="s">
        <v>4369</v>
      </c>
      <c r="H556" t="s">
        <v>3871</v>
      </c>
      <c r="I556" s="375">
        <v>45924</v>
      </c>
      <c r="J556" t="s">
        <v>22</v>
      </c>
      <c r="K556" t="s">
        <v>3904</v>
      </c>
      <c r="L556" s="33">
        <v>110</v>
      </c>
      <c r="M556" s="33">
        <v>110</v>
      </c>
      <c r="N556" s="33">
        <v>0</v>
      </c>
      <c r="O556" s="33">
        <v>0</v>
      </c>
      <c r="P556" s="33">
        <v>0</v>
      </c>
      <c r="Q556" s="33">
        <v>0</v>
      </c>
      <c r="R556" s="33">
        <v>110</v>
      </c>
      <c r="S556" s="33">
        <v>0</v>
      </c>
      <c r="T556" s="33">
        <v>0</v>
      </c>
      <c r="U556" s="33">
        <v>0</v>
      </c>
      <c r="V556" s="33">
        <v>0</v>
      </c>
      <c r="W556" s="33">
        <v>0</v>
      </c>
      <c r="X556" s="33">
        <v>0</v>
      </c>
      <c r="Y556" s="33">
        <v>0</v>
      </c>
      <c r="Z556" s="33">
        <v>0</v>
      </c>
      <c r="AA556" s="33">
        <v>0</v>
      </c>
      <c r="AB556" s="33">
        <v>0</v>
      </c>
      <c r="AC556" t="s">
        <v>4100</v>
      </c>
      <c r="AD556" t="s">
        <v>3881</v>
      </c>
      <c r="AE556" t="s">
        <v>4766</v>
      </c>
      <c r="AF556" t="s">
        <v>3876</v>
      </c>
    </row>
    <row r="557" spans="1:32" x14ac:dyDescent="0.25">
      <c r="A557" s="161">
        <v>45680</v>
      </c>
      <c r="B557" s="161">
        <v>45680</v>
      </c>
      <c r="C557" t="s">
        <v>3894</v>
      </c>
      <c r="D557" t="s">
        <v>3891</v>
      </c>
      <c r="E557" t="s">
        <v>3997</v>
      </c>
      <c r="F557" s="375">
        <v>40586</v>
      </c>
      <c r="G557" t="s">
        <v>4767</v>
      </c>
      <c r="H557" t="s">
        <v>3871</v>
      </c>
      <c r="I557" s="375">
        <v>45925</v>
      </c>
      <c r="J557" t="s">
        <v>3888</v>
      </c>
      <c r="K557" t="s">
        <v>3904</v>
      </c>
      <c r="L557" s="33">
        <v>35</v>
      </c>
      <c r="M557" s="33">
        <v>17.5</v>
      </c>
      <c r="N557" s="33">
        <v>0</v>
      </c>
      <c r="O557" s="33">
        <v>0</v>
      </c>
      <c r="P557" s="33">
        <v>0</v>
      </c>
      <c r="Q557" s="33">
        <v>0</v>
      </c>
      <c r="R557" s="33">
        <v>35</v>
      </c>
      <c r="S557" s="33">
        <v>17.5</v>
      </c>
      <c r="T557" s="33">
        <v>0</v>
      </c>
      <c r="U557" s="33">
        <v>0</v>
      </c>
      <c r="V557" s="33">
        <v>17.5</v>
      </c>
      <c r="W557" s="33">
        <v>0</v>
      </c>
      <c r="X557" s="33">
        <v>0</v>
      </c>
      <c r="Y557" s="33">
        <v>0</v>
      </c>
      <c r="Z557" s="33">
        <v>17.5</v>
      </c>
      <c r="AA557" s="33">
        <v>0</v>
      </c>
      <c r="AB557" s="33">
        <v>0</v>
      </c>
      <c r="AC557" t="s">
        <v>4187</v>
      </c>
      <c r="AD557" t="s">
        <v>3881</v>
      </c>
      <c r="AE557" t="s">
        <v>4768</v>
      </c>
      <c r="AF557" t="s">
        <v>3876</v>
      </c>
    </row>
    <row r="558" spans="1:32" x14ac:dyDescent="0.25">
      <c r="A558" s="161">
        <v>45680</v>
      </c>
      <c r="B558" s="161">
        <v>45680</v>
      </c>
      <c r="C558" t="s">
        <v>3894</v>
      </c>
      <c r="D558" t="s">
        <v>3996</v>
      </c>
      <c r="E558" t="s">
        <v>3907</v>
      </c>
      <c r="F558" s="375">
        <v>41024</v>
      </c>
      <c r="G558" t="s">
        <v>4769</v>
      </c>
      <c r="H558" t="s">
        <v>3871</v>
      </c>
      <c r="I558" s="375">
        <v>45926</v>
      </c>
      <c r="J558" t="s">
        <v>22</v>
      </c>
      <c r="K558" t="s">
        <v>3904</v>
      </c>
      <c r="L558" s="33">
        <v>140.37</v>
      </c>
      <c r="M558" s="33">
        <v>0</v>
      </c>
      <c r="N558" s="33">
        <v>0</v>
      </c>
      <c r="O558" s="33">
        <v>0</v>
      </c>
      <c r="P558" s="33">
        <v>0</v>
      </c>
      <c r="Q558" s="33">
        <v>0</v>
      </c>
      <c r="R558" s="33">
        <v>140.37</v>
      </c>
      <c r="S558" s="33">
        <v>140.37</v>
      </c>
      <c r="T558" s="33">
        <v>0</v>
      </c>
      <c r="U558" s="33">
        <v>0</v>
      </c>
      <c r="V558" s="33">
        <v>140.37</v>
      </c>
      <c r="W558" s="33">
        <v>0</v>
      </c>
      <c r="X558" s="33">
        <v>0</v>
      </c>
      <c r="Y558" s="33">
        <v>0</v>
      </c>
      <c r="Z558" s="33">
        <v>0</v>
      </c>
      <c r="AA558" s="33">
        <v>0</v>
      </c>
      <c r="AB558" s="33">
        <v>490.37</v>
      </c>
      <c r="AC558" t="s">
        <v>3938</v>
      </c>
      <c r="AD558" t="s">
        <v>3881</v>
      </c>
      <c r="AE558" t="s">
        <v>4770</v>
      </c>
      <c r="AF558" t="s">
        <v>3876</v>
      </c>
    </row>
    <row r="559" spans="1:32" x14ac:dyDescent="0.25">
      <c r="A559" s="161">
        <v>45680</v>
      </c>
      <c r="B559" s="161">
        <v>45680</v>
      </c>
      <c r="C559" t="s">
        <v>3894</v>
      </c>
      <c r="D559" t="s">
        <v>3996</v>
      </c>
      <c r="E559" t="s">
        <v>2236</v>
      </c>
      <c r="F559" s="375">
        <v>41018</v>
      </c>
      <c r="G559" t="s">
        <v>4663</v>
      </c>
      <c r="H559" t="s">
        <v>3923</v>
      </c>
      <c r="I559" s="375">
        <v>45928</v>
      </c>
      <c r="J559" t="s">
        <v>3937</v>
      </c>
      <c r="K559" t="s">
        <v>3904</v>
      </c>
      <c r="L559" s="33">
        <v>1995</v>
      </c>
      <c r="M559" s="33">
        <v>0</v>
      </c>
      <c r="N559" s="33">
        <v>1695.75</v>
      </c>
      <c r="O559" s="33">
        <v>1695.75</v>
      </c>
      <c r="P559" s="33">
        <v>0</v>
      </c>
      <c r="Q559" s="33">
        <v>0</v>
      </c>
      <c r="R559" s="33">
        <v>299.25</v>
      </c>
      <c r="S559" s="33">
        <v>299.25</v>
      </c>
      <c r="T559" s="33">
        <v>0</v>
      </c>
      <c r="U559" s="33">
        <v>0</v>
      </c>
      <c r="V559" s="33">
        <v>1995</v>
      </c>
      <c r="W559" s="33">
        <v>0</v>
      </c>
      <c r="X559" s="33">
        <v>0</v>
      </c>
      <c r="Y559" s="33">
        <v>0</v>
      </c>
      <c r="Z559" s="33">
        <v>299.25</v>
      </c>
      <c r="AA559" s="33">
        <v>0</v>
      </c>
      <c r="AB559" s="33">
        <v>0</v>
      </c>
      <c r="AC559" t="s">
        <v>4044</v>
      </c>
      <c r="AD559" t="s">
        <v>3881</v>
      </c>
      <c r="AE559" t="s">
        <v>4771</v>
      </c>
      <c r="AF559" t="s">
        <v>3876</v>
      </c>
    </row>
    <row r="560" spans="1:32" x14ac:dyDescent="0.25">
      <c r="A560" s="161">
        <v>45680</v>
      </c>
      <c r="B560" s="161">
        <v>45680</v>
      </c>
      <c r="C560" t="s">
        <v>3894</v>
      </c>
      <c r="D560" t="s">
        <v>3891</v>
      </c>
      <c r="E560" t="s">
        <v>3997</v>
      </c>
      <c r="F560" s="375">
        <v>40762</v>
      </c>
      <c r="G560" t="s">
        <v>4479</v>
      </c>
      <c r="H560" t="s">
        <v>3871</v>
      </c>
      <c r="I560" s="375">
        <v>45933</v>
      </c>
      <c r="J560" t="s">
        <v>22</v>
      </c>
      <c r="K560" t="s">
        <v>3904</v>
      </c>
      <c r="L560" s="33">
        <v>208</v>
      </c>
      <c r="M560" s="33">
        <v>208</v>
      </c>
      <c r="N560" s="33">
        <v>0</v>
      </c>
      <c r="O560" s="33">
        <v>0</v>
      </c>
      <c r="P560" s="33">
        <v>0</v>
      </c>
      <c r="Q560" s="33">
        <v>0</v>
      </c>
      <c r="R560" s="33">
        <v>208</v>
      </c>
      <c r="S560" s="33">
        <v>0</v>
      </c>
      <c r="T560" s="33">
        <v>0</v>
      </c>
      <c r="U560" s="33">
        <v>0</v>
      </c>
      <c r="V560" s="33">
        <v>0</v>
      </c>
      <c r="W560" s="33">
        <v>0</v>
      </c>
      <c r="X560" s="33">
        <v>0</v>
      </c>
      <c r="Y560" s="33">
        <v>0</v>
      </c>
      <c r="Z560" s="33">
        <v>0</v>
      </c>
      <c r="AA560" s="33">
        <v>0</v>
      </c>
      <c r="AB560" s="33">
        <v>504.61</v>
      </c>
      <c r="AC560" t="s">
        <v>3905</v>
      </c>
      <c r="AD560" t="s">
        <v>3881</v>
      </c>
      <c r="AE560" t="s">
        <v>4772</v>
      </c>
      <c r="AF560" t="s">
        <v>3876</v>
      </c>
    </row>
    <row r="561" spans="1:32" x14ac:dyDescent="0.25">
      <c r="A561" s="161">
        <v>45680</v>
      </c>
      <c r="B561" s="161">
        <v>45680</v>
      </c>
      <c r="C561" t="s">
        <v>3894</v>
      </c>
      <c r="D561" t="s">
        <v>3891</v>
      </c>
      <c r="E561" t="s">
        <v>3997</v>
      </c>
      <c r="F561" s="375">
        <v>37140</v>
      </c>
      <c r="G561" t="s">
        <v>4670</v>
      </c>
      <c r="H561" t="s">
        <v>3871</v>
      </c>
      <c r="I561" s="375">
        <v>45935</v>
      </c>
      <c r="J561" t="s">
        <v>22</v>
      </c>
      <c r="K561" t="s">
        <v>3904</v>
      </c>
      <c r="L561" s="33">
        <v>51.98</v>
      </c>
      <c r="M561" s="33">
        <v>51.98</v>
      </c>
      <c r="N561" s="33">
        <v>0</v>
      </c>
      <c r="O561" s="33">
        <v>0</v>
      </c>
      <c r="P561" s="33">
        <v>0</v>
      </c>
      <c r="Q561" s="33">
        <v>0</v>
      </c>
      <c r="R561" s="33">
        <v>51.98</v>
      </c>
      <c r="S561" s="33">
        <v>0</v>
      </c>
      <c r="T561" s="33">
        <v>0</v>
      </c>
      <c r="U561" s="33">
        <v>0</v>
      </c>
      <c r="V561" s="33">
        <v>0</v>
      </c>
      <c r="W561" s="33">
        <v>0</v>
      </c>
      <c r="X561" s="33">
        <v>0</v>
      </c>
      <c r="Y561" s="33">
        <v>0</v>
      </c>
      <c r="Z561" s="33">
        <v>0</v>
      </c>
      <c r="AA561" s="33">
        <v>0</v>
      </c>
      <c r="AB561" s="33">
        <v>83.2</v>
      </c>
      <c r="AC561" t="s">
        <v>3957</v>
      </c>
      <c r="AD561" t="s">
        <v>3881</v>
      </c>
      <c r="AE561" t="s">
        <v>4773</v>
      </c>
      <c r="AF561" t="s">
        <v>3876</v>
      </c>
    </row>
    <row r="562" spans="1:32" x14ac:dyDescent="0.25">
      <c r="A562" s="161">
        <v>45679</v>
      </c>
      <c r="B562" s="161">
        <v>45680</v>
      </c>
      <c r="C562" t="s">
        <v>3894</v>
      </c>
      <c r="D562" t="s">
        <v>4334</v>
      </c>
      <c r="E562" t="s">
        <v>2236</v>
      </c>
      <c r="F562" s="375">
        <v>40761</v>
      </c>
      <c r="G562" t="s">
        <v>4104</v>
      </c>
      <c r="H562" t="s">
        <v>3909</v>
      </c>
      <c r="I562" s="375">
        <v>45941</v>
      </c>
      <c r="J562" t="s">
        <v>3937</v>
      </c>
      <c r="K562" t="s">
        <v>3904</v>
      </c>
      <c r="L562" s="33">
        <v>654</v>
      </c>
      <c r="M562" s="33">
        <v>0</v>
      </c>
      <c r="N562" s="33">
        <v>523.20000000000005</v>
      </c>
      <c r="O562" s="33">
        <v>523.20000000000005</v>
      </c>
      <c r="P562" s="33">
        <v>0</v>
      </c>
      <c r="Q562" s="33">
        <v>0</v>
      </c>
      <c r="R562" s="33">
        <v>130.80000000000001</v>
      </c>
      <c r="S562" s="33">
        <v>130.80000000000001</v>
      </c>
      <c r="T562" s="33">
        <v>0</v>
      </c>
      <c r="U562" s="33">
        <v>0</v>
      </c>
      <c r="V562" s="33">
        <v>654</v>
      </c>
      <c r="W562" s="33">
        <v>0</v>
      </c>
      <c r="X562" s="33">
        <v>0</v>
      </c>
      <c r="Y562" s="33">
        <v>0</v>
      </c>
      <c r="Z562" s="33">
        <v>130.80000000000001</v>
      </c>
      <c r="AA562" s="33">
        <v>0</v>
      </c>
      <c r="AB562" s="33">
        <v>0</v>
      </c>
      <c r="AC562" t="s">
        <v>4483</v>
      </c>
      <c r="AD562" t="s">
        <v>3874</v>
      </c>
      <c r="AE562" t="s">
        <v>4774</v>
      </c>
      <c r="AF562" t="s">
        <v>3876</v>
      </c>
    </row>
    <row r="563" spans="1:32" x14ac:dyDescent="0.25">
      <c r="A563" s="161">
        <v>45680</v>
      </c>
      <c r="B563" s="161">
        <v>45680</v>
      </c>
      <c r="C563" t="s">
        <v>3894</v>
      </c>
      <c r="D563" t="s">
        <v>3996</v>
      </c>
      <c r="E563" t="s">
        <v>3907</v>
      </c>
      <c r="F563" s="375">
        <v>35007</v>
      </c>
      <c r="G563" t="s">
        <v>4284</v>
      </c>
      <c r="H563" t="s">
        <v>3903</v>
      </c>
      <c r="I563" s="375">
        <v>45945</v>
      </c>
      <c r="J563" t="s">
        <v>22</v>
      </c>
      <c r="K563" t="s">
        <v>3904</v>
      </c>
      <c r="L563" s="33">
        <v>2100</v>
      </c>
      <c r="M563" s="33">
        <v>0</v>
      </c>
      <c r="N563" s="33">
        <v>2100</v>
      </c>
      <c r="O563" s="33">
        <v>2100</v>
      </c>
      <c r="P563" s="33">
        <v>0</v>
      </c>
      <c r="Q563" s="33">
        <v>0</v>
      </c>
      <c r="R563" s="33">
        <v>0</v>
      </c>
      <c r="S563" s="33">
        <v>0</v>
      </c>
      <c r="T563" s="33">
        <v>0</v>
      </c>
      <c r="U563" s="33">
        <v>0</v>
      </c>
      <c r="V563" s="33">
        <v>2100</v>
      </c>
      <c r="W563" s="33">
        <v>0</v>
      </c>
      <c r="X563" s="33">
        <v>0</v>
      </c>
      <c r="Y563" s="33">
        <v>0</v>
      </c>
      <c r="Z563" s="33">
        <v>0</v>
      </c>
      <c r="AA563" s="33">
        <v>0</v>
      </c>
      <c r="AB563" s="33">
        <v>0</v>
      </c>
      <c r="AC563" t="s">
        <v>3873</v>
      </c>
      <c r="AD563" t="s">
        <v>3881</v>
      </c>
      <c r="AE563" t="s">
        <v>4775</v>
      </c>
      <c r="AF563" t="s">
        <v>3876</v>
      </c>
    </row>
    <row r="564" spans="1:32" x14ac:dyDescent="0.25">
      <c r="A564" s="161">
        <v>45680</v>
      </c>
      <c r="B564" s="161">
        <v>45680</v>
      </c>
      <c r="C564" t="s">
        <v>3894</v>
      </c>
      <c r="D564" t="s">
        <v>4334</v>
      </c>
      <c r="E564" t="s">
        <v>2236</v>
      </c>
      <c r="F564" s="375">
        <v>36633</v>
      </c>
      <c r="G564" t="s">
        <v>4776</v>
      </c>
      <c r="H564" t="s">
        <v>3871</v>
      </c>
      <c r="I564" s="375">
        <v>45948</v>
      </c>
      <c r="J564" t="s">
        <v>22</v>
      </c>
      <c r="K564" t="s">
        <v>3904</v>
      </c>
      <c r="L564" s="33">
        <v>51.98</v>
      </c>
      <c r="M564" s="33">
        <v>51.98</v>
      </c>
      <c r="N564" s="33">
        <v>0</v>
      </c>
      <c r="O564" s="33">
        <v>0</v>
      </c>
      <c r="P564" s="33">
        <v>0</v>
      </c>
      <c r="Q564" s="33">
        <v>0</v>
      </c>
      <c r="R564" s="33">
        <v>51.98</v>
      </c>
      <c r="S564" s="33">
        <v>0</v>
      </c>
      <c r="T564" s="33">
        <v>0</v>
      </c>
      <c r="U564" s="33">
        <v>0</v>
      </c>
      <c r="V564" s="33">
        <v>0</v>
      </c>
      <c r="W564" s="33">
        <v>0</v>
      </c>
      <c r="X564" s="33">
        <v>0</v>
      </c>
      <c r="Y564" s="33">
        <v>0</v>
      </c>
      <c r="Z564" s="33">
        <v>0</v>
      </c>
      <c r="AA564" s="33">
        <v>0</v>
      </c>
      <c r="AB564" s="33">
        <v>0</v>
      </c>
      <c r="AC564" t="s">
        <v>3873</v>
      </c>
      <c r="AD564" t="s">
        <v>3881</v>
      </c>
      <c r="AE564" t="s">
        <v>4777</v>
      </c>
      <c r="AF564" t="s">
        <v>3876</v>
      </c>
    </row>
    <row r="565" spans="1:32" x14ac:dyDescent="0.25">
      <c r="A565" s="161">
        <v>45680</v>
      </c>
      <c r="B565" s="161">
        <v>45680</v>
      </c>
      <c r="C565" t="s">
        <v>3894</v>
      </c>
      <c r="D565" t="s">
        <v>3891</v>
      </c>
      <c r="E565" t="s">
        <v>3997</v>
      </c>
      <c r="F565" s="375">
        <v>40834</v>
      </c>
      <c r="G565" t="s">
        <v>4322</v>
      </c>
      <c r="H565" t="s">
        <v>3935</v>
      </c>
      <c r="I565" t="s">
        <v>4778</v>
      </c>
      <c r="J565" t="s">
        <v>22</v>
      </c>
      <c r="K565" t="s">
        <v>3904</v>
      </c>
      <c r="L565" s="33">
        <v>0</v>
      </c>
      <c r="M565" s="33">
        <v>0</v>
      </c>
      <c r="N565" s="33">
        <v>0</v>
      </c>
      <c r="O565" s="33">
        <v>0</v>
      </c>
      <c r="P565" s="33">
        <v>0</v>
      </c>
      <c r="Q565" s="33">
        <v>0</v>
      </c>
      <c r="R565" s="33">
        <v>0</v>
      </c>
      <c r="S565" s="33">
        <v>0</v>
      </c>
      <c r="T565" s="33">
        <v>0</v>
      </c>
      <c r="U565" s="33">
        <v>0</v>
      </c>
      <c r="V565" s="33">
        <v>0</v>
      </c>
      <c r="W565" s="33">
        <v>0</v>
      </c>
      <c r="X565" s="33">
        <v>0</v>
      </c>
      <c r="Y565" s="33">
        <v>0</v>
      </c>
      <c r="Z565" s="33">
        <v>500.34</v>
      </c>
      <c r="AA565" s="33">
        <v>0</v>
      </c>
      <c r="AB565" s="33">
        <v>0</v>
      </c>
      <c r="AC565" t="s">
        <v>4003</v>
      </c>
      <c r="AD565" t="s">
        <v>3881</v>
      </c>
      <c r="AE565" t="s">
        <v>4779</v>
      </c>
      <c r="AF565" t="s">
        <v>3876</v>
      </c>
    </row>
    <row r="566" spans="1:32" x14ac:dyDescent="0.25">
      <c r="A566" s="161">
        <v>45680</v>
      </c>
      <c r="B566" s="161">
        <v>45680</v>
      </c>
      <c r="C566" t="s">
        <v>3894</v>
      </c>
      <c r="D566" t="s">
        <v>3891</v>
      </c>
      <c r="E566" t="s">
        <v>3997</v>
      </c>
      <c r="F566" s="375">
        <v>40834</v>
      </c>
      <c r="G566" t="s">
        <v>4322</v>
      </c>
      <c r="H566" t="s">
        <v>3935</v>
      </c>
      <c r="I566" t="s">
        <v>4778</v>
      </c>
      <c r="J566" t="s">
        <v>3888</v>
      </c>
      <c r="K566" t="s">
        <v>3904</v>
      </c>
      <c r="L566" s="33">
        <v>0</v>
      </c>
      <c r="M566" s="33">
        <v>0</v>
      </c>
      <c r="N566" s="33">
        <v>0</v>
      </c>
      <c r="O566" s="33">
        <v>0</v>
      </c>
      <c r="P566" s="33">
        <v>0</v>
      </c>
      <c r="Q566" s="33">
        <v>0</v>
      </c>
      <c r="R566" s="33">
        <v>0</v>
      </c>
      <c r="S566" s="33">
        <v>0</v>
      </c>
      <c r="T566" s="33">
        <v>0</v>
      </c>
      <c r="U566" s="33">
        <v>0</v>
      </c>
      <c r="V566" s="33">
        <v>0</v>
      </c>
      <c r="W566" s="33">
        <v>0</v>
      </c>
      <c r="X566" s="33">
        <v>0</v>
      </c>
      <c r="Y566" s="33">
        <v>0</v>
      </c>
      <c r="Z566" s="33">
        <v>100</v>
      </c>
      <c r="AA566" s="33">
        <v>0</v>
      </c>
      <c r="AB566" s="33">
        <v>0</v>
      </c>
      <c r="AC566" t="s">
        <v>4003</v>
      </c>
      <c r="AD566" t="s">
        <v>3881</v>
      </c>
      <c r="AE566" t="s">
        <v>4779</v>
      </c>
      <c r="AF566" t="s">
        <v>3876</v>
      </c>
    </row>
    <row r="567" spans="1:32" x14ac:dyDescent="0.25">
      <c r="A567" s="161">
        <v>45680</v>
      </c>
      <c r="B567" s="161">
        <v>45680</v>
      </c>
      <c r="C567" t="s">
        <v>3868</v>
      </c>
      <c r="D567" t="s">
        <v>3891</v>
      </c>
      <c r="E567" t="s">
        <v>3878</v>
      </c>
      <c r="F567" s="375">
        <v>40739</v>
      </c>
      <c r="G567" t="s">
        <v>4780</v>
      </c>
      <c r="H567" t="s">
        <v>3903</v>
      </c>
      <c r="I567" s="375">
        <v>45953</v>
      </c>
      <c r="J567" t="s">
        <v>22</v>
      </c>
      <c r="K567" t="s">
        <v>3904</v>
      </c>
      <c r="L567" s="33">
        <v>70</v>
      </c>
      <c r="M567" s="33">
        <v>0</v>
      </c>
      <c r="N567" s="33">
        <v>70</v>
      </c>
      <c r="O567" s="33">
        <v>70</v>
      </c>
      <c r="P567" s="33">
        <v>0</v>
      </c>
      <c r="Q567" s="33">
        <v>0</v>
      </c>
      <c r="R567" s="33">
        <v>0</v>
      </c>
      <c r="S567" s="33">
        <v>0</v>
      </c>
      <c r="T567" s="33">
        <v>0</v>
      </c>
      <c r="U567" s="33">
        <v>0</v>
      </c>
      <c r="V567" s="33">
        <v>70</v>
      </c>
      <c r="W567" s="33">
        <v>0</v>
      </c>
      <c r="X567" s="33">
        <v>0</v>
      </c>
      <c r="Y567" s="33">
        <v>0</v>
      </c>
      <c r="Z567" s="33">
        <v>0</v>
      </c>
      <c r="AA567" s="33">
        <v>0</v>
      </c>
      <c r="AB567" s="33">
        <v>0</v>
      </c>
      <c r="AC567" t="s">
        <v>3880</v>
      </c>
      <c r="AD567" t="s">
        <v>3881</v>
      </c>
      <c r="AE567" t="s">
        <v>4781</v>
      </c>
      <c r="AF567" t="s">
        <v>3876</v>
      </c>
    </row>
    <row r="568" spans="1:32" x14ac:dyDescent="0.25">
      <c r="A568" s="161">
        <v>45680</v>
      </c>
      <c r="B568" s="161">
        <v>45680</v>
      </c>
      <c r="C568" t="s">
        <v>3894</v>
      </c>
      <c r="D568" t="s">
        <v>3996</v>
      </c>
      <c r="E568" t="s">
        <v>3907</v>
      </c>
      <c r="F568" s="375">
        <v>41032</v>
      </c>
      <c r="G568" t="s">
        <v>4782</v>
      </c>
      <c r="H568" t="s">
        <v>3903</v>
      </c>
      <c r="I568" s="375">
        <v>45954</v>
      </c>
      <c r="J568" t="s">
        <v>22</v>
      </c>
      <c r="K568" t="s">
        <v>3904</v>
      </c>
      <c r="L568" s="33">
        <v>175</v>
      </c>
      <c r="M568" s="33">
        <v>0</v>
      </c>
      <c r="N568" s="33">
        <v>175</v>
      </c>
      <c r="O568" s="33">
        <v>175</v>
      </c>
      <c r="P568" s="33">
        <v>0</v>
      </c>
      <c r="Q568" s="33">
        <v>0</v>
      </c>
      <c r="R568" s="33">
        <v>0</v>
      </c>
      <c r="S568" s="33">
        <v>0</v>
      </c>
      <c r="T568" s="33">
        <v>0</v>
      </c>
      <c r="U568" s="33">
        <v>0</v>
      </c>
      <c r="V568" s="33">
        <v>175</v>
      </c>
      <c r="W568" s="33">
        <v>0</v>
      </c>
      <c r="X568" s="33">
        <v>0</v>
      </c>
      <c r="Y568" s="33">
        <v>0</v>
      </c>
      <c r="Z568" s="33">
        <v>0</v>
      </c>
      <c r="AA568" s="33">
        <v>0</v>
      </c>
      <c r="AB568" s="33">
        <v>0</v>
      </c>
      <c r="AC568" t="s">
        <v>3952</v>
      </c>
      <c r="AD568" t="s">
        <v>3881</v>
      </c>
      <c r="AE568" t="s">
        <v>4783</v>
      </c>
      <c r="AF568" t="s">
        <v>3876</v>
      </c>
    </row>
    <row r="569" spans="1:32" x14ac:dyDescent="0.25">
      <c r="A569" s="161">
        <v>45663</v>
      </c>
      <c r="B569" t="s">
        <v>3867</v>
      </c>
      <c r="C569" t="s">
        <v>3868</v>
      </c>
      <c r="D569" t="s">
        <v>3891</v>
      </c>
      <c r="E569" t="s">
        <v>1914</v>
      </c>
      <c r="F569" s="375">
        <v>37957</v>
      </c>
      <c r="G569" t="s">
        <v>4668</v>
      </c>
      <c r="H569" t="s">
        <v>3909</v>
      </c>
      <c r="I569" s="375">
        <v>45956</v>
      </c>
      <c r="J569" t="s">
        <v>3867</v>
      </c>
      <c r="K569" t="s">
        <v>3904</v>
      </c>
      <c r="L569" s="33">
        <v>510</v>
      </c>
      <c r="M569" s="33">
        <v>0</v>
      </c>
      <c r="N569" s="33">
        <v>408</v>
      </c>
      <c r="O569" s="33">
        <v>408</v>
      </c>
      <c r="P569" s="33">
        <v>0</v>
      </c>
      <c r="Q569" s="33">
        <v>0</v>
      </c>
      <c r="R569" s="33">
        <v>102</v>
      </c>
      <c r="S569" s="33">
        <v>102</v>
      </c>
      <c r="T569" s="33">
        <v>0</v>
      </c>
      <c r="U569" s="33">
        <v>0</v>
      </c>
      <c r="V569" s="33">
        <v>510</v>
      </c>
      <c r="W569" s="33">
        <v>0</v>
      </c>
      <c r="X569" s="33">
        <v>0</v>
      </c>
      <c r="Y569" s="33">
        <v>0</v>
      </c>
      <c r="Z569" s="33">
        <v>0</v>
      </c>
      <c r="AA569" s="33">
        <v>0</v>
      </c>
      <c r="AB569" s="33">
        <v>0</v>
      </c>
      <c r="AC569" t="s">
        <v>3967</v>
      </c>
      <c r="AD569" t="s">
        <v>3881</v>
      </c>
      <c r="AE569" t="s">
        <v>4784</v>
      </c>
      <c r="AF569" t="s">
        <v>3876</v>
      </c>
    </row>
    <row r="570" spans="1:32" x14ac:dyDescent="0.25">
      <c r="A570" s="161">
        <v>45679</v>
      </c>
      <c r="B570" s="161">
        <v>45682</v>
      </c>
      <c r="C570" t="s">
        <v>3894</v>
      </c>
      <c r="D570" t="s">
        <v>3891</v>
      </c>
      <c r="E570" t="s">
        <v>3997</v>
      </c>
      <c r="F570" s="375">
        <v>40602</v>
      </c>
      <c r="G570" t="s">
        <v>4143</v>
      </c>
      <c r="H570" t="s">
        <v>3871</v>
      </c>
      <c r="I570" s="375">
        <v>45960</v>
      </c>
      <c r="J570" t="s">
        <v>22</v>
      </c>
      <c r="K570" t="s">
        <v>3904</v>
      </c>
      <c r="L570" s="33">
        <v>51.98</v>
      </c>
      <c r="M570" s="33">
        <v>51.98</v>
      </c>
      <c r="N570" s="33">
        <v>0</v>
      </c>
      <c r="O570" s="33">
        <v>0</v>
      </c>
      <c r="P570" s="33">
        <v>0</v>
      </c>
      <c r="Q570" s="33">
        <v>0</v>
      </c>
      <c r="R570" s="33">
        <v>51.98</v>
      </c>
      <c r="S570" s="33">
        <v>0</v>
      </c>
      <c r="T570" s="33">
        <v>0</v>
      </c>
      <c r="U570" s="33">
        <v>0</v>
      </c>
      <c r="V570" s="33">
        <v>0</v>
      </c>
      <c r="W570" s="33">
        <v>0</v>
      </c>
      <c r="X570" s="33">
        <v>0</v>
      </c>
      <c r="Y570" s="33">
        <v>0</v>
      </c>
      <c r="Z570" s="33">
        <v>0</v>
      </c>
      <c r="AA570" s="33">
        <v>0</v>
      </c>
      <c r="AB570" s="33">
        <v>0</v>
      </c>
      <c r="AC570" t="s">
        <v>4144</v>
      </c>
      <c r="AD570" t="s">
        <v>3874</v>
      </c>
      <c r="AE570" t="s">
        <v>4785</v>
      </c>
      <c r="AF570" t="s">
        <v>3876</v>
      </c>
    </row>
    <row r="571" spans="1:32" x14ac:dyDescent="0.25">
      <c r="A571" s="161">
        <v>45682</v>
      </c>
      <c r="B571" s="161">
        <v>45682</v>
      </c>
      <c r="C571" t="s">
        <v>3894</v>
      </c>
      <c r="D571" t="s">
        <v>3891</v>
      </c>
      <c r="E571" t="s">
        <v>3907</v>
      </c>
      <c r="F571" s="375">
        <v>40866</v>
      </c>
      <c r="G571" t="s">
        <v>4122</v>
      </c>
      <c r="H571" t="s">
        <v>3871</v>
      </c>
      <c r="I571" s="375">
        <v>45961</v>
      </c>
      <c r="J571" t="s">
        <v>3888</v>
      </c>
      <c r="K571" t="s">
        <v>3904</v>
      </c>
      <c r="L571" s="33">
        <v>907.08</v>
      </c>
      <c r="M571" s="33">
        <v>453.54</v>
      </c>
      <c r="N571" s="33">
        <v>0</v>
      </c>
      <c r="O571" s="33">
        <v>0</v>
      </c>
      <c r="P571" s="33">
        <v>0</v>
      </c>
      <c r="Q571" s="33">
        <v>0</v>
      </c>
      <c r="R571" s="33">
        <v>907.08</v>
      </c>
      <c r="S571" s="33">
        <v>453.54</v>
      </c>
      <c r="T571" s="33">
        <v>0</v>
      </c>
      <c r="U571" s="33">
        <v>0</v>
      </c>
      <c r="V571" s="33">
        <v>453.54</v>
      </c>
      <c r="W571" s="33">
        <v>0</v>
      </c>
      <c r="X571" s="33">
        <v>0</v>
      </c>
      <c r="Y571" s="33">
        <v>0</v>
      </c>
      <c r="Z571" s="33">
        <v>453.54</v>
      </c>
      <c r="AA571" s="33">
        <v>0</v>
      </c>
      <c r="AB571" s="33">
        <v>0</v>
      </c>
      <c r="AC571" t="s">
        <v>3873</v>
      </c>
      <c r="AD571" t="s">
        <v>3881</v>
      </c>
      <c r="AE571" t="s">
        <v>4786</v>
      </c>
      <c r="AF571" t="s">
        <v>3876</v>
      </c>
    </row>
    <row r="572" spans="1:32" x14ac:dyDescent="0.25">
      <c r="A572" s="161">
        <v>45682</v>
      </c>
      <c r="B572" s="161">
        <v>45682</v>
      </c>
      <c r="C572" t="s">
        <v>3868</v>
      </c>
      <c r="D572" t="s">
        <v>3877</v>
      </c>
      <c r="E572" t="s">
        <v>3878</v>
      </c>
      <c r="F572" s="375">
        <v>39065</v>
      </c>
      <c r="G572" t="s">
        <v>4787</v>
      </c>
      <c r="H572" t="s">
        <v>3935</v>
      </c>
      <c r="I572" t="s">
        <v>4788</v>
      </c>
      <c r="J572" t="s">
        <v>3888</v>
      </c>
      <c r="K572" t="s">
        <v>3904</v>
      </c>
      <c r="L572" s="33">
        <v>0</v>
      </c>
      <c r="M572" s="33">
        <v>0</v>
      </c>
      <c r="N572" s="33">
        <v>0</v>
      </c>
      <c r="O572" s="33">
        <v>0</v>
      </c>
      <c r="P572" s="33">
        <v>0</v>
      </c>
      <c r="Q572" s="33">
        <v>0</v>
      </c>
      <c r="R572" s="33">
        <v>0</v>
      </c>
      <c r="S572" s="33">
        <v>0</v>
      </c>
      <c r="T572" s="33">
        <v>0</v>
      </c>
      <c r="U572" s="33">
        <v>0</v>
      </c>
      <c r="V572" s="33">
        <v>0</v>
      </c>
      <c r="W572" s="33">
        <v>0</v>
      </c>
      <c r="X572" s="33">
        <v>0</v>
      </c>
      <c r="Y572" s="33">
        <v>0</v>
      </c>
      <c r="Z572" s="33">
        <v>2000</v>
      </c>
      <c r="AA572" s="33">
        <v>0</v>
      </c>
      <c r="AB572" s="33">
        <v>721</v>
      </c>
      <c r="AC572" t="s">
        <v>4139</v>
      </c>
      <c r="AD572" t="s">
        <v>3881</v>
      </c>
      <c r="AE572" t="s">
        <v>4789</v>
      </c>
      <c r="AF572" t="s">
        <v>3876</v>
      </c>
    </row>
    <row r="573" spans="1:32" x14ac:dyDescent="0.25">
      <c r="A573" s="161">
        <v>45682</v>
      </c>
      <c r="B573" s="161">
        <v>45682</v>
      </c>
      <c r="C573" t="s">
        <v>3894</v>
      </c>
      <c r="D573" t="s">
        <v>3891</v>
      </c>
      <c r="E573" t="s">
        <v>3997</v>
      </c>
      <c r="F573" s="375">
        <v>41033</v>
      </c>
      <c r="G573" t="s">
        <v>4790</v>
      </c>
      <c r="H573" t="s">
        <v>3909</v>
      </c>
      <c r="I573" s="375">
        <v>45965</v>
      </c>
      <c r="J573" t="s">
        <v>3888</v>
      </c>
      <c r="K573" t="s">
        <v>3904</v>
      </c>
      <c r="L573" s="33">
        <v>150</v>
      </c>
      <c r="M573" s="33">
        <v>0</v>
      </c>
      <c r="N573" s="33">
        <v>120</v>
      </c>
      <c r="O573" s="33">
        <v>120</v>
      </c>
      <c r="P573" s="33">
        <v>0</v>
      </c>
      <c r="Q573" s="33">
        <v>0</v>
      </c>
      <c r="R573" s="33">
        <v>30</v>
      </c>
      <c r="S573" s="33">
        <v>30</v>
      </c>
      <c r="T573" s="33">
        <v>0</v>
      </c>
      <c r="U573" s="33">
        <v>0</v>
      </c>
      <c r="V573" s="33">
        <v>150</v>
      </c>
      <c r="W573" s="33">
        <v>0</v>
      </c>
      <c r="X573" s="33">
        <v>0</v>
      </c>
      <c r="Y573" s="33">
        <v>0</v>
      </c>
      <c r="Z573" s="33">
        <v>30</v>
      </c>
      <c r="AA573" s="33">
        <v>0</v>
      </c>
      <c r="AB573" s="33">
        <v>0</v>
      </c>
      <c r="AC573" t="s">
        <v>4009</v>
      </c>
      <c r="AD573" t="s">
        <v>3881</v>
      </c>
      <c r="AE573" t="s">
        <v>4791</v>
      </c>
      <c r="AF573" t="s">
        <v>3876</v>
      </c>
    </row>
    <row r="574" spans="1:32" x14ac:dyDescent="0.25">
      <c r="A574" s="161">
        <v>45682</v>
      </c>
      <c r="B574" s="161">
        <v>45682</v>
      </c>
      <c r="C574" t="s">
        <v>3894</v>
      </c>
      <c r="D574" t="s">
        <v>3891</v>
      </c>
      <c r="E574" t="s">
        <v>3997</v>
      </c>
      <c r="F574" s="375">
        <v>41033</v>
      </c>
      <c r="G574" t="s">
        <v>4790</v>
      </c>
      <c r="H574" t="s">
        <v>3871</v>
      </c>
      <c r="I574" s="375">
        <v>45967</v>
      </c>
      <c r="J574" t="s">
        <v>3888</v>
      </c>
      <c r="K574" t="s">
        <v>3904</v>
      </c>
      <c r="L574" s="33">
        <v>416</v>
      </c>
      <c r="M574" s="33">
        <v>220.48</v>
      </c>
      <c r="N574" s="33">
        <v>0</v>
      </c>
      <c r="O574" s="33">
        <v>0</v>
      </c>
      <c r="P574" s="33">
        <v>0</v>
      </c>
      <c r="Q574" s="33">
        <v>0</v>
      </c>
      <c r="R574" s="33">
        <v>416</v>
      </c>
      <c r="S574" s="33">
        <v>195.52</v>
      </c>
      <c r="T574" s="33">
        <v>0</v>
      </c>
      <c r="U574" s="33">
        <v>0</v>
      </c>
      <c r="V574" s="33">
        <v>195.52</v>
      </c>
      <c r="W574" s="33">
        <v>0</v>
      </c>
      <c r="X574" s="33">
        <v>0</v>
      </c>
      <c r="Y574" s="33">
        <v>0</v>
      </c>
      <c r="Z574" s="33">
        <v>195.52</v>
      </c>
      <c r="AA574" s="33">
        <v>0</v>
      </c>
      <c r="AB574" s="33">
        <v>0</v>
      </c>
      <c r="AC574" t="s">
        <v>4009</v>
      </c>
      <c r="AD574" t="s">
        <v>3881</v>
      </c>
      <c r="AE574" t="s">
        <v>4791</v>
      </c>
      <c r="AF574" t="s">
        <v>3876</v>
      </c>
    </row>
    <row r="575" spans="1:32" x14ac:dyDescent="0.25">
      <c r="A575" s="161">
        <v>45679</v>
      </c>
      <c r="B575" s="161">
        <v>45682</v>
      </c>
      <c r="C575" t="s">
        <v>3894</v>
      </c>
      <c r="D575" t="s">
        <v>3996</v>
      </c>
      <c r="E575" t="s">
        <v>3907</v>
      </c>
      <c r="F575" s="375">
        <v>40451</v>
      </c>
      <c r="G575" t="s">
        <v>4196</v>
      </c>
      <c r="H575" t="s">
        <v>3871</v>
      </c>
      <c r="I575" s="375">
        <v>45969</v>
      </c>
      <c r="J575" t="s">
        <v>22</v>
      </c>
      <c r="K575" t="s">
        <v>3904</v>
      </c>
      <c r="L575" s="33">
        <v>623.70000000000005</v>
      </c>
      <c r="M575" s="33">
        <v>623.70000000000005</v>
      </c>
      <c r="N575" s="33">
        <v>0</v>
      </c>
      <c r="O575" s="33">
        <v>0</v>
      </c>
      <c r="P575" s="33">
        <v>0</v>
      </c>
      <c r="Q575" s="33">
        <v>0</v>
      </c>
      <c r="R575" s="33">
        <v>623.70000000000005</v>
      </c>
      <c r="S575" s="33">
        <v>0</v>
      </c>
      <c r="T575" s="33">
        <v>0</v>
      </c>
      <c r="U575" s="33">
        <v>0</v>
      </c>
      <c r="V575" s="33">
        <v>0</v>
      </c>
      <c r="W575" s="33">
        <v>0</v>
      </c>
      <c r="X575" s="33">
        <v>0</v>
      </c>
      <c r="Y575" s="33">
        <v>0</v>
      </c>
      <c r="Z575" s="33">
        <v>0</v>
      </c>
      <c r="AA575" s="33">
        <v>0</v>
      </c>
      <c r="AB575" s="33">
        <v>0</v>
      </c>
      <c r="AC575" t="s">
        <v>4209</v>
      </c>
      <c r="AD575" t="s">
        <v>3881</v>
      </c>
      <c r="AE575" t="s">
        <v>4792</v>
      </c>
      <c r="AF575" t="s">
        <v>3876</v>
      </c>
    </row>
    <row r="576" spans="1:32" x14ac:dyDescent="0.25">
      <c r="A576" s="161">
        <v>45682</v>
      </c>
      <c r="B576" s="161">
        <v>45682</v>
      </c>
      <c r="C576" t="s">
        <v>3868</v>
      </c>
      <c r="D576" t="s">
        <v>3877</v>
      </c>
      <c r="E576" t="s">
        <v>3878</v>
      </c>
      <c r="F576" s="375">
        <v>40543</v>
      </c>
      <c r="G576" t="s">
        <v>4366</v>
      </c>
      <c r="H576" t="s">
        <v>3871</v>
      </c>
      <c r="I576" s="375">
        <v>45971</v>
      </c>
      <c r="J576" t="s">
        <v>22</v>
      </c>
      <c r="K576" t="s">
        <v>3904</v>
      </c>
      <c r="L576" s="33">
        <v>155.93</v>
      </c>
      <c r="M576" s="33">
        <v>155.93</v>
      </c>
      <c r="N576" s="33">
        <v>0</v>
      </c>
      <c r="O576" s="33">
        <v>0</v>
      </c>
      <c r="P576" s="33">
        <v>0</v>
      </c>
      <c r="Q576" s="33">
        <v>0</v>
      </c>
      <c r="R576" s="33">
        <v>155.93</v>
      </c>
      <c r="S576" s="33">
        <v>0</v>
      </c>
      <c r="T576" s="33">
        <v>0</v>
      </c>
      <c r="U576" s="33">
        <v>0</v>
      </c>
      <c r="V576" s="33">
        <v>0</v>
      </c>
      <c r="W576" s="33">
        <v>0</v>
      </c>
      <c r="X576" s="33">
        <v>0</v>
      </c>
      <c r="Y576" s="33">
        <v>0</v>
      </c>
      <c r="Z576" s="33">
        <v>0</v>
      </c>
      <c r="AA576" s="33">
        <v>0</v>
      </c>
      <c r="AB576" s="33">
        <v>0</v>
      </c>
      <c r="AC576" t="s">
        <v>3938</v>
      </c>
      <c r="AD576" t="s">
        <v>3881</v>
      </c>
      <c r="AE576" t="s">
        <v>4793</v>
      </c>
      <c r="AF576" t="s">
        <v>3876</v>
      </c>
    </row>
    <row r="577" spans="1:32" x14ac:dyDescent="0.25">
      <c r="A577" s="161">
        <v>45682</v>
      </c>
      <c r="B577" s="161">
        <v>45682</v>
      </c>
      <c r="C577" t="s">
        <v>3894</v>
      </c>
      <c r="D577" t="s">
        <v>3891</v>
      </c>
      <c r="E577" t="s">
        <v>3997</v>
      </c>
      <c r="F577" s="375">
        <v>38030</v>
      </c>
      <c r="G577" t="s">
        <v>4794</v>
      </c>
      <c r="H577" t="s">
        <v>3871</v>
      </c>
      <c r="I577" s="375">
        <v>45972</v>
      </c>
      <c r="J577" t="s">
        <v>3888</v>
      </c>
      <c r="K577" t="s">
        <v>3904</v>
      </c>
      <c r="L577" s="33">
        <v>766.93</v>
      </c>
      <c r="M577" s="33">
        <v>477.93</v>
      </c>
      <c r="N577" s="33">
        <v>0</v>
      </c>
      <c r="O577" s="33">
        <v>0</v>
      </c>
      <c r="P577" s="33">
        <v>0</v>
      </c>
      <c r="Q577" s="33">
        <v>0</v>
      </c>
      <c r="R577" s="33">
        <v>766.93</v>
      </c>
      <c r="S577" s="33">
        <v>289</v>
      </c>
      <c r="T577" s="33">
        <v>0</v>
      </c>
      <c r="U577" s="33">
        <v>0</v>
      </c>
      <c r="V577" s="33">
        <v>289</v>
      </c>
      <c r="W577" s="33">
        <v>0</v>
      </c>
      <c r="X577" s="33">
        <v>0</v>
      </c>
      <c r="Y577" s="33">
        <v>0</v>
      </c>
      <c r="Z577" s="33">
        <v>288.99</v>
      </c>
      <c r="AA577" s="33">
        <v>0</v>
      </c>
      <c r="AB577" s="33">
        <v>0</v>
      </c>
      <c r="AC577" t="s">
        <v>3873</v>
      </c>
      <c r="AD577" t="s">
        <v>3881</v>
      </c>
      <c r="AE577" t="s">
        <v>4795</v>
      </c>
      <c r="AF577" t="s">
        <v>3876</v>
      </c>
    </row>
    <row r="578" spans="1:32" x14ac:dyDescent="0.25">
      <c r="A578" s="161">
        <v>45682</v>
      </c>
      <c r="B578" s="161">
        <v>45682</v>
      </c>
      <c r="C578" t="s">
        <v>3894</v>
      </c>
      <c r="D578" t="s">
        <v>3996</v>
      </c>
      <c r="E578" t="s">
        <v>3907</v>
      </c>
      <c r="F578" s="375">
        <v>39817</v>
      </c>
      <c r="G578" t="s">
        <v>4704</v>
      </c>
      <c r="H578" t="s">
        <v>3871</v>
      </c>
      <c r="I578" s="375">
        <v>45976</v>
      </c>
      <c r="J578" t="s">
        <v>22</v>
      </c>
      <c r="K578" t="s">
        <v>3904</v>
      </c>
      <c r="L578" s="33">
        <v>155.93</v>
      </c>
      <c r="M578" s="33">
        <v>155.93</v>
      </c>
      <c r="N578" s="33">
        <v>0</v>
      </c>
      <c r="O578" s="33">
        <v>0</v>
      </c>
      <c r="P578" s="33">
        <v>0</v>
      </c>
      <c r="Q578" s="33">
        <v>0</v>
      </c>
      <c r="R578" s="33">
        <v>155.93</v>
      </c>
      <c r="S578" s="33">
        <v>0</v>
      </c>
      <c r="T578" s="33">
        <v>0</v>
      </c>
      <c r="U578" s="33">
        <v>0</v>
      </c>
      <c r="V578" s="33">
        <v>0</v>
      </c>
      <c r="W578" s="33">
        <v>0</v>
      </c>
      <c r="X578" s="33">
        <v>0</v>
      </c>
      <c r="Y578" s="33">
        <v>0</v>
      </c>
      <c r="Z578" s="33">
        <v>0</v>
      </c>
      <c r="AA578" s="33">
        <v>0</v>
      </c>
      <c r="AB578" s="33">
        <v>0</v>
      </c>
      <c r="AC578" t="s">
        <v>3967</v>
      </c>
      <c r="AD578" t="s">
        <v>3881</v>
      </c>
      <c r="AE578" t="s">
        <v>4796</v>
      </c>
      <c r="AF578" t="s">
        <v>3876</v>
      </c>
    </row>
    <row r="579" spans="1:32" x14ac:dyDescent="0.25">
      <c r="A579" s="161">
        <v>45682</v>
      </c>
      <c r="B579" s="161">
        <v>45682</v>
      </c>
      <c r="C579" t="s">
        <v>3894</v>
      </c>
      <c r="D579" t="s">
        <v>3891</v>
      </c>
      <c r="E579" t="s">
        <v>3997</v>
      </c>
      <c r="F579" s="375">
        <v>39065</v>
      </c>
      <c r="G579" t="s">
        <v>4787</v>
      </c>
      <c r="H579" t="s">
        <v>3871</v>
      </c>
      <c r="I579" s="375">
        <v>45977</v>
      </c>
      <c r="J579" t="s">
        <v>22</v>
      </c>
      <c r="K579" t="s">
        <v>3904</v>
      </c>
      <c r="L579" s="33">
        <v>0</v>
      </c>
      <c r="M579" s="33">
        <v>0</v>
      </c>
      <c r="N579" s="33">
        <v>0</v>
      </c>
      <c r="O579" s="33">
        <v>0</v>
      </c>
      <c r="P579" s="33">
        <v>0</v>
      </c>
      <c r="Q579" s="33">
        <v>0</v>
      </c>
      <c r="R579" s="33">
        <v>0</v>
      </c>
      <c r="S579" s="33">
        <v>0</v>
      </c>
      <c r="T579" s="33">
        <v>0</v>
      </c>
      <c r="U579" s="33">
        <v>0</v>
      </c>
      <c r="V579" s="33">
        <v>0</v>
      </c>
      <c r="W579" s="33">
        <v>0</v>
      </c>
      <c r="X579" s="33">
        <v>0</v>
      </c>
      <c r="Y579" s="33">
        <v>0</v>
      </c>
      <c r="Z579" s="33">
        <v>0</v>
      </c>
      <c r="AA579" s="33">
        <v>0</v>
      </c>
      <c r="AB579" s="33">
        <v>721</v>
      </c>
      <c r="AC579" t="s">
        <v>3905</v>
      </c>
      <c r="AD579" t="s">
        <v>3881</v>
      </c>
      <c r="AE579" t="s">
        <v>4797</v>
      </c>
      <c r="AF579" t="s">
        <v>3876</v>
      </c>
    </row>
    <row r="580" spans="1:32" x14ac:dyDescent="0.25">
      <c r="A580" s="161">
        <v>45682</v>
      </c>
      <c r="B580" s="161">
        <v>45682</v>
      </c>
      <c r="C580" t="s">
        <v>3894</v>
      </c>
      <c r="D580" t="s">
        <v>3891</v>
      </c>
      <c r="E580" t="s">
        <v>2236</v>
      </c>
      <c r="F580" s="375">
        <v>39813</v>
      </c>
      <c r="G580" t="s">
        <v>4798</v>
      </c>
      <c r="H580" t="s">
        <v>3871</v>
      </c>
      <c r="I580" s="375">
        <v>45978</v>
      </c>
      <c r="J580" t="s">
        <v>3888</v>
      </c>
      <c r="K580" t="s">
        <v>3904</v>
      </c>
      <c r="L580" s="33">
        <v>766.93</v>
      </c>
      <c r="M580" s="33">
        <v>477.93</v>
      </c>
      <c r="N580" s="33">
        <v>0</v>
      </c>
      <c r="O580" s="33">
        <v>0</v>
      </c>
      <c r="P580" s="33">
        <v>0</v>
      </c>
      <c r="Q580" s="33">
        <v>0</v>
      </c>
      <c r="R580" s="33">
        <v>766.93</v>
      </c>
      <c r="S580" s="33">
        <v>289</v>
      </c>
      <c r="T580" s="33">
        <v>0</v>
      </c>
      <c r="U580" s="33">
        <v>0</v>
      </c>
      <c r="V580" s="33">
        <v>289</v>
      </c>
      <c r="W580" s="33">
        <v>0</v>
      </c>
      <c r="X580" s="33">
        <v>0</v>
      </c>
      <c r="Y580" s="33">
        <v>0</v>
      </c>
      <c r="Z580" s="33">
        <v>288.99</v>
      </c>
      <c r="AA580" s="33">
        <v>0</v>
      </c>
      <c r="AB580" s="33">
        <v>27</v>
      </c>
      <c r="AC580" t="s">
        <v>4105</v>
      </c>
      <c r="AD580" t="s">
        <v>3881</v>
      </c>
      <c r="AE580" t="s">
        <v>4799</v>
      </c>
      <c r="AF580" t="s">
        <v>3876</v>
      </c>
    </row>
    <row r="581" spans="1:32" x14ac:dyDescent="0.25">
      <c r="A581" s="161">
        <v>45682</v>
      </c>
      <c r="B581" s="161">
        <v>45682</v>
      </c>
      <c r="C581" t="s">
        <v>3868</v>
      </c>
      <c r="D581" t="s">
        <v>3877</v>
      </c>
      <c r="E581" t="s">
        <v>3878</v>
      </c>
      <c r="F581" s="375">
        <v>40315</v>
      </c>
      <c r="G581" t="s">
        <v>4530</v>
      </c>
      <c r="H581" t="s">
        <v>3935</v>
      </c>
      <c r="I581" t="s">
        <v>4800</v>
      </c>
      <c r="J581" t="s">
        <v>3888</v>
      </c>
      <c r="K581" t="s">
        <v>3904</v>
      </c>
      <c r="L581" s="33">
        <v>0</v>
      </c>
      <c r="M581" s="33">
        <v>0</v>
      </c>
      <c r="N581" s="33">
        <v>0</v>
      </c>
      <c r="O581" s="33">
        <v>0</v>
      </c>
      <c r="P581" s="33">
        <v>0</v>
      </c>
      <c r="Q581" s="33">
        <v>0</v>
      </c>
      <c r="R581" s="33">
        <v>0</v>
      </c>
      <c r="S581" s="33">
        <v>0</v>
      </c>
      <c r="T581" s="33">
        <v>0</v>
      </c>
      <c r="U581" s="33">
        <v>0</v>
      </c>
      <c r="V581" s="33">
        <v>0</v>
      </c>
      <c r="W581" s="33">
        <v>0</v>
      </c>
      <c r="X581" s="33">
        <v>0</v>
      </c>
      <c r="Y581" s="33">
        <v>0</v>
      </c>
      <c r="Z581" s="33">
        <v>1845.56</v>
      </c>
      <c r="AA581" s="33">
        <v>0</v>
      </c>
      <c r="AB581" s="33">
        <v>225.41</v>
      </c>
      <c r="AC581" t="s">
        <v>3880</v>
      </c>
      <c r="AD581" t="s">
        <v>3874</v>
      </c>
      <c r="AE581" t="s">
        <v>4801</v>
      </c>
      <c r="AF581" t="s">
        <v>3876</v>
      </c>
    </row>
    <row r="582" spans="1:32" x14ac:dyDescent="0.25">
      <c r="A582" s="161">
        <v>45682</v>
      </c>
      <c r="B582" s="161">
        <v>45682</v>
      </c>
      <c r="C582" t="s">
        <v>3894</v>
      </c>
      <c r="D582" t="s">
        <v>3891</v>
      </c>
      <c r="E582" t="s">
        <v>3907</v>
      </c>
      <c r="F582" s="375">
        <v>41036</v>
      </c>
      <c r="G582" t="s">
        <v>4802</v>
      </c>
      <c r="H582" t="s">
        <v>3871</v>
      </c>
      <c r="I582" s="375">
        <v>45990</v>
      </c>
      <c r="J582" t="s">
        <v>3888</v>
      </c>
      <c r="K582" t="s">
        <v>3904</v>
      </c>
      <c r="L582" s="33">
        <v>1153.8800000000001</v>
      </c>
      <c r="M582" s="33">
        <v>674.44</v>
      </c>
      <c r="N582" s="33">
        <v>0</v>
      </c>
      <c r="O582" s="33">
        <v>0</v>
      </c>
      <c r="P582" s="33">
        <v>0</v>
      </c>
      <c r="Q582" s="33">
        <v>0</v>
      </c>
      <c r="R582" s="33">
        <v>1153.8800000000001</v>
      </c>
      <c r="S582" s="33">
        <v>479.44</v>
      </c>
      <c r="T582" s="33">
        <v>0</v>
      </c>
      <c r="U582" s="33">
        <v>0</v>
      </c>
      <c r="V582" s="33">
        <v>479.44</v>
      </c>
      <c r="W582" s="33">
        <v>0</v>
      </c>
      <c r="X582" s="33">
        <v>0</v>
      </c>
      <c r="Y582" s="33">
        <v>0</v>
      </c>
      <c r="Z582" s="33">
        <v>479.44</v>
      </c>
      <c r="AA582" s="33">
        <v>0</v>
      </c>
      <c r="AB582" s="33">
        <v>0</v>
      </c>
      <c r="AC582" t="s">
        <v>3873</v>
      </c>
      <c r="AD582" t="s">
        <v>3881</v>
      </c>
      <c r="AE582" t="s">
        <v>4803</v>
      </c>
      <c r="AF582" t="s">
        <v>3876</v>
      </c>
    </row>
    <row r="583" spans="1:32" x14ac:dyDescent="0.25">
      <c r="A583" s="161">
        <v>45682</v>
      </c>
      <c r="B583" s="161">
        <v>45682</v>
      </c>
      <c r="C583" t="s">
        <v>3894</v>
      </c>
      <c r="D583" t="s">
        <v>3891</v>
      </c>
      <c r="E583" t="s">
        <v>2236</v>
      </c>
      <c r="F583" s="375">
        <v>40761</v>
      </c>
      <c r="G583" t="s">
        <v>4104</v>
      </c>
      <c r="H583" t="s">
        <v>3871</v>
      </c>
      <c r="I583" s="375">
        <v>45994</v>
      </c>
      <c r="J583" t="s">
        <v>22</v>
      </c>
      <c r="K583" t="s">
        <v>3904</v>
      </c>
      <c r="L583" s="33">
        <v>103.95</v>
      </c>
      <c r="M583" s="33">
        <v>103.95</v>
      </c>
      <c r="N583" s="33">
        <v>0</v>
      </c>
      <c r="O583" s="33">
        <v>0</v>
      </c>
      <c r="P583" s="33">
        <v>0</v>
      </c>
      <c r="Q583" s="33">
        <v>0</v>
      </c>
      <c r="R583" s="33">
        <v>103.95</v>
      </c>
      <c r="S583" s="33">
        <v>0</v>
      </c>
      <c r="T583" s="33">
        <v>0</v>
      </c>
      <c r="U583" s="33">
        <v>0</v>
      </c>
      <c r="V583" s="33">
        <v>0</v>
      </c>
      <c r="W583" s="33">
        <v>0</v>
      </c>
      <c r="X583" s="33">
        <v>0</v>
      </c>
      <c r="Y583" s="33">
        <v>0</v>
      </c>
      <c r="Z583" s="33">
        <v>0</v>
      </c>
      <c r="AA583" s="33">
        <v>0</v>
      </c>
      <c r="AB583" s="33">
        <v>0</v>
      </c>
      <c r="AC583" t="s">
        <v>4105</v>
      </c>
      <c r="AD583" t="s">
        <v>3881</v>
      </c>
      <c r="AE583" t="s">
        <v>4804</v>
      </c>
      <c r="AF583" t="s">
        <v>3876</v>
      </c>
    </row>
    <row r="584" spans="1:32" x14ac:dyDescent="0.25">
      <c r="A584" s="161">
        <v>45682</v>
      </c>
      <c r="B584" s="161">
        <v>45682</v>
      </c>
      <c r="C584" t="s">
        <v>3894</v>
      </c>
      <c r="D584" t="s">
        <v>3891</v>
      </c>
      <c r="E584" t="s">
        <v>3997</v>
      </c>
      <c r="F584" s="375">
        <v>40229</v>
      </c>
      <c r="G584" t="s">
        <v>4805</v>
      </c>
      <c r="H584" t="s">
        <v>3871</v>
      </c>
      <c r="I584" s="375">
        <v>45995</v>
      </c>
      <c r="J584" t="s">
        <v>3888</v>
      </c>
      <c r="K584" t="s">
        <v>3904</v>
      </c>
      <c r="L584" s="33">
        <v>671.22</v>
      </c>
      <c r="M584" s="33">
        <v>277.8</v>
      </c>
      <c r="N584" s="33">
        <v>0</v>
      </c>
      <c r="O584" s="33">
        <v>0</v>
      </c>
      <c r="P584" s="33">
        <v>0</v>
      </c>
      <c r="Q584" s="33">
        <v>0</v>
      </c>
      <c r="R584" s="33">
        <v>671.22</v>
      </c>
      <c r="S584" s="33">
        <v>393.42</v>
      </c>
      <c r="T584" s="33">
        <v>0</v>
      </c>
      <c r="U584" s="33">
        <v>0</v>
      </c>
      <c r="V584" s="33">
        <v>393.42</v>
      </c>
      <c r="W584" s="33">
        <v>0</v>
      </c>
      <c r="X584" s="33">
        <v>0</v>
      </c>
      <c r="Y584" s="33">
        <v>0</v>
      </c>
      <c r="Z584" s="33">
        <v>393.42</v>
      </c>
      <c r="AA584" s="33">
        <v>0</v>
      </c>
      <c r="AB584" s="33">
        <v>0</v>
      </c>
      <c r="AC584" t="s">
        <v>3873</v>
      </c>
      <c r="AD584" t="s">
        <v>3881</v>
      </c>
      <c r="AE584" t="s">
        <v>4806</v>
      </c>
      <c r="AF584" t="s">
        <v>3876</v>
      </c>
    </row>
    <row r="585" spans="1:32" x14ac:dyDescent="0.25">
      <c r="A585" s="161">
        <v>45682</v>
      </c>
      <c r="B585" s="161">
        <v>45682</v>
      </c>
      <c r="C585" t="s">
        <v>3894</v>
      </c>
      <c r="D585" t="s">
        <v>3891</v>
      </c>
      <c r="E585" t="s">
        <v>3997</v>
      </c>
      <c r="F585" s="375">
        <v>40231</v>
      </c>
      <c r="G585" t="s">
        <v>4632</v>
      </c>
      <c r="H585" t="s">
        <v>3935</v>
      </c>
      <c r="I585" t="s">
        <v>4807</v>
      </c>
      <c r="J585" t="s">
        <v>3937</v>
      </c>
      <c r="K585" t="s">
        <v>3904</v>
      </c>
      <c r="L585" s="33">
        <v>985</v>
      </c>
      <c r="M585" s="33">
        <v>225</v>
      </c>
      <c r="N585" s="33">
        <v>0</v>
      </c>
      <c r="O585" s="33">
        <v>0</v>
      </c>
      <c r="P585" s="33">
        <v>0</v>
      </c>
      <c r="Q585" s="33">
        <v>0</v>
      </c>
      <c r="R585" s="33">
        <v>985</v>
      </c>
      <c r="S585" s="33">
        <v>760</v>
      </c>
      <c r="T585" s="33">
        <v>0</v>
      </c>
      <c r="U585" s="33">
        <v>0</v>
      </c>
      <c r="V585" s="33">
        <v>760</v>
      </c>
      <c r="W585" s="33">
        <v>0</v>
      </c>
      <c r="X585" s="33">
        <v>0</v>
      </c>
      <c r="Y585" s="33">
        <v>0</v>
      </c>
      <c r="Z585" s="33">
        <v>380</v>
      </c>
      <c r="AA585" s="33">
        <v>0</v>
      </c>
      <c r="AB585" s="33">
        <v>0</v>
      </c>
      <c r="AC585" t="s">
        <v>4009</v>
      </c>
      <c r="AD585" t="s">
        <v>3881</v>
      </c>
      <c r="AE585" t="s">
        <v>4808</v>
      </c>
      <c r="AF585" t="s">
        <v>3876</v>
      </c>
    </row>
    <row r="586" spans="1:32" x14ac:dyDescent="0.25">
      <c r="A586" s="161">
        <v>45682</v>
      </c>
      <c r="B586" s="161">
        <v>45682</v>
      </c>
      <c r="C586" t="s">
        <v>3894</v>
      </c>
      <c r="D586" t="s">
        <v>3891</v>
      </c>
      <c r="E586" t="s">
        <v>3997</v>
      </c>
      <c r="F586" s="375">
        <v>40231</v>
      </c>
      <c r="G586" t="s">
        <v>4632</v>
      </c>
      <c r="H586" t="s">
        <v>3935</v>
      </c>
      <c r="I586" t="s">
        <v>4807</v>
      </c>
      <c r="J586" t="s">
        <v>3888</v>
      </c>
      <c r="K586" t="s">
        <v>3904</v>
      </c>
      <c r="L586" s="33">
        <v>0</v>
      </c>
      <c r="M586" s="33">
        <v>0</v>
      </c>
      <c r="N586" s="33">
        <v>0</v>
      </c>
      <c r="O586" s="33">
        <v>0</v>
      </c>
      <c r="P586" s="33">
        <v>0</v>
      </c>
      <c r="Q586" s="33">
        <v>0</v>
      </c>
      <c r="R586" s="33">
        <v>985</v>
      </c>
      <c r="S586" s="33">
        <v>0</v>
      </c>
      <c r="T586" s="33">
        <v>0</v>
      </c>
      <c r="U586" s="33">
        <v>0</v>
      </c>
      <c r="V586" s="33">
        <v>0</v>
      </c>
      <c r="W586" s="33">
        <v>0</v>
      </c>
      <c r="X586" s="33">
        <v>0</v>
      </c>
      <c r="Y586" s="33">
        <v>0</v>
      </c>
      <c r="Z586" s="33">
        <v>380</v>
      </c>
      <c r="AA586" s="33">
        <v>0</v>
      </c>
      <c r="AB586" s="33">
        <v>0</v>
      </c>
      <c r="AC586" t="s">
        <v>4009</v>
      </c>
      <c r="AD586" t="s">
        <v>3881</v>
      </c>
      <c r="AE586" t="s">
        <v>4808</v>
      </c>
      <c r="AF586" t="s">
        <v>3876</v>
      </c>
    </row>
    <row r="587" spans="1:32" x14ac:dyDescent="0.25">
      <c r="A587" s="161">
        <v>45678</v>
      </c>
      <c r="B587" s="161">
        <v>45682</v>
      </c>
      <c r="C587" t="s">
        <v>3894</v>
      </c>
      <c r="D587" t="s">
        <v>3996</v>
      </c>
      <c r="E587" t="s">
        <v>3907</v>
      </c>
      <c r="F587" s="375">
        <v>36028</v>
      </c>
      <c r="G587" t="s">
        <v>4809</v>
      </c>
      <c r="H587" t="s">
        <v>3903</v>
      </c>
      <c r="I587" s="375">
        <v>46001</v>
      </c>
      <c r="J587" t="s">
        <v>22</v>
      </c>
      <c r="K587" t="s">
        <v>3904</v>
      </c>
      <c r="L587" s="33">
        <v>70</v>
      </c>
      <c r="M587" s="33">
        <v>0</v>
      </c>
      <c r="N587" s="33">
        <v>70</v>
      </c>
      <c r="O587" s="33">
        <v>70</v>
      </c>
      <c r="P587" s="33">
        <v>0</v>
      </c>
      <c r="Q587" s="33">
        <v>0</v>
      </c>
      <c r="R587" s="33">
        <v>0</v>
      </c>
      <c r="S587" s="33">
        <v>0</v>
      </c>
      <c r="T587" s="33">
        <v>0</v>
      </c>
      <c r="U587" s="33">
        <v>0</v>
      </c>
      <c r="V587" s="33">
        <v>70</v>
      </c>
      <c r="W587" s="33">
        <v>0</v>
      </c>
      <c r="X587" s="33">
        <v>0</v>
      </c>
      <c r="Y587" s="33">
        <v>0</v>
      </c>
      <c r="Z587" s="33">
        <v>0</v>
      </c>
      <c r="AA587" s="33">
        <v>0</v>
      </c>
      <c r="AB587" s="33">
        <v>0</v>
      </c>
      <c r="AC587" t="s">
        <v>3938</v>
      </c>
      <c r="AD587" t="s">
        <v>3881</v>
      </c>
      <c r="AE587" t="s">
        <v>4810</v>
      </c>
      <c r="AF587" t="s">
        <v>3876</v>
      </c>
    </row>
    <row r="588" spans="1:32" x14ac:dyDescent="0.25">
      <c r="A588" s="161">
        <v>45678</v>
      </c>
      <c r="B588" s="161">
        <v>45682</v>
      </c>
      <c r="C588" t="s">
        <v>3894</v>
      </c>
      <c r="D588" t="s">
        <v>3996</v>
      </c>
      <c r="E588" t="s">
        <v>3907</v>
      </c>
      <c r="F588" s="375">
        <v>36028</v>
      </c>
      <c r="G588" t="s">
        <v>4809</v>
      </c>
      <c r="H588" t="s">
        <v>3871</v>
      </c>
      <c r="I588" s="375">
        <v>46002</v>
      </c>
      <c r="J588" t="s">
        <v>22</v>
      </c>
      <c r="K588" t="s">
        <v>3904</v>
      </c>
      <c r="L588" s="33">
        <v>155.93</v>
      </c>
      <c r="M588" s="33">
        <v>155.93</v>
      </c>
      <c r="N588" s="33">
        <v>0</v>
      </c>
      <c r="O588" s="33">
        <v>0</v>
      </c>
      <c r="P588" s="33">
        <v>0</v>
      </c>
      <c r="Q588" s="33">
        <v>0</v>
      </c>
      <c r="R588" s="33">
        <v>155.93</v>
      </c>
      <c r="S588" s="33">
        <v>0</v>
      </c>
      <c r="T588" s="33">
        <v>0</v>
      </c>
      <c r="U588" s="33">
        <v>0</v>
      </c>
      <c r="V588" s="33">
        <v>0</v>
      </c>
      <c r="W588" s="33">
        <v>0</v>
      </c>
      <c r="X588" s="33">
        <v>0</v>
      </c>
      <c r="Y588" s="33">
        <v>0</v>
      </c>
      <c r="Z588" s="33">
        <v>0</v>
      </c>
      <c r="AA588" s="33">
        <v>0</v>
      </c>
      <c r="AB588" s="33">
        <v>0</v>
      </c>
      <c r="AC588" t="s">
        <v>3938</v>
      </c>
      <c r="AD588" t="s">
        <v>3881</v>
      </c>
      <c r="AE588" t="s">
        <v>4810</v>
      </c>
      <c r="AF588" t="s">
        <v>3876</v>
      </c>
    </row>
    <row r="589" spans="1:32" x14ac:dyDescent="0.25">
      <c r="A589" s="161">
        <v>45682</v>
      </c>
      <c r="B589" s="161">
        <v>45682</v>
      </c>
      <c r="C589" t="s">
        <v>3868</v>
      </c>
      <c r="D589" t="s">
        <v>3877</v>
      </c>
      <c r="E589" t="s">
        <v>1914</v>
      </c>
      <c r="F589" s="375">
        <v>40767</v>
      </c>
      <c r="G589" t="s">
        <v>4410</v>
      </c>
      <c r="H589" t="s">
        <v>3871</v>
      </c>
      <c r="I589" s="375">
        <v>46003</v>
      </c>
      <c r="J589" t="s">
        <v>22</v>
      </c>
      <c r="K589" t="s">
        <v>3904</v>
      </c>
      <c r="L589" s="33">
        <v>1122</v>
      </c>
      <c r="M589" s="33">
        <v>1122</v>
      </c>
      <c r="N589" s="33">
        <v>0</v>
      </c>
      <c r="O589" s="33">
        <v>0</v>
      </c>
      <c r="P589" s="33">
        <v>0</v>
      </c>
      <c r="Q589" s="33">
        <v>0</v>
      </c>
      <c r="R589" s="33">
        <v>1122</v>
      </c>
      <c r="S589" s="33">
        <v>0</v>
      </c>
      <c r="T589" s="33">
        <v>0</v>
      </c>
      <c r="U589" s="33">
        <v>0</v>
      </c>
      <c r="V589" s="33">
        <v>0</v>
      </c>
      <c r="W589" s="33">
        <v>0</v>
      </c>
      <c r="X589" s="33">
        <v>0</v>
      </c>
      <c r="Y589" s="33">
        <v>0</v>
      </c>
      <c r="Z589" s="33">
        <v>0</v>
      </c>
      <c r="AA589" s="33">
        <v>0</v>
      </c>
      <c r="AB589" s="33">
        <v>448.76</v>
      </c>
      <c r="AC589" t="s">
        <v>3905</v>
      </c>
      <c r="AD589" t="s">
        <v>3881</v>
      </c>
      <c r="AE589" t="s">
        <v>4811</v>
      </c>
      <c r="AF589" t="s">
        <v>3876</v>
      </c>
    </row>
    <row r="590" spans="1:32" x14ac:dyDescent="0.25">
      <c r="A590" s="161">
        <v>45682</v>
      </c>
      <c r="B590" t="s">
        <v>3867</v>
      </c>
      <c r="C590" t="s">
        <v>3868</v>
      </c>
      <c r="D590" t="s">
        <v>3877</v>
      </c>
      <c r="E590" t="s">
        <v>3878</v>
      </c>
      <c r="F590" s="375">
        <v>34320</v>
      </c>
      <c r="G590" t="s">
        <v>4812</v>
      </c>
      <c r="H590" t="s">
        <v>3871</v>
      </c>
      <c r="I590" s="375">
        <v>46004</v>
      </c>
      <c r="J590" t="s">
        <v>3867</v>
      </c>
      <c r="K590" t="s">
        <v>3904</v>
      </c>
      <c r="L590" s="33">
        <v>190.93</v>
      </c>
      <c r="M590" s="33">
        <v>190.93</v>
      </c>
      <c r="N590" s="33">
        <v>0</v>
      </c>
      <c r="O590" s="33">
        <v>0</v>
      </c>
      <c r="P590" s="33">
        <v>0</v>
      </c>
      <c r="Q590" s="33">
        <v>0</v>
      </c>
      <c r="R590" s="33">
        <v>190.93</v>
      </c>
      <c r="S590" s="33">
        <v>0</v>
      </c>
      <c r="T590" s="33">
        <v>0</v>
      </c>
      <c r="U590" s="33">
        <v>0</v>
      </c>
      <c r="V590" s="33">
        <v>0</v>
      </c>
      <c r="W590" s="33">
        <v>0</v>
      </c>
      <c r="X590" s="33">
        <v>0</v>
      </c>
      <c r="Y590" s="33">
        <v>0</v>
      </c>
      <c r="Z590" s="33">
        <v>0</v>
      </c>
      <c r="AA590" s="33">
        <v>0</v>
      </c>
      <c r="AB590" s="33">
        <v>9643.5</v>
      </c>
      <c r="AC590" t="s">
        <v>4139</v>
      </c>
      <c r="AD590" t="s">
        <v>3881</v>
      </c>
      <c r="AE590" t="s">
        <v>4813</v>
      </c>
      <c r="AF590" t="s">
        <v>3876</v>
      </c>
    </row>
    <row r="591" spans="1:32" x14ac:dyDescent="0.25">
      <c r="A591" s="161">
        <v>45682</v>
      </c>
      <c r="B591" s="161">
        <v>45682</v>
      </c>
      <c r="C591" t="s">
        <v>3868</v>
      </c>
      <c r="D591" t="s">
        <v>3877</v>
      </c>
      <c r="E591" t="s">
        <v>3878</v>
      </c>
      <c r="F591" s="375">
        <v>40927</v>
      </c>
      <c r="G591" t="s">
        <v>3943</v>
      </c>
      <c r="H591" t="s">
        <v>3871</v>
      </c>
      <c r="I591" s="375">
        <v>46006</v>
      </c>
      <c r="J591" t="s">
        <v>22</v>
      </c>
      <c r="K591" t="s">
        <v>3904</v>
      </c>
      <c r="L591" s="33">
        <v>155.93</v>
      </c>
      <c r="M591" s="33">
        <v>155.93</v>
      </c>
      <c r="N591" s="33">
        <v>0</v>
      </c>
      <c r="O591" s="33">
        <v>0</v>
      </c>
      <c r="P591" s="33">
        <v>0</v>
      </c>
      <c r="Q591" s="33">
        <v>0</v>
      </c>
      <c r="R591" s="33">
        <v>155.93</v>
      </c>
      <c r="S591" s="33">
        <v>0</v>
      </c>
      <c r="T591" s="33">
        <v>0</v>
      </c>
      <c r="U591" s="33">
        <v>0</v>
      </c>
      <c r="V591" s="33">
        <v>0</v>
      </c>
      <c r="W591" s="33">
        <v>0</v>
      </c>
      <c r="X591" s="33">
        <v>0</v>
      </c>
      <c r="Y591" s="33">
        <v>0</v>
      </c>
      <c r="Z591" s="33">
        <v>0</v>
      </c>
      <c r="AA591" s="33">
        <v>0</v>
      </c>
      <c r="AB591" s="33">
        <v>0</v>
      </c>
      <c r="AC591" t="s">
        <v>3938</v>
      </c>
      <c r="AD591" t="s">
        <v>3881</v>
      </c>
      <c r="AE591" t="s">
        <v>4814</v>
      </c>
      <c r="AF591" t="s">
        <v>3876</v>
      </c>
    </row>
    <row r="592" spans="1:32" x14ac:dyDescent="0.25">
      <c r="A592" s="161">
        <v>45682</v>
      </c>
      <c r="B592" s="161">
        <v>45682</v>
      </c>
      <c r="C592" t="s">
        <v>3894</v>
      </c>
      <c r="D592" t="s">
        <v>3891</v>
      </c>
      <c r="E592" t="s">
        <v>2236</v>
      </c>
      <c r="F592" s="375">
        <v>41037</v>
      </c>
      <c r="G592" t="s">
        <v>4815</v>
      </c>
      <c r="H592" t="s">
        <v>3903</v>
      </c>
      <c r="I592" s="375">
        <v>46007</v>
      </c>
      <c r="J592" t="s">
        <v>22</v>
      </c>
      <c r="K592" t="s">
        <v>3904</v>
      </c>
      <c r="L592" s="33">
        <v>353.5</v>
      </c>
      <c r="M592" s="33">
        <v>0</v>
      </c>
      <c r="N592" s="33">
        <v>353.5</v>
      </c>
      <c r="O592" s="33">
        <v>353.5</v>
      </c>
      <c r="P592" s="33">
        <v>0</v>
      </c>
      <c r="Q592" s="33">
        <v>0</v>
      </c>
      <c r="R592" s="33">
        <v>0</v>
      </c>
      <c r="S592" s="33">
        <v>0</v>
      </c>
      <c r="T592" s="33">
        <v>0</v>
      </c>
      <c r="U592" s="33">
        <v>0</v>
      </c>
      <c r="V592" s="33">
        <v>353.5</v>
      </c>
      <c r="W592" s="33">
        <v>0</v>
      </c>
      <c r="X592" s="33">
        <v>0</v>
      </c>
      <c r="Y592" s="33">
        <v>0</v>
      </c>
      <c r="Z592" s="33">
        <v>0</v>
      </c>
      <c r="AA592" s="33">
        <v>0</v>
      </c>
      <c r="AB592" s="33">
        <v>0</v>
      </c>
      <c r="AC592" t="s">
        <v>4018</v>
      </c>
      <c r="AD592" t="s">
        <v>3881</v>
      </c>
      <c r="AE592" t="s">
        <v>4816</v>
      </c>
      <c r="AF592" t="s">
        <v>3876</v>
      </c>
    </row>
    <row r="593" spans="1:32" x14ac:dyDescent="0.25">
      <c r="A593" s="161">
        <v>45682</v>
      </c>
      <c r="B593" s="161">
        <v>45682</v>
      </c>
      <c r="C593" t="s">
        <v>3894</v>
      </c>
      <c r="D593" t="s">
        <v>3996</v>
      </c>
      <c r="E593" t="s">
        <v>3907</v>
      </c>
      <c r="F593" s="375">
        <v>37779</v>
      </c>
      <c r="G593" t="s">
        <v>4325</v>
      </c>
      <c r="H593" t="s">
        <v>3871</v>
      </c>
      <c r="I593" s="375">
        <v>46020</v>
      </c>
      <c r="J593" t="s">
        <v>22</v>
      </c>
      <c r="K593" t="s">
        <v>3940</v>
      </c>
      <c r="L593" s="33">
        <v>0</v>
      </c>
      <c r="M593" s="33">
        <v>0</v>
      </c>
      <c r="N593" s="33">
        <v>0</v>
      </c>
      <c r="O593" s="33">
        <v>0</v>
      </c>
      <c r="P593" s="33">
        <v>0</v>
      </c>
      <c r="Q593" s="33">
        <v>0</v>
      </c>
      <c r="R593" s="33">
        <v>0</v>
      </c>
      <c r="S593" s="33">
        <v>0</v>
      </c>
      <c r="T593" s="33">
        <v>0</v>
      </c>
      <c r="U593" s="33">
        <v>0</v>
      </c>
      <c r="V593" s="33">
        <v>0</v>
      </c>
      <c r="W593" s="33">
        <v>0</v>
      </c>
      <c r="X593" s="33">
        <v>0</v>
      </c>
      <c r="Y593" s="33">
        <v>0</v>
      </c>
      <c r="Z593" s="33">
        <v>0</v>
      </c>
      <c r="AA593" s="33">
        <v>0</v>
      </c>
      <c r="AB593" s="33">
        <v>0</v>
      </c>
      <c r="AC593" t="s">
        <v>4003</v>
      </c>
      <c r="AD593" t="s">
        <v>3881</v>
      </c>
      <c r="AE593" t="s">
        <v>4817</v>
      </c>
      <c r="AF593" t="s">
        <v>3876</v>
      </c>
    </row>
    <row r="594" spans="1:32" x14ac:dyDescent="0.25">
      <c r="A594" s="161">
        <v>45682</v>
      </c>
      <c r="B594" s="161">
        <v>45682</v>
      </c>
      <c r="C594" t="s">
        <v>3894</v>
      </c>
      <c r="D594" t="s">
        <v>3891</v>
      </c>
      <c r="E594" t="s">
        <v>3997</v>
      </c>
      <c r="F594" s="375">
        <v>39549</v>
      </c>
      <c r="G594" t="s">
        <v>4005</v>
      </c>
      <c r="H594" t="s">
        <v>3871</v>
      </c>
      <c r="I594" s="375">
        <v>46029</v>
      </c>
      <c r="J594" t="s">
        <v>22</v>
      </c>
      <c r="K594" t="s">
        <v>3904</v>
      </c>
      <c r="L594" s="33">
        <v>0</v>
      </c>
      <c r="M594" s="33">
        <v>0</v>
      </c>
      <c r="N594" s="33">
        <v>0</v>
      </c>
      <c r="O594" s="33">
        <v>0</v>
      </c>
      <c r="P594" s="33">
        <v>0</v>
      </c>
      <c r="Q594" s="33">
        <v>0</v>
      </c>
      <c r="R594" s="33">
        <v>0</v>
      </c>
      <c r="S594" s="33">
        <v>0</v>
      </c>
      <c r="T594" s="33">
        <v>0</v>
      </c>
      <c r="U594" s="33">
        <v>0</v>
      </c>
      <c r="V594" s="33">
        <v>0</v>
      </c>
      <c r="W594" s="33">
        <v>0</v>
      </c>
      <c r="X594" s="33">
        <v>0</v>
      </c>
      <c r="Y594" s="33">
        <v>0</v>
      </c>
      <c r="Z594" s="33">
        <v>0</v>
      </c>
      <c r="AA594" s="33">
        <v>0</v>
      </c>
      <c r="AB594" s="33">
        <v>0</v>
      </c>
      <c r="AC594" t="s">
        <v>4443</v>
      </c>
      <c r="AD594" t="s">
        <v>3881</v>
      </c>
      <c r="AE594" t="s">
        <v>4818</v>
      </c>
      <c r="AF594" t="s">
        <v>3876</v>
      </c>
    </row>
    <row r="595" spans="1:32" x14ac:dyDescent="0.25">
      <c r="A595" s="161">
        <v>45682</v>
      </c>
      <c r="B595" s="161">
        <v>45682</v>
      </c>
      <c r="C595" t="s">
        <v>3894</v>
      </c>
      <c r="D595" t="s">
        <v>3996</v>
      </c>
      <c r="E595" t="s">
        <v>3907</v>
      </c>
      <c r="F595" s="375">
        <v>30931</v>
      </c>
      <c r="G595" t="s">
        <v>4819</v>
      </c>
      <c r="H595" t="s">
        <v>3871</v>
      </c>
      <c r="I595" s="375">
        <v>46031</v>
      </c>
      <c r="J595" t="s">
        <v>3888</v>
      </c>
      <c r="K595" t="s">
        <v>3904</v>
      </c>
      <c r="L595" s="33">
        <v>677.35</v>
      </c>
      <c r="M595" s="33">
        <v>418.65</v>
      </c>
      <c r="N595" s="33">
        <v>0</v>
      </c>
      <c r="O595" s="33">
        <v>0</v>
      </c>
      <c r="P595" s="33">
        <v>0</v>
      </c>
      <c r="Q595" s="33">
        <v>0</v>
      </c>
      <c r="R595" s="33">
        <v>677.35</v>
      </c>
      <c r="S595" s="33">
        <v>258.7</v>
      </c>
      <c r="T595" s="33">
        <v>0</v>
      </c>
      <c r="U595" s="33">
        <v>0</v>
      </c>
      <c r="V595" s="33">
        <v>258.7</v>
      </c>
      <c r="W595" s="33">
        <v>0</v>
      </c>
      <c r="X595" s="33">
        <v>0</v>
      </c>
      <c r="Y595" s="33">
        <v>0</v>
      </c>
      <c r="Z595" s="33">
        <v>258.7</v>
      </c>
      <c r="AA595" s="33">
        <v>0</v>
      </c>
      <c r="AB595" s="33">
        <v>0</v>
      </c>
      <c r="AC595" t="s">
        <v>3910</v>
      </c>
      <c r="AD595" t="s">
        <v>3881</v>
      </c>
      <c r="AE595" t="s">
        <v>4820</v>
      </c>
      <c r="AF595" t="s">
        <v>3876</v>
      </c>
    </row>
    <row r="596" spans="1:32" x14ac:dyDescent="0.25">
      <c r="A596" s="161">
        <v>45682</v>
      </c>
      <c r="B596" s="161">
        <v>45682</v>
      </c>
      <c r="C596" t="s">
        <v>3894</v>
      </c>
      <c r="D596" t="s">
        <v>3891</v>
      </c>
      <c r="E596" t="s">
        <v>3997</v>
      </c>
      <c r="F596" s="375">
        <v>38899</v>
      </c>
      <c r="G596" t="s">
        <v>4022</v>
      </c>
      <c r="H596" t="s">
        <v>3871</v>
      </c>
      <c r="I596" s="375">
        <v>46052</v>
      </c>
      <c r="J596" t="s">
        <v>3888</v>
      </c>
      <c r="K596" t="s">
        <v>3904</v>
      </c>
      <c r="L596" s="33">
        <v>35</v>
      </c>
      <c r="M596" s="33">
        <v>28</v>
      </c>
      <c r="N596" s="33">
        <v>0</v>
      </c>
      <c r="O596" s="33">
        <v>0</v>
      </c>
      <c r="P596" s="33">
        <v>0</v>
      </c>
      <c r="Q596" s="33">
        <v>0</v>
      </c>
      <c r="R596" s="33">
        <v>35</v>
      </c>
      <c r="S596" s="33">
        <v>7</v>
      </c>
      <c r="T596" s="33">
        <v>0</v>
      </c>
      <c r="U596" s="33">
        <v>0</v>
      </c>
      <c r="V596" s="33">
        <v>7</v>
      </c>
      <c r="W596" s="33">
        <v>0</v>
      </c>
      <c r="X596" s="33">
        <v>0</v>
      </c>
      <c r="Y596" s="33">
        <v>0</v>
      </c>
      <c r="Z596" s="33">
        <v>7</v>
      </c>
      <c r="AA596" s="33">
        <v>0</v>
      </c>
      <c r="AB596" s="33">
        <v>295.01</v>
      </c>
      <c r="AC596" t="s">
        <v>3873</v>
      </c>
      <c r="AD596" t="s">
        <v>3881</v>
      </c>
      <c r="AE596" t="s">
        <v>4821</v>
      </c>
      <c r="AF596" t="s">
        <v>3876</v>
      </c>
    </row>
    <row r="597" spans="1:32" x14ac:dyDescent="0.25">
      <c r="A597" s="161">
        <v>45682</v>
      </c>
      <c r="B597" s="161">
        <v>45682</v>
      </c>
      <c r="C597" t="s">
        <v>3894</v>
      </c>
      <c r="D597" t="s">
        <v>3996</v>
      </c>
      <c r="E597" t="s">
        <v>3907</v>
      </c>
      <c r="F597" s="375">
        <v>41023</v>
      </c>
      <c r="G597" t="s">
        <v>4739</v>
      </c>
      <c r="H597" t="s">
        <v>3871</v>
      </c>
      <c r="I597" s="375">
        <v>46058</v>
      </c>
      <c r="J597" t="s">
        <v>3888</v>
      </c>
      <c r="K597" t="s">
        <v>3904</v>
      </c>
      <c r="L597" s="33">
        <v>623.91</v>
      </c>
      <c r="M597" s="33">
        <v>320.16000000000003</v>
      </c>
      <c r="N597" s="33">
        <v>0</v>
      </c>
      <c r="O597" s="33">
        <v>0</v>
      </c>
      <c r="P597" s="33">
        <v>0</v>
      </c>
      <c r="Q597" s="33">
        <v>0</v>
      </c>
      <c r="R597" s="33">
        <v>623.91</v>
      </c>
      <c r="S597" s="33">
        <v>303.76</v>
      </c>
      <c r="T597" s="33">
        <v>0</v>
      </c>
      <c r="U597" s="33">
        <v>0</v>
      </c>
      <c r="V597" s="33">
        <v>303.76</v>
      </c>
      <c r="W597" s="33">
        <v>0</v>
      </c>
      <c r="X597" s="33">
        <v>0</v>
      </c>
      <c r="Y597" s="33">
        <v>0</v>
      </c>
      <c r="Z597" s="33">
        <v>303.75</v>
      </c>
      <c r="AA597" s="33">
        <v>0</v>
      </c>
      <c r="AB597" s="33">
        <v>37.18</v>
      </c>
      <c r="AC597" t="s">
        <v>3945</v>
      </c>
      <c r="AD597" t="s">
        <v>3881</v>
      </c>
      <c r="AE597" t="s">
        <v>4822</v>
      </c>
      <c r="AF597" t="s">
        <v>3876</v>
      </c>
    </row>
    <row r="598" spans="1:32" x14ac:dyDescent="0.25">
      <c r="A598" s="161">
        <v>45682</v>
      </c>
      <c r="B598" s="161">
        <v>45682</v>
      </c>
      <c r="C598" t="s">
        <v>3894</v>
      </c>
      <c r="D598" t="s">
        <v>3891</v>
      </c>
      <c r="E598" t="s">
        <v>3997</v>
      </c>
      <c r="F598" s="375">
        <v>38837</v>
      </c>
      <c r="G598" t="s">
        <v>4340</v>
      </c>
      <c r="H598" t="s">
        <v>3871</v>
      </c>
      <c r="I598" s="375">
        <v>46060</v>
      </c>
      <c r="J598" t="s">
        <v>22</v>
      </c>
      <c r="K598" t="s">
        <v>3904</v>
      </c>
      <c r="L598" s="33">
        <v>124.74</v>
      </c>
      <c r="M598" s="33">
        <v>124.74</v>
      </c>
      <c r="N598" s="33">
        <v>0</v>
      </c>
      <c r="O598" s="33">
        <v>0</v>
      </c>
      <c r="P598" s="33">
        <v>0</v>
      </c>
      <c r="Q598" s="33">
        <v>0</v>
      </c>
      <c r="R598" s="33">
        <v>124.74</v>
      </c>
      <c r="S598" s="33">
        <v>0</v>
      </c>
      <c r="T598" s="33">
        <v>0</v>
      </c>
      <c r="U598" s="33">
        <v>0</v>
      </c>
      <c r="V598" s="33">
        <v>0</v>
      </c>
      <c r="W598" s="33">
        <v>0</v>
      </c>
      <c r="X598" s="33">
        <v>0</v>
      </c>
      <c r="Y598" s="33">
        <v>0</v>
      </c>
      <c r="Z598" s="33">
        <v>0</v>
      </c>
      <c r="AA598" s="33">
        <v>0</v>
      </c>
      <c r="AB598" s="33">
        <v>0</v>
      </c>
      <c r="AC598" t="s">
        <v>3994</v>
      </c>
      <c r="AD598" t="s">
        <v>3881</v>
      </c>
      <c r="AE598" t="s">
        <v>4823</v>
      </c>
      <c r="AF598" t="s">
        <v>3876</v>
      </c>
    </row>
    <row r="599" spans="1:32" x14ac:dyDescent="0.25">
      <c r="A599" s="161">
        <v>45682</v>
      </c>
      <c r="B599" s="161">
        <v>45682</v>
      </c>
      <c r="C599" t="s">
        <v>3894</v>
      </c>
      <c r="D599" t="s">
        <v>3891</v>
      </c>
      <c r="E599" t="s">
        <v>3997</v>
      </c>
      <c r="F599" s="375">
        <v>41042</v>
      </c>
      <c r="G599" t="s">
        <v>4824</v>
      </c>
      <c r="H599" t="s">
        <v>3962</v>
      </c>
      <c r="I599" s="375">
        <v>46061</v>
      </c>
      <c r="J599" t="s">
        <v>3888</v>
      </c>
      <c r="K599" t="s">
        <v>3904</v>
      </c>
      <c r="L599" s="33">
        <v>587</v>
      </c>
      <c r="M599" s="33">
        <v>0</v>
      </c>
      <c r="N599" s="33">
        <v>469.6</v>
      </c>
      <c r="O599" s="33">
        <v>469.6</v>
      </c>
      <c r="P599" s="33">
        <v>0</v>
      </c>
      <c r="Q599" s="33">
        <v>0</v>
      </c>
      <c r="R599" s="33">
        <v>117.4</v>
      </c>
      <c r="S599" s="33">
        <v>117.4</v>
      </c>
      <c r="T599" s="33">
        <v>0</v>
      </c>
      <c r="U599" s="33">
        <v>0</v>
      </c>
      <c r="V599" s="33">
        <v>587</v>
      </c>
      <c r="W599" s="33">
        <v>0</v>
      </c>
      <c r="X599" s="33">
        <v>0</v>
      </c>
      <c r="Y599" s="33">
        <v>0</v>
      </c>
      <c r="Z599" s="33">
        <v>117.4</v>
      </c>
      <c r="AA599" s="33">
        <v>0</v>
      </c>
      <c r="AB599" s="33">
        <v>0</v>
      </c>
      <c r="AC599" t="s">
        <v>3952</v>
      </c>
      <c r="AD599" t="s">
        <v>3881</v>
      </c>
      <c r="AE599" t="s">
        <v>4825</v>
      </c>
      <c r="AF599" t="s">
        <v>3876</v>
      </c>
    </row>
    <row r="600" spans="1:32" x14ac:dyDescent="0.25">
      <c r="A600" s="161">
        <v>45682</v>
      </c>
      <c r="B600" s="161">
        <v>45682</v>
      </c>
      <c r="C600" t="s">
        <v>3894</v>
      </c>
      <c r="D600" t="s">
        <v>3996</v>
      </c>
      <c r="E600" t="s">
        <v>2236</v>
      </c>
      <c r="F600" s="375">
        <v>40637</v>
      </c>
      <c r="G600" t="s">
        <v>4826</v>
      </c>
      <c r="H600" t="s">
        <v>3871</v>
      </c>
      <c r="I600" s="375">
        <v>46067</v>
      </c>
      <c r="J600" t="s">
        <v>3888</v>
      </c>
      <c r="K600" t="s">
        <v>3904</v>
      </c>
      <c r="L600" s="33">
        <v>103.95</v>
      </c>
      <c r="M600" s="33">
        <v>83.16</v>
      </c>
      <c r="N600" s="33">
        <v>0</v>
      </c>
      <c r="O600" s="33">
        <v>0</v>
      </c>
      <c r="P600" s="33">
        <v>0</v>
      </c>
      <c r="Q600" s="33">
        <v>0</v>
      </c>
      <c r="R600" s="33">
        <v>103.95</v>
      </c>
      <c r="S600" s="33">
        <v>20.79</v>
      </c>
      <c r="T600" s="33">
        <v>0</v>
      </c>
      <c r="U600" s="33">
        <v>0</v>
      </c>
      <c r="V600" s="33">
        <v>20.79</v>
      </c>
      <c r="W600" s="33">
        <v>0</v>
      </c>
      <c r="X600" s="33">
        <v>0</v>
      </c>
      <c r="Y600" s="33">
        <v>0</v>
      </c>
      <c r="Z600" s="33">
        <v>20.79</v>
      </c>
      <c r="AA600" s="33">
        <v>0</v>
      </c>
      <c r="AB600" s="33">
        <v>0</v>
      </c>
      <c r="AC600" t="s">
        <v>3952</v>
      </c>
      <c r="AD600" t="s">
        <v>3881</v>
      </c>
      <c r="AE600" t="s">
        <v>4827</v>
      </c>
      <c r="AF600" t="s">
        <v>3876</v>
      </c>
    </row>
    <row r="601" spans="1:32" x14ac:dyDescent="0.25">
      <c r="A601" s="161">
        <v>45682</v>
      </c>
      <c r="B601" s="161">
        <v>45682</v>
      </c>
      <c r="C601" t="s">
        <v>3894</v>
      </c>
      <c r="D601" t="s">
        <v>3891</v>
      </c>
      <c r="E601" t="s">
        <v>3997</v>
      </c>
      <c r="F601" s="375">
        <v>39728</v>
      </c>
      <c r="G601" t="s">
        <v>4828</v>
      </c>
      <c r="H601" t="s">
        <v>3871</v>
      </c>
      <c r="I601" s="375">
        <v>46068</v>
      </c>
      <c r="J601" t="s">
        <v>3888</v>
      </c>
      <c r="K601" t="s">
        <v>3904</v>
      </c>
      <c r="L601" s="33">
        <v>866.67</v>
      </c>
      <c r="M601" s="33">
        <v>0</v>
      </c>
      <c r="N601" s="33">
        <v>0</v>
      </c>
      <c r="O601" s="33">
        <v>0</v>
      </c>
      <c r="P601" s="33">
        <v>0</v>
      </c>
      <c r="Q601" s="33">
        <v>0</v>
      </c>
      <c r="R601" s="33">
        <v>866.67</v>
      </c>
      <c r="S601" s="33">
        <v>866.67</v>
      </c>
      <c r="T601" s="33">
        <v>0</v>
      </c>
      <c r="U601" s="33">
        <v>0</v>
      </c>
      <c r="V601" s="33">
        <v>866.67</v>
      </c>
      <c r="W601" s="33">
        <v>0</v>
      </c>
      <c r="X601" s="33">
        <v>0</v>
      </c>
      <c r="Y601" s="33">
        <v>0</v>
      </c>
      <c r="Z601" s="33">
        <v>866.67</v>
      </c>
      <c r="AA601" s="33">
        <v>0</v>
      </c>
      <c r="AB601" s="33">
        <v>2600.0100000000002</v>
      </c>
      <c r="AC601" t="s">
        <v>4091</v>
      </c>
      <c r="AD601" t="s">
        <v>3881</v>
      </c>
      <c r="AE601" t="s">
        <v>4829</v>
      </c>
      <c r="AF601" t="s">
        <v>3876</v>
      </c>
    </row>
    <row r="602" spans="1:32" x14ac:dyDescent="0.25">
      <c r="A602" s="161">
        <v>45682</v>
      </c>
      <c r="B602" s="161">
        <v>45682</v>
      </c>
      <c r="C602" t="s">
        <v>3894</v>
      </c>
      <c r="D602" t="s">
        <v>3996</v>
      </c>
      <c r="E602" t="s">
        <v>3907</v>
      </c>
      <c r="F602" s="375">
        <v>38872</v>
      </c>
      <c r="G602" t="s">
        <v>4618</v>
      </c>
      <c r="H602" t="s">
        <v>3903</v>
      </c>
      <c r="I602" s="375">
        <v>46070</v>
      </c>
      <c r="J602" t="s">
        <v>22</v>
      </c>
      <c r="K602" t="s">
        <v>3904</v>
      </c>
      <c r="L602" s="33">
        <v>1782.9</v>
      </c>
      <c r="M602" s="33">
        <v>0</v>
      </c>
      <c r="N602" s="33">
        <v>1782.9</v>
      </c>
      <c r="O602" s="33">
        <v>1782.9</v>
      </c>
      <c r="P602" s="33">
        <v>0</v>
      </c>
      <c r="Q602" s="33">
        <v>0</v>
      </c>
      <c r="R602" s="33">
        <v>0</v>
      </c>
      <c r="S602" s="33">
        <v>0</v>
      </c>
      <c r="T602" s="33">
        <v>0</v>
      </c>
      <c r="U602" s="33">
        <v>0</v>
      </c>
      <c r="V602" s="33">
        <v>1782.9</v>
      </c>
      <c r="W602" s="33">
        <v>0</v>
      </c>
      <c r="X602" s="33">
        <v>0</v>
      </c>
      <c r="Y602" s="33">
        <v>0</v>
      </c>
      <c r="Z602" s="33">
        <v>0</v>
      </c>
      <c r="AA602" s="33">
        <v>0</v>
      </c>
      <c r="AB602" s="33">
        <v>0</v>
      </c>
      <c r="AC602" t="s">
        <v>3924</v>
      </c>
      <c r="AD602" t="s">
        <v>3881</v>
      </c>
      <c r="AE602" t="s">
        <v>4830</v>
      </c>
      <c r="AF602" t="s">
        <v>3876</v>
      </c>
    </row>
    <row r="603" spans="1:32" x14ac:dyDescent="0.25">
      <c r="A603" s="161">
        <v>45682</v>
      </c>
      <c r="B603" s="161">
        <v>45682</v>
      </c>
      <c r="C603" t="s">
        <v>3894</v>
      </c>
      <c r="D603" t="s">
        <v>3996</v>
      </c>
      <c r="E603" t="s">
        <v>3907</v>
      </c>
      <c r="F603" s="375">
        <v>38872</v>
      </c>
      <c r="G603" t="s">
        <v>4618</v>
      </c>
      <c r="H603" t="s">
        <v>3871</v>
      </c>
      <c r="I603" s="375">
        <v>46075</v>
      </c>
      <c r="J603" t="s">
        <v>22</v>
      </c>
      <c r="K603" t="s">
        <v>3904</v>
      </c>
      <c r="L603" s="33">
        <v>311.85000000000002</v>
      </c>
      <c r="M603" s="33">
        <v>311.85000000000002</v>
      </c>
      <c r="N603" s="33">
        <v>0</v>
      </c>
      <c r="O603" s="33">
        <v>0</v>
      </c>
      <c r="P603" s="33">
        <v>0</v>
      </c>
      <c r="Q603" s="33">
        <v>0</v>
      </c>
      <c r="R603" s="33">
        <v>311.85000000000002</v>
      </c>
      <c r="S603" s="33">
        <v>0</v>
      </c>
      <c r="T603" s="33">
        <v>0</v>
      </c>
      <c r="U603" s="33">
        <v>0</v>
      </c>
      <c r="V603" s="33">
        <v>0</v>
      </c>
      <c r="W603" s="33">
        <v>0</v>
      </c>
      <c r="X603" s="33">
        <v>0</v>
      </c>
      <c r="Y603" s="33">
        <v>0</v>
      </c>
      <c r="Z603" s="33">
        <v>0</v>
      </c>
      <c r="AA603" s="33">
        <v>0</v>
      </c>
      <c r="AB603" s="33">
        <v>0</v>
      </c>
      <c r="AC603" t="s">
        <v>3924</v>
      </c>
      <c r="AD603" t="s">
        <v>3881</v>
      </c>
      <c r="AE603" t="s">
        <v>4830</v>
      </c>
      <c r="AF603" t="s">
        <v>3876</v>
      </c>
    </row>
    <row r="604" spans="1:32" x14ac:dyDescent="0.25">
      <c r="A604" s="161">
        <v>45679</v>
      </c>
      <c r="B604" s="161">
        <v>45683</v>
      </c>
      <c r="C604" t="s">
        <v>3894</v>
      </c>
      <c r="D604" t="s">
        <v>3891</v>
      </c>
      <c r="E604" t="s">
        <v>3997</v>
      </c>
      <c r="F604" s="375">
        <v>40997</v>
      </c>
      <c r="G604" t="s">
        <v>4721</v>
      </c>
      <c r="H604" t="s">
        <v>3903</v>
      </c>
      <c r="I604" s="375">
        <v>46076</v>
      </c>
      <c r="J604" t="s">
        <v>22</v>
      </c>
      <c r="K604" t="s">
        <v>3904</v>
      </c>
      <c r="L604" s="33">
        <v>178.5</v>
      </c>
      <c r="M604" s="33">
        <v>0</v>
      </c>
      <c r="N604" s="33">
        <v>178.5</v>
      </c>
      <c r="O604" s="33">
        <v>178.5</v>
      </c>
      <c r="P604" s="33">
        <v>0</v>
      </c>
      <c r="Q604" s="33">
        <v>0</v>
      </c>
      <c r="R604" s="33">
        <v>0</v>
      </c>
      <c r="S604" s="33">
        <v>0</v>
      </c>
      <c r="T604" s="33">
        <v>0</v>
      </c>
      <c r="U604" s="33">
        <v>0</v>
      </c>
      <c r="V604" s="33">
        <v>178.5</v>
      </c>
      <c r="W604" s="33">
        <v>0</v>
      </c>
      <c r="X604" s="33">
        <v>0</v>
      </c>
      <c r="Y604" s="33">
        <v>0</v>
      </c>
      <c r="Z604" s="33">
        <v>0</v>
      </c>
      <c r="AA604" s="33">
        <v>0</v>
      </c>
      <c r="AB604" s="33">
        <v>0</v>
      </c>
      <c r="AC604" t="s">
        <v>3957</v>
      </c>
      <c r="AD604" t="s">
        <v>3874</v>
      </c>
      <c r="AE604" t="s">
        <v>4831</v>
      </c>
      <c r="AF604" t="s">
        <v>3876</v>
      </c>
    </row>
    <row r="605" spans="1:32" x14ac:dyDescent="0.25">
      <c r="A605" s="161">
        <v>45683</v>
      </c>
      <c r="B605" s="161">
        <v>45683</v>
      </c>
      <c r="C605" t="s">
        <v>3894</v>
      </c>
      <c r="D605" t="s">
        <v>3996</v>
      </c>
      <c r="E605" t="s">
        <v>3907</v>
      </c>
      <c r="F605" s="375">
        <v>35710</v>
      </c>
      <c r="G605" t="s">
        <v>4832</v>
      </c>
      <c r="H605" t="s">
        <v>3871</v>
      </c>
      <c r="I605" s="375">
        <v>46079</v>
      </c>
      <c r="J605" t="s">
        <v>22</v>
      </c>
      <c r="K605" t="s">
        <v>3904</v>
      </c>
      <c r="L605" s="33">
        <v>35</v>
      </c>
      <c r="M605" s="33">
        <v>35</v>
      </c>
      <c r="N605" s="33">
        <v>0</v>
      </c>
      <c r="O605" s="33">
        <v>0</v>
      </c>
      <c r="P605" s="33">
        <v>0</v>
      </c>
      <c r="Q605" s="33">
        <v>0</v>
      </c>
      <c r="R605" s="33">
        <v>35</v>
      </c>
      <c r="S605" s="33">
        <v>0</v>
      </c>
      <c r="T605" s="33">
        <v>0</v>
      </c>
      <c r="U605" s="33">
        <v>0</v>
      </c>
      <c r="V605" s="33">
        <v>0</v>
      </c>
      <c r="W605" s="33">
        <v>0</v>
      </c>
      <c r="X605" s="33">
        <v>0</v>
      </c>
      <c r="Y605" s="33">
        <v>0</v>
      </c>
      <c r="Z605" s="33">
        <v>0</v>
      </c>
      <c r="AA605" s="33">
        <v>0</v>
      </c>
      <c r="AB605" s="33">
        <v>0</v>
      </c>
      <c r="AC605" t="s">
        <v>3952</v>
      </c>
      <c r="AD605" t="s">
        <v>3881</v>
      </c>
      <c r="AE605" t="s">
        <v>4833</v>
      </c>
      <c r="AF605" t="s">
        <v>3876</v>
      </c>
    </row>
    <row r="606" spans="1:32" x14ac:dyDescent="0.25">
      <c r="A606" s="161">
        <v>45683</v>
      </c>
      <c r="B606" s="161">
        <v>45683</v>
      </c>
      <c r="C606" t="s">
        <v>3868</v>
      </c>
      <c r="D606" t="s">
        <v>3877</v>
      </c>
      <c r="E606" t="s">
        <v>3878</v>
      </c>
      <c r="F606" s="375">
        <v>35700</v>
      </c>
      <c r="G606" t="s">
        <v>4834</v>
      </c>
      <c r="H606" t="s">
        <v>3871</v>
      </c>
      <c r="I606" s="375">
        <v>46080</v>
      </c>
      <c r="J606" t="s">
        <v>22</v>
      </c>
      <c r="K606" t="s">
        <v>3904</v>
      </c>
      <c r="L606" s="33">
        <v>467.78</v>
      </c>
      <c r="M606" s="33">
        <v>467.78</v>
      </c>
      <c r="N606" s="33">
        <v>0</v>
      </c>
      <c r="O606" s="33">
        <v>0</v>
      </c>
      <c r="P606" s="33">
        <v>0</v>
      </c>
      <c r="Q606" s="33">
        <v>0</v>
      </c>
      <c r="R606" s="33">
        <v>467.78</v>
      </c>
      <c r="S606" s="33">
        <v>0</v>
      </c>
      <c r="T606" s="33">
        <v>0</v>
      </c>
      <c r="U606" s="33">
        <v>0</v>
      </c>
      <c r="V606" s="33">
        <v>0</v>
      </c>
      <c r="W606" s="33">
        <v>0</v>
      </c>
      <c r="X606" s="33">
        <v>0</v>
      </c>
      <c r="Y606" s="33">
        <v>0</v>
      </c>
      <c r="Z606" s="33">
        <v>0</v>
      </c>
      <c r="AA606" s="33">
        <v>0</v>
      </c>
      <c r="AB606" s="33">
        <v>2212.19</v>
      </c>
      <c r="AC606" t="s">
        <v>4139</v>
      </c>
      <c r="AD606" t="s">
        <v>3881</v>
      </c>
      <c r="AE606" t="s">
        <v>4835</v>
      </c>
      <c r="AF606" t="s">
        <v>3876</v>
      </c>
    </row>
    <row r="607" spans="1:32" x14ac:dyDescent="0.25">
      <c r="A607" s="161">
        <v>45683</v>
      </c>
      <c r="B607" s="161">
        <v>45683</v>
      </c>
      <c r="C607" t="s">
        <v>3894</v>
      </c>
      <c r="D607" t="s">
        <v>3891</v>
      </c>
      <c r="E607" t="s">
        <v>3997</v>
      </c>
      <c r="F607" s="375">
        <v>41030</v>
      </c>
      <c r="G607" t="s">
        <v>4836</v>
      </c>
      <c r="H607" t="s">
        <v>3903</v>
      </c>
      <c r="I607" s="375">
        <v>46081</v>
      </c>
      <c r="J607" t="s">
        <v>22</v>
      </c>
      <c r="K607" t="s">
        <v>3904</v>
      </c>
      <c r="L607" s="33">
        <v>301</v>
      </c>
      <c r="M607" s="33">
        <v>0</v>
      </c>
      <c r="N607" s="33">
        <v>301</v>
      </c>
      <c r="O607" s="33">
        <v>301</v>
      </c>
      <c r="P607" s="33">
        <v>0</v>
      </c>
      <c r="Q607" s="33">
        <v>0</v>
      </c>
      <c r="R607" s="33">
        <v>0</v>
      </c>
      <c r="S607" s="33">
        <v>0</v>
      </c>
      <c r="T607" s="33">
        <v>0</v>
      </c>
      <c r="U607" s="33">
        <v>0</v>
      </c>
      <c r="V607" s="33">
        <v>301</v>
      </c>
      <c r="W607" s="33">
        <v>0</v>
      </c>
      <c r="X607" s="33">
        <v>0</v>
      </c>
      <c r="Y607" s="33">
        <v>0</v>
      </c>
      <c r="Z607" s="33">
        <v>0</v>
      </c>
      <c r="AA607" s="33">
        <v>0</v>
      </c>
      <c r="AB607" s="33">
        <v>0</v>
      </c>
      <c r="AC607" t="s">
        <v>3945</v>
      </c>
      <c r="AD607" t="s">
        <v>3881</v>
      </c>
      <c r="AE607" t="s">
        <v>4837</v>
      </c>
      <c r="AF607" t="s">
        <v>3876</v>
      </c>
    </row>
    <row r="608" spans="1:32" x14ac:dyDescent="0.25">
      <c r="A608" s="161">
        <v>45666</v>
      </c>
      <c r="B608" s="161">
        <v>45683</v>
      </c>
      <c r="C608" t="s">
        <v>3868</v>
      </c>
      <c r="D608" t="s">
        <v>3891</v>
      </c>
      <c r="E608" t="s">
        <v>3878</v>
      </c>
      <c r="F608" s="375">
        <v>37010</v>
      </c>
      <c r="G608" t="s">
        <v>4838</v>
      </c>
      <c r="H608" t="s">
        <v>3903</v>
      </c>
      <c r="I608" s="375">
        <v>46085</v>
      </c>
      <c r="J608" t="s">
        <v>22</v>
      </c>
      <c r="K608" t="s">
        <v>3904</v>
      </c>
      <c r="L608" s="33">
        <v>189</v>
      </c>
      <c r="M608" s="33">
        <v>0</v>
      </c>
      <c r="N608" s="33">
        <v>189</v>
      </c>
      <c r="O608" s="33">
        <v>189</v>
      </c>
      <c r="P608" s="33">
        <v>0</v>
      </c>
      <c r="Q608" s="33">
        <v>0</v>
      </c>
      <c r="R608" s="33">
        <v>0</v>
      </c>
      <c r="S608" s="33">
        <v>0</v>
      </c>
      <c r="T608" s="33">
        <v>0</v>
      </c>
      <c r="U608" s="33">
        <v>0</v>
      </c>
      <c r="V608" s="33">
        <v>189</v>
      </c>
      <c r="W608" s="33">
        <v>0</v>
      </c>
      <c r="X608" s="33">
        <v>0</v>
      </c>
      <c r="Y608" s="33">
        <v>0</v>
      </c>
      <c r="Z608" s="33">
        <v>0</v>
      </c>
      <c r="AA608" s="33">
        <v>0</v>
      </c>
      <c r="AB608" s="33">
        <v>0</v>
      </c>
      <c r="AC608" t="s">
        <v>4566</v>
      </c>
      <c r="AD608" t="s">
        <v>3874</v>
      </c>
      <c r="AE608" t="s">
        <v>4839</v>
      </c>
      <c r="AF608" t="s">
        <v>3876</v>
      </c>
    </row>
    <row r="609" spans="1:32" x14ac:dyDescent="0.25">
      <c r="A609" s="161">
        <v>45666</v>
      </c>
      <c r="B609" s="161">
        <v>45683</v>
      </c>
      <c r="C609" t="s">
        <v>3868</v>
      </c>
      <c r="D609" t="s">
        <v>3891</v>
      </c>
      <c r="E609" t="s">
        <v>3878</v>
      </c>
      <c r="F609" s="375">
        <v>37010</v>
      </c>
      <c r="G609" t="s">
        <v>4838</v>
      </c>
      <c r="H609" t="s">
        <v>3871</v>
      </c>
      <c r="I609" s="375">
        <v>46087</v>
      </c>
      <c r="J609" t="s">
        <v>22</v>
      </c>
      <c r="K609" t="s">
        <v>3904</v>
      </c>
      <c r="L609" s="33">
        <v>155.93</v>
      </c>
      <c r="M609" s="33">
        <v>155.93</v>
      </c>
      <c r="N609" s="33">
        <v>0</v>
      </c>
      <c r="O609" s="33">
        <v>0</v>
      </c>
      <c r="P609" s="33">
        <v>0</v>
      </c>
      <c r="Q609" s="33">
        <v>0</v>
      </c>
      <c r="R609" s="33">
        <v>155.93</v>
      </c>
      <c r="S609" s="33">
        <v>0</v>
      </c>
      <c r="T609" s="33">
        <v>0</v>
      </c>
      <c r="U609" s="33">
        <v>0</v>
      </c>
      <c r="V609" s="33">
        <v>0</v>
      </c>
      <c r="W609" s="33">
        <v>0</v>
      </c>
      <c r="X609" s="33">
        <v>0</v>
      </c>
      <c r="Y609" s="33">
        <v>0</v>
      </c>
      <c r="Z609" s="33">
        <v>0</v>
      </c>
      <c r="AA609" s="33">
        <v>0</v>
      </c>
      <c r="AB609" s="33">
        <v>0</v>
      </c>
      <c r="AC609" t="s">
        <v>4566</v>
      </c>
      <c r="AD609" t="s">
        <v>3874</v>
      </c>
      <c r="AE609" t="s">
        <v>4839</v>
      </c>
      <c r="AF609" t="s">
        <v>3876</v>
      </c>
    </row>
    <row r="610" spans="1:32" x14ac:dyDescent="0.25">
      <c r="A610" s="161">
        <v>45683</v>
      </c>
      <c r="B610" s="161">
        <v>45683</v>
      </c>
      <c r="C610" t="s">
        <v>3868</v>
      </c>
      <c r="D610" t="s">
        <v>3877</v>
      </c>
      <c r="E610" t="s">
        <v>1914</v>
      </c>
      <c r="F610" s="375">
        <v>39600</v>
      </c>
      <c r="G610" t="s">
        <v>4695</v>
      </c>
      <c r="H610" t="s">
        <v>3871</v>
      </c>
      <c r="I610" s="375">
        <v>46088</v>
      </c>
      <c r="J610" t="s">
        <v>22</v>
      </c>
      <c r="K610" t="s">
        <v>3904</v>
      </c>
      <c r="L610" s="33">
        <v>155.93</v>
      </c>
      <c r="M610" s="33">
        <v>155.93</v>
      </c>
      <c r="N610" s="33">
        <v>0</v>
      </c>
      <c r="O610" s="33">
        <v>0</v>
      </c>
      <c r="P610" s="33">
        <v>0</v>
      </c>
      <c r="Q610" s="33">
        <v>0</v>
      </c>
      <c r="R610" s="33">
        <v>155.93</v>
      </c>
      <c r="S610" s="33">
        <v>0</v>
      </c>
      <c r="T610" s="33">
        <v>0</v>
      </c>
      <c r="U610" s="33">
        <v>0</v>
      </c>
      <c r="V610" s="33">
        <v>0</v>
      </c>
      <c r="W610" s="33">
        <v>0</v>
      </c>
      <c r="X610" s="33">
        <v>0</v>
      </c>
      <c r="Y610" s="33">
        <v>0</v>
      </c>
      <c r="Z610" s="33">
        <v>0</v>
      </c>
      <c r="AA610" s="33">
        <v>0</v>
      </c>
      <c r="AB610" s="33">
        <v>0</v>
      </c>
      <c r="AC610" t="s">
        <v>3967</v>
      </c>
      <c r="AD610" t="s">
        <v>3881</v>
      </c>
      <c r="AE610" t="s">
        <v>4840</v>
      </c>
      <c r="AF610" t="s">
        <v>3876</v>
      </c>
    </row>
    <row r="611" spans="1:32" x14ac:dyDescent="0.25">
      <c r="A611" s="161">
        <v>45683</v>
      </c>
      <c r="B611" s="161">
        <v>45683</v>
      </c>
      <c r="C611" t="s">
        <v>3868</v>
      </c>
      <c r="D611" t="s">
        <v>3877</v>
      </c>
      <c r="E611" t="s">
        <v>3878</v>
      </c>
      <c r="F611" s="375">
        <v>40636</v>
      </c>
      <c r="G611" t="s">
        <v>4841</v>
      </c>
      <c r="H611" t="s">
        <v>3903</v>
      </c>
      <c r="I611" s="375">
        <v>46092</v>
      </c>
      <c r="J611" t="s">
        <v>22</v>
      </c>
      <c r="K611" t="s">
        <v>3904</v>
      </c>
      <c r="L611" s="33">
        <v>1050</v>
      </c>
      <c r="M611" s="33">
        <v>0</v>
      </c>
      <c r="N611" s="33">
        <v>1050</v>
      </c>
      <c r="O611" s="33">
        <v>1050</v>
      </c>
      <c r="P611" s="33">
        <v>0</v>
      </c>
      <c r="Q611" s="33">
        <v>0</v>
      </c>
      <c r="R611" s="33">
        <v>0</v>
      </c>
      <c r="S611" s="33">
        <v>0</v>
      </c>
      <c r="T611" s="33">
        <v>0</v>
      </c>
      <c r="U611" s="33">
        <v>0</v>
      </c>
      <c r="V611" s="33">
        <v>1050</v>
      </c>
      <c r="W611" s="33">
        <v>0</v>
      </c>
      <c r="X611" s="33">
        <v>0</v>
      </c>
      <c r="Y611" s="33">
        <v>0</v>
      </c>
      <c r="Z611" s="33">
        <v>0</v>
      </c>
      <c r="AA611" s="33">
        <v>0</v>
      </c>
      <c r="AB611" s="33">
        <v>0</v>
      </c>
      <c r="AC611" t="s">
        <v>3938</v>
      </c>
      <c r="AD611" t="s">
        <v>3874</v>
      </c>
      <c r="AE611" t="s">
        <v>4842</v>
      </c>
      <c r="AF611" t="s">
        <v>3876</v>
      </c>
    </row>
    <row r="612" spans="1:32" x14ac:dyDescent="0.25">
      <c r="A612" s="161">
        <v>45683</v>
      </c>
      <c r="B612" s="161">
        <v>45683</v>
      </c>
      <c r="C612" t="s">
        <v>3894</v>
      </c>
      <c r="D612" t="s">
        <v>3996</v>
      </c>
      <c r="E612" t="s">
        <v>3907</v>
      </c>
      <c r="F612" s="375">
        <v>41025</v>
      </c>
      <c r="G612" t="s">
        <v>4843</v>
      </c>
      <c r="H612" t="s">
        <v>3871</v>
      </c>
      <c r="I612" s="375">
        <v>46093</v>
      </c>
      <c r="J612" t="s">
        <v>3888</v>
      </c>
      <c r="K612" t="s">
        <v>3904</v>
      </c>
      <c r="L612" s="33">
        <v>506.86</v>
      </c>
      <c r="M612" s="33">
        <v>253.43</v>
      </c>
      <c r="N612" s="33">
        <v>0</v>
      </c>
      <c r="O612" s="33">
        <v>0</v>
      </c>
      <c r="P612" s="33">
        <v>0</v>
      </c>
      <c r="Q612" s="33">
        <v>0</v>
      </c>
      <c r="R612" s="33">
        <v>506.86</v>
      </c>
      <c r="S612" s="33">
        <v>253.43</v>
      </c>
      <c r="T612" s="33">
        <v>0</v>
      </c>
      <c r="U612" s="33">
        <v>0</v>
      </c>
      <c r="V612" s="33">
        <v>253.43</v>
      </c>
      <c r="W612" s="33">
        <v>0</v>
      </c>
      <c r="X612" s="33">
        <v>0</v>
      </c>
      <c r="Y612" s="33">
        <v>0</v>
      </c>
      <c r="Z612" s="33">
        <v>253.43</v>
      </c>
      <c r="AA612" s="33">
        <v>0</v>
      </c>
      <c r="AB612" s="33">
        <v>0</v>
      </c>
      <c r="AC612" t="s">
        <v>4032</v>
      </c>
      <c r="AD612" t="s">
        <v>3881</v>
      </c>
      <c r="AE612" t="s">
        <v>4844</v>
      </c>
      <c r="AF612" t="s">
        <v>3876</v>
      </c>
    </row>
    <row r="613" spans="1:32" x14ac:dyDescent="0.25">
      <c r="A613" s="161">
        <v>45683</v>
      </c>
      <c r="B613" s="161">
        <v>45683</v>
      </c>
      <c r="C613" t="s">
        <v>3894</v>
      </c>
      <c r="D613" t="s">
        <v>3891</v>
      </c>
      <c r="E613" t="s">
        <v>3997</v>
      </c>
      <c r="F613" s="375">
        <v>40755</v>
      </c>
      <c r="G613" t="s">
        <v>4845</v>
      </c>
      <c r="H613" t="s">
        <v>3903</v>
      </c>
      <c r="I613" s="375">
        <v>46097</v>
      </c>
      <c r="J613" t="s">
        <v>22</v>
      </c>
      <c r="K613" t="s">
        <v>3904</v>
      </c>
      <c r="L613" s="33">
        <v>728</v>
      </c>
      <c r="M613" s="33">
        <v>0</v>
      </c>
      <c r="N613" s="33">
        <v>728</v>
      </c>
      <c r="O613" s="33">
        <v>728</v>
      </c>
      <c r="P613" s="33">
        <v>0</v>
      </c>
      <c r="Q613" s="33">
        <v>0</v>
      </c>
      <c r="R613" s="33">
        <v>0</v>
      </c>
      <c r="S613" s="33">
        <v>0</v>
      </c>
      <c r="T613" s="33">
        <v>0</v>
      </c>
      <c r="U613" s="33">
        <v>0</v>
      </c>
      <c r="V613" s="33">
        <v>728</v>
      </c>
      <c r="W613" s="33">
        <v>0</v>
      </c>
      <c r="X613" s="33">
        <v>0</v>
      </c>
      <c r="Y613" s="33">
        <v>0</v>
      </c>
      <c r="Z613" s="33">
        <v>0</v>
      </c>
      <c r="AA613" s="33">
        <v>0</v>
      </c>
      <c r="AB613" s="33">
        <v>0</v>
      </c>
      <c r="AC613" t="s">
        <v>4144</v>
      </c>
      <c r="AD613" t="s">
        <v>3881</v>
      </c>
      <c r="AE613" t="s">
        <v>4846</v>
      </c>
      <c r="AF613" t="s">
        <v>3876</v>
      </c>
    </row>
    <row r="614" spans="1:32" x14ac:dyDescent="0.25">
      <c r="A614" s="161">
        <v>45683</v>
      </c>
      <c r="B614" s="161">
        <v>45683</v>
      </c>
      <c r="C614" t="s">
        <v>3894</v>
      </c>
      <c r="D614" t="s">
        <v>4334</v>
      </c>
      <c r="E614" t="s">
        <v>2236</v>
      </c>
      <c r="F614" s="375">
        <v>40640</v>
      </c>
      <c r="G614" t="s">
        <v>4847</v>
      </c>
      <c r="H614" t="s">
        <v>3903</v>
      </c>
      <c r="I614" s="375">
        <v>46102</v>
      </c>
      <c r="J614" t="s">
        <v>22</v>
      </c>
      <c r="K614" t="s">
        <v>3904</v>
      </c>
      <c r="L614" s="33">
        <v>231</v>
      </c>
      <c r="M614" s="33">
        <v>0</v>
      </c>
      <c r="N614" s="33">
        <v>231</v>
      </c>
      <c r="O614" s="33">
        <v>231</v>
      </c>
      <c r="P614" s="33">
        <v>0</v>
      </c>
      <c r="Q614" s="33">
        <v>0</v>
      </c>
      <c r="R614" s="33">
        <v>0</v>
      </c>
      <c r="S614" s="33">
        <v>0</v>
      </c>
      <c r="T614" s="33">
        <v>0</v>
      </c>
      <c r="U614" s="33">
        <v>0</v>
      </c>
      <c r="V614" s="33">
        <v>231</v>
      </c>
      <c r="W614" s="33">
        <v>0</v>
      </c>
      <c r="X614" s="33">
        <v>0</v>
      </c>
      <c r="Y614" s="33">
        <v>0</v>
      </c>
      <c r="Z614" s="33">
        <v>0</v>
      </c>
      <c r="AA614" s="33">
        <v>0</v>
      </c>
      <c r="AB614" s="33">
        <v>0</v>
      </c>
      <c r="AC614" t="s">
        <v>4105</v>
      </c>
      <c r="AD614" t="s">
        <v>3881</v>
      </c>
      <c r="AE614" t="s">
        <v>4848</v>
      </c>
      <c r="AF614" t="s">
        <v>3876</v>
      </c>
    </row>
    <row r="615" spans="1:32" x14ac:dyDescent="0.25">
      <c r="A615" s="161">
        <v>45683</v>
      </c>
      <c r="B615" s="161">
        <v>45683</v>
      </c>
      <c r="C615" t="s">
        <v>3868</v>
      </c>
      <c r="D615" t="s">
        <v>3996</v>
      </c>
      <c r="E615" t="s">
        <v>1914</v>
      </c>
      <c r="F615" s="375">
        <v>40636</v>
      </c>
      <c r="G615" t="s">
        <v>4841</v>
      </c>
      <c r="H615" t="s">
        <v>3903</v>
      </c>
      <c r="I615" s="375">
        <v>46104</v>
      </c>
      <c r="J615" t="s">
        <v>22</v>
      </c>
      <c r="K615" t="s">
        <v>3904</v>
      </c>
      <c r="L615" s="33">
        <v>192.5</v>
      </c>
      <c r="M615" s="33">
        <v>0</v>
      </c>
      <c r="N615" s="33">
        <v>192.5</v>
      </c>
      <c r="O615" s="33">
        <v>192.5</v>
      </c>
      <c r="P615" s="33">
        <v>0</v>
      </c>
      <c r="Q615" s="33">
        <v>0</v>
      </c>
      <c r="R615" s="33">
        <v>0</v>
      </c>
      <c r="S615" s="33">
        <v>0</v>
      </c>
      <c r="T615" s="33">
        <v>0</v>
      </c>
      <c r="U615" s="33">
        <v>0</v>
      </c>
      <c r="V615" s="33">
        <v>192.5</v>
      </c>
      <c r="W615" s="33">
        <v>0</v>
      </c>
      <c r="X615" s="33">
        <v>0</v>
      </c>
      <c r="Y615" s="33">
        <v>0</v>
      </c>
      <c r="Z615" s="33">
        <v>0</v>
      </c>
      <c r="AA615" s="33">
        <v>0</v>
      </c>
      <c r="AB615" s="33">
        <v>0</v>
      </c>
      <c r="AC615" t="s">
        <v>3873</v>
      </c>
      <c r="AD615" t="s">
        <v>3881</v>
      </c>
      <c r="AE615" t="s">
        <v>4849</v>
      </c>
      <c r="AF615" t="s">
        <v>3876</v>
      </c>
    </row>
    <row r="616" spans="1:32" x14ac:dyDescent="0.25">
      <c r="A616" s="161">
        <v>45683</v>
      </c>
      <c r="B616" s="161">
        <v>45683</v>
      </c>
      <c r="C616" t="s">
        <v>3894</v>
      </c>
      <c r="D616" t="s">
        <v>3996</v>
      </c>
      <c r="E616" t="s">
        <v>3907</v>
      </c>
      <c r="F616" s="375">
        <v>36691</v>
      </c>
      <c r="G616" t="s">
        <v>4371</v>
      </c>
      <c r="H616" t="s">
        <v>3909</v>
      </c>
      <c r="I616" s="375">
        <v>46106</v>
      </c>
      <c r="J616" t="s">
        <v>22</v>
      </c>
      <c r="K616" t="s">
        <v>3904</v>
      </c>
      <c r="L616" s="33">
        <v>1500</v>
      </c>
      <c r="M616" s="33">
        <v>0</v>
      </c>
      <c r="N616" s="33">
        <v>1200</v>
      </c>
      <c r="O616" s="33">
        <v>1200</v>
      </c>
      <c r="P616" s="33">
        <v>0</v>
      </c>
      <c r="Q616" s="33">
        <v>0</v>
      </c>
      <c r="R616" s="33">
        <v>300</v>
      </c>
      <c r="S616" s="33">
        <v>300</v>
      </c>
      <c r="T616" s="33">
        <v>0</v>
      </c>
      <c r="U616" s="33">
        <v>0</v>
      </c>
      <c r="V616" s="33">
        <v>1500</v>
      </c>
      <c r="W616" s="33">
        <v>0</v>
      </c>
      <c r="X616" s="33">
        <v>0</v>
      </c>
      <c r="Y616" s="33">
        <v>0</v>
      </c>
      <c r="Z616" s="33">
        <v>0</v>
      </c>
      <c r="AA616" s="33">
        <v>0</v>
      </c>
      <c r="AB616" s="33">
        <v>10.199999999999999</v>
      </c>
      <c r="AC616" t="s">
        <v>3952</v>
      </c>
      <c r="AD616" t="s">
        <v>3881</v>
      </c>
      <c r="AE616" t="s">
        <v>4850</v>
      </c>
      <c r="AF616" t="s">
        <v>3876</v>
      </c>
    </row>
    <row r="617" spans="1:32" x14ac:dyDescent="0.25">
      <c r="A617" s="161">
        <v>45683</v>
      </c>
      <c r="B617" s="161">
        <v>45683</v>
      </c>
      <c r="C617" t="s">
        <v>3894</v>
      </c>
      <c r="D617" t="s">
        <v>3996</v>
      </c>
      <c r="E617" t="s">
        <v>3907</v>
      </c>
      <c r="F617" s="375">
        <v>36691</v>
      </c>
      <c r="G617" t="s">
        <v>4371</v>
      </c>
      <c r="H617" t="s">
        <v>3909</v>
      </c>
      <c r="I617" s="375">
        <v>46106</v>
      </c>
      <c r="J617" t="s">
        <v>22</v>
      </c>
      <c r="K617" t="s">
        <v>3904</v>
      </c>
      <c r="L617" s="33">
        <v>0</v>
      </c>
      <c r="M617" s="33">
        <v>0</v>
      </c>
      <c r="N617" s="33">
        <v>1200</v>
      </c>
      <c r="O617" s="33">
        <v>0</v>
      </c>
      <c r="P617" s="33">
        <v>0</v>
      </c>
      <c r="Q617" s="33">
        <v>0</v>
      </c>
      <c r="R617" s="33">
        <v>300</v>
      </c>
      <c r="S617" s="33">
        <v>0</v>
      </c>
      <c r="T617" s="33">
        <v>0</v>
      </c>
      <c r="U617" s="33">
        <v>0</v>
      </c>
      <c r="V617" s="33">
        <v>0</v>
      </c>
      <c r="W617" s="33">
        <v>0</v>
      </c>
      <c r="X617" s="33">
        <v>0</v>
      </c>
      <c r="Y617" s="33">
        <v>0</v>
      </c>
      <c r="Z617" s="33">
        <v>300</v>
      </c>
      <c r="AA617" s="33">
        <v>0</v>
      </c>
      <c r="AB617" s="33">
        <v>10.199999999999999</v>
      </c>
      <c r="AC617" t="s">
        <v>3952</v>
      </c>
      <c r="AD617" t="s">
        <v>3881</v>
      </c>
      <c r="AE617" t="s">
        <v>4850</v>
      </c>
      <c r="AF617" t="s">
        <v>3876</v>
      </c>
    </row>
    <row r="618" spans="1:32" x14ac:dyDescent="0.25">
      <c r="A618" s="161">
        <v>45683</v>
      </c>
      <c r="B618" s="161">
        <v>45683</v>
      </c>
      <c r="C618" t="s">
        <v>3868</v>
      </c>
      <c r="D618" t="s">
        <v>3877</v>
      </c>
      <c r="E618" t="s">
        <v>1914</v>
      </c>
      <c r="F618" s="375">
        <v>40660</v>
      </c>
      <c r="G618" t="s">
        <v>4851</v>
      </c>
      <c r="H618" t="s">
        <v>3935</v>
      </c>
      <c r="I618" t="s">
        <v>4852</v>
      </c>
      <c r="J618" t="s">
        <v>3888</v>
      </c>
      <c r="K618" t="s">
        <v>3904</v>
      </c>
      <c r="L618" s="33">
        <v>393.7</v>
      </c>
      <c r="M618" s="33">
        <v>53.42</v>
      </c>
      <c r="N618" s="33">
        <v>0</v>
      </c>
      <c r="O618" s="33">
        <v>0</v>
      </c>
      <c r="P618" s="33">
        <v>0</v>
      </c>
      <c r="Q618" s="33">
        <v>0</v>
      </c>
      <c r="R618" s="33">
        <v>393.7</v>
      </c>
      <c r="S618" s="33">
        <v>340.28</v>
      </c>
      <c r="T618" s="33">
        <v>0</v>
      </c>
      <c r="U618" s="33">
        <v>0</v>
      </c>
      <c r="V618" s="33">
        <v>340.28</v>
      </c>
      <c r="W618" s="33">
        <v>0</v>
      </c>
      <c r="X618" s="33">
        <v>0</v>
      </c>
      <c r="Y618" s="33">
        <v>0</v>
      </c>
      <c r="Z618" s="33">
        <v>340</v>
      </c>
      <c r="AA618" s="33">
        <v>0</v>
      </c>
      <c r="AB618" s="33">
        <v>0</v>
      </c>
      <c r="AC618" t="s">
        <v>3967</v>
      </c>
      <c r="AD618" t="s">
        <v>3881</v>
      </c>
      <c r="AE618" t="s">
        <v>4853</v>
      </c>
      <c r="AF618" t="s">
        <v>3876</v>
      </c>
    </row>
    <row r="619" spans="1:32" x14ac:dyDescent="0.25">
      <c r="A619" s="161">
        <v>45683</v>
      </c>
      <c r="B619" s="161">
        <v>45683</v>
      </c>
      <c r="C619" t="s">
        <v>3894</v>
      </c>
      <c r="D619" t="s">
        <v>3996</v>
      </c>
      <c r="E619" t="s">
        <v>3997</v>
      </c>
      <c r="F619" s="375">
        <v>41045</v>
      </c>
      <c r="G619" t="s">
        <v>4854</v>
      </c>
      <c r="H619" t="s">
        <v>3935</v>
      </c>
      <c r="I619" t="s">
        <v>4855</v>
      </c>
      <c r="J619" t="s">
        <v>3888</v>
      </c>
      <c r="K619" t="s">
        <v>3904</v>
      </c>
      <c r="L619" s="33">
        <v>766.93</v>
      </c>
      <c r="M619" s="33">
        <v>477.93</v>
      </c>
      <c r="N619" s="33">
        <v>0</v>
      </c>
      <c r="O619" s="33">
        <v>0</v>
      </c>
      <c r="P619" s="33">
        <v>0</v>
      </c>
      <c r="Q619" s="33">
        <v>0</v>
      </c>
      <c r="R619" s="33">
        <v>766.93</v>
      </c>
      <c r="S619" s="33">
        <v>289</v>
      </c>
      <c r="T619" s="33">
        <v>0</v>
      </c>
      <c r="U619" s="33">
        <v>0</v>
      </c>
      <c r="V619" s="33">
        <v>289</v>
      </c>
      <c r="W619" s="33">
        <v>0</v>
      </c>
      <c r="X619" s="33">
        <v>0</v>
      </c>
      <c r="Y619" s="33">
        <v>0</v>
      </c>
      <c r="Z619" s="33">
        <v>288.99</v>
      </c>
      <c r="AA619" s="33">
        <v>0</v>
      </c>
      <c r="AB619" s="33">
        <v>0</v>
      </c>
      <c r="AC619" t="s">
        <v>3938</v>
      </c>
      <c r="AD619" t="s">
        <v>3881</v>
      </c>
      <c r="AE619" t="s">
        <v>4856</v>
      </c>
      <c r="AF619" t="s">
        <v>3876</v>
      </c>
    </row>
    <row r="620" spans="1:32" x14ac:dyDescent="0.25">
      <c r="A620" s="161">
        <v>45683</v>
      </c>
      <c r="B620" s="161">
        <v>45683</v>
      </c>
      <c r="C620" t="s">
        <v>3868</v>
      </c>
      <c r="D620" t="s">
        <v>3877</v>
      </c>
      <c r="E620" t="s">
        <v>1914</v>
      </c>
      <c r="F620" s="375">
        <v>41048</v>
      </c>
      <c r="G620" t="s">
        <v>4857</v>
      </c>
      <c r="H620" t="s">
        <v>3903</v>
      </c>
      <c r="I620" s="375">
        <v>46115</v>
      </c>
      <c r="J620" t="s">
        <v>22</v>
      </c>
      <c r="K620" t="s">
        <v>3904</v>
      </c>
      <c r="L620" s="33">
        <v>490</v>
      </c>
      <c r="M620" s="33">
        <v>0</v>
      </c>
      <c r="N620" s="33">
        <v>490</v>
      </c>
      <c r="O620" s="33">
        <v>490</v>
      </c>
      <c r="P620" s="33">
        <v>0</v>
      </c>
      <c r="Q620" s="33">
        <v>0</v>
      </c>
      <c r="R620" s="33">
        <v>0</v>
      </c>
      <c r="S620" s="33">
        <v>0</v>
      </c>
      <c r="T620" s="33">
        <v>0</v>
      </c>
      <c r="U620" s="33">
        <v>0</v>
      </c>
      <c r="V620" s="33">
        <v>490</v>
      </c>
      <c r="W620" s="33">
        <v>0</v>
      </c>
      <c r="X620" s="33">
        <v>0</v>
      </c>
      <c r="Y620" s="33">
        <v>0</v>
      </c>
      <c r="Z620" s="33">
        <v>0</v>
      </c>
      <c r="AA620" s="33">
        <v>0</v>
      </c>
      <c r="AB620" s="33">
        <v>0</v>
      </c>
      <c r="AC620" t="s">
        <v>4176</v>
      </c>
      <c r="AD620" t="s">
        <v>3874</v>
      </c>
      <c r="AE620" t="s">
        <v>4858</v>
      </c>
      <c r="AF620" t="s">
        <v>3876</v>
      </c>
    </row>
    <row r="621" spans="1:32" x14ac:dyDescent="0.25">
      <c r="A621" s="161">
        <v>45683</v>
      </c>
      <c r="B621" s="161">
        <v>45683</v>
      </c>
      <c r="C621" t="s">
        <v>3894</v>
      </c>
      <c r="D621" t="s">
        <v>3891</v>
      </c>
      <c r="E621" t="s">
        <v>3907</v>
      </c>
      <c r="F621" s="375">
        <v>36413</v>
      </c>
      <c r="G621" t="s">
        <v>4859</v>
      </c>
      <c r="H621" t="s">
        <v>3871</v>
      </c>
      <c r="I621" s="375">
        <v>46117</v>
      </c>
      <c r="J621" t="s">
        <v>3888</v>
      </c>
      <c r="K621" t="s">
        <v>3904</v>
      </c>
      <c r="L621" s="33">
        <v>1326.4</v>
      </c>
      <c r="M621" s="33">
        <v>819.13</v>
      </c>
      <c r="N621" s="33">
        <v>0</v>
      </c>
      <c r="O621" s="33">
        <v>0</v>
      </c>
      <c r="P621" s="33">
        <v>0</v>
      </c>
      <c r="Q621" s="33">
        <v>0</v>
      </c>
      <c r="R621" s="33">
        <v>1326.4</v>
      </c>
      <c r="S621" s="33">
        <v>507.28</v>
      </c>
      <c r="T621" s="33">
        <v>0</v>
      </c>
      <c r="U621" s="33">
        <v>0</v>
      </c>
      <c r="V621" s="33">
        <v>507.28</v>
      </c>
      <c r="W621" s="33">
        <v>0</v>
      </c>
      <c r="X621" s="33">
        <v>0</v>
      </c>
      <c r="Y621" s="33">
        <v>0</v>
      </c>
      <c r="Z621" s="33">
        <v>507.27</v>
      </c>
      <c r="AA621" s="33">
        <v>0</v>
      </c>
      <c r="AB621" s="33">
        <v>0</v>
      </c>
      <c r="AC621" t="s">
        <v>3983</v>
      </c>
      <c r="AD621" t="s">
        <v>3881</v>
      </c>
      <c r="AE621" t="s">
        <v>4860</v>
      </c>
      <c r="AF621" t="s">
        <v>3876</v>
      </c>
    </row>
    <row r="622" spans="1:32" x14ac:dyDescent="0.25">
      <c r="A622" s="161">
        <v>45683</v>
      </c>
      <c r="B622" s="161">
        <v>45683</v>
      </c>
      <c r="C622" t="s">
        <v>3868</v>
      </c>
      <c r="D622" t="s">
        <v>3877</v>
      </c>
      <c r="E622" t="s">
        <v>3878</v>
      </c>
      <c r="F622" s="375">
        <v>40939</v>
      </c>
      <c r="G622" t="s">
        <v>3959</v>
      </c>
      <c r="H622" t="s">
        <v>3903</v>
      </c>
      <c r="I622" s="375">
        <v>46121</v>
      </c>
      <c r="J622" t="s">
        <v>22</v>
      </c>
      <c r="K622" t="s">
        <v>3904</v>
      </c>
      <c r="L622" s="33">
        <v>595</v>
      </c>
      <c r="M622" s="33">
        <v>0</v>
      </c>
      <c r="N622" s="33">
        <v>595</v>
      </c>
      <c r="O622" s="33">
        <v>595</v>
      </c>
      <c r="P622" s="33">
        <v>0</v>
      </c>
      <c r="Q622" s="33">
        <v>0</v>
      </c>
      <c r="R622" s="33">
        <v>0</v>
      </c>
      <c r="S622" s="33">
        <v>0</v>
      </c>
      <c r="T622" s="33">
        <v>0</v>
      </c>
      <c r="U622" s="33">
        <v>0</v>
      </c>
      <c r="V622" s="33">
        <v>595</v>
      </c>
      <c r="W622" s="33">
        <v>0</v>
      </c>
      <c r="X622" s="33">
        <v>0</v>
      </c>
      <c r="Y622" s="33">
        <v>0</v>
      </c>
      <c r="Z622" s="33">
        <v>0</v>
      </c>
      <c r="AA622" s="33">
        <v>0</v>
      </c>
      <c r="AB622" s="33">
        <v>0</v>
      </c>
      <c r="AC622" t="s">
        <v>4176</v>
      </c>
      <c r="AD622" t="s">
        <v>3881</v>
      </c>
      <c r="AE622" t="s">
        <v>4861</v>
      </c>
      <c r="AF622" t="s">
        <v>3876</v>
      </c>
    </row>
    <row r="623" spans="1:32" x14ac:dyDescent="0.25">
      <c r="A623" s="161">
        <v>45683</v>
      </c>
      <c r="B623" s="161">
        <v>45683</v>
      </c>
      <c r="C623" t="s">
        <v>3894</v>
      </c>
      <c r="D623" t="s">
        <v>4334</v>
      </c>
      <c r="E623" t="s">
        <v>2236</v>
      </c>
      <c r="F623" s="375">
        <v>39813</v>
      </c>
      <c r="G623" t="s">
        <v>4798</v>
      </c>
      <c r="H623" t="s">
        <v>3871</v>
      </c>
      <c r="I623" s="375">
        <v>46126</v>
      </c>
      <c r="J623" t="s">
        <v>3888</v>
      </c>
      <c r="K623" t="s">
        <v>3904</v>
      </c>
      <c r="L623" s="33">
        <v>804.34</v>
      </c>
      <c r="M623" s="33">
        <v>241.3</v>
      </c>
      <c r="N623" s="33">
        <v>0</v>
      </c>
      <c r="O623" s="33">
        <v>0</v>
      </c>
      <c r="P623" s="33">
        <v>0</v>
      </c>
      <c r="Q623" s="33">
        <v>0</v>
      </c>
      <c r="R623" s="33">
        <v>804.34</v>
      </c>
      <c r="S623" s="33">
        <v>563.04</v>
      </c>
      <c r="T623" s="33">
        <v>0</v>
      </c>
      <c r="U623" s="33">
        <v>0</v>
      </c>
      <c r="V623" s="33">
        <v>563.04</v>
      </c>
      <c r="W623" s="33">
        <v>0</v>
      </c>
      <c r="X623" s="33">
        <v>0</v>
      </c>
      <c r="Y623" s="33">
        <v>0</v>
      </c>
      <c r="Z623" s="33">
        <v>536.04</v>
      </c>
      <c r="AA623" s="33">
        <v>0</v>
      </c>
      <c r="AB623" s="33">
        <v>27</v>
      </c>
      <c r="AC623" t="s">
        <v>4009</v>
      </c>
      <c r="AD623" t="s">
        <v>3881</v>
      </c>
      <c r="AE623" t="s">
        <v>4862</v>
      </c>
      <c r="AF623" t="s">
        <v>3876</v>
      </c>
    </row>
    <row r="624" spans="1:32" x14ac:dyDescent="0.25">
      <c r="A624" s="161">
        <v>45683</v>
      </c>
      <c r="B624" s="161">
        <v>45683</v>
      </c>
      <c r="C624" t="s">
        <v>3868</v>
      </c>
      <c r="D624" t="s">
        <v>3877</v>
      </c>
      <c r="E624" t="s">
        <v>3878</v>
      </c>
      <c r="F624" s="375">
        <v>39234</v>
      </c>
      <c r="G624" t="s">
        <v>4863</v>
      </c>
      <c r="H624" t="s">
        <v>3903</v>
      </c>
      <c r="I624" s="375">
        <v>46129</v>
      </c>
      <c r="J624" t="s">
        <v>22</v>
      </c>
      <c r="K624" t="s">
        <v>3904</v>
      </c>
      <c r="L624" s="33">
        <v>175</v>
      </c>
      <c r="M624" s="33">
        <v>0</v>
      </c>
      <c r="N624" s="33">
        <v>175</v>
      </c>
      <c r="O624" s="33">
        <v>175</v>
      </c>
      <c r="P624" s="33">
        <v>0</v>
      </c>
      <c r="Q624" s="33">
        <v>0</v>
      </c>
      <c r="R624" s="33">
        <v>0</v>
      </c>
      <c r="S624" s="33">
        <v>0</v>
      </c>
      <c r="T624" s="33">
        <v>0</v>
      </c>
      <c r="U624" s="33">
        <v>0</v>
      </c>
      <c r="V624" s="33">
        <v>175</v>
      </c>
      <c r="W624" s="33">
        <v>0</v>
      </c>
      <c r="X624" s="33">
        <v>0</v>
      </c>
      <c r="Y624" s="33">
        <v>0</v>
      </c>
      <c r="Z624" s="33">
        <v>0</v>
      </c>
      <c r="AA624" s="33">
        <v>0</v>
      </c>
      <c r="AB624" s="33">
        <v>0</v>
      </c>
      <c r="AC624" t="s">
        <v>3873</v>
      </c>
      <c r="AD624" t="s">
        <v>3881</v>
      </c>
      <c r="AE624" t="s">
        <v>4864</v>
      </c>
      <c r="AF624" t="s">
        <v>3876</v>
      </c>
    </row>
    <row r="625" spans="1:32" x14ac:dyDescent="0.25">
      <c r="A625" s="161">
        <v>45683</v>
      </c>
      <c r="B625" s="161">
        <v>45683</v>
      </c>
      <c r="C625" t="s">
        <v>3894</v>
      </c>
      <c r="D625" t="s">
        <v>3891</v>
      </c>
      <c r="E625" t="s">
        <v>3997</v>
      </c>
      <c r="F625" s="375">
        <v>40939</v>
      </c>
      <c r="G625" t="s">
        <v>3959</v>
      </c>
      <c r="H625" t="s">
        <v>3871</v>
      </c>
      <c r="I625" s="375">
        <v>46131</v>
      </c>
      <c r="J625" t="s">
        <v>22</v>
      </c>
      <c r="K625" t="s">
        <v>3904</v>
      </c>
      <c r="L625" s="33">
        <v>51.98</v>
      </c>
      <c r="M625" s="33">
        <v>51.98</v>
      </c>
      <c r="N625" s="33">
        <v>0</v>
      </c>
      <c r="O625" s="33">
        <v>0</v>
      </c>
      <c r="P625" s="33">
        <v>0</v>
      </c>
      <c r="Q625" s="33">
        <v>0</v>
      </c>
      <c r="R625" s="33">
        <v>51.98</v>
      </c>
      <c r="S625" s="33">
        <v>0</v>
      </c>
      <c r="T625" s="33">
        <v>0</v>
      </c>
      <c r="U625" s="33">
        <v>0</v>
      </c>
      <c r="V625" s="33">
        <v>0</v>
      </c>
      <c r="W625" s="33">
        <v>0</v>
      </c>
      <c r="X625" s="33">
        <v>0</v>
      </c>
      <c r="Y625" s="33">
        <v>0</v>
      </c>
      <c r="Z625" s="33">
        <v>0</v>
      </c>
      <c r="AA625" s="33">
        <v>0</v>
      </c>
      <c r="AB625" s="33">
        <v>0</v>
      </c>
      <c r="AC625" t="s">
        <v>3957</v>
      </c>
      <c r="AD625" t="s">
        <v>3881</v>
      </c>
      <c r="AE625" t="s">
        <v>4865</v>
      </c>
      <c r="AF625" t="s">
        <v>3876</v>
      </c>
    </row>
    <row r="626" spans="1:32" x14ac:dyDescent="0.25">
      <c r="A626" s="161">
        <v>45683</v>
      </c>
      <c r="B626" s="161">
        <v>45683</v>
      </c>
      <c r="C626" t="s">
        <v>3894</v>
      </c>
      <c r="D626" t="s">
        <v>3996</v>
      </c>
      <c r="E626" t="s">
        <v>2236</v>
      </c>
      <c r="F626" s="375">
        <v>39234</v>
      </c>
      <c r="G626" t="s">
        <v>4863</v>
      </c>
      <c r="H626" t="s">
        <v>3903</v>
      </c>
      <c r="I626" s="375">
        <v>46132</v>
      </c>
      <c r="J626" t="s">
        <v>22</v>
      </c>
      <c r="K626" t="s">
        <v>3904</v>
      </c>
      <c r="L626" s="33">
        <v>122.5</v>
      </c>
      <c r="M626" s="33">
        <v>0</v>
      </c>
      <c r="N626" s="33">
        <v>122.5</v>
      </c>
      <c r="O626" s="33">
        <v>122.5</v>
      </c>
      <c r="P626" s="33">
        <v>0</v>
      </c>
      <c r="Q626" s="33">
        <v>0</v>
      </c>
      <c r="R626" s="33">
        <v>0</v>
      </c>
      <c r="S626" s="33">
        <v>0</v>
      </c>
      <c r="T626" s="33">
        <v>0</v>
      </c>
      <c r="U626" s="33">
        <v>0</v>
      </c>
      <c r="V626" s="33">
        <v>122.5</v>
      </c>
      <c r="W626" s="33">
        <v>0</v>
      </c>
      <c r="X626" s="33">
        <v>0</v>
      </c>
      <c r="Y626" s="33">
        <v>0</v>
      </c>
      <c r="Z626" s="33">
        <v>0</v>
      </c>
      <c r="AA626" s="33">
        <v>0</v>
      </c>
      <c r="AB626" s="33">
        <v>0</v>
      </c>
      <c r="AC626" t="s">
        <v>3873</v>
      </c>
      <c r="AD626" t="s">
        <v>3881</v>
      </c>
      <c r="AE626" t="s">
        <v>4866</v>
      </c>
      <c r="AF626" t="s">
        <v>3876</v>
      </c>
    </row>
    <row r="627" spans="1:32" x14ac:dyDescent="0.25">
      <c r="A627" s="161">
        <v>45683</v>
      </c>
      <c r="B627" s="161">
        <v>45683</v>
      </c>
      <c r="C627" t="s">
        <v>3894</v>
      </c>
      <c r="D627" t="s">
        <v>3996</v>
      </c>
      <c r="E627" t="s">
        <v>2236</v>
      </c>
      <c r="F627" s="375">
        <v>39234</v>
      </c>
      <c r="G627" t="s">
        <v>4863</v>
      </c>
      <c r="H627" t="s">
        <v>3871</v>
      </c>
      <c r="I627" s="375">
        <v>46134</v>
      </c>
      <c r="J627" t="s">
        <v>22</v>
      </c>
      <c r="K627" t="s">
        <v>3904</v>
      </c>
      <c r="L627" s="33">
        <v>208</v>
      </c>
      <c r="M627" s="33">
        <v>208</v>
      </c>
      <c r="N627" s="33">
        <v>0</v>
      </c>
      <c r="O627" s="33">
        <v>0</v>
      </c>
      <c r="P627" s="33">
        <v>0</v>
      </c>
      <c r="Q627" s="33">
        <v>0</v>
      </c>
      <c r="R627" s="33">
        <v>208</v>
      </c>
      <c r="S627" s="33">
        <v>0</v>
      </c>
      <c r="T627" s="33">
        <v>0</v>
      </c>
      <c r="U627" s="33">
        <v>0</v>
      </c>
      <c r="V627" s="33">
        <v>0</v>
      </c>
      <c r="W627" s="33">
        <v>0</v>
      </c>
      <c r="X627" s="33">
        <v>0</v>
      </c>
      <c r="Y627" s="33">
        <v>0</v>
      </c>
      <c r="Z627" s="33">
        <v>0</v>
      </c>
      <c r="AA627" s="33">
        <v>0</v>
      </c>
      <c r="AB627" s="33">
        <v>0</v>
      </c>
      <c r="AC627" t="s">
        <v>3873</v>
      </c>
      <c r="AD627" t="s">
        <v>3881</v>
      </c>
      <c r="AE627" t="s">
        <v>4866</v>
      </c>
      <c r="AF627" t="s">
        <v>3876</v>
      </c>
    </row>
    <row r="628" spans="1:32" x14ac:dyDescent="0.25">
      <c r="A628" s="161">
        <v>45683</v>
      </c>
      <c r="B628" s="161">
        <v>45683</v>
      </c>
      <c r="C628" t="s">
        <v>3894</v>
      </c>
      <c r="D628" t="s">
        <v>4334</v>
      </c>
      <c r="E628" t="s">
        <v>3907</v>
      </c>
      <c r="F628" s="375">
        <v>35150</v>
      </c>
      <c r="G628" t="s">
        <v>4867</v>
      </c>
      <c r="H628" t="s">
        <v>3903</v>
      </c>
      <c r="I628" s="375">
        <v>46135</v>
      </c>
      <c r="J628" t="s">
        <v>22</v>
      </c>
      <c r="K628" t="s">
        <v>3904</v>
      </c>
      <c r="L628" s="33">
        <v>192.5</v>
      </c>
      <c r="M628" s="33">
        <v>0</v>
      </c>
      <c r="N628" s="33">
        <v>192.5</v>
      </c>
      <c r="O628" s="33">
        <v>192.5</v>
      </c>
      <c r="P628" s="33">
        <v>0</v>
      </c>
      <c r="Q628" s="33">
        <v>0</v>
      </c>
      <c r="R628" s="33">
        <v>0</v>
      </c>
      <c r="S628" s="33">
        <v>0</v>
      </c>
      <c r="T628" s="33">
        <v>0</v>
      </c>
      <c r="U628" s="33">
        <v>0</v>
      </c>
      <c r="V628" s="33">
        <v>192.5</v>
      </c>
      <c r="W628" s="33">
        <v>0</v>
      </c>
      <c r="X628" s="33">
        <v>0</v>
      </c>
      <c r="Y628" s="33">
        <v>0</v>
      </c>
      <c r="Z628" s="33">
        <v>0</v>
      </c>
      <c r="AA628" s="33">
        <v>0</v>
      </c>
      <c r="AB628" s="33">
        <v>0</v>
      </c>
      <c r="AC628" t="s">
        <v>3873</v>
      </c>
      <c r="AD628" t="s">
        <v>3881</v>
      </c>
      <c r="AE628" t="s">
        <v>4868</v>
      </c>
      <c r="AF628" t="s">
        <v>3876</v>
      </c>
    </row>
    <row r="629" spans="1:32" x14ac:dyDescent="0.25">
      <c r="A629" s="161">
        <v>45683</v>
      </c>
      <c r="B629" s="161">
        <v>45683</v>
      </c>
      <c r="C629" t="s">
        <v>3894</v>
      </c>
      <c r="D629" t="s">
        <v>4334</v>
      </c>
      <c r="E629" t="s">
        <v>3907</v>
      </c>
      <c r="F629" s="375">
        <v>35150</v>
      </c>
      <c r="G629" t="s">
        <v>4867</v>
      </c>
      <c r="H629" t="s">
        <v>3871</v>
      </c>
      <c r="I629" s="375">
        <v>46138</v>
      </c>
      <c r="J629" t="s">
        <v>22</v>
      </c>
      <c r="K629" t="s">
        <v>3904</v>
      </c>
      <c r="L629" s="33">
        <v>363.93</v>
      </c>
      <c r="M629" s="33">
        <v>363.93</v>
      </c>
      <c r="N629" s="33">
        <v>0</v>
      </c>
      <c r="O629" s="33">
        <v>0</v>
      </c>
      <c r="P629" s="33">
        <v>0</v>
      </c>
      <c r="Q629" s="33">
        <v>0</v>
      </c>
      <c r="R629" s="33">
        <v>363.93</v>
      </c>
      <c r="S629" s="33">
        <v>0</v>
      </c>
      <c r="T629" s="33">
        <v>0</v>
      </c>
      <c r="U629" s="33">
        <v>0</v>
      </c>
      <c r="V629" s="33">
        <v>0</v>
      </c>
      <c r="W629" s="33">
        <v>0</v>
      </c>
      <c r="X629" s="33">
        <v>0</v>
      </c>
      <c r="Y629" s="33">
        <v>0</v>
      </c>
      <c r="Z629" s="33">
        <v>0</v>
      </c>
      <c r="AA629" s="33">
        <v>0</v>
      </c>
      <c r="AB629" s="33">
        <v>0</v>
      </c>
      <c r="AC629" t="s">
        <v>3873</v>
      </c>
      <c r="AD629" t="s">
        <v>3881</v>
      </c>
      <c r="AE629" t="s">
        <v>4868</v>
      </c>
      <c r="AF629" t="s">
        <v>3876</v>
      </c>
    </row>
    <row r="630" spans="1:32" x14ac:dyDescent="0.25">
      <c r="A630" s="161">
        <v>45683</v>
      </c>
      <c r="B630" t="s">
        <v>3867</v>
      </c>
      <c r="C630" t="s">
        <v>3894</v>
      </c>
      <c r="D630" t="s">
        <v>3996</v>
      </c>
      <c r="E630" t="s">
        <v>3907</v>
      </c>
      <c r="F630" s="375">
        <v>40204</v>
      </c>
      <c r="G630" t="s">
        <v>4869</v>
      </c>
      <c r="H630" t="s">
        <v>3903</v>
      </c>
      <c r="I630" s="375">
        <v>46140</v>
      </c>
      <c r="J630" t="s">
        <v>3867</v>
      </c>
      <c r="K630" t="s">
        <v>3904</v>
      </c>
      <c r="L630" s="33">
        <v>192.5</v>
      </c>
      <c r="M630" s="33">
        <v>0</v>
      </c>
      <c r="N630" s="33">
        <v>192.5</v>
      </c>
      <c r="O630" s="33">
        <v>192.5</v>
      </c>
      <c r="P630" s="33">
        <v>0</v>
      </c>
      <c r="Q630" s="33">
        <v>0</v>
      </c>
      <c r="R630" s="33">
        <v>0</v>
      </c>
      <c r="S630" s="33">
        <v>0</v>
      </c>
      <c r="T630" s="33">
        <v>0</v>
      </c>
      <c r="U630" s="33">
        <v>0</v>
      </c>
      <c r="V630" s="33">
        <v>192.5</v>
      </c>
      <c r="W630" s="33">
        <v>0</v>
      </c>
      <c r="X630" s="33">
        <v>0</v>
      </c>
      <c r="Y630" s="33">
        <v>0</v>
      </c>
      <c r="Z630" s="33">
        <v>0</v>
      </c>
      <c r="AA630" s="33">
        <v>0</v>
      </c>
      <c r="AB630" s="33">
        <v>0</v>
      </c>
      <c r="AC630" t="s">
        <v>3873</v>
      </c>
      <c r="AD630" t="s">
        <v>3881</v>
      </c>
      <c r="AE630" t="s">
        <v>4868</v>
      </c>
      <c r="AF630" t="s">
        <v>3876</v>
      </c>
    </row>
    <row r="631" spans="1:32" x14ac:dyDescent="0.25">
      <c r="A631" s="161">
        <v>45683</v>
      </c>
      <c r="B631" s="161">
        <v>45683</v>
      </c>
      <c r="C631" t="s">
        <v>3894</v>
      </c>
      <c r="D631" t="s">
        <v>3996</v>
      </c>
      <c r="E631" t="s">
        <v>3907</v>
      </c>
      <c r="F631" s="375">
        <v>40204</v>
      </c>
      <c r="G631" t="s">
        <v>4869</v>
      </c>
      <c r="H631" t="s">
        <v>3871</v>
      </c>
      <c r="I631" s="375">
        <v>46143</v>
      </c>
      <c r="J631" t="s">
        <v>3888</v>
      </c>
      <c r="K631" t="s">
        <v>3904</v>
      </c>
      <c r="L631" s="33">
        <v>202.76</v>
      </c>
      <c r="M631" s="33">
        <v>124.8</v>
      </c>
      <c r="N631" s="33">
        <v>0</v>
      </c>
      <c r="O631" s="33">
        <v>0</v>
      </c>
      <c r="P631" s="33">
        <v>0</v>
      </c>
      <c r="Q631" s="33">
        <v>0</v>
      </c>
      <c r="R631" s="33">
        <v>202.76</v>
      </c>
      <c r="S631" s="33">
        <v>77.959999999999994</v>
      </c>
      <c r="T631" s="33">
        <v>0</v>
      </c>
      <c r="U631" s="33">
        <v>0</v>
      </c>
      <c r="V631" s="33">
        <v>77.959999999999994</v>
      </c>
      <c r="W631" s="33">
        <v>0</v>
      </c>
      <c r="X631" s="33">
        <v>0</v>
      </c>
      <c r="Y631" s="33">
        <v>0</v>
      </c>
      <c r="Z631" s="33">
        <v>77.959999999999994</v>
      </c>
      <c r="AA631" s="33">
        <v>0</v>
      </c>
      <c r="AB631" s="33">
        <v>0</v>
      </c>
      <c r="AC631" t="s">
        <v>3873</v>
      </c>
      <c r="AD631" t="s">
        <v>3881</v>
      </c>
      <c r="AE631" t="s">
        <v>4868</v>
      </c>
      <c r="AF631" t="s">
        <v>3876</v>
      </c>
    </row>
    <row r="632" spans="1:32" x14ac:dyDescent="0.25">
      <c r="A632" s="161">
        <v>45683</v>
      </c>
      <c r="B632" s="161">
        <v>45683</v>
      </c>
      <c r="C632" t="s">
        <v>3868</v>
      </c>
      <c r="D632" t="s">
        <v>3877</v>
      </c>
      <c r="E632" t="s">
        <v>3878</v>
      </c>
      <c r="F632" s="375">
        <v>35051</v>
      </c>
      <c r="G632" t="s">
        <v>4870</v>
      </c>
      <c r="H632" t="s">
        <v>3903</v>
      </c>
      <c r="I632" s="375">
        <v>46145</v>
      </c>
      <c r="J632" t="s">
        <v>22</v>
      </c>
      <c r="K632" t="s">
        <v>3904</v>
      </c>
      <c r="L632" s="33">
        <v>175</v>
      </c>
      <c r="M632" s="33">
        <v>0</v>
      </c>
      <c r="N632" s="33">
        <v>175</v>
      </c>
      <c r="O632" s="33">
        <v>175</v>
      </c>
      <c r="P632" s="33">
        <v>0</v>
      </c>
      <c r="Q632" s="33">
        <v>0</v>
      </c>
      <c r="R632" s="33">
        <v>0</v>
      </c>
      <c r="S632" s="33">
        <v>0</v>
      </c>
      <c r="T632" s="33">
        <v>0</v>
      </c>
      <c r="U632" s="33">
        <v>0</v>
      </c>
      <c r="V632" s="33">
        <v>175</v>
      </c>
      <c r="W632" s="33">
        <v>0</v>
      </c>
      <c r="X632" s="33">
        <v>0</v>
      </c>
      <c r="Y632" s="33">
        <v>0</v>
      </c>
      <c r="Z632" s="33">
        <v>0</v>
      </c>
      <c r="AA632" s="33">
        <v>0</v>
      </c>
      <c r="AB632" s="33">
        <v>0</v>
      </c>
      <c r="AC632" t="s">
        <v>3938</v>
      </c>
      <c r="AD632" t="s">
        <v>3881</v>
      </c>
      <c r="AE632" t="s">
        <v>4871</v>
      </c>
      <c r="AF632" t="s">
        <v>3876</v>
      </c>
    </row>
    <row r="633" spans="1:32" x14ac:dyDescent="0.25">
      <c r="A633" s="161">
        <v>45683</v>
      </c>
      <c r="B633" s="161">
        <v>45683</v>
      </c>
      <c r="C633" t="s">
        <v>3894</v>
      </c>
      <c r="D633" t="s">
        <v>3996</v>
      </c>
      <c r="E633" t="s">
        <v>3907</v>
      </c>
      <c r="F633" s="375">
        <v>35051</v>
      </c>
      <c r="G633" t="s">
        <v>4870</v>
      </c>
      <c r="H633" t="s">
        <v>3903</v>
      </c>
      <c r="I633" s="375">
        <v>46147</v>
      </c>
      <c r="J633" t="s">
        <v>22</v>
      </c>
      <c r="K633" t="s">
        <v>3904</v>
      </c>
      <c r="L633" s="33">
        <v>122.5</v>
      </c>
      <c r="M633" s="33">
        <v>0</v>
      </c>
      <c r="N633" s="33">
        <v>122.5</v>
      </c>
      <c r="O633" s="33">
        <v>122.5</v>
      </c>
      <c r="P633" s="33">
        <v>0</v>
      </c>
      <c r="Q633" s="33">
        <v>0</v>
      </c>
      <c r="R633" s="33">
        <v>0</v>
      </c>
      <c r="S633" s="33">
        <v>0</v>
      </c>
      <c r="T633" s="33">
        <v>0</v>
      </c>
      <c r="U633" s="33">
        <v>0</v>
      </c>
      <c r="V633" s="33">
        <v>122.5</v>
      </c>
      <c r="W633" s="33">
        <v>0</v>
      </c>
      <c r="X633" s="33">
        <v>0</v>
      </c>
      <c r="Y633" s="33">
        <v>0</v>
      </c>
      <c r="Z633" s="33">
        <v>0</v>
      </c>
      <c r="AA633" s="33">
        <v>0</v>
      </c>
      <c r="AB633" s="33">
        <v>0</v>
      </c>
      <c r="AC633" t="s">
        <v>3957</v>
      </c>
      <c r="AD633" t="s">
        <v>3881</v>
      </c>
      <c r="AE633" t="s">
        <v>4872</v>
      </c>
      <c r="AF633" t="s">
        <v>3876</v>
      </c>
    </row>
    <row r="634" spans="1:32" x14ac:dyDescent="0.25">
      <c r="A634" s="161">
        <v>45683</v>
      </c>
      <c r="B634" s="161">
        <v>45683</v>
      </c>
      <c r="C634" t="s">
        <v>3894</v>
      </c>
      <c r="D634" t="s">
        <v>3996</v>
      </c>
      <c r="E634" t="s">
        <v>3907</v>
      </c>
      <c r="F634" s="375">
        <v>35051</v>
      </c>
      <c r="G634" t="s">
        <v>4870</v>
      </c>
      <c r="H634" t="s">
        <v>3871</v>
      </c>
      <c r="I634" s="375">
        <v>46149</v>
      </c>
      <c r="J634" t="s">
        <v>22</v>
      </c>
      <c r="K634" t="s">
        <v>3904</v>
      </c>
      <c r="L634" s="33">
        <v>124.8</v>
      </c>
      <c r="M634" s="33">
        <v>124.8</v>
      </c>
      <c r="N634" s="33">
        <v>0</v>
      </c>
      <c r="O634" s="33">
        <v>0</v>
      </c>
      <c r="P634" s="33">
        <v>0</v>
      </c>
      <c r="Q634" s="33">
        <v>0</v>
      </c>
      <c r="R634" s="33">
        <v>124.8</v>
      </c>
      <c r="S634" s="33">
        <v>0</v>
      </c>
      <c r="T634" s="33">
        <v>0</v>
      </c>
      <c r="U634" s="33">
        <v>0</v>
      </c>
      <c r="V634" s="33">
        <v>0</v>
      </c>
      <c r="W634" s="33">
        <v>0</v>
      </c>
      <c r="X634" s="33">
        <v>0</v>
      </c>
      <c r="Y634" s="33">
        <v>0</v>
      </c>
      <c r="Z634" s="33">
        <v>0</v>
      </c>
      <c r="AA634" s="33">
        <v>0</v>
      </c>
      <c r="AB634" s="33">
        <v>0</v>
      </c>
      <c r="AC634" t="s">
        <v>3957</v>
      </c>
      <c r="AD634" t="s">
        <v>3881</v>
      </c>
      <c r="AE634" t="s">
        <v>4872</v>
      </c>
      <c r="AF634" t="s">
        <v>3876</v>
      </c>
    </row>
    <row r="635" spans="1:32" x14ac:dyDescent="0.25">
      <c r="A635" s="161">
        <v>45683</v>
      </c>
      <c r="B635" s="161">
        <v>45683</v>
      </c>
      <c r="C635" t="s">
        <v>3894</v>
      </c>
      <c r="D635" t="s">
        <v>3891</v>
      </c>
      <c r="E635" t="s">
        <v>3997</v>
      </c>
      <c r="F635" s="375">
        <v>36057</v>
      </c>
      <c r="G635" t="s">
        <v>4873</v>
      </c>
      <c r="H635" t="s">
        <v>3903</v>
      </c>
      <c r="I635" s="375">
        <v>46150</v>
      </c>
      <c r="J635" t="s">
        <v>22</v>
      </c>
      <c r="K635" t="s">
        <v>3904</v>
      </c>
      <c r="L635" s="33">
        <v>175</v>
      </c>
      <c r="M635" s="33">
        <v>0</v>
      </c>
      <c r="N635" s="33">
        <v>175</v>
      </c>
      <c r="O635" s="33">
        <v>175</v>
      </c>
      <c r="P635" s="33">
        <v>0</v>
      </c>
      <c r="Q635" s="33">
        <v>0</v>
      </c>
      <c r="R635" s="33">
        <v>0</v>
      </c>
      <c r="S635" s="33">
        <v>0</v>
      </c>
      <c r="T635" s="33">
        <v>0</v>
      </c>
      <c r="U635" s="33">
        <v>0</v>
      </c>
      <c r="V635" s="33">
        <v>175</v>
      </c>
      <c r="W635" s="33">
        <v>0</v>
      </c>
      <c r="X635" s="33">
        <v>0</v>
      </c>
      <c r="Y635" s="33">
        <v>0</v>
      </c>
      <c r="Z635" s="33">
        <v>0</v>
      </c>
      <c r="AA635" s="33">
        <v>0</v>
      </c>
      <c r="AB635" s="33">
        <v>0</v>
      </c>
      <c r="AC635" t="s">
        <v>3983</v>
      </c>
      <c r="AD635" t="s">
        <v>3881</v>
      </c>
      <c r="AE635" t="s">
        <v>4874</v>
      </c>
      <c r="AF635" t="s">
        <v>3876</v>
      </c>
    </row>
    <row r="636" spans="1:32" x14ac:dyDescent="0.25">
      <c r="A636" s="161">
        <v>45683</v>
      </c>
      <c r="B636" s="161">
        <v>45683</v>
      </c>
      <c r="C636" t="s">
        <v>3894</v>
      </c>
      <c r="D636" t="s">
        <v>3891</v>
      </c>
      <c r="E636" t="s">
        <v>3997</v>
      </c>
      <c r="F636" s="375">
        <v>36057</v>
      </c>
      <c r="G636" t="s">
        <v>4873</v>
      </c>
      <c r="H636" t="s">
        <v>3871</v>
      </c>
      <c r="I636" s="375">
        <v>46152</v>
      </c>
      <c r="J636" t="s">
        <v>22</v>
      </c>
      <c r="K636" t="s">
        <v>3904</v>
      </c>
      <c r="L636" s="33">
        <v>467.78</v>
      </c>
      <c r="M636" s="33">
        <v>467.78</v>
      </c>
      <c r="N636" s="33">
        <v>0</v>
      </c>
      <c r="O636" s="33">
        <v>0</v>
      </c>
      <c r="P636" s="33">
        <v>0</v>
      </c>
      <c r="Q636" s="33">
        <v>0</v>
      </c>
      <c r="R636" s="33">
        <v>467.78</v>
      </c>
      <c r="S636" s="33">
        <v>0</v>
      </c>
      <c r="T636" s="33">
        <v>0</v>
      </c>
      <c r="U636" s="33">
        <v>0</v>
      </c>
      <c r="V636" s="33">
        <v>0</v>
      </c>
      <c r="W636" s="33">
        <v>0</v>
      </c>
      <c r="X636" s="33">
        <v>0</v>
      </c>
      <c r="Y636" s="33">
        <v>0</v>
      </c>
      <c r="Z636" s="33">
        <v>0</v>
      </c>
      <c r="AA636" s="33">
        <v>0</v>
      </c>
      <c r="AB636" s="33">
        <v>0</v>
      </c>
      <c r="AC636" t="s">
        <v>3983</v>
      </c>
      <c r="AD636" t="s">
        <v>3881</v>
      </c>
      <c r="AE636" t="s">
        <v>4874</v>
      </c>
      <c r="AF636" t="s">
        <v>3876</v>
      </c>
    </row>
    <row r="637" spans="1:32" x14ac:dyDescent="0.25">
      <c r="A637" s="161">
        <v>45683</v>
      </c>
      <c r="B637" s="161">
        <v>45683</v>
      </c>
      <c r="C637" t="s">
        <v>3894</v>
      </c>
      <c r="D637" t="s">
        <v>4334</v>
      </c>
      <c r="E637" t="s">
        <v>2236</v>
      </c>
      <c r="F637" s="375">
        <v>41050</v>
      </c>
      <c r="G637" t="s">
        <v>4875</v>
      </c>
      <c r="H637" t="s">
        <v>4084</v>
      </c>
      <c r="I637" s="375">
        <v>46155</v>
      </c>
      <c r="J637" t="s">
        <v>22</v>
      </c>
      <c r="K637" t="s">
        <v>3904</v>
      </c>
      <c r="L637" s="33">
        <v>569.98</v>
      </c>
      <c r="M637" s="33">
        <v>0</v>
      </c>
      <c r="N637" s="33">
        <v>569.98</v>
      </c>
      <c r="O637" s="33">
        <v>569.98</v>
      </c>
      <c r="P637" s="33">
        <v>0</v>
      </c>
      <c r="Q637" s="33">
        <v>0</v>
      </c>
      <c r="R637" s="33">
        <v>0</v>
      </c>
      <c r="S637" s="33">
        <v>0</v>
      </c>
      <c r="T637" s="33">
        <v>0</v>
      </c>
      <c r="U637" s="33">
        <v>0</v>
      </c>
      <c r="V637" s="33">
        <v>569.98</v>
      </c>
      <c r="W637" s="33">
        <v>0</v>
      </c>
      <c r="X637" s="33">
        <v>0</v>
      </c>
      <c r="Y637" s="33">
        <v>0</v>
      </c>
      <c r="Z637" s="33">
        <v>0</v>
      </c>
      <c r="AA637" s="33">
        <v>0</v>
      </c>
      <c r="AB637" s="33">
        <v>0</v>
      </c>
      <c r="AC637" t="s">
        <v>4044</v>
      </c>
      <c r="AD637" t="s">
        <v>3881</v>
      </c>
      <c r="AE637" t="s">
        <v>4876</v>
      </c>
      <c r="AF637" t="s">
        <v>3876</v>
      </c>
    </row>
    <row r="638" spans="1:32" x14ac:dyDescent="0.25">
      <c r="A638" s="161">
        <v>45683</v>
      </c>
      <c r="B638" s="161">
        <v>45683</v>
      </c>
      <c r="C638" t="s">
        <v>3868</v>
      </c>
      <c r="D638" t="s">
        <v>3877</v>
      </c>
      <c r="E638" t="s">
        <v>1914</v>
      </c>
      <c r="F638" s="375">
        <v>40692</v>
      </c>
      <c r="G638" t="s">
        <v>4877</v>
      </c>
      <c r="H638" t="s">
        <v>3871</v>
      </c>
      <c r="I638" s="375">
        <v>46161</v>
      </c>
      <c r="J638" t="s">
        <v>3888</v>
      </c>
      <c r="K638" t="s">
        <v>3904</v>
      </c>
      <c r="L638" s="33">
        <v>346.74</v>
      </c>
      <c r="M638" s="33">
        <v>31.17</v>
      </c>
      <c r="N638" s="33">
        <v>0</v>
      </c>
      <c r="O638" s="33">
        <v>0</v>
      </c>
      <c r="P638" s="33">
        <v>0</v>
      </c>
      <c r="Q638" s="33">
        <v>0</v>
      </c>
      <c r="R638" s="33">
        <v>346.74</v>
      </c>
      <c r="S638" s="33">
        <v>315.57</v>
      </c>
      <c r="T638" s="33">
        <v>0</v>
      </c>
      <c r="U638" s="33">
        <v>0</v>
      </c>
      <c r="V638" s="33">
        <v>315.57</v>
      </c>
      <c r="W638" s="33">
        <v>0</v>
      </c>
      <c r="X638" s="33">
        <v>0</v>
      </c>
      <c r="Y638" s="33">
        <v>0</v>
      </c>
      <c r="Z638" s="33">
        <v>315.56</v>
      </c>
      <c r="AA638" s="33">
        <v>0</v>
      </c>
      <c r="AB638" s="33">
        <v>0</v>
      </c>
      <c r="AC638" t="s">
        <v>3972</v>
      </c>
      <c r="AD638" t="s">
        <v>3881</v>
      </c>
      <c r="AE638" t="s">
        <v>4878</v>
      </c>
      <c r="AF638" t="s">
        <v>3876</v>
      </c>
    </row>
    <row r="639" spans="1:32" x14ac:dyDescent="0.25">
      <c r="A639" s="161">
        <v>45683</v>
      </c>
      <c r="B639" s="161">
        <v>45683</v>
      </c>
      <c r="C639" t="s">
        <v>3894</v>
      </c>
      <c r="D639" t="s">
        <v>3891</v>
      </c>
      <c r="E639" t="s">
        <v>3997</v>
      </c>
      <c r="F639" s="375">
        <v>36702</v>
      </c>
      <c r="G639" t="s">
        <v>4879</v>
      </c>
      <c r="H639" t="s">
        <v>4084</v>
      </c>
      <c r="I639" s="375">
        <v>46163</v>
      </c>
      <c r="J639" t="s">
        <v>3888</v>
      </c>
      <c r="K639" t="s">
        <v>3904</v>
      </c>
      <c r="L639" s="33">
        <v>569.98</v>
      </c>
      <c r="M639" s="33">
        <v>0</v>
      </c>
      <c r="N639" s="33">
        <v>455.98</v>
      </c>
      <c r="O639" s="33">
        <v>455.98</v>
      </c>
      <c r="P639" s="33">
        <v>0</v>
      </c>
      <c r="Q639" s="33">
        <v>0</v>
      </c>
      <c r="R639" s="33">
        <v>114</v>
      </c>
      <c r="S639" s="33">
        <v>114</v>
      </c>
      <c r="T639" s="33">
        <v>0</v>
      </c>
      <c r="U639" s="33">
        <v>0</v>
      </c>
      <c r="V639" s="33">
        <v>569.98</v>
      </c>
      <c r="W639" s="33">
        <v>0</v>
      </c>
      <c r="X639" s="33">
        <v>0</v>
      </c>
      <c r="Y639" s="33">
        <v>0</v>
      </c>
      <c r="Z639" s="33">
        <v>114</v>
      </c>
      <c r="AA639" s="33">
        <v>0</v>
      </c>
      <c r="AB639" s="33">
        <v>0</v>
      </c>
      <c r="AC639" t="s">
        <v>3873</v>
      </c>
      <c r="AD639" t="s">
        <v>3881</v>
      </c>
      <c r="AE639" t="s">
        <v>4016</v>
      </c>
      <c r="AF639" t="s">
        <v>3876</v>
      </c>
    </row>
    <row r="640" spans="1:32" x14ac:dyDescent="0.25">
      <c r="A640" s="161">
        <v>45683</v>
      </c>
      <c r="B640" s="161">
        <v>45683</v>
      </c>
      <c r="C640" t="s">
        <v>3868</v>
      </c>
      <c r="D640" t="s">
        <v>3877</v>
      </c>
      <c r="E640" t="s">
        <v>3878</v>
      </c>
      <c r="F640" s="375">
        <v>37557</v>
      </c>
      <c r="G640" t="s">
        <v>4880</v>
      </c>
      <c r="H640" t="s">
        <v>3903</v>
      </c>
      <c r="I640" s="375">
        <v>46169</v>
      </c>
      <c r="J640" t="s">
        <v>22</v>
      </c>
      <c r="K640" t="s">
        <v>3904</v>
      </c>
      <c r="L640" s="33">
        <v>35</v>
      </c>
      <c r="M640" s="33">
        <v>0</v>
      </c>
      <c r="N640" s="33">
        <v>35</v>
      </c>
      <c r="O640" s="33">
        <v>35</v>
      </c>
      <c r="P640" s="33">
        <v>0</v>
      </c>
      <c r="Q640" s="33">
        <v>0</v>
      </c>
      <c r="R640" s="33">
        <v>0</v>
      </c>
      <c r="S640" s="33">
        <v>0</v>
      </c>
      <c r="T640" s="33">
        <v>0</v>
      </c>
      <c r="U640" s="33">
        <v>0</v>
      </c>
      <c r="V640" s="33">
        <v>35</v>
      </c>
      <c r="W640" s="33">
        <v>0</v>
      </c>
      <c r="X640" s="33">
        <v>0</v>
      </c>
      <c r="Y640" s="33">
        <v>0</v>
      </c>
      <c r="Z640" s="33">
        <v>0</v>
      </c>
      <c r="AA640" s="33">
        <v>0</v>
      </c>
      <c r="AB640" s="33">
        <v>0</v>
      </c>
      <c r="AC640" t="s">
        <v>4259</v>
      </c>
      <c r="AD640" t="s">
        <v>3874</v>
      </c>
      <c r="AE640" t="s">
        <v>4881</v>
      </c>
      <c r="AF640" t="s">
        <v>3876</v>
      </c>
    </row>
    <row r="641" spans="1:32" x14ac:dyDescent="0.25">
      <c r="A641" s="161">
        <v>45683</v>
      </c>
      <c r="B641" s="161">
        <v>45683</v>
      </c>
      <c r="C641" t="s">
        <v>3868</v>
      </c>
      <c r="D641" t="s">
        <v>3877</v>
      </c>
      <c r="E641" t="s">
        <v>1914</v>
      </c>
      <c r="F641" s="375">
        <v>39260</v>
      </c>
      <c r="G641" t="s">
        <v>4882</v>
      </c>
      <c r="H641" t="s">
        <v>3871</v>
      </c>
      <c r="I641" s="375">
        <v>46170</v>
      </c>
      <c r="J641" t="s">
        <v>22</v>
      </c>
      <c r="K641" t="s">
        <v>3904</v>
      </c>
      <c r="L641" s="33">
        <v>155.93</v>
      </c>
      <c r="M641" s="33">
        <v>155.93</v>
      </c>
      <c r="N641" s="33">
        <v>0</v>
      </c>
      <c r="O641" s="33">
        <v>0</v>
      </c>
      <c r="P641" s="33">
        <v>0</v>
      </c>
      <c r="Q641" s="33">
        <v>0</v>
      </c>
      <c r="R641" s="33">
        <v>155.93</v>
      </c>
      <c r="S641" s="33">
        <v>0</v>
      </c>
      <c r="T641" s="33">
        <v>0</v>
      </c>
      <c r="U641" s="33">
        <v>0</v>
      </c>
      <c r="V641" s="33">
        <v>0</v>
      </c>
      <c r="W641" s="33">
        <v>0</v>
      </c>
      <c r="X641" s="33">
        <v>0</v>
      </c>
      <c r="Y641" s="33">
        <v>0</v>
      </c>
      <c r="Z641" s="33">
        <v>0</v>
      </c>
      <c r="AA641" s="33">
        <v>0</v>
      </c>
      <c r="AB641" s="33">
        <v>24</v>
      </c>
      <c r="AC641" t="s">
        <v>3967</v>
      </c>
      <c r="AD641" t="s">
        <v>3881</v>
      </c>
      <c r="AE641" t="s">
        <v>4883</v>
      </c>
      <c r="AF641" t="s">
        <v>3876</v>
      </c>
    </row>
    <row r="642" spans="1:32" x14ac:dyDescent="0.25">
      <c r="A642" s="161">
        <v>45683</v>
      </c>
      <c r="B642" s="161">
        <v>45683</v>
      </c>
      <c r="C642" t="s">
        <v>3894</v>
      </c>
      <c r="D642" t="s">
        <v>3891</v>
      </c>
      <c r="E642" t="s">
        <v>3997</v>
      </c>
      <c r="F642" s="375">
        <v>39911</v>
      </c>
      <c r="G642" t="s">
        <v>4884</v>
      </c>
      <c r="H642" t="s">
        <v>4084</v>
      </c>
      <c r="I642" s="375">
        <v>46171</v>
      </c>
      <c r="J642" t="s">
        <v>3888</v>
      </c>
      <c r="K642" t="s">
        <v>3904</v>
      </c>
      <c r="L642" s="33">
        <v>569.98</v>
      </c>
      <c r="M642" s="33">
        <v>0</v>
      </c>
      <c r="N642" s="33">
        <v>455.98</v>
      </c>
      <c r="O642" s="33">
        <v>455.98</v>
      </c>
      <c r="P642" s="33">
        <v>0</v>
      </c>
      <c r="Q642" s="33">
        <v>0</v>
      </c>
      <c r="R642" s="33">
        <v>114</v>
      </c>
      <c r="S642" s="33">
        <v>114</v>
      </c>
      <c r="T642" s="33">
        <v>0</v>
      </c>
      <c r="U642" s="33">
        <v>0</v>
      </c>
      <c r="V642" s="33">
        <v>569.98</v>
      </c>
      <c r="W642" s="33">
        <v>0</v>
      </c>
      <c r="X642" s="33">
        <v>0</v>
      </c>
      <c r="Y642" s="33">
        <v>0</v>
      </c>
      <c r="Z642" s="33">
        <v>114</v>
      </c>
      <c r="AA642" s="33">
        <v>0</v>
      </c>
      <c r="AB642" s="33">
        <v>1.91</v>
      </c>
      <c r="AC642" t="s">
        <v>3945</v>
      </c>
      <c r="AD642" t="s">
        <v>3881</v>
      </c>
      <c r="AE642" t="s">
        <v>4885</v>
      </c>
      <c r="AF642" t="s">
        <v>3876</v>
      </c>
    </row>
    <row r="643" spans="1:32" x14ac:dyDescent="0.25">
      <c r="A643" s="161">
        <v>45683</v>
      </c>
      <c r="B643" s="161">
        <v>45683</v>
      </c>
      <c r="C643" t="s">
        <v>3894</v>
      </c>
      <c r="D643" t="s">
        <v>3996</v>
      </c>
      <c r="E643" t="s">
        <v>3907</v>
      </c>
      <c r="F643" s="375">
        <v>36963</v>
      </c>
      <c r="G643" t="s">
        <v>4886</v>
      </c>
      <c r="H643" t="s">
        <v>3903</v>
      </c>
      <c r="I643" s="375">
        <v>46181</v>
      </c>
      <c r="J643" t="s">
        <v>22</v>
      </c>
      <c r="K643" t="s">
        <v>3904</v>
      </c>
      <c r="L643" s="33">
        <v>178.5</v>
      </c>
      <c r="M643" s="33">
        <v>0</v>
      </c>
      <c r="N643" s="33">
        <v>178.5</v>
      </c>
      <c r="O643" s="33">
        <v>178.5</v>
      </c>
      <c r="P643" s="33">
        <v>0</v>
      </c>
      <c r="Q643" s="33">
        <v>0</v>
      </c>
      <c r="R643" s="33">
        <v>0</v>
      </c>
      <c r="S643" s="33">
        <v>0</v>
      </c>
      <c r="T643" s="33">
        <v>0</v>
      </c>
      <c r="U643" s="33">
        <v>0</v>
      </c>
      <c r="V643" s="33">
        <v>178.5</v>
      </c>
      <c r="W643" s="33">
        <v>0</v>
      </c>
      <c r="X643" s="33">
        <v>0</v>
      </c>
      <c r="Y643" s="33">
        <v>0</v>
      </c>
      <c r="Z643" s="33">
        <v>0</v>
      </c>
      <c r="AA643" s="33">
        <v>0</v>
      </c>
      <c r="AB643" s="33">
        <v>0</v>
      </c>
      <c r="AC643" t="s">
        <v>3952</v>
      </c>
      <c r="AD643" t="s">
        <v>3881</v>
      </c>
      <c r="AE643" t="s">
        <v>4887</v>
      </c>
      <c r="AF643" t="s">
        <v>3876</v>
      </c>
    </row>
    <row r="644" spans="1:32" x14ac:dyDescent="0.25">
      <c r="A644" s="161">
        <v>45683</v>
      </c>
      <c r="B644" s="161">
        <v>45683</v>
      </c>
      <c r="C644" t="s">
        <v>3894</v>
      </c>
      <c r="D644" t="s">
        <v>3891</v>
      </c>
      <c r="E644" t="s">
        <v>3907</v>
      </c>
      <c r="F644" s="375">
        <v>39403</v>
      </c>
      <c r="G644" t="s">
        <v>4888</v>
      </c>
      <c r="H644" t="s">
        <v>3871</v>
      </c>
      <c r="I644" s="375">
        <v>46187</v>
      </c>
      <c r="J644" t="s">
        <v>22</v>
      </c>
      <c r="K644" t="s">
        <v>3904</v>
      </c>
      <c r="L644" s="33">
        <v>155.93</v>
      </c>
      <c r="M644" s="33">
        <v>155.93</v>
      </c>
      <c r="N644" s="33">
        <v>0</v>
      </c>
      <c r="O644" s="33">
        <v>0</v>
      </c>
      <c r="P644" s="33">
        <v>0</v>
      </c>
      <c r="Q644" s="33">
        <v>0</v>
      </c>
      <c r="R644" s="33">
        <v>155.93</v>
      </c>
      <c r="S644" s="33">
        <v>0</v>
      </c>
      <c r="T644" s="33">
        <v>0</v>
      </c>
      <c r="U644" s="33">
        <v>0</v>
      </c>
      <c r="V644" s="33">
        <v>0</v>
      </c>
      <c r="W644" s="33">
        <v>0</v>
      </c>
      <c r="X644" s="33">
        <v>0</v>
      </c>
      <c r="Y644" s="33">
        <v>0</v>
      </c>
      <c r="Z644" s="33">
        <v>0</v>
      </c>
      <c r="AA644" s="33">
        <v>0</v>
      </c>
      <c r="AB644" s="33">
        <v>47.11</v>
      </c>
      <c r="AC644" t="s">
        <v>3913</v>
      </c>
      <c r="AD644" t="s">
        <v>3881</v>
      </c>
      <c r="AE644" t="s">
        <v>4889</v>
      </c>
      <c r="AF644" t="s">
        <v>3876</v>
      </c>
    </row>
    <row r="645" spans="1:32" x14ac:dyDescent="0.25">
      <c r="A645" s="161">
        <v>45679</v>
      </c>
      <c r="B645" s="161">
        <v>45684</v>
      </c>
      <c r="C645" t="s">
        <v>3868</v>
      </c>
      <c r="D645" t="s">
        <v>3877</v>
      </c>
      <c r="E645" t="s">
        <v>3878</v>
      </c>
      <c r="F645" s="375">
        <v>40056</v>
      </c>
      <c r="G645" t="s">
        <v>4890</v>
      </c>
      <c r="H645" t="s">
        <v>3871</v>
      </c>
      <c r="I645" s="375">
        <v>46189</v>
      </c>
      <c r="J645" t="s">
        <v>22</v>
      </c>
      <c r="K645" t="s">
        <v>3904</v>
      </c>
      <c r="L645" s="33">
        <v>454.88</v>
      </c>
      <c r="M645" s="33">
        <v>454.88</v>
      </c>
      <c r="N645" s="33">
        <v>0</v>
      </c>
      <c r="O645" s="33">
        <v>0</v>
      </c>
      <c r="P645" s="33">
        <v>0</v>
      </c>
      <c r="Q645" s="33">
        <v>0</v>
      </c>
      <c r="R645" s="33">
        <v>454.88</v>
      </c>
      <c r="S645" s="33">
        <v>0</v>
      </c>
      <c r="T645" s="33">
        <v>0</v>
      </c>
      <c r="U645" s="33">
        <v>0</v>
      </c>
      <c r="V645" s="33">
        <v>0</v>
      </c>
      <c r="W645" s="33">
        <v>0</v>
      </c>
      <c r="X645" s="33">
        <v>0</v>
      </c>
      <c r="Y645" s="33">
        <v>0</v>
      </c>
      <c r="Z645" s="33">
        <v>0</v>
      </c>
      <c r="AA645" s="33">
        <v>0</v>
      </c>
      <c r="AB645" s="33">
        <v>0</v>
      </c>
      <c r="AC645" t="s">
        <v>4176</v>
      </c>
      <c r="AD645" t="s">
        <v>3881</v>
      </c>
      <c r="AE645" t="s">
        <v>4891</v>
      </c>
      <c r="AF645" t="s">
        <v>3876</v>
      </c>
    </row>
    <row r="646" spans="1:32" x14ac:dyDescent="0.25">
      <c r="A646" s="161">
        <v>45684</v>
      </c>
      <c r="B646" s="161">
        <v>45684</v>
      </c>
      <c r="C646" t="s">
        <v>3894</v>
      </c>
      <c r="D646" t="s">
        <v>3891</v>
      </c>
      <c r="E646" t="s">
        <v>3997</v>
      </c>
      <c r="F646" s="375">
        <v>41051</v>
      </c>
      <c r="G646" t="s">
        <v>4892</v>
      </c>
      <c r="H646" t="s">
        <v>3871</v>
      </c>
      <c r="I646" s="375">
        <v>46193</v>
      </c>
      <c r="J646" t="s">
        <v>3888</v>
      </c>
      <c r="K646" t="s">
        <v>3904</v>
      </c>
      <c r="L646" s="33">
        <v>611</v>
      </c>
      <c r="M646" s="33">
        <v>361.4</v>
      </c>
      <c r="N646" s="33">
        <v>0</v>
      </c>
      <c r="O646" s="33">
        <v>0</v>
      </c>
      <c r="P646" s="33">
        <v>0</v>
      </c>
      <c r="Q646" s="33">
        <v>0</v>
      </c>
      <c r="R646" s="33">
        <v>611</v>
      </c>
      <c r="S646" s="33">
        <v>249.6</v>
      </c>
      <c r="T646" s="33">
        <v>0</v>
      </c>
      <c r="U646" s="33">
        <v>0</v>
      </c>
      <c r="V646" s="33">
        <v>249.6</v>
      </c>
      <c r="W646" s="33">
        <v>0</v>
      </c>
      <c r="X646" s="33">
        <v>0</v>
      </c>
      <c r="Y646" s="33">
        <v>0</v>
      </c>
      <c r="Z646" s="33">
        <v>249.6</v>
      </c>
      <c r="AA646" s="33">
        <v>0</v>
      </c>
      <c r="AB646" s="33">
        <v>0</v>
      </c>
      <c r="AC646" t="s">
        <v>4091</v>
      </c>
      <c r="AD646" t="s">
        <v>3881</v>
      </c>
      <c r="AE646" t="s">
        <v>4893</v>
      </c>
      <c r="AF646" t="s">
        <v>3876</v>
      </c>
    </row>
    <row r="647" spans="1:32" x14ac:dyDescent="0.25">
      <c r="A647" s="161">
        <v>45684</v>
      </c>
      <c r="B647" s="161">
        <v>45684</v>
      </c>
      <c r="C647" t="s">
        <v>3868</v>
      </c>
      <c r="D647" t="s">
        <v>3877</v>
      </c>
      <c r="E647" t="s">
        <v>1914</v>
      </c>
      <c r="F647" s="375">
        <v>40804</v>
      </c>
      <c r="G647" t="s">
        <v>4229</v>
      </c>
      <c r="H647" t="s">
        <v>3871</v>
      </c>
      <c r="I647" s="375">
        <v>46197</v>
      </c>
      <c r="J647" t="s">
        <v>22</v>
      </c>
      <c r="K647" t="s">
        <v>3904</v>
      </c>
      <c r="L647" s="33">
        <v>140</v>
      </c>
      <c r="M647" s="33">
        <v>0</v>
      </c>
      <c r="N647" s="33">
        <v>0</v>
      </c>
      <c r="O647" s="33">
        <v>0</v>
      </c>
      <c r="P647" s="33">
        <v>0</v>
      </c>
      <c r="Q647" s="33">
        <v>0</v>
      </c>
      <c r="R647" s="33">
        <v>140</v>
      </c>
      <c r="S647" s="33">
        <v>140</v>
      </c>
      <c r="T647" s="33">
        <v>0</v>
      </c>
      <c r="U647" s="33">
        <v>0</v>
      </c>
      <c r="V647" s="33">
        <v>140</v>
      </c>
      <c r="W647" s="33">
        <v>0</v>
      </c>
      <c r="X647" s="33">
        <v>0</v>
      </c>
      <c r="Y647" s="33">
        <v>0</v>
      </c>
      <c r="Z647" s="33">
        <v>0</v>
      </c>
      <c r="AA647" s="33">
        <v>0</v>
      </c>
      <c r="AB647" s="33">
        <v>280</v>
      </c>
      <c r="AC647" t="s">
        <v>3873</v>
      </c>
      <c r="AD647" t="s">
        <v>3881</v>
      </c>
      <c r="AE647" t="s">
        <v>4894</v>
      </c>
      <c r="AF647" t="s">
        <v>3876</v>
      </c>
    </row>
    <row r="648" spans="1:32" x14ac:dyDescent="0.25">
      <c r="A648" s="161">
        <v>45684</v>
      </c>
      <c r="B648" s="161">
        <v>45684</v>
      </c>
      <c r="C648" t="s">
        <v>3868</v>
      </c>
      <c r="D648" t="s">
        <v>3877</v>
      </c>
      <c r="E648" t="s">
        <v>3878</v>
      </c>
      <c r="F648" s="375">
        <v>40977</v>
      </c>
      <c r="G648" t="s">
        <v>4895</v>
      </c>
      <c r="H648" t="s">
        <v>3903</v>
      </c>
      <c r="I648" s="375">
        <v>46198</v>
      </c>
      <c r="J648" t="s">
        <v>22</v>
      </c>
      <c r="K648" t="s">
        <v>3904</v>
      </c>
      <c r="L648" s="33">
        <v>280</v>
      </c>
      <c r="M648" s="33">
        <v>0</v>
      </c>
      <c r="N648" s="33">
        <v>280</v>
      </c>
      <c r="O648" s="33">
        <v>280</v>
      </c>
      <c r="P648" s="33">
        <v>0</v>
      </c>
      <c r="Q648" s="33">
        <v>0</v>
      </c>
      <c r="R648" s="33">
        <v>0</v>
      </c>
      <c r="S648" s="33">
        <v>0</v>
      </c>
      <c r="T648" s="33">
        <v>0</v>
      </c>
      <c r="U648" s="33">
        <v>0</v>
      </c>
      <c r="V648" s="33">
        <v>280</v>
      </c>
      <c r="W648" s="33">
        <v>0</v>
      </c>
      <c r="X648" s="33">
        <v>0</v>
      </c>
      <c r="Y648" s="33">
        <v>0</v>
      </c>
      <c r="Z648" s="33">
        <v>0</v>
      </c>
      <c r="AA648" s="33">
        <v>0</v>
      </c>
      <c r="AB648" s="33">
        <v>0</v>
      </c>
      <c r="AC648" t="s">
        <v>4187</v>
      </c>
      <c r="AD648" t="s">
        <v>3881</v>
      </c>
      <c r="AE648" t="s">
        <v>4896</v>
      </c>
      <c r="AF648" t="s">
        <v>3876</v>
      </c>
    </row>
    <row r="649" spans="1:32" x14ac:dyDescent="0.25">
      <c r="A649" s="161">
        <v>45684</v>
      </c>
      <c r="B649" s="161">
        <v>45684</v>
      </c>
      <c r="C649" t="s">
        <v>3868</v>
      </c>
      <c r="D649" t="s">
        <v>3877</v>
      </c>
      <c r="E649" t="s">
        <v>3878</v>
      </c>
      <c r="F649" s="375">
        <v>35093</v>
      </c>
      <c r="G649" t="s">
        <v>3956</v>
      </c>
      <c r="H649" t="s">
        <v>3903</v>
      </c>
      <c r="I649" s="375">
        <v>46201</v>
      </c>
      <c r="J649" t="s">
        <v>22</v>
      </c>
      <c r="K649" t="s">
        <v>3904</v>
      </c>
      <c r="L649" s="33">
        <v>770</v>
      </c>
      <c r="M649" s="33">
        <v>0</v>
      </c>
      <c r="N649" s="33">
        <v>770</v>
      </c>
      <c r="O649" s="33">
        <v>770</v>
      </c>
      <c r="P649" s="33">
        <v>0</v>
      </c>
      <c r="Q649" s="33">
        <v>0</v>
      </c>
      <c r="R649" s="33">
        <v>0</v>
      </c>
      <c r="S649" s="33">
        <v>0</v>
      </c>
      <c r="T649" s="33">
        <v>0</v>
      </c>
      <c r="U649" s="33">
        <v>0</v>
      </c>
      <c r="V649" s="33">
        <v>770</v>
      </c>
      <c r="W649" s="33">
        <v>0</v>
      </c>
      <c r="X649" s="33">
        <v>0</v>
      </c>
      <c r="Y649" s="33">
        <v>0</v>
      </c>
      <c r="Z649" s="33">
        <v>0</v>
      </c>
      <c r="AA649" s="33">
        <v>0</v>
      </c>
      <c r="AB649" s="33">
        <v>0</v>
      </c>
      <c r="AC649" t="s">
        <v>4139</v>
      </c>
      <c r="AD649" t="s">
        <v>3874</v>
      </c>
      <c r="AE649" t="s">
        <v>4897</v>
      </c>
      <c r="AF649" t="s">
        <v>3876</v>
      </c>
    </row>
    <row r="650" spans="1:32" x14ac:dyDescent="0.25">
      <c r="A650" s="161">
        <v>45684</v>
      </c>
      <c r="B650" s="161">
        <v>45684</v>
      </c>
      <c r="C650" t="s">
        <v>3894</v>
      </c>
      <c r="D650" t="s">
        <v>3891</v>
      </c>
      <c r="E650" t="s">
        <v>3907</v>
      </c>
      <c r="F650" s="375">
        <v>35410</v>
      </c>
      <c r="G650" t="s">
        <v>4898</v>
      </c>
      <c r="H650" t="s">
        <v>3871</v>
      </c>
      <c r="I650" s="375">
        <v>46208</v>
      </c>
      <c r="J650" t="s">
        <v>22</v>
      </c>
      <c r="K650" t="s">
        <v>3904</v>
      </c>
      <c r="L650" s="33">
        <v>35</v>
      </c>
      <c r="M650" s="33">
        <v>35</v>
      </c>
      <c r="N650" s="33">
        <v>0</v>
      </c>
      <c r="O650" s="33">
        <v>0</v>
      </c>
      <c r="P650" s="33">
        <v>0</v>
      </c>
      <c r="Q650" s="33">
        <v>0</v>
      </c>
      <c r="R650" s="33">
        <v>35</v>
      </c>
      <c r="S650" s="33">
        <v>0</v>
      </c>
      <c r="T650" s="33">
        <v>0</v>
      </c>
      <c r="U650" s="33">
        <v>0</v>
      </c>
      <c r="V650" s="33">
        <v>0</v>
      </c>
      <c r="W650" s="33">
        <v>0</v>
      </c>
      <c r="X650" s="33">
        <v>0</v>
      </c>
      <c r="Y650" s="33">
        <v>0</v>
      </c>
      <c r="Z650" s="33">
        <v>0</v>
      </c>
      <c r="AA650" s="33">
        <v>0</v>
      </c>
      <c r="AB650" s="33">
        <v>0</v>
      </c>
      <c r="AC650" t="s">
        <v>3972</v>
      </c>
      <c r="AD650" t="s">
        <v>3881</v>
      </c>
      <c r="AE650" t="s">
        <v>4899</v>
      </c>
      <c r="AF650" t="s">
        <v>3876</v>
      </c>
    </row>
    <row r="651" spans="1:32" x14ac:dyDescent="0.25">
      <c r="A651" s="161">
        <v>45684</v>
      </c>
      <c r="B651" s="161">
        <v>45684</v>
      </c>
      <c r="C651" t="s">
        <v>3868</v>
      </c>
      <c r="D651" t="s">
        <v>3877</v>
      </c>
      <c r="E651" t="s">
        <v>1914</v>
      </c>
      <c r="F651" s="375">
        <v>35093</v>
      </c>
      <c r="G651" t="s">
        <v>3956</v>
      </c>
      <c r="H651" t="s">
        <v>3903</v>
      </c>
      <c r="I651" s="375">
        <v>46210</v>
      </c>
      <c r="J651" t="s">
        <v>22</v>
      </c>
      <c r="K651" t="s">
        <v>3904</v>
      </c>
      <c r="L651" s="33">
        <v>122.5</v>
      </c>
      <c r="M651" s="33">
        <v>0</v>
      </c>
      <c r="N651" s="33">
        <v>122.5</v>
      </c>
      <c r="O651" s="33">
        <v>122.5</v>
      </c>
      <c r="P651" s="33">
        <v>0</v>
      </c>
      <c r="Q651" s="33">
        <v>0</v>
      </c>
      <c r="R651" s="33">
        <v>0</v>
      </c>
      <c r="S651" s="33">
        <v>0</v>
      </c>
      <c r="T651" s="33">
        <v>0</v>
      </c>
      <c r="U651" s="33">
        <v>0</v>
      </c>
      <c r="V651" s="33">
        <v>122.5</v>
      </c>
      <c r="W651" s="33">
        <v>0</v>
      </c>
      <c r="X651" s="33">
        <v>0</v>
      </c>
      <c r="Y651" s="33">
        <v>0</v>
      </c>
      <c r="Z651" s="33">
        <v>0</v>
      </c>
      <c r="AA651" s="33">
        <v>0</v>
      </c>
      <c r="AB651" s="33">
        <v>0</v>
      </c>
      <c r="AC651" t="s">
        <v>3873</v>
      </c>
      <c r="AD651" t="s">
        <v>3881</v>
      </c>
      <c r="AE651" t="s">
        <v>4900</v>
      </c>
      <c r="AF651" t="s">
        <v>3876</v>
      </c>
    </row>
    <row r="652" spans="1:32" x14ac:dyDescent="0.25">
      <c r="A652" s="161">
        <v>45684</v>
      </c>
      <c r="B652" s="161">
        <v>45684</v>
      </c>
      <c r="C652" t="s">
        <v>3868</v>
      </c>
      <c r="D652" t="s">
        <v>3877</v>
      </c>
      <c r="E652" t="s">
        <v>1914</v>
      </c>
      <c r="F652" s="375">
        <v>40977</v>
      </c>
      <c r="G652" t="s">
        <v>4895</v>
      </c>
      <c r="H652" t="s">
        <v>3903</v>
      </c>
      <c r="I652" s="375">
        <v>46212</v>
      </c>
      <c r="J652" t="s">
        <v>22</v>
      </c>
      <c r="K652" t="s">
        <v>3904</v>
      </c>
      <c r="L652" s="33">
        <v>178.5</v>
      </c>
      <c r="M652" s="33">
        <v>0</v>
      </c>
      <c r="N652" s="33">
        <v>178.5</v>
      </c>
      <c r="O652" s="33">
        <v>178.5</v>
      </c>
      <c r="P652" s="33">
        <v>0</v>
      </c>
      <c r="Q652" s="33">
        <v>0</v>
      </c>
      <c r="R652" s="33">
        <v>0</v>
      </c>
      <c r="S652" s="33">
        <v>0</v>
      </c>
      <c r="T652" s="33">
        <v>0</v>
      </c>
      <c r="U652" s="33">
        <v>0</v>
      </c>
      <c r="V652" s="33">
        <v>178.5</v>
      </c>
      <c r="W652" s="33">
        <v>0</v>
      </c>
      <c r="X652" s="33">
        <v>0</v>
      </c>
      <c r="Y652" s="33">
        <v>0</v>
      </c>
      <c r="Z652" s="33">
        <v>0</v>
      </c>
      <c r="AA652" s="33">
        <v>0</v>
      </c>
      <c r="AB652" s="33">
        <v>0</v>
      </c>
      <c r="AC652" t="s">
        <v>3873</v>
      </c>
      <c r="AD652" t="s">
        <v>3881</v>
      </c>
      <c r="AE652" t="s">
        <v>4901</v>
      </c>
      <c r="AF652" t="s">
        <v>3876</v>
      </c>
    </row>
    <row r="653" spans="1:32" x14ac:dyDescent="0.25">
      <c r="A653" s="161">
        <v>45679</v>
      </c>
      <c r="B653" s="161">
        <v>45684</v>
      </c>
      <c r="C653" t="s">
        <v>3894</v>
      </c>
      <c r="D653" t="s">
        <v>4334</v>
      </c>
      <c r="E653" t="s">
        <v>2236</v>
      </c>
      <c r="F653" s="375">
        <v>40949</v>
      </c>
      <c r="G653" t="s">
        <v>4119</v>
      </c>
      <c r="H653" t="s">
        <v>3923</v>
      </c>
      <c r="I653" s="375">
        <v>46215</v>
      </c>
      <c r="J653" t="s">
        <v>3888</v>
      </c>
      <c r="K653" t="s">
        <v>3904</v>
      </c>
      <c r="L653" s="33">
        <v>700</v>
      </c>
      <c r="M653" s="33">
        <v>0</v>
      </c>
      <c r="N653" s="33">
        <v>560</v>
      </c>
      <c r="O653" s="33">
        <v>560</v>
      </c>
      <c r="P653" s="33">
        <v>0</v>
      </c>
      <c r="Q653" s="33">
        <v>0</v>
      </c>
      <c r="R653" s="33">
        <v>140</v>
      </c>
      <c r="S653" s="33">
        <v>140</v>
      </c>
      <c r="T653" s="33">
        <v>0</v>
      </c>
      <c r="U653" s="33">
        <v>0</v>
      </c>
      <c r="V653" s="33">
        <v>700</v>
      </c>
      <c r="W653" s="33">
        <v>0</v>
      </c>
      <c r="X653" s="33">
        <v>0</v>
      </c>
      <c r="Y653" s="33">
        <v>0</v>
      </c>
      <c r="Z653" s="33">
        <v>140</v>
      </c>
      <c r="AA653" s="33">
        <v>0</v>
      </c>
      <c r="AB653" s="33">
        <v>30</v>
      </c>
      <c r="AC653" t="s">
        <v>3991</v>
      </c>
      <c r="AD653" t="s">
        <v>3881</v>
      </c>
      <c r="AE653" t="s">
        <v>4902</v>
      </c>
      <c r="AF653" t="s">
        <v>3876</v>
      </c>
    </row>
    <row r="654" spans="1:32" x14ac:dyDescent="0.25">
      <c r="A654" s="161">
        <v>45679</v>
      </c>
      <c r="B654" t="s">
        <v>3867</v>
      </c>
      <c r="C654" t="s">
        <v>3894</v>
      </c>
      <c r="D654" t="s">
        <v>4334</v>
      </c>
      <c r="E654" t="s">
        <v>2236</v>
      </c>
      <c r="F654" s="375">
        <v>40949</v>
      </c>
      <c r="G654" t="s">
        <v>4119</v>
      </c>
      <c r="H654" t="s">
        <v>3871</v>
      </c>
      <c r="I654" s="375">
        <v>46217</v>
      </c>
      <c r="J654" t="s">
        <v>3867</v>
      </c>
      <c r="K654" t="s">
        <v>3904</v>
      </c>
      <c r="L654" s="33">
        <v>210</v>
      </c>
      <c r="M654" s="33">
        <v>210</v>
      </c>
      <c r="N654" s="33">
        <v>0</v>
      </c>
      <c r="O654" s="33">
        <v>0</v>
      </c>
      <c r="P654" s="33">
        <v>0</v>
      </c>
      <c r="Q654" s="33">
        <v>0</v>
      </c>
      <c r="R654" s="33">
        <v>210</v>
      </c>
      <c r="S654" s="33">
        <v>0</v>
      </c>
      <c r="T654" s="33">
        <v>0</v>
      </c>
      <c r="U654" s="33">
        <v>0</v>
      </c>
      <c r="V654" s="33">
        <v>0</v>
      </c>
      <c r="W654" s="33">
        <v>0</v>
      </c>
      <c r="X654" s="33">
        <v>0</v>
      </c>
      <c r="Y654" s="33">
        <v>0</v>
      </c>
      <c r="Z654" s="33">
        <v>0</v>
      </c>
      <c r="AA654" s="33">
        <v>0</v>
      </c>
      <c r="AB654" s="33">
        <v>30</v>
      </c>
      <c r="AC654" t="s">
        <v>3991</v>
      </c>
      <c r="AD654" t="s">
        <v>3881</v>
      </c>
      <c r="AE654" t="s">
        <v>4902</v>
      </c>
      <c r="AF654" t="s">
        <v>3876</v>
      </c>
    </row>
    <row r="655" spans="1:32" x14ac:dyDescent="0.25">
      <c r="A655" s="161">
        <v>45684</v>
      </c>
      <c r="B655" s="161">
        <v>45684</v>
      </c>
      <c r="C655" t="s">
        <v>3894</v>
      </c>
      <c r="D655" t="s">
        <v>3891</v>
      </c>
      <c r="E655" t="s">
        <v>3997</v>
      </c>
      <c r="F655" s="375">
        <v>38981</v>
      </c>
      <c r="G655" t="s">
        <v>4903</v>
      </c>
      <c r="H655" t="s">
        <v>3871</v>
      </c>
      <c r="I655" s="375">
        <v>46219</v>
      </c>
      <c r="J655" t="s">
        <v>22</v>
      </c>
      <c r="K655" t="s">
        <v>3904</v>
      </c>
      <c r="L655" s="33">
        <v>306.77</v>
      </c>
      <c r="M655" s="33">
        <v>140.37</v>
      </c>
      <c r="N655" s="33">
        <v>0</v>
      </c>
      <c r="O655" s="33">
        <v>0</v>
      </c>
      <c r="P655" s="33">
        <v>0</v>
      </c>
      <c r="Q655" s="33">
        <v>0</v>
      </c>
      <c r="R655" s="33">
        <v>306.77</v>
      </c>
      <c r="S655" s="33">
        <v>166.4</v>
      </c>
      <c r="T655" s="33">
        <v>0</v>
      </c>
      <c r="U655" s="33">
        <v>0</v>
      </c>
      <c r="V655" s="33">
        <v>166.4</v>
      </c>
      <c r="W655" s="33">
        <v>0</v>
      </c>
      <c r="X655" s="33">
        <v>0</v>
      </c>
      <c r="Y655" s="33">
        <v>0</v>
      </c>
      <c r="Z655" s="33">
        <v>0</v>
      </c>
      <c r="AA655" s="33">
        <v>0</v>
      </c>
      <c r="AB655" s="33">
        <v>166.4</v>
      </c>
      <c r="AC655" t="s">
        <v>3873</v>
      </c>
      <c r="AD655" t="s">
        <v>3881</v>
      </c>
      <c r="AE655" t="s">
        <v>4016</v>
      </c>
      <c r="AF655" t="s">
        <v>3876</v>
      </c>
    </row>
    <row r="656" spans="1:32" x14ac:dyDescent="0.25">
      <c r="A656" s="161">
        <v>45684</v>
      </c>
      <c r="B656" s="161">
        <v>45684</v>
      </c>
      <c r="C656" t="s">
        <v>3868</v>
      </c>
      <c r="D656" t="s">
        <v>3877</v>
      </c>
      <c r="E656" t="s">
        <v>1914</v>
      </c>
      <c r="F656" s="375">
        <v>35152</v>
      </c>
      <c r="G656" t="s">
        <v>4445</v>
      </c>
      <c r="H656" t="s">
        <v>3871</v>
      </c>
      <c r="I656" s="375">
        <v>46223</v>
      </c>
      <c r="J656" t="s">
        <v>22</v>
      </c>
      <c r="K656" t="s">
        <v>3904</v>
      </c>
      <c r="L656" s="33">
        <v>1250.4000000000001</v>
      </c>
      <c r="M656" s="33">
        <v>672.68</v>
      </c>
      <c r="N656" s="33">
        <v>0</v>
      </c>
      <c r="O656" s="33">
        <v>0</v>
      </c>
      <c r="P656" s="33">
        <v>0</v>
      </c>
      <c r="Q656" s="33">
        <v>0</v>
      </c>
      <c r="R656" s="33">
        <v>1250.4000000000001</v>
      </c>
      <c r="S656" s="33">
        <v>577.72</v>
      </c>
      <c r="T656" s="33">
        <v>0</v>
      </c>
      <c r="U656" s="33">
        <v>0</v>
      </c>
      <c r="V656" s="33">
        <v>577.72</v>
      </c>
      <c r="W656" s="33">
        <v>0</v>
      </c>
      <c r="X656" s="33">
        <v>0</v>
      </c>
      <c r="Y656" s="33">
        <v>0</v>
      </c>
      <c r="Z656" s="33">
        <v>577.72</v>
      </c>
      <c r="AA656" s="33">
        <v>0</v>
      </c>
      <c r="AB656" s="33">
        <v>245.1</v>
      </c>
      <c r="AC656" t="s">
        <v>3957</v>
      </c>
      <c r="AD656" t="s">
        <v>3874</v>
      </c>
      <c r="AE656" t="s">
        <v>4904</v>
      </c>
      <c r="AF656" t="s">
        <v>3876</v>
      </c>
    </row>
    <row r="657" spans="1:32" x14ac:dyDescent="0.25">
      <c r="A657" s="161">
        <v>45684</v>
      </c>
      <c r="B657" s="161">
        <v>45684</v>
      </c>
      <c r="C657" t="s">
        <v>3894</v>
      </c>
      <c r="D657" t="s">
        <v>3891</v>
      </c>
      <c r="E657" t="s">
        <v>3997</v>
      </c>
      <c r="F657" s="375">
        <v>40474</v>
      </c>
      <c r="G657" t="s">
        <v>4716</v>
      </c>
      <c r="H657" t="s">
        <v>3923</v>
      </c>
      <c r="I657" s="375">
        <v>46227</v>
      </c>
      <c r="J657" t="s">
        <v>3888</v>
      </c>
      <c r="K657" t="s">
        <v>3904</v>
      </c>
      <c r="L657" s="33">
        <v>1960</v>
      </c>
      <c r="M657" s="33">
        <v>0</v>
      </c>
      <c r="N657" s="33">
        <v>1568</v>
      </c>
      <c r="O657" s="33">
        <v>1568</v>
      </c>
      <c r="P657" s="33">
        <v>0</v>
      </c>
      <c r="Q657" s="33">
        <v>0</v>
      </c>
      <c r="R657" s="33">
        <v>392</v>
      </c>
      <c r="S657" s="33">
        <v>392</v>
      </c>
      <c r="T657" s="33">
        <v>0</v>
      </c>
      <c r="U657" s="33">
        <v>0</v>
      </c>
      <c r="V657" s="33">
        <v>1960</v>
      </c>
      <c r="W657" s="33">
        <v>0</v>
      </c>
      <c r="X657" s="33">
        <v>0</v>
      </c>
      <c r="Y657" s="33">
        <v>0</v>
      </c>
      <c r="Z657" s="33">
        <v>392</v>
      </c>
      <c r="AA657" s="33">
        <v>0</v>
      </c>
      <c r="AB657" s="33">
        <v>209.8</v>
      </c>
      <c r="AC657" t="s">
        <v>4003</v>
      </c>
      <c r="AD657" t="s">
        <v>3881</v>
      </c>
      <c r="AE657" t="s">
        <v>4905</v>
      </c>
      <c r="AF657" t="s">
        <v>3876</v>
      </c>
    </row>
    <row r="658" spans="1:32" x14ac:dyDescent="0.25">
      <c r="A658" s="161">
        <v>45684</v>
      </c>
      <c r="B658" s="161">
        <v>45684</v>
      </c>
      <c r="C658" t="s">
        <v>3894</v>
      </c>
      <c r="D658" t="s">
        <v>3877</v>
      </c>
      <c r="E658" t="s">
        <v>3907</v>
      </c>
      <c r="F658" s="375">
        <v>40921</v>
      </c>
      <c r="G658" t="s">
        <v>3916</v>
      </c>
      <c r="H658" t="s">
        <v>3871</v>
      </c>
      <c r="I658" s="375">
        <v>46229</v>
      </c>
      <c r="J658" t="s">
        <v>3937</v>
      </c>
      <c r="K658" t="s">
        <v>3940</v>
      </c>
      <c r="L658" s="33">
        <v>1148.7</v>
      </c>
      <c r="M658" s="33">
        <v>583.1</v>
      </c>
      <c r="N658" s="33">
        <v>0</v>
      </c>
      <c r="O658" s="33">
        <v>0</v>
      </c>
      <c r="P658" s="33">
        <v>0</v>
      </c>
      <c r="Q658" s="33">
        <v>0</v>
      </c>
      <c r="R658" s="33">
        <v>1148.7</v>
      </c>
      <c r="S658" s="33">
        <v>565.6</v>
      </c>
      <c r="T658" s="33">
        <v>0</v>
      </c>
      <c r="U658" s="33">
        <v>0</v>
      </c>
      <c r="V658" s="33">
        <v>565.6</v>
      </c>
      <c r="W658" s="33">
        <v>0</v>
      </c>
      <c r="X658" s="33">
        <v>0</v>
      </c>
      <c r="Y658" s="33">
        <v>0</v>
      </c>
      <c r="Z658" s="33">
        <v>565.6</v>
      </c>
      <c r="AA658" s="33">
        <v>0</v>
      </c>
      <c r="AB658" s="33">
        <v>0</v>
      </c>
      <c r="AC658" t="s">
        <v>3873</v>
      </c>
      <c r="AD658" t="s">
        <v>3874</v>
      </c>
      <c r="AE658" t="s">
        <v>4906</v>
      </c>
      <c r="AF658" t="s">
        <v>3876</v>
      </c>
    </row>
    <row r="659" spans="1:32" x14ac:dyDescent="0.25">
      <c r="A659" s="161">
        <v>45684</v>
      </c>
      <c r="B659" s="161">
        <v>45684</v>
      </c>
      <c r="C659" t="s">
        <v>3868</v>
      </c>
      <c r="D659" t="s">
        <v>3877</v>
      </c>
      <c r="E659" t="s">
        <v>3878</v>
      </c>
      <c r="F659" s="375">
        <v>41047</v>
      </c>
      <c r="G659" t="s">
        <v>4907</v>
      </c>
      <c r="H659" t="s">
        <v>3871</v>
      </c>
      <c r="I659" s="375">
        <v>46233</v>
      </c>
      <c r="J659" t="s">
        <v>3888</v>
      </c>
      <c r="K659" t="s">
        <v>3904</v>
      </c>
      <c r="L659" s="33">
        <v>692.86</v>
      </c>
      <c r="M659" s="33">
        <v>0</v>
      </c>
      <c r="N659" s="33">
        <v>0</v>
      </c>
      <c r="O659" s="33">
        <v>0</v>
      </c>
      <c r="P659" s="33">
        <v>0</v>
      </c>
      <c r="Q659" s="33">
        <v>0</v>
      </c>
      <c r="R659" s="33">
        <v>692.86</v>
      </c>
      <c r="S659" s="33">
        <v>692.86</v>
      </c>
      <c r="T659" s="33">
        <v>0</v>
      </c>
      <c r="U659" s="33">
        <v>0</v>
      </c>
      <c r="V659" s="33">
        <v>692.86</v>
      </c>
      <c r="W659" s="33">
        <v>0</v>
      </c>
      <c r="X659" s="33">
        <v>0</v>
      </c>
      <c r="Y659" s="33">
        <v>0</v>
      </c>
      <c r="Z659" s="33">
        <v>692.86</v>
      </c>
      <c r="AA659" s="33">
        <v>0</v>
      </c>
      <c r="AB659" s="33">
        <v>0</v>
      </c>
      <c r="AC659" t="s">
        <v>4259</v>
      </c>
      <c r="AD659" t="s">
        <v>3881</v>
      </c>
      <c r="AE659" t="s">
        <v>4908</v>
      </c>
      <c r="AF659" t="s">
        <v>3876</v>
      </c>
    </row>
    <row r="660" spans="1:32" x14ac:dyDescent="0.25">
      <c r="A660" s="161">
        <v>45669</v>
      </c>
      <c r="B660" s="161">
        <v>45684</v>
      </c>
      <c r="C660" t="s">
        <v>3868</v>
      </c>
      <c r="D660" t="s">
        <v>3877</v>
      </c>
      <c r="E660" t="s">
        <v>1914</v>
      </c>
      <c r="F660" s="375">
        <v>40921</v>
      </c>
      <c r="G660" t="s">
        <v>3916</v>
      </c>
      <c r="H660" t="s">
        <v>3871</v>
      </c>
      <c r="I660" s="375">
        <v>46235</v>
      </c>
      <c r="J660" t="s">
        <v>3937</v>
      </c>
      <c r="K660" t="s">
        <v>3904</v>
      </c>
      <c r="L660" s="33">
        <v>411.18</v>
      </c>
      <c r="M660" s="33">
        <v>276.86</v>
      </c>
      <c r="N660" s="33">
        <v>0</v>
      </c>
      <c r="O660" s="33">
        <v>0</v>
      </c>
      <c r="P660" s="33">
        <v>0</v>
      </c>
      <c r="Q660" s="33">
        <v>0</v>
      </c>
      <c r="R660" s="33">
        <v>411.18</v>
      </c>
      <c r="S660" s="33">
        <v>134.32</v>
      </c>
      <c r="T660" s="33">
        <v>0</v>
      </c>
      <c r="U660" s="33">
        <v>0</v>
      </c>
      <c r="V660" s="33">
        <v>134.32</v>
      </c>
      <c r="W660" s="33">
        <v>0</v>
      </c>
      <c r="X660" s="33">
        <v>0</v>
      </c>
      <c r="Y660" s="33">
        <v>0</v>
      </c>
      <c r="Z660" s="33">
        <v>134.32</v>
      </c>
      <c r="AA660" s="33">
        <v>0</v>
      </c>
      <c r="AB660" s="33">
        <v>0</v>
      </c>
      <c r="AC660" t="s">
        <v>3917</v>
      </c>
      <c r="AD660" t="s">
        <v>3874</v>
      </c>
      <c r="AE660" t="s">
        <v>4909</v>
      </c>
      <c r="AF660" t="s">
        <v>3876</v>
      </c>
    </row>
    <row r="661" spans="1:32" x14ac:dyDescent="0.25">
      <c r="A661" s="161">
        <v>45684</v>
      </c>
      <c r="B661" s="161">
        <v>45684</v>
      </c>
      <c r="C661" t="s">
        <v>3894</v>
      </c>
      <c r="D661" t="s">
        <v>4334</v>
      </c>
      <c r="E661" t="s">
        <v>2236</v>
      </c>
      <c r="F661" s="375">
        <v>41049</v>
      </c>
      <c r="G661" t="s">
        <v>4910</v>
      </c>
      <c r="H661" t="s">
        <v>3871</v>
      </c>
      <c r="I661" s="375">
        <v>46237</v>
      </c>
      <c r="J661" t="s">
        <v>3888</v>
      </c>
      <c r="K661" t="s">
        <v>3904</v>
      </c>
      <c r="L661" s="33">
        <v>836.93</v>
      </c>
      <c r="M661" s="33">
        <v>512.92999999999995</v>
      </c>
      <c r="N661" s="33">
        <v>0</v>
      </c>
      <c r="O661" s="33">
        <v>0</v>
      </c>
      <c r="P661" s="33">
        <v>0</v>
      </c>
      <c r="Q661" s="33">
        <v>0</v>
      </c>
      <c r="R661" s="33">
        <v>836.93</v>
      </c>
      <c r="S661" s="33">
        <v>324</v>
      </c>
      <c r="T661" s="33">
        <v>0</v>
      </c>
      <c r="U661" s="33">
        <v>0</v>
      </c>
      <c r="V661" s="33">
        <v>324</v>
      </c>
      <c r="W661" s="33">
        <v>0</v>
      </c>
      <c r="X661" s="33">
        <v>0</v>
      </c>
      <c r="Y661" s="33">
        <v>0</v>
      </c>
      <c r="Z661" s="33">
        <v>323.99</v>
      </c>
      <c r="AA661" s="33">
        <v>0</v>
      </c>
      <c r="AB661" s="33">
        <v>0</v>
      </c>
      <c r="AC661" t="s">
        <v>3952</v>
      </c>
      <c r="AD661" t="s">
        <v>3881</v>
      </c>
      <c r="AE661" t="s">
        <v>4911</v>
      </c>
      <c r="AF661" t="s">
        <v>3876</v>
      </c>
    </row>
    <row r="662" spans="1:32" x14ac:dyDescent="0.25">
      <c r="A662" s="161">
        <v>45684</v>
      </c>
      <c r="B662" s="161">
        <v>45684</v>
      </c>
      <c r="C662" t="s">
        <v>3894</v>
      </c>
      <c r="D662" t="s">
        <v>3891</v>
      </c>
      <c r="E662" t="s">
        <v>3997</v>
      </c>
      <c r="F662" s="375">
        <v>38844</v>
      </c>
      <c r="G662" t="s">
        <v>4912</v>
      </c>
      <c r="H662" t="s">
        <v>3903</v>
      </c>
      <c r="I662" s="375">
        <v>46257</v>
      </c>
      <c r="J662" t="s">
        <v>22</v>
      </c>
      <c r="K662" t="s">
        <v>3904</v>
      </c>
      <c r="L662" s="33">
        <v>353.5</v>
      </c>
      <c r="M662" s="33">
        <v>0</v>
      </c>
      <c r="N662" s="33">
        <v>353.5</v>
      </c>
      <c r="O662" s="33">
        <v>353.5</v>
      </c>
      <c r="P662" s="33">
        <v>0</v>
      </c>
      <c r="Q662" s="33">
        <v>0</v>
      </c>
      <c r="R662" s="33">
        <v>0</v>
      </c>
      <c r="S662" s="33">
        <v>0</v>
      </c>
      <c r="T662" s="33">
        <v>0</v>
      </c>
      <c r="U662" s="33">
        <v>0</v>
      </c>
      <c r="V662" s="33">
        <v>353.5</v>
      </c>
      <c r="W662" s="33">
        <v>0</v>
      </c>
      <c r="X662" s="33">
        <v>0</v>
      </c>
      <c r="Y662" s="33">
        <v>0</v>
      </c>
      <c r="Z662" s="33">
        <v>0</v>
      </c>
      <c r="AA662" s="33">
        <v>0</v>
      </c>
      <c r="AB662" s="33">
        <v>0</v>
      </c>
      <c r="AC662" t="s">
        <v>3957</v>
      </c>
      <c r="AD662" t="s">
        <v>3881</v>
      </c>
      <c r="AE662" t="s">
        <v>4913</v>
      </c>
      <c r="AF662" t="s">
        <v>3876</v>
      </c>
    </row>
    <row r="663" spans="1:32" x14ac:dyDescent="0.25">
      <c r="A663" s="161">
        <v>45684</v>
      </c>
      <c r="B663" s="161">
        <v>45684</v>
      </c>
      <c r="C663" t="s">
        <v>3894</v>
      </c>
      <c r="D663" t="s">
        <v>3891</v>
      </c>
      <c r="E663" t="s">
        <v>3997</v>
      </c>
      <c r="F663" s="375">
        <v>41047</v>
      </c>
      <c r="G663" t="s">
        <v>4907</v>
      </c>
      <c r="H663" t="s">
        <v>3871</v>
      </c>
      <c r="I663" s="375">
        <v>46283</v>
      </c>
      <c r="J663" t="s">
        <v>3888</v>
      </c>
      <c r="K663" t="s">
        <v>3904</v>
      </c>
      <c r="L663" s="33">
        <v>571.92999999999995</v>
      </c>
      <c r="M663" s="33">
        <v>376.41</v>
      </c>
      <c r="N663" s="33">
        <v>0</v>
      </c>
      <c r="O663" s="33">
        <v>0</v>
      </c>
      <c r="P663" s="33">
        <v>0</v>
      </c>
      <c r="Q663" s="33">
        <v>0</v>
      </c>
      <c r="R663" s="33">
        <v>571.92999999999995</v>
      </c>
      <c r="S663" s="33">
        <v>195.52</v>
      </c>
      <c r="T663" s="33">
        <v>0</v>
      </c>
      <c r="U663" s="33">
        <v>0</v>
      </c>
      <c r="V663" s="33">
        <v>195.52</v>
      </c>
      <c r="W663" s="33">
        <v>0</v>
      </c>
      <c r="X663" s="33">
        <v>0</v>
      </c>
      <c r="Y663" s="33">
        <v>0</v>
      </c>
      <c r="Z663" s="33">
        <v>195.52</v>
      </c>
      <c r="AA663" s="33">
        <v>0</v>
      </c>
      <c r="AB663" s="33">
        <v>0</v>
      </c>
      <c r="AC663" t="s">
        <v>3957</v>
      </c>
      <c r="AD663" t="s">
        <v>3881</v>
      </c>
      <c r="AE663" t="s">
        <v>4914</v>
      </c>
      <c r="AF663" t="s">
        <v>3876</v>
      </c>
    </row>
    <row r="664" spans="1:32" x14ac:dyDescent="0.25">
      <c r="A664" s="161">
        <v>45684</v>
      </c>
      <c r="B664" s="161">
        <v>45684</v>
      </c>
      <c r="C664" t="s">
        <v>3894</v>
      </c>
      <c r="D664" t="s">
        <v>3996</v>
      </c>
      <c r="E664" t="s">
        <v>3907</v>
      </c>
      <c r="F664" s="375">
        <v>38506</v>
      </c>
      <c r="G664" t="s">
        <v>4915</v>
      </c>
      <c r="H664" t="s">
        <v>3909</v>
      </c>
      <c r="I664" s="375">
        <v>46286</v>
      </c>
      <c r="J664" t="s">
        <v>3937</v>
      </c>
      <c r="K664" t="s">
        <v>3904</v>
      </c>
      <c r="L664" s="33">
        <v>330</v>
      </c>
      <c r="M664" s="33">
        <v>0</v>
      </c>
      <c r="N664" s="33">
        <v>264</v>
      </c>
      <c r="O664" s="33">
        <v>264</v>
      </c>
      <c r="P664" s="33">
        <v>0</v>
      </c>
      <c r="Q664" s="33">
        <v>0</v>
      </c>
      <c r="R664" s="33">
        <v>66</v>
      </c>
      <c r="S664" s="33">
        <v>66</v>
      </c>
      <c r="T664" s="33">
        <v>0</v>
      </c>
      <c r="U664" s="33">
        <v>0</v>
      </c>
      <c r="V664" s="33">
        <v>330</v>
      </c>
      <c r="W664" s="33">
        <v>0</v>
      </c>
      <c r="X664" s="33">
        <v>0</v>
      </c>
      <c r="Y664" s="33">
        <v>0</v>
      </c>
      <c r="Z664" s="33">
        <v>66</v>
      </c>
      <c r="AA664" s="33">
        <v>0</v>
      </c>
      <c r="AB664" s="33">
        <v>77.959999999999994</v>
      </c>
      <c r="AC664" t="s">
        <v>3983</v>
      </c>
      <c r="AD664" t="s">
        <v>3874</v>
      </c>
      <c r="AE664" t="s">
        <v>4916</v>
      </c>
      <c r="AF664" t="s">
        <v>3876</v>
      </c>
    </row>
    <row r="665" spans="1:32" x14ac:dyDescent="0.25">
      <c r="A665" s="161">
        <v>45684</v>
      </c>
      <c r="B665" t="s">
        <v>3867</v>
      </c>
      <c r="C665" t="s">
        <v>3894</v>
      </c>
      <c r="D665" t="s">
        <v>3996</v>
      </c>
      <c r="E665" t="s">
        <v>3907</v>
      </c>
      <c r="F665" s="375">
        <v>38506</v>
      </c>
      <c r="G665" t="s">
        <v>4915</v>
      </c>
      <c r="H665" t="s">
        <v>3871</v>
      </c>
      <c r="I665" s="375">
        <v>46288</v>
      </c>
      <c r="J665" t="s">
        <v>3867</v>
      </c>
      <c r="K665" t="s">
        <v>3904</v>
      </c>
      <c r="L665" s="33">
        <v>155.93</v>
      </c>
      <c r="M665" s="33">
        <v>77.97</v>
      </c>
      <c r="N665" s="33">
        <v>0</v>
      </c>
      <c r="O665" s="33">
        <v>0</v>
      </c>
      <c r="P665" s="33">
        <v>0</v>
      </c>
      <c r="Q665" s="33">
        <v>0</v>
      </c>
      <c r="R665" s="33">
        <v>155.93</v>
      </c>
      <c r="S665" s="33">
        <v>77.97</v>
      </c>
      <c r="T665" s="33">
        <v>0</v>
      </c>
      <c r="U665" s="33">
        <v>0</v>
      </c>
      <c r="V665" s="33">
        <v>77.97</v>
      </c>
      <c r="W665" s="33">
        <v>0</v>
      </c>
      <c r="X665" s="33">
        <v>0</v>
      </c>
      <c r="Y665" s="33">
        <v>0</v>
      </c>
      <c r="Z665" s="33">
        <v>0</v>
      </c>
      <c r="AA665" s="33">
        <v>0</v>
      </c>
      <c r="AB665" s="33">
        <v>77.959999999999994</v>
      </c>
      <c r="AC665" t="s">
        <v>3983</v>
      </c>
      <c r="AD665" t="s">
        <v>3874</v>
      </c>
      <c r="AE665" t="s">
        <v>4916</v>
      </c>
      <c r="AF665" t="s">
        <v>3876</v>
      </c>
    </row>
    <row r="666" spans="1:32" x14ac:dyDescent="0.25">
      <c r="A666" s="161">
        <v>45684</v>
      </c>
      <c r="B666" s="161">
        <v>45684</v>
      </c>
      <c r="C666" t="s">
        <v>3868</v>
      </c>
      <c r="D666" t="s">
        <v>3877</v>
      </c>
      <c r="E666" t="s">
        <v>3878</v>
      </c>
      <c r="F666" s="375">
        <v>36962</v>
      </c>
      <c r="G666" t="s">
        <v>4456</v>
      </c>
      <c r="H666" t="s">
        <v>3871</v>
      </c>
      <c r="I666" s="375">
        <v>46289</v>
      </c>
      <c r="J666" t="s">
        <v>22</v>
      </c>
      <c r="K666" t="s">
        <v>3904</v>
      </c>
      <c r="L666" s="33">
        <v>51.98</v>
      </c>
      <c r="M666" s="33">
        <v>51.98</v>
      </c>
      <c r="N666" s="33">
        <v>0</v>
      </c>
      <c r="O666" s="33">
        <v>0</v>
      </c>
      <c r="P666" s="33">
        <v>0</v>
      </c>
      <c r="Q666" s="33">
        <v>0</v>
      </c>
      <c r="R666" s="33">
        <v>51.98</v>
      </c>
      <c r="S666" s="33">
        <v>0</v>
      </c>
      <c r="T666" s="33">
        <v>0</v>
      </c>
      <c r="U666" s="33">
        <v>0</v>
      </c>
      <c r="V666" s="33">
        <v>0</v>
      </c>
      <c r="W666" s="33">
        <v>0</v>
      </c>
      <c r="X666" s="33">
        <v>0</v>
      </c>
      <c r="Y666" s="33">
        <v>0</v>
      </c>
      <c r="Z666" s="33">
        <v>0</v>
      </c>
      <c r="AA666" s="33">
        <v>0</v>
      </c>
      <c r="AB666" s="33">
        <v>0</v>
      </c>
      <c r="AC666" t="s">
        <v>3920</v>
      </c>
      <c r="AD666" t="s">
        <v>3874</v>
      </c>
      <c r="AE666" t="s">
        <v>4917</v>
      </c>
      <c r="AF666" t="s">
        <v>3876</v>
      </c>
    </row>
    <row r="667" spans="1:32" x14ac:dyDescent="0.25">
      <c r="A667" s="161">
        <v>45684</v>
      </c>
      <c r="B667" s="161">
        <v>45684</v>
      </c>
      <c r="C667" t="s">
        <v>3894</v>
      </c>
      <c r="D667" t="s">
        <v>3891</v>
      </c>
      <c r="E667" t="s">
        <v>3997</v>
      </c>
      <c r="F667" s="375">
        <v>41052</v>
      </c>
      <c r="G667" t="s">
        <v>4918</v>
      </c>
      <c r="H667" t="s">
        <v>3909</v>
      </c>
      <c r="I667" t="s">
        <v>4919</v>
      </c>
      <c r="J667" t="s">
        <v>3937</v>
      </c>
      <c r="K667" t="s">
        <v>3904</v>
      </c>
      <c r="L667" s="33">
        <v>330</v>
      </c>
      <c r="M667" s="33">
        <v>0</v>
      </c>
      <c r="N667" s="33">
        <v>264</v>
      </c>
      <c r="O667" s="33">
        <v>264</v>
      </c>
      <c r="P667" s="33">
        <v>0</v>
      </c>
      <c r="Q667" s="33">
        <v>0</v>
      </c>
      <c r="R667" s="33">
        <v>66</v>
      </c>
      <c r="S667" s="33">
        <v>66</v>
      </c>
      <c r="T667" s="33">
        <v>0</v>
      </c>
      <c r="U667" s="33">
        <v>0</v>
      </c>
      <c r="V667" s="33">
        <v>330</v>
      </c>
      <c r="W667" s="33">
        <v>0</v>
      </c>
      <c r="X667" s="33">
        <v>0</v>
      </c>
      <c r="Y667" s="33">
        <v>0</v>
      </c>
      <c r="Z667" s="33">
        <v>66</v>
      </c>
      <c r="AA667" s="33">
        <v>0</v>
      </c>
      <c r="AB667" s="33">
        <v>0</v>
      </c>
      <c r="AC667" t="s">
        <v>3952</v>
      </c>
      <c r="AD667" t="s">
        <v>3874</v>
      </c>
      <c r="AE667" t="s">
        <v>4920</v>
      </c>
      <c r="AF667" t="s">
        <v>3876</v>
      </c>
    </row>
    <row r="668" spans="1:32" x14ac:dyDescent="0.25">
      <c r="A668" s="161">
        <v>45684</v>
      </c>
      <c r="B668" s="161">
        <v>45684</v>
      </c>
      <c r="C668" t="s">
        <v>3868</v>
      </c>
      <c r="D668" t="s">
        <v>3877</v>
      </c>
      <c r="E668" t="s">
        <v>1914</v>
      </c>
      <c r="F668" s="375">
        <v>40299</v>
      </c>
      <c r="G668" t="s">
        <v>4487</v>
      </c>
      <c r="H668" t="s">
        <v>3871</v>
      </c>
      <c r="I668" s="375">
        <v>46294</v>
      </c>
      <c r="J668" t="s">
        <v>22</v>
      </c>
      <c r="K668" t="s">
        <v>3904</v>
      </c>
      <c r="L668" s="33">
        <v>155.93</v>
      </c>
      <c r="M668" s="33">
        <v>155.93</v>
      </c>
      <c r="N668" s="33">
        <v>0</v>
      </c>
      <c r="O668" s="33">
        <v>0</v>
      </c>
      <c r="P668" s="33">
        <v>0</v>
      </c>
      <c r="Q668" s="33">
        <v>0</v>
      </c>
      <c r="R668" s="33">
        <v>155.93</v>
      </c>
      <c r="S668" s="33">
        <v>0</v>
      </c>
      <c r="T668" s="33">
        <v>0</v>
      </c>
      <c r="U668" s="33">
        <v>0</v>
      </c>
      <c r="V668" s="33">
        <v>0</v>
      </c>
      <c r="W668" s="33">
        <v>0</v>
      </c>
      <c r="X668" s="33">
        <v>0</v>
      </c>
      <c r="Y668" s="33">
        <v>0</v>
      </c>
      <c r="Z668" s="33">
        <v>0</v>
      </c>
      <c r="AA668" s="33">
        <v>0</v>
      </c>
      <c r="AB668" s="33">
        <v>500</v>
      </c>
      <c r="AC668" t="s">
        <v>3873</v>
      </c>
      <c r="AD668" t="s">
        <v>3874</v>
      </c>
      <c r="AE668" t="s">
        <v>4921</v>
      </c>
      <c r="AF668" t="s">
        <v>3876</v>
      </c>
    </row>
    <row r="669" spans="1:32" x14ac:dyDescent="0.25">
      <c r="A669" s="161">
        <v>45684</v>
      </c>
      <c r="B669" s="161">
        <v>45684</v>
      </c>
      <c r="C669" t="s">
        <v>3894</v>
      </c>
      <c r="D669" t="s">
        <v>3891</v>
      </c>
      <c r="E669" t="s">
        <v>3997</v>
      </c>
      <c r="F669" s="375">
        <v>40699</v>
      </c>
      <c r="G669" t="s">
        <v>4922</v>
      </c>
      <c r="H669" t="s">
        <v>3871</v>
      </c>
      <c r="I669" s="375">
        <v>46295</v>
      </c>
      <c r="J669" t="s">
        <v>22</v>
      </c>
      <c r="K669" t="s">
        <v>3904</v>
      </c>
      <c r="L669" s="33">
        <v>207.9</v>
      </c>
      <c r="M669" s="33">
        <v>207.9</v>
      </c>
      <c r="N669" s="33">
        <v>0</v>
      </c>
      <c r="O669" s="33">
        <v>0</v>
      </c>
      <c r="P669" s="33">
        <v>0</v>
      </c>
      <c r="Q669" s="33">
        <v>0</v>
      </c>
      <c r="R669" s="33">
        <v>207.9</v>
      </c>
      <c r="S669" s="33">
        <v>0</v>
      </c>
      <c r="T669" s="33">
        <v>0</v>
      </c>
      <c r="U669" s="33">
        <v>0</v>
      </c>
      <c r="V669" s="33">
        <v>0</v>
      </c>
      <c r="W669" s="33">
        <v>0</v>
      </c>
      <c r="X669" s="33">
        <v>0</v>
      </c>
      <c r="Y669" s="33">
        <v>0</v>
      </c>
      <c r="Z669" s="33">
        <v>0</v>
      </c>
      <c r="AA669" s="33">
        <v>0</v>
      </c>
      <c r="AB669" s="33">
        <v>60</v>
      </c>
      <c r="AC669" t="s">
        <v>3873</v>
      </c>
      <c r="AD669" t="s">
        <v>3881</v>
      </c>
      <c r="AE669" t="s">
        <v>4923</v>
      </c>
      <c r="AF669" t="s">
        <v>3876</v>
      </c>
    </row>
    <row r="670" spans="1:32" x14ac:dyDescent="0.25">
      <c r="A670" s="161">
        <v>45684</v>
      </c>
      <c r="B670" s="161">
        <v>45684</v>
      </c>
      <c r="C670" t="s">
        <v>3894</v>
      </c>
      <c r="D670" t="s">
        <v>4334</v>
      </c>
      <c r="E670" t="s">
        <v>2236</v>
      </c>
      <c r="F670" s="375">
        <v>40761</v>
      </c>
      <c r="G670" t="s">
        <v>4104</v>
      </c>
      <c r="H670" t="s">
        <v>3871</v>
      </c>
      <c r="I670" s="375">
        <v>46296</v>
      </c>
      <c r="J670" t="s">
        <v>3888</v>
      </c>
      <c r="K670" t="s">
        <v>3904</v>
      </c>
      <c r="L670" s="33">
        <v>985</v>
      </c>
      <c r="M670" s="33">
        <v>465</v>
      </c>
      <c r="N670" s="33">
        <v>0</v>
      </c>
      <c r="O670" s="33">
        <v>0</v>
      </c>
      <c r="P670" s="33">
        <v>0</v>
      </c>
      <c r="Q670" s="33">
        <v>0</v>
      </c>
      <c r="R670" s="33">
        <v>985</v>
      </c>
      <c r="S670" s="33">
        <v>520</v>
      </c>
      <c r="T670" s="33">
        <v>0</v>
      </c>
      <c r="U670" s="33">
        <v>0</v>
      </c>
      <c r="V670" s="33">
        <v>520</v>
      </c>
      <c r="W670" s="33">
        <v>0</v>
      </c>
      <c r="X670" s="33">
        <v>0</v>
      </c>
      <c r="Y670" s="33">
        <v>0</v>
      </c>
      <c r="Z670" s="33">
        <v>520</v>
      </c>
      <c r="AA670" s="33">
        <v>0</v>
      </c>
      <c r="AB670" s="33">
        <v>0</v>
      </c>
      <c r="AC670" t="s">
        <v>4105</v>
      </c>
      <c r="AD670" t="s">
        <v>3881</v>
      </c>
      <c r="AE670" t="s">
        <v>4924</v>
      </c>
      <c r="AF670" t="s">
        <v>3876</v>
      </c>
    </row>
    <row r="671" spans="1:32" x14ac:dyDescent="0.25">
      <c r="A671" s="161">
        <v>45684</v>
      </c>
      <c r="B671" s="161">
        <v>45684</v>
      </c>
      <c r="C671" t="s">
        <v>3894</v>
      </c>
      <c r="D671" t="s">
        <v>3996</v>
      </c>
      <c r="E671" t="s">
        <v>3907</v>
      </c>
      <c r="F671" s="375">
        <v>34366</v>
      </c>
      <c r="G671" t="s">
        <v>3902</v>
      </c>
      <c r="H671" t="s">
        <v>3903</v>
      </c>
      <c r="I671" s="375">
        <v>46298</v>
      </c>
      <c r="J671" t="s">
        <v>22</v>
      </c>
      <c r="K671" t="s">
        <v>3904</v>
      </c>
      <c r="L671" s="33">
        <v>2103.5</v>
      </c>
      <c r="M671" s="33">
        <v>0</v>
      </c>
      <c r="N671" s="33">
        <v>2103.5</v>
      </c>
      <c r="O671" s="33">
        <v>2103.5</v>
      </c>
      <c r="P671" s="33">
        <v>0</v>
      </c>
      <c r="Q671" s="33">
        <v>0</v>
      </c>
      <c r="R671" s="33">
        <v>0</v>
      </c>
      <c r="S671" s="33">
        <v>0</v>
      </c>
      <c r="T671" s="33">
        <v>0</v>
      </c>
      <c r="U671" s="33">
        <v>0</v>
      </c>
      <c r="V671" s="33">
        <v>2103.5</v>
      </c>
      <c r="W671" s="33">
        <v>0</v>
      </c>
      <c r="X671" s="33">
        <v>0</v>
      </c>
      <c r="Y671" s="33">
        <v>0</v>
      </c>
      <c r="Z671" s="33">
        <v>0</v>
      </c>
      <c r="AA671" s="33">
        <v>0</v>
      </c>
      <c r="AB671" s="33">
        <v>0</v>
      </c>
      <c r="AC671" t="s">
        <v>3873</v>
      </c>
      <c r="AD671" t="s">
        <v>3881</v>
      </c>
      <c r="AE671" t="s">
        <v>4925</v>
      </c>
      <c r="AF671" t="s">
        <v>3876</v>
      </c>
    </row>
    <row r="672" spans="1:32" x14ac:dyDescent="0.25">
      <c r="A672" s="161">
        <v>45684</v>
      </c>
      <c r="B672" s="161">
        <v>45684</v>
      </c>
      <c r="C672" t="s">
        <v>3868</v>
      </c>
      <c r="D672" t="s">
        <v>3877</v>
      </c>
      <c r="E672" t="s">
        <v>3878</v>
      </c>
      <c r="F672" s="375">
        <v>40078</v>
      </c>
      <c r="G672" t="s">
        <v>4926</v>
      </c>
      <c r="H672" t="s">
        <v>3871</v>
      </c>
      <c r="I672" s="375">
        <v>46303</v>
      </c>
      <c r="J672" t="s">
        <v>22</v>
      </c>
      <c r="K672" t="s">
        <v>3904</v>
      </c>
      <c r="L672" s="33">
        <v>2338.92</v>
      </c>
      <c r="M672" s="33">
        <v>2338.92</v>
      </c>
      <c r="N672" s="33">
        <v>0</v>
      </c>
      <c r="O672" s="33">
        <v>0</v>
      </c>
      <c r="P672" s="33">
        <v>0</v>
      </c>
      <c r="Q672" s="33">
        <v>0</v>
      </c>
      <c r="R672" s="33">
        <v>2338.92</v>
      </c>
      <c r="S672" s="33">
        <v>0</v>
      </c>
      <c r="T672" s="33">
        <v>0</v>
      </c>
      <c r="U672" s="33">
        <v>0</v>
      </c>
      <c r="V672" s="33">
        <v>0</v>
      </c>
      <c r="W672" s="33">
        <v>0</v>
      </c>
      <c r="X672" s="33">
        <v>0</v>
      </c>
      <c r="Y672" s="33">
        <v>0</v>
      </c>
      <c r="Z672" s="33">
        <v>0</v>
      </c>
      <c r="AA672" s="33">
        <v>0</v>
      </c>
      <c r="AB672" s="33">
        <v>4096.1000000000004</v>
      </c>
      <c r="AC672" t="s">
        <v>3873</v>
      </c>
      <c r="AD672" t="s">
        <v>3881</v>
      </c>
      <c r="AE672" t="s">
        <v>4927</v>
      </c>
      <c r="AF672" t="s">
        <v>3876</v>
      </c>
    </row>
    <row r="673" spans="1:32" x14ac:dyDescent="0.25">
      <c r="A673" s="161">
        <v>45684</v>
      </c>
      <c r="B673" s="161">
        <v>45684</v>
      </c>
      <c r="C673" t="s">
        <v>3868</v>
      </c>
      <c r="D673" t="s">
        <v>3877</v>
      </c>
      <c r="E673" t="s">
        <v>1914</v>
      </c>
      <c r="F673" s="375">
        <v>40932</v>
      </c>
      <c r="G673" t="s">
        <v>4066</v>
      </c>
      <c r="H673" t="s">
        <v>3871</v>
      </c>
      <c r="I673" s="375">
        <v>46312</v>
      </c>
      <c r="J673" t="s">
        <v>3888</v>
      </c>
      <c r="K673" t="s">
        <v>3904</v>
      </c>
      <c r="L673" s="33">
        <v>775.5</v>
      </c>
      <c r="M673" s="33">
        <v>175.26</v>
      </c>
      <c r="N673" s="33">
        <v>0</v>
      </c>
      <c r="O673" s="33">
        <v>0</v>
      </c>
      <c r="P673" s="33">
        <v>0</v>
      </c>
      <c r="Q673" s="33">
        <v>0</v>
      </c>
      <c r="R673" s="33">
        <v>775.5</v>
      </c>
      <c r="S673" s="33">
        <v>600.24</v>
      </c>
      <c r="T673" s="33">
        <v>30.01</v>
      </c>
      <c r="U673" s="33">
        <v>570.23</v>
      </c>
      <c r="V673" s="33">
        <v>600.24</v>
      </c>
      <c r="W673" s="33">
        <v>30.01</v>
      </c>
      <c r="X673" s="33">
        <v>570.23</v>
      </c>
      <c r="Y673" s="33">
        <v>0</v>
      </c>
      <c r="Z673" s="33">
        <v>600.23</v>
      </c>
      <c r="AA673" s="33">
        <v>0</v>
      </c>
      <c r="AB673" s="33">
        <v>0</v>
      </c>
      <c r="AC673" t="s">
        <v>3952</v>
      </c>
      <c r="AD673" t="s">
        <v>3881</v>
      </c>
      <c r="AE673" t="s">
        <v>4928</v>
      </c>
      <c r="AF673" t="s">
        <v>3876</v>
      </c>
    </row>
    <row r="674" spans="1:32" x14ac:dyDescent="0.25">
      <c r="A674" s="161">
        <v>45662</v>
      </c>
      <c r="B674" s="161">
        <v>45684</v>
      </c>
      <c r="C674" t="s">
        <v>3894</v>
      </c>
      <c r="D674" t="s">
        <v>3891</v>
      </c>
      <c r="E674" t="s">
        <v>2236</v>
      </c>
      <c r="F674" s="375">
        <v>40398</v>
      </c>
      <c r="G674" t="s">
        <v>3993</v>
      </c>
      <c r="H674" t="s">
        <v>3871</v>
      </c>
      <c r="I674" s="375">
        <v>46313</v>
      </c>
      <c r="J674" t="s">
        <v>22</v>
      </c>
      <c r="K674" t="s">
        <v>3904</v>
      </c>
      <c r="L674" s="33">
        <v>110</v>
      </c>
      <c r="M674" s="33">
        <v>110</v>
      </c>
      <c r="N674" s="33">
        <v>0</v>
      </c>
      <c r="O674" s="33">
        <v>0</v>
      </c>
      <c r="P674" s="33">
        <v>0</v>
      </c>
      <c r="Q674" s="33">
        <v>0</v>
      </c>
      <c r="R674" s="33">
        <v>110</v>
      </c>
      <c r="S674" s="33">
        <v>0</v>
      </c>
      <c r="T674" s="33">
        <v>0</v>
      </c>
      <c r="U674" s="33">
        <v>0</v>
      </c>
      <c r="V674" s="33">
        <v>0</v>
      </c>
      <c r="W674" s="33">
        <v>0</v>
      </c>
      <c r="X674" s="33">
        <v>0</v>
      </c>
      <c r="Y674" s="33">
        <v>0</v>
      </c>
      <c r="Z674" s="33">
        <v>0</v>
      </c>
      <c r="AA674" s="33">
        <v>0</v>
      </c>
      <c r="AB674" s="33">
        <v>0</v>
      </c>
      <c r="AC674" t="s">
        <v>4209</v>
      </c>
      <c r="AD674" t="s">
        <v>3881</v>
      </c>
      <c r="AE674" t="s">
        <v>4929</v>
      </c>
      <c r="AF674" t="s">
        <v>3876</v>
      </c>
    </row>
    <row r="675" spans="1:32" x14ac:dyDescent="0.25">
      <c r="A675" s="161">
        <v>45684</v>
      </c>
      <c r="B675" s="161">
        <v>45684</v>
      </c>
      <c r="C675" t="s">
        <v>3868</v>
      </c>
      <c r="D675" t="s">
        <v>3877</v>
      </c>
      <c r="E675" t="s">
        <v>3878</v>
      </c>
      <c r="F675" s="375">
        <v>36028</v>
      </c>
      <c r="G675" t="s">
        <v>4809</v>
      </c>
      <c r="H675" t="s">
        <v>3903</v>
      </c>
      <c r="I675" s="375">
        <v>46314</v>
      </c>
      <c r="J675" t="s">
        <v>22</v>
      </c>
      <c r="K675" t="s">
        <v>3904</v>
      </c>
      <c r="L675" s="33">
        <v>175</v>
      </c>
      <c r="M675" s="33">
        <v>0</v>
      </c>
      <c r="N675" s="33">
        <v>175</v>
      </c>
      <c r="O675" s="33">
        <v>175</v>
      </c>
      <c r="P675" s="33">
        <v>0</v>
      </c>
      <c r="Q675" s="33">
        <v>0</v>
      </c>
      <c r="R675" s="33">
        <v>0</v>
      </c>
      <c r="S675" s="33">
        <v>0</v>
      </c>
      <c r="T675" s="33">
        <v>0</v>
      </c>
      <c r="U675" s="33">
        <v>0</v>
      </c>
      <c r="V675" s="33">
        <v>175</v>
      </c>
      <c r="W675" s="33">
        <v>0</v>
      </c>
      <c r="X675" s="33">
        <v>0</v>
      </c>
      <c r="Y675" s="33">
        <v>0</v>
      </c>
      <c r="Z675" s="33">
        <v>0</v>
      </c>
      <c r="AA675" s="33">
        <v>0</v>
      </c>
      <c r="AB675" s="33">
        <v>0</v>
      </c>
      <c r="AC675" t="s">
        <v>4091</v>
      </c>
      <c r="AD675" t="s">
        <v>3881</v>
      </c>
      <c r="AE675" t="s">
        <v>4930</v>
      </c>
      <c r="AF675" t="s">
        <v>3876</v>
      </c>
    </row>
    <row r="676" spans="1:32" x14ac:dyDescent="0.25">
      <c r="A676" s="161">
        <v>45669</v>
      </c>
      <c r="B676" s="161">
        <v>45684</v>
      </c>
      <c r="C676" t="s">
        <v>3894</v>
      </c>
      <c r="D676" t="s">
        <v>3891</v>
      </c>
      <c r="E676" t="s">
        <v>2236</v>
      </c>
      <c r="F676" s="375">
        <v>39018</v>
      </c>
      <c r="G676" t="s">
        <v>4168</v>
      </c>
      <c r="H676" t="s">
        <v>3871</v>
      </c>
      <c r="I676" s="375">
        <v>46316</v>
      </c>
      <c r="J676" t="s">
        <v>22</v>
      </c>
      <c r="K676" t="s">
        <v>3904</v>
      </c>
      <c r="L676" s="33">
        <v>103.95</v>
      </c>
      <c r="M676" s="33">
        <v>103.95</v>
      </c>
      <c r="N676" s="33">
        <v>0</v>
      </c>
      <c r="O676" s="33">
        <v>0</v>
      </c>
      <c r="P676" s="33">
        <v>0</v>
      </c>
      <c r="Q676" s="33">
        <v>0</v>
      </c>
      <c r="R676" s="33">
        <v>103.95</v>
      </c>
      <c r="S676" s="33">
        <v>0</v>
      </c>
      <c r="T676" s="33">
        <v>0</v>
      </c>
      <c r="U676" s="33">
        <v>0</v>
      </c>
      <c r="V676" s="33">
        <v>0</v>
      </c>
      <c r="W676" s="33">
        <v>0</v>
      </c>
      <c r="X676" s="33">
        <v>0</v>
      </c>
      <c r="Y676" s="33">
        <v>0</v>
      </c>
      <c r="Z676" s="33">
        <v>0</v>
      </c>
      <c r="AA676" s="33">
        <v>0</v>
      </c>
      <c r="AB676" s="33">
        <v>263.20999999999998</v>
      </c>
      <c r="AC676" t="s">
        <v>3873</v>
      </c>
      <c r="AD676" t="s">
        <v>3881</v>
      </c>
      <c r="AE676" t="s">
        <v>4931</v>
      </c>
      <c r="AF676" t="s">
        <v>3876</v>
      </c>
    </row>
    <row r="677" spans="1:32" x14ac:dyDescent="0.25">
      <c r="A677" s="161">
        <v>45683</v>
      </c>
      <c r="B677" s="161">
        <v>45684</v>
      </c>
      <c r="C677" t="s">
        <v>3894</v>
      </c>
      <c r="D677" t="s">
        <v>3891</v>
      </c>
      <c r="E677" t="s">
        <v>3997</v>
      </c>
      <c r="F677" s="375">
        <v>38518</v>
      </c>
      <c r="G677" t="s">
        <v>4528</v>
      </c>
      <c r="H677" t="s">
        <v>3962</v>
      </c>
      <c r="I677" s="375">
        <v>46318</v>
      </c>
      <c r="J677" t="s">
        <v>3888</v>
      </c>
      <c r="K677" t="s">
        <v>3904</v>
      </c>
      <c r="L677" s="33">
        <v>3970</v>
      </c>
      <c r="M677" s="33">
        <v>0</v>
      </c>
      <c r="N677" s="33">
        <v>3176</v>
      </c>
      <c r="O677" s="33">
        <v>3176</v>
      </c>
      <c r="P677" s="33">
        <v>0</v>
      </c>
      <c r="Q677" s="33">
        <v>0</v>
      </c>
      <c r="R677" s="33">
        <v>794</v>
      </c>
      <c r="S677" s="33">
        <v>794</v>
      </c>
      <c r="T677" s="33">
        <v>0</v>
      </c>
      <c r="U677" s="33">
        <v>0</v>
      </c>
      <c r="V677" s="33">
        <v>3970</v>
      </c>
      <c r="W677" s="33">
        <v>0</v>
      </c>
      <c r="X677" s="33">
        <v>0</v>
      </c>
      <c r="Y677" s="33">
        <v>0</v>
      </c>
      <c r="Z677" s="33">
        <v>674.9</v>
      </c>
      <c r="AA677" s="33">
        <v>0</v>
      </c>
      <c r="AB677" s="33">
        <v>353.9</v>
      </c>
      <c r="AC677" t="s">
        <v>3873</v>
      </c>
      <c r="AD677" t="s">
        <v>3881</v>
      </c>
      <c r="AE677" t="s">
        <v>4932</v>
      </c>
      <c r="AF677" t="s">
        <v>3876</v>
      </c>
    </row>
    <row r="678" spans="1:32" x14ac:dyDescent="0.25">
      <c r="A678" s="161">
        <v>45684</v>
      </c>
      <c r="B678" s="161">
        <v>45684</v>
      </c>
      <c r="C678" t="s">
        <v>3894</v>
      </c>
      <c r="D678" t="s">
        <v>3891</v>
      </c>
      <c r="E678" t="s">
        <v>3997</v>
      </c>
      <c r="F678" s="375">
        <v>40925</v>
      </c>
      <c r="G678" t="s">
        <v>4546</v>
      </c>
      <c r="H678" t="s">
        <v>3909</v>
      </c>
      <c r="I678" s="375">
        <v>46321</v>
      </c>
      <c r="J678" t="s">
        <v>3888</v>
      </c>
      <c r="K678" t="s">
        <v>3904</v>
      </c>
      <c r="L678" s="33">
        <v>930</v>
      </c>
      <c r="M678" s="33">
        <v>0</v>
      </c>
      <c r="N678" s="33">
        <v>744</v>
      </c>
      <c r="O678" s="33">
        <v>744</v>
      </c>
      <c r="P678" s="33">
        <v>0</v>
      </c>
      <c r="Q678" s="33">
        <v>0</v>
      </c>
      <c r="R678" s="33">
        <v>186</v>
      </c>
      <c r="S678" s="33">
        <v>186</v>
      </c>
      <c r="T678" s="33">
        <v>0</v>
      </c>
      <c r="U678" s="33">
        <v>0</v>
      </c>
      <c r="V678" s="33">
        <v>930</v>
      </c>
      <c r="W678" s="33">
        <v>0</v>
      </c>
      <c r="X678" s="33">
        <v>0</v>
      </c>
      <c r="Y678" s="33">
        <v>0</v>
      </c>
      <c r="Z678" s="33">
        <v>186</v>
      </c>
      <c r="AA678" s="33">
        <v>0</v>
      </c>
      <c r="AB678" s="33">
        <v>0</v>
      </c>
      <c r="AC678" t="s">
        <v>4144</v>
      </c>
      <c r="AD678" t="s">
        <v>3881</v>
      </c>
      <c r="AE678" t="s">
        <v>4933</v>
      </c>
      <c r="AF678" t="s">
        <v>3876</v>
      </c>
    </row>
    <row r="679" spans="1:32" x14ac:dyDescent="0.25">
      <c r="A679" s="161">
        <v>45669</v>
      </c>
      <c r="B679" s="161">
        <v>45684</v>
      </c>
      <c r="C679" t="s">
        <v>3894</v>
      </c>
      <c r="D679" t="s">
        <v>3891</v>
      </c>
      <c r="E679" t="s">
        <v>2236</v>
      </c>
      <c r="F679" s="375">
        <v>40769</v>
      </c>
      <c r="G679" t="s">
        <v>4934</v>
      </c>
      <c r="H679" t="s">
        <v>3871</v>
      </c>
      <c r="I679" s="375">
        <v>46328</v>
      </c>
      <c r="J679" t="s">
        <v>22</v>
      </c>
      <c r="K679" t="s">
        <v>3904</v>
      </c>
      <c r="L679" s="33">
        <v>51.98</v>
      </c>
      <c r="M679" s="33">
        <v>51.98</v>
      </c>
      <c r="N679" s="33">
        <v>0</v>
      </c>
      <c r="O679" s="33">
        <v>0</v>
      </c>
      <c r="P679" s="33">
        <v>0</v>
      </c>
      <c r="Q679" s="33">
        <v>0</v>
      </c>
      <c r="R679" s="33">
        <v>51.98</v>
      </c>
      <c r="S679" s="33">
        <v>0</v>
      </c>
      <c r="T679" s="33">
        <v>0</v>
      </c>
      <c r="U679" s="33">
        <v>0</v>
      </c>
      <c r="V679" s="33">
        <v>0</v>
      </c>
      <c r="W679" s="33">
        <v>0</v>
      </c>
      <c r="X679" s="33">
        <v>0</v>
      </c>
      <c r="Y679" s="33">
        <v>0</v>
      </c>
      <c r="Z679" s="33">
        <v>0</v>
      </c>
      <c r="AA679" s="33">
        <v>0</v>
      </c>
      <c r="AB679" s="33">
        <v>0</v>
      </c>
      <c r="AC679" t="s">
        <v>3917</v>
      </c>
      <c r="AD679" t="s">
        <v>3881</v>
      </c>
      <c r="AE679" t="s">
        <v>4935</v>
      </c>
      <c r="AF679" t="s">
        <v>3876</v>
      </c>
    </row>
    <row r="680" spans="1:32" x14ac:dyDescent="0.25">
      <c r="A680" s="161">
        <v>45684</v>
      </c>
      <c r="B680" s="161">
        <v>45684</v>
      </c>
      <c r="C680" t="s">
        <v>3894</v>
      </c>
      <c r="D680" t="s">
        <v>3996</v>
      </c>
      <c r="E680" t="s">
        <v>3907</v>
      </c>
      <c r="F680" s="375">
        <v>39969</v>
      </c>
      <c r="G680" t="s">
        <v>4936</v>
      </c>
      <c r="H680" t="s">
        <v>3903</v>
      </c>
      <c r="I680" s="375">
        <v>46329</v>
      </c>
      <c r="J680" t="s">
        <v>22</v>
      </c>
      <c r="K680" t="s">
        <v>3904</v>
      </c>
      <c r="L680" s="33">
        <v>665</v>
      </c>
      <c r="M680" s="33">
        <v>0</v>
      </c>
      <c r="N680" s="33">
        <v>665</v>
      </c>
      <c r="O680" s="33">
        <v>665</v>
      </c>
      <c r="P680" s="33">
        <v>0</v>
      </c>
      <c r="Q680" s="33">
        <v>0</v>
      </c>
      <c r="R680" s="33">
        <v>0</v>
      </c>
      <c r="S680" s="33">
        <v>0</v>
      </c>
      <c r="T680" s="33">
        <v>0</v>
      </c>
      <c r="U680" s="33">
        <v>0</v>
      </c>
      <c r="V680" s="33">
        <v>665</v>
      </c>
      <c r="W680" s="33">
        <v>0</v>
      </c>
      <c r="X680" s="33">
        <v>0</v>
      </c>
      <c r="Y680" s="33">
        <v>0</v>
      </c>
      <c r="Z680" s="33">
        <v>0</v>
      </c>
      <c r="AA680" s="33">
        <v>0</v>
      </c>
      <c r="AB680" s="33">
        <v>0</v>
      </c>
      <c r="AC680" t="s">
        <v>3924</v>
      </c>
      <c r="AD680" t="s">
        <v>3881</v>
      </c>
      <c r="AE680" t="s">
        <v>4937</v>
      </c>
      <c r="AF680" t="s">
        <v>3876</v>
      </c>
    </row>
    <row r="681" spans="1:32" x14ac:dyDescent="0.25">
      <c r="A681" s="161">
        <v>45684</v>
      </c>
      <c r="B681" s="161">
        <v>45684</v>
      </c>
      <c r="C681" t="s">
        <v>3894</v>
      </c>
      <c r="D681" t="s">
        <v>3996</v>
      </c>
      <c r="E681" t="s">
        <v>3907</v>
      </c>
      <c r="F681" s="375">
        <v>39969</v>
      </c>
      <c r="G681" t="s">
        <v>4936</v>
      </c>
      <c r="H681" t="s">
        <v>3871</v>
      </c>
      <c r="I681" s="375">
        <v>46332</v>
      </c>
      <c r="J681" t="s">
        <v>22</v>
      </c>
      <c r="K681" t="s">
        <v>3904</v>
      </c>
      <c r="L681" s="33">
        <v>311.85000000000002</v>
      </c>
      <c r="M681" s="33">
        <v>311.85000000000002</v>
      </c>
      <c r="N681" s="33">
        <v>0</v>
      </c>
      <c r="O681" s="33">
        <v>0</v>
      </c>
      <c r="P681" s="33">
        <v>0</v>
      </c>
      <c r="Q681" s="33">
        <v>0</v>
      </c>
      <c r="R681" s="33">
        <v>311.85000000000002</v>
      </c>
      <c r="S681" s="33">
        <v>0</v>
      </c>
      <c r="T681" s="33">
        <v>0</v>
      </c>
      <c r="U681" s="33">
        <v>0</v>
      </c>
      <c r="V681" s="33">
        <v>0</v>
      </c>
      <c r="W681" s="33">
        <v>0</v>
      </c>
      <c r="X681" s="33">
        <v>0</v>
      </c>
      <c r="Y681" s="33">
        <v>0</v>
      </c>
      <c r="Z681" s="33">
        <v>0</v>
      </c>
      <c r="AA681" s="33">
        <v>0</v>
      </c>
      <c r="AB681" s="33">
        <v>0</v>
      </c>
      <c r="AC681" t="s">
        <v>3924</v>
      </c>
      <c r="AD681" t="s">
        <v>3881</v>
      </c>
      <c r="AE681" t="s">
        <v>4937</v>
      </c>
      <c r="AF681" t="s">
        <v>3876</v>
      </c>
    </row>
    <row r="682" spans="1:32" x14ac:dyDescent="0.25">
      <c r="A682" s="161">
        <v>45684</v>
      </c>
      <c r="B682" s="161">
        <v>45684</v>
      </c>
      <c r="C682" t="s">
        <v>3868</v>
      </c>
      <c r="D682" t="s">
        <v>3877</v>
      </c>
      <c r="E682" t="s">
        <v>1914</v>
      </c>
      <c r="F682" s="375">
        <v>40315</v>
      </c>
      <c r="G682" t="s">
        <v>4530</v>
      </c>
      <c r="H682" t="s">
        <v>3871</v>
      </c>
      <c r="I682" s="375">
        <v>46333</v>
      </c>
      <c r="J682" t="s">
        <v>22</v>
      </c>
      <c r="K682" t="s">
        <v>3904</v>
      </c>
      <c r="L682" s="33">
        <v>155.93</v>
      </c>
      <c r="M682" s="33">
        <v>155.93</v>
      </c>
      <c r="N682" s="33">
        <v>0</v>
      </c>
      <c r="O682" s="33">
        <v>0</v>
      </c>
      <c r="P682" s="33">
        <v>0</v>
      </c>
      <c r="Q682" s="33">
        <v>0</v>
      </c>
      <c r="R682" s="33">
        <v>155.93</v>
      </c>
      <c r="S682" s="33">
        <v>0</v>
      </c>
      <c r="T682" s="33">
        <v>0</v>
      </c>
      <c r="U682" s="33">
        <v>0</v>
      </c>
      <c r="V682" s="33">
        <v>0</v>
      </c>
      <c r="W682" s="33">
        <v>0</v>
      </c>
      <c r="X682" s="33">
        <v>0</v>
      </c>
      <c r="Y682" s="33">
        <v>0</v>
      </c>
      <c r="Z682" s="33">
        <v>0</v>
      </c>
      <c r="AA682" s="33">
        <v>0</v>
      </c>
      <c r="AB682" s="33">
        <v>225.41</v>
      </c>
      <c r="AC682" t="s">
        <v>3967</v>
      </c>
      <c r="AD682" t="s">
        <v>3881</v>
      </c>
      <c r="AE682" t="s">
        <v>4938</v>
      </c>
      <c r="AF682" t="s">
        <v>3876</v>
      </c>
    </row>
    <row r="683" spans="1:32" x14ac:dyDescent="0.25">
      <c r="A683" s="161">
        <v>45684</v>
      </c>
      <c r="B683" s="161">
        <v>45685</v>
      </c>
      <c r="C683" t="s">
        <v>3894</v>
      </c>
      <c r="D683" t="s">
        <v>4334</v>
      </c>
      <c r="E683" t="s">
        <v>2236</v>
      </c>
      <c r="F683" s="375">
        <v>41053</v>
      </c>
      <c r="G683" t="s">
        <v>4939</v>
      </c>
      <c r="H683" t="s">
        <v>3903</v>
      </c>
      <c r="I683" s="375">
        <v>46335</v>
      </c>
      <c r="J683" t="s">
        <v>22</v>
      </c>
      <c r="K683" t="s">
        <v>3904</v>
      </c>
      <c r="L683" s="33">
        <v>301</v>
      </c>
      <c r="M683" s="33">
        <v>0</v>
      </c>
      <c r="N683" s="33">
        <v>301</v>
      </c>
      <c r="O683" s="33">
        <v>301</v>
      </c>
      <c r="P683" s="33">
        <v>0</v>
      </c>
      <c r="Q683" s="33">
        <v>0</v>
      </c>
      <c r="R683" s="33">
        <v>0</v>
      </c>
      <c r="S683" s="33">
        <v>0</v>
      </c>
      <c r="T683" s="33">
        <v>0</v>
      </c>
      <c r="U683" s="33">
        <v>0</v>
      </c>
      <c r="V683" s="33">
        <v>301</v>
      </c>
      <c r="W683" s="33">
        <v>0</v>
      </c>
      <c r="X683" s="33">
        <v>0</v>
      </c>
      <c r="Y683" s="33">
        <v>0</v>
      </c>
      <c r="Z683" s="33">
        <v>0</v>
      </c>
      <c r="AA683" s="33">
        <v>0</v>
      </c>
      <c r="AB683" s="33">
        <v>0</v>
      </c>
      <c r="AC683" t="s">
        <v>3952</v>
      </c>
      <c r="AD683" t="s">
        <v>3874</v>
      </c>
      <c r="AE683" t="s">
        <v>4940</v>
      </c>
      <c r="AF683" t="s">
        <v>3876</v>
      </c>
    </row>
    <row r="684" spans="1:32" x14ac:dyDescent="0.25">
      <c r="A684" s="161">
        <v>45677</v>
      </c>
      <c r="B684" s="161">
        <v>45685</v>
      </c>
      <c r="C684" t="s">
        <v>3894</v>
      </c>
      <c r="D684" t="s">
        <v>4334</v>
      </c>
      <c r="E684" t="s">
        <v>2236</v>
      </c>
      <c r="F684" s="375">
        <v>41008</v>
      </c>
      <c r="G684" t="s">
        <v>4941</v>
      </c>
      <c r="H684" t="s">
        <v>3871</v>
      </c>
      <c r="I684" s="375">
        <v>46341</v>
      </c>
      <c r="J684" t="s">
        <v>3888</v>
      </c>
      <c r="K684" t="s">
        <v>3904</v>
      </c>
      <c r="L684" s="33">
        <v>766.93</v>
      </c>
      <c r="M684" s="33">
        <v>477.93</v>
      </c>
      <c r="N684" s="33">
        <v>0</v>
      </c>
      <c r="O684" s="33">
        <v>0</v>
      </c>
      <c r="P684" s="33">
        <v>0</v>
      </c>
      <c r="Q684" s="33">
        <v>0</v>
      </c>
      <c r="R684" s="33">
        <v>766.93</v>
      </c>
      <c r="S684" s="33">
        <v>289</v>
      </c>
      <c r="T684" s="33">
        <v>0</v>
      </c>
      <c r="U684" s="33">
        <v>0</v>
      </c>
      <c r="V684" s="33">
        <v>289</v>
      </c>
      <c r="W684" s="33">
        <v>0</v>
      </c>
      <c r="X684" s="33">
        <v>0</v>
      </c>
      <c r="Y684" s="33">
        <v>0</v>
      </c>
      <c r="Z684" s="33">
        <v>288.99</v>
      </c>
      <c r="AA684" s="33">
        <v>0</v>
      </c>
      <c r="AB684" s="33">
        <v>0</v>
      </c>
      <c r="AC684" t="s">
        <v>4105</v>
      </c>
      <c r="AD684" t="s">
        <v>3881</v>
      </c>
      <c r="AE684" t="s">
        <v>4942</v>
      </c>
      <c r="AF684" t="s">
        <v>3876</v>
      </c>
    </row>
    <row r="685" spans="1:32" x14ac:dyDescent="0.25">
      <c r="A685" s="161">
        <v>45685</v>
      </c>
      <c r="B685" t="s">
        <v>3867</v>
      </c>
      <c r="C685" t="s">
        <v>3894</v>
      </c>
      <c r="D685" t="s">
        <v>3996</v>
      </c>
      <c r="E685" t="s">
        <v>3907</v>
      </c>
      <c r="F685" s="375">
        <v>38232</v>
      </c>
      <c r="G685" t="s">
        <v>4943</v>
      </c>
      <c r="H685" t="s">
        <v>3903</v>
      </c>
      <c r="I685" s="375">
        <v>46345</v>
      </c>
      <c r="J685" t="s">
        <v>3867</v>
      </c>
      <c r="K685" t="s">
        <v>3904</v>
      </c>
      <c r="L685" s="33">
        <v>192.5</v>
      </c>
      <c r="M685" s="33">
        <v>0</v>
      </c>
      <c r="N685" s="33">
        <v>192.5</v>
      </c>
      <c r="O685" s="33">
        <v>192.5</v>
      </c>
      <c r="P685" s="33">
        <v>0</v>
      </c>
      <c r="Q685" s="33">
        <v>0</v>
      </c>
      <c r="R685" s="33">
        <v>0</v>
      </c>
      <c r="S685" s="33">
        <v>0</v>
      </c>
      <c r="T685" s="33">
        <v>0</v>
      </c>
      <c r="U685" s="33">
        <v>0</v>
      </c>
      <c r="V685" s="33">
        <v>192.5</v>
      </c>
      <c r="W685" s="33">
        <v>0</v>
      </c>
      <c r="X685" s="33">
        <v>0</v>
      </c>
      <c r="Y685" s="33">
        <v>0</v>
      </c>
      <c r="Z685" s="33">
        <v>0</v>
      </c>
      <c r="AA685" s="33">
        <v>0</v>
      </c>
      <c r="AB685" s="33">
        <v>0</v>
      </c>
      <c r="AC685" t="s">
        <v>3952</v>
      </c>
      <c r="AD685" t="s">
        <v>3881</v>
      </c>
      <c r="AE685" t="s">
        <v>4944</v>
      </c>
      <c r="AF685" t="s">
        <v>3876</v>
      </c>
    </row>
    <row r="686" spans="1:32" x14ac:dyDescent="0.25">
      <c r="A686" s="161">
        <v>45685</v>
      </c>
      <c r="B686" s="161">
        <v>45685</v>
      </c>
      <c r="C686" t="s">
        <v>3894</v>
      </c>
      <c r="D686" t="s">
        <v>3996</v>
      </c>
      <c r="E686" t="s">
        <v>3907</v>
      </c>
      <c r="F686" s="375">
        <v>38232</v>
      </c>
      <c r="G686" t="s">
        <v>4943</v>
      </c>
      <c r="H686" t="s">
        <v>3871</v>
      </c>
      <c r="I686" s="375">
        <v>46348</v>
      </c>
      <c r="J686" t="s">
        <v>3888</v>
      </c>
      <c r="K686" t="s">
        <v>3904</v>
      </c>
      <c r="L686" s="33">
        <v>363.93</v>
      </c>
      <c r="M686" s="33">
        <v>285.97000000000003</v>
      </c>
      <c r="N686" s="33">
        <v>0</v>
      </c>
      <c r="O686" s="33">
        <v>0</v>
      </c>
      <c r="P686" s="33">
        <v>0</v>
      </c>
      <c r="Q686" s="33">
        <v>0</v>
      </c>
      <c r="R686" s="33">
        <v>363.93</v>
      </c>
      <c r="S686" s="33">
        <v>77.97</v>
      </c>
      <c r="T686" s="33">
        <v>0</v>
      </c>
      <c r="U686" s="33">
        <v>0</v>
      </c>
      <c r="V686" s="33">
        <v>77.97</v>
      </c>
      <c r="W686" s="33">
        <v>0</v>
      </c>
      <c r="X686" s="33">
        <v>0</v>
      </c>
      <c r="Y686" s="33">
        <v>0</v>
      </c>
      <c r="Z686" s="33">
        <v>77.97</v>
      </c>
      <c r="AA686" s="33">
        <v>0</v>
      </c>
      <c r="AB686" s="33">
        <v>0</v>
      </c>
      <c r="AC686" t="s">
        <v>3952</v>
      </c>
      <c r="AD686" t="s">
        <v>3881</v>
      </c>
      <c r="AE686" t="s">
        <v>4944</v>
      </c>
      <c r="AF686" t="s">
        <v>3876</v>
      </c>
    </row>
    <row r="687" spans="1:32" x14ac:dyDescent="0.25">
      <c r="A687" s="161">
        <v>45685</v>
      </c>
      <c r="B687" t="s">
        <v>3867</v>
      </c>
      <c r="C687" t="s">
        <v>3894</v>
      </c>
      <c r="D687" t="s">
        <v>3996</v>
      </c>
      <c r="E687" t="s">
        <v>3997</v>
      </c>
      <c r="F687" s="375">
        <v>34058</v>
      </c>
      <c r="G687" t="s">
        <v>4945</v>
      </c>
      <c r="H687" t="s">
        <v>3903</v>
      </c>
      <c r="I687" s="375">
        <v>46350</v>
      </c>
      <c r="J687" t="s">
        <v>3867</v>
      </c>
      <c r="K687" t="s">
        <v>3904</v>
      </c>
      <c r="L687" s="33">
        <v>878.5</v>
      </c>
      <c r="M687" s="33">
        <v>0</v>
      </c>
      <c r="N687" s="33">
        <v>878.5</v>
      </c>
      <c r="O687" s="33">
        <v>878.5</v>
      </c>
      <c r="P687" s="33">
        <v>0</v>
      </c>
      <c r="Q687" s="33">
        <v>0</v>
      </c>
      <c r="R687" s="33">
        <v>0</v>
      </c>
      <c r="S687" s="33">
        <v>0</v>
      </c>
      <c r="T687" s="33">
        <v>0</v>
      </c>
      <c r="U687" s="33">
        <v>0</v>
      </c>
      <c r="V687" s="33">
        <v>878.5</v>
      </c>
      <c r="W687" s="33">
        <v>0</v>
      </c>
      <c r="X687" s="33">
        <v>0</v>
      </c>
      <c r="Y687" s="33">
        <v>0</v>
      </c>
      <c r="Z687" s="33">
        <v>0</v>
      </c>
      <c r="AA687" s="33">
        <v>0</v>
      </c>
      <c r="AB687" s="33">
        <v>0</v>
      </c>
      <c r="AC687" t="s">
        <v>3957</v>
      </c>
      <c r="AD687" t="s">
        <v>3881</v>
      </c>
      <c r="AE687" t="s">
        <v>4946</v>
      </c>
      <c r="AF687" t="s">
        <v>3876</v>
      </c>
    </row>
    <row r="688" spans="1:32" x14ac:dyDescent="0.25">
      <c r="A688" s="161">
        <v>45685</v>
      </c>
      <c r="B688" s="161">
        <v>45685</v>
      </c>
      <c r="C688" t="s">
        <v>3894</v>
      </c>
      <c r="D688" t="s">
        <v>3996</v>
      </c>
      <c r="E688" t="s">
        <v>3997</v>
      </c>
      <c r="F688" s="375">
        <v>34058</v>
      </c>
      <c r="G688" t="s">
        <v>4945</v>
      </c>
      <c r="H688" t="s">
        <v>3871</v>
      </c>
      <c r="I688" s="375">
        <v>46354</v>
      </c>
      <c r="J688" t="s">
        <v>3888</v>
      </c>
      <c r="K688" t="s">
        <v>3904</v>
      </c>
      <c r="L688" s="33">
        <v>1455.3</v>
      </c>
      <c r="M688" s="33">
        <v>727.65</v>
      </c>
      <c r="N688" s="33">
        <v>0</v>
      </c>
      <c r="O688" s="33">
        <v>0</v>
      </c>
      <c r="P688" s="33">
        <v>0</v>
      </c>
      <c r="Q688" s="33">
        <v>0</v>
      </c>
      <c r="R688" s="33">
        <v>1455.3</v>
      </c>
      <c r="S688" s="33">
        <v>727.65</v>
      </c>
      <c r="T688" s="33">
        <v>0</v>
      </c>
      <c r="U688" s="33">
        <v>0</v>
      </c>
      <c r="V688" s="33">
        <v>727.65</v>
      </c>
      <c r="W688" s="33">
        <v>0</v>
      </c>
      <c r="X688" s="33">
        <v>0</v>
      </c>
      <c r="Y688" s="33">
        <v>0</v>
      </c>
      <c r="Z688" s="33">
        <v>727.56</v>
      </c>
      <c r="AA688" s="33">
        <v>0</v>
      </c>
      <c r="AB688" s="33">
        <v>0</v>
      </c>
      <c r="AC688" t="s">
        <v>3957</v>
      </c>
      <c r="AD688" t="s">
        <v>3881</v>
      </c>
      <c r="AE688" t="s">
        <v>4946</v>
      </c>
      <c r="AF688" t="s">
        <v>3876</v>
      </c>
    </row>
    <row r="689" spans="1:32" x14ac:dyDescent="0.25">
      <c r="A689" s="161">
        <v>45679</v>
      </c>
      <c r="B689" s="161">
        <v>45686</v>
      </c>
      <c r="C689" t="s">
        <v>3868</v>
      </c>
      <c r="D689" t="s">
        <v>3877</v>
      </c>
      <c r="E689" t="s">
        <v>3878</v>
      </c>
      <c r="F689" s="375">
        <v>37404</v>
      </c>
      <c r="G689" t="s">
        <v>4947</v>
      </c>
      <c r="H689" t="s">
        <v>3871</v>
      </c>
      <c r="I689" s="375">
        <v>46356</v>
      </c>
      <c r="J689" t="s">
        <v>22</v>
      </c>
      <c r="K689" t="s">
        <v>3904</v>
      </c>
      <c r="L689" s="33">
        <v>0</v>
      </c>
      <c r="M689" s="33">
        <v>0</v>
      </c>
      <c r="N689" s="33">
        <v>0</v>
      </c>
      <c r="O689" s="33">
        <v>0</v>
      </c>
      <c r="P689" s="33">
        <v>0</v>
      </c>
      <c r="Q689" s="33">
        <v>0</v>
      </c>
      <c r="R689" s="33">
        <v>0</v>
      </c>
      <c r="S689" s="33">
        <v>0</v>
      </c>
      <c r="T689" s="33">
        <v>0</v>
      </c>
      <c r="U689" s="33">
        <v>0</v>
      </c>
      <c r="V689" s="33">
        <v>0</v>
      </c>
      <c r="W689" s="33">
        <v>0</v>
      </c>
      <c r="X689" s="33">
        <v>0</v>
      </c>
      <c r="Y689" s="33">
        <v>0</v>
      </c>
      <c r="Z689" s="33">
        <v>0</v>
      </c>
      <c r="AA689" s="33">
        <v>0</v>
      </c>
      <c r="AB689" s="33">
        <v>208.76</v>
      </c>
      <c r="AC689" t="s">
        <v>3967</v>
      </c>
      <c r="AD689" t="s">
        <v>3881</v>
      </c>
      <c r="AE689" t="s">
        <v>4948</v>
      </c>
      <c r="AF689" t="s">
        <v>3876</v>
      </c>
    </row>
    <row r="690" spans="1:32" x14ac:dyDescent="0.25">
      <c r="A690" s="161">
        <v>45685</v>
      </c>
      <c r="B690" s="161">
        <v>45685</v>
      </c>
      <c r="C690" t="s">
        <v>3894</v>
      </c>
      <c r="D690" t="s">
        <v>3996</v>
      </c>
      <c r="E690" t="s">
        <v>3907</v>
      </c>
      <c r="F690" s="375">
        <v>38203</v>
      </c>
      <c r="G690" t="s">
        <v>4949</v>
      </c>
      <c r="H690" t="s">
        <v>3909</v>
      </c>
      <c r="I690" s="375">
        <v>46360</v>
      </c>
      <c r="J690" t="s">
        <v>3888</v>
      </c>
      <c r="K690" t="s">
        <v>3904</v>
      </c>
      <c r="L690" s="33">
        <v>150</v>
      </c>
      <c r="M690" s="33">
        <v>0</v>
      </c>
      <c r="N690" s="33">
        <v>120</v>
      </c>
      <c r="O690" s="33">
        <v>120</v>
      </c>
      <c r="P690" s="33">
        <v>0</v>
      </c>
      <c r="Q690" s="33">
        <v>0</v>
      </c>
      <c r="R690" s="33">
        <v>30</v>
      </c>
      <c r="S690" s="33">
        <v>30</v>
      </c>
      <c r="T690" s="33">
        <v>0</v>
      </c>
      <c r="U690" s="33">
        <v>0</v>
      </c>
      <c r="V690" s="33">
        <v>150</v>
      </c>
      <c r="W690" s="33">
        <v>0</v>
      </c>
      <c r="X690" s="33">
        <v>0</v>
      </c>
      <c r="Y690" s="33">
        <v>0</v>
      </c>
      <c r="Z690" s="33">
        <v>30</v>
      </c>
      <c r="AA690" s="33">
        <v>0</v>
      </c>
      <c r="AB690" s="33">
        <v>30</v>
      </c>
      <c r="AC690" t="s">
        <v>3938</v>
      </c>
      <c r="AD690" t="s">
        <v>3881</v>
      </c>
      <c r="AE690" t="s">
        <v>4950</v>
      </c>
      <c r="AF690" t="s">
        <v>3876</v>
      </c>
    </row>
    <row r="691" spans="1:32" x14ac:dyDescent="0.25">
      <c r="A691" s="161">
        <v>45685</v>
      </c>
      <c r="B691" s="161">
        <v>45685</v>
      </c>
      <c r="C691" t="s">
        <v>3868</v>
      </c>
      <c r="D691" t="s">
        <v>3877</v>
      </c>
      <c r="E691" t="s">
        <v>1914</v>
      </c>
      <c r="F691" s="375">
        <v>40979</v>
      </c>
      <c r="G691" t="s">
        <v>4345</v>
      </c>
      <c r="H691" t="s">
        <v>3903</v>
      </c>
      <c r="I691" s="375">
        <v>46366</v>
      </c>
      <c r="J691" t="s">
        <v>22</v>
      </c>
      <c r="K691" t="s">
        <v>3904</v>
      </c>
      <c r="L691" s="33">
        <v>665</v>
      </c>
      <c r="M691" s="33">
        <v>0</v>
      </c>
      <c r="N691" s="33">
        <v>665</v>
      </c>
      <c r="O691" s="33">
        <v>665</v>
      </c>
      <c r="P691" s="33">
        <v>0</v>
      </c>
      <c r="Q691" s="33">
        <v>0</v>
      </c>
      <c r="R691" s="33">
        <v>0</v>
      </c>
      <c r="S691" s="33">
        <v>0</v>
      </c>
      <c r="T691" s="33">
        <v>0</v>
      </c>
      <c r="U691" s="33">
        <v>0</v>
      </c>
      <c r="V691" s="33">
        <v>665</v>
      </c>
      <c r="W691" s="33">
        <v>0</v>
      </c>
      <c r="X691" s="33">
        <v>0</v>
      </c>
      <c r="Y691" s="33">
        <v>0</v>
      </c>
      <c r="Z691" s="33">
        <v>0</v>
      </c>
      <c r="AA691" s="33">
        <v>0</v>
      </c>
      <c r="AB691" s="33">
        <v>105</v>
      </c>
      <c r="AC691" t="s">
        <v>4139</v>
      </c>
      <c r="AD691" t="s">
        <v>3881</v>
      </c>
      <c r="AE691" t="s">
        <v>4951</v>
      </c>
      <c r="AF691" t="s">
        <v>3876</v>
      </c>
    </row>
    <row r="692" spans="1:32" x14ac:dyDescent="0.25">
      <c r="A692" s="161">
        <v>45685</v>
      </c>
      <c r="B692" s="161">
        <v>45685</v>
      </c>
      <c r="C692" t="s">
        <v>3868</v>
      </c>
      <c r="D692" t="s">
        <v>3877</v>
      </c>
      <c r="E692" t="s">
        <v>1914</v>
      </c>
      <c r="F692" s="375">
        <v>40979</v>
      </c>
      <c r="G692" t="s">
        <v>4345</v>
      </c>
      <c r="H692" t="s">
        <v>3871</v>
      </c>
      <c r="I692" s="375">
        <v>46369</v>
      </c>
      <c r="J692" t="s">
        <v>22</v>
      </c>
      <c r="K692" t="s">
        <v>3904</v>
      </c>
      <c r="L692" s="33">
        <v>105</v>
      </c>
      <c r="M692" s="33">
        <v>0</v>
      </c>
      <c r="N692" s="33">
        <v>105</v>
      </c>
      <c r="O692" s="33">
        <v>105</v>
      </c>
      <c r="P692" s="33">
        <v>0</v>
      </c>
      <c r="Q692" s="33">
        <v>0</v>
      </c>
      <c r="R692" s="33">
        <v>0</v>
      </c>
      <c r="S692" s="33">
        <v>0</v>
      </c>
      <c r="T692" s="33">
        <v>0</v>
      </c>
      <c r="U692" s="33">
        <v>0</v>
      </c>
      <c r="V692" s="33">
        <v>105</v>
      </c>
      <c r="W692" s="33">
        <v>0</v>
      </c>
      <c r="X692" s="33">
        <v>0</v>
      </c>
      <c r="Y692" s="33">
        <v>0</v>
      </c>
      <c r="Z692" s="33">
        <v>0</v>
      </c>
      <c r="AA692" s="33">
        <v>0</v>
      </c>
      <c r="AB692" s="33">
        <v>105</v>
      </c>
      <c r="AC692" t="s">
        <v>4139</v>
      </c>
      <c r="AD692" t="s">
        <v>3881</v>
      </c>
      <c r="AE692" t="s">
        <v>4951</v>
      </c>
      <c r="AF692" t="s">
        <v>3876</v>
      </c>
    </row>
    <row r="693" spans="1:32" x14ac:dyDescent="0.25">
      <c r="A693" s="161">
        <v>45685</v>
      </c>
      <c r="B693" s="161">
        <v>45685</v>
      </c>
      <c r="C693" t="s">
        <v>3868</v>
      </c>
      <c r="D693" t="s">
        <v>3877</v>
      </c>
      <c r="E693" t="s">
        <v>1914</v>
      </c>
      <c r="F693" s="375">
        <v>38491</v>
      </c>
      <c r="G693" t="s">
        <v>3879</v>
      </c>
      <c r="H693" t="s">
        <v>3871</v>
      </c>
      <c r="I693" s="375">
        <v>46370</v>
      </c>
      <c r="J693" t="s">
        <v>22</v>
      </c>
      <c r="K693" t="s">
        <v>3904</v>
      </c>
      <c r="L693" s="33">
        <v>155.93</v>
      </c>
      <c r="M693" s="33">
        <v>155.93</v>
      </c>
      <c r="N693" s="33">
        <v>0</v>
      </c>
      <c r="O693" s="33">
        <v>0</v>
      </c>
      <c r="P693" s="33">
        <v>0</v>
      </c>
      <c r="Q693" s="33">
        <v>0</v>
      </c>
      <c r="R693" s="33">
        <v>155.93</v>
      </c>
      <c r="S693" s="33">
        <v>0</v>
      </c>
      <c r="T693" s="33">
        <v>0</v>
      </c>
      <c r="U693" s="33">
        <v>0</v>
      </c>
      <c r="V693" s="33">
        <v>0</v>
      </c>
      <c r="W693" s="33">
        <v>0</v>
      </c>
      <c r="X693" s="33">
        <v>0</v>
      </c>
      <c r="Y693" s="33">
        <v>0</v>
      </c>
      <c r="Z693" s="33">
        <v>0</v>
      </c>
      <c r="AA693" s="33">
        <v>0</v>
      </c>
      <c r="AB693" s="33">
        <v>0</v>
      </c>
      <c r="AC693" t="s">
        <v>3967</v>
      </c>
      <c r="AD693" t="s">
        <v>3881</v>
      </c>
      <c r="AE693" t="s">
        <v>4412</v>
      </c>
      <c r="AF693" t="s">
        <v>3876</v>
      </c>
    </row>
    <row r="694" spans="1:32" x14ac:dyDescent="0.25">
      <c r="A694" s="161">
        <v>45685</v>
      </c>
      <c r="B694" t="s">
        <v>3867</v>
      </c>
      <c r="C694" t="s">
        <v>3868</v>
      </c>
      <c r="D694" t="s">
        <v>3877</v>
      </c>
      <c r="E694" t="s">
        <v>1914</v>
      </c>
      <c r="F694" s="375">
        <v>41024</v>
      </c>
      <c r="G694" t="s">
        <v>4769</v>
      </c>
      <c r="H694" t="s">
        <v>3871</v>
      </c>
      <c r="I694" s="375">
        <v>46371</v>
      </c>
      <c r="J694" t="s">
        <v>3867</v>
      </c>
      <c r="K694" t="s">
        <v>3904</v>
      </c>
      <c r="L694" s="33">
        <v>545</v>
      </c>
      <c r="M694" s="33">
        <v>195</v>
      </c>
      <c r="N694" s="33">
        <v>0</v>
      </c>
      <c r="O694" s="33">
        <v>0</v>
      </c>
      <c r="P694" s="33">
        <v>0</v>
      </c>
      <c r="Q694" s="33">
        <v>0</v>
      </c>
      <c r="R694" s="33">
        <v>545</v>
      </c>
      <c r="S694" s="33">
        <v>350</v>
      </c>
      <c r="T694" s="33">
        <v>0</v>
      </c>
      <c r="U694" s="33">
        <v>0</v>
      </c>
      <c r="V694" s="33">
        <v>350</v>
      </c>
      <c r="W694" s="33">
        <v>0</v>
      </c>
      <c r="X694" s="33">
        <v>0</v>
      </c>
      <c r="Y694" s="33">
        <v>0</v>
      </c>
      <c r="Z694" s="33">
        <v>0</v>
      </c>
      <c r="AA694" s="33">
        <v>0</v>
      </c>
      <c r="AB694" s="33">
        <v>490.37</v>
      </c>
      <c r="AC694" t="s">
        <v>4069</v>
      </c>
      <c r="AD694" t="s">
        <v>3881</v>
      </c>
      <c r="AE694" t="s">
        <v>4952</v>
      </c>
      <c r="AF694" t="s">
        <v>3876</v>
      </c>
    </row>
    <row r="695" spans="1:32" x14ac:dyDescent="0.25">
      <c r="A695" s="161">
        <v>45685</v>
      </c>
      <c r="B695" s="161">
        <v>45685</v>
      </c>
      <c r="C695" t="s">
        <v>3894</v>
      </c>
      <c r="D695" t="s">
        <v>3891</v>
      </c>
      <c r="E695" t="s">
        <v>3907</v>
      </c>
      <c r="F695" s="375">
        <v>35991</v>
      </c>
      <c r="G695" t="s">
        <v>4953</v>
      </c>
      <c r="H695" t="s">
        <v>3903</v>
      </c>
      <c r="I695" s="375">
        <v>46373</v>
      </c>
      <c r="J695" t="s">
        <v>22</v>
      </c>
      <c r="K695" t="s">
        <v>3904</v>
      </c>
      <c r="L695" s="33">
        <v>546</v>
      </c>
      <c r="M695" s="33">
        <v>0</v>
      </c>
      <c r="N695" s="33">
        <v>546</v>
      </c>
      <c r="O695" s="33">
        <v>546</v>
      </c>
      <c r="P695" s="33">
        <v>0</v>
      </c>
      <c r="Q695" s="33">
        <v>0</v>
      </c>
      <c r="R695" s="33">
        <v>0</v>
      </c>
      <c r="S695" s="33">
        <v>0</v>
      </c>
      <c r="T695" s="33">
        <v>0</v>
      </c>
      <c r="U695" s="33">
        <v>0</v>
      </c>
      <c r="V695" s="33">
        <v>546</v>
      </c>
      <c r="W695" s="33">
        <v>0</v>
      </c>
      <c r="X695" s="33">
        <v>0</v>
      </c>
      <c r="Y695" s="33">
        <v>0</v>
      </c>
      <c r="Z695" s="33">
        <v>0</v>
      </c>
      <c r="AA695" s="33">
        <v>0</v>
      </c>
      <c r="AB695" s="33">
        <v>0</v>
      </c>
      <c r="AC695" t="s">
        <v>3910</v>
      </c>
      <c r="AD695" t="s">
        <v>3881</v>
      </c>
      <c r="AE695" t="s">
        <v>4954</v>
      </c>
      <c r="AF695" t="s">
        <v>3876</v>
      </c>
    </row>
    <row r="696" spans="1:32" x14ac:dyDescent="0.25">
      <c r="A696" s="161">
        <v>45685</v>
      </c>
      <c r="B696" s="161">
        <v>45685</v>
      </c>
      <c r="C696" t="s">
        <v>3894</v>
      </c>
      <c r="D696" t="s">
        <v>3891</v>
      </c>
      <c r="E696" t="s">
        <v>3907</v>
      </c>
      <c r="F696" s="375">
        <v>37776</v>
      </c>
      <c r="G696" t="s">
        <v>3892</v>
      </c>
      <c r="H696" t="s">
        <v>3871</v>
      </c>
      <c r="I696" s="375">
        <v>46379</v>
      </c>
      <c r="J696" t="s">
        <v>3888</v>
      </c>
      <c r="K696" t="s">
        <v>3904</v>
      </c>
      <c r="L696" s="33">
        <v>311.86</v>
      </c>
      <c r="M696" s="33">
        <v>233.9</v>
      </c>
      <c r="N696" s="33">
        <v>0</v>
      </c>
      <c r="O696" s="33">
        <v>0</v>
      </c>
      <c r="P696" s="33">
        <v>0</v>
      </c>
      <c r="Q696" s="33">
        <v>0</v>
      </c>
      <c r="R696" s="33">
        <v>311.86</v>
      </c>
      <c r="S696" s="33">
        <v>77.97</v>
      </c>
      <c r="T696" s="33">
        <v>0</v>
      </c>
      <c r="U696" s="33">
        <v>0</v>
      </c>
      <c r="V696" s="33">
        <v>77.97</v>
      </c>
      <c r="W696" s="33">
        <v>0</v>
      </c>
      <c r="X696" s="33">
        <v>0</v>
      </c>
      <c r="Y696" s="33">
        <v>0</v>
      </c>
      <c r="Z696" s="33">
        <v>77.97</v>
      </c>
      <c r="AA696" s="33">
        <v>0</v>
      </c>
      <c r="AB696" s="33">
        <v>1600.05</v>
      </c>
      <c r="AC696" t="s">
        <v>3873</v>
      </c>
      <c r="AD696" t="s">
        <v>3881</v>
      </c>
      <c r="AE696" t="s">
        <v>4955</v>
      </c>
      <c r="AF696" t="s">
        <v>3876</v>
      </c>
    </row>
    <row r="697" spans="1:32" x14ac:dyDescent="0.25">
      <c r="A697" s="161">
        <v>45685</v>
      </c>
      <c r="B697" s="161">
        <v>45685</v>
      </c>
      <c r="C697" t="s">
        <v>3894</v>
      </c>
      <c r="D697" t="s">
        <v>4334</v>
      </c>
      <c r="E697" t="s">
        <v>2236</v>
      </c>
      <c r="F697" s="375">
        <v>40890</v>
      </c>
      <c r="G697" t="s">
        <v>4683</v>
      </c>
      <c r="H697" t="s">
        <v>3871</v>
      </c>
      <c r="I697" s="375">
        <v>46387</v>
      </c>
      <c r="J697" t="s">
        <v>3937</v>
      </c>
      <c r="K697" t="s">
        <v>3904</v>
      </c>
      <c r="L697" s="33">
        <v>3446.98</v>
      </c>
      <c r="M697" s="33">
        <v>1723.49</v>
      </c>
      <c r="N697" s="33">
        <v>0</v>
      </c>
      <c r="O697" s="33">
        <v>0</v>
      </c>
      <c r="P697" s="33">
        <v>0</v>
      </c>
      <c r="Q697" s="33">
        <v>0</v>
      </c>
      <c r="R697" s="33">
        <v>3446.98</v>
      </c>
      <c r="S697" s="33">
        <v>1723.49</v>
      </c>
      <c r="T697" s="33">
        <v>0</v>
      </c>
      <c r="U697" s="33">
        <v>0</v>
      </c>
      <c r="V697" s="33">
        <v>1723.49</v>
      </c>
      <c r="W697" s="33">
        <v>0</v>
      </c>
      <c r="X697" s="33">
        <v>0</v>
      </c>
      <c r="Y697" s="33">
        <v>0</v>
      </c>
      <c r="Z697" s="33">
        <v>852.99</v>
      </c>
      <c r="AA697" s="33">
        <v>0</v>
      </c>
      <c r="AB697" s="33">
        <v>220</v>
      </c>
      <c r="AC697" t="s">
        <v>3952</v>
      </c>
      <c r="AD697" t="s">
        <v>3881</v>
      </c>
      <c r="AE697" t="s">
        <v>4956</v>
      </c>
      <c r="AF697" t="s">
        <v>3876</v>
      </c>
    </row>
    <row r="698" spans="1:32" x14ac:dyDescent="0.25">
      <c r="A698" s="161">
        <v>45685</v>
      </c>
      <c r="B698" s="161">
        <v>45685</v>
      </c>
      <c r="C698" t="s">
        <v>3894</v>
      </c>
      <c r="D698" t="s">
        <v>4334</v>
      </c>
      <c r="E698" t="s">
        <v>2236</v>
      </c>
      <c r="F698" s="375">
        <v>40890</v>
      </c>
      <c r="G698" t="s">
        <v>4683</v>
      </c>
      <c r="H698" t="s">
        <v>3871</v>
      </c>
      <c r="I698" s="375">
        <v>46387</v>
      </c>
      <c r="J698" t="s">
        <v>3888</v>
      </c>
      <c r="K698" t="s">
        <v>3904</v>
      </c>
      <c r="L698" s="33">
        <v>0</v>
      </c>
      <c r="M698" s="33">
        <v>0</v>
      </c>
      <c r="N698" s="33">
        <v>0</v>
      </c>
      <c r="O698" s="33">
        <v>0</v>
      </c>
      <c r="P698" s="33">
        <v>0</v>
      </c>
      <c r="Q698" s="33">
        <v>0</v>
      </c>
      <c r="R698" s="33">
        <v>3446.98</v>
      </c>
      <c r="S698" s="33">
        <v>0</v>
      </c>
      <c r="T698" s="33">
        <v>0</v>
      </c>
      <c r="U698" s="33">
        <v>0</v>
      </c>
      <c r="V698" s="33">
        <v>0</v>
      </c>
      <c r="W698" s="33">
        <v>0</v>
      </c>
      <c r="X698" s="33">
        <v>0</v>
      </c>
      <c r="Y698" s="33">
        <v>0</v>
      </c>
      <c r="Z698" s="33">
        <v>870.5</v>
      </c>
      <c r="AA698" s="33">
        <v>0</v>
      </c>
      <c r="AB698" s="33">
        <v>220</v>
      </c>
      <c r="AC698" t="s">
        <v>3952</v>
      </c>
      <c r="AD698" t="s">
        <v>3881</v>
      </c>
      <c r="AE698" t="s">
        <v>4956</v>
      </c>
      <c r="AF698" t="s">
        <v>3876</v>
      </c>
    </row>
    <row r="699" spans="1:32" x14ac:dyDescent="0.25">
      <c r="A699" s="161">
        <v>45685</v>
      </c>
      <c r="B699" t="s">
        <v>3867</v>
      </c>
      <c r="C699" t="s">
        <v>3868</v>
      </c>
      <c r="D699" t="s">
        <v>3877</v>
      </c>
      <c r="E699" t="s">
        <v>3878</v>
      </c>
      <c r="F699" s="375">
        <v>40475</v>
      </c>
      <c r="G699" t="s">
        <v>3898</v>
      </c>
      <c r="H699" t="s">
        <v>3871</v>
      </c>
      <c r="I699" s="375">
        <v>46390</v>
      </c>
      <c r="J699" t="s">
        <v>3867</v>
      </c>
      <c r="K699" t="s">
        <v>3904</v>
      </c>
      <c r="L699" s="33">
        <v>0</v>
      </c>
      <c r="M699" s="33">
        <v>0</v>
      </c>
      <c r="N699" s="33">
        <v>0</v>
      </c>
      <c r="O699" s="33">
        <v>0</v>
      </c>
      <c r="P699" s="33">
        <v>0</v>
      </c>
      <c r="Q699" s="33">
        <v>0</v>
      </c>
      <c r="R699" s="33">
        <v>0</v>
      </c>
      <c r="S699" s="33">
        <v>0</v>
      </c>
      <c r="T699" s="33">
        <v>0</v>
      </c>
      <c r="U699" s="33">
        <v>0</v>
      </c>
      <c r="V699" s="33">
        <v>0</v>
      </c>
      <c r="W699" s="33">
        <v>0</v>
      </c>
      <c r="X699" s="33">
        <v>0</v>
      </c>
      <c r="Y699" s="33">
        <v>0</v>
      </c>
      <c r="Z699" s="33">
        <v>0</v>
      </c>
      <c r="AA699" s="33">
        <v>0</v>
      </c>
      <c r="AB699" s="33">
        <v>0</v>
      </c>
      <c r="AC699" t="s">
        <v>3988</v>
      </c>
      <c r="AD699" t="s">
        <v>3881</v>
      </c>
      <c r="AE699" t="s">
        <v>4957</v>
      </c>
      <c r="AF699" t="s">
        <v>3876</v>
      </c>
    </row>
    <row r="700" spans="1:32" x14ac:dyDescent="0.25">
      <c r="A700" s="161">
        <v>45668</v>
      </c>
      <c r="B700" s="161">
        <v>45685</v>
      </c>
      <c r="C700" t="s">
        <v>3894</v>
      </c>
      <c r="D700" t="s">
        <v>3891</v>
      </c>
      <c r="E700" t="s">
        <v>2236</v>
      </c>
      <c r="F700" s="375">
        <v>40934</v>
      </c>
      <c r="G700" t="s">
        <v>3941</v>
      </c>
      <c r="H700" t="s">
        <v>3871</v>
      </c>
      <c r="I700" s="375">
        <v>46398</v>
      </c>
      <c r="J700" t="s">
        <v>22</v>
      </c>
      <c r="K700" t="s">
        <v>3904</v>
      </c>
      <c r="L700" s="33">
        <v>51.98</v>
      </c>
      <c r="M700" s="33">
        <v>51.98</v>
      </c>
      <c r="N700" s="33">
        <v>0</v>
      </c>
      <c r="O700" s="33">
        <v>0</v>
      </c>
      <c r="P700" s="33">
        <v>0</v>
      </c>
      <c r="Q700" s="33">
        <v>0</v>
      </c>
      <c r="R700" s="33">
        <v>51.98</v>
      </c>
      <c r="S700" s="33">
        <v>0</v>
      </c>
      <c r="T700" s="33">
        <v>0</v>
      </c>
      <c r="U700" s="33">
        <v>0</v>
      </c>
      <c r="V700" s="33">
        <v>0</v>
      </c>
      <c r="W700" s="33">
        <v>0</v>
      </c>
      <c r="X700" s="33">
        <v>0</v>
      </c>
      <c r="Y700" s="33">
        <v>0</v>
      </c>
      <c r="Z700" s="33">
        <v>0</v>
      </c>
      <c r="AA700" s="33">
        <v>0</v>
      </c>
      <c r="AB700" s="33">
        <v>0</v>
      </c>
      <c r="AC700" t="s">
        <v>3952</v>
      </c>
      <c r="AD700" t="s">
        <v>3881</v>
      </c>
      <c r="AE700" t="s">
        <v>4958</v>
      </c>
      <c r="AF700" t="s">
        <v>3876</v>
      </c>
    </row>
    <row r="701" spans="1:32" x14ac:dyDescent="0.25">
      <c r="A701" s="161">
        <v>45685</v>
      </c>
      <c r="B701" s="161">
        <v>45685</v>
      </c>
      <c r="C701" t="s">
        <v>3868</v>
      </c>
      <c r="D701" t="s">
        <v>3877</v>
      </c>
      <c r="E701" t="s">
        <v>3878</v>
      </c>
      <c r="F701" s="375">
        <v>40846</v>
      </c>
      <c r="G701" t="s">
        <v>4959</v>
      </c>
      <c r="H701" t="s">
        <v>3871</v>
      </c>
      <c r="I701" s="375">
        <v>46399</v>
      </c>
      <c r="J701" t="s">
        <v>22</v>
      </c>
      <c r="K701" t="s">
        <v>3904</v>
      </c>
      <c r="L701" s="33">
        <v>400</v>
      </c>
      <c r="M701" s="33">
        <v>400</v>
      </c>
      <c r="N701" s="33">
        <v>0</v>
      </c>
      <c r="O701" s="33">
        <v>0</v>
      </c>
      <c r="P701" s="33">
        <v>0</v>
      </c>
      <c r="Q701" s="33">
        <v>0</v>
      </c>
      <c r="R701" s="33">
        <v>400</v>
      </c>
      <c r="S701" s="33">
        <v>0</v>
      </c>
      <c r="T701" s="33">
        <v>0</v>
      </c>
      <c r="U701" s="33">
        <v>0</v>
      </c>
      <c r="V701" s="33">
        <v>0</v>
      </c>
      <c r="W701" s="33">
        <v>0</v>
      </c>
      <c r="X701" s="33">
        <v>0</v>
      </c>
      <c r="Y701" s="33">
        <v>0</v>
      </c>
      <c r="Z701" s="33">
        <v>0</v>
      </c>
      <c r="AA701" s="33">
        <v>0</v>
      </c>
      <c r="AB701" s="33">
        <v>0</v>
      </c>
      <c r="AC701" t="s">
        <v>4187</v>
      </c>
      <c r="AD701" t="s">
        <v>3881</v>
      </c>
      <c r="AE701" t="s">
        <v>4960</v>
      </c>
      <c r="AF701" t="s">
        <v>3876</v>
      </c>
    </row>
    <row r="702" spans="1:32" x14ac:dyDescent="0.25">
      <c r="A702" s="161">
        <v>45685</v>
      </c>
      <c r="B702" s="161">
        <v>45685</v>
      </c>
      <c r="C702" t="s">
        <v>3894</v>
      </c>
      <c r="D702" t="s">
        <v>4334</v>
      </c>
      <c r="E702" t="s">
        <v>2236</v>
      </c>
      <c r="F702" s="375">
        <v>40916</v>
      </c>
      <c r="G702" t="s">
        <v>4042</v>
      </c>
      <c r="H702" t="s">
        <v>3909</v>
      </c>
      <c r="I702" t="s">
        <v>4961</v>
      </c>
      <c r="J702" t="s">
        <v>3888</v>
      </c>
      <c r="K702" t="s">
        <v>3904</v>
      </c>
      <c r="L702" s="33">
        <v>510</v>
      </c>
      <c r="M702" s="33">
        <v>0</v>
      </c>
      <c r="N702" s="33">
        <v>408</v>
      </c>
      <c r="O702" s="33">
        <v>408</v>
      </c>
      <c r="P702" s="33">
        <v>0</v>
      </c>
      <c r="Q702" s="33">
        <v>0</v>
      </c>
      <c r="R702" s="33">
        <v>102</v>
      </c>
      <c r="S702" s="33">
        <v>102</v>
      </c>
      <c r="T702" s="33">
        <v>0</v>
      </c>
      <c r="U702" s="33">
        <v>0</v>
      </c>
      <c r="V702" s="33">
        <v>510</v>
      </c>
      <c r="W702" s="33">
        <v>0</v>
      </c>
      <c r="X702" s="33">
        <v>0</v>
      </c>
      <c r="Y702" s="33">
        <v>0</v>
      </c>
      <c r="Z702" s="33">
        <v>102</v>
      </c>
      <c r="AA702" s="33">
        <v>0</v>
      </c>
      <c r="AB702" s="33">
        <v>132</v>
      </c>
      <c r="AC702" t="s">
        <v>3994</v>
      </c>
      <c r="AD702" t="s">
        <v>3881</v>
      </c>
      <c r="AE702" t="s">
        <v>4962</v>
      </c>
      <c r="AF702" t="s">
        <v>3876</v>
      </c>
    </row>
    <row r="703" spans="1:32" x14ac:dyDescent="0.25">
      <c r="A703" s="161">
        <v>45685</v>
      </c>
      <c r="B703" s="161">
        <v>45685</v>
      </c>
      <c r="C703" t="s">
        <v>3894</v>
      </c>
      <c r="D703" t="s">
        <v>3891</v>
      </c>
      <c r="E703" t="s">
        <v>3997</v>
      </c>
      <c r="F703" s="375">
        <v>40809</v>
      </c>
      <c r="G703" t="s">
        <v>4524</v>
      </c>
      <c r="H703" t="s">
        <v>3871</v>
      </c>
      <c r="I703" s="375">
        <v>46410</v>
      </c>
      <c r="J703" t="s">
        <v>22</v>
      </c>
      <c r="K703" t="s">
        <v>3904</v>
      </c>
      <c r="L703" s="33">
        <v>51.98</v>
      </c>
      <c r="M703" s="33">
        <v>51.98</v>
      </c>
      <c r="N703" s="33">
        <v>0</v>
      </c>
      <c r="O703" s="33">
        <v>0</v>
      </c>
      <c r="P703" s="33">
        <v>0</v>
      </c>
      <c r="Q703" s="33">
        <v>0</v>
      </c>
      <c r="R703" s="33">
        <v>51.98</v>
      </c>
      <c r="S703" s="33">
        <v>0</v>
      </c>
      <c r="T703" s="33">
        <v>0</v>
      </c>
      <c r="U703" s="33">
        <v>0</v>
      </c>
      <c r="V703" s="33">
        <v>0</v>
      </c>
      <c r="W703" s="33">
        <v>0</v>
      </c>
      <c r="X703" s="33">
        <v>0</v>
      </c>
      <c r="Y703" s="33">
        <v>0</v>
      </c>
      <c r="Z703" s="33">
        <v>0</v>
      </c>
      <c r="AA703" s="33">
        <v>0</v>
      </c>
      <c r="AB703" s="33">
        <v>0</v>
      </c>
      <c r="AC703" t="s">
        <v>3983</v>
      </c>
      <c r="AD703" t="s">
        <v>3881</v>
      </c>
      <c r="AE703" t="s">
        <v>4963</v>
      </c>
      <c r="AF703" t="s">
        <v>3876</v>
      </c>
    </row>
    <row r="704" spans="1:32" x14ac:dyDescent="0.25">
      <c r="A704" s="161">
        <v>45685</v>
      </c>
      <c r="B704" s="161">
        <v>45685</v>
      </c>
      <c r="C704" t="s">
        <v>3868</v>
      </c>
      <c r="D704" t="s">
        <v>3877</v>
      </c>
      <c r="E704" t="s">
        <v>1914</v>
      </c>
      <c r="F704" s="375">
        <v>40056</v>
      </c>
      <c r="G704" t="s">
        <v>4890</v>
      </c>
      <c r="H704" t="s">
        <v>3903</v>
      </c>
      <c r="I704" s="375">
        <v>46411</v>
      </c>
      <c r="J704" t="s">
        <v>22</v>
      </c>
      <c r="K704" t="s">
        <v>3904</v>
      </c>
      <c r="L704" s="33">
        <v>385</v>
      </c>
      <c r="M704" s="33">
        <v>0</v>
      </c>
      <c r="N704" s="33">
        <v>385</v>
      </c>
      <c r="O704" s="33">
        <v>385</v>
      </c>
      <c r="P704" s="33">
        <v>0</v>
      </c>
      <c r="Q704" s="33">
        <v>0</v>
      </c>
      <c r="R704" s="33">
        <v>0</v>
      </c>
      <c r="S704" s="33">
        <v>0</v>
      </c>
      <c r="T704" s="33">
        <v>0</v>
      </c>
      <c r="U704" s="33">
        <v>0</v>
      </c>
      <c r="V704" s="33">
        <v>385</v>
      </c>
      <c r="W704" s="33">
        <v>0</v>
      </c>
      <c r="X704" s="33">
        <v>0</v>
      </c>
      <c r="Y704" s="33">
        <v>0</v>
      </c>
      <c r="Z704" s="33">
        <v>0</v>
      </c>
      <c r="AA704" s="33">
        <v>0</v>
      </c>
      <c r="AB704" s="33">
        <v>0</v>
      </c>
      <c r="AC704" t="s">
        <v>4100</v>
      </c>
      <c r="AD704" t="s">
        <v>3874</v>
      </c>
      <c r="AE704" t="s">
        <v>4964</v>
      </c>
      <c r="AF704" t="s">
        <v>3876</v>
      </c>
    </row>
    <row r="705" spans="1:32" x14ac:dyDescent="0.25">
      <c r="A705" s="161">
        <v>45685</v>
      </c>
      <c r="B705" s="161">
        <v>45685</v>
      </c>
      <c r="C705" t="s">
        <v>3894</v>
      </c>
      <c r="D705" t="s">
        <v>3996</v>
      </c>
      <c r="E705" t="s">
        <v>3907</v>
      </c>
      <c r="F705" s="375">
        <v>40989</v>
      </c>
      <c r="G705" t="s">
        <v>4500</v>
      </c>
      <c r="H705" t="s">
        <v>3903</v>
      </c>
      <c r="I705" s="375">
        <v>46414</v>
      </c>
      <c r="J705" t="s">
        <v>22</v>
      </c>
      <c r="K705" t="s">
        <v>3904</v>
      </c>
      <c r="L705" s="33">
        <v>665</v>
      </c>
      <c r="M705" s="33">
        <v>0</v>
      </c>
      <c r="N705" s="33">
        <v>665</v>
      </c>
      <c r="O705" s="33">
        <v>665</v>
      </c>
      <c r="P705" s="33">
        <v>0</v>
      </c>
      <c r="Q705" s="33">
        <v>0</v>
      </c>
      <c r="R705" s="33">
        <v>0</v>
      </c>
      <c r="S705" s="33">
        <v>0</v>
      </c>
      <c r="T705" s="33">
        <v>0</v>
      </c>
      <c r="U705" s="33">
        <v>0</v>
      </c>
      <c r="V705" s="33">
        <v>665</v>
      </c>
      <c r="W705" s="33">
        <v>0</v>
      </c>
      <c r="X705" s="33">
        <v>0</v>
      </c>
      <c r="Y705" s="33">
        <v>0</v>
      </c>
      <c r="Z705" s="33">
        <v>0</v>
      </c>
      <c r="AA705" s="33">
        <v>0</v>
      </c>
      <c r="AB705" s="33">
        <v>105</v>
      </c>
      <c r="AC705" t="s">
        <v>3938</v>
      </c>
      <c r="AD705" t="s">
        <v>3881</v>
      </c>
      <c r="AE705" t="s">
        <v>4965</v>
      </c>
      <c r="AF705" t="s">
        <v>3876</v>
      </c>
    </row>
    <row r="706" spans="1:32" x14ac:dyDescent="0.25">
      <c r="A706" s="161">
        <v>45685</v>
      </c>
      <c r="B706" s="161">
        <v>45685</v>
      </c>
      <c r="C706" t="s">
        <v>3868</v>
      </c>
      <c r="D706" t="s">
        <v>3877</v>
      </c>
      <c r="E706" t="s">
        <v>3878</v>
      </c>
      <c r="F706" s="375">
        <v>40804</v>
      </c>
      <c r="G706" t="s">
        <v>4229</v>
      </c>
      <c r="H706" t="s">
        <v>3903</v>
      </c>
      <c r="I706" s="375">
        <v>46423</v>
      </c>
      <c r="J706" t="s">
        <v>22</v>
      </c>
      <c r="K706" t="s">
        <v>3904</v>
      </c>
      <c r="L706" s="33">
        <v>6615</v>
      </c>
      <c r="M706" s="33">
        <v>0</v>
      </c>
      <c r="N706" s="33">
        <v>6615</v>
      </c>
      <c r="O706" s="33">
        <v>6615</v>
      </c>
      <c r="P706" s="33">
        <v>0</v>
      </c>
      <c r="Q706" s="33">
        <v>0</v>
      </c>
      <c r="R706" s="33">
        <v>0</v>
      </c>
      <c r="S706" s="33">
        <v>0</v>
      </c>
      <c r="T706" s="33">
        <v>0</v>
      </c>
      <c r="U706" s="33">
        <v>0</v>
      </c>
      <c r="V706" s="33">
        <v>6615</v>
      </c>
      <c r="W706" s="33">
        <v>0</v>
      </c>
      <c r="X706" s="33">
        <v>0</v>
      </c>
      <c r="Y706" s="33">
        <v>0</v>
      </c>
      <c r="Z706" s="33">
        <v>0</v>
      </c>
      <c r="AA706" s="33">
        <v>0</v>
      </c>
      <c r="AB706" s="33">
        <v>280</v>
      </c>
      <c r="AC706" t="s">
        <v>3880</v>
      </c>
      <c r="AD706" t="s">
        <v>3881</v>
      </c>
      <c r="AE706" t="s">
        <v>4966</v>
      </c>
      <c r="AF706" t="s">
        <v>3876</v>
      </c>
    </row>
    <row r="707" spans="1:32" x14ac:dyDescent="0.25">
      <c r="A707" s="161">
        <v>45685</v>
      </c>
      <c r="B707" s="161">
        <v>45687</v>
      </c>
      <c r="C707" t="s">
        <v>3894</v>
      </c>
      <c r="D707" t="s">
        <v>3891</v>
      </c>
      <c r="E707" t="s">
        <v>3997</v>
      </c>
      <c r="F707" s="375">
        <v>39617</v>
      </c>
      <c r="G707" t="s">
        <v>4967</v>
      </c>
      <c r="H707" t="s">
        <v>3935</v>
      </c>
      <c r="I707" t="s">
        <v>4968</v>
      </c>
      <c r="J707" t="s">
        <v>3937</v>
      </c>
      <c r="K707" t="s">
        <v>3904</v>
      </c>
      <c r="L707" s="33">
        <v>0</v>
      </c>
      <c r="M707" s="33">
        <v>0</v>
      </c>
      <c r="N707" s="33">
        <v>0</v>
      </c>
      <c r="O707" s="33">
        <v>0</v>
      </c>
      <c r="P707" s="33">
        <v>0</v>
      </c>
      <c r="Q707" s="33">
        <v>0</v>
      </c>
      <c r="R707" s="33">
        <v>0</v>
      </c>
      <c r="S707" s="33">
        <v>0</v>
      </c>
      <c r="T707" s="33">
        <v>0</v>
      </c>
      <c r="U707" s="33">
        <v>0</v>
      </c>
      <c r="V707" s="33">
        <v>0</v>
      </c>
      <c r="W707" s="33">
        <v>0</v>
      </c>
      <c r="X707" s="33">
        <v>0</v>
      </c>
      <c r="Y707" s="33">
        <v>0</v>
      </c>
      <c r="Z707" s="33">
        <v>661</v>
      </c>
      <c r="AA707" s="33">
        <v>0</v>
      </c>
      <c r="AB707" s="33">
        <v>230</v>
      </c>
      <c r="AC707" t="s">
        <v>3905</v>
      </c>
      <c r="AD707" t="s">
        <v>3881</v>
      </c>
      <c r="AE707" t="s">
        <v>4969</v>
      </c>
      <c r="AF707" t="s">
        <v>3876</v>
      </c>
    </row>
    <row r="708" spans="1:32" x14ac:dyDescent="0.25">
      <c r="A708" s="161">
        <v>45685</v>
      </c>
      <c r="B708" s="161">
        <v>45685</v>
      </c>
      <c r="C708" t="s">
        <v>3894</v>
      </c>
      <c r="D708" t="s">
        <v>4334</v>
      </c>
      <c r="E708" t="s">
        <v>2236</v>
      </c>
      <c r="F708" s="375">
        <v>41004</v>
      </c>
      <c r="G708" t="s">
        <v>4627</v>
      </c>
      <c r="H708" t="s">
        <v>3935</v>
      </c>
      <c r="I708" t="s">
        <v>4970</v>
      </c>
      <c r="J708" t="s">
        <v>3937</v>
      </c>
      <c r="K708" t="s">
        <v>3904</v>
      </c>
      <c r="L708" s="33">
        <v>2690.99</v>
      </c>
      <c r="M708" s="33">
        <v>1192.4000000000001</v>
      </c>
      <c r="N708" s="33">
        <v>0</v>
      </c>
      <c r="O708" s="33">
        <v>0</v>
      </c>
      <c r="P708" s="33">
        <v>0</v>
      </c>
      <c r="Q708" s="33">
        <v>0</v>
      </c>
      <c r="R708" s="33">
        <v>2690.99</v>
      </c>
      <c r="S708" s="33">
        <v>1498.59</v>
      </c>
      <c r="T708" s="33">
        <v>0</v>
      </c>
      <c r="U708" s="33">
        <v>0</v>
      </c>
      <c r="V708" s="33">
        <v>1498.59</v>
      </c>
      <c r="W708" s="33">
        <v>0</v>
      </c>
      <c r="X708" s="33">
        <v>0</v>
      </c>
      <c r="Y708" s="33">
        <v>0</v>
      </c>
      <c r="Z708" s="33">
        <v>525</v>
      </c>
      <c r="AA708" s="33">
        <v>0</v>
      </c>
      <c r="AB708" s="33">
        <v>0</v>
      </c>
      <c r="AC708" t="s">
        <v>3952</v>
      </c>
      <c r="AD708" t="s">
        <v>3881</v>
      </c>
      <c r="AE708" t="s">
        <v>4971</v>
      </c>
      <c r="AF708" t="s">
        <v>3876</v>
      </c>
    </row>
    <row r="709" spans="1:32" x14ac:dyDescent="0.25">
      <c r="A709" s="161">
        <v>45685</v>
      </c>
      <c r="B709" s="161">
        <v>45685</v>
      </c>
      <c r="C709" t="s">
        <v>3894</v>
      </c>
      <c r="D709" t="s">
        <v>4334</v>
      </c>
      <c r="E709" t="s">
        <v>2236</v>
      </c>
      <c r="F709" s="375">
        <v>41004</v>
      </c>
      <c r="G709" t="s">
        <v>4627</v>
      </c>
      <c r="H709" t="s">
        <v>3935</v>
      </c>
      <c r="I709" t="s">
        <v>4970</v>
      </c>
      <c r="J709" t="s">
        <v>3888</v>
      </c>
      <c r="K709" t="s">
        <v>3904</v>
      </c>
      <c r="L709" s="33">
        <v>0</v>
      </c>
      <c r="M709" s="33">
        <v>0</v>
      </c>
      <c r="N709" s="33">
        <v>0</v>
      </c>
      <c r="O709" s="33">
        <v>0</v>
      </c>
      <c r="P709" s="33">
        <v>0</v>
      </c>
      <c r="Q709" s="33">
        <v>0</v>
      </c>
      <c r="R709" s="33">
        <v>2690.99</v>
      </c>
      <c r="S709" s="33">
        <v>0</v>
      </c>
      <c r="T709" s="33">
        <v>0</v>
      </c>
      <c r="U709" s="33">
        <v>0</v>
      </c>
      <c r="V709" s="33">
        <v>0</v>
      </c>
      <c r="W709" s="33">
        <v>0</v>
      </c>
      <c r="X709" s="33">
        <v>0</v>
      </c>
      <c r="Y709" s="33">
        <v>0</v>
      </c>
      <c r="Z709" s="33">
        <v>973.59</v>
      </c>
      <c r="AA709" s="33">
        <v>0</v>
      </c>
      <c r="AB709" s="33">
        <v>0</v>
      </c>
      <c r="AC709" t="s">
        <v>3952</v>
      </c>
      <c r="AD709" t="s">
        <v>3881</v>
      </c>
      <c r="AE709" t="s">
        <v>4971</v>
      </c>
      <c r="AF709" t="s">
        <v>3876</v>
      </c>
    </row>
    <row r="710" spans="1:32" x14ac:dyDescent="0.25">
      <c r="A710" s="161">
        <v>45685</v>
      </c>
      <c r="B710" s="161">
        <v>45685</v>
      </c>
      <c r="C710" t="s">
        <v>3868</v>
      </c>
      <c r="D710" t="s">
        <v>3877</v>
      </c>
      <c r="E710" t="s">
        <v>1914</v>
      </c>
      <c r="F710" s="375">
        <v>35673</v>
      </c>
      <c r="G710" t="s">
        <v>4407</v>
      </c>
      <c r="H710" t="s">
        <v>3903</v>
      </c>
      <c r="I710" s="375">
        <v>46443</v>
      </c>
      <c r="J710" t="s">
        <v>22</v>
      </c>
      <c r="K710" t="s">
        <v>3904</v>
      </c>
      <c r="L710" s="33">
        <v>3115</v>
      </c>
      <c r="M710" s="33">
        <v>0</v>
      </c>
      <c r="N710" s="33">
        <v>3115</v>
      </c>
      <c r="O710" s="33">
        <v>3115</v>
      </c>
      <c r="P710" s="33">
        <v>0</v>
      </c>
      <c r="Q710" s="33">
        <v>0</v>
      </c>
      <c r="R710" s="33">
        <v>0</v>
      </c>
      <c r="S710" s="33">
        <v>0</v>
      </c>
      <c r="T710" s="33">
        <v>0</v>
      </c>
      <c r="U710" s="33">
        <v>0</v>
      </c>
      <c r="V710" s="33">
        <v>3115</v>
      </c>
      <c r="W710" s="33">
        <v>0</v>
      </c>
      <c r="X710" s="33">
        <v>0</v>
      </c>
      <c r="Y710" s="33">
        <v>0</v>
      </c>
      <c r="Z710" s="33">
        <v>0</v>
      </c>
      <c r="AA710" s="33">
        <v>0</v>
      </c>
      <c r="AB710" s="33">
        <v>105</v>
      </c>
      <c r="AC710" t="s">
        <v>4003</v>
      </c>
      <c r="AD710" t="s">
        <v>3881</v>
      </c>
      <c r="AE710" t="s">
        <v>4972</v>
      </c>
      <c r="AF710" t="s">
        <v>3876</v>
      </c>
    </row>
    <row r="711" spans="1:32" x14ac:dyDescent="0.25">
      <c r="A711" s="161">
        <v>45685</v>
      </c>
      <c r="B711" s="161">
        <v>45685</v>
      </c>
      <c r="C711" t="s">
        <v>3894</v>
      </c>
      <c r="D711" t="s">
        <v>3996</v>
      </c>
      <c r="E711" t="s">
        <v>3907</v>
      </c>
      <c r="F711" s="375">
        <v>39673</v>
      </c>
      <c r="G711" t="s">
        <v>4246</v>
      </c>
      <c r="H711" t="s">
        <v>3903</v>
      </c>
      <c r="I711" s="375">
        <v>46447</v>
      </c>
      <c r="J711" t="s">
        <v>22</v>
      </c>
      <c r="K711" t="s">
        <v>3904</v>
      </c>
      <c r="L711" s="33">
        <v>665</v>
      </c>
      <c r="M711" s="33">
        <v>0</v>
      </c>
      <c r="N711" s="33">
        <v>665</v>
      </c>
      <c r="O711" s="33">
        <v>665</v>
      </c>
      <c r="P711" s="33">
        <v>0</v>
      </c>
      <c r="Q711" s="33">
        <v>0</v>
      </c>
      <c r="R711" s="33">
        <v>0</v>
      </c>
      <c r="S711" s="33">
        <v>0</v>
      </c>
      <c r="T711" s="33">
        <v>0</v>
      </c>
      <c r="U711" s="33">
        <v>0</v>
      </c>
      <c r="V711" s="33">
        <v>665</v>
      </c>
      <c r="W711" s="33">
        <v>0</v>
      </c>
      <c r="X711" s="33">
        <v>0</v>
      </c>
      <c r="Y711" s="33">
        <v>0</v>
      </c>
      <c r="Z711" s="33">
        <v>0</v>
      </c>
      <c r="AA711" s="33">
        <v>0</v>
      </c>
      <c r="AB711" s="33">
        <v>0</v>
      </c>
      <c r="AC711" t="s">
        <v>3994</v>
      </c>
      <c r="AD711" t="s">
        <v>3881</v>
      </c>
      <c r="AE711" t="s">
        <v>4973</v>
      </c>
      <c r="AF711" t="s">
        <v>3876</v>
      </c>
    </row>
    <row r="712" spans="1:32" x14ac:dyDescent="0.25">
      <c r="A712" s="161">
        <v>45685</v>
      </c>
      <c r="B712" s="161">
        <v>45685</v>
      </c>
      <c r="C712" t="s">
        <v>3894</v>
      </c>
      <c r="D712" t="s">
        <v>3891</v>
      </c>
      <c r="E712" t="s">
        <v>3997</v>
      </c>
      <c r="F712" s="375">
        <v>40731</v>
      </c>
      <c r="G712" t="s">
        <v>4974</v>
      </c>
      <c r="H712" t="s">
        <v>3903</v>
      </c>
      <c r="I712" s="375">
        <v>46450</v>
      </c>
      <c r="J712" t="s">
        <v>22</v>
      </c>
      <c r="K712" t="s">
        <v>3904</v>
      </c>
      <c r="L712" s="33">
        <v>728</v>
      </c>
      <c r="M712" s="33">
        <v>0</v>
      </c>
      <c r="N712" s="33">
        <v>728</v>
      </c>
      <c r="O712" s="33">
        <v>728</v>
      </c>
      <c r="P712" s="33">
        <v>0</v>
      </c>
      <c r="Q712" s="33">
        <v>0</v>
      </c>
      <c r="R712" s="33">
        <v>0</v>
      </c>
      <c r="S712" s="33">
        <v>0</v>
      </c>
      <c r="T712" s="33">
        <v>0</v>
      </c>
      <c r="U712" s="33">
        <v>0</v>
      </c>
      <c r="V712" s="33">
        <v>728</v>
      </c>
      <c r="W712" s="33">
        <v>0</v>
      </c>
      <c r="X712" s="33">
        <v>0</v>
      </c>
      <c r="Y712" s="33">
        <v>0</v>
      </c>
      <c r="Z712" s="33">
        <v>0</v>
      </c>
      <c r="AA712" s="33">
        <v>0</v>
      </c>
      <c r="AB712" s="33">
        <v>0</v>
      </c>
      <c r="AC712" t="s">
        <v>3905</v>
      </c>
      <c r="AD712" t="s">
        <v>3881</v>
      </c>
      <c r="AE712" t="s">
        <v>4975</v>
      </c>
      <c r="AF712" t="s">
        <v>3876</v>
      </c>
    </row>
    <row r="713" spans="1:32" x14ac:dyDescent="0.25">
      <c r="A713" s="161">
        <v>45685</v>
      </c>
      <c r="B713" s="161">
        <v>45685</v>
      </c>
      <c r="C713" t="s">
        <v>3868</v>
      </c>
      <c r="D713" t="s">
        <v>3877</v>
      </c>
      <c r="E713" t="s">
        <v>1914</v>
      </c>
      <c r="F713" s="375">
        <v>40720</v>
      </c>
      <c r="G713" t="s">
        <v>4976</v>
      </c>
      <c r="H713" t="s">
        <v>3935</v>
      </c>
      <c r="I713" t="s">
        <v>4977</v>
      </c>
      <c r="J713" t="s">
        <v>3888</v>
      </c>
      <c r="K713" t="s">
        <v>3904</v>
      </c>
      <c r="L713" s="33">
        <v>983.61</v>
      </c>
      <c r="M713" s="33">
        <v>491.81</v>
      </c>
      <c r="N713" s="33">
        <v>0</v>
      </c>
      <c r="O713" s="33">
        <v>0</v>
      </c>
      <c r="P713" s="33">
        <v>0</v>
      </c>
      <c r="Q713" s="33">
        <v>0</v>
      </c>
      <c r="R713" s="33">
        <v>983.61</v>
      </c>
      <c r="S713" s="33">
        <v>491.81</v>
      </c>
      <c r="T713" s="33">
        <v>0</v>
      </c>
      <c r="U713" s="33">
        <v>0</v>
      </c>
      <c r="V713" s="33">
        <v>491.81</v>
      </c>
      <c r="W713" s="33">
        <v>0</v>
      </c>
      <c r="X713" s="33">
        <v>0</v>
      </c>
      <c r="Y713" s="33">
        <v>0</v>
      </c>
      <c r="Z713" s="33">
        <v>491.8</v>
      </c>
      <c r="AA713" s="33">
        <v>0</v>
      </c>
      <c r="AB713" s="33">
        <v>870.7</v>
      </c>
      <c r="AC713" t="s">
        <v>3945</v>
      </c>
      <c r="AD713" t="s">
        <v>3881</v>
      </c>
      <c r="AE713" t="s">
        <v>4978</v>
      </c>
      <c r="AF713" t="s">
        <v>3876</v>
      </c>
    </row>
    <row r="714" spans="1:32" x14ac:dyDescent="0.25">
      <c r="A714" s="161">
        <v>45679</v>
      </c>
      <c r="B714" s="161">
        <v>45686</v>
      </c>
      <c r="C714" t="s">
        <v>3868</v>
      </c>
      <c r="D714" t="s">
        <v>3915</v>
      </c>
      <c r="E714" t="s">
        <v>1914</v>
      </c>
      <c r="F714" s="375">
        <v>40588</v>
      </c>
      <c r="G714" t="s">
        <v>4437</v>
      </c>
      <c r="H714" t="s">
        <v>3903</v>
      </c>
      <c r="I714" s="375">
        <v>46463</v>
      </c>
      <c r="J714" t="s">
        <v>22</v>
      </c>
      <c r="K714" t="s">
        <v>3904</v>
      </c>
      <c r="L714" s="33">
        <v>8680</v>
      </c>
      <c r="M714" s="33">
        <v>1470</v>
      </c>
      <c r="N714" s="33">
        <v>7945</v>
      </c>
      <c r="O714" s="33">
        <v>7945</v>
      </c>
      <c r="P714" s="33">
        <v>0</v>
      </c>
      <c r="Q714" s="33">
        <v>0</v>
      </c>
      <c r="R714" s="33">
        <v>735</v>
      </c>
      <c r="S714" s="33">
        <v>0</v>
      </c>
      <c r="T714" s="33">
        <v>0</v>
      </c>
      <c r="U714" s="33">
        <v>0</v>
      </c>
      <c r="V714" s="33">
        <v>7945</v>
      </c>
      <c r="W714" s="33">
        <v>0</v>
      </c>
      <c r="X714" s="33">
        <v>0</v>
      </c>
      <c r="Y714" s="33">
        <v>0</v>
      </c>
      <c r="Z714" s="33">
        <v>0</v>
      </c>
      <c r="AA714" s="33">
        <v>0</v>
      </c>
      <c r="AB714" s="33">
        <v>0</v>
      </c>
      <c r="AC714" t="s">
        <v>3880</v>
      </c>
      <c r="AD714" t="s">
        <v>3874</v>
      </c>
      <c r="AE714" t="s">
        <v>4979</v>
      </c>
      <c r="AF714" t="s">
        <v>3876</v>
      </c>
    </row>
    <row r="715" spans="1:32" x14ac:dyDescent="0.25">
      <c r="A715" s="161">
        <v>45670</v>
      </c>
      <c r="B715" s="161">
        <v>45686</v>
      </c>
      <c r="C715" t="s">
        <v>3894</v>
      </c>
      <c r="D715" t="s">
        <v>3891</v>
      </c>
      <c r="E715" t="s">
        <v>2236</v>
      </c>
      <c r="F715" s="375">
        <v>40761</v>
      </c>
      <c r="G715" t="s">
        <v>4104</v>
      </c>
      <c r="H715" t="s">
        <v>3871</v>
      </c>
      <c r="I715" s="375">
        <v>46476</v>
      </c>
      <c r="J715" t="s">
        <v>22</v>
      </c>
      <c r="K715" t="s">
        <v>3904</v>
      </c>
      <c r="L715" s="33">
        <v>110</v>
      </c>
      <c r="M715" s="33">
        <v>110</v>
      </c>
      <c r="N715" s="33">
        <v>0</v>
      </c>
      <c r="O715" s="33">
        <v>0</v>
      </c>
      <c r="P715" s="33">
        <v>0</v>
      </c>
      <c r="Q715" s="33">
        <v>0</v>
      </c>
      <c r="R715" s="33">
        <v>110</v>
      </c>
      <c r="S715" s="33">
        <v>0</v>
      </c>
      <c r="T715" s="33">
        <v>0</v>
      </c>
      <c r="U715" s="33">
        <v>0</v>
      </c>
      <c r="V715" s="33">
        <v>0</v>
      </c>
      <c r="W715" s="33">
        <v>0</v>
      </c>
      <c r="X715" s="33">
        <v>0</v>
      </c>
      <c r="Y715" s="33">
        <v>0</v>
      </c>
      <c r="Z715" s="33">
        <v>0</v>
      </c>
      <c r="AA715" s="33">
        <v>0</v>
      </c>
      <c r="AB715" s="33">
        <v>0</v>
      </c>
      <c r="AC715" t="s">
        <v>3994</v>
      </c>
      <c r="AD715" t="s">
        <v>3881</v>
      </c>
      <c r="AE715" t="s">
        <v>4980</v>
      </c>
      <c r="AF715" t="s">
        <v>3876</v>
      </c>
    </row>
    <row r="716" spans="1:32" x14ac:dyDescent="0.25">
      <c r="A716" s="161">
        <v>45675</v>
      </c>
      <c r="B716" s="161">
        <v>45686</v>
      </c>
      <c r="C716" t="s">
        <v>3868</v>
      </c>
      <c r="D716" t="s">
        <v>3915</v>
      </c>
      <c r="E716" t="s">
        <v>3878</v>
      </c>
      <c r="F716" s="375">
        <v>40998</v>
      </c>
      <c r="G716" t="s">
        <v>4981</v>
      </c>
      <c r="H716" t="s">
        <v>3923</v>
      </c>
      <c r="I716" s="375">
        <v>46477</v>
      </c>
      <c r="J716" t="s">
        <v>3888</v>
      </c>
      <c r="K716" t="s">
        <v>3904</v>
      </c>
      <c r="L716" s="33">
        <v>455</v>
      </c>
      <c r="M716" s="33">
        <v>0</v>
      </c>
      <c r="N716" s="33">
        <v>364</v>
      </c>
      <c r="O716" s="33">
        <v>364</v>
      </c>
      <c r="P716" s="33">
        <v>0</v>
      </c>
      <c r="Q716" s="33">
        <v>0</v>
      </c>
      <c r="R716" s="33">
        <v>91</v>
      </c>
      <c r="S716" s="33">
        <v>91</v>
      </c>
      <c r="T716" s="33">
        <v>0</v>
      </c>
      <c r="U716" s="33">
        <v>0</v>
      </c>
      <c r="V716" s="33">
        <v>455</v>
      </c>
      <c r="W716" s="33">
        <v>0</v>
      </c>
      <c r="X716" s="33">
        <v>0</v>
      </c>
      <c r="Y716" s="33">
        <v>0</v>
      </c>
      <c r="Z716" s="33">
        <v>91</v>
      </c>
      <c r="AA716" s="33">
        <v>0</v>
      </c>
      <c r="AB716" s="33">
        <v>245.28</v>
      </c>
      <c r="AC716" t="s">
        <v>3905</v>
      </c>
      <c r="AD716" t="s">
        <v>3874</v>
      </c>
      <c r="AE716" t="s">
        <v>4982</v>
      </c>
      <c r="AF716" t="s">
        <v>3876</v>
      </c>
    </row>
    <row r="717" spans="1:32" x14ac:dyDescent="0.25">
      <c r="A717" s="161">
        <v>45686</v>
      </c>
      <c r="B717" s="161">
        <v>45686</v>
      </c>
      <c r="C717" t="s">
        <v>3868</v>
      </c>
      <c r="D717" t="s">
        <v>3877</v>
      </c>
      <c r="E717" t="s">
        <v>3878</v>
      </c>
      <c r="F717" s="375">
        <v>41005</v>
      </c>
      <c r="G717" t="s">
        <v>3900</v>
      </c>
      <c r="H717" t="s">
        <v>3871</v>
      </c>
      <c r="I717" s="375">
        <v>46480</v>
      </c>
      <c r="J717" t="s">
        <v>22</v>
      </c>
      <c r="K717" t="s">
        <v>3904</v>
      </c>
      <c r="L717" s="33">
        <v>35</v>
      </c>
      <c r="M717" s="33">
        <v>35</v>
      </c>
      <c r="N717" s="33">
        <v>0</v>
      </c>
      <c r="O717" s="33">
        <v>0</v>
      </c>
      <c r="P717" s="33">
        <v>0</v>
      </c>
      <c r="Q717" s="33">
        <v>0</v>
      </c>
      <c r="R717" s="33">
        <v>35</v>
      </c>
      <c r="S717" s="33">
        <v>0</v>
      </c>
      <c r="T717" s="33">
        <v>0</v>
      </c>
      <c r="U717" s="33">
        <v>0</v>
      </c>
      <c r="V717" s="33">
        <v>0</v>
      </c>
      <c r="W717" s="33">
        <v>0</v>
      </c>
      <c r="X717" s="33">
        <v>0</v>
      </c>
      <c r="Y717" s="33">
        <v>0</v>
      </c>
      <c r="Z717" s="33">
        <v>0</v>
      </c>
      <c r="AA717" s="33">
        <v>0</v>
      </c>
      <c r="AB717" s="33">
        <v>0</v>
      </c>
      <c r="AC717" t="s">
        <v>3938</v>
      </c>
      <c r="AD717" t="s">
        <v>3881</v>
      </c>
      <c r="AE717" t="s">
        <v>4983</v>
      </c>
      <c r="AF717" t="s">
        <v>3876</v>
      </c>
    </row>
    <row r="718" spans="1:32" x14ac:dyDescent="0.25">
      <c r="A718" s="161">
        <v>45686</v>
      </c>
      <c r="B718" t="s">
        <v>3867</v>
      </c>
      <c r="C718" t="s">
        <v>3868</v>
      </c>
      <c r="D718" t="s">
        <v>3877</v>
      </c>
      <c r="E718" t="s">
        <v>3878</v>
      </c>
      <c r="F718" s="375">
        <v>37314</v>
      </c>
      <c r="G718" t="s">
        <v>4984</v>
      </c>
      <c r="H718" t="s">
        <v>3871</v>
      </c>
      <c r="I718" s="375">
        <v>46481</v>
      </c>
      <c r="J718" t="s">
        <v>3867</v>
      </c>
      <c r="K718" t="s">
        <v>3904</v>
      </c>
      <c r="L718" s="33">
        <v>0</v>
      </c>
      <c r="M718" s="33">
        <v>0</v>
      </c>
      <c r="N718" s="33">
        <v>0</v>
      </c>
      <c r="O718" s="33">
        <v>0</v>
      </c>
      <c r="P718" s="33">
        <v>0</v>
      </c>
      <c r="Q718" s="33">
        <v>0</v>
      </c>
      <c r="R718" s="33">
        <v>0</v>
      </c>
      <c r="S718" s="33">
        <v>0</v>
      </c>
      <c r="T718" s="33">
        <v>0</v>
      </c>
      <c r="U718" s="33">
        <v>0</v>
      </c>
      <c r="V718" s="33">
        <v>0</v>
      </c>
      <c r="W718" s="33">
        <v>0</v>
      </c>
      <c r="X718" s="33">
        <v>0</v>
      </c>
      <c r="Y718" s="33">
        <v>0</v>
      </c>
      <c r="Z718" s="33">
        <v>0</v>
      </c>
      <c r="AA718" s="33">
        <v>0</v>
      </c>
      <c r="AB718" s="33">
        <v>0</v>
      </c>
      <c r="AC718" t="s">
        <v>4139</v>
      </c>
      <c r="AD718" t="s">
        <v>3881</v>
      </c>
      <c r="AE718" t="s">
        <v>4985</v>
      </c>
      <c r="AF718" t="s">
        <v>3876</v>
      </c>
    </row>
    <row r="719" spans="1:32" x14ac:dyDescent="0.25">
      <c r="A719" s="161">
        <v>45686</v>
      </c>
      <c r="B719" s="161">
        <v>45686</v>
      </c>
      <c r="C719" t="s">
        <v>3894</v>
      </c>
      <c r="D719" t="s">
        <v>3996</v>
      </c>
      <c r="E719" t="s">
        <v>3907</v>
      </c>
      <c r="F719" s="375">
        <v>40821</v>
      </c>
      <c r="G719" t="s">
        <v>3932</v>
      </c>
      <c r="H719" t="s">
        <v>3909</v>
      </c>
      <c r="I719" s="375">
        <v>46482</v>
      </c>
      <c r="J719" t="s">
        <v>3888</v>
      </c>
      <c r="K719" t="s">
        <v>3904</v>
      </c>
      <c r="L719" s="33">
        <v>270</v>
      </c>
      <c r="M719" s="33">
        <v>0</v>
      </c>
      <c r="N719" s="33">
        <v>216</v>
      </c>
      <c r="O719" s="33">
        <v>216</v>
      </c>
      <c r="P719" s="33">
        <v>0</v>
      </c>
      <c r="Q719" s="33">
        <v>0</v>
      </c>
      <c r="R719" s="33">
        <v>54</v>
      </c>
      <c r="S719" s="33">
        <v>54</v>
      </c>
      <c r="T719" s="33">
        <v>0</v>
      </c>
      <c r="U719" s="33">
        <v>0</v>
      </c>
      <c r="V719" s="33">
        <v>270</v>
      </c>
      <c r="W719" s="33">
        <v>0</v>
      </c>
      <c r="X719" s="33">
        <v>0</v>
      </c>
      <c r="Y719" s="33">
        <v>0</v>
      </c>
      <c r="Z719" s="33">
        <v>54</v>
      </c>
      <c r="AA719" s="33">
        <v>0</v>
      </c>
      <c r="AB719" s="33">
        <v>0</v>
      </c>
      <c r="AC719" t="s">
        <v>3924</v>
      </c>
      <c r="AD719" t="s">
        <v>3881</v>
      </c>
      <c r="AE719" t="s">
        <v>4986</v>
      </c>
      <c r="AF719" t="s">
        <v>3876</v>
      </c>
    </row>
    <row r="720" spans="1:32" x14ac:dyDescent="0.25">
      <c r="A720" s="161">
        <v>45686</v>
      </c>
      <c r="B720" s="161">
        <v>45686</v>
      </c>
      <c r="C720" t="s">
        <v>3894</v>
      </c>
      <c r="D720" t="s">
        <v>3996</v>
      </c>
      <c r="E720" t="s">
        <v>3997</v>
      </c>
      <c r="F720" s="375">
        <v>37230</v>
      </c>
      <c r="G720" t="s">
        <v>4987</v>
      </c>
      <c r="H720" t="s">
        <v>3871</v>
      </c>
      <c r="I720" s="375">
        <v>46486</v>
      </c>
      <c r="J720" t="s">
        <v>3888</v>
      </c>
      <c r="K720" t="s">
        <v>3904</v>
      </c>
      <c r="L720" s="33">
        <v>230</v>
      </c>
      <c r="M720" s="33">
        <v>152</v>
      </c>
      <c r="N720" s="33">
        <v>0</v>
      </c>
      <c r="O720" s="33">
        <v>0</v>
      </c>
      <c r="P720" s="33">
        <v>0</v>
      </c>
      <c r="Q720" s="33">
        <v>0</v>
      </c>
      <c r="R720" s="33">
        <v>230</v>
      </c>
      <c r="S720" s="33">
        <v>78</v>
      </c>
      <c r="T720" s="33">
        <v>0</v>
      </c>
      <c r="U720" s="33">
        <v>0</v>
      </c>
      <c r="V720" s="33">
        <v>78</v>
      </c>
      <c r="W720" s="33">
        <v>0</v>
      </c>
      <c r="X720" s="33">
        <v>0</v>
      </c>
      <c r="Y720" s="33">
        <v>0</v>
      </c>
      <c r="Z720" s="33">
        <v>78</v>
      </c>
      <c r="AA720" s="33">
        <v>0</v>
      </c>
      <c r="AB720" s="33">
        <v>244.36</v>
      </c>
      <c r="AC720" t="s">
        <v>3957</v>
      </c>
      <c r="AD720" t="s">
        <v>3881</v>
      </c>
      <c r="AE720" t="s">
        <v>4988</v>
      </c>
      <c r="AF720" t="s">
        <v>3876</v>
      </c>
    </row>
    <row r="721" spans="1:32" x14ac:dyDescent="0.25">
      <c r="A721" s="161">
        <v>45686</v>
      </c>
      <c r="B721" s="161">
        <v>45686</v>
      </c>
      <c r="C721" t="s">
        <v>3868</v>
      </c>
      <c r="D721" t="s">
        <v>3877</v>
      </c>
      <c r="E721" t="s">
        <v>1914</v>
      </c>
      <c r="F721" s="375">
        <v>41005</v>
      </c>
      <c r="G721" t="s">
        <v>3900</v>
      </c>
      <c r="H721" t="s">
        <v>3871</v>
      </c>
      <c r="I721" s="375">
        <v>46488</v>
      </c>
      <c r="J721" t="s">
        <v>3888</v>
      </c>
      <c r="K721" t="s">
        <v>3904</v>
      </c>
      <c r="L721" s="33">
        <v>354.96</v>
      </c>
      <c r="M721" s="33">
        <v>0</v>
      </c>
      <c r="N721" s="33">
        <v>0</v>
      </c>
      <c r="O721" s="33">
        <v>0</v>
      </c>
      <c r="P721" s="33">
        <v>0</v>
      </c>
      <c r="Q721" s="33">
        <v>0</v>
      </c>
      <c r="R721" s="33">
        <v>354.96</v>
      </c>
      <c r="S721" s="33">
        <v>354.96</v>
      </c>
      <c r="T721" s="33">
        <v>0</v>
      </c>
      <c r="U721" s="33">
        <v>0</v>
      </c>
      <c r="V721" s="33">
        <v>354.96</v>
      </c>
      <c r="W721" s="33">
        <v>0</v>
      </c>
      <c r="X721" s="33">
        <v>0</v>
      </c>
      <c r="Y721" s="33">
        <v>0</v>
      </c>
      <c r="Z721" s="33">
        <v>354.96</v>
      </c>
      <c r="AA721" s="33">
        <v>0</v>
      </c>
      <c r="AB721" s="33">
        <v>0</v>
      </c>
      <c r="AC721" t="s">
        <v>3910</v>
      </c>
      <c r="AD721" t="s">
        <v>3881</v>
      </c>
      <c r="AE721" t="s">
        <v>4989</v>
      </c>
      <c r="AF721" t="s">
        <v>3876</v>
      </c>
    </row>
    <row r="722" spans="1:32" x14ac:dyDescent="0.25">
      <c r="A722" s="161">
        <v>45686</v>
      </c>
      <c r="B722" s="161">
        <v>45686</v>
      </c>
      <c r="C722" t="s">
        <v>3894</v>
      </c>
      <c r="D722" t="s">
        <v>3996</v>
      </c>
      <c r="E722" t="s">
        <v>3907</v>
      </c>
      <c r="F722" s="375">
        <v>34758</v>
      </c>
      <c r="G722" t="s">
        <v>4990</v>
      </c>
      <c r="H722" t="s">
        <v>3903</v>
      </c>
      <c r="I722" s="375">
        <v>46490</v>
      </c>
      <c r="J722" t="s">
        <v>22</v>
      </c>
      <c r="K722" t="s">
        <v>3904</v>
      </c>
      <c r="L722" s="33">
        <v>455</v>
      </c>
      <c r="M722" s="33">
        <v>0</v>
      </c>
      <c r="N722" s="33">
        <v>455</v>
      </c>
      <c r="O722" s="33">
        <v>455</v>
      </c>
      <c r="P722" s="33">
        <v>0</v>
      </c>
      <c r="Q722" s="33">
        <v>0</v>
      </c>
      <c r="R722" s="33">
        <v>0</v>
      </c>
      <c r="S722" s="33">
        <v>0</v>
      </c>
      <c r="T722" s="33">
        <v>0</v>
      </c>
      <c r="U722" s="33">
        <v>0</v>
      </c>
      <c r="V722" s="33">
        <v>455</v>
      </c>
      <c r="W722" s="33">
        <v>0</v>
      </c>
      <c r="X722" s="33">
        <v>0</v>
      </c>
      <c r="Y722" s="33">
        <v>0</v>
      </c>
      <c r="Z722" s="33">
        <v>0</v>
      </c>
      <c r="AA722" s="33">
        <v>0</v>
      </c>
      <c r="AB722" s="33">
        <v>0</v>
      </c>
      <c r="AC722" t="s">
        <v>3873</v>
      </c>
      <c r="AD722" t="s">
        <v>3881</v>
      </c>
      <c r="AE722" t="s">
        <v>4991</v>
      </c>
      <c r="AF722" t="s">
        <v>3876</v>
      </c>
    </row>
    <row r="723" spans="1:32" x14ac:dyDescent="0.25">
      <c r="A723" s="161">
        <v>45686</v>
      </c>
      <c r="B723" s="161">
        <v>45686</v>
      </c>
      <c r="C723" t="s">
        <v>3894</v>
      </c>
      <c r="D723" t="s">
        <v>3996</v>
      </c>
      <c r="E723" t="s">
        <v>3907</v>
      </c>
      <c r="F723" s="375">
        <v>34875</v>
      </c>
      <c r="G723" t="s">
        <v>4992</v>
      </c>
      <c r="H723" t="s">
        <v>3871</v>
      </c>
      <c r="I723" s="375">
        <v>46492</v>
      </c>
      <c r="J723" t="s">
        <v>3888</v>
      </c>
      <c r="K723" t="s">
        <v>3904</v>
      </c>
      <c r="L723" s="33">
        <v>70</v>
      </c>
      <c r="M723" s="33">
        <v>0</v>
      </c>
      <c r="N723" s="33">
        <v>0</v>
      </c>
      <c r="O723" s="33">
        <v>0</v>
      </c>
      <c r="P723" s="33">
        <v>0</v>
      </c>
      <c r="Q723" s="33">
        <v>0</v>
      </c>
      <c r="R723" s="33">
        <v>70</v>
      </c>
      <c r="S723" s="33">
        <v>70</v>
      </c>
      <c r="T723" s="33">
        <v>0</v>
      </c>
      <c r="U723" s="33">
        <v>0</v>
      </c>
      <c r="V723" s="33">
        <v>70</v>
      </c>
      <c r="W723" s="33">
        <v>0</v>
      </c>
      <c r="X723" s="33">
        <v>0</v>
      </c>
      <c r="Y723" s="33">
        <v>0</v>
      </c>
      <c r="Z723" s="33">
        <v>70</v>
      </c>
      <c r="AA723" s="33">
        <v>0</v>
      </c>
      <c r="AB723" s="33">
        <v>1504.71</v>
      </c>
      <c r="AC723" t="s">
        <v>3913</v>
      </c>
      <c r="AD723" t="s">
        <v>3881</v>
      </c>
      <c r="AE723" t="s">
        <v>4993</v>
      </c>
      <c r="AF723" t="s">
        <v>3876</v>
      </c>
    </row>
    <row r="724" spans="1:32" x14ac:dyDescent="0.25">
      <c r="A724" s="161">
        <v>45686</v>
      </c>
      <c r="B724" s="161">
        <v>45686</v>
      </c>
      <c r="C724" t="s">
        <v>3894</v>
      </c>
      <c r="D724" t="s">
        <v>4334</v>
      </c>
      <c r="E724" t="s">
        <v>2236</v>
      </c>
      <c r="F724" s="375">
        <v>39813</v>
      </c>
      <c r="G724" t="s">
        <v>4798</v>
      </c>
      <c r="H724" t="s">
        <v>3871</v>
      </c>
      <c r="I724" s="375">
        <v>46496</v>
      </c>
      <c r="J724" t="s">
        <v>3888</v>
      </c>
      <c r="K724" t="s">
        <v>3904</v>
      </c>
      <c r="L724" s="33">
        <v>1410</v>
      </c>
      <c r="M724" s="33">
        <v>810.05</v>
      </c>
      <c r="N724" s="33">
        <v>0</v>
      </c>
      <c r="O724" s="33">
        <v>0</v>
      </c>
      <c r="P724" s="33">
        <v>0</v>
      </c>
      <c r="Q724" s="33">
        <v>0</v>
      </c>
      <c r="R724" s="33">
        <v>1410</v>
      </c>
      <c r="S724" s="33">
        <v>599.96</v>
      </c>
      <c r="T724" s="33">
        <v>30</v>
      </c>
      <c r="U724" s="33">
        <v>569.96</v>
      </c>
      <c r="V724" s="33">
        <v>599.96</v>
      </c>
      <c r="W724" s="33">
        <v>30</v>
      </c>
      <c r="X724" s="33">
        <v>569.96</v>
      </c>
      <c r="Y724" s="33">
        <v>0</v>
      </c>
      <c r="Z724" s="33">
        <v>599.96</v>
      </c>
      <c r="AA724" s="33">
        <v>0</v>
      </c>
      <c r="AB724" s="33">
        <v>27</v>
      </c>
      <c r="AC724" t="s">
        <v>3873</v>
      </c>
      <c r="AD724" t="s">
        <v>3881</v>
      </c>
      <c r="AE724" t="s">
        <v>4994</v>
      </c>
      <c r="AF724" t="s">
        <v>3876</v>
      </c>
    </row>
    <row r="725" spans="1:32" x14ac:dyDescent="0.25">
      <c r="A725" s="161">
        <v>45686</v>
      </c>
      <c r="B725" s="161">
        <v>45686</v>
      </c>
      <c r="C725" t="s">
        <v>3894</v>
      </c>
      <c r="D725" t="s">
        <v>3996</v>
      </c>
      <c r="E725" t="s">
        <v>3907</v>
      </c>
      <c r="F725" s="375">
        <v>27566</v>
      </c>
      <c r="G725" t="s">
        <v>4492</v>
      </c>
      <c r="H725" t="s">
        <v>3871</v>
      </c>
      <c r="I725" s="375">
        <v>46498</v>
      </c>
      <c r="J725" t="s">
        <v>22</v>
      </c>
      <c r="K725" t="s">
        <v>3904</v>
      </c>
      <c r="L725" s="33">
        <v>51.98</v>
      </c>
      <c r="M725" s="33">
        <v>51.98</v>
      </c>
      <c r="N725" s="33">
        <v>0</v>
      </c>
      <c r="O725" s="33">
        <v>0</v>
      </c>
      <c r="P725" s="33">
        <v>0</v>
      </c>
      <c r="Q725" s="33">
        <v>0</v>
      </c>
      <c r="R725" s="33">
        <v>51.98</v>
      </c>
      <c r="S725" s="33">
        <v>0</v>
      </c>
      <c r="T725" s="33">
        <v>0</v>
      </c>
      <c r="U725" s="33">
        <v>0</v>
      </c>
      <c r="V725" s="33">
        <v>0</v>
      </c>
      <c r="W725" s="33">
        <v>0</v>
      </c>
      <c r="X725" s="33">
        <v>0</v>
      </c>
      <c r="Y725" s="33">
        <v>0</v>
      </c>
      <c r="Z725" s="33">
        <v>0</v>
      </c>
      <c r="AA725" s="33">
        <v>0</v>
      </c>
      <c r="AB725" s="33">
        <v>0</v>
      </c>
      <c r="AC725" t="s">
        <v>4100</v>
      </c>
      <c r="AD725" t="s">
        <v>3881</v>
      </c>
      <c r="AE725" t="s">
        <v>4995</v>
      </c>
      <c r="AF725" t="s">
        <v>3876</v>
      </c>
    </row>
    <row r="726" spans="1:32" x14ac:dyDescent="0.25">
      <c r="A726" s="161">
        <v>45686</v>
      </c>
      <c r="B726" s="161">
        <v>45686</v>
      </c>
      <c r="C726" t="s">
        <v>3894</v>
      </c>
      <c r="D726" t="s">
        <v>3996</v>
      </c>
      <c r="E726" t="s">
        <v>3907</v>
      </c>
      <c r="F726" s="375">
        <v>40990</v>
      </c>
      <c r="G726" t="s">
        <v>4647</v>
      </c>
      <c r="H726" t="s">
        <v>3903</v>
      </c>
      <c r="I726" s="375">
        <v>46504</v>
      </c>
      <c r="J726" t="s">
        <v>22</v>
      </c>
      <c r="K726" t="s">
        <v>3904</v>
      </c>
      <c r="L726" s="33">
        <v>178.5</v>
      </c>
      <c r="M726" s="33">
        <v>0</v>
      </c>
      <c r="N726" s="33">
        <v>178.5</v>
      </c>
      <c r="O726" s="33">
        <v>178.5</v>
      </c>
      <c r="P726" s="33">
        <v>0</v>
      </c>
      <c r="Q726" s="33">
        <v>0</v>
      </c>
      <c r="R726" s="33">
        <v>0</v>
      </c>
      <c r="S726" s="33">
        <v>0</v>
      </c>
      <c r="T726" s="33">
        <v>0</v>
      </c>
      <c r="U726" s="33">
        <v>0</v>
      </c>
      <c r="V726" s="33">
        <v>178.5</v>
      </c>
      <c r="W726" s="33">
        <v>0</v>
      </c>
      <c r="X726" s="33">
        <v>0</v>
      </c>
      <c r="Y726" s="33">
        <v>0</v>
      </c>
      <c r="Z726" s="33">
        <v>0</v>
      </c>
      <c r="AA726" s="33">
        <v>0</v>
      </c>
      <c r="AB726" s="33">
        <v>0</v>
      </c>
      <c r="AC726" t="s">
        <v>3945</v>
      </c>
      <c r="AD726" t="s">
        <v>3881</v>
      </c>
      <c r="AE726" t="s">
        <v>4996</v>
      </c>
      <c r="AF726" t="s">
        <v>3876</v>
      </c>
    </row>
    <row r="727" spans="1:32" x14ac:dyDescent="0.25">
      <c r="A727" s="161">
        <v>45686</v>
      </c>
      <c r="B727" s="161">
        <v>45686</v>
      </c>
      <c r="C727" t="s">
        <v>3894</v>
      </c>
      <c r="D727" t="s">
        <v>3891</v>
      </c>
      <c r="E727" t="s">
        <v>3997</v>
      </c>
      <c r="F727" s="375">
        <v>39954</v>
      </c>
      <c r="G727" t="s">
        <v>4997</v>
      </c>
      <c r="H727" t="s">
        <v>3909</v>
      </c>
      <c r="I727" s="375">
        <v>46508</v>
      </c>
      <c r="J727" t="s">
        <v>3888</v>
      </c>
      <c r="K727" t="s">
        <v>3904</v>
      </c>
      <c r="L727" s="33">
        <v>480</v>
      </c>
      <c r="M727" s="33">
        <v>0</v>
      </c>
      <c r="N727" s="33">
        <v>384</v>
      </c>
      <c r="O727" s="33">
        <v>384</v>
      </c>
      <c r="P727" s="33">
        <v>0</v>
      </c>
      <c r="Q727" s="33">
        <v>0</v>
      </c>
      <c r="R727" s="33">
        <v>96</v>
      </c>
      <c r="S727" s="33">
        <v>96</v>
      </c>
      <c r="T727" s="33">
        <v>0</v>
      </c>
      <c r="U727" s="33">
        <v>0</v>
      </c>
      <c r="V727" s="33">
        <v>480</v>
      </c>
      <c r="W727" s="33">
        <v>0</v>
      </c>
      <c r="X727" s="33">
        <v>0</v>
      </c>
      <c r="Y727" s="33">
        <v>0</v>
      </c>
      <c r="Z727" s="33">
        <v>96</v>
      </c>
      <c r="AA727" s="33">
        <v>0</v>
      </c>
      <c r="AB727" s="33">
        <v>0</v>
      </c>
      <c r="AC727" t="s">
        <v>4100</v>
      </c>
      <c r="AD727" t="s">
        <v>3881</v>
      </c>
      <c r="AE727" t="s">
        <v>4998</v>
      </c>
      <c r="AF727" t="s">
        <v>3876</v>
      </c>
    </row>
    <row r="728" spans="1:32" x14ac:dyDescent="0.25">
      <c r="A728" s="161">
        <v>45686</v>
      </c>
      <c r="B728" s="161">
        <v>45686</v>
      </c>
      <c r="C728" t="s">
        <v>3894</v>
      </c>
      <c r="D728" t="s">
        <v>3891</v>
      </c>
      <c r="E728" t="s">
        <v>3997</v>
      </c>
      <c r="F728" s="375">
        <v>39954</v>
      </c>
      <c r="G728" t="s">
        <v>4997</v>
      </c>
      <c r="H728" t="s">
        <v>3871</v>
      </c>
      <c r="I728" s="375">
        <v>46511</v>
      </c>
      <c r="J728" t="s">
        <v>3888</v>
      </c>
      <c r="K728" t="s">
        <v>3904</v>
      </c>
      <c r="L728" s="33">
        <v>155.93</v>
      </c>
      <c r="M728" s="33">
        <v>77.97</v>
      </c>
      <c r="N728" s="33">
        <v>0</v>
      </c>
      <c r="O728" s="33">
        <v>0</v>
      </c>
      <c r="P728" s="33">
        <v>0</v>
      </c>
      <c r="Q728" s="33">
        <v>0</v>
      </c>
      <c r="R728" s="33">
        <v>155.93</v>
      </c>
      <c r="S728" s="33">
        <v>77.97</v>
      </c>
      <c r="T728" s="33">
        <v>0</v>
      </c>
      <c r="U728" s="33">
        <v>0</v>
      </c>
      <c r="V728" s="33">
        <v>77.97</v>
      </c>
      <c r="W728" s="33">
        <v>0</v>
      </c>
      <c r="X728" s="33">
        <v>0</v>
      </c>
      <c r="Y728" s="33">
        <v>0</v>
      </c>
      <c r="Z728" s="33">
        <v>77.97</v>
      </c>
      <c r="AA728" s="33">
        <v>0</v>
      </c>
      <c r="AB728" s="33">
        <v>0</v>
      </c>
      <c r="AC728" t="s">
        <v>4100</v>
      </c>
      <c r="AD728" t="s">
        <v>3881</v>
      </c>
      <c r="AE728" t="s">
        <v>4998</v>
      </c>
      <c r="AF728" t="s">
        <v>3876</v>
      </c>
    </row>
    <row r="729" spans="1:32" x14ac:dyDescent="0.25">
      <c r="A729" s="161">
        <v>45686</v>
      </c>
      <c r="B729" s="161">
        <v>45686</v>
      </c>
      <c r="C729" t="s">
        <v>3894</v>
      </c>
      <c r="D729" t="s">
        <v>4334</v>
      </c>
      <c r="E729" t="s">
        <v>3997</v>
      </c>
      <c r="F729" s="375">
        <v>38331</v>
      </c>
      <c r="G729" t="s">
        <v>4588</v>
      </c>
      <c r="H729" t="s">
        <v>3871</v>
      </c>
      <c r="I729" s="375">
        <v>46512</v>
      </c>
      <c r="J729" t="s">
        <v>22</v>
      </c>
      <c r="K729" t="s">
        <v>3904</v>
      </c>
      <c r="L729" s="33">
        <v>51.98</v>
      </c>
      <c r="M729" s="33">
        <v>51.98</v>
      </c>
      <c r="N729" s="33">
        <v>0</v>
      </c>
      <c r="O729" s="33">
        <v>0</v>
      </c>
      <c r="P729" s="33">
        <v>0</v>
      </c>
      <c r="Q729" s="33">
        <v>0</v>
      </c>
      <c r="R729" s="33">
        <v>51.98</v>
      </c>
      <c r="S729" s="33">
        <v>0</v>
      </c>
      <c r="T729" s="33">
        <v>0</v>
      </c>
      <c r="U729" s="33">
        <v>0</v>
      </c>
      <c r="V729" s="33">
        <v>0</v>
      </c>
      <c r="W729" s="33">
        <v>0</v>
      </c>
      <c r="X729" s="33">
        <v>0</v>
      </c>
      <c r="Y729" s="33">
        <v>0</v>
      </c>
      <c r="Z729" s="33">
        <v>0</v>
      </c>
      <c r="AA729" s="33">
        <v>0</v>
      </c>
      <c r="AB729" s="33">
        <v>58.25</v>
      </c>
      <c r="AC729" t="s">
        <v>4091</v>
      </c>
      <c r="AD729" t="s">
        <v>3881</v>
      </c>
      <c r="AE729" t="s">
        <v>4999</v>
      </c>
      <c r="AF729" t="s">
        <v>3876</v>
      </c>
    </row>
    <row r="730" spans="1:32" x14ac:dyDescent="0.25">
      <c r="A730" s="161">
        <v>45686</v>
      </c>
      <c r="B730" s="161">
        <v>45686</v>
      </c>
      <c r="C730" t="s">
        <v>3894</v>
      </c>
      <c r="D730" t="s">
        <v>4334</v>
      </c>
      <c r="E730" t="s">
        <v>2236</v>
      </c>
      <c r="F730" s="375">
        <v>41018</v>
      </c>
      <c r="G730" t="s">
        <v>4663</v>
      </c>
      <c r="H730" t="s">
        <v>3871</v>
      </c>
      <c r="I730" s="375">
        <v>46513</v>
      </c>
      <c r="J730" t="s">
        <v>22</v>
      </c>
      <c r="K730" t="s">
        <v>3904</v>
      </c>
      <c r="L730" s="33">
        <v>103.95</v>
      </c>
      <c r="M730" s="33">
        <v>103.95</v>
      </c>
      <c r="N730" s="33">
        <v>0</v>
      </c>
      <c r="O730" s="33">
        <v>0</v>
      </c>
      <c r="P730" s="33">
        <v>0</v>
      </c>
      <c r="Q730" s="33">
        <v>0</v>
      </c>
      <c r="R730" s="33">
        <v>103.95</v>
      </c>
      <c r="S730" s="33">
        <v>0</v>
      </c>
      <c r="T730" s="33">
        <v>0</v>
      </c>
      <c r="U730" s="33">
        <v>0</v>
      </c>
      <c r="V730" s="33">
        <v>0</v>
      </c>
      <c r="W730" s="33">
        <v>0</v>
      </c>
      <c r="X730" s="33">
        <v>0</v>
      </c>
      <c r="Y730" s="33">
        <v>0</v>
      </c>
      <c r="Z730" s="33">
        <v>0</v>
      </c>
      <c r="AA730" s="33">
        <v>0</v>
      </c>
      <c r="AB730" s="33">
        <v>0</v>
      </c>
      <c r="AC730" t="s">
        <v>4044</v>
      </c>
      <c r="AD730" t="s">
        <v>3881</v>
      </c>
      <c r="AE730" t="s">
        <v>5000</v>
      </c>
      <c r="AF730" t="s">
        <v>3876</v>
      </c>
    </row>
    <row r="731" spans="1:32" x14ac:dyDescent="0.25">
      <c r="A731" s="161">
        <v>45686</v>
      </c>
      <c r="B731" s="161">
        <v>45686</v>
      </c>
      <c r="C731" t="s">
        <v>3868</v>
      </c>
      <c r="D731" t="s">
        <v>3877</v>
      </c>
      <c r="E731" t="s">
        <v>3878</v>
      </c>
      <c r="F731" s="375">
        <v>40588</v>
      </c>
      <c r="G731" t="s">
        <v>4437</v>
      </c>
      <c r="H731" t="s">
        <v>3903</v>
      </c>
      <c r="I731" s="375">
        <v>46519</v>
      </c>
      <c r="J731" t="s">
        <v>22</v>
      </c>
      <c r="K731" t="s">
        <v>3904</v>
      </c>
      <c r="L731" s="33">
        <v>280</v>
      </c>
      <c r="M731" s="33">
        <v>0</v>
      </c>
      <c r="N731" s="33">
        <v>280</v>
      </c>
      <c r="O731" s="33">
        <v>280</v>
      </c>
      <c r="P731" s="33">
        <v>0</v>
      </c>
      <c r="Q731" s="33">
        <v>0</v>
      </c>
      <c r="R731" s="33">
        <v>0</v>
      </c>
      <c r="S731" s="33">
        <v>0</v>
      </c>
      <c r="T731" s="33">
        <v>0</v>
      </c>
      <c r="U731" s="33">
        <v>0</v>
      </c>
      <c r="V731" s="33">
        <v>280</v>
      </c>
      <c r="W731" s="33">
        <v>0</v>
      </c>
      <c r="X731" s="33">
        <v>0</v>
      </c>
      <c r="Y731" s="33">
        <v>0</v>
      </c>
      <c r="Z731" s="33">
        <v>0</v>
      </c>
      <c r="AA731" s="33">
        <v>0</v>
      </c>
      <c r="AB731" s="33">
        <v>0</v>
      </c>
      <c r="AC731" t="s">
        <v>3988</v>
      </c>
      <c r="AD731" t="s">
        <v>3881</v>
      </c>
      <c r="AE731" t="s">
        <v>5001</v>
      </c>
      <c r="AF731" t="s">
        <v>3876</v>
      </c>
    </row>
    <row r="732" spans="1:32" x14ac:dyDescent="0.25">
      <c r="A732" s="161">
        <v>45686</v>
      </c>
      <c r="B732" s="161">
        <v>45686</v>
      </c>
      <c r="C732" t="s">
        <v>3868</v>
      </c>
      <c r="D732" t="s">
        <v>3877</v>
      </c>
      <c r="E732" t="s">
        <v>3878</v>
      </c>
      <c r="F732" s="375">
        <v>40214</v>
      </c>
      <c r="G732" t="s">
        <v>5002</v>
      </c>
      <c r="H732" t="s">
        <v>3903</v>
      </c>
      <c r="I732" s="375">
        <v>46522</v>
      </c>
      <c r="J732" t="s">
        <v>22</v>
      </c>
      <c r="K732" t="s">
        <v>3904</v>
      </c>
      <c r="L732" s="33">
        <v>35</v>
      </c>
      <c r="M732" s="33">
        <v>0</v>
      </c>
      <c r="N732" s="33">
        <v>35</v>
      </c>
      <c r="O732" s="33">
        <v>35</v>
      </c>
      <c r="P732" s="33">
        <v>0</v>
      </c>
      <c r="Q732" s="33">
        <v>0</v>
      </c>
      <c r="R732" s="33">
        <v>0</v>
      </c>
      <c r="S732" s="33">
        <v>0</v>
      </c>
      <c r="T732" s="33">
        <v>0</v>
      </c>
      <c r="U732" s="33">
        <v>0</v>
      </c>
      <c r="V732" s="33">
        <v>35</v>
      </c>
      <c r="W732" s="33">
        <v>0</v>
      </c>
      <c r="X732" s="33">
        <v>0</v>
      </c>
      <c r="Y732" s="33">
        <v>0</v>
      </c>
      <c r="Z732" s="33">
        <v>0</v>
      </c>
      <c r="AA732" s="33">
        <v>0</v>
      </c>
      <c r="AB732" s="33">
        <v>0</v>
      </c>
      <c r="AC732" t="s">
        <v>3988</v>
      </c>
      <c r="AD732" t="s">
        <v>3881</v>
      </c>
      <c r="AE732" t="s">
        <v>5003</v>
      </c>
      <c r="AF732" t="s">
        <v>3876</v>
      </c>
    </row>
    <row r="733" spans="1:32" x14ac:dyDescent="0.25">
      <c r="A733" s="161">
        <v>45686</v>
      </c>
      <c r="B733" s="161">
        <v>45686</v>
      </c>
      <c r="C733" t="s">
        <v>3894</v>
      </c>
      <c r="D733" t="s">
        <v>3996</v>
      </c>
      <c r="E733" t="s">
        <v>3907</v>
      </c>
      <c r="F733" s="375">
        <v>35754</v>
      </c>
      <c r="G733" t="s">
        <v>5004</v>
      </c>
      <c r="H733" t="s">
        <v>3871</v>
      </c>
      <c r="I733" s="375">
        <v>46523</v>
      </c>
      <c r="J733" t="s">
        <v>22</v>
      </c>
      <c r="K733" t="s">
        <v>3904</v>
      </c>
      <c r="L733" s="33">
        <v>35</v>
      </c>
      <c r="M733" s="33">
        <v>35</v>
      </c>
      <c r="N733" s="33">
        <v>0</v>
      </c>
      <c r="O733" s="33">
        <v>0</v>
      </c>
      <c r="P733" s="33">
        <v>0</v>
      </c>
      <c r="Q733" s="33">
        <v>0</v>
      </c>
      <c r="R733" s="33">
        <v>35</v>
      </c>
      <c r="S733" s="33">
        <v>0</v>
      </c>
      <c r="T733" s="33">
        <v>0</v>
      </c>
      <c r="U733" s="33">
        <v>0</v>
      </c>
      <c r="V733" s="33">
        <v>0</v>
      </c>
      <c r="W733" s="33">
        <v>0</v>
      </c>
      <c r="X733" s="33">
        <v>0</v>
      </c>
      <c r="Y733" s="33">
        <v>0</v>
      </c>
      <c r="Z733" s="33">
        <v>0</v>
      </c>
      <c r="AA733" s="33">
        <v>0</v>
      </c>
      <c r="AB733" s="33">
        <v>70</v>
      </c>
      <c r="AC733" t="s">
        <v>3873</v>
      </c>
      <c r="AD733" t="s">
        <v>3881</v>
      </c>
      <c r="AE733" t="s">
        <v>5005</v>
      </c>
      <c r="AF733" t="s">
        <v>3876</v>
      </c>
    </row>
    <row r="734" spans="1:32" x14ac:dyDescent="0.25">
      <c r="A734" s="161">
        <v>45686</v>
      </c>
      <c r="B734" s="161">
        <v>45686</v>
      </c>
      <c r="C734" t="s">
        <v>3868</v>
      </c>
      <c r="D734" t="s">
        <v>3877</v>
      </c>
      <c r="E734" t="s">
        <v>3878</v>
      </c>
      <c r="F734" s="375">
        <v>31248</v>
      </c>
      <c r="G734" t="s">
        <v>4002</v>
      </c>
      <c r="H734" t="s">
        <v>3871</v>
      </c>
      <c r="I734" s="375">
        <v>46524</v>
      </c>
      <c r="J734" t="s">
        <v>22</v>
      </c>
      <c r="K734" t="s">
        <v>3904</v>
      </c>
      <c r="L734" s="33">
        <v>51.98</v>
      </c>
      <c r="M734" s="33">
        <v>51.98</v>
      </c>
      <c r="N734" s="33">
        <v>0</v>
      </c>
      <c r="O734" s="33">
        <v>0</v>
      </c>
      <c r="P734" s="33">
        <v>0</v>
      </c>
      <c r="Q734" s="33">
        <v>0</v>
      </c>
      <c r="R734" s="33">
        <v>51.98</v>
      </c>
      <c r="S734" s="33">
        <v>0</v>
      </c>
      <c r="T734" s="33">
        <v>0</v>
      </c>
      <c r="U734" s="33">
        <v>0</v>
      </c>
      <c r="V734" s="33">
        <v>0</v>
      </c>
      <c r="W734" s="33">
        <v>0</v>
      </c>
      <c r="X734" s="33">
        <v>0</v>
      </c>
      <c r="Y734" s="33">
        <v>0</v>
      </c>
      <c r="Z734" s="33">
        <v>0</v>
      </c>
      <c r="AA734" s="33">
        <v>0</v>
      </c>
      <c r="AB734" s="33">
        <v>0</v>
      </c>
      <c r="AC734" t="s">
        <v>4139</v>
      </c>
      <c r="AD734" t="s">
        <v>3874</v>
      </c>
      <c r="AE734" t="s">
        <v>5006</v>
      </c>
      <c r="AF734" t="s">
        <v>3876</v>
      </c>
    </row>
    <row r="735" spans="1:32" x14ac:dyDescent="0.25">
      <c r="A735" s="161">
        <v>45686</v>
      </c>
      <c r="B735" t="s">
        <v>3867</v>
      </c>
      <c r="C735" t="s">
        <v>3894</v>
      </c>
      <c r="D735" t="s">
        <v>3867</v>
      </c>
      <c r="E735" t="s">
        <v>3997</v>
      </c>
      <c r="F735" s="375">
        <v>36057</v>
      </c>
      <c r="G735" t="s">
        <v>4873</v>
      </c>
      <c r="H735" t="s">
        <v>3903</v>
      </c>
      <c r="I735" s="375">
        <v>46525</v>
      </c>
      <c r="J735" t="s">
        <v>3867</v>
      </c>
      <c r="K735" t="s">
        <v>3904</v>
      </c>
      <c r="L735" s="33">
        <v>178.5</v>
      </c>
      <c r="M735" s="33">
        <v>0</v>
      </c>
      <c r="N735" s="33">
        <v>178.5</v>
      </c>
      <c r="O735" s="33">
        <v>178.5</v>
      </c>
      <c r="P735" s="33">
        <v>0</v>
      </c>
      <c r="Q735" s="33">
        <v>0</v>
      </c>
      <c r="R735" s="33">
        <v>0</v>
      </c>
      <c r="S735" s="33">
        <v>0</v>
      </c>
      <c r="T735" s="33">
        <v>0</v>
      </c>
      <c r="U735" s="33">
        <v>0</v>
      </c>
      <c r="V735" s="33">
        <v>178.5</v>
      </c>
      <c r="W735" s="33">
        <v>0</v>
      </c>
      <c r="X735" s="33">
        <v>0</v>
      </c>
      <c r="Y735" s="33">
        <v>0</v>
      </c>
      <c r="Z735" s="33">
        <v>0</v>
      </c>
      <c r="AA735" s="33">
        <v>0</v>
      </c>
      <c r="AB735" s="33">
        <v>0</v>
      </c>
      <c r="AC735" t="s">
        <v>3952</v>
      </c>
      <c r="AD735" t="s">
        <v>3884</v>
      </c>
      <c r="AE735" t="s">
        <v>5007</v>
      </c>
      <c r="AF735" t="s">
        <v>3876</v>
      </c>
    </row>
    <row r="736" spans="1:32" x14ac:dyDescent="0.25">
      <c r="A736" s="161">
        <v>45686</v>
      </c>
      <c r="B736" s="161">
        <v>45686</v>
      </c>
      <c r="C736" t="s">
        <v>3894</v>
      </c>
      <c r="E736" t="s">
        <v>3997</v>
      </c>
      <c r="F736" s="375">
        <v>36057</v>
      </c>
      <c r="G736" t="s">
        <v>4873</v>
      </c>
      <c r="H736" t="s">
        <v>3871</v>
      </c>
      <c r="I736" s="375">
        <v>46528</v>
      </c>
      <c r="J736" t="s">
        <v>3937</v>
      </c>
      <c r="K736" t="s">
        <v>3904</v>
      </c>
      <c r="L736" s="33">
        <v>1039.5</v>
      </c>
      <c r="M736" s="33">
        <v>428.25</v>
      </c>
      <c r="N736" s="33">
        <v>0</v>
      </c>
      <c r="O736" s="33">
        <v>0</v>
      </c>
      <c r="P736" s="33">
        <v>0</v>
      </c>
      <c r="Q736" s="33">
        <v>0</v>
      </c>
      <c r="R736" s="33">
        <v>1039.5</v>
      </c>
      <c r="S736" s="33">
        <v>611.25</v>
      </c>
      <c r="T736" s="33">
        <v>0</v>
      </c>
      <c r="U736" s="33">
        <v>0</v>
      </c>
      <c r="V736" s="33">
        <v>611.25</v>
      </c>
      <c r="W736" s="33">
        <v>0</v>
      </c>
      <c r="X736" s="33">
        <v>0</v>
      </c>
      <c r="Y736" s="33">
        <v>0</v>
      </c>
      <c r="Z736" s="33">
        <v>310</v>
      </c>
      <c r="AA736" s="33">
        <v>0</v>
      </c>
      <c r="AB736" s="33">
        <v>0</v>
      </c>
      <c r="AC736" t="s">
        <v>3952</v>
      </c>
      <c r="AD736" t="s">
        <v>3884</v>
      </c>
      <c r="AE736" t="s">
        <v>5007</v>
      </c>
      <c r="AF736" t="s">
        <v>3876</v>
      </c>
    </row>
    <row r="737" spans="1:32" x14ac:dyDescent="0.25">
      <c r="A737" s="161">
        <v>45686</v>
      </c>
      <c r="B737" s="161">
        <v>45686</v>
      </c>
      <c r="C737" t="s">
        <v>3894</v>
      </c>
      <c r="E737" t="s">
        <v>3997</v>
      </c>
      <c r="F737" s="375">
        <v>36057</v>
      </c>
      <c r="G737" t="s">
        <v>4873</v>
      </c>
      <c r="H737" t="s">
        <v>3871</v>
      </c>
      <c r="I737" s="375">
        <v>46528</v>
      </c>
      <c r="J737" t="s">
        <v>22</v>
      </c>
      <c r="K737" t="s">
        <v>3904</v>
      </c>
      <c r="L737" s="33">
        <v>0</v>
      </c>
      <c r="M737" s="33">
        <v>0</v>
      </c>
      <c r="N737" s="33">
        <v>0</v>
      </c>
      <c r="O737" s="33">
        <v>0</v>
      </c>
      <c r="P737" s="33">
        <v>0</v>
      </c>
      <c r="Q737" s="33">
        <v>0</v>
      </c>
      <c r="R737" s="33">
        <v>1039.5</v>
      </c>
      <c r="S737" s="33">
        <v>0</v>
      </c>
      <c r="T737" s="33">
        <v>0</v>
      </c>
      <c r="U737" s="33">
        <v>0</v>
      </c>
      <c r="V737" s="33">
        <v>0</v>
      </c>
      <c r="W737" s="33">
        <v>0</v>
      </c>
      <c r="X737" s="33">
        <v>0</v>
      </c>
      <c r="Y737" s="33">
        <v>0</v>
      </c>
      <c r="Z737" s="33">
        <v>301.25</v>
      </c>
      <c r="AA737" s="33">
        <v>0</v>
      </c>
      <c r="AB737" s="33">
        <v>0</v>
      </c>
      <c r="AC737" t="s">
        <v>3952</v>
      </c>
      <c r="AD737" t="s">
        <v>3884</v>
      </c>
      <c r="AE737" t="s">
        <v>5007</v>
      </c>
      <c r="AF737" t="s">
        <v>3876</v>
      </c>
    </row>
    <row r="738" spans="1:32" x14ac:dyDescent="0.25">
      <c r="A738" s="161">
        <v>45686</v>
      </c>
      <c r="B738" s="161">
        <v>45686</v>
      </c>
      <c r="C738" t="s">
        <v>3868</v>
      </c>
      <c r="D738" t="s">
        <v>3877</v>
      </c>
      <c r="E738" t="s">
        <v>1914</v>
      </c>
      <c r="F738" s="375">
        <v>41059</v>
      </c>
      <c r="G738" t="s">
        <v>5008</v>
      </c>
      <c r="H738" t="s">
        <v>3871</v>
      </c>
      <c r="I738" s="375">
        <v>46529</v>
      </c>
      <c r="J738" t="s">
        <v>3888</v>
      </c>
      <c r="K738" t="s">
        <v>3904</v>
      </c>
      <c r="L738" s="33">
        <v>825.53</v>
      </c>
      <c r="M738" s="33">
        <v>115</v>
      </c>
      <c r="N738" s="33">
        <v>0</v>
      </c>
      <c r="O738" s="33">
        <v>0</v>
      </c>
      <c r="P738" s="33">
        <v>0</v>
      </c>
      <c r="Q738" s="33">
        <v>0</v>
      </c>
      <c r="R738" s="33">
        <v>825.53</v>
      </c>
      <c r="S738" s="33">
        <v>710.53</v>
      </c>
      <c r="T738" s="33">
        <v>0</v>
      </c>
      <c r="U738" s="33">
        <v>0</v>
      </c>
      <c r="V738" s="33">
        <v>710.53</v>
      </c>
      <c r="W738" s="33">
        <v>0</v>
      </c>
      <c r="X738" s="33">
        <v>0</v>
      </c>
      <c r="Y738" s="33">
        <v>0</v>
      </c>
      <c r="Z738" s="33">
        <v>710.53</v>
      </c>
      <c r="AA738" s="33">
        <v>0</v>
      </c>
      <c r="AB738" s="33">
        <v>0</v>
      </c>
      <c r="AC738" t="s">
        <v>4100</v>
      </c>
      <c r="AD738" t="s">
        <v>3881</v>
      </c>
      <c r="AE738" t="s">
        <v>5009</v>
      </c>
      <c r="AF738" t="s">
        <v>3876</v>
      </c>
    </row>
    <row r="739" spans="1:32" x14ac:dyDescent="0.25">
      <c r="A739" s="161">
        <v>45672</v>
      </c>
      <c r="B739" s="161">
        <v>45686</v>
      </c>
      <c r="C739" t="s">
        <v>3868</v>
      </c>
      <c r="E739" t="s">
        <v>3878</v>
      </c>
      <c r="F739" s="375">
        <v>37487</v>
      </c>
      <c r="G739" t="s">
        <v>4452</v>
      </c>
      <c r="H739" t="s">
        <v>3903</v>
      </c>
      <c r="I739" s="375">
        <v>46534</v>
      </c>
      <c r="J739" t="s">
        <v>22</v>
      </c>
      <c r="K739" t="s">
        <v>3904</v>
      </c>
      <c r="L739" s="33">
        <v>1540</v>
      </c>
      <c r="M739" s="33">
        <v>0</v>
      </c>
      <c r="N739" s="33">
        <v>1540</v>
      </c>
      <c r="O739" s="33">
        <v>1540</v>
      </c>
      <c r="P739" s="33">
        <v>0</v>
      </c>
      <c r="Q739" s="33">
        <v>0</v>
      </c>
      <c r="R739" s="33">
        <v>0</v>
      </c>
      <c r="S739" s="33">
        <v>0</v>
      </c>
      <c r="T739" s="33">
        <v>0</v>
      </c>
      <c r="U739" s="33">
        <v>0</v>
      </c>
      <c r="V739" s="33">
        <v>1540</v>
      </c>
      <c r="W739" s="33">
        <v>0</v>
      </c>
      <c r="X739" s="33">
        <v>0</v>
      </c>
      <c r="Y739" s="33">
        <v>0</v>
      </c>
      <c r="Z739" s="33">
        <v>0</v>
      </c>
      <c r="AA739" s="33">
        <v>0</v>
      </c>
      <c r="AB739" s="33">
        <v>0</v>
      </c>
      <c r="AC739" t="s">
        <v>3967</v>
      </c>
      <c r="AD739" t="s">
        <v>5010</v>
      </c>
      <c r="AE739" t="s">
        <v>5011</v>
      </c>
      <c r="AF739" t="s">
        <v>3876</v>
      </c>
    </row>
    <row r="740" spans="1:32" x14ac:dyDescent="0.25">
      <c r="A740" s="161">
        <v>45672</v>
      </c>
      <c r="B740" s="161">
        <v>45686</v>
      </c>
      <c r="C740" t="s">
        <v>3868</v>
      </c>
      <c r="E740" t="s">
        <v>3878</v>
      </c>
      <c r="F740" s="375">
        <v>37487</v>
      </c>
      <c r="G740" t="s">
        <v>4452</v>
      </c>
      <c r="H740" t="s">
        <v>3871</v>
      </c>
      <c r="I740" s="375">
        <v>46536</v>
      </c>
      <c r="J740" t="s">
        <v>22</v>
      </c>
      <c r="K740" t="s">
        <v>3904</v>
      </c>
      <c r="L740" s="33">
        <v>155.93</v>
      </c>
      <c r="M740" s="33">
        <v>155.93</v>
      </c>
      <c r="N740" s="33">
        <v>0</v>
      </c>
      <c r="O740" s="33">
        <v>0</v>
      </c>
      <c r="P740" s="33">
        <v>0</v>
      </c>
      <c r="Q740" s="33">
        <v>0</v>
      </c>
      <c r="R740" s="33">
        <v>155.93</v>
      </c>
      <c r="S740" s="33">
        <v>0</v>
      </c>
      <c r="T740" s="33">
        <v>0</v>
      </c>
      <c r="U740" s="33">
        <v>0</v>
      </c>
      <c r="V740" s="33">
        <v>0</v>
      </c>
      <c r="W740" s="33">
        <v>0</v>
      </c>
      <c r="X740" s="33">
        <v>0</v>
      </c>
      <c r="Y740" s="33">
        <v>0</v>
      </c>
      <c r="Z740" s="33">
        <v>0</v>
      </c>
      <c r="AA740" s="33">
        <v>0</v>
      </c>
      <c r="AB740" s="33">
        <v>0</v>
      </c>
      <c r="AC740" t="s">
        <v>3967</v>
      </c>
      <c r="AD740" t="s">
        <v>5010</v>
      </c>
      <c r="AE740" t="s">
        <v>5011</v>
      </c>
      <c r="AF740" t="s">
        <v>3876</v>
      </c>
    </row>
    <row r="741" spans="1:32" x14ac:dyDescent="0.25">
      <c r="A741" s="161">
        <v>45686</v>
      </c>
      <c r="B741" s="161">
        <v>45686</v>
      </c>
      <c r="C741" t="s">
        <v>3894</v>
      </c>
      <c r="D741" t="s">
        <v>3996</v>
      </c>
      <c r="E741" t="s">
        <v>3907</v>
      </c>
      <c r="F741" s="375">
        <v>31248</v>
      </c>
      <c r="G741" t="s">
        <v>4002</v>
      </c>
      <c r="H741" t="s">
        <v>3871</v>
      </c>
      <c r="I741" s="375">
        <v>46542</v>
      </c>
      <c r="J741" t="s">
        <v>22</v>
      </c>
      <c r="K741" t="s">
        <v>3904</v>
      </c>
      <c r="L741" s="33">
        <v>17.5</v>
      </c>
      <c r="M741" s="33">
        <v>17.5</v>
      </c>
      <c r="N741" s="33">
        <v>0</v>
      </c>
      <c r="O741" s="33">
        <v>0</v>
      </c>
      <c r="P741" s="33">
        <v>0</v>
      </c>
      <c r="Q741" s="33">
        <v>0</v>
      </c>
      <c r="R741" s="33">
        <v>17.5</v>
      </c>
      <c r="S741" s="33">
        <v>0</v>
      </c>
      <c r="T741" s="33">
        <v>0</v>
      </c>
      <c r="U741" s="33">
        <v>0</v>
      </c>
      <c r="V741" s="33">
        <v>0</v>
      </c>
      <c r="W741" s="33">
        <v>0</v>
      </c>
      <c r="X741" s="33">
        <v>0</v>
      </c>
      <c r="Y741" s="33">
        <v>0</v>
      </c>
      <c r="Z741" s="33">
        <v>0</v>
      </c>
      <c r="AA741" s="33">
        <v>0</v>
      </c>
      <c r="AB741" s="33">
        <v>0</v>
      </c>
      <c r="AC741" t="s">
        <v>3972</v>
      </c>
      <c r="AD741" t="s">
        <v>3881</v>
      </c>
      <c r="AE741" t="s">
        <v>5012</v>
      </c>
      <c r="AF741" t="s">
        <v>3876</v>
      </c>
    </row>
    <row r="742" spans="1:32" x14ac:dyDescent="0.25">
      <c r="A742" s="161">
        <v>45686</v>
      </c>
      <c r="B742" s="161">
        <v>45686</v>
      </c>
      <c r="C742" t="s">
        <v>3894</v>
      </c>
      <c r="D742" t="s">
        <v>3891</v>
      </c>
      <c r="E742" t="s">
        <v>3997</v>
      </c>
      <c r="F742" s="375">
        <v>36561</v>
      </c>
      <c r="G742" t="s">
        <v>5013</v>
      </c>
      <c r="H742" t="s">
        <v>3923</v>
      </c>
      <c r="I742" s="375">
        <v>46543</v>
      </c>
      <c r="J742" t="s">
        <v>3888</v>
      </c>
      <c r="K742" t="s">
        <v>3904</v>
      </c>
      <c r="L742" s="33">
        <v>388.5</v>
      </c>
      <c r="M742" s="33">
        <v>0</v>
      </c>
      <c r="N742" s="33">
        <v>310.8</v>
      </c>
      <c r="O742" s="33">
        <v>310.8</v>
      </c>
      <c r="P742" s="33">
        <v>0</v>
      </c>
      <c r="Q742" s="33">
        <v>0</v>
      </c>
      <c r="R742" s="33">
        <v>77.7</v>
      </c>
      <c r="S742" s="33">
        <v>77.7</v>
      </c>
      <c r="T742" s="33">
        <v>0</v>
      </c>
      <c r="U742" s="33">
        <v>0</v>
      </c>
      <c r="V742" s="33">
        <v>388.5</v>
      </c>
      <c r="W742" s="33">
        <v>0</v>
      </c>
      <c r="X742" s="33">
        <v>0</v>
      </c>
      <c r="Y742" s="33">
        <v>0</v>
      </c>
      <c r="Z742" s="33">
        <v>77.7</v>
      </c>
      <c r="AA742" s="33">
        <v>0</v>
      </c>
      <c r="AB742" s="33">
        <v>2.4</v>
      </c>
      <c r="AC742" t="s">
        <v>3957</v>
      </c>
      <c r="AD742" t="s">
        <v>3881</v>
      </c>
      <c r="AE742" t="s">
        <v>5014</v>
      </c>
      <c r="AF742" t="s">
        <v>3876</v>
      </c>
    </row>
    <row r="743" spans="1:32" x14ac:dyDescent="0.25">
      <c r="A743" s="161">
        <v>45686</v>
      </c>
      <c r="B743" s="161">
        <v>45686</v>
      </c>
      <c r="C743" t="s">
        <v>3868</v>
      </c>
      <c r="D743" t="s">
        <v>3877</v>
      </c>
      <c r="E743" t="s">
        <v>1914</v>
      </c>
      <c r="F743" s="375">
        <v>40315</v>
      </c>
      <c r="G743" t="s">
        <v>4530</v>
      </c>
      <c r="H743" t="s">
        <v>3871</v>
      </c>
      <c r="I743" s="375">
        <v>46549</v>
      </c>
      <c r="J743" t="s">
        <v>22</v>
      </c>
      <c r="K743" t="s">
        <v>3904</v>
      </c>
      <c r="L743" s="33">
        <v>155.93</v>
      </c>
      <c r="M743" s="33">
        <v>155.93</v>
      </c>
      <c r="N743" s="33">
        <v>0</v>
      </c>
      <c r="O743" s="33">
        <v>0</v>
      </c>
      <c r="P743" s="33">
        <v>0</v>
      </c>
      <c r="Q743" s="33">
        <v>0</v>
      </c>
      <c r="R743" s="33">
        <v>155.93</v>
      </c>
      <c r="S743" s="33">
        <v>0</v>
      </c>
      <c r="T743" s="33">
        <v>0</v>
      </c>
      <c r="U743" s="33">
        <v>0</v>
      </c>
      <c r="V743" s="33">
        <v>0</v>
      </c>
      <c r="W743" s="33">
        <v>0</v>
      </c>
      <c r="X743" s="33">
        <v>0</v>
      </c>
      <c r="Y743" s="33">
        <v>0</v>
      </c>
      <c r="Z743" s="33">
        <v>0</v>
      </c>
      <c r="AA743" s="33">
        <v>0</v>
      </c>
      <c r="AB743" s="33">
        <v>225.41</v>
      </c>
      <c r="AC743" t="s">
        <v>3880</v>
      </c>
      <c r="AD743" t="s">
        <v>3881</v>
      </c>
      <c r="AE743" t="s">
        <v>5015</v>
      </c>
      <c r="AF743" t="s">
        <v>3876</v>
      </c>
    </row>
    <row r="744" spans="1:32" x14ac:dyDescent="0.25">
      <c r="A744" s="161">
        <v>45686</v>
      </c>
      <c r="B744" s="161">
        <v>45686</v>
      </c>
      <c r="C744" t="s">
        <v>3868</v>
      </c>
      <c r="D744" t="s">
        <v>3877</v>
      </c>
      <c r="E744" t="s">
        <v>1914</v>
      </c>
      <c r="F744" s="375">
        <v>40660</v>
      </c>
      <c r="G744" t="s">
        <v>4851</v>
      </c>
      <c r="H744" t="s">
        <v>3871</v>
      </c>
      <c r="I744" s="375">
        <v>46550</v>
      </c>
      <c r="J744" t="s">
        <v>22</v>
      </c>
      <c r="K744" t="s">
        <v>3904</v>
      </c>
      <c r="L744" s="33">
        <v>155.93</v>
      </c>
      <c r="M744" s="33">
        <v>155.93</v>
      </c>
      <c r="N744" s="33">
        <v>0</v>
      </c>
      <c r="O744" s="33">
        <v>0</v>
      </c>
      <c r="P744" s="33">
        <v>0</v>
      </c>
      <c r="Q744" s="33">
        <v>0</v>
      </c>
      <c r="R744" s="33">
        <v>155.93</v>
      </c>
      <c r="S744" s="33">
        <v>0</v>
      </c>
      <c r="T744" s="33">
        <v>0</v>
      </c>
      <c r="U744" s="33">
        <v>0</v>
      </c>
      <c r="V744" s="33">
        <v>0</v>
      </c>
      <c r="W744" s="33">
        <v>0</v>
      </c>
      <c r="X744" s="33">
        <v>0</v>
      </c>
      <c r="Y744" s="33">
        <v>0</v>
      </c>
      <c r="Z744" s="33">
        <v>0</v>
      </c>
      <c r="AA744" s="33">
        <v>0</v>
      </c>
      <c r="AB744" s="33">
        <v>0</v>
      </c>
      <c r="AC744" t="s">
        <v>3880</v>
      </c>
      <c r="AD744" t="s">
        <v>3874</v>
      </c>
      <c r="AE744" t="s">
        <v>5016</v>
      </c>
      <c r="AF744" t="s">
        <v>3876</v>
      </c>
    </row>
    <row r="745" spans="1:32" x14ac:dyDescent="0.25">
      <c r="A745" s="161">
        <v>45686</v>
      </c>
      <c r="B745" s="161">
        <v>45686</v>
      </c>
      <c r="C745" t="s">
        <v>3894</v>
      </c>
      <c r="D745" t="s">
        <v>3996</v>
      </c>
      <c r="E745" t="s">
        <v>3907</v>
      </c>
      <c r="F745" s="375">
        <v>18163</v>
      </c>
      <c r="G745" t="s">
        <v>5017</v>
      </c>
      <c r="H745" t="s">
        <v>3909</v>
      </c>
      <c r="I745" s="375">
        <v>46551</v>
      </c>
      <c r="J745" t="s">
        <v>3888</v>
      </c>
      <c r="K745" t="s">
        <v>3904</v>
      </c>
      <c r="L745" s="33">
        <v>240</v>
      </c>
      <c r="M745" s="33">
        <v>0</v>
      </c>
      <c r="N745" s="33">
        <v>192</v>
      </c>
      <c r="O745" s="33">
        <v>192</v>
      </c>
      <c r="P745" s="33">
        <v>0</v>
      </c>
      <c r="Q745" s="33">
        <v>0</v>
      </c>
      <c r="R745" s="33">
        <v>48</v>
      </c>
      <c r="S745" s="33">
        <v>48</v>
      </c>
      <c r="T745" s="33">
        <v>0</v>
      </c>
      <c r="U745" s="33">
        <v>0</v>
      </c>
      <c r="V745" s="33">
        <v>240</v>
      </c>
      <c r="W745" s="33">
        <v>0</v>
      </c>
      <c r="X745" s="33">
        <v>0</v>
      </c>
      <c r="Y745" s="33">
        <v>0</v>
      </c>
      <c r="Z745" s="33">
        <v>48</v>
      </c>
      <c r="AA745" s="33">
        <v>0</v>
      </c>
      <c r="AB745" s="33">
        <v>0</v>
      </c>
      <c r="AC745" t="s">
        <v>3873</v>
      </c>
      <c r="AD745" t="s">
        <v>3881</v>
      </c>
      <c r="AE745" t="s">
        <v>5018</v>
      </c>
      <c r="AF745" t="s">
        <v>3876</v>
      </c>
    </row>
    <row r="746" spans="1:32" x14ac:dyDescent="0.25">
      <c r="A746" s="161">
        <v>45686</v>
      </c>
      <c r="B746" s="161">
        <v>45686</v>
      </c>
      <c r="C746" t="s">
        <v>3894</v>
      </c>
      <c r="D746" t="s">
        <v>4334</v>
      </c>
      <c r="E746" t="s">
        <v>2236</v>
      </c>
      <c r="F746" s="375">
        <v>41063</v>
      </c>
      <c r="G746" t="s">
        <v>5019</v>
      </c>
      <c r="H746" t="s">
        <v>3871</v>
      </c>
      <c r="I746" s="375">
        <v>46558</v>
      </c>
      <c r="J746" t="s">
        <v>22</v>
      </c>
      <c r="K746" t="s">
        <v>3904</v>
      </c>
      <c r="L746" s="33">
        <v>350.93</v>
      </c>
      <c r="M746" s="33">
        <v>210.56</v>
      </c>
      <c r="N746" s="33">
        <v>0</v>
      </c>
      <c r="O746" s="33">
        <v>0</v>
      </c>
      <c r="P746" s="33">
        <v>0</v>
      </c>
      <c r="Q746" s="33">
        <v>0</v>
      </c>
      <c r="R746" s="33">
        <v>350.93</v>
      </c>
      <c r="S746" s="33">
        <v>140.37</v>
      </c>
      <c r="T746" s="33">
        <v>0</v>
      </c>
      <c r="U746" s="33">
        <v>0</v>
      </c>
      <c r="V746" s="33">
        <v>140.37</v>
      </c>
      <c r="W746" s="33">
        <v>0</v>
      </c>
      <c r="X746" s="33">
        <v>0</v>
      </c>
      <c r="Y746" s="33">
        <v>0</v>
      </c>
      <c r="Z746" s="33">
        <v>140.37</v>
      </c>
      <c r="AA746" s="33">
        <v>0</v>
      </c>
      <c r="AB746" s="33">
        <v>0</v>
      </c>
      <c r="AC746" t="s">
        <v>3873</v>
      </c>
      <c r="AD746" t="s">
        <v>3881</v>
      </c>
      <c r="AE746" t="s">
        <v>5020</v>
      </c>
      <c r="AF746" t="s">
        <v>3876</v>
      </c>
    </row>
    <row r="747" spans="1:32" x14ac:dyDescent="0.25">
      <c r="A747" s="161">
        <v>45686</v>
      </c>
      <c r="B747" s="161">
        <v>45686</v>
      </c>
      <c r="C747" t="s">
        <v>3894</v>
      </c>
      <c r="D747" t="s">
        <v>3996</v>
      </c>
      <c r="E747" t="s">
        <v>3907</v>
      </c>
      <c r="F747" s="375">
        <v>40999</v>
      </c>
      <c r="G747" t="s">
        <v>4581</v>
      </c>
      <c r="H747" t="s">
        <v>3871</v>
      </c>
      <c r="I747" s="375">
        <v>46560</v>
      </c>
      <c r="J747" t="s">
        <v>3888</v>
      </c>
      <c r="K747" t="s">
        <v>3904</v>
      </c>
      <c r="L747" s="33">
        <v>1385</v>
      </c>
      <c r="M747" s="33">
        <v>710</v>
      </c>
      <c r="N747" s="33">
        <v>0</v>
      </c>
      <c r="O747" s="33">
        <v>0</v>
      </c>
      <c r="P747" s="33">
        <v>0</v>
      </c>
      <c r="Q747" s="33">
        <v>0</v>
      </c>
      <c r="R747" s="33">
        <v>1385</v>
      </c>
      <c r="S747" s="33">
        <v>675</v>
      </c>
      <c r="T747" s="33">
        <v>0</v>
      </c>
      <c r="U747" s="33">
        <v>0</v>
      </c>
      <c r="V747" s="33">
        <v>675</v>
      </c>
      <c r="W747" s="33">
        <v>0</v>
      </c>
      <c r="X747" s="33">
        <v>0</v>
      </c>
      <c r="Y747" s="33">
        <v>0</v>
      </c>
      <c r="Z747" s="33">
        <v>675</v>
      </c>
      <c r="AA747" s="33">
        <v>0</v>
      </c>
      <c r="AB747" s="33">
        <v>124.74</v>
      </c>
      <c r="AC747" t="s">
        <v>3945</v>
      </c>
      <c r="AD747" t="s">
        <v>3881</v>
      </c>
      <c r="AE747" t="s">
        <v>5021</v>
      </c>
      <c r="AF747" t="s">
        <v>3876</v>
      </c>
    </row>
    <row r="748" spans="1:32" x14ac:dyDescent="0.25">
      <c r="A748" s="161">
        <v>45686</v>
      </c>
      <c r="B748" s="161">
        <v>45686</v>
      </c>
      <c r="C748" t="s">
        <v>3894</v>
      </c>
      <c r="D748" t="s">
        <v>4334</v>
      </c>
      <c r="E748" t="s">
        <v>2236</v>
      </c>
      <c r="F748" s="375">
        <v>41064</v>
      </c>
      <c r="G748" t="s">
        <v>5022</v>
      </c>
      <c r="H748" t="s">
        <v>3909</v>
      </c>
      <c r="I748" s="375">
        <v>46565</v>
      </c>
      <c r="J748" t="s">
        <v>3888</v>
      </c>
      <c r="K748" t="s">
        <v>3904</v>
      </c>
      <c r="L748" s="33">
        <v>150</v>
      </c>
      <c r="M748" s="33">
        <v>0</v>
      </c>
      <c r="N748" s="33">
        <v>120</v>
      </c>
      <c r="O748" s="33">
        <v>120</v>
      </c>
      <c r="P748" s="33">
        <v>0</v>
      </c>
      <c r="Q748" s="33">
        <v>0</v>
      </c>
      <c r="R748" s="33">
        <v>30</v>
      </c>
      <c r="S748" s="33">
        <v>30</v>
      </c>
      <c r="T748" s="33">
        <v>0</v>
      </c>
      <c r="U748" s="33">
        <v>0</v>
      </c>
      <c r="V748" s="33">
        <v>150</v>
      </c>
      <c r="W748" s="33">
        <v>0</v>
      </c>
      <c r="X748" s="33">
        <v>0</v>
      </c>
      <c r="Y748" s="33">
        <v>0</v>
      </c>
      <c r="Z748" s="33">
        <v>30</v>
      </c>
      <c r="AA748" s="33">
        <v>0</v>
      </c>
      <c r="AB748" s="33">
        <v>30</v>
      </c>
      <c r="AC748" t="s">
        <v>3952</v>
      </c>
      <c r="AD748" t="s">
        <v>3881</v>
      </c>
      <c r="AE748" t="s">
        <v>5023</v>
      </c>
      <c r="AF748" t="s">
        <v>3876</v>
      </c>
    </row>
    <row r="749" spans="1:32" x14ac:dyDescent="0.25">
      <c r="A749" s="161">
        <v>45677</v>
      </c>
      <c r="B749" s="161">
        <v>45687</v>
      </c>
      <c r="C749" t="s">
        <v>3894</v>
      </c>
      <c r="D749" t="s">
        <v>4334</v>
      </c>
      <c r="E749" t="s">
        <v>2236</v>
      </c>
      <c r="F749" s="375">
        <v>41017</v>
      </c>
      <c r="G749" t="s">
        <v>5024</v>
      </c>
      <c r="H749" t="s">
        <v>3909</v>
      </c>
      <c r="I749" s="375">
        <v>46568</v>
      </c>
      <c r="J749" t="s">
        <v>3888</v>
      </c>
      <c r="K749" t="s">
        <v>3904</v>
      </c>
      <c r="L749" s="33">
        <v>510</v>
      </c>
      <c r="M749" s="33">
        <v>0</v>
      </c>
      <c r="N749" s="33">
        <v>408</v>
      </c>
      <c r="O749" s="33">
        <v>408</v>
      </c>
      <c r="P749" s="33">
        <v>0</v>
      </c>
      <c r="Q749" s="33">
        <v>0</v>
      </c>
      <c r="R749" s="33">
        <v>102</v>
      </c>
      <c r="S749" s="33">
        <v>102</v>
      </c>
      <c r="T749" s="33">
        <v>0</v>
      </c>
      <c r="U749" s="33">
        <v>0</v>
      </c>
      <c r="V749" s="33">
        <v>510</v>
      </c>
      <c r="W749" s="33">
        <v>0</v>
      </c>
      <c r="X749" s="33">
        <v>0</v>
      </c>
      <c r="Y749" s="33">
        <v>0</v>
      </c>
      <c r="Z749" s="33">
        <v>102</v>
      </c>
      <c r="AA749" s="33">
        <v>0</v>
      </c>
      <c r="AB749" s="33">
        <v>164.92</v>
      </c>
      <c r="AC749" t="s">
        <v>3952</v>
      </c>
      <c r="AD749" t="s">
        <v>3881</v>
      </c>
      <c r="AE749" t="s">
        <v>5025</v>
      </c>
      <c r="AF749" t="s">
        <v>3876</v>
      </c>
    </row>
    <row r="750" spans="1:32" x14ac:dyDescent="0.25">
      <c r="A750" s="161">
        <v>45677</v>
      </c>
      <c r="B750" s="161">
        <v>45687</v>
      </c>
      <c r="C750" t="s">
        <v>3894</v>
      </c>
      <c r="D750" t="s">
        <v>4334</v>
      </c>
      <c r="E750" t="s">
        <v>2236</v>
      </c>
      <c r="F750" s="375">
        <v>41017</v>
      </c>
      <c r="G750" t="s">
        <v>5024</v>
      </c>
      <c r="H750" t="s">
        <v>3871</v>
      </c>
      <c r="I750" s="375">
        <v>46573</v>
      </c>
      <c r="J750" t="s">
        <v>3888</v>
      </c>
      <c r="K750" t="s">
        <v>3904</v>
      </c>
      <c r="L750" s="33">
        <v>416</v>
      </c>
      <c r="M750" s="33">
        <v>220.48</v>
      </c>
      <c r="N750" s="33">
        <v>0</v>
      </c>
      <c r="O750" s="33">
        <v>0</v>
      </c>
      <c r="P750" s="33">
        <v>0</v>
      </c>
      <c r="Q750" s="33">
        <v>0</v>
      </c>
      <c r="R750" s="33">
        <v>416</v>
      </c>
      <c r="S750" s="33">
        <v>195.52</v>
      </c>
      <c r="T750" s="33">
        <v>0</v>
      </c>
      <c r="U750" s="33">
        <v>0</v>
      </c>
      <c r="V750" s="33">
        <v>195.52</v>
      </c>
      <c r="W750" s="33">
        <v>0</v>
      </c>
      <c r="X750" s="33">
        <v>0</v>
      </c>
      <c r="Y750" s="33">
        <v>0</v>
      </c>
      <c r="Z750" s="33">
        <v>30.6</v>
      </c>
      <c r="AA750" s="33">
        <v>0</v>
      </c>
      <c r="AB750" s="33">
        <v>164.92</v>
      </c>
      <c r="AC750" t="s">
        <v>3952</v>
      </c>
      <c r="AD750" t="s">
        <v>3881</v>
      </c>
      <c r="AE750" t="s">
        <v>5025</v>
      </c>
      <c r="AF750" t="s">
        <v>3876</v>
      </c>
    </row>
    <row r="751" spans="1:32" x14ac:dyDescent="0.25">
      <c r="A751" s="161">
        <v>45687</v>
      </c>
      <c r="B751" s="161">
        <v>45687</v>
      </c>
      <c r="C751" t="s">
        <v>3868</v>
      </c>
      <c r="D751" t="s">
        <v>3915</v>
      </c>
      <c r="E751" t="s">
        <v>3878</v>
      </c>
      <c r="F751" s="375">
        <v>40830</v>
      </c>
      <c r="G751" t="s">
        <v>5026</v>
      </c>
      <c r="H751" t="s">
        <v>3909</v>
      </c>
      <c r="I751" s="375">
        <v>46581</v>
      </c>
      <c r="J751" t="s">
        <v>3888</v>
      </c>
      <c r="K751" t="s">
        <v>3904</v>
      </c>
      <c r="L751" s="33">
        <v>360</v>
      </c>
      <c r="M751" s="33">
        <v>0</v>
      </c>
      <c r="N751" s="33">
        <v>288</v>
      </c>
      <c r="O751" s="33">
        <v>288</v>
      </c>
      <c r="P751" s="33">
        <v>0</v>
      </c>
      <c r="Q751" s="33">
        <v>0</v>
      </c>
      <c r="R751" s="33">
        <v>72</v>
      </c>
      <c r="S751" s="33">
        <v>72</v>
      </c>
      <c r="T751" s="33">
        <v>0</v>
      </c>
      <c r="U751" s="33">
        <v>0</v>
      </c>
      <c r="V751" s="33">
        <v>360</v>
      </c>
      <c r="W751" s="33">
        <v>0</v>
      </c>
      <c r="X751" s="33">
        <v>0</v>
      </c>
      <c r="Y751" s="33">
        <v>0</v>
      </c>
      <c r="Z751" s="33">
        <v>72</v>
      </c>
      <c r="AA751" s="33">
        <v>0</v>
      </c>
      <c r="AB751" s="33">
        <v>102</v>
      </c>
      <c r="AC751" t="s">
        <v>4069</v>
      </c>
      <c r="AD751" t="s">
        <v>3874</v>
      </c>
      <c r="AE751" t="s">
        <v>5027</v>
      </c>
      <c r="AF751" t="s">
        <v>3876</v>
      </c>
    </row>
    <row r="752" spans="1:32" x14ac:dyDescent="0.25">
      <c r="A752" s="161">
        <v>45687</v>
      </c>
      <c r="B752" t="s">
        <v>3867</v>
      </c>
      <c r="C752" t="s">
        <v>3868</v>
      </c>
      <c r="D752" t="s">
        <v>3915</v>
      </c>
      <c r="E752" t="s">
        <v>3878</v>
      </c>
      <c r="F752" s="375">
        <v>40830</v>
      </c>
      <c r="G752" t="s">
        <v>5026</v>
      </c>
      <c r="H752" t="s">
        <v>3871</v>
      </c>
      <c r="I752" s="375">
        <v>46582</v>
      </c>
      <c r="J752" t="s">
        <v>3867</v>
      </c>
      <c r="K752" t="s">
        <v>3904</v>
      </c>
      <c r="L752" s="33">
        <v>571.42999999999995</v>
      </c>
      <c r="M752" s="33">
        <v>571.42999999999995</v>
      </c>
      <c r="N752" s="33">
        <v>0</v>
      </c>
      <c r="O752" s="33">
        <v>0</v>
      </c>
      <c r="P752" s="33">
        <v>0</v>
      </c>
      <c r="Q752" s="33">
        <v>0</v>
      </c>
      <c r="R752" s="33">
        <v>571.42999999999995</v>
      </c>
      <c r="S752" s="33">
        <v>0</v>
      </c>
      <c r="T752" s="33">
        <v>0</v>
      </c>
      <c r="U752" s="33">
        <v>0</v>
      </c>
      <c r="V752" s="33">
        <v>0</v>
      </c>
      <c r="W752" s="33">
        <v>0</v>
      </c>
      <c r="X752" s="33">
        <v>0</v>
      </c>
      <c r="Y752" s="33">
        <v>0</v>
      </c>
      <c r="Z752" s="33">
        <v>0</v>
      </c>
      <c r="AA752" s="33">
        <v>0</v>
      </c>
      <c r="AB752" s="33">
        <v>102</v>
      </c>
      <c r="AC752" t="s">
        <v>4069</v>
      </c>
      <c r="AD752" t="s">
        <v>3874</v>
      </c>
      <c r="AE752" t="s">
        <v>5027</v>
      </c>
      <c r="AF752" t="s">
        <v>3876</v>
      </c>
    </row>
    <row r="753" spans="1:32" x14ac:dyDescent="0.25">
      <c r="A753" s="161">
        <v>45672</v>
      </c>
      <c r="B753" s="161">
        <v>45687</v>
      </c>
      <c r="C753" t="s">
        <v>3894</v>
      </c>
      <c r="D753" t="s">
        <v>4334</v>
      </c>
      <c r="E753" t="s">
        <v>3907</v>
      </c>
      <c r="F753" s="375">
        <v>40028</v>
      </c>
      <c r="G753" t="s">
        <v>4048</v>
      </c>
      <c r="H753" t="s">
        <v>3903</v>
      </c>
      <c r="I753" s="375">
        <v>46583</v>
      </c>
      <c r="J753" t="s">
        <v>22</v>
      </c>
      <c r="K753" t="s">
        <v>3904</v>
      </c>
      <c r="L753" s="33">
        <v>420</v>
      </c>
      <c r="M753" s="33">
        <v>0</v>
      </c>
      <c r="N753" s="33">
        <v>420</v>
      </c>
      <c r="O753" s="33">
        <v>420</v>
      </c>
      <c r="P753" s="33">
        <v>0</v>
      </c>
      <c r="Q753" s="33">
        <v>0</v>
      </c>
      <c r="R753" s="33">
        <v>0</v>
      </c>
      <c r="S753" s="33">
        <v>0</v>
      </c>
      <c r="T753" s="33">
        <v>0</v>
      </c>
      <c r="U753" s="33">
        <v>0</v>
      </c>
      <c r="V753" s="33">
        <v>420</v>
      </c>
      <c r="W753" s="33">
        <v>0</v>
      </c>
      <c r="X753" s="33">
        <v>0</v>
      </c>
      <c r="Y753" s="33">
        <v>0</v>
      </c>
      <c r="Z753" s="33">
        <v>0</v>
      </c>
      <c r="AA753" s="33">
        <v>0</v>
      </c>
      <c r="AB753" s="33">
        <v>0</v>
      </c>
      <c r="AC753" t="s">
        <v>4044</v>
      </c>
      <c r="AD753" t="s">
        <v>3881</v>
      </c>
      <c r="AE753" t="s">
        <v>5028</v>
      </c>
      <c r="AF753" t="s">
        <v>3876</v>
      </c>
    </row>
    <row r="754" spans="1:32" x14ac:dyDescent="0.25">
      <c r="A754" s="161">
        <v>45687</v>
      </c>
      <c r="B754" t="s">
        <v>3867</v>
      </c>
      <c r="C754" t="s">
        <v>3894</v>
      </c>
      <c r="D754" t="s">
        <v>3891</v>
      </c>
      <c r="E754" t="s">
        <v>3997</v>
      </c>
      <c r="F754" s="375">
        <v>36498</v>
      </c>
      <c r="G754" t="s">
        <v>5029</v>
      </c>
      <c r="H754" t="s">
        <v>3903</v>
      </c>
      <c r="I754" s="375">
        <v>46587</v>
      </c>
      <c r="J754" t="s">
        <v>3867</v>
      </c>
      <c r="K754" t="s">
        <v>3904</v>
      </c>
      <c r="L754" s="33">
        <v>192.5</v>
      </c>
      <c r="M754" s="33">
        <v>0</v>
      </c>
      <c r="N754" s="33">
        <v>192.5</v>
      </c>
      <c r="O754" s="33">
        <v>192.5</v>
      </c>
      <c r="P754" s="33">
        <v>0</v>
      </c>
      <c r="Q754" s="33">
        <v>0</v>
      </c>
      <c r="R754" s="33">
        <v>0</v>
      </c>
      <c r="S754" s="33">
        <v>0</v>
      </c>
      <c r="T754" s="33">
        <v>0</v>
      </c>
      <c r="U754" s="33">
        <v>0</v>
      </c>
      <c r="V754" s="33">
        <v>192.5</v>
      </c>
      <c r="W754" s="33">
        <v>0</v>
      </c>
      <c r="X754" s="33">
        <v>0</v>
      </c>
      <c r="Y754" s="33">
        <v>0</v>
      </c>
      <c r="Z754" s="33">
        <v>0</v>
      </c>
      <c r="AA754" s="33">
        <v>0</v>
      </c>
      <c r="AB754" s="33">
        <v>0</v>
      </c>
      <c r="AC754" t="s">
        <v>3957</v>
      </c>
      <c r="AD754" t="s">
        <v>3881</v>
      </c>
      <c r="AE754" t="s">
        <v>5030</v>
      </c>
      <c r="AF754" t="s">
        <v>3876</v>
      </c>
    </row>
    <row r="755" spans="1:32" x14ac:dyDescent="0.25">
      <c r="A755" s="161">
        <v>45687</v>
      </c>
      <c r="B755" s="161">
        <v>45687</v>
      </c>
      <c r="C755" t="s">
        <v>3894</v>
      </c>
      <c r="D755" t="s">
        <v>3891</v>
      </c>
      <c r="E755" t="s">
        <v>3997</v>
      </c>
      <c r="F755" s="375">
        <v>36498</v>
      </c>
      <c r="G755" t="s">
        <v>5029</v>
      </c>
      <c r="H755" t="s">
        <v>3871</v>
      </c>
      <c r="I755" s="375">
        <v>46590</v>
      </c>
      <c r="J755" t="s">
        <v>3888</v>
      </c>
      <c r="K755" t="s">
        <v>3904</v>
      </c>
      <c r="L755" s="33">
        <v>363.93</v>
      </c>
      <c r="M755" s="33">
        <v>285.97000000000003</v>
      </c>
      <c r="N755" s="33">
        <v>0</v>
      </c>
      <c r="O755" s="33">
        <v>0</v>
      </c>
      <c r="P755" s="33">
        <v>0</v>
      </c>
      <c r="Q755" s="33">
        <v>0</v>
      </c>
      <c r="R755" s="33">
        <v>363.93</v>
      </c>
      <c r="S755" s="33">
        <v>77.97</v>
      </c>
      <c r="T755" s="33">
        <v>0</v>
      </c>
      <c r="U755" s="33">
        <v>0</v>
      </c>
      <c r="V755" s="33">
        <v>77.97</v>
      </c>
      <c r="W755" s="33">
        <v>0</v>
      </c>
      <c r="X755" s="33">
        <v>0</v>
      </c>
      <c r="Y755" s="33">
        <v>0</v>
      </c>
      <c r="Z755" s="33">
        <v>77.97</v>
      </c>
      <c r="AA755" s="33">
        <v>0</v>
      </c>
      <c r="AB755" s="33">
        <v>0</v>
      </c>
      <c r="AC755" t="s">
        <v>3957</v>
      </c>
      <c r="AD755" t="s">
        <v>3881</v>
      </c>
      <c r="AE755" t="s">
        <v>5030</v>
      </c>
      <c r="AF755" t="s">
        <v>3876</v>
      </c>
    </row>
    <row r="756" spans="1:32" x14ac:dyDescent="0.25">
      <c r="A756" s="161">
        <v>45662</v>
      </c>
      <c r="B756" s="161">
        <v>45687</v>
      </c>
      <c r="C756" t="s">
        <v>3894</v>
      </c>
      <c r="D756" t="s">
        <v>3996</v>
      </c>
      <c r="E756" t="s">
        <v>3907</v>
      </c>
      <c r="F756" s="375">
        <v>6844</v>
      </c>
      <c r="G756" t="s">
        <v>5031</v>
      </c>
      <c r="H756" t="s">
        <v>3903</v>
      </c>
      <c r="I756" s="375">
        <v>46592</v>
      </c>
      <c r="J756" t="s">
        <v>22</v>
      </c>
      <c r="K756" t="s">
        <v>3904</v>
      </c>
      <c r="L756" s="33">
        <v>192.5</v>
      </c>
      <c r="M756" s="33">
        <v>0</v>
      </c>
      <c r="N756" s="33">
        <v>192.5</v>
      </c>
      <c r="O756" s="33">
        <v>192.5</v>
      </c>
      <c r="P756" s="33">
        <v>0</v>
      </c>
      <c r="Q756" s="33">
        <v>0</v>
      </c>
      <c r="R756" s="33">
        <v>0</v>
      </c>
      <c r="S756" s="33">
        <v>0</v>
      </c>
      <c r="T756" s="33">
        <v>0</v>
      </c>
      <c r="U756" s="33">
        <v>0</v>
      </c>
      <c r="V756" s="33">
        <v>192.5</v>
      </c>
      <c r="W756" s="33">
        <v>0</v>
      </c>
      <c r="X756" s="33">
        <v>0</v>
      </c>
      <c r="Y756" s="33">
        <v>0</v>
      </c>
      <c r="Z756" s="33">
        <v>0</v>
      </c>
      <c r="AA756" s="33">
        <v>0</v>
      </c>
      <c r="AB756" s="33">
        <v>0</v>
      </c>
      <c r="AC756" t="s">
        <v>3873</v>
      </c>
      <c r="AD756" t="s">
        <v>3881</v>
      </c>
      <c r="AE756" t="s">
        <v>5032</v>
      </c>
      <c r="AF756" t="s">
        <v>3876</v>
      </c>
    </row>
    <row r="757" spans="1:32" x14ac:dyDescent="0.25">
      <c r="A757" s="161">
        <v>45662</v>
      </c>
      <c r="B757" s="161">
        <v>45687</v>
      </c>
      <c r="C757" t="s">
        <v>3894</v>
      </c>
      <c r="D757" t="s">
        <v>3996</v>
      </c>
      <c r="E757" t="s">
        <v>3907</v>
      </c>
      <c r="F757" s="375">
        <v>6844</v>
      </c>
      <c r="G757" t="s">
        <v>5031</v>
      </c>
      <c r="H757" t="s">
        <v>3871</v>
      </c>
      <c r="I757" s="375">
        <v>46595</v>
      </c>
      <c r="J757" t="s">
        <v>22</v>
      </c>
      <c r="K757" t="s">
        <v>3904</v>
      </c>
      <c r="L757" s="33">
        <v>363.93</v>
      </c>
      <c r="M757" s="33">
        <v>363.93</v>
      </c>
      <c r="N757" s="33">
        <v>0</v>
      </c>
      <c r="O757" s="33">
        <v>0</v>
      </c>
      <c r="P757" s="33">
        <v>0</v>
      </c>
      <c r="Q757" s="33">
        <v>0</v>
      </c>
      <c r="R757" s="33">
        <v>363.93</v>
      </c>
      <c r="S757" s="33">
        <v>0</v>
      </c>
      <c r="T757" s="33">
        <v>0</v>
      </c>
      <c r="U757" s="33">
        <v>0</v>
      </c>
      <c r="V757" s="33">
        <v>0</v>
      </c>
      <c r="W757" s="33">
        <v>0</v>
      </c>
      <c r="X757" s="33">
        <v>0</v>
      </c>
      <c r="Y757" s="33">
        <v>0</v>
      </c>
      <c r="Z757" s="33">
        <v>0</v>
      </c>
      <c r="AA757" s="33">
        <v>0</v>
      </c>
      <c r="AB757" s="33">
        <v>0</v>
      </c>
      <c r="AC757" t="s">
        <v>3873</v>
      </c>
      <c r="AD757" t="s">
        <v>3881</v>
      </c>
      <c r="AE757" t="s">
        <v>5032</v>
      </c>
      <c r="AF757" t="s">
        <v>3876</v>
      </c>
    </row>
    <row r="758" spans="1:32" x14ac:dyDescent="0.25">
      <c r="A758" s="161">
        <v>45687</v>
      </c>
      <c r="B758" s="161">
        <v>45687</v>
      </c>
      <c r="C758" t="s">
        <v>3894</v>
      </c>
      <c r="D758" t="s">
        <v>4334</v>
      </c>
      <c r="E758" t="s">
        <v>2236</v>
      </c>
      <c r="F758" s="375">
        <v>35901</v>
      </c>
      <c r="G758" t="s">
        <v>5033</v>
      </c>
      <c r="H758" t="s">
        <v>3871</v>
      </c>
      <c r="I758" s="375">
        <v>46597</v>
      </c>
      <c r="J758" t="s">
        <v>22</v>
      </c>
      <c r="K758" t="s">
        <v>3904</v>
      </c>
      <c r="L758" s="33">
        <v>0</v>
      </c>
      <c r="M758" s="33">
        <v>0</v>
      </c>
      <c r="N758" s="33">
        <v>0</v>
      </c>
      <c r="O758" s="33">
        <v>0</v>
      </c>
      <c r="P758" s="33">
        <v>0</v>
      </c>
      <c r="Q758" s="33">
        <v>0</v>
      </c>
      <c r="R758" s="33">
        <v>0</v>
      </c>
      <c r="S758" s="33">
        <v>0</v>
      </c>
      <c r="T758" s="33">
        <v>0</v>
      </c>
      <c r="U758" s="33">
        <v>0</v>
      </c>
      <c r="V758" s="33">
        <v>0</v>
      </c>
      <c r="W758" s="33">
        <v>0</v>
      </c>
      <c r="X758" s="33">
        <v>0</v>
      </c>
      <c r="Y758" s="33">
        <v>0</v>
      </c>
      <c r="Z758" s="33">
        <v>0</v>
      </c>
      <c r="AA758" s="33">
        <v>0</v>
      </c>
      <c r="AB758" s="33">
        <v>0</v>
      </c>
      <c r="AC758" t="s">
        <v>3957</v>
      </c>
      <c r="AD758" t="s">
        <v>3881</v>
      </c>
      <c r="AE758" t="s">
        <v>5034</v>
      </c>
      <c r="AF758" t="s">
        <v>3876</v>
      </c>
    </row>
    <row r="759" spans="1:32" x14ac:dyDescent="0.25">
      <c r="A759" s="161">
        <v>45687</v>
      </c>
      <c r="B759" s="161">
        <v>45687</v>
      </c>
      <c r="C759" t="s">
        <v>3894</v>
      </c>
      <c r="D759" t="s">
        <v>3891</v>
      </c>
      <c r="E759" t="s">
        <v>3997</v>
      </c>
      <c r="F759" s="375">
        <v>41052</v>
      </c>
      <c r="G759" t="s">
        <v>4918</v>
      </c>
      <c r="H759" t="s">
        <v>3909</v>
      </c>
      <c r="I759" t="s">
        <v>5035</v>
      </c>
      <c r="J759" t="s">
        <v>3888</v>
      </c>
      <c r="K759" t="s">
        <v>3904</v>
      </c>
      <c r="L759" s="33">
        <v>750</v>
      </c>
      <c r="M759" s="33">
        <v>0</v>
      </c>
      <c r="N759" s="33">
        <v>600</v>
      </c>
      <c r="O759" s="33">
        <v>600</v>
      </c>
      <c r="P759" s="33">
        <v>0</v>
      </c>
      <c r="Q759" s="33">
        <v>0</v>
      </c>
      <c r="R759" s="33">
        <v>150</v>
      </c>
      <c r="S759" s="33">
        <v>150</v>
      </c>
      <c r="T759" s="33">
        <v>0</v>
      </c>
      <c r="U759" s="33">
        <v>0</v>
      </c>
      <c r="V759" s="33">
        <v>750</v>
      </c>
      <c r="W759" s="33">
        <v>0</v>
      </c>
      <c r="X759" s="33">
        <v>0</v>
      </c>
      <c r="Y759" s="33">
        <v>0</v>
      </c>
      <c r="Z759" s="33">
        <v>150</v>
      </c>
      <c r="AA759" s="33">
        <v>0</v>
      </c>
      <c r="AB759" s="33">
        <v>0</v>
      </c>
      <c r="AC759" t="s">
        <v>3983</v>
      </c>
      <c r="AD759" t="s">
        <v>3881</v>
      </c>
      <c r="AE759" t="s">
        <v>5036</v>
      </c>
      <c r="AF759" t="s">
        <v>3876</v>
      </c>
    </row>
    <row r="760" spans="1:32" x14ac:dyDescent="0.25">
      <c r="A760" s="161">
        <v>45687</v>
      </c>
      <c r="B760" s="161">
        <v>45687</v>
      </c>
      <c r="C760" t="s">
        <v>3894</v>
      </c>
      <c r="D760" t="s">
        <v>4334</v>
      </c>
      <c r="E760" t="s">
        <v>3997</v>
      </c>
      <c r="F760" s="375">
        <v>34963</v>
      </c>
      <c r="G760" t="s">
        <v>4748</v>
      </c>
      <c r="H760" t="s">
        <v>3935</v>
      </c>
      <c r="I760" t="s">
        <v>5037</v>
      </c>
      <c r="J760" t="s">
        <v>3937</v>
      </c>
      <c r="K760" t="s">
        <v>3904</v>
      </c>
      <c r="L760" s="33">
        <v>0</v>
      </c>
      <c r="M760" s="33">
        <v>0</v>
      </c>
      <c r="N760" s="33">
        <v>0</v>
      </c>
      <c r="O760" s="33">
        <v>0</v>
      </c>
      <c r="P760" s="33">
        <v>0</v>
      </c>
      <c r="Q760" s="33">
        <v>0</v>
      </c>
      <c r="R760" s="33">
        <v>0</v>
      </c>
      <c r="S760" s="33">
        <v>0</v>
      </c>
      <c r="T760" s="33">
        <v>0</v>
      </c>
      <c r="U760" s="33">
        <v>0</v>
      </c>
      <c r="V760" s="33">
        <v>0</v>
      </c>
      <c r="W760" s="33">
        <v>0</v>
      </c>
      <c r="X760" s="33">
        <v>0</v>
      </c>
      <c r="Y760" s="33">
        <v>0</v>
      </c>
      <c r="Z760" s="33">
        <v>483.75</v>
      </c>
      <c r="AA760" s="33">
        <v>0</v>
      </c>
      <c r="AB760" s="33">
        <v>199.24</v>
      </c>
      <c r="AC760" t="s">
        <v>3957</v>
      </c>
      <c r="AD760" t="s">
        <v>3881</v>
      </c>
      <c r="AE760" t="s">
        <v>5038</v>
      </c>
      <c r="AF760" t="s">
        <v>3876</v>
      </c>
    </row>
    <row r="761" spans="1:32" x14ac:dyDescent="0.25">
      <c r="A761" s="161">
        <v>45687</v>
      </c>
      <c r="B761" s="161">
        <v>45687</v>
      </c>
      <c r="C761" t="s">
        <v>3894</v>
      </c>
      <c r="D761" t="s">
        <v>4334</v>
      </c>
      <c r="E761" t="s">
        <v>3997</v>
      </c>
      <c r="F761" s="375">
        <v>34963</v>
      </c>
      <c r="G761" t="s">
        <v>4748</v>
      </c>
      <c r="H761" t="s">
        <v>3935</v>
      </c>
      <c r="I761" t="s">
        <v>5037</v>
      </c>
      <c r="J761" t="s">
        <v>3888</v>
      </c>
      <c r="K761" t="s">
        <v>3904</v>
      </c>
      <c r="L761" s="33">
        <v>0</v>
      </c>
      <c r="M761" s="33">
        <v>0</v>
      </c>
      <c r="N761" s="33">
        <v>0</v>
      </c>
      <c r="O761" s="33">
        <v>0</v>
      </c>
      <c r="P761" s="33">
        <v>0</v>
      </c>
      <c r="Q761" s="33">
        <v>0</v>
      </c>
      <c r="R761" s="33">
        <v>0</v>
      </c>
      <c r="S761" s="33">
        <v>0</v>
      </c>
      <c r="T761" s="33">
        <v>0</v>
      </c>
      <c r="U761" s="33">
        <v>0</v>
      </c>
      <c r="V761" s="33">
        <v>0</v>
      </c>
      <c r="W761" s="33">
        <v>0</v>
      </c>
      <c r="X761" s="33">
        <v>0</v>
      </c>
      <c r="Y761" s="33">
        <v>0</v>
      </c>
      <c r="Z761" s="33">
        <v>290.25</v>
      </c>
      <c r="AA761" s="33">
        <v>0</v>
      </c>
      <c r="AB761" s="33">
        <v>199.24</v>
      </c>
      <c r="AC761" t="s">
        <v>3957</v>
      </c>
      <c r="AD761" t="s">
        <v>3881</v>
      </c>
      <c r="AE761" t="s">
        <v>5038</v>
      </c>
      <c r="AF761" t="s">
        <v>3876</v>
      </c>
    </row>
    <row r="762" spans="1:32" x14ac:dyDescent="0.25">
      <c r="A762" s="161">
        <v>45687</v>
      </c>
      <c r="B762" s="161">
        <v>45687</v>
      </c>
      <c r="C762" t="s">
        <v>3868</v>
      </c>
      <c r="D762" t="s">
        <v>3877</v>
      </c>
      <c r="E762" t="s">
        <v>3878</v>
      </c>
      <c r="F762" s="375">
        <v>40716</v>
      </c>
      <c r="G762" t="s">
        <v>5039</v>
      </c>
      <c r="H762" t="s">
        <v>3871</v>
      </c>
      <c r="I762" s="375">
        <v>46610</v>
      </c>
      <c r="J762" t="s">
        <v>22</v>
      </c>
      <c r="K762" t="s">
        <v>3904</v>
      </c>
      <c r="L762" s="33">
        <v>1272.4100000000001</v>
      </c>
      <c r="M762" s="33">
        <v>0</v>
      </c>
      <c r="N762" s="33">
        <v>0</v>
      </c>
      <c r="O762" s="33">
        <v>0</v>
      </c>
      <c r="P762" s="33">
        <v>0</v>
      </c>
      <c r="Q762" s="33">
        <v>0</v>
      </c>
      <c r="R762" s="33">
        <v>1272.4100000000001</v>
      </c>
      <c r="S762" s="33">
        <v>1272.4100000000001</v>
      </c>
      <c r="T762" s="33">
        <v>0</v>
      </c>
      <c r="U762" s="33">
        <v>0</v>
      </c>
      <c r="V762" s="33">
        <v>1272.4100000000001</v>
      </c>
      <c r="W762" s="33">
        <v>0</v>
      </c>
      <c r="X762" s="33">
        <v>0</v>
      </c>
      <c r="Y762" s="33">
        <v>0</v>
      </c>
      <c r="Z762" s="33">
        <v>1200</v>
      </c>
      <c r="AA762" s="33">
        <v>0</v>
      </c>
      <c r="AB762" s="33">
        <v>0</v>
      </c>
      <c r="AC762" t="s">
        <v>3880</v>
      </c>
      <c r="AD762" t="s">
        <v>3881</v>
      </c>
      <c r="AE762" t="s">
        <v>5040</v>
      </c>
      <c r="AF762" t="s">
        <v>3876</v>
      </c>
    </row>
    <row r="763" spans="1:32" x14ac:dyDescent="0.25">
      <c r="A763" s="161">
        <v>45687</v>
      </c>
      <c r="B763" s="161">
        <v>45687</v>
      </c>
      <c r="C763" t="s">
        <v>3868</v>
      </c>
      <c r="D763" t="s">
        <v>3877</v>
      </c>
      <c r="E763" t="s">
        <v>3878</v>
      </c>
      <c r="F763" s="375">
        <v>40716</v>
      </c>
      <c r="G763" t="s">
        <v>5039</v>
      </c>
      <c r="H763" t="s">
        <v>3871</v>
      </c>
      <c r="I763" s="375">
        <v>46610</v>
      </c>
      <c r="J763" t="s">
        <v>3888</v>
      </c>
      <c r="K763" t="s">
        <v>3904</v>
      </c>
      <c r="L763" s="33">
        <v>0</v>
      </c>
      <c r="M763" s="33">
        <v>0</v>
      </c>
      <c r="N763" s="33">
        <v>0</v>
      </c>
      <c r="O763" s="33">
        <v>0</v>
      </c>
      <c r="P763" s="33">
        <v>0</v>
      </c>
      <c r="Q763" s="33">
        <v>0</v>
      </c>
      <c r="R763" s="33">
        <v>1272.4100000000001</v>
      </c>
      <c r="S763" s="33">
        <v>0</v>
      </c>
      <c r="T763" s="33">
        <v>0</v>
      </c>
      <c r="U763" s="33">
        <v>0</v>
      </c>
      <c r="V763" s="33">
        <v>0</v>
      </c>
      <c r="W763" s="33">
        <v>0</v>
      </c>
      <c r="X763" s="33">
        <v>0</v>
      </c>
      <c r="Y763" s="33">
        <v>0</v>
      </c>
      <c r="Z763" s="33">
        <v>72.41</v>
      </c>
      <c r="AA763" s="33">
        <v>0</v>
      </c>
      <c r="AB763" s="33">
        <v>0</v>
      </c>
      <c r="AC763" t="s">
        <v>3880</v>
      </c>
      <c r="AD763" t="s">
        <v>3881</v>
      </c>
      <c r="AE763" t="s">
        <v>5040</v>
      </c>
      <c r="AF763" t="s">
        <v>3876</v>
      </c>
    </row>
    <row r="764" spans="1:32" x14ac:dyDescent="0.25">
      <c r="A764" s="161">
        <v>45687</v>
      </c>
      <c r="B764" s="161">
        <v>45687</v>
      </c>
      <c r="C764" t="s">
        <v>3894</v>
      </c>
      <c r="D764" t="s">
        <v>4334</v>
      </c>
      <c r="E764" t="s">
        <v>3907</v>
      </c>
      <c r="F764" s="375">
        <v>35710</v>
      </c>
      <c r="G764" t="s">
        <v>4832</v>
      </c>
      <c r="H764" t="s">
        <v>3903</v>
      </c>
      <c r="I764" s="375">
        <v>46615</v>
      </c>
      <c r="J764" t="s">
        <v>22</v>
      </c>
      <c r="K764" t="s">
        <v>3904</v>
      </c>
      <c r="L764" s="33">
        <v>665</v>
      </c>
      <c r="M764" s="33">
        <v>0</v>
      </c>
      <c r="N764" s="33">
        <v>665</v>
      </c>
      <c r="O764" s="33">
        <v>665</v>
      </c>
      <c r="P764" s="33">
        <v>0</v>
      </c>
      <c r="Q764" s="33">
        <v>0</v>
      </c>
      <c r="R764" s="33">
        <v>0</v>
      </c>
      <c r="S764" s="33">
        <v>0</v>
      </c>
      <c r="T764" s="33">
        <v>0</v>
      </c>
      <c r="U764" s="33">
        <v>0</v>
      </c>
      <c r="V764" s="33">
        <v>665</v>
      </c>
      <c r="W764" s="33">
        <v>0</v>
      </c>
      <c r="X764" s="33">
        <v>0</v>
      </c>
      <c r="Y764" s="33">
        <v>0</v>
      </c>
      <c r="Z764" s="33">
        <v>0</v>
      </c>
      <c r="AA764" s="33">
        <v>0</v>
      </c>
      <c r="AB764" s="33">
        <v>0</v>
      </c>
      <c r="AC764" t="s">
        <v>3924</v>
      </c>
      <c r="AD764" t="s">
        <v>3881</v>
      </c>
      <c r="AE764" t="s">
        <v>5041</v>
      </c>
      <c r="AF764" t="s">
        <v>3876</v>
      </c>
    </row>
    <row r="765" spans="1:32" x14ac:dyDescent="0.25">
      <c r="A765" s="161">
        <v>45687</v>
      </c>
      <c r="B765" s="161">
        <v>45687</v>
      </c>
      <c r="C765" t="s">
        <v>3894</v>
      </c>
      <c r="D765" t="s">
        <v>4334</v>
      </c>
      <c r="E765" t="s">
        <v>3907</v>
      </c>
      <c r="F765" s="375">
        <v>35710</v>
      </c>
      <c r="G765" t="s">
        <v>4832</v>
      </c>
      <c r="H765" t="s">
        <v>3871</v>
      </c>
      <c r="I765" s="375">
        <v>46618</v>
      </c>
      <c r="J765" t="s">
        <v>22</v>
      </c>
      <c r="K765" t="s">
        <v>3904</v>
      </c>
      <c r="L765" s="33">
        <v>311.85000000000002</v>
      </c>
      <c r="M765" s="33">
        <v>311.85000000000002</v>
      </c>
      <c r="N765" s="33">
        <v>0</v>
      </c>
      <c r="O765" s="33">
        <v>0</v>
      </c>
      <c r="P765" s="33">
        <v>0</v>
      </c>
      <c r="Q765" s="33">
        <v>0</v>
      </c>
      <c r="R765" s="33">
        <v>311.85000000000002</v>
      </c>
      <c r="S765" s="33">
        <v>0</v>
      </c>
      <c r="T765" s="33">
        <v>0</v>
      </c>
      <c r="U765" s="33">
        <v>0</v>
      </c>
      <c r="V765" s="33">
        <v>0</v>
      </c>
      <c r="W765" s="33">
        <v>0</v>
      </c>
      <c r="X765" s="33">
        <v>0</v>
      </c>
      <c r="Y765" s="33">
        <v>0</v>
      </c>
      <c r="Z765" s="33">
        <v>0</v>
      </c>
      <c r="AA765" s="33">
        <v>0</v>
      </c>
      <c r="AB765" s="33">
        <v>0</v>
      </c>
      <c r="AC765" t="s">
        <v>3924</v>
      </c>
      <c r="AD765" t="s">
        <v>3881</v>
      </c>
      <c r="AE765" t="s">
        <v>5041</v>
      </c>
      <c r="AF765" t="s">
        <v>3876</v>
      </c>
    </row>
    <row r="766" spans="1:32" x14ac:dyDescent="0.25">
      <c r="A766" s="161">
        <v>45687</v>
      </c>
      <c r="B766" s="161">
        <v>45687</v>
      </c>
      <c r="C766" t="s">
        <v>3868</v>
      </c>
      <c r="D766" t="s">
        <v>3877</v>
      </c>
      <c r="E766" t="s">
        <v>3878</v>
      </c>
      <c r="F766" s="375">
        <v>38628</v>
      </c>
      <c r="G766" t="s">
        <v>5042</v>
      </c>
      <c r="H766" t="s">
        <v>3871</v>
      </c>
      <c r="I766" s="375">
        <v>46633</v>
      </c>
      <c r="J766" t="s">
        <v>3888</v>
      </c>
      <c r="K766" t="s">
        <v>3904</v>
      </c>
      <c r="L766" s="33">
        <v>266.24</v>
      </c>
      <c r="M766" s="33">
        <v>0</v>
      </c>
      <c r="N766" s="33">
        <v>0</v>
      </c>
      <c r="O766" s="33">
        <v>0</v>
      </c>
      <c r="P766" s="33">
        <v>0</v>
      </c>
      <c r="Q766" s="33">
        <v>0</v>
      </c>
      <c r="R766" s="33">
        <v>266.24</v>
      </c>
      <c r="S766" s="33">
        <v>266.24</v>
      </c>
      <c r="T766" s="33">
        <v>0</v>
      </c>
      <c r="U766" s="33">
        <v>0</v>
      </c>
      <c r="V766" s="33">
        <v>266.24</v>
      </c>
      <c r="W766" s="33">
        <v>0</v>
      </c>
      <c r="X766" s="33">
        <v>0</v>
      </c>
      <c r="Y766" s="33">
        <v>0</v>
      </c>
      <c r="Z766" s="33">
        <v>266.24</v>
      </c>
      <c r="AA766" s="33">
        <v>0</v>
      </c>
      <c r="AB766" s="33">
        <v>2677.97</v>
      </c>
      <c r="AC766" t="s">
        <v>3873</v>
      </c>
      <c r="AD766" t="s">
        <v>3881</v>
      </c>
      <c r="AE766" t="s">
        <v>5043</v>
      </c>
      <c r="AF766" t="s">
        <v>3876</v>
      </c>
    </row>
    <row r="767" spans="1:32" x14ac:dyDescent="0.25">
      <c r="A767" s="161">
        <v>45687</v>
      </c>
      <c r="B767" s="161">
        <v>45687</v>
      </c>
      <c r="C767" t="s">
        <v>3894</v>
      </c>
      <c r="D767" t="s">
        <v>3996</v>
      </c>
      <c r="E767" t="s">
        <v>3907</v>
      </c>
      <c r="F767" s="375">
        <v>39339</v>
      </c>
      <c r="G767" t="s">
        <v>5044</v>
      </c>
      <c r="H767" t="s">
        <v>3871</v>
      </c>
      <c r="I767" s="375">
        <v>46636</v>
      </c>
      <c r="J767" t="s">
        <v>3888</v>
      </c>
      <c r="K767" t="s">
        <v>3904</v>
      </c>
      <c r="L767" s="33">
        <v>306.77</v>
      </c>
      <c r="M767" s="33">
        <v>78</v>
      </c>
      <c r="N767" s="33">
        <v>0</v>
      </c>
      <c r="O767" s="33">
        <v>0</v>
      </c>
      <c r="P767" s="33">
        <v>0</v>
      </c>
      <c r="Q767" s="33">
        <v>0</v>
      </c>
      <c r="R767" s="33">
        <v>306.77</v>
      </c>
      <c r="S767" s="33">
        <v>228.77</v>
      </c>
      <c r="T767" s="33">
        <v>0</v>
      </c>
      <c r="U767" s="33">
        <v>0</v>
      </c>
      <c r="V767" s="33">
        <v>228.77</v>
      </c>
      <c r="W767" s="33">
        <v>0</v>
      </c>
      <c r="X767" s="33">
        <v>0</v>
      </c>
      <c r="Y767" s="33">
        <v>0</v>
      </c>
      <c r="Z767" s="33">
        <v>228.77</v>
      </c>
      <c r="AA767" s="33">
        <v>0</v>
      </c>
      <c r="AB767" s="33">
        <v>523.33000000000004</v>
      </c>
      <c r="AC767" t="s">
        <v>3910</v>
      </c>
      <c r="AD767" t="s">
        <v>3881</v>
      </c>
      <c r="AE767" t="s">
        <v>5045</v>
      </c>
      <c r="AF767" t="s">
        <v>3876</v>
      </c>
    </row>
    <row r="768" spans="1:32" x14ac:dyDescent="0.25">
      <c r="A768" s="161">
        <v>45687</v>
      </c>
      <c r="B768" s="161">
        <v>45687</v>
      </c>
      <c r="C768" t="s">
        <v>3894</v>
      </c>
      <c r="D768" t="s">
        <v>4334</v>
      </c>
      <c r="E768" t="s">
        <v>3907</v>
      </c>
      <c r="F768" s="375">
        <v>35149</v>
      </c>
      <c r="G768" t="s">
        <v>5046</v>
      </c>
      <c r="H768" t="s">
        <v>3903</v>
      </c>
      <c r="I768" s="375">
        <v>46642</v>
      </c>
      <c r="J768" t="s">
        <v>22</v>
      </c>
      <c r="K768" t="s">
        <v>3904</v>
      </c>
      <c r="L768" s="33">
        <v>248.5</v>
      </c>
      <c r="M768" s="33">
        <v>0</v>
      </c>
      <c r="N768" s="33">
        <v>248.5</v>
      </c>
      <c r="O768" s="33">
        <v>248.5</v>
      </c>
      <c r="P768" s="33">
        <v>0</v>
      </c>
      <c r="Q768" s="33">
        <v>0</v>
      </c>
      <c r="R768" s="33">
        <v>0</v>
      </c>
      <c r="S768" s="33">
        <v>0</v>
      </c>
      <c r="T768" s="33">
        <v>0</v>
      </c>
      <c r="U768" s="33">
        <v>0</v>
      </c>
      <c r="V768" s="33">
        <v>248.5</v>
      </c>
      <c r="W768" s="33">
        <v>0</v>
      </c>
      <c r="X768" s="33">
        <v>0</v>
      </c>
      <c r="Y768" s="33">
        <v>0</v>
      </c>
      <c r="Z768" s="33">
        <v>0</v>
      </c>
      <c r="AA768" s="33">
        <v>0</v>
      </c>
      <c r="AB768" s="33">
        <v>0</v>
      </c>
      <c r="AC768" t="s">
        <v>3938</v>
      </c>
      <c r="AD768" t="s">
        <v>3881</v>
      </c>
      <c r="AE768" t="s">
        <v>5047</v>
      </c>
      <c r="AF768" t="s">
        <v>3876</v>
      </c>
    </row>
    <row r="769" spans="1:32" x14ac:dyDescent="0.25">
      <c r="A769" s="161">
        <v>45687</v>
      </c>
      <c r="B769" s="161">
        <v>45687</v>
      </c>
      <c r="C769" t="s">
        <v>3894</v>
      </c>
      <c r="D769" t="s">
        <v>4334</v>
      </c>
      <c r="E769" t="s">
        <v>3907</v>
      </c>
      <c r="F769" s="375">
        <v>35149</v>
      </c>
      <c r="G769" t="s">
        <v>5046</v>
      </c>
      <c r="H769" t="s">
        <v>3871</v>
      </c>
      <c r="I769" s="375">
        <v>46646</v>
      </c>
      <c r="J769" t="s">
        <v>22</v>
      </c>
      <c r="K769" t="s">
        <v>3904</v>
      </c>
      <c r="L769" s="33">
        <v>155.93</v>
      </c>
      <c r="M769" s="33">
        <v>155.93</v>
      </c>
      <c r="N769" s="33">
        <v>0</v>
      </c>
      <c r="O769" s="33">
        <v>0</v>
      </c>
      <c r="P769" s="33">
        <v>0</v>
      </c>
      <c r="Q769" s="33">
        <v>0</v>
      </c>
      <c r="R769" s="33">
        <v>155.93</v>
      </c>
      <c r="S769" s="33">
        <v>0</v>
      </c>
      <c r="T769" s="33">
        <v>0</v>
      </c>
      <c r="U769" s="33">
        <v>0</v>
      </c>
      <c r="V769" s="33">
        <v>0</v>
      </c>
      <c r="W769" s="33">
        <v>0</v>
      </c>
      <c r="X769" s="33">
        <v>0</v>
      </c>
      <c r="Y769" s="33">
        <v>0</v>
      </c>
      <c r="Z769" s="33">
        <v>0</v>
      </c>
      <c r="AA769" s="33">
        <v>0</v>
      </c>
      <c r="AB769" s="33">
        <v>0</v>
      </c>
      <c r="AC769" t="s">
        <v>3938</v>
      </c>
      <c r="AD769" t="s">
        <v>3881</v>
      </c>
      <c r="AE769" t="s">
        <v>5047</v>
      </c>
      <c r="AF769" t="s">
        <v>3876</v>
      </c>
    </row>
    <row r="770" spans="1:32" x14ac:dyDescent="0.25">
      <c r="A770" s="161">
        <v>45687</v>
      </c>
      <c r="B770" s="161">
        <v>45687</v>
      </c>
      <c r="C770" t="s">
        <v>3894</v>
      </c>
      <c r="D770" t="s">
        <v>3891</v>
      </c>
      <c r="E770" t="s">
        <v>3997</v>
      </c>
      <c r="F770" s="375">
        <v>35526</v>
      </c>
      <c r="G770" t="s">
        <v>4352</v>
      </c>
      <c r="H770" t="s">
        <v>3871</v>
      </c>
      <c r="I770" s="375">
        <v>46650</v>
      </c>
      <c r="J770" t="s">
        <v>22</v>
      </c>
      <c r="K770" t="s">
        <v>3904</v>
      </c>
      <c r="L770" s="33">
        <v>416</v>
      </c>
      <c r="M770" s="33">
        <v>416</v>
      </c>
      <c r="N770" s="33">
        <v>0</v>
      </c>
      <c r="O770" s="33">
        <v>0</v>
      </c>
      <c r="P770" s="33">
        <v>0</v>
      </c>
      <c r="Q770" s="33">
        <v>0</v>
      </c>
      <c r="R770" s="33">
        <v>416</v>
      </c>
      <c r="S770" s="33">
        <v>0</v>
      </c>
      <c r="T770" s="33">
        <v>0</v>
      </c>
      <c r="U770" s="33">
        <v>0</v>
      </c>
      <c r="V770" s="33">
        <v>0</v>
      </c>
      <c r="W770" s="33">
        <v>0</v>
      </c>
      <c r="X770" s="33">
        <v>0</v>
      </c>
      <c r="Y770" s="33">
        <v>0</v>
      </c>
      <c r="Z770" s="33">
        <v>0</v>
      </c>
      <c r="AA770" s="33">
        <v>0</v>
      </c>
      <c r="AB770" s="33">
        <v>1300</v>
      </c>
      <c r="AC770" t="s">
        <v>3957</v>
      </c>
      <c r="AD770" t="s">
        <v>3881</v>
      </c>
      <c r="AE770" t="s">
        <v>5048</v>
      </c>
      <c r="AF770" t="s">
        <v>3876</v>
      </c>
    </row>
    <row r="771" spans="1:32" x14ac:dyDescent="0.25">
      <c r="A771" s="161">
        <v>45687</v>
      </c>
      <c r="B771" s="161">
        <v>45687</v>
      </c>
      <c r="C771" t="s">
        <v>3868</v>
      </c>
      <c r="D771" t="s">
        <v>3877</v>
      </c>
      <c r="E771" t="s">
        <v>3878</v>
      </c>
      <c r="F771" s="375">
        <v>38338</v>
      </c>
      <c r="G771" t="s">
        <v>3886</v>
      </c>
      <c r="H771" t="s">
        <v>3871</v>
      </c>
      <c r="I771" s="375">
        <v>46652</v>
      </c>
      <c r="J771" t="s">
        <v>22</v>
      </c>
      <c r="K771" t="s">
        <v>3904</v>
      </c>
      <c r="L771" s="33">
        <v>51.98</v>
      </c>
      <c r="M771" s="33">
        <v>51.98</v>
      </c>
      <c r="N771" s="33">
        <v>0</v>
      </c>
      <c r="O771" s="33">
        <v>0</v>
      </c>
      <c r="P771" s="33">
        <v>0</v>
      </c>
      <c r="Q771" s="33">
        <v>0</v>
      </c>
      <c r="R771" s="33">
        <v>51.98</v>
      </c>
      <c r="S771" s="33">
        <v>0</v>
      </c>
      <c r="T771" s="33">
        <v>0</v>
      </c>
      <c r="U771" s="33">
        <v>0</v>
      </c>
      <c r="V771" s="33">
        <v>0</v>
      </c>
      <c r="W771" s="33">
        <v>0</v>
      </c>
      <c r="X771" s="33">
        <v>0</v>
      </c>
      <c r="Y771" s="33">
        <v>0</v>
      </c>
      <c r="Z771" s="33">
        <v>0</v>
      </c>
      <c r="AA771" s="33">
        <v>0</v>
      </c>
      <c r="AB771" s="33">
        <v>0</v>
      </c>
      <c r="AC771" t="s">
        <v>3920</v>
      </c>
      <c r="AD771" t="s">
        <v>3881</v>
      </c>
      <c r="AE771" t="s">
        <v>5049</v>
      </c>
      <c r="AF771" t="s">
        <v>3876</v>
      </c>
    </row>
    <row r="772" spans="1:32" x14ac:dyDescent="0.25">
      <c r="A772" s="161">
        <v>45687</v>
      </c>
      <c r="B772" s="161">
        <v>45687</v>
      </c>
      <c r="C772" t="s">
        <v>3894</v>
      </c>
      <c r="D772" t="s">
        <v>3891</v>
      </c>
      <c r="E772" t="s">
        <v>3997</v>
      </c>
      <c r="F772" s="375">
        <v>41051</v>
      </c>
      <c r="G772" t="s">
        <v>4892</v>
      </c>
      <c r="H772" t="s">
        <v>3871</v>
      </c>
      <c r="I772" s="375">
        <v>46653</v>
      </c>
      <c r="J772" t="s">
        <v>3937</v>
      </c>
      <c r="K772" t="s">
        <v>3904</v>
      </c>
      <c r="L772" s="33">
        <v>1039.5</v>
      </c>
      <c r="M772" s="33">
        <v>366.3</v>
      </c>
      <c r="N772" s="33">
        <v>0</v>
      </c>
      <c r="O772" s="33">
        <v>0</v>
      </c>
      <c r="P772" s="33">
        <v>0</v>
      </c>
      <c r="Q772" s="33">
        <v>0</v>
      </c>
      <c r="R772" s="33">
        <v>1039.5</v>
      </c>
      <c r="S772" s="33">
        <v>673.2</v>
      </c>
      <c r="T772" s="33">
        <v>0</v>
      </c>
      <c r="U772" s="33">
        <v>0</v>
      </c>
      <c r="V772" s="33">
        <v>673.2</v>
      </c>
      <c r="W772" s="33">
        <v>0</v>
      </c>
      <c r="X772" s="33">
        <v>0</v>
      </c>
      <c r="Y772" s="33">
        <v>0</v>
      </c>
      <c r="Z772" s="33">
        <v>336.6</v>
      </c>
      <c r="AA772" s="33">
        <v>0</v>
      </c>
      <c r="AB772" s="33">
        <v>0</v>
      </c>
      <c r="AC772" t="s">
        <v>3957</v>
      </c>
      <c r="AD772" t="s">
        <v>3881</v>
      </c>
      <c r="AE772" t="s">
        <v>5050</v>
      </c>
      <c r="AF772" t="s">
        <v>3876</v>
      </c>
    </row>
    <row r="773" spans="1:32" x14ac:dyDescent="0.25">
      <c r="A773" s="161">
        <v>45687</v>
      </c>
      <c r="B773" s="161">
        <v>45687</v>
      </c>
      <c r="C773" t="s">
        <v>3894</v>
      </c>
      <c r="D773" t="s">
        <v>3891</v>
      </c>
      <c r="E773" t="s">
        <v>3997</v>
      </c>
      <c r="F773" s="375">
        <v>41051</v>
      </c>
      <c r="G773" t="s">
        <v>4892</v>
      </c>
      <c r="H773" t="s">
        <v>3871</v>
      </c>
      <c r="I773" s="375">
        <v>46653</v>
      </c>
      <c r="J773" t="s">
        <v>3888</v>
      </c>
      <c r="K773" t="s">
        <v>3904</v>
      </c>
      <c r="L773" s="33">
        <v>0</v>
      </c>
      <c r="M773" s="33">
        <v>0</v>
      </c>
      <c r="N773" s="33">
        <v>0</v>
      </c>
      <c r="O773" s="33">
        <v>0</v>
      </c>
      <c r="P773" s="33">
        <v>0</v>
      </c>
      <c r="Q773" s="33">
        <v>0</v>
      </c>
      <c r="R773" s="33">
        <v>1039.5</v>
      </c>
      <c r="S773" s="33">
        <v>0</v>
      </c>
      <c r="T773" s="33">
        <v>0</v>
      </c>
      <c r="U773" s="33">
        <v>0</v>
      </c>
      <c r="V773" s="33">
        <v>0</v>
      </c>
      <c r="W773" s="33">
        <v>0</v>
      </c>
      <c r="X773" s="33">
        <v>0</v>
      </c>
      <c r="Y773" s="33">
        <v>0</v>
      </c>
      <c r="Z773" s="33">
        <v>336.6</v>
      </c>
      <c r="AA773" s="33">
        <v>0</v>
      </c>
      <c r="AB773" s="33">
        <v>0</v>
      </c>
      <c r="AC773" t="s">
        <v>3957</v>
      </c>
      <c r="AD773" t="s">
        <v>3881</v>
      </c>
      <c r="AE773" t="s">
        <v>5050</v>
      </c>
      <c r="AF773" t="s">
        <v>3876</v>
      </c>
    </row>
    <row r="774" spans="1:32" x14ac:dyDescent="0.25">
      <c r="A774" s="161">
        <v>45687</v>
      </c>
      <c r="B774" s="161">
        <v>45687</v>
      </c>
      <c r="C774" t="s">
        <v>3868</v>
      </c>
      <c r="D774" t="s">
        <v>3877</v>
      </c>
      <c r="E774" t="s">
        <v>3878</v>
      </c>
      <c r="F774" s="375">
        <v>40027</v>
      </c>
      <c r="G774" t="s">
        <v>4309</v>
      </c>
      <c r="H774" t="s">
        <v>3871</v>
      </c>
      <c r="I774" s="375">
        <v>46654</v>
      </c>
      <c r="J774" t="s">
        <v>22</v>
      </c>
      <c r="K774" t="s">
        <v>3904</v>
      </c>
      <c r="L774" s="33">
        <v>51.98</v>
      </c>
      <c r="M774" s="33">
        <v>51.98</v>
      </c>
      <c r="N774" s="33">
        <v>0</v>
      </c>
      <c r="O774" s="33">
        <v>0</v>
      </c>
      <c r="P774" s="33">
        <v>0</v>
      </c>
      <c r="Q774" s="33">
        <v>0</v>
      </c>
      <c r="R774" s="33">
        <v>51.98</v>
      </c>
      <c r="S774" s="33">
        <v>0</v>
      </c>
      <c r="T774" s="33">
        <v>0</v>
      </c>
      <c r="U774" s="33">
        <v>0</v>
      </c>
      <c r="V774" s="33">
        <v>0</v>
      </c>
      <c r="W774" s="33">
        <v>0</v>
      </c>
      <c r="X774" s="33">
        <v>0</v>
      </c>
      <c r="Y774" s="33">
        <v>0</v>
      </c>
      <c r="Z774" s="33">
        <v>0</v>
      </c>
      <c r="AA774" s="33">
        <v>0</v>
      </c>
      <c r="AB774" s="33">
        <v>0</v>
      </c>
      <c r="AC774" t="s">
        <v>4537</v>
      </c>
      <c r="AD774" t="s">
        <v>3881</v>
      </c>
      <c r="AE774" t="s">
        <v>5051</v>
      </c>
      <c r="AF774" t="s">
        <v>3876</v>
      </c>
    </row>
    <row r="775" spans="1:32" x14ac:dyDescent="0.25">
      <c r="A775" s="161">
        <v>45687</v>
      </c>
      <c r="B775" s="161">
        <v>45687</v>
      </c>
      <c r="C775" t="s">
        <v>3894</v>
      </c>
      <c r="D775" t="s">
        <v>3996</v>
      </c>
      <c r="E775" t="s">
        <v>3907</v>
      </c>
      <c r="F775" s="375">
        <v>38872</v>
      </c>
      <c r="G775" t="s">
        <v>4618</v>
      </c>
      <c r="H775" t="s">
        <v>3903</v>
      </c>
      <c r="I775" s="375">
        <v>46655</v>
      </c>
      <c r="J775" t="s">
        <v>22</v>
      </c>
      <c r="K775" t="s">
        <v>3904</v>
      </c>
      <c r="L775" s="33">
        <v>875</v>
      </c>
      <c r="M775" s="33">
        <v>0</v>
      </c>
      <c r="N775" s="33">
        <v>875</v>
      </c>
      <c r="O775" s="33">
        <v>875</v>
      </c>
      <c r="P775" s="33">
        <v>0</v>
      </c>
      <c r="Q775" s="33">
        <v>0</v>
      </c>
      <c r="R775" s="33">
        <v>0</v>
      </c>
      <c r="S775" s="33">
        <v>0</v>
      </c>
      <c r="T775" s="33">
        <v>0</v>
      </c>
      <c r="U775" s="33">
        <v>0</v>
      </c>
      <c r="V775" s="33">
        <v>875</v>
      </c>
      <c r="W775" s="33">
        <v>0</v>
      </c>
      <c r="X775" s="33">
        <v>0</v>
      </c>
      <c r="Y775" s="33">
        <v>0</v>
      </c>
      <c r="Z775" s="33">
        <v>0</v>
      </c>
      <c r="AA775" s="33">
        <v>0</v>
      </c>
      <c r="AB775" s="33">
        <v>0</v>
      </c>
      <c r="AC775" t="s">
        <v>3924</v>
      </c>
      <c r="AD775" t="s">
        <v>3881</v>
      </c>
      <c r="AE775" t="s">
        <v>5052</v>
      </c>
      <c r="AF775" t="s">
        <v>3876</v>
      </c>
    </row>
    <row r="776" spans="1:32" x14ac:dyDescent="0.25">
      <c r="A776" s="161">
        <v>45687</v>
      </c>
      <c r="B776" s="161">
        <v>45687</v>
      </c>
      <c r="C776" t="s">
        <v>3894</v>
      </c>
      <c r="D776" t="s">
        <v>3996</v>
      </c>
      <c r="E776" t="s">
        <v>3907</v>
      </c>
      <c r="F776" s="375">
        <v>38013</v>
      </c>
      <c r="G776" t="s">
        <v>3964</v>
      </c>
      <c r="H776" t="s">
        <v>3871</v>
      </c>
      <c r="I776" s="375">
        <v>46658</v>
      </c>
      <c r="J776" t="s">
        <v>22</v>
      </c>
      <c r="K776" t="s">
        <v>3904</v>
      </c>
      <c r="L776" s="33">
        <v>51.98</v>
      </c>
      <c r="M776" s="33">
        <v>51.98</v>
      </c>
      <c r="N776" s="33">
        <v>0</v>
      </c>
      <c r="O776" s="33">
        <v>0</v>
      </c>
      <c r="P776" s="33">
        <v>0</v>
      </c>
      <c r="Q776" s="33">
        <v>0</v>
      </c>
      <c r="R776" s="33">
        <v>51.98</v>
      </c>
      <c r="S776" s="33">
        <v>0</v>
      </c>
      <c r="T776" s="33">
        <v>0</v>
      </c>
      <c r="U776" s="33">
        <v>0</v>
      </c>
      <c r="V776" s="33">
        <v>0</v>
      </c>
      <c r="W776" s="33">
        <v>0</v>
      </c>
      <c r="X776" s="33">
        <v>0</v>
      </c>
      <c r="Y776" s="33">
        <v>0</v>
      </c>
      <c r="Z776" s="33">
        <v>0</v>
      </c>
      <c r="AA776" s="33">
        <v>0</v>
      </c>
      <c r="AB776" s="33">
        <v>1562.62</v>
      </c>
      <c r="AC776" t="s">
        <v>3938</v>
      </c>
      <c r="AD776" t="s">
        <v>3881</v>
      </c>
      <c r="AE776" t="s">
        <v>5053</v>
      </c>
      <c r="AF776" t="s">
        <v>3876</v>
      </c>
    </row>
    <row r="777" spans="1:32" x14ac:dyDescent="0.25">
      <c r="A777" s="161">
        <v>45687</v>
      </c>
      <c r="B777" s="161">
        <v>45687</v>
      </c>
      <c r="C777" t="s">
        <v>3894</v>
      </c>
      <c r="D777" t="s">
        <v>3891</v>
      </c>
      <c r="E777" t="s">
        <v>3997</v>
      </c>
      <c r="F777" s="375">
        <v>39549</v>
      </c>
      <c r="G777" t="s">
        <v>4005</v>
      </c>
      <c r="H777" t="s">
        <v>3871</v>
      </c>
      <c r="I777" s="375">
        <v>46660</v>
      </c>
      <c r="J777" t="s">
        <v>22</v>
      </c>
      <c r="K777" t="s">
        <v>3904</v>
      </c>
      <c r="L777" s="33">
        <v>0</v>
      </c>
      <c r="M777" s="33">
        <v>0</v>
      </c>
      <c r="N777" s="33">
        <v>0</v>
      </c>
      <c r="O777" s="33">
        <v>0</v>
      </c>
      <c r="P777" s="33">
        <v>0</v>
      </c>
      <c r="Q777" s="33">
        <v>0</v>
      </c>
      <c r="R777" s="33">
        <v>0</v>
      </c>
      <c r="S777" s="33">
        <v>0</v>
      </c>
      <c r="T777" s="33">
        <v>0</v>
      </c>
      <c r="U777" s="33">
        <v>0</v>
      </c>
      <c r="V777" s="33">
        <v>0</v>
      </c>
      <c r="W777" s="33">
        <v>0</v>
      </c>
      <c r="X777" s="33">
        <v>0</v>
      </c>
      <c r="Y777" s="33">
        <v>0</v>
      </c>
      <c r="Z777" s="33">
        <v>0</v>
      </c>
      <c r="AA777" s="33">
        <v>0</v>
      </c>
      <c r="AB777" s="33">
        <v>0</v>
      </c>
      <c r="AC777" t="s">
        <v>4483</v>
      </c>
      <c r="AD777" t="s">
        <v>3881</v>
      </c>
      <c r="AE777" t="s">
        <v>5054</v>
      </c>
      <c r="AF777" t="s">
        <v>3876</v>
      </c>
    </row>
    <row r="778" spans="1:32" x14ac:dyDescent="0.25">
      <c r="A778" s="161">
        <v>45687</v>
      </c>
      <c r="B778" s="161">
        <v>45687</v>
      </c>
      <c r="C778" t="s">
        <v>3894</v>
      </c>
      <c r="D778" t="s">
        <v>3891</v>
      </c>
      <c r="E778" t="s">
        <v>3907</v>
      </c>
      <c r="F778" s="375">
        <v>40941</v>
      </c>
      <c r="G778" t="s">
        <v>3978</v>
      </c>
      <c r="H778" t="s">
        <v>3871</v>
      </c>
      <c r="I778" s="375">
        <v>46663</v>
      </c>
      <c r="J778" t="s">
        <v>3888</v>
      </c>
      <c r="K778" t="s">
        <v>3904</v>
      </c>
      <c r="L778" s="33">
        <v>1740.99</v>
      </c>
      <c r="M778" s="33">
        <v>1170.49</v>
      </c>
      <c r="N778" s="33">
        <v>0</v>
      </c>
      <c r="O778" s="33">
        <v>0</v>
      </c>
      <c r="P778" s="33">
        <v>0</v>
      </c>
      <c r="Q778" s="33">
        <v>0</v>
      </c>
      <c r="R778" s="33">
        <v>1740.99</v>
      </c>
      <c r="S778" s="33">
        <v>570.5</v>
      </c>
      <c r="T778" s="33">
        <v>0</v>
      </c>
      <c r="U778" s="33">
        <v>0</v>
      </c>
      <c r="V778" s="33">
        <v>570.5</v>
      </c>
      <c r="W778" s="33">
        <v>0</v>
      </c>
      <c r="X778" s="33">
        <v>0</v>
      </c>
      <c r="Y778" s="33">
        <v>0</v>
      </c>
      <c r="Z778" s="33">
        <v>570.5</v>
      </c>
      <c r="AA778" s="33">
        <v>0</v>
      </c>
      <c r="AB778" s="33">
        <v>0</v>
      </c>
      <c r="AC778" t="s">
        <v>4032</v>
      </c>
      <c r="AD778" t="s">
        <v>3881</v>
      </c>
      <c r="AE778" t="s">
        <v>5055</v>
      </c>
      <c r="AF778" t="s">
        <v>3876</v>
      </c>
    </row>
    <row r="779" spans="1:32" x14ac:dyDescent="0.25">
      <c r="A779" s="161">
        <v>45687</v>
      </c>
      <c r="B779" s="161">
        <v>45687</v>
      </c>
      <c r="C779" t="s">
        <v>3894</v>
      </c>
      <c r="D779" t="s">
        <v>4334</v>
      </c>
      <c r="E779" t="s">
        <v>3907</v>
      </c>
      <c r="F779" s="375">
        <v>40777</v>
      </c>
      <c r="G779" t="s">
        <v>3971</v>
      </c>
      <c r="H779" t="s">
        <v>3871</v>
      </c>
      <c r="I779" s="375">
        <v>46665</v>
      </c>
      <c r="J779" t="s">
        <v>22</v>
      </c>
      <c r="K779" t="s">
        <v>3904</v>
      </c>
      <c r="L779" s="33">
        <v>51.98</v>
      </c>
      <c r="M779" s="33">
        <v>51.98</v>
      </c>
      <c r="N779" s="33">
        <v>0</v>
      </c>
      <c r="O779" s="33">
        <v>0</v>
      </c>
      <c r="P779" s="33">
        <v>0</v>
      </c>
      <c r="Q779" s="33">
        <v>0</v>
      </c>
      <c r="R779" s="33">
        <v>51.98</v>
      </c>
      <c r="S779" s="33">
        <v>0</v>
      </c>
      <c r="T779" s="33">
        <v>0</v>
      </c>
      <c r="U779" s="33">
        <v>0</v>
      </c>
      <c r="V779" s="33">
        <v>0</v>
      </c>
      <c r="W779" s="33">
        <v>0</v>
      </c>
      <c r="X779" s="33">
        <v>0</v>
      </c>
      <c r="Y779" s="33">
        <v>0</v>
      </c>
      <c r="Z779" s="33">
        <v>0</v>
      </c>
      <c r="AA779" s="33">
        <v>0</v>
      </c>
      <c r="AB779" s="33">
        <v>0</v>
      </c>
      <c r="AC779" t="s">
        <v>3952</v>
      </c>
      <c r="AD779" t="s">
        <v>3881</v>
      </c>
      <c r="AE779" t="s">
        <v>5056</v>
      </c>
      <c r="AF779" t="s">
        <v>3876</v>
      </c>
    </row>
    <row r="780" spans="1:32" x14ac:dyDescent="0.25">
      <c r="A780" s="161">
        <v>45687</v>
      </c>
      <c r="B780" s="161">
        <v>45687</v>
      </c>
      <c r="C780" t="s">
        <v>3868</v>
      </c>
      <c r="D780" t="s">
        <v>3877</v>
      </c>
      <c r="E780" t="s">
        <v>1914</v>
      </c>
      <c r="F780" s="375">
        <v>41064</v>
      </c>
      <c r="G780" t="s">
        <v>5022</v>
      </c>
      <c r="H780" t="s">
        <v>3909</v>
      </c>
      <c r="I780" s="375">
        <v>46666</v>
      </c>
      <c r="J780" t="s">
        <v>3888</v>
      </c>
      <c r="K780" t="s">
        <v>3904</v>
      </c>
      <c r="L780" s="33">
        <v>480</v>
      </c>
      <c r="M780" s="33">
        <v>0</v>
      </c>
      <c r="N780" s="33">
        <v>384</v>
      </c>
      <c r="O780" s="33">
        <v>384</v>
      </c>
      <c r="P780" s="33">
        <v>0</v>
      </c>
      <c r="Q780" s="33">
        <v>0</v>
      </c>
      <c r="R780" s="33">
        <v>96</v>
      </c>
      <c r="S780" s="33">
        <v>96</v>
      </c>
      <c r="T780" s="33">
        <v>0</v>
      </c>
      <c r="U780" s="33">
        <v>0</v>
      </c>
      <c r="V780" s="33">
        <v>480</v>
      </c>
      <c r="W780" s="33">
        <v>0</v>
      </c>
      <c r="X780" s="33">
        <v>0</v>
      </c>
      <c r="Y780" s="33">
        <v>0</v>
      </c>
      <c r="Z780" s="33">
        <v>96</v>
      </c>
      <c r="AA780" s="33">
        <v>0</v>
      </c>
      <c r="AB780" s="33">
        <v>30</v>
      </c>
      <c r="AC780" t="s">
        <v>3967</v>
      </c>
      <c r="AD780" t="s">
        <v>3881</v>
      </c>
      <c r="AE780" t="s">
        <v>5057</v>
      </c>
      <c r="AF780" t="s">
        <v>3876</v>
      </c>
    </row>
    <row r="781" spans="1:32" x14ac:dyDescent="0.25">
      <c r="A781" s="161">
        <v>45687</v>
      </c>
      <c r="B781" s="161">
        <v>45687</v>
      </c>
      <c r="C781" t="s">
        <v>3894</v>
      </c>
      <c r="D781" t="s">
        <v>4334</v>
      </c>
      <c r="E781" t="s">
        <v>2236</v>
      </c>
      <c r="F781" s="375">
        <v>41067</v>
      </c>
      <c r="G781" t="s">
        <v>5058</v>
      </c>
      <c r="H781" t="s">
        <v>3871</v>
      </c>
      <c r="I781" s="375">
        <v>46675</v>
      </c>
      <c r="J781" t="s">
        <v>3888</v>
      </c>
      <c r="K781" t="s">
        <v>3904</v>
      </c>
      <c r="L781" s="33">
        <v>801.93</v>
      </c>
      <c r="M781" s="33">
        <v>512.92999999999995</v>
      </c>
      <c r="N781" s="33">
        <v>0</v>
      </c>
      <c r="O781" s="33">
        <v>0</v>
      </c>
      <c r="P781" s="33">
        <v>0</v>
      </c>
      <c r="Q781" s="33">
        <v>0</v>
      </c>
      <c r="R781" s="33">
        <v>801.93</v>
      </c>
      <c r="S781" s="33">
        <v>289</v>
      </c>
      <c r="T781" s="33">
        <v>0</v>
      </c>
      <c r="U781" s="33">
        <v>0</v>
      </c>
      <c r="V781" s="33">
        <v>289</v>
      </c>
      <c r="W781" s="33">
        <v>0</v>
      </c>
      <c r="X781" s="33">
        <v>0</v>
      </c>
      <c r="Y781" s="33">
        <v>0</v>
      </c>
      <c r="Z781" s="33">
        <v>288.99</v>
      </c>
      <c r="AA781" s="33">
        <v>0</v>
      </c>
      <c r="AB781" s="33">
        <v>0</v>
      </c>
      <c r="AC781" t="s">
        <v>4105</v>
      </c>
      <c r="AD781" t="s">
        <v>3881</v>
      </c>
      <c r="AE781" t="s">
        <v>5059</v>
      </c>
      <c r="AF781" t="s">
        <v>3876</v>
      </c>
    </row>
    <row r="782" spans="1:32" x14ac:dyDescent="0.25">
      <c r="A782" s="161">
        <v>45687</v>
      </c>
      <c r="B782" s="161">
        <v>45687</v>
      </c>
      <c r="C782" t="s">
        <v>3894</v>
      </c>
      <c r="D782" t="s">
        <v>3996</v>
      </c>
      <c r="E782" t="s">
        <v>3907</v>
      </c>
      <c r="F782" s="375">
        <v>37769</v>
      </c>
      <c r="G782" t="s">
        <v>5060</v>
      </c>
      <c r="H782" t="s">
        <v>3871</v>
      </c>
      <c r="I782" s="375">
        <v>46685</v>
      </c>
      <c r="J782" t="s">
        <v>22</v>
      </c>
      <c r="K782" t="s">
        <v>3904</v>
      </c>
      <c r="L782" s="33">
        <v>51.98</v>
      </c>
      <c r="M782" s="33">
        <v>51.98</v>
      </c>
      <c r="N782" s="33">
        <v>0</v>
      </c>
      <c r="O782" s="33">
        <v>0</v>
      </c>
      <c r="P782" s="33">
        <v>0</v>
      </c>
      <c r="Q782" s="33">
        <v>0</v>
      </c>
      <c r="R782" s="33">
        <v>51.98</v>
      </c>
      <c r="S782" s="33">
        <v>0</v>
      </c>
      <c r="T782" s="33">
        <v>0</v>
      </c>
      <c r="U782" s="33">
        <v>0</v>
      </c>
      <c r="V782" s="33">
        <v>0</v>
      </c>
      <c r="W782" s="33">
        <v>0</v>
      </c>
      <c r="X782" s="33">
        <v>0</v>
      </c>
      <c r="Y782" s="33">
        <v>0</v>
      </c>
      <c r="Z782" s="33">
        <v>0</v>
      </c>
      <c r="AA782" s="33">
        <v>0</v>
      </c>
      <c r="AB782" s="33">
        <v>0</v>
      </c>
      <c r="AC782" t="s">
        <v>3873</v>
      </c>
      <c r="AD782" t="s">
        <v>3881</v>
      </c>
      <c r="AE782" t="s">
        <v>5061</v>
      </c>
      <c r="AF782" t="s">
        <v>3876</v>
      </c>
    </row>
    <row r="783" spans="1:32" x14ac:dyDescent="0.25">
      <c r="A783" s="161">
        <v>45687</v>
      </c>
      <c r="B783" s="161">
        <v>45688</v>
      </c>
      <c r="C783" t="s">
        <v>3868</v>
      </c>
      <c r="E783" t="s">
        <v>1914</v>
      </c>
      <c r="F783" s="375">
        <v>37557</v>
      </c>
      <c r="G783" t="s">
        <v>4880</v>
      </c>
      <c r="H783" t="s">
        <v>3903</v>
      </c>
      <c r="I783" s="375">
        <v>46687</v>
      </c>
      <c r="J783" t="s">
        <v>22</v>
      </c>
      <c r="K783" t="s">
        <v>3904</v>
      </c>
      <c r="L783" s="33">
        <v>22680</v>
      </c>
      <c r="M783" s="33">
        <v>0</v>
      </c>
      <c r="N783" s="33">
        <v>22680</v>
      </c>
      <c r="O783" s="33">
        <v>22680</v>
      </c>
      <c r="P783" s="33">
        <v>0</v>
      </c>
      <c r="Q783" s="33">
        <v>0</v>
      </c>
      <c r="R783" s="33">
        <v>0</v>
      </c>
      <c r="S783" s="33">
        <v>0</v>
      </c>
      <c r="T783" s="33">
        <v>0</v>
      </c>
      <c r="U783" s="33">
        <v>0</v>
      </c>
      <c r="V783" s="33">
        <v>22680</v>
      </c>
      <c r="W783" s="33">
        <v>0</v>
      </c>
      <c r="X783" s="33">
        <v>0</v>
      </c>
      <c r="Y783" s="33">
        <v>0</v>
      </c>
      <c r="Z783" s="33">
        <v>0</v>
      </c>
      <c r="AA783" s="33">
        <v>0</v>
      </c>
      <c r="AB783" s="33">
        <v>0</v>
      </c>
      <c r="AC783" t="s">
        <v>3880</v>
      </c>
      <c r="AD783" t="s">
        <v>5010</v>
      </c>
      <c r="AE783" t="s">
        <v>5062</v>
      </c>
      <c r="AF783" t="s">
        <v>3876</v>
      </c>
    </row>
    <row r="784" spans="1:32" x14ac:dyDescent="0.25">
      <c r="A784" s="161">
        <v>45688</v>
      </c>
      <c r="B784" s="161">
        <v>45688</v>
      </c>
      <c r="C784" t="s">
        <v>3894</v>
      </c>
      <c r="D784" t="s">
        <v>3891</v>
      </c>
      <c r="E784" t="s">
        <v>3895</v>
      </c>
      <c r="F784" s="375">
        <v>38127</v>
      </c>
      <c r="G784" t="s">
        <v>4454</v>
      </c>
      <c r="H784" t="s">
        <v>3935</v>
      </c>
      <c r="I784" t="s">
        <v>5063</v>
      </c>
      <c r="J784" t="s">
        <v>3937</v>
      </c>
      <c r="K784" t="s">
        <v>3904</v>
      </c>
      <c r="L784" s="33">
        <v>770</v>
      </c>
      <c r="M784" s="33">
        <v>220</v>
      </c>
      <c r="N784" s="33">
        <v>0</v>
      </c>
      <c r="O784" s="33">
        <v>0</v>
      </c>
      <c r="P784" s="33">
        <v>0</v>
      </c>
      <c r="Q784" s="33">
        <v>0</v>
      </c>
      <c r="R784" s="33">
        <v>770</v>
      </c>
      <c r="S784" s="33">
        <v>550</v>
      </c>
      <c r="T784" s="33">
        <v>0</v>
      </c>
      <c r="U784" s="33">
        <v>0</v>
      </c>
      <c r="V784" s="33">
        <v>550</v>
      </c>
      <c r="W784" s="33">
        <v>0</v>
      </c>
      <c r="X784" s="33">
        <v>0</v>
      </c>
      <c r="Y784" s="33">
        <v>0</v>
      </c>
      <c r="Z784" s="33">
        <v>550</v>
      </c>
      <c r="AA784" s="33">
        <v>0</v>
      </c>
      <c r="AB784" s="33">
        <v>0</v>
      </c>
      <c r="AC784" t="s">
        <v>4091</v>
      </c>
      <c r="AD784" t="s">
        <v>3881</v>
      </c>
      <c r="AE784" t="s">
        <v>5064</v>
      </c>
      <c r="AF784" t="s">
        <v>3876</v>
      </c>
    </row>
    <row r="785" spans="1:32" x14ac:dyDescent="0.25">
      <c r="A785" s="161">
        <v>45688</v>
      </c>
      <c r="B785" s="161">
        <v>45688</v>
      </c>
      <c r="C785" t="s">
        <v>3894</v>
      </c>
      <c r="D785" t="s">
        <v>3891</v>
      </c>
      <c r="E785" t="s">
        <v>3895</v>
      </c>
      <c r="F785" s="375">
        <v>35763</v>
      </c>
      <c r="G785" t="s">
        <v>3896</v>
      </c>
      <c r="H785" t="s">
        <v>3871</v>
      </c>
      <c r="I785" s="375">
        <v>46711</v>
      </c>
      <c r="J785" t="s">
        <v>22</v>
      </c>
      <c r="K785" t="s">
        <v>3904</v>
      </c>
      <c r="L785" s="33">
        <v>866.67</v>
      </c>
      <c r="M785" s="33">
        <v>866.67</v>
      </c>
      <c r="N785" s="33">
        <v>0</v>
      </c>
      <c r="O785" s="33">
        <v>0</v>
      </c>
      <c r="P785" s="33">
        <v>0</v>
      </c>
      <c r="Q785" s="33">
        <v>0</v>
      </c>
      <c r="R785" s="33">
        <v>866.67</v>
      </c>
      <c r="S785" s="33">
        <v>0</v>
      </c>
      <c r="T785" s="33">
        <v>0</v>
      </c>
      <c r="U785" s="33">
        <v>0</v>
      </c>
      <c r="V785" s="33">
        <v>0</v>
      </c>
      <c r="W785" s="33">
        <v>0</v>
      </c>
      <c r="X785" s="33">
        <v>0</v>
      </c>
      <c r="Y785" s="33">
        <v>0</v>
      </c>
      <c r="Z785" s="33">
        <v>0</v>
      </c>
      <c r="AA785" s="33">
        <v>0</v>
      </c>
      <c r="AB785" s="33">
        <v>0</v>
      </c>
      <c r="AC785" t="s">
        <v>4091</v>
      </c>
      <c r="AD785" t="s">
        <v>3881</v>
      </c>
      <c r="AE785" t="s">
        <v>5065</v>
      </c>
      <c r="AF785" t="s">
        <v>3876</v>
      </c>
    </row>
    <row r="786" spans="1:32" x14ac:dyDescent="0.25">
      <c r="A786" s="161">
        <v>45688</v>
      </c>
      <c r="B786" s="161">
        <v>45688</v>
      </c>
      <c r="C786" t="s">
        <v>3894</v>
      </c>
      <c r="D786" t="s">
        <v>3891</v>
      </c>
      <c r="E786" t="s">
        <v>3895</v>
      </c>
      <c r="F786" s="375">
        <v>37565</v>
      </c>
      <c r="G786" t="s">
        <v>5066</v>
      </c>
      <c r="H786" t="s">
        <v>3935</v>
      </c>
      <c r="I786" t="s">
        <v>5067</v>
      </c>
      <c r="J786" t="s">
        <v>3888</v>
      </c>
      <c r="K786" t="s">
        <v>3904</v>
      </c>
      <c r="L786" s="33">
        <v>1100</v>
      </c>
      <c r="M786" s="33">
        <v>660</v>
      </c>
      <c r="N786" s="33">
        <v>0</v>
      </c>
      <c r="O786" s="33">
        <v>0</v>
      </c>
      <c r="P786" s="33">
        <v>0</v>
      </c>
      <c r="Q786" s="33">
        <v>0</v>
      </c>
      <c r="R786" s="33">
        <v>1100</v>
      </c>
      <c r="S786" s="33">
        <v>440</v>
      </c>
      <c r="T786" s="33">
        <v>0</v>
      </c>
      <c r="U786" s="33">
        <v>0</v>
      </c>
      <c r="V786" s="33">
        <v>440</v>
      </c>
      <c r="W786" s="33">
        <v>0</v>
      </c>
      <c r="X786" s="33">
        <v>0</v>
      </c>
      <c r="Y786" s="33">
        <v>0</v>
      </c>
      <c r="Z786" s="33">
        <v>440</v>
      </c>
      <c r="AA786" s="33">
        <v>0</v>
      </c>
      <c r="AB786" s="33">
        <v>391.04</v>
      </c>
      <c r="AC786" t="s">
        <v>4091</v>
      </c>
      <c r="AD786" t="s">
        <v>3881</v>
      </c>
      <c r="AE786" t="s">
        <v>5068</v>
      </c>
      <c r="AF786" t="s">
        <v>3876</v>
      </c>
    </row>
    <row r="787" spans="1:32" x14ac:dyDescent="0.25">
      <c r="A787" s="161">
        <v>45688</v>
      </c>
      <c r="B787" s="161">
        <v>45688</v>
      </c>
      <c r="C787" t="s">
        <v>3894</v>
      </c>
      <c r="D787" t="s">
        <v>3891</v>
      </c>
      <c r="E787" t="s">
        <v>3895</v>
      </c>
      <c r="F787" s="375">
        <v>36260</v>
      </c>
      <c r="G787" t="s">
        <v>5069</v>
      </c>
      <c r="H787" t="s">
        <v>3871</v>
      </c>
      <c r="I787" s="375">
        <v>46714</v>
      </c>
      <c r="J787" t="s">
        <v>22</v>
      </c>
      <c r="K787" t="s">
        <v>3904</v>
      </c>
      <c r="L787" s="33">
        <v>866.67</v>
      </c>
      <c r="M787" s="33">
        <v>866.67</v>
      </c>
      <c r="N787" s="33">
        <v>0</v>
      </c>
      <c r="O787" s="33">
        <v>0</v>
      </c>
      <c r="P787" s="33">
        <v>0</v>
      </c>
      <c r="Q787" s="33">
        <v>0</v>
      </c>
      <c r="R787" s="33">
        <v>866.67</v>
      </c>
      <c r="S787" s="33">
        <v>0</v>
      </c>
      <c r="T787" s="33">
        <v>0</v>
      </c>
      <c r="U787" s="33">
        <v>0</v>
      </c>
      <c r="V787" s="33">
        <v>0</v>
      </c>
      <c r="W787" s="33">
        <v>0</v>
      </c>
      <c r="X787" s="33">
        <v>0</v>
      </c>
      <c r="Y787" s="33">
        <v>0</v>
      </c>
      <c r="Z787" s="33">
        <v>0</v>
      </c>
      <c r="AA787" s="33">
        <v>0</v>
      </c>
      <c r="AB787" s="33">
        <v>3200</v>
      </c>
      <c r="AC787" t="s">
        <v>4091</v>
      </c>
      <c r="AD787" t="s">
        <v>3874</v>
      </c>
      <c r="AE787" t="s">
        <v>5070</v>
      </c>
      <c r="AF787" t="s">
        <v>3876</v>
      </c>
    </row>
    <row r="788" spans="1:32" x14ac:dyDescent="0.25">
      <c r="A788" s="161">
        <v>45688</v>
      </c>
      <c r="B788" t="s">
        <v>3867</v>
      </c>
      <c r="C788" t="s">
        <v>3894</v>
      </c>
      <c r="D788" t="s">
        <v>3891</v>
      </c>
      <c r="E788" t="s">
        <v>3895</v>
      </c>
      <c r="F788" s="375">
        <v>40699</v>
      </c>
      <c r="G788" t="s">
        <v>4922</v>
      </c>
      <c r="H788" t="s">
        <v>3871</v>
      </c>
      <c r="I788" s="375">
        <v>46715</v>
      </c>
      <c r="J788" t="s">
        <v>3867</v>
      </c>
      <c r="K788" t="s">
        <v>3904</v>
      </c>
      <c r="L788" s="33">
        <v>0</v>
      </c>
      <c r="M788" s="33">
        <v>0</v>
      </c>
      <c r="N788" s="33">
        <v>0</v>
      </c>
      <c r="O788" s="33">
        <v>0</v>
      </c>
      <c r="P788" s="33">
        <v>0</v>
      </c>
      <c r="Q788" s="33">
        <v>0</v>
      </c>
      <c r="R788" s="33">
        <v>0</v>
      </c>
      <c r="S788" s="33">
        <v>0</v>
      </c>
      <c r="T788" s="33">
        <v>0</v>
      </c>
      <c r="U788" s="33">
        <v>0</v>
      </c>
      <c r="V788" s="33">
        <v>0</v>
      </c>
      <c r="W788" s="33">
        <v>0</v>
      </c>
      <c r="X788" s="33">
        <v>0</v>
      </c>
      <c r="Y788" s="33">
        <v>0</v>
      </c>
      <c r="Z788" s="33">
        <v>0</v>
      </c>
      <c r="AA788" s="33">
        <v>0</v>
      </c>
      <c r="AB788" s="33">
        <v>60</v>
      </c>
      <c r="AC788" t="s">
        <v>4091</v>
      </c>
      <c r="AD788" t="s">
        <v>3874</v>
      </c>
      <c r="AE788" t="s">
        <v>5071</v>
      </c>
      <c r="AF788" t="s">
        <v>3876</v>
      </c>
    </row>
    <row r="789" spans="1:32" x14ac:dyDescent="0.25">
      <c r="A789" s="161">
        <v>45688</v>
      </c>
      <c r="B789" s="161">
        <v>45688</v>
      </c>
      <c r="C789" t="s">
        <v>3894</v>
      </c>
      <c r="D789" t="s">
        <v>3891</v>
      </c>
      <c r="E789" t="s">
        <v>3895</v>
      </c>
      <c r="F789" s="375">
        <v>36259</v>
      </c>
      <c r="G789" t="s">
        <v>5072</v>
      </c>
      <c r="H789" t="s">
        <v>3935</v>
      </c>
      <c r="I789" t="s">
        <v>5073</v>
      </c>
      <c r="J789" t="s">
        <v>3888</v>
      </c>
      <c r="K789" t="s">
        <v>3904</v>
      </c>
      <c r="L789" s="33">
        <v>0</v>
      </c>
      <c r="M789" s="33">
        <v>0</v>
      </c>
      <c r="N789" s="33">
        <v>0</v>
      </c>
      <c r="O789" s="33">
        <v>0</v>
      </c>
      <c r="P789" s="33">
        <v>0</v>
      </c>
      <c r="Q789" s="33">
        <v>0</v>
      </c>
      <c r="R789" s="33">
        <v>0</v>
      </c>
      <c r="S789" s="33">
        <v>0</v>
      </c>
      <c r="T789" s="33">
        <v>0</v>
      </c>
      <c r="U789" s="33">
        <v>0</v>
      </c>
      <c r="V789" s="33">
        <v>0</v>
      </c>
      <c r="W789" s="33">
        <v>0</v>
      </c>
      <c r="X789" s="33">
        <v>0</v>
      </c>
      <c r="Y789" s="33">
        <v>0</v>
      </c>
      <c r="Z789" s="33">
        <v>600</v>
      </c>
      <c r="AA789" s="33">
        <v>0</v>
      </c>
      <c r="AB789" s="33">
        <v>0</v>
      </c>
      <c r="AC789" t="s">
        <v>4091</v>
      </c>
      <c r="AD789" t="s">
        <v>3874</v>
      </c>
      <c r="AE789" t="s">
        <v>5074</v>
      </c>
      <c r="AF789" t="s">
        <v>3876</v>
      </c>
    </row>
    <row r="790" spans="1:32" x14ac:dyDescent="0.25">
      <c r="A790" s="161">
        <v>45688</v>
      </c>
      <c r="B790" s="161">
        <v>45688</v>
      </c>
      <c r="C790" t="s">
        <v>3894</v>
      </c>
      <c r="D790" t="s">
        <v>4334</v>
      </c>
      <c r="E790" t="s">
        <v>2236</v>
      </c>
      <c r="F790" s="375">
        <v>40699</v>
      </c>
      <c r="G790" t="s">
        <v>4922</v>
      </c>
      <c r="H790" t="s">
        <v>3935</v>
      </c>
      <c r="I790" t="s">
        <v>5075</v>
      </c>
      <c r="J790" t="s">
        <v>3888</v>
      </c>
      <c r="K790" t="s">
        <v>3904</v>
      </c>
      <c r="L790" s="33">
        <v>195.52</v>
      </c>
      <c r="M790" s="33">
        <v>0</v>
      </c>
      <c r="N790" s="33">
        <v>0</v>
      </c>
      <c r="O790" s="33">
        <v>0</v>
      </c>
      <c r="P790" s="33">
        <v>0</v>
      </c>
      <c r="Q790" s="33">
        <v>0</v>
      </c>
      <c r="R790" s="33">
        <v>195.52</v>
      </c>
      <c r="S790" s="33">
        <v>195.52</v>
      </c>
      <c r="T790" s="33">
        <v>0</v>
      </c>
      <c r="U790" s="33">
        <v>0</v>
      </c>
      <c r="V790" s="33">
        <v>195.52</v>
      </c>
      <c r="W790" s="33">
        <v>0</v>
      </c>
      <c r="X790" s="33">
        <v>0</v>
      </c>
      <c r="Y790" s="33">
        <v>0</v>
      </c>
      <c r="Z790" s="33">
        <v>195.52</v>
      </c>
      <c r="AA790" s="33">
        <v>0</v>
      </c>
      <c r="AB790" s="33">
        <v>60</v>
      </c>
      <c r="AC790" t="s">
        <v>3952</v>
      </c>
      <c r="AD790" t="s">
        <v>3874</v>
      </c>
      <c r="AE790" t="s">
        <v>5076</v>
      </c>
      <c r="AF790" t="s">
        <v>3876</v>
      </c>
    </row>
    <row r="791" spans="1:32" x14ac:dyDescent="0.25">
      <c r="A791" s="161">
        <v>45688</v>
      </c>
      <c r="B791" s="161">
        <v>45688</v>
      </c>
      <c r="C791" t="s">
        <v>3894</v>
      </c>
      <c r="D791" t="s">
        <v>3891</v>
      </c>
      <c r="E791" t="s">
        <v>3895</v>
      </c>
      <c r="F791" s="375">
        <v>34846</v>
      </c>
      <c r="G791" t="s">
        <v>4077</v>
      </c>
      <c r="H791" t="s">
        <v>3903</v>
      </c>
      <c r="I791" s="375">
        <v>46719</v>
      </c>
      <c r="J791" t="s">
        <v>22</v>
      </c>
      <c r="K791" t="s">
        <v>3904</v>
      </c>
      <c r="L791" s="33">
        <v>420</v>
      </c>
      <c r="M791" s="33">
        <v>0</v>
      </c>
      <c r="N791" s="33">
        <v>420</v>
      </c>
      <c r="O791" s="33">
        <v>420</v>
      </c>
      <c r="P791" s="33">
        <v>0</v>
      </c>
      <c r="Q791" s="33">
        <v>0</v>
      </c>
      <c r="R791" s="33">
        <v>0</v>
      </c>
      <c r="S791" s="33">
        <v>0</v>
      </c>
      <c r="T791" s="33">
        <v>0</v>
      </c>
      <c r="U791" s="33">
        <v>0</v>
      </c>
      <c r="V791" s="33">
        <v>420</v>
      </c>
      <c r="W791" s="33">
        <v>0</v>
      </c>
      <c r="X791" s="33">
        <v>0</v>
      </c>
      <c r="Y791" s="33">
        <v>0</v>
      </c>
      <c r="Z791" s="33">
        <v>0</v>
      </c>
      <c r="AA791" s="33">
        <v>0</v>
      </c>
      <c r="AB791" s="33">
        <v>0</v>
      </c>
      <c r="AC791" t="s">
        <v>4091</v>
      </c>
      <c r="AD791" t="s">
        <v>3881</v>
      </c>
      <c r="AE791" t="s">
        <v>5077</v>
      </c>
      <c r="AF791" t="s">
        <v>3876</v>
      </c>
    </row>
    <row r="792" spans="1:32" x14ac:dyDescent="0.25">
      <c r="A792" s="161">
        <v>45688</v>
      </c>
      <c r="B792" t="s">
        <v>3867</v>
      </c>
      <c r="C792" t="s">
        <v>3894</v>
      </c>
      <c r="D792" t="s">
        <v>3891</v>
      </c>
      <c r="E792" t="s">
        <v>3895</v>
      </c>
      <c r="F792" s="375">
        <v>40429</v>
      </c>
      <c r="G792" t="s">
        <v>5078</v>
      </c>
      <c r="H792" t="s">
        <v>3871</v>
      </c>
      <c r="I792" s="375">
        <v>46720</v>
      </c>
      <c r="J792" t="s">
        <v>3867</v>
      </c>
      <c r="K792" t="s">
        <v>3904</v>
      </c>
      <c r="L792" s="33">
        <v>0</v>
      </c>
      <c r="M792" s="33">
        <v>0</v>
      </c>
      <c r="N792" s="33">
        <v>0</v>
      </c>
      <c r="O792" s="33">
        <v>0</v>
      </c>
      <c r="P792" s="33">
        <v>0</v>
      </c>
      <c r="Q792" s="33">
        <v>0</v>
      </c>
      <c r="R792" s="33">
        <v>0</v>
      </c>
      <c r="S792" s="33">
        <v>0</v>
      </c>
      <c r="T792" s="33">
        <v>0</v>
      </c>
      <c r="U792" s="33">
        <v>0</v>
      </c>
      <c r="V792" s="33">
        <v>0</v>
      </c>
      <c r="W792" s="33">
        <v>0</v>
      </c>
      <c r="X792" s="33">
        <v>0</v>
      </c>
      <c r="Y792" s="33">
        <v>0</v>
      </c>
      <c r="Z792" s="33">
        <v>0</v>
      </c>
      <c r="AA792" s="33">
        <v>0</v>
      </c>
      <c r="AB792" s="33">
        <v>0</v>
      </c>
      <c r="AC792" t="s">
        <v>4091</v>
      </c>
      <c r="AD792" t="s">
        <v>3874</v>
      </c>
      <c r="AE792" t="s">
        <v>5079</v>
      </c>
      <c r="AF792" t="s">
        <v>3876</v>
      </c>
    </row>
    <row r="793" spans="1:32" x14ac:dyDescent="0.25">
      <c r="A793" s="161">
        <v>45688</v>
      </c>
      <c r="B793" s="161">
        <v>45688</v>
      </c>
      <c r="C793" t="s">
        <v>3894</v>
      </c>
      <c r="D793" t="s">
        <v>3891</v>
      </c>
      <c r="E793" t="s">
        <v>3895</v>
      </c>
      <c r="F793" s="375">
        <v>39238</v>
      </c>
      <c r="G793" t="s">
        <v>5080</v>
      </c>
      <c r="H793" t="s">
        <v>3903</v>
      </c>
      <c r="I793" s="375">
        <v>46721</v>
      </c>
      <c r="J793" t="s">
        <v>22</v>
      </c>
      <c r="K793" t="s">
        <v>3904</v>
      </c>
      <c r="L793" s="33">
        <v>420</v>
      </c>
      <c r="M793" s="33">
        <v>0</v>
      </c>
      <c r="N793" s="33">
        <v>420</v>
      </c>
      <c r="O793" s="33">
        <v>420</v>
      </c>
      <c r="P793" s="33">
        <v>0</v>
      </c>
      <c r="Q793" s="33">
        <v>0</v>
      </c>
      <c r="R793" s="33">
        <v>0</v>
      </c>
      <c r="S793" s="33">
        <v>0</v>
      </c>
      <c r="T793" s="33">
        <v>0</v>
      </c>
      <c r="U793" s="33">
        <v>0</v>
      </c>
      <c r="V793" s="33">
        <v>420</v>
      </c>
      <c r="W793" s="33">
        <v>0</v>
      </c>
      <c r="X793" s="33">
        <v>0</v>
      </c>
      <c r="Y793" s="33">
        <v>0</v>
      </c>
      <c r="Z793" s="33">
        <v>0</v>
      </c>
      <c r="AA793" s="33">
        <v>0</v>
      </c>
      <c r="AB793" s="33">
        <v>0</v>
      </c>
      <c r="AC793" t="s">
        <v>4091</v>
      </c>
      <c r="AD793" t="s">
        <v>3881</v>
      </c>
      <c r="AE793" t="s">
        <v>5081</v>
      </c>
      <c r="AF793" t="s">
        <v>3876</v>
      </c>
    </row>
    <row r="794" spans="1:32" x14ac:dyDescent="0.25">
      <c r="A794" s="161">
        <v>45688</v>
      </c>
      <c r="B794" s="161">
        <v>45688</v>
      </c>
      <c r="C794" t="s">
        <v>3894</v>
      </c>
      <c r="D794" t="s">
        <v>3891</v>
      </c>
      <c r="E794" t="s">
        <v>3895</v>
      </c>
      <c r="F794" s="375">
        <v>39238</v>
      </c>
      <c r="G794" t="s">
        <v>5080</v>
      </c>
      <c r="H794" t="s">
        <v>3871</v>
      </c>
      <c r="I794" s="375">
        <v>46722</v>
      </c>
      <c r="J794" t="s">
        <v>22</v>
      </c>
      <c r="K794" t="s">
        <v>3904</v>
      </c>
      <c r="L794" s="33">
        <v>124.74</v>
      </c>
      <c r="M794" s="33">
        <v>124.74</v>
      </c>
      <c r="N794" s="33">
        <v>0</v>
      </c>
      <c r="O794" s="33">
        <v>0</v>
      </c>
      <c r="P794" s="33">
        <v>0</v>
      </c>
      <c r="Q794" s="33">
        <v>0</v>
      </c>
      <c r="R794" s="33">
        <v>124.74</v>
      </c>
      <c r="S794" s="33">
        <v>0</v>
      </c>
      <c r="T794" s="33">
        <v>0</v>
      </c>
      <c r="U794" s="33">
        <v>0</v>
      </c>
      <c r="V794" s="33">
        <v>0</v>
      </c>
      <c r="W794" s="33">
        <v>0</v>
      </c>
      <c r="X794" s="33">
        <v>0</v>
      </c>
      <c r="Y794" s="33">
        <v>0</v>
      </c>
      <c r="Z794" s="33">
        <v>0</v>
      </c>
      <c r="AA794" s="33">
        <v>0</v>
      </c>
      <c r="AB794" s="33">
        <v>0</v>
      </c>
      <c r="AC794" t="s">
        <v>4091</v>
      </c>
      <c r="AD794" t="s">
        <v>3881</v>
      </c>
      <c r="AE794" t="s">
        <v>5081</v>
      </c>
      <c r="AF794" t="s">
        <v>3876</v>
      </c>
    </row>
    <row r="795" spans="1:32" x14ac:dyDescent="0.25">
      <c r="A795" s="161">
        <v>45688</v>
      </c>
      <c r="B795" s="161">
        <v>45688</v>
      </c>
      <c r="C795" t="s">
        <v>3894</v>
      </c>
      <c r="D795" t="s">
        <v>4334</v>
      </c>
      <c r="E795" t="s">
        <v>2236</v>
      </c>
      <c r="F795" s="375">
        <v>41073</v>
      </c>
      <c r="G795" t="s">
        <v>5082</v>
      </c>
      <c r="H795" t="s">
        <v>3903</v>
      </c>
      <c r="I795" s="375">
        <v>46723</v>
      </c>
      <c r="J795" t="s">
        <v>22</v>
      </c>
      <c r="K795" t="s">
        <v>3904</v>
      </c>
      <c r="L795" s="33">
        <v>353.5</v>
      </c>
      <c r="M795" s="33">
        <v>0</v>
      </c>
      <c r="N795" s="33">
        <v>353.5</v>
      </c>
      <c r="O795" s="33">
        <v>353.5</v>
      </c>
      <c r="P795" s="33">
        <v>0</v>
      </c>
      <c r="Q795" s="33">
        <v>0</v>
      </c>
      <c r="R795" s="33">
        <v>0</v>
      </c>
      <c r="S795" s="33">
        <v>0</v>
      </c>
      <c r="T795" s="33">
        <v>0</v>
      </c>
      <c r="U795" s="33">
        <v>0</v>
      </c>
      <c r="V795" s="33">
        <v>353.5</v>
      </c>
      <c r="W795" s="33">
        <v>0</v>
      </c>
      <c r="X795" s="33">
        <v>0</v>
      </c>
      <c r="Y795" s="33">
        <v>0</v>
      </c>
      <c r="Z795" s="33">
        <v>0</v>
      </c>
      <c r="AA795" s="33">
        <v>0</v>
      </c>
      <c r="AB795" s="33">
        <v>0</v>
      </c>
      <c r="AC795" t="s">
        <v>4105</v>
      </c>
      <c r="AD795" t="s">
        <v>3881</v>
      </c>
      <c r="AE795" t="s">
        <v>5083</v>
      </c>
      <c r="AF795" t="s">
        <v>3876</v>
      </c>
    </row>
    <row r="796" spans="1:32" x14ac:dyDescent="0.25">
      <c r="A796" s="161">
        <v>45688</v>
      </c>
      <c r="B796" s="161">
        <v>45688</v>
      </c>
      <c r="C796" t="s">
        <v>3894</v>
      </c>
      <c r="D796" t="s">
        <v>3891</v>
      </c>
      <c r="E796" t="s">
        <v>3895</v>
      </c>
      <c r="F796" s="375">
        <v>39167</v>
      </c>
      <c r="G796" t="s">
        <v>5084</v>
      </c>
      <c r="H796" t="s">
        <v>3935</v>
      </c>
      <c r="I796" t="s">
        <v>5085</v>
      </c>
      <c r="J796" t="s">
        <v>3888</v>
      </c>
      <c r="K796" t="s">
        <v>3904</v>
      </c>
      <c r="L796" s="33">
        <v>0</v>
      </c>
      <c r="M796" s="33">
        <v>0</v>
      </c>
      <c r="N796" s="33">
        <v>0</v>
      </c>
      <c r="O796" s="33">
        <v>0</v>
      </c>
      <c r="P796" s="33">
        <v>0</v>
      </c>
      <c r="Q796" s="33">
        <v>0</v>
      </c>
      <c r="R796" s="33">
        <v>0</v>
      </c>
      <c r="S796" s="33">
        <v>0</v>
      </c>
      <c r="T796" s="33">
        <v>0</v>
      </c>
      <c r="U796" s="33">
        <v>0</v>
      </c>
      <c r="V796" s="33">
        <v>0</v>
      </c>
      <c r="W796" s="33">
        <v>0</v>
      </c>
      <c r="X796" s="33">
        <v>0</v>
      </c>
      <c r="Y796" s="33">
        <v>0</v>
      </c>
      <c r="Z796" s="33">
        <v>11999</v>
      </c>
      <c r="AA796" s="33">
        <v>0</v>
      </c>
      <c r="AB796" s="33">
        <v>0</v>
      </c>
      <c r="AC796" t="s">
        <v>4091</v>
      </c>
      <c r="AD796" t="s">
        <v>3881</v>
      </c>
      <c r="AE796" t="s">
        <v>5086</v>
      </c>
      <c r="AF796" t="s">
        <v>3876</v>
      </c>
    </row>
    <row r="797" spans="1:32" x14ac:dyDescent="0.25">
      <c r="A797" s="161">
        <v>45688</v>
      </c>
      <c r="B797" s="161">
        <v>45688</v>
      </c>
      <c r="C797" t="s">
        <v>3894</v>
      </c>
      <c r="D797" t="s">
        <v>3891</v>
      </c>
      <c r="E797" t="s">
        <v>3895</v>
      </c>
      <c r="F797" s="375">
        <v>37235</v>
      </c>
      <c r="G797" t="s">
        <v>5087</v>
      </c>
      <c r="H797" t="s">
        <v>3903</v>
      </c>
      <c r="I797" s="375">
        <v>46729</v>
      </c>
      <c r="J797" t="s">
        <v>22</v>
      </c>
      <c r="K797" t="s">
        <v>3904</v>
      </c>
      <c r="L797" s="33">
        <v>420</v>
      </c>
      <c r="M797" s="33">
        <v>0</v>
      </c>
      <c r="N797" s="33">
        <v>420</v>
      </c>
      <c r="O797" s="33">
        <v>420</v>
      </c>
      <c r="P797" s="33">
        <v>0</v>
      </c>
      <c r="Q797" s="33">
        <v>0</v>
      </c>
      <c r="R797" s="33">
        <v>0</v>
      </c>
      <c r="S797" s="33">
        <v>0</v>
      </c>
      <c r="T797" s="33">
        <v>0</v>
      </c>
      <c r="U797" s="33">
        <v>0</v>
      </c>
      <c r="V797" s="33">
        <v>420</v>
      </c>
      <c r="W797" s="33">
        <v>0</v>
      </c>
      <c r="X797" s="33">
        <v>0</v>
      </c>
      <c r="Y797" s="33">
        <v>0</v>
      </c>
      <c r="Z797" s="33">
        <v>0</v>
      </c>
      <c r="AA797" s="33">
        <v>0</v>
      </c>
      <c r="AB797" s="33">
        <v>0</v>
      </c>
      <c r="AC797" t="s">
        <v>4091</v>
      </c>
      <c r="AD797" t="s">
        <v>3881</v>
      </c>
      <c r="AE797" t="s">
        <v>5088</v>
      </c>
      <c r="AF797" t="s">
        <v>3876</v>
      </c>
    </row>
    <row r="798" spans="1:32" x14ac:dyDescent="0.25">
      <c r="A798" s="161">
        <v>45688</v>
      </c>
      <c r="B798" s="161">
        <v>45688</v>
      </c>
      <c r="C798" t="s">
        <v>3894</v>
      </c>
      <c r="D798" t="s">
        <v>3891</v>
      </c>
      <c r="E798" t="s">
        <v>3895</v>
      </c>
      <c r="F798" s="375">
        <v>38884</v>
      </c>
      <c r="G798" t="s">
        <v>4541</v>
      </c>
      <c r="H798" t="s">
        <v>3909</v>
      </c>
      <c r="I798" s="375">
        <v>46735</v>
      </c>
      <c r="J798" t="s">
        <v>3888</v>
      </c>
      <c r="K798" t="s">
        <v>3904</v>
      </c>
      <c r="L798" s="33">
        <v>360</v>
      </c>
      <c r="M798" s="33">
        <v>0</v>
      </c>
      <c r="N798" s="33">
        <v>288</v>
      </c>
      <c r="O798" s="33">
        <v>288</v>
      </c>
      <c r="P798" s="33">
        <v>0</v>
      </c>
      <c r="Q798" s="33">
        <v>0</v>
      </c>
      <c r="R798" s="33">
        <v>72</v>
      </c>
      <c r="S798" s="33">
        <v>72</v>
      </c>
      <c r="T798" s="33">
        <v>0</v>
      </c>
      <c r="U798" s="33">
        <v>0</v>
      </c>
      <c r="V798" s="33">
        <v>360</v>
      </c>
      <c r="W798" s="33">
        <v>0</v>
      </c>
      <c r="X798" s="33">
        <v>0</v>
      </c>
      <c r="Y798" s="33">
        <v>0</v>
      </c>
      <c r="Z798" s="33">
        <v>72</v>
      </c>
      <c r="AA798" s="33">
        <v>0</v>
      </c>
      <c r="AB798" s="33">
        <v>288</v>
      </c>
      <c r="AC798" t="s">
        <v>4091</v>
      </c>
      <c r="AD798" t="s">
        <v>3881</v>
      </c>
      <c r="AE798" t="s">
        <v>5089</v>
      </c>
      <c r="AF798" t="s">
        <v>3876</v>
      </c>
    </row>
    <row r="799" spans="1:32" x14ac:dyDescent="0.25">
      <c r="A799" s="161">
        <v>45688</v>
      </c>
      <c r="B799" s="161">
        <v>45688</v>
      </c>
      <c r="C799" t="s">
        <v>3894</v>
      </c>
      <c r="D799" t="s">
        <v>3891</v>
      </c>
      <c r="E799" t="s">
        <v>3895</v>
      </c>
      <c r="F799" s="375">
        <v>36481</v>
      </c>
      <c r="G799" t="s">
        <v>5090</v>
      </c>
      <c r="H799" t="s">
        <v>3903</v>
      </c>
      <c r="I799" s="375">
        <v>46736</v>
      </c>
      <c r="J799" t="s">
        <v>22</v>
      </c>
      <c r="K799" t="s">
        <v>3904</v>
      </c>
      <c r="L799" s="33">
        <v>420</v>
      </c>
      <c r="M799" s="33">
        <v>0</v>
      </c>
      <c r="N799" s="33">
        <v>420</v>
      </c>
      <c r="O799" s="33">
        <v>420</v>
      </c>
      <c r="P799" s="33">
        <v>0</v>
      </c>
      <c r="Q799" s="33">
        <v>0</v>
      </c>
      <c r="R799" s="33">
        <v>0</v>
      </c>
      <c r="S799" s="33">
        <v>0</v>
      </c>
      <c r="T799" s="33">
        <v>0</v>
      </c>
      <c r="U799" s="33">
        <v>0</v>
      </c>
      <c r="V799" s="33">
        <v>420</v>
      </c>
      <c r="W799" s="33">
        <v>0</v>
      </c>
      <c r="X799" s="33">
        <v>0</v>
      </c>
      <c r="Y799" s="33">
        <v>0</v>
      </c>
      <c r="Z799" s="33">
        <v>0</v>
      </c>
      <c r="AA799" s="33">
        <v>0</v>
      </c>
      <c r="AB799" s="33">
        <v>0</v>
      </c>
      <c r="AC799" t="s">
        <v>4091</v>
      </c>
      <c r="AD799" t="s">
        <v>3874</v>
      </c>
      <c r="AE799" t="s">
        <v>5091</v>
      </c>
      <c r="AF799" t="s">
        <v>3876</v>
      </c>
    </row>
    <row r="800" spans="1:32" x14ac:dyDescent="0.25">
      <c r="A800" s="161">
        <v>45688</v>
      </c>
      <c r="B800" s="161">
        <v>45688</v>
      </c>
      <c r="C800" t="s">
        <v>3894</v>
      </c>
      <c r="D800" t="s">
        <v>3891</v>
      </c>
      <c r="E800" t="s">
        <v>3895</v>
      </c>
      <c r="F800" s="375">
        <v>38984</v>
      </c>
      <c r="G800" t="s">
        <v>5092</v>
      </c>
      <c r="H800" t="s">
        <v>3871</v>
      </c>
      <c r="I800" s="375">
        <v>46737</v>
      </c>
      <c r="J800" t="s">
        <v>22</v>
      </c>
      <c r="K800" t="s">
        <v>3904</v>
      </c>
      <c r="L800" s="33">
        <v>866.67</v>
      </c>
      <c r="M800" s="33">
        <v>866.67</v>
      </c>
      <c r="N800" s="33">
        <v>0</v>
      </c>
      <c r="O800" s="33">
        <v>0</v>
      </c>
      <c r="P800" s="33">
        <v>0</v>
      </c>
      <c r="Q800" s="33">
        <v>0</v>
      </c>
      <c r="R800" s="33">
        <v>866.67</v>
      </c>
      <c r="S800" s="33">
        <v>0</v>
      </c>
      <c r="T800" s="33">
        <v>0</v>
      </c>
      <c r="U800" s="33">
        <v>0</v>
      </c>
      <c r="V800" s="33">
        <v>0</v>
      </c>
      <c r="W800" s="33">
        <v>0</v>
      </c>
      <c r="X800" s="33">
        <v>0</v>
      </c>
      <c r="Y800" s="33">
        <v>0</v>
      </c>
      <c r="Z800" s="33">
        <v>0</v>
      </c>
      <c r="AA800" s="33">
        <v>0</v>
      </c>
      <c r="AB800" s="33">
        <v>124.74</v>
      </c>
      <c r="AC800" t="s">
        <v>4091</v>
      </c>
      <c r="AD800" t="s">
        <v>3874</v>
      </c>
      <c r="AE800" t="s">
        <v>5093</v>
      </c>
      <c r="AF800" t="s">
        <v>3876</v>
      </c>
    </row>
    <row r="801" spans="1:32" x14ac:dyDescent="0.25">
      <c r="A801" s="161">
        <v>45688</v>
      </c>
      <c r="B801" s="161">
        <v>45688</v>
      </c>
      <c r="C801" t="s">
        <v>3894</v>
      </c>
      <c r="D801" t="s">
        <v>3891</v>
      </c>
      <c r="E801" t="s">
        <v>3895</v>
      </c>
      <c r="F801" s="375">
        <v>36214</v>
      </c>
      <c r="G801" t="s">
        <v>4562</v>
      </c>
      <c r="H801" t="s">
        <v>3909</v>
      </c>
      <c r="I801" s="375">
        <v>46738</v>
      </c>
      <c r="J801" t="s">
        <v>3888</v>
      </c>
      <c r="K801" t="s">
        <v>3904</v>
      </c>
      <c r="L801" s="33">
        <v>360</v>
      </c>
      <c r="M801" s="33">
        <v>0</v>
      </c>
      <c r="N801" s="33">
        <v>288</v>
      </c>
      <c r="O801" s="33">
        <v>288</v>
      </c>
      <c r="P801" s="33">
        <v>0</v>
      </c>
      <c r="Q801" s="33">
        <v>0</v>
      </c>
      <c r="R801" s="33">
        <v>72</v>
      </c>
      <c r="S801" s="33">
        <v>72</v>
      </c>
      <c r="T801" s="33">
        <v>0</v>
      </c>
      <c r="U801" s="33">
        <v>0</v>
      </c>
      <c r="V801" s="33">
        <v>360</v>
      </c>
      <c r="W801" s="33">
        <v>0</v>
      </c>
      <c r="X801" s="33">
        <v>0</v>
      </c>
      <c r="Y801" s="33">
        <v>0</v>
      </c>
      <c r="Z801" s="33">
        <v>72</v>
      </c>
      <c r="AA801" s="33">
        <v>0</v>
      </c>
      <c r="AB801" s="33">
        <v>575</v>
      </c>
      <c r="AC801" t="s">
        <v>4091</v>
      </c>
      <c r="AD801" t="s">
        <v>3881</v>
      </c>
      <c r="AE801" t="s">
        <v>5094</v>
      </c>
      <c r="AF801" t="s">
        <v>3876</v>
      </c>
    </row>
    <row r="802" spans="1:32" x14ac:dyDescent="0.25">
      <c r="A802" s="161">
        <v>45688</v>
      </c>
      <c r="B802" s="161">
        <v>45688</v>
      </c>
      <c r="C802" t="s">
        <v>3894</v>
      </c>
      <c r="D802" t="s">
        <v>3891</v>
      </c>
      <c r="E802" t="s">
        <v>3895</v>
      </c>
      <c r="F802" s="375">
        <v>39357</v>
      </c>
      <c r="G802" t="s">
        <v>5095</v>
      </c>
      <c r="H802" t="s">
        <v>3871</v>
      </c>
      <c r="I802" s="375">
        <v>46739</v>
      </c>
      <c r="J802" t="s">
        <v>22</v>
      </c>
      <c r="K802" t="s">
        <v>3904</v>
      </c>
      <c r="L802" s="33">
        <v>866.67</v>
      </c>
      <c r="M802" s="33">
        <v>866.67</v>
      </c>
      <c r="N802" s="33">
        <v>0</v>
      </c>
      <c r="O802" s="33">
        <v>0</v>
      </c>
      <c r="P802" s="33">
        <v>0</v>
      </c>
      <c r="Q802" s="33">
        <v>0</v>
      </c>
      <c r="R802" s="33">
        <v>866.67</v>
      </c>
      <c r="S802" s="33">
        <v>0</v>
      </c>
      <c r="T802" s="33">
        <v>0</v>
      </c>
      <c r="U802" s="33">
        <v>0</v>
      </c>
      <c r="V802" s="33">
        <v>0</v>
      </c>
      <c r="W802" s="33">
        <v>0</v>
      </c>
      <c r="X802" s="33">
        <v>0</v>
      </c>
      <c r="Y802" s="33">
        <v>0</v>
      </c>
      <c r="Z802" s="33">
        <v>0</v>
      </c>
      <c r="AA802" s="33">
        <v>0</v>
      </c>
      <c r="AB802" s="33">
        <v>0</v>
      </c>
      <c r="AC802" t="s">
        <v>4091</v>
      </c>
      <c r="AD802" t="s">
        <v>3881</v>
      </c>
      <c r="AE802" t="s">
        <v>5081</v>
      </c>
      <c r="AF802" t="s">
        <v>3876</v>
      </c>
    </row>
    <row r="803" spans="1:32" x14ac:dyDescent="0.25">
      <c r="A803" s="161">
        <v>45688</v>
      </c>
      <c r="B803" s="161">
        <v>45688</v>
      </c>
      <c r="C803" t="s">
        <v>3894</v>
      </c>
      <c r="D803" t="s">
        <v>3891</v>
      </c>
      <c r="E803" t="s">
        <v>3895</v>
      </c>
      <c r="F803" s="375">
        <v>40540</v>
      </c>
      <c r="G803" t="s">
        <v>5096</v>
      </c>
      <c r="H803" t="s">
        <v>3871</v>
      </c>
      <c r="I803" s="375">
        <v>46740</v>
      </c>
      <c r="J803" t="s">
        <v>3888</v>
      </c>
      <c r="K803" t="s">
        <v>3904</v>
      </c>
      <c r="L803" s="33">
        <v>866.67</v>
      </c>
      <c r="M803" s="33">
        <v>366.69</v>
      </c>
      <c r="N803" s="33">
        <v>0</v>
      </c>
      <c r="O803" s="33">
        <v>0</v>
      </c>
      <c r="P803" s="33">
        <v>0</v>
      </c>
      <c r="Q803" s="33">
        <v>0</v>
      </c>
      <c r="R803" s="33">
        <v>866.67</v>
      </c>
      <c r="S803" s="33">
        <v>499.98</v>
      </c>
      <c r="T803" s="33">
        <v>0</v>
      </c>
      <c r="U803" s="33">
        <v>0</v>
      </c>
      <c r="V803" s="33">
        <v>499.98</v>
      </c>
      <c r="W803" s="33">
        <v>0</v>
      </c>
      <c r="X803" s="33">
        <v>0</v>
      </c>
      <c r="Y803" s="33">
        <v>0</v>
      </c>
      <c r="Z803" s="33">
        <v>499.98</v>
      </c>
      <c r="AA803" s="33">
        <v>0</v>
      </c>
      <c r="AB803" s="33">
        <v>0</v>
      </c>
      <c r="AC803" t="s">
        <v>4091</v>
      </c>
      <c r="AD803" t="s">
        <v>3881</v>
      </c>
      <c r="AE803" t="s">
        <v>5081</v>
      </c>
      <c r="AF803" t="s">
        <v>3876</v>
      </c>
    </row>
    <row r="804" spans="1:32" x14ac:dyDescent="0.25">
      <c r="A804" s="161">
        <v>45688</v>
      </c>
      <c r="B804" s="161">
        <v>45688</v>
      </c>
      <c r="C804" t="s">
        <v>3894</v>
      </c>
      <c r="D804" t="s">
        <v>3891</v>
      </c>
      <c r="E804" t="s">
        <v>3895</v>
      </c>
      <c r="F804" s="375">
        <v>40114</v>
      </c>
      <c r="G804" t="s">
        <v>5097</v>
      </c>
      <c r="H804" t="s">
        <v>3909</v>
      </c>
      <c r="I804" s="375">
        <v>46744</v>
      </c>
      <c r="J804" t="s">
        <v>3888</v>
      </c>
      <c r="K804" t="s">
        <v>3904</v>
      </c>
      <c r="L804" s="33">
        <v>450</v>
      </c>
      <c r="M804" s="33">
        <v>0</v>
      </c>
      <c r="N804" s="33">
        <v>360</v>
      </c>
      <c r="O804" s="33">
        <v>360</v>
      </c>
      <c r="P804" s="33">
        <v>0</v>
      </c>
      <c r="Q804" s="33">
        <v>0</v>
      </c>
      <c r="R804" s="33">
        <v>90</v>
      </c>
      <c r="S804" s="33">
        <v>90</v>
      </c>
      <c r="T804" s="33">
        <v>0</v>
      </c>
      <c r="U804" s="33">
        <v>0</v>
      </c>
      <c r="V804" s="33">
        <v>450</v>
      </c>
      <c r="W804" s="33">
        <v>0</v>
      </c>
      <c r="X804" s="33">
        <v>0</v>
      </c>
      <c r="Y804" s="33">
        <v>0</v>
      </c>
      <c r="Z804" s="33">
        <v>90</v>
      </c>
      <c r="AA804" s="33">
        <v>0</v>
      </c>
      <c r="AB804" s="33">
        <v>118.8</v>
      </c>
      <c r="AC804" t="s">
        <v>4091</v>
      </c>
      <c r="AD804" t="s">
        <v>3881</v>
      </c>
      <c r="AE804" t="s">
        <v>5098</v>
      </c>
      <c r="AF804" t="s">
        <v>3876</v>
      </c>
    </row>
    <row r="805" spans="1:32" x14ac:dyDescent="0.25">
      <c r="A805" s="161">
        <v>45688</v>
      </c>
      <c r="B805" s="161">
        <v>45688</v>
      </c>
      <c r="C805" t="s">
        <v>3894</v>
      </c>
      <c r="D805" t="s">
        <v>3891</v>
      </c>
      <c r="E805" t="s">
        <v>3895</v>
      </c>
      <c r="F805" s="375">
        <v>39326</v>
      </c>
      <c r="G805" t="s">
        <v>5099</v>
      </c>
      <c r="H805" t="s">
        <v>3903</v>
      </c>
      <c r="I805" s="375">
        <v>46746</v>
      </c>
      <c r="J805" t="s">
        <v>22</v>
      </c>
      <c r="K805" t="s">
        <v>3904</v>
      </c>
      <c r="L805" s="33">
        <v>140</v>
      </c>
      <c r="M805" s="33">
        <v>0</v>
      </c>
      <c r="N805" s="33">
        <v>140</v>
      </c>
      <c r="O805" s="33">
        <v>140</v>
      </c>
      <c r="P805" s="33">
        <v>0</v>
      </c>
      <c r="Q805" s="33">
        <v>0</v>
      </c>
      <c r="R805" s="33">
        <v>0</v>
      </c>
      <c r="S805" s="33">
        <v>0</v>
      </c>
      <c r="T805" s="33">
        <v>0</v>
      </c>
      <c r="U805" s="33">
        <v>0</v>
      </c>
      <c r="V805" s="33">
        <v>140</v>
      </c>
      <c r="W805" s="33">
        <v>0</v>
      </c>
      <c r="X805" s="33">
        <v>0</v>
      </c>
      <c r="Y805" s="33">
        <v>0</v>
      </c>
      <c r="Z805" s="33">
        <v>0</v>
      </c>
      <c r="AA805" s="33">
        <v>0</v>
      </c>
      <c r="AB805" s="33">
        <v>0</v>
      </c>
      <c r="AC805" t="s">
        <v>5100</v>
      </c>
      <c r="AD805" t="s">
        <v>3881</v>
      </c>
      <c r="AE805" t="s">
        <v>5101</v>
      </c>
      <c r="AF805" t="s">
        <v>3876</v>
      </c>
    </row>
    <row r="806" spans="1:32" x14ac:dyDescent="0.25">
      <c r="A806" s="161">
        <v>45686</v>
      </c>
      <c r="B806" t="s">
        <v>3867</v>
      </c>
      <c r="C806" t="s">
        <v>3868</v>
      </c>
      <c r="D806" t="s">
        <v>3877</v>
      </c>
      <c r="E806" t="s">
        <v>1914</v>
      </c>
      <c r="F806" s="375">
        <v>38049</v>
      </c>
      <c r="G806" t="s">
        <v>4252</v>
      </c>
      <c r="H806" t="s">
        <v>3871</v>
      </c>
      <c r="I806" s="375">
        <v>46810</v>
      </c>
      <c r="J806" t="s">
        <v>3867</v>
      </c>
      <c r="K806" t="s">
        <v>3904</v>
      </c>
      <c r="L806" s="33">
        <v>195</v>
      </c>
      <c r="M806" s="33">
        <v>195</v>
      </c>
      <c r="N806" s="33">
        <v>0</v>
      </c>
      <c r="O806" s="33">
        <v>0</v>
      </c>
      <c r="P806" s="33">
        <v>0</v>
      </c>
      <c r="Q806" s="33">
        <v>0</v>
      </c>
      <c r="R806" s="33">
        <v>195</v>
      </c>
      <c r="S806" s="33">
        <v>0</v>
      </c>
      <c r="T806" s="33">
        <v>0</v>
      </c>
      <c r="U806" s="33">
        <v>0</v>
      </c>
      <c r="V806" s="33">
        <v>0</v>
      </c>
      <c r="W806" s="33">
        <v>0</v>
      </c>
      <c r="X806" s="33">
        <v>0</v>
      </c>
      <c r="Y806" s="33">
        <v>0</v>
      </c>
      <c r="Z806" s="33">
        <v>0</v>
      </c>
      <c r="AA806" s="33">
        <v>0</v>
      </c>
      <c r="AB806" s="33">
        <v>0</v>
      </c>
      <c r="AC806" t="s">
        <v>4187</v>
      </c>
      <c r="AD806" t="s">
        <v>3874</v>
      </c>
      <c r="AE806" t="s">
        <v>5102</v>
      </c>
      <c r="AF806" t="s">
        <v>3876</v>
      </c>
    </row>
    <row r="807" spans="1:32" x14ac:dyDescent="0.25">
      <c r="A807" s="161">
        <v>45685</v>
      </c>
      <c r="B807" t="s">
        <v>3867</v>
      </c>
      <c r="C807" t="s">
        <v>3868</v>
      </c>
      <c r="D807" t="s">
        <v>3877</v>
      </c>
      <c r="E807" t="s">
        <v>3878</v>
      </c>
      <c r="F807" s="375">
        <v>40373</v>
      </c>
      <c r="G807" t="s">
        <v>3990</v>
      </c>
      <c r="H807" t="s">
        <v>3871</v>
      </c>
      <c r="I807" s="375">
        <v>46912</v>
      </c>
      <c r="J807" t="s">
        <v>3867</v>
      </c>
      <c r="K807" t="s">
        <v>3904</v>
      </c>
      <c r="L807" s="33">
        <v>0</v>
      </c>
      <c r="M807" s="33">
        <v>0</v>
      </c>
      <c r="N807" s="33">
        <v>0</v>
      </c>
      <c r="O807" s="33">
        <v>0</v>
      </c>
      <c r="P807" s="33">
        <v>0</v>
      </c>
      <c r="Q807" s="33">
        <v>0</v>
      </c>
      <c r="R807" s="33">
        <v>0</v>
      </c>
      <c r="S807" s="33">
        <v>0</v>
      </c>
      <c r="T807" s="33">
        <v>0</v>
      </c>
      <c r="U807" s="33">
        <v>0</v>
      </c>
      <c r="V807" s="33">
        <v>0</v>
      </c>
      <c r="W807" s="33">
        <v>0</v>
      </c>
      <c r="X807" s="33">
        <v>0</v>
      </c>
      <c r="Y807" s="33">
        <v>0</v>
      </c>
      <c r="Z807" s="33">
        <v>0</v>
      </c>
      <c r="AA807" s="33">
        <v>0</v>
      </c>
      <c r="AB807" s="33">
        <v>30</v>
      </c>
      <c r="AC807" t="s">
        <v>4139</v>
      </c>
      <c r="AD807" t="s">
        <v>3881</v>
      </c>
      <c r="AE807" t="s">
        <v>5103</v>
      </c>
      <c r="AF807" t="s">
        <v>3876</v>
      </c>
    </row>
    <row r="808" spans="1:32" x14ac:dyDescent="0.25">
      <c r="A808" s="161">
        <v>45685</v>
      </c>
      <c r="B808" t="s">
        <v>3867</v>
      </c>
      <c r="C808" t="s">
        <v>3868</v>
      </c>
      <c r="D808" t="s">
        <v>3877</v>
      </c>
      <c r="E808" t="s">
        <v>3878</v>
      </c>
      <c r="F808" s="375">
        <v>40373</v>
      </c>
      <c r="G808" t="s">
        <v>3990</v>
      </c>
      <c r="H808" t="s">
        <v>3909</v>
      </c>
      <c r="I808" s="375">
        <v>46914</v>
      </c>
      <c r="J808" t="s">
        <v>3867</v>
      </c>
      <c r="K808" t="s">
        <v>3904</v>
      </c>
      <c r="L808" s="33">
        <v>150</v>
      </c>
      <c r="M808" s="33">
        <v>0</v>
      </c>
      <c r="N808" s="33">
        <v>120</v>
      </c>
      <c r="O808" s="33">
        <v>120</v>
      </c>
      <c r="P808" s="33">
        <v>0</v>
      </c>
      <c r="Q808" s="33">
        <v>0</v>
      </c>
      <c r="R808" s="33">
        <v>30</v>
      </c>
      <c r="S808" s="33">
        <v>30</v>
      </c>
      <c r="T808" s="33">
        <v>0</v>
      </c>
      <c r="U808" s="33">
        <v>0</v>
      </c>
      <c r="V808" s="33">
        <v>150</v>
      </c>
      <c r="W808" s="33">
        <v>0</v>
      </c>
      <c r="X808" s="33">
        <v>0</v>
      </c>
      <c r="Y808" s="33">
        <v>0</v>
      </c>
      <c r="Z808" s="33">
        <v>0</v>
      </c>
      <c r="AA808" s="33">
        <v>0</v>
      </c>
      <c r="AB808" s="33">
        <v>30</v>
      </c>
      <c r="AC808" t="s">
        <v>4139</v>
      </c>
      <c r="AD808" t="s">
        <v>3881</v>
      </c>
      <c r="AE808" t="s">
        <v>5103</v>
      </c>
      <c r="AF808" t="s">
        <v>3876</v>
      </c>
    </row>
    <row r="809" spans="1:32" x14ac:dyDescent="0.25">
      <c r="A809" s="161">
        <v>45679</v>
      </c>
      <c r="B809" t="s">
        <v>3867</v>
      </c>
      <c r="C809" t="s">
        <v>3894</v>
      </c>
      <c r="D809" t="s">
        <v>3996</v>
      </c>
      <c r="E809" t="s">
        <v>3907</v>
      </c>
      <c r="F809" s="375">
        <v>40233</v>
      </c>
      <c r="G809" t="s">
        <v>4201</v>
      </c>
      <c r="H809" t="s">
        <v>3871</v>
      </c>
      <c r="I809" s="375">
        <v>46916</v>
      </c>
      <c r="J809" t="s">
        <v>3867</v>
      </c>
      <c r="K809" t="s">
        <v>3904</v>
      </c>
      <c r="L809" s="33">
        <v>51.98</v>
      </c>
      <c r="M809" s="33">
        <v>51.98</v>
      </c>
      <c r="N809" s="33">
        <v>0</v>
      </c>
      <c r="O809" s="33">
        <v>0</v>
      </c>
      <c r="P809" s="33">
        <v>0</v>
      </c>
      <c r="Q809" s="33">
        <v>0</v>
      </c>
      <c r="R809" s="33">
        <v>51.98</v>
      </c>
      <c r="S809" s="33">
        <v>0</v>
      </c>
      <c r="T809" s="33">
        <v>0</v>
      </c>
      <c r="U809" s="33">
        <v>0</v>
      </c>
      <c r="V809" s="33">
        <v>0</v>
      </c>
      <c r="W809" s="33">
        <v>0</v>
      </c>
      <c r="X809" s="33">
        <v>0</v>
      </c>
      <c r="Y809" s="33">
        <v>0</v>
      </c>
      <c r="Z809" s="33">
        <v>0</v>
      </c>
      <c r="AA809" s="33">
        <v>0</v>
      </c>
      <c r="AB809" s="33">
        <v>0</v>
      </c>
      <c r="AC809" t="s">
        <v>4032</v>
      </c>
      <c r="AD809" t="s">
        <v>3881</v>
      </c>
      <c r="AE809" t="s">
        <v>5104</v>
      </c>
      <c r="AF809" t="s">
        <v>3876</v>
      </c>
    </row>
    <row r="810" spans="1:32" x14ac:dyDescent="0.25">
      <c r="A810" s="161">
        <v>45675</v>
      </c>
      <c r="B810" t="s">
        <v>3867</v>
      </c>
      <c r="C810" t="s">
        <v>3894</v>
      </c>
      <c r="D810" t="s">
        <v>3996</v>
      </c>
      <c r="E810" t="s">
        <v>3907</v>
      </c>
      <c r="F810" s="375">
        <v>38770</v>
      </c>
      <c r="G810" t="s">
        <v>5105</v>
      </c>
      <c r="H810" t="s">
        <v>3923</v>
      </c>
      <c r="I810" s="375">
        <v>46920</v>
      </c>
      <c r="J810" t="s">
        <v>3867</v>
      </c>
      <c r="K810" t="s">
        <v>3904</v>
      </c>
      <c r="L810" s="33">
        <v>700</v>
      </c>
      <c r="M810" s="33">
        <v>0</v>
      </c>
      <c r="N810" s="33">
        <v>560</v>
      </c>
      <c r="O810" s="33">
        <v>560</v>
      </c>
      <c r="P810" s="33">
        <v>0</v>
      </c>
      <c r="Q810" s="33">
        <v>0</v>
      </c>
      <c r="R810" s="33">
        <v>140</v>
      </c>
      <c r="S810" s="33">
        <v>140</v>
      </c>
      <c r="T810" s="33">
        <v>0</v>
      </c>
      <c r="U810" s="33">
        <v>0</v>
      </c>
      <c r="V810" s="33">
        <v>700</v>
      </c>
      <c r="W810" s="33">
        <v>0</v>
      </c>
      <c r="X810" s="33">
        <v>0</v>
      </c>
      <c r="Y810" s="33">
        <v>0</v>
      </c>
      <c r="Z810" s="33">
        <v>0</v>
      </c>
      <c r="AA810" s="33">
        <v>0</v>
      </c>
      <c r="AB810" s="33">
        <v>180</v>
      </c>
      <c r="AC810" t="s">
        <v>3945</v>
      </c>
      <c r="AD810" t="s">
        <v>3881</v>
      </c>
      <c r="AE810" t="s">
        <v>5106</v>
      </c>
      <c r="AF810" t="s">
        <v>3876</v>
      </c>
    </row>
    <row r="811" spans="1:32" x14ac:dyDescent="0.25">
      <c r="A811" s="161">
        <v>45675</v>
      </c>
      <c r="B811" t="s">
        <v>3867</v>
      </c>
      <c r="C811" t="s">
        <v>3894</v>
      </c>
      <c r="D811" t="s">
        <v>3996</v>
      </c>
      <c r="E811" t="s">
        <v>3907</v>
      </c>
      <c r="F811" s="375">
        <v>38770</v>
      </c>
      <c r="G811" t="s">
        <v>5105</v>
      </c>
      <c r="H811" t="s">
        <v>3871</v>
      </c>
      <c r="I811" s="375">
        <v>46922</v>
      </c>
      <c r="J811" t="s">
        <v>3867</v>
      </c>
      <c r="K811" t="s">
        <v>3904</v>
      </c>
      <c r="L811" s="33">
        <v>35</v>
      </c>
      <c r="M811" s="33">
        <v>35</v>
      </c>
      <c r="N811" s="33">
        <v>0</v>
      </c>
      <c r="O811" s="33">
        <v>0</v>
      </c>
      <c r="P811" s="33">
        <v>0</v>
      </c>
      <c r="Q811" s="33">
        <v>0</v>
      </c>
      <c r="R811" s="33">
        <v>35</v>
      </c>
      <c r="S811" s="33">
        <v>0</v>
      </c>
      <c r="T811" s="33">
        <v>0</v>
      </c>
      <c r="U811" s="33">
        <v>0</v>
      </c>
      <c r="V811" s="33">
        <v>0</v>
      </c>
      <c r="W811" s="33">
        <v>0</v>
      </c>
      <c r="X811" s="33">
        <v>0</v>
      </c>
      <c r="Y811" s="33">
        <v>0</v>
      </c>
      <c r="Z811" s="33">
        <v>0</v>
      </c>
      <c r="AA811" s="33">
        <v>0</v>
      </c>
      <c r="AB811" s="33">
        <v>180</v>
      </c>
      <c r="AC811" t="s">
        <v>3945</v>
      </c>
      <c r="AD811" t="s">
        <v>3881</v>
      </c>
      <c r="AE811" t="s">
        <v>5106</v>
      </c>
      <c r="AF811" t="s">
        <v>3876</v>
      </c>
    </row>
    <row r="812" spans="1:32" x14ac:dyDescent="0.25">
      <c r="A812" s="161">
        <v>45683</v>
      </c>
      <c r="B812" t="s">
        <v>3867</v>
      </c>
      <c r="C812" t="s">
        <v>3894</v>
      </c>
      <c r="D812" t="s">
        <v>3891</v>
      </c>
      <c r="E812" t="s">
        <v>3907</v>
      </c>
      <c r="F812" s="375">
        <v>40498</v>
      </c>
      <c r="G812" t="s">
        <v>4068</v>
      </c>
      <c r="H812" t="s">
        <v>3871</v>
      </c>
      <c r="I812" s="375">
        <v>46941</v>
      </c>
      <c r="J812" t="s">
        <v>3867</v>
      </c>
      <c r="K812" t="s">
        <v>3904</v>
      </c>
      <c r="L812" s="33">
        <v>155.93</v>
      </c>
      <c r="M812" s="33">
        <v>155.93</v>
      </c>
      <c r="N812" s="33">
        <v>0</v>
      </c>
      <c r="O812" s="33">
        <v>0</v>
      </c>
      <c r="P812" s="33">
        <v>0</v>
      </c>
      <c r="Q812" s="33">
        <v>0</v>
      </c>
      <c r="R812" s="33">
        <v>155.93</v>
      </c>
      <c r="S812" s="33">
        <v>0</v>
      </c>
      <c r="T812" s="33">
        <v>0</v>
      </c>
      <c r="U812" s="33">
        <v>0</v>
      </c>
      <c r="V812" s="33">
        <v>0</v>
      </c>
      <c r="W812" s="33">
        <v>0</v>
      </c>
      <c r="X812" s="33">
        <v>0</v>
      </c>
      <c r="Y812" s="33">
        <v>0</v>
      </c>
      <c r="Z812" s="33">
        <v>0</v>
      </c>
      <c r="AA812" s="33">
        <v>0</v>
      </c>
      <c r="AB812" s="33">
        <v>0</v>
      </c>
      <c r="AC812" t="s">
        <v>3873</v>
      </c>
      <c r="AD812" t="s">
        <v>3881</v>
      </c>
      <c r="AE812" t="s">
        <v>5107</v>
      </c>
      <c r="AF812" t="s">
        <v>3876</v>
      </c>
    </row>
    <row r="813" spans="1:32" x14ac:dyDescent="0.25">
      <c r="A813" s="161">
        <v>45678</v>
      </c>
      <c r="B813" t="s">
        <v>3867</v>
      </c>
      <c r="C813" t="s">
        <v>3868</v>
      </c>
      <c r="D813" t="s">
        <v>3915</v>
      </c>
      <c r="E813" t="s">
        <v>1914</v>
      </c>
      <c r="F813" s="375">
        <v>35430</v>
      </c>
      <c r="G813" t="s">
        <v>4665</v>
      </c>
      <c r="H813" t="s">
        <v>3903</v>
      </c>
      <c r="I813" s="375">
        <v>46951</v>
      </c>
      <c r="J813" t="s">
        <v>3867</v>
      </c>
      <c r="K813" t="s">
        <v>3904</v>
      </c>
      <c r="L813" s="33">
        <v>8575</v>
      </c>
      <c r="M813" s="33">
        <v>1470</v>
      </c>
      <c r="N813" s="33">
        <v>7840</v>
      </c>
      <c r="O813" s="33">
        <v>7840</v>
      </c>
      <c r="P813" s="33">
        <v>0</v>
      </c>
      <c r="Q813" s="33">
        <v>0</v>
      </c>
      <c r="R813" s="33">
        <v>735</v>
      </c>
      <c r="S813" s="33">
        <v>0</v>
      </c>
      <c r="T813" s="33">
        <v>0</v>
      </c>
      <c r="U813" s="33">
        <v>0</v>
      </c>
      <c r="V813" s="33">
        <v>7840</v>
      </c>
      <c r="W813" s="33">
        <v>0</v>
      </c>
      <c r="X813" s="33">
        <v>0</v>
      </c>
      <c r="Y813" s="33">
        <v>0</v>
      </c>
      <c r="Z813" s="33">
        <v>0</v>
      </c>
      <c r="AA813" s="33">
        <v>0</v>
      </c>
      <c r="AB813" s="33">
        <v>0</v>
      </c>
      <c r="AC813" t="s">
        <v>3880</v>
      </c>
      <c r="AD813" t="s">
        <v>3874</v>
      </c>
      <c r="AE813" t="s">
        <v>5108</v>
      </c>
      <c r="AF813" t="s">
        <v>3876</v>
      </c>
    </row>
    <row r="814" spans="1:32" x14ac:dyDescent="0.25">
      <c r="A814" s="161">
        <v>45668</v>
      </c>
      <c r="B814" t="s">
        <v>3867</v>
      </c>
      <c r="C814" t="s">
        <v>3894</v>
      </c>
      <c r="D814" t="s">
        <v>3891</v>
      </c>
      <c r="E814" t="s">
        <v>3907</v>
      </c>
      <c r="F814" s="375">
        <v>40031</v>
      </c>
      <c r="G814" t="s">
        <v>5109</v>
      </c>
      <c r="H814" t="s">
        <v>3871</v>
      </c>
      <c r="I814" s="375">
        <v>46985</v>
      </c>
      <c r="J814" t="s">
        <v>3867</v>
      </c>
      <c r="K814" t="s">
        <v>3904</v>
      </c>
      <c r="L814" s="33">
        <v>801.93</v>
      </c>
      <c r="M814" s="33">
        <v>512.92999999999995</v>
      </c>
      <c r="N814" s="33">
        <v>0</v>
      </c>
      <c r="O814" s="33">
        <v>0</v>
      </c>
      <c r="P814" s="33">
        <v>0</v>
      </c>
      <c r="Q814" s="33">
        <v>0</v>
      </c>
      <c r="R814" s="33">
        <v>801.93</v>
      </c>
      <c r="S814" s="33">
        <v>289</v>
      </c>
      <c r="T814" s="33">
        <v>0</v>
      </c>
      <c r="U814" s="33">
        <v>0</v>
      </c>
      <c r="V814" s="33">
        <v>289</v>
      </c>
      <c r="W814" s="33">
        <v>0</v>
      </c>
      <c r="X814" s="33">
        <v>0</v>
      </c>
      <c r="Y814" s="33">
        <v>0</v>
      </c>
      <c r="Z814" s="33">
        <v>0</v>
      </c>
      <c r="AA814" s="33">
        <v>0</v>
      </c>
      <c r="AB814" s="33">
        <v>289</v>
      </c>
      <c r="AC814" t="s">
        <v>3873</v>
      </c>
      <c r="AD814" t="s">
        <v>3881</v>
      </c>
      <c r="AE814" t="s">
        <v>5110</v>
      </c>
      <c r="AF814" t="s">
        <v>3876</v>
      </c>
    </row>
    <row r="815" spans="1:32" x14ac:dyDescent="0.25">
      <c r="A815" s="161">
        <v>45676</v>
      </c>
      <c r="B815" t="s">
        <v>3867</v>
      </c>
      <c r="C815" t="s">
        <v>3868</v>
      </c>
      <c r="D815" t="s">
        <v>3867</v>
      </c>
      <c r="E815" t="s">
        <v>1914</v>
      </c>
      <c r="F815" s="375">
        <v>40764</v>
      </c>
      <c r="G815" t="s">
        <v>4543</v>
      </c>
      <c r="H815" t="s">
        <v>3903</v>
      </c>
      <c r="I815" s="375">
        <v>47007</v>
      </c>
      <c r="J815" t="s">
        <v>3867</v>
      </c>
      <c r="K815" t="s">
        <v>3904</v>
      </c>
      <c r="L815" s="33">
        <v>9870</v>
      </c>
      <c r="M815" s="33">
        <v>1470</v>
      </c>
      <c r="N815" s="33">
        <v>9135</v>
      </c>
      <c r="O815" s="33">
        <v>9135</v>
      </c>
      <c r="P815" s="33">
        <v>0</v>
      </c>
      <c r="Q815" s="33">
        <v>0</v>
      </c>
      <c r="R815" s="33">
        <v>735</v>
      </c>
      <c r="S815" s="33">
        <v>0</v>
      </c>
      <c r="T815" s="33">
        <v>0</v>
      </c>
      <c r="U815" s="33">
        <v>0</v>
      </c>
      <c r="V815" s="33">
        <v>9135</v>
      </c>
      <c r="W815" s="33">
        <v>0</v>
      </c>
      <c r="X815" s="33">
        <v>0</v>
      </c>
      <c r="Y815" s="33">
        <v>0</v>
      </c>
      <c r="Z815" s="33">
        <v>0</v>
      </c>
      <c r="AA815" s="33">
        <v>0</v>
      </c>
      <c r="AB815" s="33">
        <v>0</v>
      </c>
      <c r="AC815" t="s">
        <v>3880</v>
      </c>
      <c r="AD815" t="s">
        <v>5010</v>
      </c>
      <c r="AE815" t="s">
        <v>5111</v>
      </c>
      <c r="AF815" t="s">
        <v>3876</v>
      </c>
    </row>
    <row r="816" spans="1:32" x14ac:dyDescent="0.25">
      <c r="A816" s="161">
        <v>45665</v>
      </c>
      <c r="B816" t="s">
        <v>3867</v>
      </c>
      <c r="C816" t="s">
        <v>3894</v>
      </c>
      <c r="D816" t="s">
        <v>3891</v>
      </c>
      <c r="E816" t="s">
        <v>3997</v>
      </c>
      <c r="F816" s="375">
        <v>40955</v>
      </c>
      <c r="G816" t="s">
        <v>4396</v>
      </c>
      <c r="H816" t="s">
        <v>3909</v>
      </c>
      <c r="I816" s="375">
        <v>47042</v>
      </c>
      <c r="J816" t="s">
        <v>3867</v>
      </c>
      <c r="K816" t="s">
        <v>3904</v>
      </c>
      <c r="L816" s="33">
        <v>303</v>
      </c>
      <c r="M816" s="33">
        <v>0</v>
      </c>
      <c r="N816" s="33">
        <v>242.4</v>
      </c>
      <c r="O816" s="33">
        <v>242.4</v>
      </c>
      <c r="P816" s="33">
        <v>0</v>
      </c>
      <c r="Q816" s="33">
        <v>0</v>
      </c>
      <c r="R816" s="33">
        <v>60.6</v>
      </c>
      <c r="S816" s="33">
        <v>60.6</v>
      </c>
      <c r="T816" s="33">
        <v>0</v>
      </c>
      <c r="U816" s="33">
        <v>0</v>
      </c>
      <c r="V816" s="33">
        <v>303</v>
      </c>
      <c r="W816" s="33">
        <v>0</v>
      </c>
      <c r="X816" s="33">
        <v>0</v>
      </c>
      <c r="Y816" s="33">
        <v>0</v>
      </c>
      <c r="Z816" s="33">
        <v>0</v>
      </c>
      <c r="AA816" s="33">
        <v>0</v>
      </c>
      <c r="AB816" s="33">
        <v>0</v>
      </c>
      <c r="AC816" t="s">
        <v>4009</v>
      </c>
      <c r="AD816" t="s">
        <v>3874</v>
      </c>
      <c r="AE816" t="s">
        <v>5112</v>
      </c>
      <c r="AF816" t="s">
        <v>3876</v>
      </c>
    </row>
    <row r="817" spans="1:32" x14ac:dyDescent="0.25">
      <c r="A817" s="161">
        <v>45680</v>
      </c>
      <c r="B817" t="s">
        <v>3867</v>
      </c>
      <c r="C817" t="s">
        <v>3894</v>
      </c>
      <c r="D817" t="s">
        <v>3891</v>
      </c>
      <c r="E817" t="s">
        <v>2236</v>
      </c>
      <c r="F817" s="375">
        <v>41029</v>
      </c>
      <c r="G817" t="s">
        <v>5113</v>
      </c>
      <c r="H817" t="s">
        <v>3871</v>
      </c>
      <c r="I817" s="375">
        <v>47054</v>
      </c>
      <c r="J817" t="s">
        <v>3867</v>
      </c>
      <c r="K817" t="s">
        <v>3904</v>
      </c>
      <c r="L817" s="33">
        <v>766.93</v>
      </c>
      <c r="M817" s="33">
        <v>477.93</v>
      </c>
      <c r="N817" s="33">
        <v>0</v>
      </c>
      <c r="O817" s="33">
        <v>0</v>
      </c>
      <c r="P817" s="33">
        <v>0</v>
      </c>
      <c r="Q817" s="33">
        <v>0</v>
      </c>
      <c r="R817" s="33">
        <v>766.93</v>
      </c>
      <c r="S817" s="33">
        <v>289</v>
      </c>
      <c r="T817" s="33">
        <v>0</v>
      </c>
      <c r="U817" s="33">
        <v>0</v>
      </c>
      <c r="V817" s="33">
        <v>289</v>
      </c>
      <c r="W817" s="33">
        <v>0</v>
      </c>
      <c r="X817" s="33">
        <v>0</v>
      </c>
      <c r="Y817" s="33">
        <v>0</v>
      </c>
      <c r="Z817" s="33">
        <v>0</v>
      </c>
      <c r="AA817" s="33">
        <v>0</v>
      </c>
      <c r="AB817" s="33">
        <v>0</v>
      </c>
      <c r="AC817" t="s">
        <v>3873</v>
      </c>
      <c r="AD817" t="s">
        <v>3881</v>
      </c>
      <c r="AE817" t="s">
        <v>5114</v>
      </c>
      <c r="AF817" t="s">
        <v>3876</v>
      </c>
    </row>
    <row r="818" spans="1:32" x14ac:dyDescent="0.25">
      <c r="A818" s="161">
        <v>45682</v>
      </c>
      <c r="B818" t="s">
        <v>3867</v>
      </c>
      <c r="C818" t="s">
        <v>3894</v>
      </c>
      <c r="D818" t="s">
        <v>3891</v>
      </c>
      <c r="E818" t="s">
        <v>2236</v>
      </c>
      <c r="F818" s="375">
        <v>41043</v>
      </c>
      <c r="G818" t="s">
        <v>5115</v>
      </c>
      <c r="H818" t="s">
        <v>3871</v>
      </c>
      <c r="I818" s="375">
        <v>47083</v>
      </c>
      <c r="J818" t="s">
        <v>3867</v>
      </c>
      <c r="K818" t="s">
        <v>3904</v>
      </c>
      <c r="L818" s="33">
        <v>766.93</v>
      </c>
      <c r="M818" s="33">
        <v>477.93</v>
      </c>
      <c r="N818" s="33">
        <v>0</v>
      </c>
      <c r="O818" s="33">
        <v>0</v>
      </c>
      <c r="P818" s="33">
        <v>0</v>
      </c>
      <c r="Q818" s="33">
        <v>0</v>
      </c>
      <c r="R818" s="33">
        <v>766.93</v>
      </c>
      <c r="S818" s="33">
        <v>289</v>
      </c>
      <c r="T818" s="33">
        <v>0</v>
      </c>
      <c r="U818" s="33">
        <v>0</v>
      </c>
      <c r="V818" s="33">
        <v>289</v>
      </c>
      <c r="W818" s="33">
        <v>0</v>
      </c>
      <c r="X818" s="33">
        <v>0</v>
      </c>
      <c r="Y818" s="33">
        <v>0</v>
      </c>
      <c r="Z818" s="33">
        <v>0</v>
      </c>
      <c r="AA818" s="33">
        <v>0</v>
      </c>
      <c r="AB818" s="33">
        <v>0</v>
      </c>
      <c r="AC818" t="s">
        <v>4018</v>
      </c>
      <c r="AD818" t="s">
        <v>3881</v>
      </c>
      <c r="AE818" t="s">
        <v>5116</v>
      </c>
      <c r="AF818" t="s">
        <v>3876</v>
      </c>
    </row>
    <row r="819" spans="1:32" x14ac:dyDescent="0.25">
      <c r="A819" s="161">
        <v>45662</v>
      </c>
      <c r="B819" t="s">
        <v>3867</v>
      </c>
      <c r="C819" t="s">
        <v>3894</v>
      </c>
      <c r="D819" t="s">
        <v>3891</v>
      </c>
      <c r="E819" t="s">
        <v>2236</v>
      </c>
      <c r="F819" s="375">
        <v>38826</v>
      </c>
      <c r="G819" t="s">
        <v>4054</v>
      </c>
      <c r="H819" t="s">
        <v>3871</v>
      </c>
      <c r="I819" s="375">
        <v>47087</v>
      </c>
      <c r="J819" t="s">
        <v>3867</v>
      </c>
      <c r="K819" t="s">
        <v>3904</v>
      </c>
      <c r="L819" s="33">
        <v>208</v>
      </c>
      <c r="M819" s="33">
        <v>178</v>
      </c>
      <c r="N819" s="33">
        <v>0</v>
      </c>
      <c r="O819" s="33">
        <v>0</v>
      </c>
      <c r="P819" s="33">
        <v>0</v>
      </c>
      <c r="Q819" s="33">
        <v>0</v>
      </c>
      <c r="R819" s="33">
        <v>208</v>
      </c>
      <c r="S819" s="33">
        <v>30</v>
      </c>
      <c r="T819" s="33">
        <v>0</v>
      </c>
      <c r="U819" s="33">
        <v>0</v>
      </c>
      <c r="V819" s="33">
        <v>30</v>
      </c>
      <c r="W819" s="33">
        <v>0</v>
      </c>
      <c r="X819" s="33">
        <v>0</v>
      </c>
      <c r="Y819" s="33">
        <v>0</v>
      </c>
      <c r="Z819" s="33">
        <v>0</v>
      </c>
      <c r="AA819" s="33">
        <v>0</v>
      </c>
      <c r="AB819" s="33">
        <v>782.08</v>
      </c>
      <c r="AC819" t="s">
        <v>3873</v>
      </c>
      <c r="AD819" t="s">
        <v>3881</v>
      </c>
      <c r="AE819" t="s">
        <v>5117</v>
      </c>
      <c r="AF819" t="s">
        <v>3876</v>
      </c>
    </row>
    <row r="820" spans="1:32" x14ac:dyDescent="0.25">
      <c r="A820" s="161">
        <v>45687</v>
      </c>
      <c r="B820" t="s">
        <v>3867</v>
      </c>
      <c r="C820" t="s">
        <v>3894</v>
      </c>
      <c r="D820" t="s">
        <v>4334</v>
      </c>
      <c r="E820" t="s">
        <v>2236</v>
      </c>
      <c r="F820" s="375">
        <v>41055</v>
      </c>
      <c r="G820" t="s">
        <v>5118</v>
      </c>
      <c r="H820" t="s">
        <v>3923</v>
      </c>
      <c r="I820" s="375">
        <v>47088</v>
      </c>
      <c r="J820" t="s">
        <v>3867</v>
      </c>
      <c r="K820" t="s">
        <v>3904</v>
      </c>
      <c r="L820" s="33">
        <v>518</v>
      </c>
      <c r="M820" s="33">
        <v>0</v>
      </c>
      <c r="N820" s="33">
        <v>414.4</v>
      </c>
      <c r="O820" s="33">
        <v>414.4</v>
      </c>
      <c r="P820" s="33">
        <v>0</v>
      </c>
      <c r="Q820" s="33">
        <v>0</v>
      </c>
      <c r="R820" s="33">
        <v>103.6</v>
      </c>
      <c r="S820" s="33">
        <v>103.6</v>
      </c>
      <c r="T820" s="33">
        <v>0</v>
      </c>
      <c r="U820" s="33">
        <v>0</v>
      </c>
      <c r="V820" s="33">
        <v>518</v>
      </c>
      <c r="W820" s="33">
        <v>0</v>
      </c>
      <c r="X820" s="33">
        <v>0</v>
      </c>
      <c r="Y820" s="33">
        <v>0</v>
      </c>
      <c r="Z820" s="33">
        <v>0</v>
      </c>
      <c r="AA820" s="33">
        <v>0</v>
      </c>
      <c r="AB820" s="33">
        <v>0</v>
      </c>
      <c r="AC820" t="s">
        <v>4105</v>
      </c>
      <c r="AD820" t="s">
        <v>3874</v>
      </c>
      <c r="AE820" t="s">
        <v>5119</v>
      </c>
      <c r="AF820" t="s">
        <v>3876</v>
      </c>
    </row>
    <row r="821" spans="1:32" x14ac:dyDescent="0.25">
      <c r="A821" s="161">
        <v>45664</v>
      </c>
      <c r="B821" t="s">
        <v>3867</v>
      </c>
      <c r="C821" t="s">
        <v>3894</v>
      </c>
      <c r="D821" t="s">
        <v>3891</v>
      </c>
      <c r="E821" t="s">
        <v>3907</v>
      </c>
      <c r="F821" s="375">
        <v>40839</v>
      </c>
      <c r="G821" t="s">
        <v>4676</v>
      </c>
      <c r="H821" t="s">
        <v>3871</v>
      </c>
      <c r="I821" s="375">
        <v>47135</v>
      </c>
      <c r="J821" t="s">
        <v>3867</v>
      </c>
      <c r="K821" t="s">
        <v>3904</v>
      </c>
      <c r="L821" s="33">
        <v>3410.95</v>
      </c>
      <c r="M821" s="33">
        <v>441.48</v>
      </c>
      <c r="N821" s="33">
        <v>1000</v>
      </c>
      <c r="O821" s="33">
        <v>1000</v>
      </c>
      <c r="P821" s="33">
        <v>0</v>
      </c>
      <c r="Q821" s="33">
        <v>0</v>
      </c>
      <c r="R821" s="33">
        <v>2410.9499999999998</v>
      </c>
      <c r="S821" s="33">
        <v>1969.48</v>
      </c>
      <c r="T821" s="33">
        <v>0</v>
      </c>
      <c r="U821" s="33">
        <v>0</v>
      </c>
      <c r="V821" s="33">
        <v>2969.48</v>
      </c>
      <c r="W821" s="33">
        <v>0</v>
      </c>
      <c r="X821" s="33">
        <v>0</v>
      </c>
      <c r="Y821" s="33">
        <v>0</v>
      </c>
      <c r="Z821" s="33">
        <v>0</v>
      </c>
      <c r="AA821" s="33">
        <v>0</v>
      </c>
      <c r="AB821" s="33">
        <v>2383.0100000000002</v>
      </c>
      <c r="AC821" t="s">
        <v>3910</v>
      </c>
      <c r="AD821" t="s">
        <v>3881</v>
      </c>
      <c r="AE821" t="s">
        <v>5120</v>
      </c>
      <c r="AF821" t="s">
        <v>3876</v>
      </c>
    </row>
    <row r="822" spans="1:32" x14ac:dyDescent="0.25">
      <c r="A822" s="161">
        <v>45687</v>
      </c>
      <c r="B822" t="s">
        <v>3867</v>
      </c>
      <c r="C822" t="s">
        <v>3894</v>
      </c>
      <c r="D822" t="s">
        <v>3891</v>
      </c>
      <c r="E822" t="s">
        <v>3907</v>
      </c>
      <c r="F822" s="375">
        <v>40414</v>
      </c>
      <c r="G822" t="s">
        <v>5121</v>
      </c>
      <c r="H822" t="s">
        <v>3909</v>
      </c>
      <c r="I822" s="375">
        <v>47151</v>
      </c>
      <c r="J822" t="s">
        <v>3867</v>
      </c>
      <c r="K822" t="s">
        <v>3904</v>
      </c>
      <c r="L822" s="33">
        <v>60</v>
      </c>
      <c r="M822" s="33">
        <v>0</v>
      </c>
      <c r="N822" s="33">
        <v>48</v>
      </c>
      <c r="O822" s="33">
        <v>48</v>
      </c>
      <c r="P822" s="33">
        <v>0</v>
      </c>
      <c r="Q822" s="33">
        <v>0</v>
      </c>
      <c r="R822" s="33">
        <v>12</v>
      </c>
      <c r="S822" s="33">
        <v>12</v>
      </c>
      <c r="T822" s="33">
        <v>0</v>
      </c>
      <c r="U822" s="33">
        <v>0</v>
      </c>
      <c r="V822" s="33">
        <v>60</v>
      </c>
      <c r="W822" s="33">
        <v>0</v>
      </c>
      <c r="X822" s="33">
        <v>0</v>
      </c>
      <c r="Y822" s="33">
        <v>0</v>
      </c>
      <c r="Z822" s="33">
        <v>0</v>
      </c>
      <c r="AA822" s="33">
        <v>0</v>
      </c>
      <c r="AB822" s="33">
        <v>0</v>
      </c>
      <c r="AC822" t="s">
        <v>3938</v>
      </c>
      <c r="AD822" t="s">
        <v>3881</v>
      </c>
      <c r="AE822" t="s">
        <v>5122</v>
      </c>
      <c r="AF822" t="s">
        <v>3876</v>
      </c>
    </row>
    <row r="823" spans="1:32" x14ac:dyDescent="0.25">
      <c r="A823" s="161">
        <v>45670</v>
      </c>
      <c r="B823" t="s">
        <v>3867</v>
      </c>
      <c r="C823" t="s">
        <v>3868</v>
      </c>
      <c r="D823" t="s">
        <v>3877</v>
      </c>
      <c r="E823" t="s">
        <v>1914</v>
      </c>
      <c r="F823" s="375">
        <v>40960</v>
      </c>
      <c r="G823" t="s">
        <v>4152</v>
      </c>
      <c r="H823" t="s">
        <v>3871</v>
      </c>
      <c r="I823" s="375">
        <v>47164</v>
      </c>
      <c r="J823" t="s">
        <v>3867</v>
      </c>
      <c r="K823" t="s">
        <v>3904</v>
      </c>
      <c r="L823" s="33">
        <v>657.61</v>
      </c>
      <c r="M823" s="33">
        <v>0</v>
      </c>
      <c r="N823" s="33">
        <v>0</v>
      </c>
      <c r="O823" s="33">
        <v>0</v>
      </c>
      <c r="P823" s="33">
        <v>0</v>
      </c>
      <c r="Q823" s="33">
        <v>0</v>
      </c>
      <c r="R823" s="33">
        <v>657.61</v>
      </c>
      <c r="S823" s="33">
        <v>657.61</v>
      </c>
      <c r="T823" s="33">
        <v>0</v>
      </c>
      <c r="U823" s="33">
        <v>0</v>
      </c>
      <c r="V823" s="33">
        <v>657.61</v>
      </c>
      <c r="W823" s="33">
        <v>0</v>
      </c>
      <c r="X823" s="33">
        <v>0</v>
      </c>
      <c r="Y823" s="33">
        <v>0</v>
      </c>
      <c r="Z823" s="33">
        <v>0</v>
      </c>
      <c r="AA823" s="33">
        <v>0</v>
      </c>
      <c r="AB823" s="33">
        <v>657.62</v>
      </c>
      <c r="AC823" t="s">
        <v>3873</v>
      </c>
      <c r="AD823" t="s">
        <v>3881</v>
      </c>
      <c r="AE823" t="s">
        <v>5123</v>
      </c>
      <c r="AF823" t="s">
        <v>3876</v>
      </c>
    </row>
    <row r="824" spans="1:32" x14ac:dyDescent="0.25">
      <c r="A824" s="161">
        <v>45665</v>
      </c>
      <c r="B824" t="s">
        <v>3867</v>
      </c>
      <c r="C824" t="s">
        <v>3894</v>
      </c>
      <c r="D824" t="s">
        <v>3996</v>
      </c>
      <c r="E824" t="s">
        <v>2236</v>
      </c>
      <c r="F824" s="375">
        <v>40761</v>
      </c>
      <c r="G824" t="s">
        <v>4104</v>
      </c>
      <c r="H824" t="s">
        <v>3871</v>
      </c>
      <c r="I824" s="375">
        <v>47204</v>
      </c>
      <c r="J824" t="s">
        <v>3867</v>
      </c>
      <c r="K824" t="s">
        <v>3904</v>
      </c>
      <c r="L824" s="33">
        <v>384.67</v>
      </c>
      <c r="M824" s="33">
        <v>384.67</v>
      </c>
      <c r="N824" s="33">
        <v>0</v>
      </c>
      <c r="O824" s="33">
        <v>0</v>
      </c>
      <c r="P824" s="33">
        <v>0</v>
      </c>
      <c r="Q824" s="33">
        <v>0</v>
      </c>
      <c r="R824" s="33">
        <v>384.67</v>
      </c>
      <c r="S824" s="33">
        <v>0</v>
      </c>
      <c r="T824" s="33">
        <v>0</v>
      </c>
      <c r="U824" s="33">
        <v>0</v>
      </c>
      <c r="V824" s="33">
        <v>0</v>
      </c>
      <c r="W824" s="33">
        <v>0</v>
      </c>
      <c r="X824" s="33">
        <v>0</v>
      </c>
      <c r="Y824" s="33">
        <v>0</v>
      </c>
      <c r="Z824" s="33">
        <v>0</v>
      </c>
      <c r="AA824" s="33">
        <v>0</v>
      </c>
      <c r="AB824" s="33">
        <v>0</v>
      </c>
      <c r="AC824" t="s">
        <v>4105</v>
      </c>
      <c r="AD824" t="s">
        <v>3881</v>
      </c>
      <c r="AE824" t="s">
        <v>5124</v>
      </c>
      <c r="AF824" t="s">
        <v>3876</v>
      </c>
    </row>
    <row r="825" spans="1:32" x14ac:dyDescent="0.25">
      <c r="A825" s="161">
        <v>45669</v>
      </c>
      <c r="B825" t="s">
        <v>3867</v>
      </c>
      <c r="C825" t="s">
        <v>3894</v>
      </c>
      <c r="D825" t="s">
        <v>3891</v>
      </c>
      <c r="E825" t="s">
        <v>3997</v>
      </c>
      <c r="F825" s="375">
        <v>38812</v>
      </c>
      <c r="G825" t="s">
        <v>4760</v>
      </c>
      <c r="H825" t="s">
        <v>3871</v>
      </c>
      <c r="I825" s="375">
        <v>47235</v>
      </c>
      <c r="J825" t="s">
        <v>3867</v>
      </c>
      <c r="K825" t="s">
        <v>3904</v>
      </c>
      <c r="L825" s="33">
        <v>51.98</v>
      </c>
      <c r="M825" s="33">
        <v>51.98</v>
      </c>
      <c r="N825" s="33">
        <v>0</v>
      </c>
      <c r="O825" s="33">
        <v>0</v>
      </c>
      <c r="P825" s="33">
        <v>0</v>
      </c>
      <c r="Q825" s="33">
        <v>0</v>
      </c>
      <c r="R825" s="33">
        <v>51.98</v>
      </c>
      <c r="S825" s="33">
        <v>0</v>
      </c>
      <c r="T825" s="33">
        <v>0</v>
      </c>
      <c r="U825" s="33">
        <v>0</v>
      </c>
      <c r="V825" s="33">
        <v>0</v>
      </c>
      <c r="W825" s="33">
        <v>0</v>
      </c>
      <c r="X825" s="33">
        <v>0</v>
      </c>
      <c r="Y825" s="33">
        <v>0</v>
      </c>
      <c r="Z825" s="33">
        <v>0</v>
      </c>
      <c r="AA825" s="33">
        <v>0</v>
      </c>
      <c r="AB825" s="33">
        <v>66.599999999999994</v>
      </c>
      <c r="AC825" t="s">
        <v>3957</v>
      </c>
      <c r="AD825" t="s">
        <v>3881</v>
      </c>
      <c r="AE825" t="s">
        <v>5125</v>
      </c>
      <c r="AF825" t="s">
        <v>3876</v>
      </c>
    </row>
    <row r="826" spans="1:32" x14ac:dyDescent="0.25">
      <c r="A826" s="161">
        <v>45678</v>
      </c>
      <c r="B826" t="s">
        <v>3867</v>
      </c>
      <c r="C826" t="s">
        <v>3868</v>
      </c>
      <c r="D826" t="s">
        <v>3877</v>
      </c>
      <c r="E826" t="s">
        <v>1914</v>
      </c>
      <c r="F826" s="375">
        <v>40764</v>
      </c>
      <c r="G826" t="s">
        <v>4543</v>
      </c>
      <c r="H826" t="s">
        <v>3871</v>
      </c>
      <c r="I826" s="375">
        <v>47236</v>
      </c>
      <c r="J826" t="s">
        <v>3867</v>
      </c>
      <c r="K826" t="s">
        <v>3904</v>
      </c>
      <c r="L826" s="33">
        <v>155.93</v>
      </c>
      <c r="M826" s="33">
        <v>155.93</v>
      </c>
      <c r="N826" s="33">
        <v>0</v>
      </c>
      <c r="O826" s="33">
        <v>0</v>
      </c>
      <c r="P826" s="33">
        <v>0</v>
      </c>
      <c r="Q826" s="33">
        <v>0</v>
      </c>
      <c r="R826" s="33">
        <v>155.93</v>
      </c>
      <c r="S826" s="33">
        <v>0</v>
      </c>
      <c r="T826" s="33">
        <v>0</v>
      </c>
      <c r="U826" s="33">
        <v>0</v>
      </c>
      <c r="V826" s="33">
        <v>0</v>
      </c>
      <c r="W826" s="33">
        <v>0</v>
      </c>
      <c r="X826" s="33">
        <v>0</v>
      </c>
      <c r="Y826" s="33">
        <v>0</v>
      </c>
      <c r="Z826" s="33">
        <v>0</v>
      </c>
      <c r="AA826" s="33">
        <v>0</v>
      </c>
      <c r="AB826" s="33">
        <v>0</v>
      </c>
      <c r="AC826" t="s">
        <v>3967</v>
      </c>
      <c r="AD826" t="s">
        <v>3874</v>
      </c>
      <c r="AE826" t="s">
        <v>5126</v>
      </c>
      <c r="AF826" t="s">
        <v>3876</v>
      </c>
    </row>
    <row r="827" spans="1:32" x14ac:dyDescent="0.25">
      <c r="A827" s="161">
        <v>45666</v>
      </c>
      <c r="B827" t="s">
        <v>3867</v>
      </c>
      <c r="C827" t="s">
        <v>3894</v>
      </c>
      <c r="D827" t="s">
        <v>3867</v>
      </c>
      <c r="E827" t="s">
        <v>3997</v>
      </c>
      <c r="F827" s="375">
        <v>38717</v>
      </c>
      <c r="G827" t="s">
        <v>5127</v>
      </c>
      <c r="H827" t="s">
        <v>3962</v>
      </c>
      <c r="I827" s="375">
        <v>47260</v>
      </c>
      <c r="J827" t="s">
        <v>3867</v>
      </c>
      <c r="K827" t="s">
        <v>3904</v>
      </c>
      <c r="L827" s="33">
        <v>587</v>
      </c>
      <c r="M827" s="33">
        <v>0</v>
      </c>
      <c r="N827" s="33">
        <v>469.6</v>
      </c>
      <c r="O827" s="33">
        <v>469.6</v>
      </c>
      <c r="P827" s="33">
        <v>0</v>
      </c>
      <c r="Q827" s="33">
        <v>0</v>
      </c>
      <c r="R827" s="33">
        <v>117.4</v>
      </c>
      <c r="S827" s="33">
        <v>117.4</v>
      </c>
      <c r="T827" s="33">
        <v>0</v>
      </c>
      <c r="U827" s="33">
        <v>0</v>
      </c>
      <c r="V827" s="33">
        <v>587</v>
      </c>
      <c r="W827" s="33">
        <v>0</v>
      </c>
      <c r="X827" s="33">
        <v>0</v>
      </c>
      <c r="Y827" s="33">
        <v>0</v>
      </c>
      <c r="Z827" s="33">
        <v>0</v>
      </c>
      <c r="AA827" s="33">
        <v>0</v>
      </c>
      <c r="AB827" s="33">
        <v>162.80000000000001</v>
      </c>
      <c r="AC827" t="s">
        <v>3957</v>
      </c>
      <c r="AD827" t="s">
        <v>3884</v>
      </c>
      <c r="AE827" t="s">
        <v>4199</v>
      </c>
      <c r="AF827" t="s">
        <v>3876</v>
      </c>
    </row>
    <row r="828" spans="1:32" x14ac:dyDescent="0.25">
      <c r="A828" s="161">
        <v>45668</v>
      </c>
      <c r="B828" t="s">
        <v>3867</v>
      </c>
      <c r="C828" t="s">
        <v>3894</v>
      </c>
      <c r="D828" t="s">
        <v>3891</v>
      </c>
      <c r="E828" t="s">
        <v>3997</v>
      </c>
      <c r="F828" s="375">
        <v>37239</v>
      </c>
      <c r="G828" t="s">
        <v>4513</v>
      </c>
      <c r="H828" t="s">
        <v>3871</v>
      </c>
      <c r="I828" s="375">
        <v>47266</v>
      </c>
      <c r="J828" t="s">
        <v>3867</v>
      </c>
      <c r="K828" t="s">
        <v>3904</v>
      </c>
      <c r="L828" s="33">
        <v>220</v>
      </c>
      <c r="M828" s="33">
        <v>220</v>
      </c>
      <c r="N828" s="33">
        <v>0</v>
      </c>
      <c r="O828" s="33">
        <v>0</v>
      </c>
      <c r="P828" s="33">
        <v>0</v>
      </c>
      <c r="Q828" s="33">
        <v>0</v>
      </c>
      <c r="R828" s="33">
        <v>220</v>
      </c>
      <c r="S828" s="33">
        <v>0</v>
      </c>
      <c r="T828" s="33">
        <v>0</v>
      </c>
      <c r="U828" s="33">
        <v>0</v>
      </c>
      <c r="V828" s="33">
        <v>0</v>
      </c>
      <c r="W828" s="33">
        <v>0</v>
      </c>
      <c r="X828" s="33">
        <v>0</v>
      </c>
      <c r="Y828" s="33">
        <v>0</v>
      </c>
      <c r="Z828" s="33">
        <v>0</v>
      </c>
      <c r="AA828" s="33">
        <v>0</v>
      </c>
      <c r="AB828" s="33">
        <v>0</v>
      </c>
      <c r="AC828" t="s">
        <v>3924</v>
      </c>
      <c r="AD828" t="s">
        <v>3881</v>
      </c>
      <c r="AE828" t="s">
        <v>5128</v>
      </c>
      <c r="AF828" t="s">
        <v>3876</v>
      </c>
    </row>
    <row r="829" spans="1:32" x14ac:dyDescent="0.25">
      <c r="A829" s="161">
        <v>45679</v>
      </c>
      <c r="B829" t="s">
        <v>3867</v>
      </c>
      <c r="C829" t="s">
        <v>3868</v>
      </c>
      <c r="D829" t="s">
        <v>3877</v>
      </c>
      <c r="E829" t="s">
        <v>1914</v>
      </c>
      <c r="F829" s="375">
        <v>39157</v>
      </c>
      <c r="G829" t="s">
        <v>3899</v>
      </c>
      <c r="H829" t="s">
        <v>3923</v>
      </c>
      <c r="I829" s="375">
        <v>47290</v>
      </c>
      <c r="J829" t="s">
        <v>3867</v>
      </c>
      <c r="K829" t="s">
        <v>3904</v>
      </c>
      <c r="L829" s="33">
        <v>808.5</v>
      </c>
      <c r="M829" s="33">
        <v>0</v>
      </c>
      <c r="N829" s="33">
        <v>646.79999999999995</v>
      </c>
      <c r="O829" s="33">
        <v>646.79999999999995</v>
      </c>
      <c r="P829" s="33">
        <v>0</v>
      </c>
      <c r="Q829" s="33">
        <v>0</v>
      </c>
      <c r="R829" s="33">
        <v>161.69999999999999</v>
      </c>
      <c r="S829" s="33">
        <v>161.69999999999999</v>
      </c>
      <c r="T829" s="33">
        <v>0</v>
      </c>
      <c r="U829" s="33">
        <v>0</v>
      </c>
      <c r="V829" s="33">
        <v>808.5</v>
      </c>
      <c r="W829" s="33">
        <v>0</v>
      </c>
      <c r="X829" s="33">
        <v>0</v>
      </c>
      <c r="Y829" s="33">
        <v>0</v>
      </c>
      <c r="Z829" s="33">
        <v>0</v>
      </c>
      <c r="AA829" s="33">
        <v>0</v>
      </c>
      <c r="AB829" s="33">
        <v>230.12</v>
      </c>
      <c r="AC829" t="s">
        <v>3873</v>
      </c>
      <c r="AD829" t="s">
        <v>3874</v>
      </c>
      <c r="AE829" t="s">
        <v>5129</v>
      </c>
      <c r="AF829" t="s">
        <v>3876</v>
      </c>
    </row>
    <row r="830" spans="1:32" x14ac:dyDescent="0.25">
      <c r="A830" s="161">
        <v>45687</v>
      </c>
      <c r="B830" t="s">
        <v>3867</v>
      </c>
      <c r="C830" t="s">
        <v>3894</v>
      </c>
      <c r="D830" t="s">
        <v>3891</v>
      </c>
      <c r="E830" t="s">
        <v>3997</v>
      </c>
      <c r="F830" s="375">
        <v>38837</v>
      </c>
      <c r="G830" t="s">
        <v>4340</v>
      </c>
      <c r="H830" t="s">
        <v>3871</v>
      </c>
      <c r="I830" s="375">
        <v>47307</v>
      </c>
      <c r="J830" t="s">
        <v>3867</v>
      </c>
      <c r="K830" t="s">
        <v>3904</v>
      </c>
      <c r="L830" s="33">
        <v>330</v>
      </c>
      <c r="M830" s="33">
        <v>330</v>
      </c>
      <c r="N830" s="33">
        <v>0</v>
      </c>
      <c r="O830" s="33">
        <v>0</v>
      </c>
      <c r="P830" s="33">
        <v>0</v>
      </c>
      <c r="Q830" s="33">
        <v>0</v>
      </c>
      <c r="R830" s="33">
        <v>330</v>
      </c>
      <c r="S830" s="33">
        <v>0</v>
      </c>
      <c r="T830" s="33">
        <v>0</v>
      </c>
      <c r="U830" s="33">
        <v>0</v>
      </c>
      <c r="V830" s="33">
        <v>0</v>
      </c>
      <c r="W830" s="33">
        <v>0</v>
      </c>
      <c r="X830" s="33">
        <v>0</v>
      </c>
      <c r="Y830" s="33">
        <v>0</v>
      </c>
      <c r="Z830" s="33">
        <v>0</v>
      </c>
      <c r="AA830" s="33">
        <v>0</v>
      </c>
      <c r="AB830" s="33">
        <v>0</v>
      </c>
      <c r="AC830" t="s">
        <v>4209</v>
      </c>
      <c r="AD830" t="s">
        <v>3881</v>
      </c>
      <c r="AE830" t="s">
        <v>5130</v>
      </c>
      <c r="AF830" t="s">
        <v>3876</v>
      </c>
    </row>
    <row r="831" spans="1:32" x14ac:dyDescent="0.25">
      <c r="A831" s="161">
        <v>45680</v>
      </c>
      <c r="B831" t="s">
        <v>3867</v>
      </c>
      <c r="C831" t="s">
        <v>3894</v>
      </c>
      <c r="D831" t="s">
        <v>3891</v>
      </c>
      <c r="E831" t="s">
        <v>3997</v>
      </c>
      <c r="F831" s="375">
        <v>39617</v>
      </c>
      <c r="G831" t="s">
        <v>4967</v>
      </c>
      <c r="H831" t="s">
        <v>3909</v>
      </c>
      <c r="I831" s="375">
        <v>47328</v>
      </c>
      <c r="J831" t="s">
        <v>3867</v>
      </c>
      <c r="K831" t="s">
        <v>3904</v>
      </c>
      <c r="L831" s="33">
        <v>510</v>
      </c>
      <c r="M831" s="33">
        <v>0</v>
      </c>
      <c r="N831" s="33">
        <v>408</v>
      </c>
      <c r="O831" s="33">
        <v>408</v>
      </c>
      <c r="P831" s="33">
        <v>0</v>
      </c>
      <c r="Q831" s="33">
        <v>0</v>
      </c>
      <c r="R831" s="33">
        <v>102</v>
      </c>
      <c r="S831" s="33">
        <v>102</v>
      </c>
      <c r="T831" s="33">
        <v>0</v>
      </c>
      <c r="U831" s="33">
        <v>0</v>
      </c>
      <c r="V831" s="33">
        <v>510</v>
      </c>
      <c r="W831" s="33">
        <v>0</v>
      </c>
      <c r="X831" s="33">
        <v>0</v>
      </c>
      <c r="Y831" s="33">
        <v>0</v>
      </c>
      <c r="Z831" s="33">
        <v>0</v>
      </c>
      <c r="AA831" s="33">
        <v>0</v>
      </c>
      <c r="AB831" s="33">
        <v>230</v>
      </c>
      <c r="AC831" t="s">
        <v>3983</v>
      </c>
      <c r="AD831" t="s">
        <v>3881</v>
      </c>
      <c r="AE831" t="s">
        <v>5131</v>
      </c>
      <c r="AF831" t="s">
        <v>3876</v>
      </c>
    </row>
    <row r="832" spans="1:32" x14ac:dyDescent="0.25">
      <c r="A832" s="161">
        <v>45680</v>
      </c>
      <c r="B832" t="s">
        <v>3867</v>
      </c>
      <c r="C832" t="s">
        <v>3894</v>
      </c>
      <c r="D832" t="s">
        <v>3891</v>
      </c>
      <c r="E832" t="s">
        <v>3997</v>
      </c>
      <c r="F832" s="375">
        <v>39617</v>
      </c>
      <c r="G832" t="s">
        <v>4967</v>
      </c>
      <c r="H832" t="s">
        <v>3871</v>
      </c>
      <c r="I832" s="375">
        <v>47329</v>
      </c>
      <c r="J832" t="s">
        <v>3867</v>
      </c>
      <c r="K832" t="s">
        <v>3904</v>
      </c>
      <c r="L832" s="33">
        <v>172</v>
      </c>
      <c r="M832" s="33">
        <v>172</v>
      </c>
      <c r="N832" s="33">
        <v>0</v>
      </c>
      <c r="O832" s="33">
        <v>0</v>
      </c>
      <c r="P832" s="33">
        <v>0</v>
      </c>
      <c r="Q832" s="33">
        <v>0</v>
      </c>
      <c r="R832" s="33">
        <v>172</v>
      </c>
      <c r="S832" s="33">
        <v>0</v>
      </c>
      <c r="T832" s="33">
        <v>0</v>
      </c>
      <c r="U832" s="33">
        <v>0</v>
      </c>
      <c r="V832" s="33">
        <v>0</v>
      </c>
      <c r="W832" s="33">
        <v>0</v>
      </c>
      <c r="X832" s="33">
        <v>0</v>
      </c>
      <c r="Y832" s="33">
        <v>0</v>
      </c>
      <c r="Z832" s="33">
        <v>0</v>
      </c>
      <c r="AA832" s="33">
        <v>0</v>
      </c>
      <c r="AB832" s="33">
        <v>230</v>
      </c>
      <c r="AC832" t="s">
        <v>3983</v>
      </c>
      <c r="AD832" t="s">
        <v>3881</v>
      </c>
      <c r="AE832" t="s">
        <v>5131</v>
      </c>
      <c r="AF832" t="s">
        <v>3876</v>
      </c>
    </row>
    <row r="833" spans="1:32" x14ac:dyDescent="0.25">
      <c r="A833" s="161">
        <v>45664</v>
      </c>
      <c r="B833" t="s">
        <v>3867</v>
      </c>
      <c r="C833" t="s">
        <v>3894</v>
      </c>
      <c r="D833" t="s">
        <v>3891</v>
      </c>
      <c r="E833" t="s">
        <v>3997</v>
      </c>
      <c r="F833" s="375">
        <v>34058</v>
      </c>
      <c r="G833" t="s">
        <v>4945</v>
      </c>
      <c r="H833" t="s">
        <v>3903</v>
      </c>
      <c r="I833" s="375">
        <v>47357</v>
      </c>
      <c r="J833" t="s">
        <v>3867</v>
      </c>
      <c r="K833" t="s">
        <v>3904</v>
      </c>
      <c r="L833" s="33">
        <v>192.5</v>
      </c>
      <c r="M833" s="33">
        <v>0</v>
      </c>
      <c r="N833" s="33">
        <v>192.5</v>
      </c>
      <c r="O833" s="33">
        <v>192.5</v>
      </c>
      <c r="P833" s="33">
        <v>0</v>
      </c>
      <c r="Q833" s="33">
        <v>0</v>
      </c>
      <c r="R833" s="33">
        <v>0</v>
      </c>
      <c r="S833" s="33">
        <v>0</v>
      </c>
      <c r="T833" s="33">
        <v>0</v>
      </c>
      <c r="U833" s="33">
        <v>0</v>
      </c>
      <c r="V833" s="33">
        <v>192.5</v>
      </c>
      <c r="W833" s="33">
        <v>0</v>
      </c>
      <c r="X833" s="33">
        <v>0</v>
      </c>
      <c r="Y833" s="33">
        <v>0</v>
      </c>
      <c r="Z833" s="33">
        <v>0</v>
      </c>
      <c r="AA833" s="33">
        <v>0</v>
      </c>
      <c r="AB833" s="33">
        <v>0</v>
      </c>
      <c r="AC833" t="s">
        <v>4483</v>
      </c>
      <c r="AD833" t="s">
        <v>3881</v>
      </c>
      <c r="AE833" t="s">
        <v>5132</v>
      </c>
      <c r="AF833" t="s">
        <v>3876</v>
      </c>
    </row>
    <row r="834" spans="1:32" x14ac:dyDescent="0.25">
      <c r="A834" s="161">
        <v>45664</v>
      </c>
      <c r="B834" t="s">
        <v>3867</v>
      </c>
      <c r="C834" t="s">
        <v>3894</v>
      </c>
      <c r="D834" t="s">
        <v>3891</v>
      </c>
      <c r="E834" t="s">
        <v>3997</v>
      </c>
      <c r="F834" s="375">
        <v>34058</v>
      </c>
      <c r="G834" t="s">
        <v>4945</v>
      </c>
      <c r="H834" t="s">
        <v>3871</v>
      </c>
      <c r="I834" s="375">
        <v>47358</v>
      </c>
      <c r="J834" t="s">
        <v>3867</v>
      </c>
      <c r="K834" t="s">
        <v>3904</v>
      </c>
      <c r="L834" s="33">
        <v>571.73</v>
      </c>
      <c r="M834" s="33">
        <v>571.73</v>
      </c>
      <c r="N834" s="33">
        <v>0</v>
      </c>
      <c r="O834" s="33">
        <v>0</v>
      </c>
      <c r="P834" s="33">
        <v>0</v>
      </c>
      <c r="Q834" s="33">
        <v>0</v>
      </c>
      <c r="R834" s="33">
        <v>571.73</v>
      </c>
      <c r="S834" s="33">
        <v>0</v>
      </c>
      <c r="T834" s="33">
        <v>0</v>
      </c>
      <c r="U834" s="33">
        <v>0</v>
      </c>
      <c r="V834" s="33">
        <v>0</v>
      </c>
      <c r="W834" s="33">
        <v>0</v>
      </c>
      <c r="X834" s="33">
        <v>0</v>
      </c>
      <c r="Y834" s="33">
        <v>0</v>
      </c>
      <c r="Z834" s="33">
        <v>0</v>
      </c>
      <c r="AA834" s="33">
        <v>0</v>
      </c>
      <c r="AB834" s="33">
        <v>0</v>
      </c>
      <c r="AC834" t="s">
        <v>4483</v>
      </c>
      <c r="AD834" t="s">
        <v>3881</v>
      </c>
      <c r="AE834" t="s">
        <v>5132</v>
      </c>
      <c r="AF834" t="s">
        <v>3876</v>
      </c>
    </row>
    <row r="835" spans="1:32" x14ac:dyDescent="0.25">
      <c r="A835" s="161">
        <v>45687</v>
      </c>
      <c r="B835" t="s">
        <v>3867</v>
      </c>
      <c r="C835" t="s">
        <v>3894</v>
      </c>
      <c r="D835" t="s">
        <v>3891</v>
      </c>
      <c r="E835" t="s">
        <v>3997</v>
      </c>
      <c r="F835" s="375">
        <v>41054</v>
      </c>
      <c r="G835" t="s">
        <v>5133</v>
      </c>
      <c r="H835" t="s">
        <v>3903</v>
      </c>
      <c r="I835" s="375">
        <v>47361</v>
      </c>
      <c r="J835" t="s">
        <v>3867</v>
      </c>
      <c r="K835" t="s">
        <v>3904</v>
      </c>
      <c r="L835" s="33">
        <v>70</v>
      </c>
      <c r="M835" s="33">
        <v>0</v>
      </c>
      <c r="N835" s="33">
        <v>70</v>
      </c>
      <c r="O835" s="33">
        <v>70</v>
      </c>
      <c r="P835" s="33">
        <v>0</v>
      </c>
      <c r="Q835" s="33">
        <v>0</v>
      </c>
      <c r="R835" s="33">
        <v>0</v>
      </c>
      <c r="S835" s="33">
        <v>0</v>
      </c>
      <c r="T835" s="33">
        <v>0</v>
      </c>
      <c r="U835" s="33">
        <v>0</v>
      </c>
      <c r="V835" s="33">
        <v>70</v>
      </c>
      <c r="W835" s="33">
        <v>0</v>
      </c>
      <c r="X835" s="33">
        <v>0</v>
      </c>
      <c r="Y835" s="33">
        <v>0</v>
      </c>
      <c r="Z835" s="33">
        <v>0</v>
      </c>
      <c r="AA835" s="33">
        <v>0</v>
      </c>
      <c r="AB835" s="33">
        <v>0</v>
      </c>
      <c r="AC835" t="s">
        <v>3957</v>
      </c>
      <c r="AD835" t="s">
        <v>3874</v>
      </c>
      <c r="AE835" t="s">
        <v>5134</v>
      </c>
      <c r="AF835" t="s">
        <v>3876</v>
      </c>
    </row>
    <row r="836" spans="1:32" x14ac:dyDescent="0.25">
      <c r="A836" s="161">
        <v>45685</v>
      </c>
      <c r="B836" t="s">
        <v>3867</v>
      </c>
      <c r="C836" t="s">
        <v>3894</v>
      </c>
      <c r="D836" t="s">
        <v>3891</v>
      </c>
      <c r="E836" t="s">
        <v>3997</v>
      </c>
      <c r="F836" s="375">
        <v>40067</v>
      </c>
      <c r="G836" t="s">
        <v>4680</v>
      </c>
      <c r="H836" t="s">
        <v>3909</v>
      </c>
      <c r="I836" s="375">
        <v>47383</v>
      </c>
      <c r="J836" t="s">
        <v>3867</v>
      </c>
      <c r="K836" t="s">
        <v>3904</v>
      </c>
      <c r="L836" s="33">
        <v>900</v>
      </c>
      <c r="M836" s="33">
        <v>0</v>
      </c>
      <c r="N836" s="33">
        <v>720</v>
      </c>
      <c r="O836" s="33">
        <v>720</v>
      </c>
      <c r="P836" s="33">
        <v>0</v>
      </c>
      <c r="Q836" s="33">
        <v>0</v>
      </c>
      <c r="R836" s="33">
        <v>180</v>
      </c>
      <c r="S836" s="33">
        <v>180</v>
      </c>
      <c r="T836" s="33">
        <v>0</v>
      </c>
      <c r="U836" s="33">
        <v>0</v>
      </c>
      <c r="V836" s="33">
        <v>900</v>
      </c>
      <c r="W836" s="33">
        <v>0</v>
      </c>
      <c r="X836" s="33">
        <v>0</v>
      </c>
      <c r="Y836" s="33">
        <v>0</v>
      </c>
      <c r="Z836" s="33">
        <v>0</v>
      </c>
      <c r="AA836" s="33">
        <v>0</v>
      </c>
      <c r="AB836" s="33">
        <v>409.2</v>
      </c>
      <c r="AC836" t="s">
        <v>3957</v>
      </c>
      <c r="AD836" t="s">
        <v>3881</v>
      </c>
      <c r="AE836" t="s">
        <v>5135</v>
      </c>
      <c r="AF836" t="s">
        <v>3876</v>
      </c>
    </row>
    <row r="837" spans="1:32" x14ac:dyDescent="0.25">
      <c r="A837" s="161">
        <v>45669</v>
      </c>
      <c r="B837" t="s">
        <v>3867</v>
      </c>
      <c r="C837" t="s">
        <v>3894</v>
      </c>
      <c r="D837" t="s">
        <v>3996</v>
      </c>
      <c r="E837" t="s">
        <v>3907</v>
      </c>
      <c r="F837" s="375">
        <v>40132</v>
      </c>
      <c r="G837" t="s">
        <v>4605</v>
      </c>
      <c r="H837" t="s">
        <v>3903</v>
      </c>
      <c r="I837" s="375">
        <v>47451</v>
      </c>
      <c r="J837" t="s">
        <v>3867</v>
      </c>
      <c r="K837" t="s">
        <v>3904</v>
      </c>
      <c r="L837" s="33">
        <v>2726.5</v>
      </c>
      <c r="M837" s="33">
        <v>0</v>
      </c>
      <c r="N837" s="33">
        <v>2726.5</v>
      </c>
      <c r="O837" s="33">
        <v>2726.5</v>
      </c>
      <c r="P837" s="33">
        <v>0</v>
      </c>
      <c r="Q837" s="33">
        <v>0</v>
      </c>
      <c r="R837" s="33">
        <v>0</v>
      </c>
      <c r="S837" s="33">
        <v>0</v>
      </c>
      <c r="T837" s="33">
        <v>0</v>
      </c>
      <c r="U837" s="33">
        <v>0</v>
      </c>
      <c r="V837" s="33">
        <v>2726.5</v>
      </c>
      <c r="W837" s="33">
        <v>0</v>
      </c>
      <c r="X837" s="33">
        <v>0</v>
      </c>
      <c r="Y837" s="33">
        <v>0</v>
      </c>
      <c r="Z837" s="33">
        <v>0</v>
      </c>
      <c r="AA837" s="33">
        <v>0</v>
      </c>
      <c r="AB837" s="33">
        <v>0</v>
      </c>
      <c r="AC837" t="s">
        <v>3924</v>
      </c>
      <c r="AD837" t="s">
        <v>3874</v>
      </c>
      <c r="AE837" t="s">
        <v>5136</v>
      </c>
      <c r="AF837" t="s">
        <v>3876</v>
      </c>
    </row>
    <row r="838" spans="1:32" x14ac:dyDescent="0.25">
      <c r="A838" s="161">
        <v>45669</v>
      </c>
      <c r="B838" t="s">
        <v>3867</v>
      </c>
      <c r="C838" t="s">
        <v>3894</v>
      </c>
      <c r="D838" t="s">
        <v>3996</v>
      </c>
      <c r="E838" t="s">
        <v>3907</v>
      </c>
      <c r="F838" s="375">
        <v>40132</v>
      </c>
      <c r="G838" t="s">
        <v>4605</v>
      </c>
      <c r="H838" t="s">
        <v>3871</v>
      </c>
      <c r="I838" s="375">
        <v>47465</v>
      </c>
      <c r="J838" t="s">
        <v>3867</v>
      </c>
      <c r="K838" t="s">
        <v>3904</v>
      </c>
      <c r="L838" s="33">
        <v>623.70000000000005</v>
      </c>
      <c r="M838" s="33">
        <v>623.70000000000005</v>
      </c>
      <c r="N838" s="33">
        <v>0</v>
      </c>
      <c r="O838" s="33">
        <v>0</v>
      </c>
      <c r="P838" s="33">
        <v>0</v>
      </c>
      <c r="Q838" s="33">
        <v>0</v>
      </c>
      <c r="R838" s="33">
        <v>623.70000000000005</v>
      </c>
      <c r="S838" s="33">
        <v>0</v>
      </c>
      <c r="T838" s="33">
        <v>0</v>
      </c>
      <c r="U838" s="33">
        <v>0</v>
      </c>
      <c r="V838" s="33">
        <v>0</v>
      </c>
      <c r="W838" s="33">
        <v>0</v>
      </c>
      <c r="X838" s="33">
        <v>0</v>
      </c>
      <c r="Y838" s="33">
        <v>0</v>
      </c>
      <c r="Z838" s="33">
        <v>0</v>
      </c>
      <c r="AA838" s="33">
        <v>0</v>
      </c>
      <c r="AB838" s="33">
        <v>0</v>
      </c>
      <c r="AC838" t="s">
        <v>3924</v>
      </c>
      <c r="AD838" t="s">
        <v>3874</v>
      </c>
      <c r="AE838" t="s">
        <v>5136</v>
      </c>
      <c r="AF838" t="s">
        <v>3876</v>
      </c>
    </row>
    <row r="839" spans="1:32" x14ac:dyDescent="0.25">
      <c r="A839" s="161">
        <v>45679</v>
      </c>
      <c r="B839" t="s">
        <v>3867</v>
      </c>
      <c r="C839" t="s">
        <v>3894</v>
      </c>
      <c r="D839" t="s">
        <v>3996</v>
      </c>
      <c r="E839" t="s">
        <v>3907</v>
      </c>
      <c r="F839" s="375">
        <v>40373</v>
      </c>
      <c r="G839" t="s">
        <v>3990</v>
      </c>
      <c r="H839" t="s">
        <v>3871</v>
      </c>
      <c r="I839" s="375">
        <v>47473</v>
      </c>
      <c r="J839" t="s">
        <v>3867</v>
      </c>
      <c r="K839" t="s">
        <v>3904</v>
      </c>
      <c r="L839" s="33">
        <v>0</v>
      </c>
      <c r="M839" s="33">
        <v>0</v>
      </c>
      <c r="N839" s="33">
        <v>0</v>
      </c>
      <c r="O839" s="33">
        <v>0</v>
      </c>
      <c r="P839" s="33">
        <v>0</v>
      </c>
      <c r="Q839" s="33">
        <v>0</v>
      </c>
      <c r="R839" s="33">
        <v>0</v>
      </c>
      <c r="S839" s="33">
        <v>0</v>
      </c>
      <c r="T839" s="33">
        <v>0</v>
      </c>
      <c r="U839" s="33">
        <v>0</v>
      </c>
      <c r="V839" s="33">
        <v>0</v>
      </c>
      <c r="W839" s="33">
        <v>0</v>
      </c>
      <c r="X839" s="33">
        <v>0</v>
      </c>
      <c r="Y839" s="33">
        <v>0</v>
      </c>
      <c r="Z839" s="33">
        <v>0</v>
      </c>
      <c r="AA839" s="33">
        <v>0</v>
      </c>
      <c r="AB839" s="33">
        <v>30</v>
      </c>
      <c r="AC839" t="s">
        <v>4003</v>
      </c>
      <c r="AD839" t="s">
        <v>3881</v>
      </c>
      <c r="AE839" t="s">
        <v>5137</v>
      </c>
      <c r="AF839" t="s">
        <v>3876</v>
      </c>
    </row>
    <row r="840" spans="1:32" x14ac:dyDescent="0.25">
      <c r="A840" s="161">
        <v>45680</v>
      </c>
      <c r="B840" t="s">
        <v>3867</v>
      </c>
      <c r="C840" t="s">
        <v>3894</v>
      </c>
      <c r="D840" t="s">
        <v>3996</v>
      </c>
      <c r="E840" t="s">
        <v>3907</v>
      </c>
      <c r="F840" s="375">
        <v>40447</v>
      </c>
      <c r="G840" t="s">
        <v>3926</v>
      </c>
      <c r="H840" t="s">
        <v>3909</v>
      </c>
      <c r="I840" s="375">
        <v>47487</v>
      </c>
      <c r="J840" t="s">
        <v>3867</v>
      </c>
      <c r="K840" t="s">
        <v>3904</v>
      </c>
      <c r="L840" s="33">
        <v>540</v>
      </c>
      <c r="M840" s="33">
        <v>0</v>
      </c>
      <c r="N840" s="33">
        <v>432</v>
      </c>
      <c r="O840" s="33">
        <v>432</v>
      </c>
      <c r="P840" s="33">
        <v>0</v>
      </c>
      <c r="Q840" s="33">
        <v>0</v>
      </c>
      <c r="R840" s="33">
        <v>108</v>
      </c>
      <c r="S840" s="33">
        <v>108</v>
      </c>
      <c r="T840" s="33">
        <v>0</v>
      </c>
      <c r="U840" s="33">
        <v>0</v>
      </c>
      <c r="V840" s="33">
        <v>540</v>
      </c>
      <c r="W840" s="33">
        <v>0</v>
      </c>
      <c r="X840" s="33">
        <v>0</v>
      </c>
      <c r="Y840" s="33">
        <v>0</v>
      </c>
      <c r="Z840" s="33">
        <v>0</v>
      </c>
      <c r="AA840" s="33">
        <v>0</v>
      </c>
      <c r="AB840" s="33">
        <v>30</v>
      </c>
      <c r="AC840" t="s">
        <v>3873</v>
      </c>
      <c r="AD840" t="s">
        <v>3881</v>
      </c>
      <c r="AE840" t="s">
        <v>5138</v>
      </c>
      <c r="AF840" t="s">
        <v>3876</v>
      </c>
    </row>
    <row r="841" spans="1:32" x14ac:dyDescent="0.25">
      <c r="A841" s="161">
        <v>45664</v>
      </c>
      <c r="B841" t="s">
        <v>3867</v>
      </c>
      <c r="C841" t="s">
        <v>3894</v>
      </c>
      <c r="D841" t="s">
        <v>3996</v>
      </c>
      <c r="E841" t="s">
        <v>3907</v>
      </c>
      <c r="F841" s="375">
        <v>40482</v>
      </c>
      <c r="G841" t="s">
        <v>4672</v>
      </c>
      <c r="H841" t="s">
        <v>3903</v>
      </c>
      <c r="I841" s="375">
        <v>47525</v>
      </c>
      <c r="J841" t="s">
        <v>3867</v>
      </c>
      <c r="K841" t="s">
        <v>3904</v>
      </c>
      <c r="L841" s="33">
        <v>875</v>
      </c>
      <c r="M841" s="33">
        <v>0</v>
      </c>
      <c r="N841" s="33">
        <v>875</v>
      </c>
      <c r="O841" s="33">
        <v>875</v>
      </c>
      <c r="P841" s="33">
        <v>0</v>
      </c>
      <c r="Q841" s="33">
        <v>0</v>
      </c>
      <c r="R841" s="33">
        <v>0</v>
      </c>
      <c r="S841" s="33">
        <v>0</v>
      </c>
      <c r="T841" s="33">
        <v>0</v>
      </c>
      <c r="U841" s="33">
        <v>0</v>
      </c>
      <c r="V841" s="33">
        <v>875</v>
      </c>
      <c r="W841" s="33">
        <v>0</v>
      </c>
      <c r="X841" s="33">
        <v>0</v>
      </c>
      <c r="Y841" s="33">
        <v>0</v>
      </c>
      <c r="Z841" s="33">
        <v>0</v>
      </c>
      <c r="AA841" s="33">
        <v>0</v>
      </c>
      <c r="AB841" s="33">
        <v>0</v>
      </c>
      <c r="AC841" t="s">
        <v>4483</v>
      </c>
      <c r="AD841" t="s">
        <v>3874</v>
      </c>
      <c r="AE841" t="s">
        <v>5139</v>
      </c>
      <c r="AF841" t="s">
        <v>3876</v>
      </c>
    </row>
    <row r="842" spans="1:32" x14ac:dyDescent="0.25">
      <c r="A842" s="161">
        <v>45664</v>
      </c>
      <c r="B842" t="s">
        <v>3867</v>
      </c>
      <c r="C842" t="s">
        <v>3894</v>
      </c>
      <c r="D842" t="s">
        <v>3996</v>
      </c>
      <c r="E842" t="s">
        <v>3907</v>
      </c>
      <c r="F842" s="375">
        <v>40482</v>
      </c>
      <c r="G842" t="s">
        <v>4672</v>
      </c>
      <c r="H842" t="s">
        <v>3871</v>
      </c>
      <c r="I842" s="375">
        <v>47529</v>
      </c>
      <c r="J842" t="s">
        <v>3867</v>
      </c>
      <c r="K842" t="s">
        <v>3904</v>
      </c>
      <c r="L842" s="33">
        <v>416.85</v>
      </c>
      <c r="M842" s="33">
        <v>416.85</v>
      </c>
      <c r="N842" s="33">
        <v>0</v>
      </c>
      <c r="O842" s="33">
        <v>0</v>
      </c>
      <c r="P842" s="33">
        <v>0</v>
      </c>
      <c r="Q842" s="33">
        <v>0</v>
      </c>
      <c r="R842" s="33">
        <v>416.85</v>
      </c>
      <c r="S842" s="33">
        <v>0</v>
      </c>
      <c r="T842" s="33">
        <v>0</v>
      </c>
      <c r="U842" s="33">
        <v>0</v>
      </c>
      <c r="V842" s="33">
        <v>0</v>
      </c>
      <c r="W842" s="33">
        <v>0</v>
      </c>
      <c r="X842" s="33">
        <v>0</v>
      </c>
      <c r="Y842" s="33">
        <v>0</v>
      </c>
      <c r="Z842" s="33">
        <v>0</v>
      </c>
      <c r="AA842" s="33">
        <v>0</v>
      </c>
      <c r="AB842" s="33">
        <v>0</v>
      </c>
      <c r="AC842" t="s">
        <v>4483</v>
      </c>
      <c r="AD842" t="s">
        <v>3874</v>
      </c>
      <c r="AE842" t="s">
        <v>5139</v>
      </c>
      <c r="AF842" t="s">
        <v>3876</v>
      </c>
    </row>
    <row r="843" spans="1:32" x14ac:dyDescent="0.25">
      <c r="A843" s="161">
        <v>45658</v>
      </c>
      <c r="B843" t="s">
        <v>3867</v>
      </c>
      <c r="C843" t="s">
        <v>3894</v>
      </c>
      <c r="D843" t="s">
        <v>3877</v>
      </c>
      <c r="E843" t="s">
        <v>3907</v>
      </c>
      <c r="F843" s="375">
        <v>40858</v>
      </c>
      <c r="G843" t="s">
        <v>4269</v>
      </c>
      <c r="H843" t="s">
        <v>3871</v>
      </c>
      <c r="I843" s="375">
        <v>47582</v>
      </c>
      <c r="J843" t="s">
        <v>3867</v>
      </c>
      <c r="K843" t="s">
        <v>3904</v>
      </c>
      <c r="L843" s="33">
        <v>311.85000000000002</v>
      </c>
      <c r="M843" s="33">
        <v>311.85000000000002</v>
      </c>
      <c r="N843" s="33">
        <v>0</v>
      </c>
      <c r="O843" s="33">
        <v>0</v>
      </c>
      <c r="P843" s="33">
        <v>0</v>
      </c>
      <c r="Q843" s="33">
        <v>0</v>
      </c>
      <c r="R843" s="33">
        <v>311.85000000000002</v>
      </c>
      <c r="S843" s="33">
        <v>0</v>
      </c>
      <c r="T843" s="33">
        <v>0</v>
      </c>
      <c r="U843" s="33">
        <v>0</v>
      </c>
      <c r="V843" s="33">
        <v>0</v>
      </c>
      <c r="W843" s="33">
        <v>0</v>
      </c>
      <c r="X843" s="33">
        <v>0</v>
      </c>
      <c r="Y843" s="33">
        <v>0</v>
      </c>
      <c r="Z843" s="33">
        <v>0</v>
      </c>
      <c r="AA843" s="33">
        <v>0</v>
      </c>
      <c r="AB843" s="33">
        <v>0</v>
      </c>
      <c r="AC843" t="s">
        <v>3924</v>
      </c>
      <c r="AD843" t="s">
        <v>3881</v>
      </c>
      <c r="AE843" t="s">
        <v>5140</v>
      </c>
      <c r="AF843" t="s">
        <v>3876</v>
      </c>
    </row>
    <row r="844" spans="1:32" x14ac:dyDescent="0.25">
      <c r="A844" s="161">
        <v>45683</v>
      </c>
      <c r="B844" t="s">
        <v>3867</v>
      </c>
      <c r="C844" t="s">
        <v>3894</v>
      </c>
      <c r="D844" t="s">
        <v>3996</v>
      </c>
      <c r="E844" t="s">
        <v>3907</v>
      </c>
      <c r="F844" s="375">
        <v>40028</v>
      </c>
      <c r="G844" t="s">
        <v>4048</v>
      </c>
      <c r="H844" t="s">
        <v>3871</v>
      </c>
      <c r="I844" s="375">
        <v>47583</v>
      </c>
      <c r="J844" t="s">
        <v>3867</v>
      </c>
      <c r="K844" t="s">
        <v>3904</v>
      </c>
      <c r="L844" s="33">
        <v>51.98</v>
      </c>
      <c r="M844" s="33">
        <v>51.98</v>
      </c>
      <c r="N844" s="33">
        <v>0</v>
      </c>
      <c r="O844" s="33">
        <v>0</v>
      </c>
      <c r="P844" s="33">
        <v>0</v>
      </c>
      <c r="Q844" s="33">
        <v>0</v>
      </c>
      <c r="R844" s="33">
        <v>51.98</v>
      </c>
      <c r="S844" s="33">
        <v>0</v>
      </c>
      <c r="T844" s="33">
        <v>0</v>
      </c>
      <c r="U844" s="33">
        <v>0</v>
      </c>
      <c r="V844" s="33">
        <v>0</v>
      </c>
      <c r="W844" s="33">
        <v>0</v>
      </c>
      <c r="X844" s="33">
        <v>0</v>
      </c>
      <c r="Y844" s="33">
        <v>0</v>
      </c>
      <c r="Z844" s="33">
        <v>0</v>
      </c>
      <c r="AA844" s="33">
        <v>0</v>
      </c>
      <c r="AB844" s="33">
        <v>0</v>
      </c>
      <c r="AC844" t="s">
        <v>3991</v>
      </c>
      <c r="AD844" t="s">
        <v>3881</v>
      </c>
      <c r="AE844" t="s">
        <v>5141</v>
      </c>
      <c r="AF844" t="s">
        <v>3876</v>
      </c>
    </row>
    <row r="845" spans="1:32" x14ac:dyDescent="0.25">
      <c r="A845" s="161">
        <v>45669</v>
      </c>
      <c r="B845" t="s">
        <v>3867</v>
      </c>
      <c r="C845" t="s">
        <v>3894</v>
      </c>
      <c r="D845" t="s">
        <v>3891</v>
      </c>
      <c r="E845" t="s">
        <v>3907</v>
      </c>
      <c r="F845" s="375">
        <v>35142</v>
      </c>
      <c r="G845" t="s">
        <v>4620</v>
      </c>
      <c r="H845" t="s">
        <v>3871</v>
      </c>
      <c r="I845" s="375">
        <v>47584</v>
      </c>
      <c r="J845" t="s">
        <v>3867</v>
      </c>
      <c r="K845" t="s">
        <v>3904</v>
      </c>
      <c r="L845" s="33">
        <v>105</v>
      </c>
      <c r="M845" s="33">
        <v>105</v>
      </c>
      <c r="N845" s="33">
        <v>0</v>
      </c>
      <c r="O845" s="33">
        <v>0</v>
      </c>
      <c r="P845" s="33">
        <v>0</v>
      </c>
      <c r="Q845" s="33">
        <v>0</v>
      </c>
      <c r="R845" s="33">
        <v>105</v>
      </c>
      <c r="S845" s="33">
        <v>0</v>
      </c>
      <c r="T845" s="33">
        <v>0</v>
      </c>
      <c r="U845" s="33">
        <v>0</v>
      </c>
      <c r="V845" s="33">
        <v>0</v>
      </c>
      <c r="W845" s="33">
        <v>0</v>
      </c>
      <c r="X845" s="33">
        <v>0</v>
      </c>
      <c r="Y845" s="33">
        <v>0</v>
      </c>
      <c r="Z845" s="33">
        <v>0</v>
      </c>
      <c r="AA845" s="33">
        <v>0</v>
      </c>
      <c r="AB845" s="33">
        <v>0</v>
      </c>
      <c r="AC845" t="s">
        <v>3983</v>
      </c>
      <c r="AD845" t="s">
        <v>3881</v>
      </c>
      <c r="AE845" t="s">
        <v>5142</v>
      </c>
      <c r="AF845" t="s">
        <v>3876</v>
      </c>
    </row>
    <row r="846" spans="1:32" x14ac:dyDescent="0.25">
      <c r="A846" s="161">
        <v>45687</v>
      </c>
      <c r="B846" t="s">
        <v>3867</v>
      </c>
      <c r="C846" t="s">
        <v>3894</v>
      </c>
      <c r="D846" t="s">
        <v>3996</v>
      </c>
      <c r="E846" t="s">
        <v>3907</v>
      </c>
      <c r="F846" s="375">
        <v>38770</v>
      </c>
      <c r="G846" t="s">
        <v>5105</v>
      </c>
      <c r="H846" t="s">
        <v>3871</v>
      </c>
      <c r="I846" s="375">
        <v>47589</v>
      </c>
      <c r="J846" t="s">
        <v>3867</v>
      </c>
      <c r="K846" t="s">
        <v>3904</v>
      </c>
      <c r="L846" s="33">
        <v>311.85000000000002</v>
      </c>
      <c r="M846" s="33">
        <v>311.85000000000002</v>
      </c>
      <c r="N846" s="33">
        <v>0</v>
      </c>
      <c r="O846" s="33">
        <v>0</v>
      </c>
      <c r="P846" s="33">
        <v>0</v>
      </c>
      <c r="Q846" s="33">
        <v>0</v>
      </c>
      <c r="R846" s="33">
        <v>311.85000000000002</v>
      </c>
      <c r="S846" s="33">
        <v>0</v>
      </c>
      <c r="T846" s="33">
        <v>0</v>
      </c>
      <c r="U846" s="33">
        <v>0</v>
      </c>
      <c r="V846" s="33">
        <v>0</v>
      </c>
      <c r="W846" s="33">
        <v>0</v>
      </c>
      <c r="X846" s="33">
        <v>0</v>
      </c>
      <c r="Y846" s="33">
        <v>0</v>
      </c>
      <c r="Z846" s="33">
        <v>0</v>
      </c>
      <c r="AA846" s="33">
        <v>0</v>
      </c>
      <c r="AB846" s="33">
        <v>180</v>
      </c>
      <c r="AC846" t="s">
        <v>3938</v>
      </c>
      <c r="AD846" t="s">
        <v>3881</v>
      </c>
      <c r="AE846" t="s">
        <v>5143</v>
      </c>
      <c r="AF846" t="s">
        <v>3876</v>
      </c>
    </row>
    <row r="847" spans="1:32" x14ac:dyDescent="0.25">
      <c r="A847" s="161">
        <v>45668</v>
      </c>
      <c r="B847" t="s">
        <v>3867</v>
      </c>
      <c r="C847" t="s">
        <v>3894</v>
      </c>
      <c r="D847" t="s">
        <v>3891</v>
      </c>
      <c r="E847" t="s">
        <v>3907</v>
      </c>
      <c r="F847" s="375">
        <v>40935</v>
      </c>
      <c r="G847" t="s">
        <v>4134</v>
      </c>
      <c r="H847" t="s">
        <v>3909</v>
      </c>
      <c r="I847" s="375">
        <v>47592</v>
      </c>
      <c r="J847" t="s">
        <v>3867</v>
      </c>
      <c r="K847" t="s">
        <v>3904</v>
      </c>
      <c r="L847" s="33">
        <v>1050</v>
      </c>
      <c r="M847" s="33">
        <v>0</v>
      </c>
      <c r="N847" s="33">
        <v>840</v>
      </c>
      <c r="O847" s="33">
        <v>840</v>
      </c>
      <c r="P847" s="33">
        <v>0</v>
      </c>
      <c r="Q847" s="33">
        <v>0</v>
      </c>
      <c r="R847" s="33">
        <v>210</v>
      </c>
      <c r="S847" s="33">
        <v>210</v>
      </c>
      <c r="T847" s="33">
        <v>0</v>
      </c>
      <c r="U847" s="33">
        <v>0</v>
      </c>
      <c r="V847" s="33">
        <v>1050</v>
      </c>
      <c r="W847" s="33">
        <v>0</v>
      </c>
      <c r="X847" s="33">
        <v>0</v>
      </c>
      <c r="Y847" s="33">
        <v>0</v>
      </c>
      <c r="Z847" s="33">
        <v>0</v>
      </c>
      <c r="AA847" s="33">
        <v>0</v>
      </c>
      <c r="AB847" s="33">
        <v>0</v>
      </c>
      <c r="AC847" t="s">
        <v>3917</v>
      </c>
      <c r="AD847" t="s">
        <v>3881</v>
      </c>
      <c r="AE847" t="s">
        <v>5144</v>
      </c>
      <c r="AF847" t="s">
        <v>3876</v>
      </c>
    </row>
    <row r="848" spans="1:32" x14ac:dyDescent="0.25">
      <c r="A848" s="161">
        <v>45668</v>
      </c>
      <c r="B848" t="s">
        <v>3867</v>
      </c>
      <c r="C848" t="s">
        <v>3894</v>
      </c>
      <c r="D848" t="s">
        <v>3891</v>
      </c>
      <c r="E848" t="s">
        <v>3907</v>
      </c>
      <c r="F848" s="375">
        <v>40935</v>
      </c>
      <c r="G848" t="s">
        <v>4134</v>
      </c>
      <c r="H848" t="s">
        <v>3871</v>
      </c>
      <c r="I848" s="375">
        <v>47598</v>
      </c>
      <c r="J848" t="s">
        <v>3867</v>
      </c>
      <c r="K848" t="s">
        <v>3904</v>
      </c>
      <c r="L848" s="33">
        <v>51.98</v>
      </c>
      <c r="M848" s="33">
        <v>51.98</v>
      </c>
      <c r="N848" s="33">
        <v>0</v>
      </c>
      <c r="O848" s="33">
        <v>0</v>
      </c>
      <c r="P848" s="33">
        <v>0</v>
      </c>
      <c r="Q848" s="33">
        <v>0</v>
      </c>
      <c r="R848" s="33">
        <v>51.98</v>
      </c>
      <c r="S848" s="33">
        <v>0</v>
      </c>
      <c r="T848" s="33">
        <v>0</v>
      </c>
      <c r="U848" s="33">
        <v>0</v>
      </c>
      <c r="V848" s="33">
        <v>0</v>
      </c>
      <c r="W848" s="33">
        <v>0</v>
      </c>
      <c r="X848" s="33">
        <v>0</v>
      </c>
      <c r="Y848" s="33">
        <v>0</v>
      </c>
      <c r="Z848" s="33">
        <v>0</v>
      </c>
      <c r="AA848" s="33">
        <v>0</v>
      </c>
      <c r="AB848" s="33">
        <v>0</v>
      </c>
      <c r="AC848" t="s">
        <v>3938</v>
      </c>
      <c r="AD848" t="s">
        <v>3881</v>
      </c>
      <c r="AE848" t="s">
        <v>5145</v>
      </c>
      <c r="AF848" t="s">
        <v>3876</v>
      </c>
    </row>
    <row r="849" spans="1:32" x14ac:dyDescent="0.25">
      <c r="A849" s="161">
        <v>45664</v>
      </c>
      <c r="B849" t="s">
        <v>3867</v>
      </c>
      <c r="C849" t="s">
        <v>3894</v>
      </c>
      <c r="D849" t="s">
        <v>3891</v>
      </c>
      <c r="E849" t="s">
        <v>3997</v>
      </c>
      <c r="F849" s="375">
        <v>39613</v>
      </c>
      <c r="G849" t="s">
        <v>5146</v>
      </c>
      <c r="H849" t="s">
        <v>3871</v>
      </c>
      <c r="I849" s="375">
        <v>47622</v>
      </c>
      <c r="J849" t="s">
        <v>3867</v>
      </c>
      <c r="K849" t="s">
        <v>3904</v>
      </c>
      <c r="L849" s="33">
        <v>2176.9299999999998</v>
      </c>
      <c r="M849" s="33">
        <v>1287.94</v>
      </c>
      <c r="N849" s="33">
        <v>0</v>
      </c>
      <c r="O849" s="33">
        <v>0</v>
      </c>
      <c r="P849" s="33">
        <v>0</v>
      </c>
      <c r="Q849" s="33">
        <v>0</v>
      </c>
      <c r="R849" s="33">
        <v>2176.9299999999998</v>
      </c>
      <c r="S849" s="33">
        <v>888.99</v>
      </c>
      <c r="T849" s="33">
        <v>30</v>
      </c>
      <c r="U849" s="33">
        <v>570</v>
      </c>
      <c r="V849" s="33">
        <v>888.99</v>
      </c>
      <c r="W849" s="33">
        <v>30</v>
      </c>
      <c r="X849" s="33">
        <v>570</v>
      </c>
      <c r="Y849" s="33">
        <v>0</v>
      </c>
      <c r="Z849" s="33">
        <v>0</v>
      </c>
      <c r="AA849" s="33">
        <v>0</v>
      </c>
      <c r="AB849" s="33">
        <v>888.75</v>
      </c>
      <c r="AC849" t="s">
        <v>4009</v>
      </c>
      <c r="AD849" t="s">
        <v>3881</v>
      </c>
      <c r="AE849" t="s">
        <v>5147</v>
      </c>
      <c r="AF849" t="s">
        <v>3876</v>
      </c>
    </row>
    <row r="850" spans="1:32" x14ac:dyDescent="0.25">
      <c r="A850" s="161">
        <v>45664</v>
      </c>
      <c r="B850" t="s">
        <v>3867</v>
      </c>
      <c r="C850" t="s">
        <v>3894</v>
      </c>
      <c r="D850" t="s">
        <v>3891</v>
      </c>
      <c r="E850" t="s">
        <v>3997</v>
      </c>
      <c r="F850" s="375">
        <v>39613</v>
      </c>
      <c r="G850" t="s">
        <v>5146</v>
      </c>
      <c r="H850" t="s">
        <v>3871</v>
      </c>
      <c r="I850" s="375">
        <v>47628</v>
      </c>
      <c r="J850" t="s">
        <v>3867</v>
      </c>
      <c r="K850" t="s">
        <v>4595</v>
      </c>
      <c r="L850" s="33">
        <v>51.98</v>
      </c>
      <c r="M850" s="33">
        <v>51.98</v>
      </c>
      <c r="N850" s="33">
        <v>0</v>
      </c>
      <c r="O850" s="33">
        <v>0</v>
      </c>
      <c r="P850" s="33">
        <v>0</v>
      </c>
      <c r="Q850" s="33">
        <v>0</v>
      </c>
      <c r="R850" s="33">
        <v>51.98</v>
      </c>
      <c r="S850" s="33">
        <v>0</v>
      </c>
      <c r="T850" s="33">
        <v>0</v>
      </c>
      <c r="U850" s="33">
        <v>0</v>
      </c>
      <c r="V850" s="33">
        <v>0</v>
      </c>
      <c r="W850" s="33">
        <v>0</v>
      </c>
      <c r="X850" s="33">
        <v>0</v>
      </c>
      <c r="Y850" s="33">
        <v>0</v>
      </c>
      <c r="Z850" s="33">
        <v>0</v>
      </c>
      <c r="AA850" s="33">
        <v>0</v>
      </c>
      <c r="AB850" s="33">
        <v>888.75</v>
      </c>
      <c r="AC850" t="s">
        <v>3873</v>
      </c>
      <c r="AD850" t="s">
        <v>3881</v>
      </c>
      <c r="AE850" t="s">
        <v>5148</v>
      </c>
      <c r="AF850" t="s">
        <v>3876</v>
      </c>
    </row>
    <row r="851" spans="1:32" x14ac:dyDescent="0.25">
      <c r="A851" s="161">
        <v>45686</v>
      </c>
      <c r="B851" s="161">
        <v>45686</v>
      </c>
      <c r="C851" t="s">
        <v>3894</v>
      </c>
      <c r="D851" t="s">
        <v>3891</v>
      </c>
      <c r="E851" t="s">
        <v>3997</v>
      </c>
      <c r="F851" s="375">
        <v>39574</v>
      </c>
      <c r="G851" t="s">
        <v>4624</v>
      </c>
      <c r="H851" t="s">
        <v>3923</v>
      </c>
      <c r="I851" s="375">
        <v>47644</v>
      </c>
      <c r="J851" t="s">
        <v>3888</v>
      </c>
      <c r="K851" t="s">
        <v>3904</v>
      </c>
      <c r="L851" s="33">
        <v>3115</v>
      </c>
      <c r="M851" s="33">
        <v>0</v>
      </c>
      <c r="N851" s="33">
        <v>2492</v>
      </c>
      <c r="O851" s="33">
        <v>2492</v>
      </c>
      <c r="P851" s="33">
        <v>0</v>
      </c>
      <c r="Q851" s="33">
        <v>0</v>
      </c>
      <c r="R851" s="33">
        <v>623</v>
      </c>
      <c r="S851" s="33">
        <v>623</v>
      </c>
      <c r="T851" s="33">
        <v>0</v>
      </c>
      <c r="U851" s="33">
        <v>0</v>
      </c>
      <c r="V851" s="33">
        <v>3115</v>
      </c>
      <c r="W851" s="33">
        <v>0</v>
      </c>
      <c r="X851" s="33">
        <v>0</v>
      </c>
      <c r="Y851" s="33">
        <v>0</v>
      </c>
      <c r="Z851" s="33">
        <v>623</v>
      </c>
      <c r="AA851" s="33">
        <v>0</v>
      </c>
      <c r="AB851" s="33">
        <v>0</v>
      </c>
      <c r="AC851" t="s">
        <v>3957</v>
      </c>
      <c r="AD851" t="s">
        <v>3881</v>
      </c>
      <c r="AE851" t="s">
        <v>5149</v>
      </c>
      <c r="AF851" t="s">
        <v>3876</v>
      </c>
    </row>
    <row r="852" spans="1:32" x14ac:dyDescent="0.25">
      <c r="A852" s="161">
        <v>45686</v>
      </c>
      <c r="B852" s="161">
        <v>45686</v>
      </c>
      <c r="C852" t="s">
        <v>3894</v>
      </c>
      <c r="D852" t="s">
        <v>3891</v>
      </c>
      <c r="E852" t="s">
        <v>3997</v>
      </c>
      <c r="F852" s="375">
        <v>39574</v>
      </c>
      <c r="G852" t="s">
        <v>4624</v>
      </c>
      <c r="H852" t="s">
        <v>3871</v>
      </c>
      <c r="I852" s="375">
        <v>47649</v>
      </c>
      <c r="J852" t="s">
        <v>3888</v>
      </c>
      <c r="K852" t="s">
        <v>3904</v>
      </c>
      <c r="L852" s="33">
        <v>35</v>
      </c>
      <c r="M852" s="33">
        <v>28</v>
      </c>
      <c r="N852" s="33">
        <v>0</v>
      </c>
      <c r="O852" s="33">
        <v>0</v>
      </c>
      <c r="P852" s="33">
        <v>0</v>
      </c>
      <c r="Q852" s="33">
        <v>0</v>
      </c>
      <c r="R852" s="33">
        <v>35</v>
      </c>
      <c r="S852" s="33">
        <v>7</v>
      </c>
      <c r="T852" s="33">
        <v>0</v>
      </c>
      <c r="U852" s="33">
        <v>0</v>
      </c>
      <c r="V852" s="33">
        <v>7</v>
      </c>
      <c r="W852" s="33">
        <v>0</v>
      </c>
      <c r="X852" s="33">
        <v>0</v>
      </c>
      <c r="Y852" s="33">
        <v>0</v>
      </c>
      <c r="Z852" s="33">
        <v>7</v>
      </c>
      <c r="AA852" s="33">
        <v>0</v>
      </c>
      <c r="AB852" s="33">
        <v>0</v>
      </c>
      <c r="AC852" t="s">
        <v>3957</v>
      </c>
      <c r="AD852" t="s">
        <v>3881</v>
      </c>
      <c r="AE852" t="s">
        <v>5149</v>
      </c>
      <c r="AF852" t="s">
        <v>3876</v>
      </c>
    </row>
    <row r="853" spans="1:32" x14ac:dyDescent="0.25">
      <c r="A853" s="161">
        <v>45677</v>
      </c>
      <c r="B853" s="161">
        <v>45677</v>
      </c>
      <c r="C853" t="s">
        <v>3894</v>
      </c>
      <c r="D853" t="s">
        <v>4334</v>
      </c>
      <c r="E853" t="s">
        <v>3997</v>
      </c>
      <c r="F853" s="375">
        <v>39574</v>
      </c>
      <c r="G853" t="s">
        <v>4624</v>
      </c>
      <c r="H853" t="s">
        <v>3923</v>
      </c>
      <c r="I853" s="375">
        <v>47650</v>
      </c>
      <c r="J853" t="s">
        <v>3888</v>
      </c>
      <c r="K853" t="s">
        <v>3904</v>
      </c>
      <c r="L853" s="33">
        <v>700</v>
      </c>
      <c r="M853" s="33">
        <v>0</v>
      </c>
      <c r="N853" s="33">
        <v>560</v>
      </c>
      <c r="O853" s="33">
        <v>560</v>
      </c>
      <c r="P853" s="33">
        <v>0</v>
      </c>
      <c r="Q853" s="33">
        <v>0</v>
      </c>
      <c r="R853" s="33">
        <v>140</v>
      </c>
      <c r="S853" s="33">
        <v>140</v>
      </c>
      <c r="T853" s="33">
        <v>0</v>
      </c>
      <c r="U853" s="33">
        <v>0</v>
      </c>
      <c r="V853" s="33">
        <v>700</v>
      </c>
      <c r="W853" s="33">
        <v>0</v>
      </c>
      <c r="X853" s="33">
        <v>0</v>
      </c>
      <c r="Y853" s="33">
        <v>0</v>
      </c>
      <c r="Z853" s="33">
        <v>140</v>
      </c>
      <c r="AA853" s="33">
        <v>0</v>
      </c>
      <c r="AB853" s="33">
        <v>0</v>
      </c>
      <c r="AC853" t="s">
        <v>3983</v>
      </c>
      <c r="AD853" t="s">
        <v>3881</v>
      </c>
      <c r="AE853" t="s">
        <v>5150</v>
      </c>
      <c r="AF853" t="s">
        <v>3876</v>
      </c>
    </row>
    <row r="854" spans="1:32" x14ac:dyDescent="0.25">
      <c r="A854" s="161">
        <v>45677</v>
      </c>
      <c r="B854" t="s">
        <v>3867</v>
      </c>
      <c r="C854" t="s">
        <v>3894</v>
      </c>
      <c r="D854" t="s">
        <v>4334</v>
      </c>
      <c r="E854" t="s">
        <v>3997</v>
      </c>
      <c r="F854" s="375">
        <v>39574</v>
      </c>
      <c r="G854" t="s">
        <v>4624</v>
      </c>
      <c r="H854" t="s">
        <v>3871</v>
      </c>
      <c r="I854" s="375">
        <v>47652</v>
      </c>
      <c r="J854" t="s">
        <v>3867</v>
      </c>
      <c r="K854" t="s">
        <v>3904</v>
      </c>
      <c r="L854" s="33">
        <v>175</v>
      </c>
      <c r="M854" s="33">
        <v>175</v>
      </c>
      <c r="N854" s="33">
        <v>0</v>
      </c>
      <c r="O854" s="33">
        <v>0</v>
      </c>
      <c r="P854" s="33">
        <v>0</v>
      </c>
      <c r="Q854" s="33">
        <v>0</v>
      </c>
      <c r="R854" s="33">
        <v>175</v>
      </c>
      <c r="S854" s="33">
        <v>0</v>
      </c>
      <c r="T854" s="33">
        <v>0</v>
      </c>
      <c r="U854" s="33">
        <v>0</v>
      </c>
      <c r="V854" s="33">
        <v>0</v>
      </c>
      <c r="W854" s="33">
        <v>0</v>
      </c>
      <c r="X854" s="33">
        <v>0</v>
      </c>
      <c r="Y854" s="33">
        <v>0</v>
      </c>
      <c r="Z854" s="33">
        <v>0</v>
      </c>
      <c r="AA854" s="33">
        <v>0</v>
      </c>
      <c r="AB854" s="33">
        <v>0</v>
      </c>
      <c r="AC854" t="s">
        <v>3983</v>
      </c>
      <c r="AD854" t="s">
        <v>3881</v>
      </c>
      <c r="AE854" t="s">
        <v>5150</v>
      </c>
      <c r="AF854" t="s">
        <v>3876</v>
      </c>
    </row>
    <row r="855" spans="1:32" x14ac:dyDescent="0.25">
      <c r="A855" s="161">
        <v>45683</v>
      </c>
      <c r="B855" t="s">
        <v>3867</v>
      </c>
      <c r="C855" t="s">
        <v>3868</v>
      </c>
      <c r="D855" t="s">
        <v>3877</v>
      </c>
      <c r="E855" t="s">
        <v>3878</v>
      </c>
      <c r="F855" s="375">
        <v>40946</v>
      </c>
      <c r="G855" t="s">
        <v>4026</v>
      </c>
      <c r="H855" t="s">
        <v>3871</v>
      </c>
      <c r="I855" s="375">
        <v>47654</v>
      </c>
      <c r="J855" t="s">
        <v>3867</v>
      </c>
      <c r="K855" t="s">
        <v>3904</v>
      </c>
      <c r="L855" s="33">
        <v>155.93</v>
      </c>
      <c r="M855" s="33">
        <v>155.93</v>
      </c>
      <c r="N855" s="33">
        <v>0</v>
      </c>
      <c r="O855" s="33">
        <v>0</v>
      </c>
      <c r="P855" s="33">
        <v>0</v>
      </c>
      <c r="Q855" s="33">
        <v>0</v>
      </c>
      <c r="R855" s="33">
        <v>155.93</v>
      </c>
      <c r="S855" s="33">
        <v>0</v>
      </c>
      <c r="T855" s="33">
        <v>0</v>
      </c>
      <c r="U855" s="33">
        <v>0</v>
      </c>
      <c r="V855" s="33">
        <v>0</v>
      </c>
      <c r="W855" s="33">
        <v>0</v>
      </c>
      <c r="X855" s="33">
        <v>0</v>
      </c>
      <c r="Y855" s="33">
        <v>0</v>
      </c>
      <c r="Z855" s="33">
        <v>0</v>
      </c>
      <c r="AA855" s="33">
        <v>0</v>
      </c>
      <c r="AB855" s="33">
        <v>0</v>
      </c>
      <c r="AC855" t="s">
        <v>3880</v>
      </c>
      <c r="AD855" t="s">
        <v>3881</v>
      </c>
      <c r="AE855" t="s">
        <v>5151</v>
      </c>
      <c r="AF855" t="s">
        <v>3876</v>
      </c>
    </row>
    <row r="856" spans="1:32" x14ac:dyDescent="0.25">
      <c r="A856" s="161">
        <v>45683</v>
      </c>
      <c r="B856" t="s">
        <v>3867</v>
      </c>
      <c r="C856" t="s">
        <v>3868</v>
      </c>
      <c r="D856" t="s">
        <v>3877</v>
      </c>
      <c r="E856" t="s">
        <v>1914</v>
      </c>
      <c r="F856" s="375">
        <v>35430</v>
      </c>
      <c r="G856" t="s">
        <v>4665</v>
      </c>
      <c r="H856" t="s">
        <v>3871</v>
      </c>
      <c r="I856" s="375">
        <v>47655</v>
      </c>
      <c r="J856" t="s">
        <v>3867</v>
      </c>
      <c r="K856" t="s">
        <v>3904</v>
      </c>
      <c r="L856" s="33">
        <v>155.93</v>
      </c>
      <c r="M856" s="33">
        <v>155.93</v>
      </c>
      <c r="N856" s="33">
        <v>0</v>
      </c>
      <c r="O856" s="33">
        <v>0</v>
      </c>
      <c r="P856" s="33">
        <v>0</v>
      </c>
      <c r="Q856" s="33">
        <v>0</v>
      </c>
      <c r="R856" s="33">
        <v>155.93</v>
      </c>
      <c r="S856" s="33">
        <v>0</v>
      </c>
      <c r="T856" s="33">
        <v>0</v>
      </c>
      <c r="U856" s="33">
        <v>0</v>
      </c>
      <c r="V856" s="33">
        <v>0</v>
      </c>
      <c r="W856" s="33">
        <v>0</v>
      </c>
      <c r="X856" s="33">
        <v>0</v>
      </c>
      <c r="Y856" s="33">
        <v>0</v>
      </c>
      <c r="Z856" s="33">
        <v>0</v>
      </c>
      <c r="AA856" s="33">
        <v>0</v>
      </c>
      <c r="AB856" s="33">
        <v>0</v>
      </c>
      <c r="AC856" t="s">
        <v>3967</v>
      </c>
      <c r="AD856" t="s">
        <v>3881</v>
      </c>
      <c r="AE856" t="s">
        <v>5152</v>
      </c>
      <c r="AF856" t="s">
        <v>3876</v>
      </c>
    </row>
    <row r="857" spans="1:32" x14ac:dyDescent="0.25">
      <c r="A857" s="161">
        <v>45678</v>
      </c>
      <c r="B857" t="s">
        <v>3867</v>
      </c>
      <c r="C857" t="s">
        <v>3894</v>
      </c>
      <c r="D857" t="s">
        <v>3891</v>
      </c>
      <c r="E857" t="s">
        <v>3997</v>
      </c>
      <c r="F857" s="375">
        <v>19151</v>
      </c>
      <c r="G857" t="s">
        <v>5153</v>
      </c>
      <c r="H857" t="s">
        <v>3903</v>
      </c>
      <c r="I857" s="375">
        <v>47659</v>
      </c>
      <c r="J857" t="s">
        <v>3867</v>
      </c>
      <c r="K857" t="s">
        <v>3904</v>
      </c>
      <c r="L857" s="33">
        <v>175</v>
      </c>
      <c r="M857" s="33">
        <v>0</v>
      </c>
      <c r="N857" s="33">
        <v>175</v>
      </c>
      <c r="O857" s="33">
        <v>175</v>
      </c>
      <c r="P857" s="33">
        <v>0</v>
      </c>
      <c r="Q857" s="33">
        <v>0</v>
      </c>
      <c r="R857" s="33">
        <v>0</v>
      </c>
      <c r="S857" s="33">
        <v>0</v>
      </c>
      <c r="T857" s="33">
        <v>0</v>
      </c>
      <c r="U857" s="33">
        <v>0</v>
      </c>
      <c r="V857" s="33">
        <v>175</v>
      </c>
      <c r="W857" s="33">
        <v>0</v>
      </c>
      <c r="X857" s="33">
        <v>0</v>
      </c>
      <c r="Y857" s="33">
        <v>0</v>
      </c>
      <c r="Z857" s="33">
        <v>0</v>
      </c>
      <c r="AA857" s="33">
        <v>0</v>
      </c>
      <c r="AB857" s="33">
        <v>0</v>
      </c>
      <c r="AC857" t="s">
        <v>3957</v>
      </c>
      <c r="AD857" t="s">
        <v>3881</v>
      </c>
      <c r="AE857" t="s">
        <v>5154</v>
      </c>
      <c r="AF857" t="s">
        <v>3876</v>
      </c>
    </row>
    <row r="858" spans="1:32" x14ac:dyDescent="0.25">
      <c r="A858" s="161">
        <v>45678</v>
      </c>
      <c r="B858" t="s">
        <v>3867</v>
      </c>
      <c r="C858" t="s">
        <v>3894</v>
      </c>
      <c r="D858" t="s">
        <v>3891</v>
      </c>
      <c r="E858" t="s">
        <v>3997</v>
      </c>
      <c r="F858" s="375">
        <v>19151</v>
      </c>
      <c r="G858" t="s">
        <v>5153</v>
      </c>
      <c r="H858" t="s">
        <v>3871</v>
      </c>
      <c r="I858" s="375">
        <v>47661</v>
      </c>
      <c r="J858" t="s">
        <v>3867</v>
      </c>
      <c r="K858" t="s">
        <v>3904</v>
      </c>
      <c r="L858" s="33">
        <v>140</v>
      </c>
      <c r="M858" s="33">
        <v>140</v>
      </c>
      <c r="N858" s="33">
        <v>0</v>
      </c>
      <c r="O858" s="33">
        <v>0</v>
      </c>
      <c r="P858" s="33">
        <v>0</v>
      </c>
      <c r="Q858" s="33">
        <v>0</v>
      </c>
      <c r="R858" s="33">
        <v>140</v>
      </c>
      <c r="S858" s="33">
        <v>0</v>
      </c>
      <c r="T858" s="33">
        <v>0</v>
      </c>
      <c r="U858" s="33">
        <v>0</v>
      </c>
      <c r="V858" s="33">
        <v>0</v>
      </c>
      <c r="W858" s="33">
        <v>0</v>
      </c>
      <c r="X858" s="33">
        <v>0</v>
      </c>
      <c r="Y858" s="33">
        <v>0</v>
      </c>
      <c r="Z858" s="33">
        <v>0</v>
      </c>
      <c r="AA858" s="33">
        <v>0</v>
      </c>
      <c r="AB858" s="33">
        <v>0</v>
      </c>
      <c r="AC858" t="s">
        <v>3957</v>
      </c>
      <c r="AD858" t="s">
        <v>3881</v>
      </c>
      <c r="AE858" t="s">
        <v>5154</v>
      </c>
      <c r="AF858" t="s">
        <v>3876</v>
      </c>
    </row>
    <row r="859" spans="1:32" x14ac:dyDescent="0.25">
      <c r="A859" s="161">
        <v>45679</v>
      </c>
      <c r="B859" t="s">
        <v>3867</v>
      </c>
      <c r="C859" t="s">
        <v>3894</v>
      </c>
      <c r="D859" t="s">
        <v>3996</v>
      </c>
      <c r="E859" t="s">
        <v>3907</v>
      </c>
      <c r="F859" s="375">
        <v>34758</v>
      </c>
      <c r="G859" t="s">
        <v>4990</v>
      </c>
      <c r="H859" t="s">
        <v>3871</v>
      </c>
      <c r="I859" s="375">
        <v>47664</v>
      </c>
      <c r="J859" t="s">
        <v>3867</v>
      </c>
      <c r="K859" t="s">
        <v>3904</v>
      </c>
      <c r="L859" s="33">
        <v>51.98</v>
      </c>
      <c r="M859" s="33">
        <v>51.98</v>
      </c>
      <c r="N859" s="33">
        <v>0</v>
      </c>
      <c r="O859" s="33">
        <v>0</v>
      </c>
      <c r="P859" s="33">
        <v>0</v>
      </c>
      <c r="Q859" s="33">
        <v>0</v>
      </c>
      <c r="R859" s="33">
        <v>51.98</v>
      </c>
      <c r="S859" s="33">
        <v>0</v>
      </c>
      <c r="T859" s="33">
        <v>0</v>
      </c>
      <c r="U859" s="33">
        <v>0</v>
      </c>
      <c r="V859" s="33">
        <v>0</v>
      </c>
      <c r="W859" s="33">
        <v>0</v>
      </c>
      <c r="X859" s="33">
        <v>0</v>
      </c>
      <c r="Y859" s="33">
        <v>0</v>
      </c>
      <c r="Z859" s="33">
        <v>0</v>
      </c>
      <c r="AA859" s="33">
        <v>0</v>
      </c>
      <c r="AB859" s="33">
        <v>0</v>
      </c>
      <c r="AC859" t="s">
        <v>3924</v>
      </c>
      <c r="AD859" t="s">
        <v>3881</v>
      </c>
      <c r="AE859" t="s">
        <v>5155</v>
      </c>
      <c r="AF859" t="s">
        <v>3876</v>
      </c>
    </row>
    <row r="860" spans="1:32" x14ac:dyDescent="0.25">
      <c r="A860" s="161">
        <v>45683</v>
      </c>
      <c r="B860" t="s">
        <v>3867</v>
      </c>
      <c r="C860" t="s">
        <v>3868</v>
      </c>
      <c r="D860" t="s">
        <v>3877</v>
      </c>
      <c r="E860" t="s">
        <v>1914</v>
      </c>
      <c r="F860" s="375">
        <v>40978</v>
      </c>
      <c r="G860" t="s">
        <v>4687</v>
      </c>
      <c r="H860" t="s">
        <v>3923</v>
      </c>
      <c r="I860" s="375">
        <v>47665</v>
      </c>
      <c r="J860" t="s">
        <v>3867</v>
      </c>
      <c r="K860" t="s">
        <v>3904</v>
      </c>
      <c r="L860" s="33">
        <v>700</v>
      </c>
      <c r="M860" s="33">
        <v>0</v>
      </c>
      <c r="N860" s="33">
        <v>560</v>
      </c>
      <c r="O860" s="33">
        <v>560</v>
      </c>
      <c r="P860" s="33">
        <v>0</v>
      </c>
      <c r="Q860" s="33">
        <v>0</v>
      </c>
      <c r="R860" s="33">
        <v>140</v>
      </c>
      <c r="S860" s="33">
        <v>140</v>
      </c>
      <c r="T860" s="33">
        <v>0</v>
      </c>
      <c r="U860" s="33">
        <v>0</v>
      </c>
      <c r="V860" s="33">
        <v>700</v>
      </c>
      <c r="W860" s="33">
        <v>0</v>
      </c>
      <c r="X860" s="33">
        <v>0</v>
      </c>
      <c r="Y860" s="33">
        <v>0</v>
      </c>
      <c r="Z860" s="33">
        <v>0</v>
      </c>
      <c r="AA860" s="33">
        <v>0</v>
      </c>
      <c r="AB860" s="33">
        <v>154</v>
      </c>
      <c r="AC860" t="s">
        <v>3910</v>
      </c>
      <c r="AD860" t="s">
        <v>3881</v>
      </c>
      <c r="AE860" t="s">
        <v>5156</v>
      </c>
      <c r="AF860" t="s">
        <v>3876</v>
      </c>
    </row>
    <row r="861" spans="1:32" x14ac:dyDescent="0.25">
      <c r="A861" s="161">
        <v>45683</v>
      </c>
      <c r="B861" t="s">
        <v>3867</v>
      </c>
      <c r="C861" t="s">
        <v>3868</v>
      </c>
      <c r="D861" t="s">
        <v>3877</v>
      </c>
      <c r="E861" t="s">
        <v>1914</v>
      </c>
      <c r="F861" s="375">
        <v>40978</v>
      </c>
      <c r="G861" t="s">
        <v>4687</v>
      </c>
      <c r="H861" t="s">
        <v>3871</v>
      </c>
      <c r="I861" s="375">
        <v>47670</v>
      </c>
      <c r="J861" t="s">
        <v>3867</v>
      </c>
      <c r="K861" t="s">
        <v>3904</v>
      </c>
      <c r="L861" s="33">
        <v>35</v>
      </c>
      <c r="M861" s="33">
        <v>28</v>
      </c>
      <c r="N861" s="33">
        <v>0</v>
      </c>
      <c r="O861" s="33">
        <v>0</v>
      </c>
      <c r="P861" s="33">
        <v>0</v>
      </c>
      <c r="Q861" s="33">
        <v>0</v>
      </c>
      <c r="R861" s="33">
        <v>35</v>
      </c>
      <c r="S861" s="33">
        <v>7</v>
      </c>
      <c r="T861" s="33">
        <v>0</v>
      </c>
      <c r="U861" s="33">
        <v>0</v>
      </c>
      <c r="V861" s="33">
        <v>7</v>
      </c>
      <c r="W861" s="33">
        <v>0</v>
      </c>
      <c r="X861" s="33">
        <v>0</v>
      </c>
      <c r="Y861" s="33">
        <v>0</v>
      </c>
      <c r="Z861" s="33">
        <v>0</v>
      </c>
      <c r="AA861" s="33">
        <v>0</v>
      </c>
      <c r="AB861" s="33">
        <v>154</v>
      </c>
      <c r="AC861" t="s">
        <v>3910</v>
      </c>
      <c r="AD861" t="s">
        <v>3881</v>
      </c>
      <c r="AE861" t="s">
        <v>5156</v>
      </c>
      <c r="AF861" t="s">
        <v>3876</v>
      </c>
    </row>
    <row r="862" spans="1:32" x14ac:dyDescent="0.25">
      <c r="A862" s="161">
        <v>45679</v>
      </c>
      <c r="B862" t="s">
        <v>3867</v>
      </c>
      <c r="C862" t="s">
        <v>3868</v>
      </c>
      <c r="D862" t="s">
        <v>3877</v>
      </c>
      <c r="E862" t="s">
        <v>1914</v>
      </c>
      <c r="F862" s="375">
        <v>39260</v>
      </c>
      <c r="G862" t="s">
        <v>4882</v>
      </c>
      <c r="H862" t="s">
        <v>3909</v>
      </c>
      <c r="I862" s="375">
        <v>47680</v>
      </c>
      <c r="J862" t="s">
        <v>3867</v>
      </c>
      <c r="K862" t="s">
        <v>3904</v>
      </c>
      <c r="L862" s="33">
        <v>480</v>
      </c>
      <c r="M862" s="33">
        <v>0</v>
      </c>
      <c r="N862" s="33">
        <v>384</v>
      </c>
      <c r="O862" s="33">
        <v>384</v>
      </c>
      <c r="P862" s="33">
        <v>0</v>
      </c>
      <c r="Q862" s="33">
        <v>0</v>
      </c>
      <c r="R862" s="33">
        <v>96</v>
      </c>
      <c r="S862" s="33">
        <v>96</v>
      </c>
      <c r="T862" s="33">
        <v>0</v>
      </c>
      <c r="U862" s="33">
        <v>0</v>
      </c>
      <c r="V862" s="33">
        <v>480</v>
      </c>
      <c r="W862" s="33">
        <v>0</v>
      </c>
      <c r="X862" s="33">
        <v>0</v>
      </c>
      <c r="Y862" s="33">
        <v>0</v>
      </c>
      <c r="Z862" s="33">
        <v>0</v>
      </c>
      <c r="AA862" s="33">
        <v>0</v>
      </c>
      <c r="AB862" s="33">
        <v>24</v>
      </c>
      <c r="AC862" t="s">
        <v>3967</v>
      </c>
      <c r="AD862" t="s">
        <v>3874</v>
      </c>
      <c r="AE862" t="s">
        <v>5057</v>
      </c>
      <c r="AF862" t="s">
        <v>3876</v>
      </c>
    </row>
    <row r="863" spans="1:32" x14ac:dyDescent="0.25">
      <c r="A863" s="161">
        <v>45683</v>
      </c>
      <c r="B863" t="s">
        <v>3867</v>
      </c>
      <c r="C863" t="s">
        <v>3868</v>
      </c>
      <c r="D863" t="s">
        <v>3877</v>
      </c>
      <c r="E863" t="s">
        <v>1914</v>
      </c>
      <c r="F863" s="375">
        <v>40655</v>
      </c>
      <c r="G863" t="s">
        <v>4616</v>
      </c>
      <c r="H863" t="s">
        <v>3903</v>
      </c>
      <c r="I863" s="375">
        <v>47694</v>
      </c>
      <c r="J863" t="s">
        <v>3867</v>
      </c>
      <c r="K863" t="s">
        <v>3904</v>
      </c>
      <c r="L863" s="33">
        <v>385</v>
      </c>
      <c r="M863" s="33">
        <v>0</v>
      </c>
      <c r="N863" s="33">
        <v>385</v>
      </c>
      <c r="O863" s="33">
        <v>385</v>
      </c>
      <c r="P863" s="33">
        <v>0</v>
      </c>
      <c r="Q863" s="33">
        <v>0</v>
      </c>
      <c r="R863" s="33">
        <v>0</v>
      </c>
      <c r="S863" s="33">
        <v>0</v>
      </c>
      <c r="T863" s="33">
        <v>0</v>
      </c>
      <c r="U863" s="33">
        <v>0</v>
      </c>
      <c r="V863" s="33">
        <v>385</v>
      </c>
      <c r="W863" s="33">
        <v>0</v>
      </c>
      <c r="X863" s="33">
        <v>0</v>
      </c>
      <c r="Y863" s="33">
        <v>0</v>
      </c>
      <c r="Z863" s="33">
        <v>0</v>
      </c>
      <c r="AA863" s="33">
        <v>0</v>
      </c>
      <c r="AB863" s="33">
        <v>0</v>
      </c>
      <c r="AC863" t="s">
        <v>3910</v>
      </c>
      <c r="AD863" t="s">
        <v>3881</v>
      </c>
      <c r="AE863" t="s">
        <v>5157</v>
      </c>
      <c r="AF863" t="s">
        <v>3876</v>
      </c>
    </row>
    <row r="864" spans="1:32" x14ac:dyDescent="0.25">
      <c r="A864" s="161">
        <v>45684</v>
      </c>
      <c r="B864" t="s">
        <v>3867</v>
      </c>
      <c r="C864" t="s">
        <v>3868</v>
      </c>
      <c r="D864" t="s">
        <v>3877</v>
      </c>
      <c r="E864" t="s">
        <v>1914</v>
      </c>
      <c r="F864" s="375">
        <v>39817</v>
      </c>
      <c r="G864" t="s">
        <v>4704</v>
      </c>
      <c r="H864" t="s">
        <v>3871</v>
      </c>
      <c r="I864" s="375">
        <v>47721</v>
      </c>
      <c r="J864" t="s">
        <v>3867</v>
      </c>
      <c r="K864" t="s">
        <v>3904</v>
      </c>
      <c r="L864" s="33">
        <v>195</v>
      </c>
      <c r="M864" s="33">
        <v>195</v>
      </c>
      <c r="N864" s="33">
        <v>0</v>
      </c>
      <c r="O864" s="33">
        <v>0</v>
      </c>
      <c r="P864" s="33">
        <v>0</v>
      </c>
      <c r="Q864" s="33">
        <v>0</v>
      </c>
      <c r="R864" s="33">
        <v>195</v>
      </c>
      <c r="S864" s="33">
        <v>0</v>
      </c>
      <c r="T864" s="33">
        <v>0</v>
      </c>
      <c r="U864" s="33">
        <v>0</v>
      </c>
      <c r="V864" s="33">
        <v>0</v>
      </c>
      <c r="W864" s="33">
        <v>0</v>
      </c>
      <c r="X864" s="33">
        <v>0</v>
      </c>
      <c r="Y864" s="33">
        <v>0</v>
      </c>
      <c r="Z864" s="33">
        <v>0</v>
      </c>
      <c r="AA864" s="33">
        <v>0</v>
      </c>
      <c r="AB864" s="33">
        <v>0</v>
      </c>
      <c r="AC864" t="s">
        <v>3880</v>
      </c>
      <c r="AD864" t="s">
        <v>3881</v>
      </c>
      <c r="AE864" t="s">
        <v>5158</v>
      </c>
      <c r="AF864" t="s">
        <v>3876</v>
      </c>
    </row>
    <row r="865" spans="1:32" x14ac:dyDescent="0.25">
      <c r="A865" s="161">
        <v>45686</v>
      </c>
      <c r="B865" t="s">
        <v>3867</v>
      </c>
      <c r="C865" t="s">
        <v>3868</v>
      </c>
      <c r="D865" t="s">
        <v>3877</v>
      </c>
      <c r="E865" t="s">
        <v>1914</v>
      </c>
      <c r="F865" s="375">
        <v>39817</v>
      </c>
      <c r="G865" t="s">
        <v>4704</v>
      </c>
      <c r="H865" t="s">
        <v>3903</v>
      </c>
      <c r="I865" s="375">
        <v>47733</v>
      </c>
      <c r="J865" t="s">
        <v>3867</v>
      </c>
      <c r="K865" t="s">
        <v>3904</v>
      </c>
      <c r="L865" s="33">
        <v>0</v>
      </c>
      <c r="M865" s="33">
        <v>0</v>
      </c>
      <c r="N865" s="33">
        <v>0</v>
      </c>
      <c r="O865" s="33">
        <v>0</v>
      </c>
      <c r="P865" s="33">
        <v>0</v>
      </c>
      <c r="Q865" s="33">
        <v>0</v>
      </c>
      <c r="R865" s="33">
        <v>0</v>
      </c>
      <c r="S865" s="33">
        <v>0</v>
      </c>
      <c r="T865" s="33">
        <v>0</v>
      </c>
      <c r="U865" s="33">
        <v>0</v>
      </c>
      <c r="V865" s="33">
        <v>0</v>
      </c>
      <c r="W865" s="33">
        <v>0</v>
      </c>
      <c r="X865" s="33">
        <v>0</v>
      </c>
      <c r="Y865" s="33">
        <v>0</v>
      </c>
      <c r="Z865" s="33">
        <v>0</v>
      </c>
      <c r="AA865" s="33">
        <v>0</v>
      </c>
      <c r="AB865" s="33">
        <v>0</v>
      </c>
      <c r="AC865" t="s">
        <v>3880</v>
      </c>
      <c r="AD865" t="s">
        <v>3881</v>
      </c>
      <c r="AE865" t="s">
        <v>5159</v>
      </c>
      <c r="AF865" t="s">
        <v>3876</v>
      </c>
    </row>
    <row r="866" spans="1:32" x14ac:dyDescent="0.25">
      <c r="A866" s="161">
        <v>45658</v>
      </c>
      <c r="B866" t="s">
        <v>3867</v>
      </c>
      <c r="C866" t="s">
        <v>3868</v>
      </c>
      <c r="D866" t="s">
        <v>3877</v>
      </c>
      <c r="E866" t="s">
        <v>3878</v>
      </c>
      <c r="F866" s="375">
        <v>39173</v>
      </c>
      <c r="G866" t="s">
        <v>5160</v>
      </c>
      <c r="H866" t="s">
        <v>3903</v>
      </c>
      <c r="I866" s="375">
        <v>47734</v>
      </c>
      <c r="J866" t="s">
        <v>3867</v>
      </c>
      <c r="K866" t="s">
        <v>3904</v>
      </c>
      <c r="L866" s="33">
        <v>525</v>
      </c>
      <c r="M866" s="33">
        <v>0</v>
      </c>
      <c r="N866" s="33">
        <v>525</v>
      </c>
      <c r="O866" s="33">
        <v>525</v>
      </c>
      <c r="P866" s="33">
        <v>0</v>
      </c>
      <c r="Q866" s="33">
        <v>0</v>
      </c>
      <c r="R866" s="33">
        <v>0</v>
      </c>
      <c r="S866" s="33">
        <v>0</v>
      </c>
      <c r="T866" s="33">
        <v>0</v>
      </c>
      <c r="U866" s="33">
        <v>0</v>
      </c>
      <c r="V866" s="33">
        <v>525</v>
      </c>
      <c r="W866" s="33">
        <v>0</v>
      </c>
      <c r="X866" s="33">
        <v>0</v>
      </c>
      <c r="Y866" s="33">
        <v>0</v>
      </c>
      <c r="Z866" s="33">
        <v>0</v>
      </c>
      <c r="AA866" s="33">
        <v>0</v>
      </c>
      <c r="AB866" s="33">
        <v>0</v>
      </c>
      <c r="AC866" t="s">
        <v>3905</v>
      </c>
      <c r="AD866" t="s">
        <v>3874</v>
      </c>
      <c r="AE866" t="s">
        <v>5161</v>
      </c>
      <c r="AF866" t="s">
        <v>3876</v>
      </c>
    </row>
    <row r="867" spans="1:32" x14ac:dyDescent="0.25">
      <c r="A867" s="161">
        <v>45662</v>
      </c>
      <c r="B867" t="s">
        <v>3867</v>
      </c>
      <c r="C867" t="s">
        <v>3894</v>
      </c>
      <c r="D867" t="s">
        <v>3877</v>
      </c>
      <c r="E867" t="s">
        <v>3907</v>
      </c>
      <c r="F867" s="375">
        <v>40028</v>
      </c>
      <c r="G867" t="s">
        <v>4048</v>
      </c>
      <c r="H867" t="s">
        <v>3871</v>
      </c>
      <c r="I867" s="375">
        <v>47783</v>
      </c>
      <c r="J867" t="s">
        <v>3867</v>
      </c>
      <c r="K867" t="s">
        <v>3904</v>
      </c>
      <c r="L867" s="33">
        <v>0</v>
      </c>
      <c r="M867" s="33">
        <v>0</v>
      </c>
      <c r="N867" s="33">
        <v>0</v>
      </c>
      <c r="O867" s="33">
        <v>0</v>
      </c>
      <c r="P867" s="33">
        <v>0</v>
      </c>
      <c r="Q867" s="33">
        <v>0</v>
      </c>
      <c r="R867" s="33">
        <v>0</v>
      </c>
      <c r="S867" s="33">
        <v>0</v>
      </c>
      <c r="T867" s="33">
        <v>0</v>
      </c>
      <c r="U867" s="33">
        <v>0</v>
      </c>
      <c r="V867" s="33">
        <v>0</v>
      </c>
      <c r="W867" s="33">
        <v>0</v>
      </c>
      <c r="X867" s="33">
        <v>0</v>
      </c>
      <c r="Y867" s="33">
        <v>0</v>
      </c>
      <c r="Z867" s="33">
        <v>0</v>
      </c>
      <c r="AA867" s="33">
        <v>0</v>
      </c>
      <c r="AB867" s="33">
        <v>0</v>
      </c>
      <c r="AC867" t="s">
        <v>3991</v>
      </c>
      <c r="AD867" t="s">
        <v>3881</v>
      </c>
      <c r="AE867" t="s">
        <v>5162</v>
      </c>
      <c r="AF867" t="s">
        <v>3876</v>
      </c>
    </row>
    <row r="868" spans="1:32" x14ac:dyDescent="0.25">
      <c r="A868" s="161">
        <v>45661</v>
      </c>
      <c r="B868" t="s">
        <v>3867</v>
      </c>
      <c r="C868" t="s">
        <v>3894</v>
      </c>
      <c r="D868" t="s">
        <v>3891</v>
      </c>
      <c r="E868" t="s">
        <v>2236</v>
      </c>
      <c r="F868" s="375">
        <v>40952</v>
      </c>
      <c r="G868" t="s">
        <v>4442</v>
      </c>
      <c r="H868" t="s">
        <v>3903</v>
      </c>
      <c r="I868" s="375">
        <v>47806</v>
      </c>
      <c r="J868" t="s">
        <v>3867</v>
      </c>
      <c r="K868" t="s">
        <v>3904</v>
      </c>
      <c r="L868" s="33">
        <v>420</v>
      </c>
      <c r="M868" s="33">
        <v>0</v>
      </c>
      <c r="N868" s="33">
        <v>420</v>
      </c>
      <c r="O868" s="33">
        <v>420</v>
      </c>
      <c r="P868" s="33">
        <v>0</v>
      </c>
      <c r="Q868" s="33">
        <v>0</v>
      </c>
      <c r="R868" s="33">
        <v>0</v>
      </c>
      <c r="S868" s="33">
        <v>0</v>
      </c>
      <c r="T868" s="33">
        <v>0</v>
      </c>
      <c r="U868" s="33">
        <v>0</v>
      </c>
      <c r="V868" s="33">
        <v>420</v>
      </c>
      <c r="W868" s="33">
        <v>0</v>
      </c>
      <c r="X868" s="33">
        <v>0</v>
      </c>
      <c r="Y868" s="33">
        <v>0</v>
      </c>
      <c r="Z868" s="33">
        <v>0</v>
      </c>
      <c r="AA868" s="33">
        <v>0</v>
      </c>
      <c r="AB868" s="33">
        <v>0</v>
      </c>
      <c r="AC868" t="s">
        <v>3952</v>
      </c>
      <c r="AD868" t="s">
        <v>3881</v>
      </c>
      <c r="AE868" t="s">
        <v>5163</v>
      </c>
      <c r="AF868" t="s">
        <v>3876</v>
      </c>
    </row>
    <row r="869" spans="1:32" x14ac:dyDescent="0.25">
      <c r="A869" s="161">
        <v>45668</v>
      </c>
      <c r="B869" t="s">
        <v>3867</v>
      </c>
      <c r="C869" t="s">
        <v>3868</v>
      </c>
      <c r="D869" t="s">
        <v>3877</v>
      </c>
      <c r="E869" t="s">
        <v>3878</v>
      </c>
      <c r="F869" s="375">
        <v>40642</v>
      </c>
      <c r="G869" t="s">
        <v>4572</v>
      </c>
      <c r="H869" t="s">
        <v>3903</v>
      </c>
      <c r="I869" s="375">
        <v>47844</v>
      </c>
      <c r="J869" t="s">
        <v>3867</v>
      </c>
      <c r="K869" t="s">
        <v>3904</v>
      </c>
      <c r="L869" s="33">
        <v>560</v>
      </c>
      <c r="M869" s="33">
        <v>0</v>
      </c>
      <c r="N869" s="33">
        <v>560</v>
      </c>
      <c r="O869" s="33">
        <v>560</v>
      </c>
      <c r="P869" s="33">
        <v>0</v>
      </c>
      <c r="Q869" s="33">
        <v>0</v>
      </c>
      <c r="R869" s="33">
        <v>0</v>
      </c>
      <c r="S869" s="33">
        <v>0</v>
      </c>
      <c r="T869" s="33">
        <v>0</v>
      </c>
      <c r="U869" s="33">
        <v>0</v>
      </c>
      <c r="V869" s="33">
        <v>560</v>
      </c>
      <c r="W869" s="33">
        <v>0</v>
      </c>
      <c r="X869" s="33">
        <v>0</v>
      </c>
      <c r="Y869" s="33">
        <v>0</v>
      </c>
      <c r="Z869" s="33">
        <v>0</v>
      </c>
      <c r="AA869" s="33">
        <v>0</v>
      </c>
      <c r="AB869" s="33">
        <v>0</v>
      </c>
      <c r="AC869" t="s">
        <v>3880</v>
      </c>
      <c r="AD869" t="s">
        <v>3881</v>
      </c>
      <c r="AE869" t="s">
        <v>5164</v>
      </c>
      <c r="AF869" t="s">
        <v>3876</v>
      </c>
    </row>
    <row r="870" spans="1:32" x14ac:dyDescent="0.25">
      <c r="A870" s="161">
        <v>45663</v>
      </c>
      <c r="B870" t="s">
        <v>3867</v>
      </c>
      <c r="C870" t="s">
        <v>3868</v>
      </c>
      <c r="D870" t="s">
        <v>3947</v>
      </c>
      <c r="E870" t="s">
        <v>3878</v>
      </c>
      <c r="F870" s="375">
        <v>40252</v>
      </c>
      <c r="G870" t="s">
        <v>3934</v>
      </c>
      <c r="H870" t="s">
        <v>3871</v>
      </c>
      <c r="I870" s="375">
        <v>47846</v>
      </c>
      <c r="J870" t="s">
        <v>3867</v>
      </c>
      <c r="K870" t="s">
        <v>4595</v>
      </c>
      <c r="L870" s="33">
        <v>0</v>
      </c>
      <c r="M870" s="33">
        <v>0</v>
      </c>
      <c r="N870" s="33">
        <v>0</v>
      </c>
      <c r="O870" s="33">
        <v>0</v>
      </c>
      <c r="P870" s="33">
        <v>0</v>
      </c>
      <c r="Q870" s="33">
        <v>0</v>
      </c>
      <c r="R870" s="33">
        <v>0</v>
      </c>
      <c r="S870" s="33">
        <v>0</v>
      </c>
      <c r="T870" s="33">
        <v>0</v>
      </c>
      <c r="U870" s="33">
        <v>0</v>
      </c>
      <c r="V870" s="33">
        <v>0</v>
      </c>
      <c r="W870" s="33">
        <v>0</v>
      </c>
      <c r="X870" s="33">
        <v>0</v>
      </c>
      <c r="Y870" s="33">
        <v>0</v>
      </c>
      <c r="Z870" s="33">
        <v>0</v>
      </c>
      <c r="AA870" s="33">
        <v>0</v>
      </c>
      <c r="AB870" s="33">
        <v>0</v>
      </c>
      <c r="AC870" t="s">
        <v>3967</v>
      </c>
      <c r="AD870" t="s">
        <v>3881</v>
      </c>
      <c r="AE870" t="s">
        <v>5165</v>
      </c>
      <c r="AF870" t="s">
        <v>3876</v>
      </c>
    </row>
    <row r="871" spans="1:32" x14ac:dyDescent="0.25">
      <c r="A871" s="161">
        <v>45683</v>
      </c>
      <c r="B871" t="s">
        <v>3867</v>
      </c>
      <c r="C871" t="s">
        <v>3894</v>
      </c>
      <c r="D871" t="s">
        <v>4334</v>
      </c>
      <c r="E871" t="s">
        <v>2236</v>
      </c>
      <c r="F871" s="375">
        <v>40872</v>
      </c>
      <c r="G871" t="s">
        <v>5166</v>
      </c>
      <c r="H871" t="s">
        <v>3903</v>
      </c>
      <c r="I871" s="375">
        <v>47927</v>
      </c>
      <c r="J871" t="s">
        <v>3867</v>
      </c>
      <c r="K871" t="s">
        <v>3904</v>
      </c>
      <c r="L871" s="33">
        <v>231</v>
      </c>
      <c r="M871" s="33">
        <v>0</v>
      </c>
      <c r="N871" s="33">
        <v>231</v>
      </c>
      <c r="O871" s="33">
        <v>231</v>
      </c>
      <c r="P871" s="33">
        <v>0</v>
      </c>
      <c r="Q871" s="33">
        <v>0</v>
      </c>
      <c r="R871" s="33">
        <v>0</v>
      </c>
      <c r="S871" s="33">
        <v>0</v>
      </c>
      <c r="T871" s="33">
        <v>0</v>
      </c>
      <c r="U871" s="33">
        <v>0</v>
      </c>
      <c r="V871" s="33">
        <v>231</v>
      </c>
      <c r="W871" s="33">
        <v>0</v>
      </c>
      <c r="X871" s="33">
        <v>0</v>
      </c>
      <c r="Y871" s="33">
        <v>0</v>
      </c>
      <c r="Z871" s="33">
        <v>0</v>
      </c>
      <c r="AA871" s="33">
        <v>0</v>
      </c>
      <c r="AB871" s="33">
        <v>0</v>
      </c>
      <c r="AC871" t="s">
        <v>4105</v>
      </c>
      <c r="AD871" t="s">
        <v>3881</v>
      </c>
      <c r="AE871" t="s">
        <v>5167</v>
      </c>
      <c r="AF871" t="s">
        <v>3876</v>
      </c>
    </row>
    <row r="872" spans="1:32" x14ac:dyDescent="0.25">
      <c r="A872" s="161">
        <v>45688</v>
      </c>
      <c r="B872" t="s">
        <v>3867</v>
      </c>
      <c r="C872" t="s">
        <v>3894</v>
      </c>
      <c r="D872" t="s">
        <v>4334</v>
      </c>
      <c r="E872" t="s">
        <v>2236</v>
      </c>
      <c r="F872" s="375">
        <v>39471</v>
      </c>
      <c r="G872" t="s">
        <v>5168</v>
      </c>
      <c r="H872" t="s">
        <v>3903</v>
      </c>
      <c r="I872" s="375">
        <v>47934</v>
      </c>
      <c r="J872" t="s">
        <v>3867</v>
      </c>
      <c r="K872" t="s">
        <v>3904</v>
      </c>
      <c r="L872" s="33">
        <v>353.5</v>
      </c>
      <c r="M872" s="33">
        <v>0</v>
      </c>
      <c r="N872" s="33">
        <v>353.5</v>
      </c>
      <c r="O872" s="33">
        <v>353.5</v>
      </c>
      <c r="P872" s="33">
        <v>0</v>
      </c>
      <c r="Q872" s="33">
        <v>0</v>
      </c>
      <c r="R872" s="33">
        <v>0</v>
      </c>
      <c r="S872" s="33">
        <v>0</v>
      </c>
      <c r="T872" s="33">
        <v>0</v>
      </c>
      <c r="U872" s="33">
        <v>0</v>
      </c>
      <c r="V872" s="33">
        <v>353.5</v>
      </c>
      <c r="W872" s="33">
        <v>0</v>
      </c>
      <c r="X872" s="33">
        <v>0</v>
      </c>
      <c r="Y872" s="33">
        <v>0</v>
      </c>
      <c r="Z872" s="33">
        <v>0</v>
      </c>
      <c r="AA872" s="33">
        <v>0</v>
      </c>
      <c r="AB872" s="33">
        <v>0</v>
      </c>
      <c r="AC872" t="s">
        <v>3952</v>
      </c>
      <c r="AD872" t="s">
        <v>3874</v>
      </c>
      <c r="AE872" t="s">
        <v>5169</v>
      </c>
      <c r="AF872" t="s">
        <v>3876</v>
      </c>
    </row>
    <row r="873" spans="1:32" x14ac:dyDescent="0.25">
      <c r="A873" s="161">
        <v>45680</v>
      </c>
      <c r="B873" t="s">
        <v>3867</v>
      </c>
      <c r="C873" t="s">
        <v>3894</v>
      </c>
      <c r="D873" t="s">
        <v>3891</v>
      </c>
      <c r="E873" t="s">
        <v>2236</v>
      </c>
      <c r="F873" s="375">
        <v>40890</v>
      </c>
      <c r="G873" t="s">
        <v>4683</v>
      </c>
      <c r="H873" t="s">
        <v>3871</v>
      </c>
      <c r="I873" s="375">
        <v>47963</v>
      </c>
      <c r="J873" t="s">
        <v>3867</v>
      </c>
      <c r="K873" t="s">
        <v>3904</v>
      </c>
      <c r="L873" s="33">
        <v>220</v>
      </c>
      <c r="M873" s="33">
        <v>0</v>
      </c>
      <c r="N873" s="33">
        <v>0</v>
      </c>
      <c r="O873" s="33">
        <v>0</v>
      </c>
      <c r="P873" s="33">
        <v>0</v>
      </c>
      <c r="Q873" s="33">
        <v>0</v>
      </c>
      <c r="R873" s="33">
        <v>0</v>
      </c>
      <c r="S873" s="33">
        <v>0</v>
      </c>
      <c r="T873" s="33">
        <v>0</v>
      </c>
      <c r="U873" s="33">
        <v>0</v>
      </c>
      <c r="V873" s="33">
        <v>0</v>
      </c>
      <c r="W873" s="33">
        <v>0</v>
      </c>
      <c r="X873" s="33">
        <v>0</v>
      </c>
      <c r="Y873" s="33">
        <v>0</v>
      </c>
      <c r="Z873" s="33">
        <v>0</v>
      </c>
      <c r="AA873" s="33">
        <v>0</v>
      </c>
      <c r="AB873" s="33">
        <v>220</v>
      </c>
      <c r="AC873" t="s">
        <v>4209</v>
      </c>
      <c r="AD873" t="s">
        <v>3881</v>
      </c>
      <c r="AE873" t="s">
        <v>5170</v>
      </c>
      <c r="AF873" t="s">
        <v>3876</v>
      </c>
    </row>
    <row r="874" spans="1:32" x14ac:dyDescent="0.25">
      <c r="A874" s="161">
        <v>45669</v>
      </c>
      <c r="B874" t="s">
        <v>3867</v>
      </c>
      <c r="C874" t="s">
        <v>3894</v>
      </c>
      <c r="D874" t="s">
        <v>3891</v>
      </c>
      <c r="E874" t="s">
        <v>3997</v>
      </c>
      <c r="F874" s="375">
        <v>40620</v>
      </c>
      <c r="G874" t="s">
        <v>5171</v>
      </c>
      <c r="H874" t="s">
        <v>3871</v>
      </c>
      <c r="I874" s="375">
        <v>48007</v>
      </c>
      <c r="J874" t="s">
        <v>3867</v>
      </c>
      <c r="K874" t="s">
        <v>3904</v>
      </c>
      <c r="L874" s="33">
        <v>0</v>
      </c>
      <c r="M874" s="33">
        <v>0</v>
      </c>
      <c r="N874" s="33">
        <v>0</v>
      </c>
      <c r="O874" s="33">
        <v>0</v>
      </c>
      <c r="P874" s="33">
        <v>0</v>
      </c>
      <c r="Q874" s="33">
        <v>0</v>
      </c>
      <c r="R874" s="33">
        <v>0</v>
      </c>
      <c r="S874" s="33">
        <v>0</v>
      </c>
      <c r="T874" s="33">
        <v>0</v>
      </c>
      <c r="U874" s="33">
        <v>0</v>
      </c>
      <c r="V874" s="33">
        <v>0</v>
      </c>
      <c r="W874" s="33">
        <v>0</v>
      </c>
      <c r="X874" s="33">
        <v>0</v>
      </c>
      <c r="Y874" s="33">
        <v>0</v>
      </c>
      <c r="Z874" s="33">
        <v>0</v>
      </c>
      <c r="AA874" s="33">
        <v>0</v>
      </c>
      <c r="AB874" s="33">
        <v>0</v>
      </c>
      <c r="AC874" t="s">
        <v>3873</v>
      </c>
      <c r="AD874" t="s">
        <v>3881</v>
      </c>
      <c r="AE874" t="s">
        <v>5172</v>
      </c>
      <c r="AF874" t="s">
        <v>3876</v>
      </c>
    </row>
    <row r="875" spans="1:32" x14ac:dyDescent="0.25">
      <c r="A875" s="161">
        <v>45687</v>
      </c>
      <c r="B875" t="s">
        <v>3867</v>
      </c>
      <c r="C875" t="s">
        <v>3894</v>
      </c>
      <c r="D875" t="s">
        <v>4334</v>
      </c>
      <c r="E875" t="s">
        <v>2236</v>
      </c>
      <c r="F875" s="375">
        <v>40766</v>
      </c>
      <c r="G875" t="s">
        <v>5173</v>
      </c>
      <c r="H875" t="s">
        <v>3871</v>
      </c>
      <c r="I875" s="375">
        <v>48071</v>
      </c>
      <c r="J875" t="s">
        <v>3867</v>
      </c>
      <c r="K875" t="s">
        <v>3904</v>
      </c>
      <c r="L875" s="33">
        <v>293.02</v>
      </c>
      <c r="M875" s="33">
        <v>85.5</v>
      </c>
      <c r="N875" s="33">
        <v>0</v>
      </c>
      <c r="O875" s="33">
        <v>0</v>
      </c>
      <c r="P875" s="33">
        <v>0</v>
      </c>
      <c r="Q875" s="33">
        <v>0</v>
      </c>
      <c r="R875" s="33">
        <v>293.02</v>
      </c>
      <c r="S875" s="33">
        <v>207.52</v>
      </c>
      <c r="T875" s="33">
        <v>0</v>
      </c>
      <c r="U875" s="33">
        <v>0</v>
      </c>
      <c r="V875" s="33">
        <v>207.52</v>
      </c>
      <c r="W875" s="33">
        <v>0</v>
      </c>
      <c r="X875" s="33">
        <v>0</v>
      </c>
      <c r="Y875" s="33">
        <v>0</v>
      </c>
      <c r="Z875" s="33">
        <v>0</v>
      </c>
      <c r="AA875" s="33">
        <v>0</v>
      </c>
      <c r="AB875" s="33">
        <v>0</v>
      </c>
      <c r="AC875" t="s">
        <v>4009</v>
      </c>
      <c r="AD875" t="s">
        <v>3881</v>
      </c>
      <c r="AE875" t="s">
        <v>5174</v>
      </c>
      <c r="AF875" t="s">
        <v>3876</v>
      </c>
    </row>
    <row r="876" spans="1:32" x14ac:dyDescent="0.25">
      <c r="A876" s="161">
        <v>45688</v>
      </c>
      <c r="B876" t="s">
        <v>3867</v>
      </c>
      <c r="C876" t="s">
        <v>3894</v>
      </c>
      <c r="D876" t="s">
        <v>3891</v>
      </c>
      <c r="E876" t="s">
        <v>2236</v>
      </c>
      <c r="F876" s="375">
        <v>39326</v>
      </c>
      <c r="G876" t="s">
        <v>5099</v>
      </c>
      <c r="H876" t="s">
        <v>3871</v>
      </c>
      <c r="I876" s="375">
        <v>48143</v>
      </c>
      <c r="J876" t="s">
        <v>3867</v>
      </c>
      <c r="K876" t="s">
        <v>3904</v>
      </c>
      <c r="L876" s="33">
        <v>416</v>
      </c>
      <c r="M876" s="33">
        <v>416</v>
      </c>
      <c r="N876" s="33">
        <v>0</v>
      </c>
      <c r="O876" s="33">
        <v>0</v>
      </c>
      <c r="P876" s="33">
        <v>0</v>
      </c>
      <c r="Q876" s="33">
        <v>0</v>
      </c>
      <c r="R876" s="33">
        <v>416</v>
      </c>
      <c r="S876" s="33">
        <v>0</v>
      </c>
      <c r="T876" s="33">
        <v>0</v>
      </c>
      <c r="U876" s="33">
        <v>0</v>
      </c>
      <c r="V876" s="33">
        <v>0</v>
      </c>
      <c r="W876" s="33">
        <v>0</v>
      </c>
      <c r="X876" s="33">
        <v>0</v>
      </c>
      <c r="Y876" s="33">
        <v>0</v>
      </c>
      <c r="Z876" s="33">
        <v>0</v>
      </c>
      <c r="AA876" s="33">
        <v>0</v>
      </c>
      <c r="AB876" s="33">
        <v>0</v>
      </c>
      <c r="AC876" t="s">
        <v>3917</v>
      </c>
      <c r="AD876" t="s">
        <v>3881</v>
      </c>
      <c r="AE876" t="s">
        <v>5175</v>
      </c>
      <c r="AF876" t="s">
        <v>3876</v>
      </c>
    </row>
    <row r="877" spans="1:32" x14ac:dyDescent="0.25">
      <c r="A877" s="161">
        <v>45687</v>
      </c>
      <c r="B877" t="s">
        <v>3867</v>
      </c>
      <c r="C877" t="s">
        <v>3894</v>
      </c>
      <c r="D877" t="s">
        <v>3996</v>
      </c>
      <c r="E877" t="s">
        <v>2236</v>
      </c>
      <c r="F877" s="375">
        <v>41057</v>
      </c>
      <c r="G877" t="s">
        <v>5176</v>
      </c>
      <c r="H877" t="s">
        <v>3871</v>
      </c>
      <c r="I877" s="375">
        <v>48186</v>
      </c>
      <c r="J877" t="s">
        <v>3867</v>
      </c>
      <c r="K877" t="s">
        <v>3904</v>
      </c>
      <c r="L877" s="33">
        <v>611</v>
      </c>
      <c r="M877" s="33">
        <v>322.08999999999997</v>
      </c>
      <c r="N877" s="33">
        <v>0</v>
      </c>
      <c r="O877" s="33">
        <v>0</v>
      </c>
      <c r="P877" s="33">
        <v>0</v>
      </c>
      <c r="Q877" s="33">
        <v>0</v>
      </c>
      <c r="R877" s="33">
        <v>611</v>
      </c>
      <c r="S877" s="33">
        <v>288.91000000000003</v>
      </c>
      <c r="T877" s="33">
        <v>0</v>
      </c>
      <c r="U877" s="33">
        <v>0</v>
      </c>
      <c r="V877" s="33">
        <v>288.91000000000003</v>
      </c>
      <c r="W877" s="33">
        <v>0</v>
      </c>
      <c r="X877" s="33">
        <v>0</v>
      </c>
      <c r="Y877" s="33">
        <v>0</v>
      </c>
      <c r="Z877" s="33">
        <v>0</v>
      </c>
      <c r="AA877" s="33">
        <v>0</v>
      </c>
      <c r="AB877" s="33">
        <v>0</v>
      </c>
      <c r="AC877" t="s">
        <v>3873</v>
      </c>
      <c r="AD877" t="s">
        <v>3881</v>
      </c>
      <c r="AE877" t="s">
        <v>5177</v>
      </c>
      <c r="AF877" t="s">
        <v>3876</v>
      </c>
    </row>
    <row r="878" spans="1:32" x14ac:dyDescent="0.25">
      <c r="A878" s="161">
        <v>45672</v>
      </c>
      <c r="B878" t="s">
        <v>3867</v>
      </c>
      <c r="C878" t="s">
        <v>3868</v>
      </c>
      <c r="D878" t="s">
        <v>3877</v>
      </c>
      <c r="E878" t="s">
        <v>3878</v>
      </c>
      <c r="F878" s="375">
        <v>40056</v>
      </c>
      <c r="G878" t="s">
        <v>4890</v>
      </c>
      <c r="H878" t="s">
        <v>3903</v>
      </c>
      <c r="I878" s="375">
        <v>48239</v>
      </c>
      <c r="J878" t="s">
        <v>3867</v>
      </c>
      <c r="K878" t="s">
        <v>3904</v>
      </c>
      <c r="L878" s="33">
        <v>315</v>
      </c>
      <c r="M878" s="33">
        <v>0</v>
      </c>
      <c r="N878" s="33">
        <v>315</v>
      </c>
      <c r="O878" s="33">
        <v>315</v>
      </c>
      <c r="P878" s="33">
        <v>0</v>
      </c>
      <c r="Q878" s="33">
        <v>0</v>
      </c>
      <c r="R878" s="33">
        <v>0</v>
      </c>
      <c r="S878" s="33">
        <v>0</v>
      </c>
      <c r="T878" s="33">
        <v>0</v>
      </c>
      <c r="U878" s="33">
        <v>0</v>
      </c>
      <c r="V878" s="33">
        <v>315</v>
      </c>
      <c r="W878" s="33">
        <v>0</v>
      </c>
      <c r="X878" s="33">
        <v>0</v>
      </c>
      <c r="Y878" s="33">
        <v>0</v>
      </c>
      <c r="Z878" s="33">
        <v>0</v>
      </c>
      <c r="AA878" s="33">
        <v>0</v>
      </c>
      <c r="AB878" s="33">
        <v>0</v>
      </c>
      <c r="AC878" t="s">
        <v>4139</v>
      </c>
      <c r="AD878" t="s">
        <v>3881</v>
      </c>
      <c r="AE878" t="s">
        <v>5178</v>
      </c>
      <c r="AF878" t="s">
        <v>3876</v>
      </c>
    </row>
    <row r="879" spans="1:32" x14ac:dyDescent="0.25">
      <c r="A879" s="161">
        <v>45677</v>
      </c>
      <c r="B879" t="s">
        <v>3867</v>
      </c>
      <c r="C879" t="s">
        <v>3894</v>
      </c>
      <c r="D879" t="s">
        <v>4334</v>
      </c>
      <c r="E879" t="s">
        <v>2236</v>
      </c>
      <c r="F879" s="375">
        <v>41010</v>
      </c>
      <c r="G879" t="s">
        <v>5179</v>
      </c>
      <c r="H879" t="s">
        <v>3903</v>
      </c>
      <c r="I879" s="375">
        <v>48242</v>
      </c>
      <c r="J879" t="s">
        <v>3867</v>
      </c>
      <c r="K879" t="s">
        <v>3904</v>
      </c>
      <c r="L879" s="33">
        <v>280</v>
      </c>
      <c r="M879" s="33">
        <v>0</v>
      </c>
      <c r="N879" s="33">
        <v>280</v>
      </c>
      <c r="O879" s="33">
        <v>280</v>
      </c>
      <c r="P879" s="33">
        <v>0</v>
      </c>
      <c r="Q879" s="33">
        <v>0</v>
      </c>
      <c r="R879" s="33">
        <v>0</v>
      </c>
      <c r="S879" s="33">
        <v>0</v>
      </c>
      <c r="T879" s="33">
        <v>0</v>
      </c>
      <c r="U879" s="33">
        <v>0</v>
      </c>
      <c r="V879" s="33">
        <v>280</v>
      </c>
      <c r="W879" s="33">
        <v>0</v>
      </c>
      <c r="X879" s="33">
        <v>0</v>
      </c>
      <c r="Y879" s="33">
        <v>0</v>
      </c>
      <c r="Z879" s="33">
        <v>0</v>
      </c>
      <c r="AA879" s="33">
        <v>0</v>
      </c>
      <c r="AB879" s="33">
        <v>0</v>
      </c>
      <c r="AC879" t="s">
        <v>3952</v>
      </c>
      <c r="AD879" t="s">
        <v>3881</v>
      </c>
      <c r="AE879" t="s">
        <v>5180</v>
      </c>
      <c r="AF879" t="s">
        <v>3876</v>
      </c>
    </row>
    <row r="880" spans="1:32" x14ac:dyDescent="0.25">
      <c r="A880" s="161">
        <v>45670</v>
      </c>
      <c r="B880" t="s">
        <v>3867</v>
      </c>
      <c r="C880" t="s">
        <v>3868</v>
      </c>
      <c r="D880" t="s">
        <v>3877</v>
      </c>
      <c r="E880" t="s">
        <v>1914</v>
      </c>
      <c r="F880" s="375">
        <v>39988</v>
      </c>
      <c r="G880" t="s">
        <v>4191</v>
      </c>
      <c r="H880" t="s">
        <v>3871</v>
      </c>
      <c r="I880" s="375">
        <v>48257</v>
      </c>
      <c r="J880" t="s">
        <v>3867</v>
      </c>
      <c r="K880" t="s">
        <v>3904</v>
      </c>
      <c r="L880" s="33">
        <v>51.98</v>
      </c>
      <c r="M880" s="33">
        <v>51.98</v>
      </c>
      <c r="N880" s="33">
        <v>0</v>
      </c>
      <c r="O880" s="33">
        <v>0</v>
      </c>
      <c r="P880" s="33">
        <v>0</v>
      </c>
      <c r="Q880" s="33">
        <v>0</v>
      </c>
      <c r="R880" s="33">
        <v>51.98</v>
      </c>
      <c r="S880" s="33">
        <v>0</v>
      </c>
      <c r="T880" s="33">
        <v>0</v>
      </c>
      <c r="U880" s="33">
        <v>0</v>
      </c>
      <c r="V880" s="33">
        <v>0</v>
      </c>
      <c r="W880" s="33">
        <v>0</v>
      </c>
      <c r="X880" s="33">
        <v>0</v>
      </c>
      <c r="Y880" s="33">
        <v>0</v>
      </c>
      <c r="Z880" s="33">
        <v>0</v>
      </c>
      <c r="AA880" s="33">
        <v>0</v>
      </c>
      <c r="AB880" s="33">
        <v>540</v>
      </c>
      <c r="AC880" t="s">
        <v>3983</v>
      </c>
      <c r="AD880" t="s">
        <v>3881</v>
      </c>
      <c r="AE880" t="s">
        <v>5181</v>
      </c>
      <c r="AF880" t="s">
        <v>3876</v>
      </c>
    </row>
    <row r="881" spans="1:32" x14ac:dyDescent="0.25">
      <c r="A881" s="161">
        <v>45672</v>
      </c>
      <c r="B881" t="s">
        <v>3867</v>
      </c>
      <c r="C881" t="s">
        <v>3894</v>
      </c>
      <c r="D881" t="s">
        <v>4334</v>
      </c>
      <c r="E881" t="s">
        <v>2236</v>
      </c>
      <c r="F881" s="375">
        <v>38658</v>
      </c>
      <c r="G881" t="s">
        <v>5182</v>
      </c>
      <c r="H881" t="s">
        <v>3871</v>
      </c>
      <c r="I881" s="375">
        <v>48265</v>
      </c>
      <c r="J881" t="s">
        <v>3867</v>
      </c>
      <c r="K881" t="s">
        <v>3904</v>
      </c>
      <c r="L881" s="33">
        <v>230</v>
      </c>
      <c r="M881" s="33">
        <v>230</v>
      </c>
      <c r="N881" s="33">
        <v>0</v>
      </c>
      <c r="O881" s="33">
        <v>0</v>
      </c>
      <c r="P881" s="33">
        <v>0</v>
      </c>
      <c r="Q881" s="33">
        <v>0</v>
      </c>
      <c r="R881" s="33">
        <v>230</v>
      </c>
      <c r="S881" s="33">
        <v>0</v>
      </c>
      <c r="T881" s="33">
        <v>0</v>
      </c>
      <c r="U881" s="33">
        <v>0</v>
      </c>
      <c r="V881" s="33">
        <v>0</v>
      </c>
      <c r="W881" s="33">
        <v>0</v>
      </c>
      <c r="X881" s="33">
        <v>0</v>
      </c>
      <c r="Y881" s="33">
        <v>0</v>
      </c>
      <c r="Z881" s="33">
        <v>0</v>
      </c>
      <c r="AA881" s="33">
        <v>0</v>
      </c>
      <c r="AB881" s="33">
        <v>0</v>
      </c>
      <c r="AC881" t="s">
        <v>3873</v>
      </c>
      <c r="AD881" t="s">
        <v>3881</v>
      </c>
      <c r="AE881" t="s">
        <v>5183</v>
      </c>
      <c r="AF881" t="s">
        <v>3876</v>
      </c>
    </row>
    <row r="882" spans="1:32" x14ac:dyDescent="0.25">
      <c r="A882" s="161">
        <v>45686</v>
      </c>
      <c r="B882" t="s">
        <v>3867</v>
      </c>
      <c r="C882" t="s">
        <v>3894</v>
      </c>
      <c r="D882" t="s">
        <v>3891</v>
      </c>
      <c r="E882" t="s">
        <v>2236</v>
      </c>
      <c r="F882" s="375">
        <v>40949</v>
      </c>
      <c r="G882" t="s">
        <v>4119</v>
      </c>
      <c r="H882" t="s">
        <v>3923</v>
      </c>
      <c r="I882" s="375">
        <v>48267</v>
      </c>
      <c r="J882" t="s">
        <v>3867</v>
      </c>
      <c r="K882" t="s">
        <v>3904</v>
      </c>
      <c r="L882" s="33">
        <v>5810</v>
      </c>
      <c r="M882" s="33">
        <v>0</v>
      </c>
      <c r="N882" s="33">
        <v>4648</v>
      </c>
      <c r="O882" s="33">
        <v>4648</v>
      </c>
      <c r="P882" s="33">
        <v>0</v>
      </c>
      <c r="Q882" s="33">
        <v>0</v>
      </c>
      <c r="R882" s="33">
        <v>1162</v>
      </c>
      <c r="S882" s="33">
        <v>1162</v>
      </c>
      <c r="T882" s="33">
        <v>0</v>
      </c>
      <c r="U882" s="33">
        <v>0</v>
      </c>
      <c r="V882" s="33">
        <v>5810</v>
      </c>
      <c r="W882" s="33">
        <v>0</v>
      </c>
      <c r="X882" s="33">
        <v>0</v>
      </c>
      <c r="Y882" s="33">
        <v>0</v>
      </c>
      <c r="Z882" s="33">
        <v>0</v>
      </c>
      <c r="AA882" s="33">
        <v>0</v>
      </c>
      <c r="AB882" s="33">
        <v>30</v>
      </c>
      <c r="AC882" t="s">
        <v>3873</v>
      </c>
      <c r="AD882" t="s">
        <v>3881</v>
      </c>
      <c r="AE882" t="s">
        <v>5184</v>
      </c>
      <c r="AF882" t="s">
        <v>3876</v>
      </c>
    </row>
    <row r="883" spans="1:32" x14ac:dyDescent="0.25">
      <c r="A883" s="161">
        <v>45686</v>
      </c>
      <c r="B883" t="s">
        <v>3867</v>
      </c>
      <c r="C883" t="s">
        <v>3894</v>
      </c>
      <c r="D883" t="s">
        <v>3891</v>
      </c>
      <c r="E883" t="s">
        <v>2236</v>
      </c>
      <c r="F883" s="375">
        <v>40949</v>
      </c>
      <c r="G883" t="s">
        <v>4119</v>
      </c>
      <c r="H883" t="s">
        <v>3871</v>
      </c>
      <c r="I883" s="375">
        <v>48271</v>
      </c>
      <c r="J883" t="s">
        <v>3867</v>
      </c>
      <c r="K883" t="s">
        <v>3904</v>
      </c>
      <c r="L883" s="33">
        <v>17.5</v>
      </c>
      <c r="M883" s="33">
        <v>10.5</v>
      </c>
      <c r="N883" s="33">
        <v>0</v>
      </c>
      <c r="O883" s="33">
        <v>0</v>
      </c>
      <c r="P883" s="33">
        <v>0</v>
      </c>
      <c r="Q883" s="33">
        <v>0</v>
      </c>
      <c r="R883" s="33">
        <v>17.5</v>
      </c>
      <c r="S883" s="33">
        <v>7</v>
      </c>
      <c r="T883" s="33">
        <v>0</v>
      </c>
      <c r="U883" s="33">
        <v>0</v>
      </c>
      <c r="V883" s="33">
        <v>7</v>
      </c>
      <c r="W883" s="33">
        <v>0</v>
      </c>
      <c r="X883" s="33">
        <v>0</v>
      </c>
      <c r="Y883" s="33">
        <v>0</v>
      </c>
      <c r="Z883" s="33">
        <v>0</v>
      </c>
      <c r="AA883" s="33">
        <v>0</v>
      </c>
      <c r="AB883" s="33">
        <v>30</v>
      </c>
      <c r="AC883" t="s">
        <v>3873</v>
      </c>
      <c r="AD883" t="s">
        <v>3881</v>
      </c>
      <c r="AE883" t="s">
        <v>5184</v>
      </c>
      <c r="AF883" t="s">
        <v>3876</v>
      </c>
    </row>
    <row r="884" spans="1:32" x14ac:dyDescent="0.25">
      <c r="A884" s="161">
        <v>45679</v>
      </c>
      <c r="B884" t="s">
        <v>3867</v>
      </c>
      <c r="C884" t="s">
        <v>3868</v>
      </c>
      <c r="D884" t="s">
        <v>3877</v>
      </c>
      <c r="E884" t="s">
        <v>1914</v>
      </c>
      <c r="F884" s="375">
        <v>17444</v>
      </c>
      <c r="G884" t="s">
        <v>5185</v>
      </c>
      <c r="H884" t="s">
        <v>3871</v>
      </c>
      <c r="I884" s="375">
        <v>48272</v>
      </c>
      <c r="J884" t="s">
        <v>3867</v>
      </c>
      <c r="K884" t="s">
        <v>3904</v>
      </c>
      <c r="L884" s="33">
        <v>311.85000000000002</v>
      </c>
      <c r="M884" s="33">
        <v>311.85000000000002</v>
      </c>
      <c r="N884" s="33">
        <v>0</v>
      </c>
      <c r="O884" s="33">
        <v>0</v>
      </c>
      <c r="P884" s="33">
        <v>0</v>
      </c>
      <c r="Q884" s="33">
        <v>0</v>
      </c>
      <c r="R884" s="33">
        <v>311.85000000000002</v>
      </c>
      <c r="S884" s="33">
        <v>0</v>
      </c>
      <c r="T884" s="33">
        <v>0</v>
      </c>
      <c r="U884" s="33">
        <v>0</v>
      </c>
      <c r="V884" s="33">
        <v>0</v>
      </c>
      <c r="W884" s="33">
        <v>0</v>
      </c>
      <c r="X884" s="33">
        <v>0</v>
      </c>
      <c r="Y884" s="33">
        <v>0</v>
      </c>
      <c r="Z884" s="33">
        <v>0</v>
      </c>
      <c r="AA884" s="33">
        <v>0</v>
      </c>
      <c r="AB884" s="33">
        <v>0</v>
      </c>
      <c r="AC884" t="s">
        <v>3983</v>
      </c>
      <c r="AD884" t="s">
        <v>3881</v>
      </c>
      <c r="AE884" t="s">
        <v>5186</v>
      </c>
      <c r="AF884" t="s">
        <v>3876</v>
      </c>
    </row>
    <row r="885" spans="1:32" x14ac:dyDescent="0.25">
      <c r="A885" s="161">
        <v>45684</v>
      </c>
      <c r="B885" t="s">
        <v>3867</v>
      </c>
      <c r="C885" t="s">
        <v>3868</v>
      </c>
      <c r="D885" t="s">
        <v>3877</v>
      </c>
      <c r="E885" t="s">
        <v>1914</v>
      </c>
      <c r="F885" s="375">
        <v>17444</v>
      </c>
      <c r="G885" t="s">
        <v>5185</v>
      </c>
      <c r="H885" t="s">
        <v>3871</v>
      </c>
      <c r="I885" s="375">
        <v>48273</v>
      </c>
      <c r="J885" t="s">
        <v>3867</v>
      </c>
      <c r="K885" t="s">
        <v>3904</v>
      </c>
      <c r="L885" s="33">
        <v>429.41</v>
      </c>
      <c r="M885" s="33">
        <v>34.409999999999997</v>
      </c>
      <c r="N885" s="33">
        <v>0</v>
      </c>
      <c r="O885" s="33">
        <v>0</v>
      </c>
      <c r="P885" s="33">
        <v>0</v>
      </c>
      <c r="Q885" s="33">
        <v>0</v>
      </c>
      <c r="R885" s="33">
        <v>429.41</v>
      </c>
      <c r="S885" s="33">
        <v>395</v>
      </c>
      <c r="T885" s="33">
        <v>0</v>
      </c>
      <c r="U885" s="33">
        <v>0</v>
      </c>
      <c r="V885" s="33">
        <v>395</v>
      </c>
      <c r="W885" s="33">
        <v>0</v>
      </c>
      <c r="X885" s="33">
        <v>0</v>
      </c>
      <c r="Y885" s="33">
        <v>0</v>
      </c>
      <c r="Z885" s="33">
        <v>0</v>
      </c>
      <c r="AA885" s="33">
        <v>0</v>
      </c>
      <c r="AB885" s="33">
        <v>0</v>
      </c>
      <c r="AC885" t="s">
        <v>3945</v>
      </c>
      <c r="AD885" t="s">
        <v>3881</v>
      </c>
      <c r="AE885" t="s">
        <v>5187</v>
      </c>
      <c r="AF885" t="s">
        <v>3876</v>
      </c>
    </row>
    <row r="886" spans="1:32" x14ac:dyDescent="0.25">
      <c r="A886" s="161">
        <v>45686</v>
      </c>
      <c r="B886" t="s">
        <v>3867</v>
      </c>
      <c r="C886" t="s">
        <v>3868</v>
      </c>
      <c r="D886" t="s">
        <v>3877</v>
      </c>
      <c r="E886" t="s">
        <v>1914</v>
      </c>
      <c r="F886" s="375">
        <v>40056</v>
      </c>
      <c r="G886" t="s">
        <v>4890</v>
      </c>
      <c r="H886" t="s">
        <v>3903</v>
      </c>
      <c r="I886" s="375">
        <v>48278</v>
      </c>
      <c r="J886" t="s">
        <v>3867</v>
      </c>
      <c r="K886" t="s">
        <v>3904</v>
      </c>
      <c r="L886" s="33">
        <v>770</v>
      </c>
      <c r="M886" s="33">
        <v>0</v>
      </c>
      <c r="N886" s="33">
        <v>770</v>
      </c>
      <c r="O886" s="33">
        <v>770</v>
      </c>
      <c r="P886" s="33">
        <v>0</v>
      </c>
      <c r="Q886" s="33">
        <v>0</v>
      </c>
      <c r="R886" s="33">
        <v>0</v>
      </c>
      <c r="S886" s="33">
        <v>0</v>
      </c>
      <c r="T886" s="33">
        <v>0</v>
      </c>
      <c r="U886" s="33">
        <v>0</v>
      </c>
      <c r="V886" s="33">
        <v>770</v>
      </c>
      <c r="W886" s="33">
        <v>0</v>
      </c>
      <c r="X886" s="33">
        <v>0</v>
      </c>
      <c r="Y886" s="33">
        <v>0</v>
      </c>
      <c r="Z886" s="33">
        <v>0</v>
      </c>
      <c r="AA886" s="33">
        <v>0</v>
      </c>
      <c r="AB886" s="33">
        <v>0</v>
      </c>
      <c r="AC886" t="s">
        <v>3983</v>
      </c>
      <c r="AD886" t="s">
        <v>3881</v>
      </c>
      <c r="AE886" t="s">
        <v>5188</v>
      </c>
      <c r="AF886" t="s">
        <v>3876</v>
      </c>
    </row>
    <row r="887" spans="1:32" x14ac:dyDescent="0.25">
      <c r="A887" s="161">
        <v>45686</v>
      </c>
      <c r="B887" t="s">
        <v>3867</v>
      </c>
      <c r="C887" t="s">
        <v>3868</v>
      </c>
      <c r="D887" t="s">
        <v>3877</v>
      </c>
      <c r="E887" t="s">
        <v>1914</v>
      </c>
      <c r="F887" s="375">
        <v>40056</v>
      </c>
      <c r="G887" t="s">
        <v>4890</v>
      </c>
      <c r="H887" t="s">
        <v>3871</v>
      </c>
      <c r="I887" s="375">
        <v>48282</v>
      </c>
      <c r="J887" t="s">
        <v>3867</v>
      </c>
      <c r="K887" t="s">
        <v>3904</v>
      </c>
      <c r="L887" s="33">
        <v>311.85000000000002</v>
      </c>
      <c r="M887" s="33">
        <v>311.85000000000002</v>
      </c>
      <c r="N887" s="33">
        <v>0</v>
      </c>
      <c r="O887" s="33">
        <v>0</v>
      </c>
      <c r="P887" s="33">
        <v>0</v>
      </c>
      <c r="Q887" s="33">
        <v>0</v>
      </c>
      <c r="R887" s="33">
        <v>311.85000000000002</v>
      </c>
      <c r="S887" s="33">
        <v>0</v>
      </c>
      <c r="T887" s="33">
        <v>0</v>
      </c>
      <c r="U887" s="33">
        <v>0</v>
      </c>
      <c r="V887" s="33">
        <v>0</v>
      </c>
      <c r="W887" s="33">
        <v>0</v>
      </c>
      <c r="X887" s="33">
        <v>0</v>
      </c>
      <c r="Y887" s="33">
        <v>0</v>
      </c>
      <c r="Z887" s="33">
        <v>0</v>
      </c>
      <c r="AA887" s="33">
        <v>0</v>
      </c>
      <c r="AB887" s="33">
        <v>0</v>
      </c>
      <c r="AC887" t="s">
        <v>3983</v>
      </c>
      <c r="AD887" t="s">
        <v>3881</v>
      </c>
      <c r="AE887" t="s">
        <v>5188</v>
      </c>
      <c r="AF887" t="s">
        <v>3876</v>
      </c>
    </row>
    <row r="888" spans="1:32" x14ac:dyDescent="0.25">
      <c r="A888" s="161">
        <v>45683</v>
      </c>
      <c r="B888" t="s">
        <v>3867</v>
      </c>
      <c r="C888" t="s">
        <v>3868</v>
      </c>
      <c r="D888" t="s">
        <v>3877</v>
      </c>
      <c r="E888" t="s">
        <v>1914</v>
      </c>
      <c r="F888" s="375">
        <v>40641</v>
      </c>
      <c r="G888" t="s">
        <v>5189</v>
      </c>
      <c r="H888" t="s">
        <v>3871</v>
      </c>
      <c r="I888" s="375">
        <v>48287</v>
      </c>
      <c r="J888" t="s">
        <v>3867</v>
      </c>
      <c r="K888" t="s">
        <v>3904</v>
      </c>
      <c r="L888" s="33">
        <v>195</v>
      </c>
      <c r="M888" s="33">
        <v>195</v>
      </c>
      <c r="N888" s="33">
        <v>0</v>
      </c>
      <c r="O888" s="33">
        <v>0</v>
      </c>
      <c r="P888" s="33">
        <v>0</v>
      </c>
      <c r="Q888" s="33">
        <v>0</v>
      </c>
      <c r="R888" s="33">
        <v>195</v>
      </c>
      <c r="S888" s="33">
        <v>0</v>
      </c>
      <c r="T888" s="33">
        <v>0</v>
      </c>
      <c r="U888" s="33">
        <v>0</v>
      </c>
      <c r="V888" s="33">
        <v>0</v>
      </c>
      <c r="W888" s="33">
        <v>0</v>
      </c>
      <c r="X888" s="33">
        <v>0</v>
      </c>
      <c r="Y888" s="33">
        <v>0</v>
      </c>
      <c r="Z888" s="33">
        <v>0</v>
      </c>
      <c r="AA888" s="33">
        <v>0</v>
      </c>
      <c r="AB888" s="33">
        <v>0</v>
      </c>
      <c r="AC888" t="s">
        <v>4176</v>
      </c>
      <c r="AD888" t="s">
        <v>3881</v>
      </c>
      <c r="AE888" t="s">
        <v>5190</v>
      </c>
      <c r="AF888" t="s">
        <v>3876</v>
      </c>
    </row>
    <row r="889" spans="1:32" x14ac:dyDescent="0.25">
      <c r="A889" s="161">
        <v>45661</v>
      </c>
      <c r="B889" t="s">
        <v>3867</v>
      </c>
      <c r="C889" t="s">
        <v>3894</v>
      </c>
      <c r="D889" t="s">
        <v>3891</v>
      </c>
      <c r="E889" t="s">
        <v>3997</v>
      </c>
      <c r="F889" s="375">
        <v>40808</v>
      </c>
      <c r="G889" t="s">
        <v>4299</v>
      </c>
      <c r="H889" t="s">
        <v>3909</v>
      </c>
      <c r="I889" s="375">
        <v>48512</v>
      </c>
      <c r="J889" t="s">
        <v>3867</v>
      </c>
      <c r="K889" t="s">
        <v>3904</v>
      </c>
      <c r="L889" s="33">
        <v>570</v>
      </c>
      <c r="M889" s="33">
        <v>0</v>
      </c>
      <c r="N889" s="33">
        <v>456</v>
      </c>
      <c r="O889" s="33">
        <v>456</v>
      </c>
      <c r="P889" s="33">
        <v>0</v>
      </c>
      <c r="Q889" s="33">
        <v>0</v>
      </c>
      <c r="R889" s="33">
        <v>114</v>
      </c>
      <c r="S889" s="33">
        <v>114</v>
      </c>
      <c r="T889" s="33">
        <v>0</v>
      </c>
      <c r="U889" s="33">
        <v>0</v>
      </c>
      <c r="V889" s="33">
        <v>570</v>
      </c>
      <c r="W889" s="33">
        <v>0</v>
      </c>
      <c r="X889" s="33">
        <v>0</v>
      </c>
      <c r="Y889" s="33">
        <v>0</v>
      </c>
      <c r="Z889" s="33">
        <v>0</v>
      </c>
      <c r="AA889" s="33">
        <v>0</v>
      </c>
      <c r="AB889" s="33">
        <v>0</v>
      </c>
      <c r="AC889" t="s">
        <v>4483</v>
      </c>
      <c r="AD889" t="s">
        <v>3881</v>
      </c>
      <c r="AE889" t="s">
        <v>5191</v>
      </c>
      <c r="AF889" t="s">
        <v>3876</v>
      </c>
    </row>
    <row r="890" spans="1:32" x14ac:dyDescent="0.25">
      <c r="A890" s="161">
        <v>45661</v>
      </c>
      <c r="B890" t="s">
        <v>3867</v>
      </c>
      <c r="C890" t="s">
        <v>3894</v>
      </c>
      <c r="D890" t="s">
        <v>3891</v>
      </c>
      <c r="E890" t="s">
        <v>3997</v>
      </c>
      <c r="F890" s="375">
        <v>40808</v>
      </c>
      <c r="G890" t="s">
        <v>4299</v>
      </c>
      <c r="H890" t="s">
        <v>3871</v>
      </c>
      <c r="I890" s="375">
        <v>48515</v>
      </c>
      <c r="J890" t="s">
        <v>3867</v>
      </c>
      <c r="K890" t="s">
        <v>3904</v>
      </c>
      <c r="L890" s="33">
        <v>461.85</v>
      </c>
      <c r="M890" s="33">
        <v>461.85</v>
      </c>
      <c r="N890" s="33">
        <v>0</v>
      </c>
      <c r="O890" s="33">
        <v>0</v>
      </c>
      <c r="P890" s="33">
        <v>0</v>
      </c>
      <c r="Q890" s="33">
        <v>0</v>
      </c>
      <c r="R890" s="33">
        <v>431.85</v>
      </c>
      <c r="S890" s="33">
        <v>0</v>
      </c>
      <c r="T890" s="33">
        <v>0</v>
      </c>
      <c r="U890" s="33">
        <v>0</v>
      </c>
      <c r="V890" s="33">
        <v>0</v>
      </c>
      <c r="W890" s="33">
        <v>0</v>
      </c>
      <c r="X890" s="33">
        <v>0</v>
      </c>
      <c r="Y890" s="33">
        <v>0</v>
      </c>
      <c r="Z890" s="33">
        <v>0</v>
      </c>
      <c r="AA890" s="33">
        <v>0</v>
      </c>
      <c r="AB890" s="33">
        <v>0</v>
      </c>
      <c r="AC890" t="s">
        <v>4483</v>
      </c>
      <c r="AD890" t="s">
        <v>3881</v>
      </c>
      <c r="AE890" t="s">
        <v>5191</v>
      </c>
      <c r="AF890" t="s">
        <v>3876</v>
      </c>
    </row>
    <row r="891" spans="1:32" x14ac:dyDescent="0.25">
      <c r="A891" s="161">
        <v>45679</v>
      </c>
      <c r="B891" t="s">
        <v>3867</v>
      </c>
      <c r="C891" t="s">
        <v>3894</v>
      </c>
      <c r="D891" t="s">
        <v>4334</v>
      </c>
      <c r="E891" t="s">
        <v>3997</v>
      </c>
      <c r="F891" s="375">
        <v>39549</v>
      </c>
      <c r="G891" t="s">
        <v>4005</v>
      </c>
      <c r="H891" t="s">
        <v>3871</v>
      </c>
      <c r="I891" s="375">
        <v>48602</v>
      </c>
      <c r="J891" t="s">
        <v>3867</v>
      </c>
      <c r="K891" t="s">
        <v>3904</v>
      </c>
      <c r="L891" s="33">
        <v>110</v>
      </c>
      <c r="M891" s="33">
        <v>110</v>
      </c>
      <c r="N891" s="33">
        <v>0</v>
      </c>
      <c r="O891" s="33">
        <v>0</v>
      </c>
      <c r="P891" s="33">
        <v>0</v>
      </c>
      <c r="Q891" s="33">
        <v>0</v>
      </c>
      <c r="R891" s="33">
        <v>110</v>
      </c>
      <c r="S891" s="33">
        <v>0</v>
      </c>
      <c r="T891" s="33">
        <v>0</v>
      </c>
      <c r="U891" s="33">
        <v>0</v>
      </c>
      <c r="V891" s="33">
        <v>0</v>
      </c>
      <c r="W891" s="33">
        <v>0</v>
      </c>
      <c r="X891" s="33">
        <v>0</v>
      </c>
      <c r="Y891" s="33">
        <v>0</v>
      </c>
      <c r="Z891" s="33">
        <v>0</v>
      </c>
      <c r="AA891" s="33">
        <v>0</v>
      </c>
      <c r="AB891" s="33">
        <v>0</v>
      </c>
      <c r="AC891" t="s">
        <v>3972</v>
      </c>
      <c r="AD891" t="s">
        <v>3881</v>
      </c>
      <c r="AE891" t="s">
        <v>5192</v>
      </c>
      <c r="AF891" t="s">
        <v>3876</v>
      </c>
    </row>
    <row r="892" spans="1:32" x14ac:dyDescent="0.25">
      <c r="A892" s="161">
        <v>45670</v>
      </c>
      <c r="B892" t="s">
        <v>3867</v>
      </c>
      <c r="C892" t="s">
        <v>3894</v>
      </c>
      <c r="D892" t="s">
        <v>3891</v>
      </c>
      <c r="E892" t="s">
        <v>3997</v>
      </c>
      <c r="F892" s="375">
        <v>40809</v>
      </c>
      <c r="G892" t="s">
        <v>4524</v>
      </c>
      <c r="H892" t="s">
        <v>3871</v>
      </c>
      <c r="I892" s="375">
        <v>48605</v>
      </c>
      <c r="J892" t="s">
        <v>3867</v>
      </c>
      <c r="K892" t="s">
        <v>3904</v>
      </c>
      <c r="L892" s="33">
        <v>623.70000000000005</v>
      </c>
      <c r="M892" s="33">
        <v>623.70000000000005</v>
      </c>
      <c r="N892" s="33">
        <v>0</v>
      </c>
      <c r="O892" s="33">
        <v>0</v>
      </c>
      <c r="P892" s="33">
        <v>0</v>
      </c>
      <c r="Q892" s="33">
        <v>0</v>
      </c>
      <c r="R892" s="33">
        <v>623.70000000000005</v>
      </c>
      <c r="S892" s="33">
        <v>0</v>
      </c>
      <c r="T892" s="33">
        <v>0</v>
      </c>
      <c r="U892" s="33">
        <v>0</v>
      </c>
      <c r="V892" s="33">
        <v>0</v>
      </c>
      <c r="W892" s="33">
        <v>0</v>
      </c>
      <c r="X892" s="33">
        <v>0</v>
      </c>
      <c r="Y892" s="33">
        <v>0</v>
      </c>
      <c r="Z892" s="33">
        <v>0</v>
      </c>
      <c r="AA892" s="33">
        <v>0</v>
      </c>
      <c r="AB892" s="33">
        <v>0</v>
      </c>
      <c r="AC892" t="s">
        <v>4443</v>
      </c>
      <c r="AD892" t="s">
        <v>3881</v>
      </c>
      <c r="AE892" t="s">
        <v>5193</v>
      </c>
      <c r="AF892" t="s">
        <v>3876</v>
      </c>
    </row>
    <row r="893" spans="1:32" x14ac:dyDescent="0.25">
      <c r="A893" s="161">
        <v>45670</v>
      </c>
      <c r="B893" t="s">
        <v>3867</v>
      </c>
      <c r="C893" t="s">
        <v>3894</v>
      </c>
      <c r="D893" t="s">
        <v>3891</v>
      </c>
      <c r="E893" t="s">
        <v>3997</v>
      </c>
      <c r="F893" s="375">
        <v>34776</v>
      </c>
      <c r="G893" t="s">
        <v>5194</v>
      </c>
      <c r="H893" t="s">
        <v>3871</v>
      </c>
      <c r="I893" s="375">
        <v>48614</v>
      </c>
      <c r="J893" t="s">
        <v>3867</v>
      </c>
      <c r="K893" t="s">
        <v>3904</v>
      </c>
      <c r="L893" s="33">
        <v>208</v>
      </c>
      <c r="M893" s="33">
        <v>208</v>
      </c>
      <c r="N893" s="33">
        <v>0</v>
      </c>
      <c r="O893" s="33">
        <v>0</v>
      </c>
      <c r="P893" s="33">
        <v>0</v>
      </c>
      <c r="Q893" s="33">
        <v>0</v>
      </c>
      <c r="R893" s="33">
        <v>208</v>
      </c>
      <c r="S893" s="33">
        <v>0</v>
      </c>
      <c r="T893" s="33">
        <v>0</v>
      </c>
      <c r="U893" s="33">
        <v>0</v>
      </c>
      <c r="V893" s="33">
        <v>0</v>
      </c>
      <c r="W893" s="33">
        <v>0</v>
      </c>
      <c r="X893" s="33">
        <v>0</v>
      </c>
      <c r="Y893" s="33">
        <v>0</v>
      </c>
      <c r="Z893" s="33">
        <v>0</v>
      </c>
      <c r="AA893" s="33">
        <v>0</v>
      </c>
      <c r="AB893" s="33">
        <v>0</v>
      </c>
      <c r="AC893" t="s">
        <v>3957</v>
      </c>
      <c r="AD893" t="s">
        <v>3881</v>
      </c>
      <c r="AE893" t="s">
        <v>5195</v>
      </c>
      <c r="AF893" t="s">
        <v>3876</v>
      </c>
    </row>
    <row r="894" spans="1:32" x14ac:dyDescent="0.25">
      <c r="A894" s="161">
        <v>45670</v>
      </c>
      <c r="B894" t="s">
        <v>3867</v>
      </c>
      <c r="C894" t="s">
        <v>3894</v>
      </c>
      <c r="D894" t="s">
        <v>3891</v>
      </c>
      <c r="E894" t="s">
        <v>3997</v>
      </c>
      <c r="F894" s="375">
        <v>34776</v>
      </c>
      <c r="G894" t="s">
        <v>5194</v>
      </c>
      <c r="H894" t="s">
        <v>3903</v>
      </c>
      <c r="I894" s="375">
        <v>48612</v>
      </c>
      <c r="J894" t="s">
        <v>3867</v>
      </c>
      <c r="K894" t="s">
        <v>3904</v>
      </c>
      <c r="L894" s="33">
        <v>122.5</v>
      </c>
      <c r="M894" s="33">
        <v>0</v>
      </c>
      <c r="N894" s="33">
        <v>122.5</v>
      </c>
      <c r="O894" s="33">
        <v>122.5</v>
      </c>
      <c r="P894" s="33">
        <v>0</v>
      </c>
      <c r="Q894" s="33">
        <v>0</v>
      </c>
      <c r="R894" s="33">
        <v>0</v>
      </c>
      <c r="S894" s="33">
        <v>0</v>
      </c>
      <c r="T894" s="33">
        <v>0</v>
      </c>
      <c r="U894" s="33">
        <v>0</v>
      </c>
      <c r="V894" s="33">
        <v>122.5</v>
      </c>
      <c r="W894" s="33">
        <v>0</v>
      </c>
      <c r="X894" s="33">
        <v>0</v>
      </c>
      <c r="Y894" s="33">
        <v>0</v>
      </c>
      <c r="Z894" s="33">
        <v>0</v>
      </c>
      <c r="AA894" s="33">
        <v>0</v>
      </c>
      <c r="AB894" s="33">
        <v>0</v>
      </c>
      <c r="AC894" t="s">
        <v>3957</v>
      </c>
      <c r="AD894" t="s">
        <v>3881</v>
      </c>
      <c r="AE894" t="s">
        <v>5195</v>
      </c>
      <c r="AF894" t="s">
        <v>3876</v>
      </c>
    </row>
    <row r="895" spans="1:32" x14ac:dyDescent="0.25">
      <c r="A895" s="161">
        <v>45670</v>
      </c>
      <c r="B895" t="s">
        <v>3867</v>
      </c>
      <c r="C895" t="s">
        <v>3894</v>
      </c>
      <c r="D895" t="s">
        <v>3891</v>
      </c>
      <c r="E895" t="s">
        <v>2236</v>
      </c>
      <c r="F895" s="375">
        <v>34312</v>
      </c>
      <c r="G895" t="s">
        <v>4387</v>
      </c>
      <c r="H895" t="s">
        <v>3871</v>
      </c>
      <c r="I895" s="375">
        <v>48870</v>
      </c>
      <c r="J895" t="s">
        <v>3867</v>
      </c>
      <c r="K895" t="s">
        <v>3904</v>
      </c>
      <c r="L895" s="33">
        <v>140</v>
      </c>
      <c r="M895" s="33">
        <v>140</v>
      </c>
      <c r="N895" s="33">
        <v>0</v>
      </c>
      <c r="O895" s="33">
        <v>0</v>
      </c>
      <c r="P895" s="33">
        <v>0</v>
      </c>
      <c r="Q895" s="33">
        <v>0</v>
      </c>
      <c r="R895" s="33">
        <v>140</v>
      </c>
      <c r="S895" s="33">
        <v>0</v>
      </c>
      <c r="T895" s="33">
        <v>0</v>
      </c>
      <c r="U895" s="33">
        <v>0</v>
      </c>
      <c r="V895" s="33">
        <v>0</v>
      </c>
      <c r="W895" s="33">
        <v>0</v>
      </c>
      <c r="X895" s="33">
        <v>0</v>
      </c>
      <c r="Y895" s="33">
        <v>0</v>
      </c>
      <c r="Z895" s="33">
        <v>0</v>
      </c>
      <c r="AA895" s="33">
        <v>0</v>
      </c>
      <c r="AB895" s="33">
        <v>0</v>
      </c>
      <c r="AC895" t="s">
        <v>3957</v>
      </c>
      <c r="AD895" t="s">
        <v>3881</v>
      </c>
      <c r="AE895" t="s">
        <v>5196</v>
      </c>
      <c r="AF895" t="s">
        <v>3876</v>
      </c>
    </row>
    <row r="896" spans="1:32" x14ac:dyDescent="0.25">
      <c r="A896" s="161">
        <v>45665</v>
      </c>
      <c r="B896" t="s">
        <v>3867</v>
      </c>
      <c r="C896" t="s">
        <v>3868</v>
      </c>
      <c r="D896" t="s">
        <v>3891</v>
      </c>
      <c r="E896" t="s">
        <v>1914</v>
      </c>
      <c r="F896" s="375">
        <v>40785</v>
      </c>
      <c r="G896" t="s">
        <v>5197</v>
      </c>
      <c r="H896" t="s">
        <v>3962</v>
      </c>
      <c r="I896" s="375">
        <v>48877</v>
      </c>
      <c r="J896" t="s">
        <v>3867</v>
      </c>
      <c r="K896" t="s">
        <v>3904</v>
      </c>
      <c r="L896" s="33">
        <v>2633</v>
      </c>
      <c r="M896" s="33">
        <v>0</v>
      </c>
      <c r="N896" s="33">
        <v>1000</v>
      </c>
      <c r="O896" s="33">
        <v>1000</v>
      </c>
      <c r="P896" s="33">
        <v>0</v>
      </c>
      <c r="Q896" s="33">
        <v>0</v>
      </c>
      <c r="R896" s="33">
        <v>1633</v>
      </c>
      <c r="S896" s="33">
        <v>1633</v>
      </c>
      <c r="T896" s="33">
        <v>0</v>
      </c>
      <c r="U896" s="33">
        <v>0</v>
      </c>
      <c r="V896" s="33">
        <v>2633</v>
      </c>
      <c r="W896" s="33">
        <v>0</v>
      </c>
      <c r="X896" s="33">
        <v>0</v>
      </c>
      <c r="Y896" s="33">
        <v>0</v>
      </c>
      <c r="Z896" s="33">
        <v>0</v>
      </c>
      <c r="AA896" s="33">
        <v>0</v>
      </c>
      <c r="AB896" s="33">
        <v>393</v>
      </c>
      <c r="AC896" t="s">
        <v>3873</v>
      </c>
      <c r="AD896" t="s">
        <v>3874</v>
      </c>
      <c r="AE896" t="s">
        <v>5198</v>
      </c>
      <c r="AF896" t="s">
        <v>3876</v>
      </c>
    </row>
    <row r="897" spans="1:32" x14ac:dyDescent="0.25">
      <c r="A897" s="161">
        <v>45665</v>
      </c>
      <c r="B897" t="s">
        <v>3867</v>
      </c>
      <c r="C897" t="s">
        <v>3868</v>
      </c>
      <c r="D897" t="s">
        <v>3891</v>
      </c>
      <c r="E897" t="s">
        <v>1914</v>
      </c>
      <c r="F897" s="375">
        <v>40785</v>
      </c>
      <c r="G897" t="s">
        <v>5197</v>
      </c>
      <c r="H897" t="s">
        <v>3871</v>
      </c>
      <c r="I897" s="375">
        <v>48878</v>
      </c>
      <c r="J897" t="s">
        <v>3867</v>
      </c>
      <c r="K897" t="s">
        <v>3904</v>
      </c>
      <c r="L897" s="33">
        <v>715.2</v>
      </c>
      <c r="M897" s="33">
        <v>32.799999999999997</v>
      </c>
      <c r="N897" s="33">
        <v>0</v>
      </c>
      <c r="O897" s="33">
        <v>0</v>
      </c>
      <c r="P897" s="33">
        <v>0</v>
      </c>
      <c r="Q897" s="33">
        <v>0</v>
      </c>
      <c r="R897" s="33">
        <v>715.2</v>
      </c>
      <c r="S897" s="33">
        <v>682.4</v>
      </c>
      <c r="T897" s="33">
        <v>0</v>
      </c>
      <c r="U897" s="33">
        <v>0</v>
      </c>
      <c r="V897" s="33">
        <v>682.4</v>
      </c>
      <c r="W897" s="33">
        <v>0</v>
      </c>
      <c r="X897" s="33">
        <v>0</v>
      </c>
      <c r="Y897" s="33">
        <v>0</v>
      </c>
      <c r="Z897" s="33">
        <v>0</v>
      </c>
      <c r="AA897" s="33">
        <v>0</v>
      </c>
      <c r="AB897" s="33">
        <v>393</v>
      </c>
      <c r="AC897" t="s">
        <v>3873</v>
      </c>
      <c r="AD897" t="s">
        <v>3874</v>
      </c>
      <c r="AE897" t="s">
        <v>5198</v>
      </c>
      <c r="AF897" t="s">
        <v>3876</v>
      </c>
    </row>
    <row r="898" spans="1:32" x14ac:dyDescent="0.25">
      <c r="A898" s="161">
        <v>45682</v>
      </c>
      <c r="B898" t="s">
        <v>3867</v>
      </c>
      <c r="C898" t="s">
        <v>3894</v>
      </c>
      <c r="D898" t="s">
        <v>3996</v>
      </c>
      <c r="E898" t="s">
        <v>2236</v>
      </c>
      <c r="F898" s="375">
        <v>40769</v>
      </c>
      <c r="G898" t="s">
        <v>4934</v>
      </c>
      <c r="H898" t="s">
        <v>3871</v>
      </c>
      <c r="I898" s="375">
        <v>48887</v>
      </c>
      <c r="J898" t="s">
        <v>3867</v>
      </c>
      <c r="K898" t="s">
        <v>3904</v>
      </c>
      <c r="L898" s="33">
        <v>105</v>
      </c>
      <c r="M898" s="33">
        <v>105</v>
      </c>
      <c r="N898" s="33">
        <v>0</v>
      </c>
      <c r="O898" s="33">
        <v>0</v>
      </c>
      <c r="P898" s="33">
        <v>0</v>
      </c>
      <c r="Q898" s="33">
        <v>0</v>
      </c>
      <c r="R898" s="33">
        <v>105</v>
      </c>
      <c r="S898" s="33">
        <v>0</v>
      </c>
      <c r="T898" s="33">
        <v>0</v>
      </c>
      <c r="U898" s="33">
        <v>0</v>
      </c>
      <c r="V898" s="33">
        <v>0</v>
      </c>
      <c r="W898" s="33">
        <v>0</v>
      </c>
      <c r="X898" s="33">
        <v>0</v>
      </c>
      <c r="Y898" s="33">
        <v>0</v>
      </c>
      <c r="Z898" s="33">
        <v>0</v>
      </c>
      <c r="AA898" s="33">
        <v>0</v>
      </c>
      <c r="AB898" s="33">
        <v>0</v>
      </c>
      <c r="AC898" t="s">
        <v>4209</v>
      </c>
      <c r="AD898" t="s">
        <v>3881</v>
      </c>
      <c r="AE898" t="s">
        <v>5199</v>
      </c>
      <c r="AF898" t="s">
        <v>3876</v>
      </c>
    </row>
    <row r="899" spans="1:32" x14ac:dyDescent="0.25">
      <c r="A899" s="161">
        <v>45658</v>
      </c>
      <c r="B899" s="161">
        <v>45658</v>
      </c>
      <c r="C899" t="s">
        <v>3894</v>
      </c>
      <c r="D899" t="s">
        <v>1911</v>
      </c>
      <c r="E899" t="s">
        <v>3907</v>
      </c>
      <c r="F899" s="375">
        <v>35536</v>
      </c>
      <c r="G899" t="s">
        <v>4075</v>
      </c>
      <c r="H899" t="s">
        <v>3909</v>
      </c>
      <c r="I899" s="375">
        <v>43585</v>
      </c>
      <c r="J899" t="s">
        <v>3888</v>
      </c>
      <c r="K899" t="s">
        <v>3904</v>
      </c>
      <c r="L899" s="33">
        <v>0</v>
      </c>
      <c r="M899" s="33">
        <v>0</v>
      </c>
      <c r="N899" s="33">
        <v>0</v>
      </c>
      <c r="O899" s="33">
        <v>0</v>
      </c>
      <c r="P899" s="33">
        <v>0</v>
      </c>
      <c r="Q899" s="33">
        <v>0</v>
      </c>
      <c r="R899" s="33">
        <v>0</v>
      </c>
      <c r="S899" s="33">
        <v>0</v>
      </c>
      <c r="T899" s="33">
        <v>0</v>
      </c>
      <c r="U899" s="33">
        <v>0</v>
      </c>
      <c r="V899" s="33">
        <v>0</v>
      </c>
      <c r="W899" s="33">
        <v>0</v>
      </c>
      <c r="X899" s="33">
        <v>0</v>
      </c>
      <c r="Y899" s="33">
        <v>144</v>
      </c>
      <c r="Z899" s="33">
        <v>0</v>
      </c>
      <c r="AA899" s="33">
        <v>0</v>
      </c>
      <c r="AB899" s="33">
        <v>0</v>
      </c>
      <c r="AC899" t="s">
        <v>3905</v>
      </c>
      <c r="AD899" t="s">
        <v>3881</v>
      </c>
      <c r="AE899" t="s">
        <v>5200</v>
      </c>
      <c r="AF899" t="s">
        <v>3876</v>
      </c>
    </row>
    <row r="900" spans="1:32" x14ac:dyDescent="0.25">
      <c r="A900" s="161">
        <v>45658</v>
      </c>
      <c r="B900" s="161">
        <v>45658</v>
      </c>
      <c r="C900" t="s">
        <v>3894</v>
      </c>
      <c r="D900" t="s">
        <v>1911</v>
      </c>
      <c r="E900" t="s">
        <v>3907</v>
      </c>
      <c r="F900" s="375">
        <v>35955</v>
      </c>
      <c r="G900" t="s">
        <v>4743</v>
      </c>
      <c r="H900" t="s">
        <v>3871</v>
      </c>
      <c r="I900" s="375">
        <v>43782</v>
      </c>
      <c r="J900" t="s">
        <v>3888</v>
      </c>
      <c r="K900" t="s">
        <v>3904</v>
      </c>
      <c r="L900" s="33">
        <v>0</v>
      </c>
      <c r="M900" s="33">
        <v>0</v>
      </c>
      <c r="N900" s="33">
        <v>0</v>
      </c>
      <c r="O900" s="33">
        <v>0</v>
      </c>
      <c r="P900" s="33">
        <v>0</v>
      </c>
      <c r="Q900" s="33">
        <v>0</v>
      </c>
      <c r="R900" s="33">
        <v>0</v>
      </c>
      <c r="S900" s="33">
        <v>0</v>
      </c>
      <c r="T900" s="33">
        <v>0</v>
      </c>
      <c r="U900" s="33">
        <v>0</v>
      </c>
      <c r="V900" s="33">
        <v>0</v>
      </c>
      <c r="W900" s="33">
        <v>0</v>
      </c>
      <c r="X900" s="33">
        <v>0</v>
      </c>
      <c r="Y900" s="33">
        <v>195.52</v>
      </c>
      <c r="Z900" s="33">
        <v>0</v>
      </c>
      <c r="AA900" s="33">
        <v>0</v>
      </c>
      <c r="AB900" s="33">
        <v>0</v>
      </c>
      <c r="AC900" t="s">
        <v>3938</v>
      </c>
      <c r="AD900" t="s">
        <v>3881</v>
      </c>
      <c r="AE900" t="s">
        <v>5201</v>
      </c>
      <c r="AF900" t="s">
        <v>3876</v>
      </c>
    </row>
    <row r="901" spans="1:32" x14ac:dyDescent="0.25">
      <c r="A901" s="161">
        <v>45659</v>
      </c>
      <c r="B901" s="161">
        <v>45659</v>
      </c>
      <c r="C901" t="s">
        <v>3868</v>
      </c>
      <c r="D901" t="s">
        <v>3891</v>
      </c>
      <c r="E901" t="s">
        <v>1914</v>
      </c>
      <c r="F901" s="375">
        <v>40930</v>
      </c>
      <c r="G901" t="s">
        <v>5202</v>
      </c>
      <c r="H901" t="s">
        <v>3909</v>
      </c>
      <c r="I901" s="375">
        <v>44002</v>
      </c>
      <c r="J901" t="s">
        <v>3937</v>
      </c>
      <c r="K901" t="s">
        <v>3904</v>
      </c>
      <c r="L901" s="33">
        <v>0</v>
      </c>
      <c r="M901" s="33">
        <v>0</v>
      </c>
      <c r="N901" s="33">
        <v>0</v>
      </c>
      <c r="O901" s="33">
        <v>0</v>
      </c>
      <c r="P901" s="33">
        <v>0</v>
      </c>
      <c r="Q901" s="33">
        <v>0</v>
      </c>
      <c r="R901" s="33">
        <v>0</v>
      </c>
      <c r="S901" s="33">
        <v>0</v>
      </c>
      <c r="T901" s="33">
        <v>0</v>
      </c>
      <c r="U901" s="33">
        <v>0</v>
      </c>
      <c r="V901" s="33">
        <v>0</v>
      </c>
      <c r="W901" s="33">
        <v>0</v>
      </c>
      <c r="X901" s="33">
        <v>0</v>
      </c>
      <c r="Y901" s="33">
        <v>30</v>
      </c>
      <c r="Z901" s="33">
        <v>0</v>
      </c>
      <c r="AA901" s="33">
        <v>0</v>
      </c>
      <c r="AB901" s="33">
        <v>0</v>
      </c>
      <c r="AC901" t="s">
        <v>3938</v>
      </c>
      <c r="AD901" t="s">
        <v>3874</v>
      </c>
      <c r="AE901" t="s">
        <v>5203</v>
      </c>
      <c r="AF901" t="s">
        <v>3876</v>
      </c>
    </row>
    <row r="902" spans="1:32" x14ac:dyDescent="0.25">
      <c r="A902" s="161">
        <v>45661</v>
      </c>
      <c r="B902" s="161">
        <v>45661</v>
      </c>
      <c r="C902" t="s">
        <v>3894</v>
      </c>
      <c r="D902" t="s">
        <v>3915</v>
      </c>
      <c r="E902" t="s">
        <v>3907</v>
      </c>
      <c r="F902" s="375">
        <v>36436</v>
      </c>
      <c r="G902" t="s">
        <v>5204</v>
      </c>
      <c r="H902" t="s">
        <v>3871</v>
      </c>
      <c r="I902" s="375">
        <v>43939</v>
      </c>
      <c r="J902" t="s">
        <v>22</v>
      </c>
      <c r="K902" t="s">
        <v>3904</v>
      </c>
      <c r="L902" s="33">
        <v>0</v>
      </c>
      <c r="M902" s="33">
        <v>0</v>
      </c>
      <c r="N902" s="33">
        <v>0</v>
      </c>
      <c r="O902" s="33">
        <v>0</v>
      </c>
      <c r="P902" s="33">
        <v>0</v>
      </c>
      <c r="Q902" s="33">
        <v>0</v>
      </c>
      <c r="R902" s="33">
        <v>0</v>
      </c>
      <c r="S902" s="33">
        <v>0</v>
      </c>
      <c r="T902" s="33">
        <v>0</v>
      </c>
      <c r="U902" s="33">
        <v>0</v>
      </c>
      <c r="V902" s="33">
        <v>0</v>
      </c>
      <c r="W902" s="33">
        <v>0</v>
      </c>
      <c r="X902" s="33">
        <v>0</v>
      </c>
      <c r="Y902" s="33">
        <v>0</v>
      </c>
      <c r="Z902" s="33">
        <v>0</v>
      </c>
      <c r="AA902" s="33">
        <v>0</v>
      </c>
      <c r="AB902" s="33">
        <v>0</v>
      </c>
      <c r="AC902" t="s">
        <v>3917</v>
      </c>
      <c r="AD902" t="s">
        <v>3881</v>
      </c>
      <c r="AE902" t="s">
        <v>5205</v>
      </c>
      <c r="AF902" t="s">
        <v>3876</v>
      </c>
    </row>
    <row r="903" spans="1:32" x14ac:dyDescent="0.25">
      <c r="A903" s="161">
        <v>45661</v>
      </c>
      <c r="B903" s="161">
        <v>45661</v>
      </c>
      <c r="C903" t="s">
        <v>3868</v>
      </c>
      <c r="D903" t="s">
        <v>3947</v>
      </c>
      <c r="E903" t="s">
        <v>3878</v>
      </c>
      <c r="F903" s="375">
        <v>39542</v>
      </c>
      <c r="G903" t="s">
        <v>4536</v>
      </c>
      <c r="H903" t="s">
        <v>3871</v>
      </c>
      <c r="I903" s="375">
        <v>36620</v>
      </c>
      <c r="J903" t="s">
        <v>3888</v>
      </c>
      <c r="K903" t="s">
        <v>3889</v>
      </c>
      <c r="L903" s="33">
        <v>0</v>
      </c>
      <c r="M903" s="33">
        <v>0</v>
      </c>
      <c r="N903" s="33">
        <v>0</v>
      </c>
      <c r="O903" s="33">
        <v>0</v>
      </c>
      <c r="P903" s="33">
        <v>0</v>
      </c>
      <c r="Q903" s="33">
        <v>0</v>
      </c>
      <c r="R903" s="33">
        <v>0</v>
      </c>
      <c r="S903" s="33">
        <v>0</v>
      </c>
      <c r="T903" s="33">
        <v>0</v>
      </c>
      <c r="U903" s="33">
        <v>0</v>
      </c>
      <c r="V903" s="33">
        <v>0</v>
      </c>
      <c r="W903" s="33">
        <v>0</v>
      </c>
      <c r="X903" s="33">
        <v>0</v>
      </c>
      <c r="Y903" s="33">
        <v>2366.7399999999998</v>
      </c>
      <c r="Z903" s="33">
        <v>0</v>
      </c>
      <c r="AA903" s="33">
        <v>0</v>
      </c>
      <c r="AB903" s="33">
        <v>0</v>
      </c>
      <c r="AC903" t="s">
        <v>3880</v>
      </c>
      <c r="AD903" t="s">
        <v>3874</v>
      </c>
      <c r="AE903" t="s">
        <v>5206</v>
      </c>
      <c r="AF903" t="s">
        <v>3876</v>
      </c>
    </row>
    <row r="904" spans="1:32" x14ac:dyDescent="0.25">
      <c r="A904" s="161">
        <v>45662</v>
      </c>
      <c r="B904" s="161">
        <v>45662</v>
      </c>
      <c r="C904" t="s">
        <v>3894</v>
      </c>
      <c r="D904" t="s">
        <v>3915</v>
      </c>
      <c r="E904" t="s">
        <v>3907</v>
      </c>
      <c r="F904" s="375">
        <v>37905</v>
      </c>
      <c r="G904" t="s">
        <v>5207</v>
      </c>
      <c r="H904" t="s">
        <v>3871</v>
      </c>
      <c r="I904" s="375">
        <v>43871</v>
      </c>
      <c r="J904" t="s">
        <v>3888</v>
      </c>
      <c r="K904" t="s">
        <v>3889</v>
      </c>
      <c r="L904" s="33">
        <v>0</v>
      </c>
      <c r="M904" s="33">
        <v>0</v>
      </c>
      <c r="N904" s="33">
        <v>0</v>
      </c>
      <c r="O904" s="33">
        <v>0</v>
      </c>
      <c r="P904" s="33">
        <v>0</v>
      </c>
      <c r="Q904" s="33">
        <v>0</v>
      </c>
      <c r="R904" s="33">
        <v>0</v>
      </c>
      <c r="S904" s="33">
        <v>0</v>
      </c>
      <c r="T904" s="33">
        <v>0</v>
      </c>
      <c r="U904" s="33">
        <v>0</v>
      </c>
      <c r="V904" s="33">
        <v>0</v>
      </c>
      <c r="W904" s="33">
        <v>0</v>
      </c>
      <c r="X904" s="33">
        <v>0</v>
      </c>
      <c r="Y904" s="33">
        <v>397.52</v>
      </c>
      <c r="Z904" s="33">
        <v>0</v>
      </c>
      <c r="AA904" s="33">
        <v>0</v>
      </c>
      <c r="AB904" s="33">
        <v>0</v>
      </c>
      <c r="AC904" t="s">
        <v>4253</v>
      </c>
      <c r="AD904" t="s">
        <v>3881</v>
      </c>
      <c r="AE904" t="s">
        <v>5208</v>
      </c>
      <c r="AF904" t="s">
        <v>3876</v>
      </c>
    </row>
    <row r="905" spans="1:32" x14ac:dyDescent="0.25">
      <c r="A905" s="161">
        <v>45662</v>
      </c>
      <c r="B905" s="161">
        <v>45662</v>
      </c>
      <c r="C905" t="s">
        <v>3868</v>
      </c>
      <c r="D905" t="s">
        <v>3915</v>
      </c>
      <c r="E905" t="s">
        <v>3878</v>
      </c>
      <c r="F905" s="375">
        <v>40921</v>
      </c>
      <c r="G905" t="s">
        <v>3916</v>
      </c>
      <c r="H905" t="s">
        <v>3871</v>
      </c>
      <c r="I905" s="375">
        <v>44163</v>
      </c>
      <c r="J905" t="s">
        <v>3937</v>
      </c>
      <c r="K905" t="s">
        <v>3904</v>
      </c>
      <c r="L905" s="33">
        <v>0</v>
      </c>
      <c r="M905" s="33">
        <v>0</v>
      </c>
      <c r="N905" s="33">
        <v>0</v>
      </c>
      <c r="O905" s="33">
        <v>0</v>
      </c>
      <c r="P905" s="33">
        <v>0</v>
      </c>
      <c r="Q905" s="33">
        <v>0</v>
      </c>
      <c r="R905" s="33">
        <v>0</v>
      </c>
      <c r="S905" s="33">
        <v>0</v>
      </c>
      <c r="T905" s="33">
        <v>0</v>
      </c>
      <c r="U905" s="33">
        <v>0</v>
      </c>
      <c r="V905" s="33">
        <v>0</v>
      </c>
      <c r="W905" s="33">
        <v>0</v>
      </c>
      <c r="X905" s="33">
        <v>0</v>
      </c>
      <c r="Y905" s="33">
        <v>77.97</v>
      </c>
      <c r="Z905" s="33">
        <v>0</v>
      </c>
      <c r="AA905" s="33">
        <v>0</v>
      </c>
      <c r="AB905" s="33">
        <v>0</v>
      </c>
      <c r="AC905" t="s">
        <v>3905</v>
      </c>
      <c r="AD905" t="s">
        <v>3881</v>
      </c>
      <c r="AE905" t="s">
        <v>5209</v>
      </c>
      <c r="AF905" t="s">
        <v>3876</v>
      </c>
    </row>
    <row r="906" spans="1:32" x14ac:dyDescent="0.25">
      <c r="A906" s="161">
        <v>45663</v>
      </c>
      <c r="B906" s="161">
        <v>45663</v>
      </c>
      <c r="C906" t="s">
        <v>3868</v>
      </c>
      <c r="D906" t="s">
        <v>3877</v>
      </c>
      <c r="E906" t="s">
        <v>3878</v>
      </c>
      <c r="F906" s="375">
        <v>36269</v>
      </c>
      <c r="G906" t="s">
        <v>4312</v>
      </c>
      <c r="H906" t="s">
        <v>3871</v>
      </c>
      <c r="I906" s="375">
        <v>38646</v>
      </c>
      <c r="J906" t="s">
        <v>24</v>
      </c>
      <c r="K906" t="s">
        <v>3889</v>
      </c>
      <c r="L906" s="33">
        <v>0</v>
      </c>
      <c r="M906" s="33">
        <v>0</v>
      </c>
      <c r="N906" s="33">
        <v>0</v>
      </c>
      <c r="O906" s="33">
        <v>0</v>
      </c>
      <c r="P906" s="33">
        <v>0</v>
      </c>
      <c r="Q906" s="33">
        <v>0</v>
      </c>
      <c r="R906" s="33">
        <v>0</v>
      </c>
      <c r="S906" s="33">
        <v>0</v>
      </c>
      <c r="T906" s="33">
        <v>0</v>
      </c>
      <c r="U906" s="33">
        <v>0</v>
      </c>
      <c r="V906" s="33">
        <v>0</v>
      </c>
      <c r="W906" s="33">
        <v>0</v>
      </c>
      <c r="X906" s="33">
        <v>0</v>
      </c>
      <c r="Y906" s="33">
        <v>500</v>
      </c>
      <c r="Z906" s="33">
        <v>0</v>
      </c>
      <c r="AA906" s="33">
        <v>0</v>
      </c>
      <c r="AB906" s="33">
        <v>0</v>
      </c>
      <c r="AC906" t="s">
        <v>3967</v>
      </c>
      <c r="AD906" t="s">
        <v>3881</v>
      </c>
      <c r="AE906" t="s">
        <v>5210</v>
      </c>
      <c r="AF906" t="s">
        <v>3876</v>
      </c>
    </row>
    <row r="907" spans="1:32" x14ac:dyDescent="0.25">
      <c r="A907" s="161">
        <v>45663</v>
      </c>
      <c r="B907" s="161">
        <v>45663</v>
      </c>
      <c r="C907" t="s">
        <v>3868</v>
      </c>
      <c r="D907" t="s">
        <v>3947</v>
      </c>
      <c r="E907" t="s">
        <v>3878</v>
      </c>
      <c r="F907" s="375">
        <v>12218</v>
      </c>
      <c r="G907" t="s">
        <v>5211</v>
      </c>
      <c r="H907" t="s">
        <v>3935</v>
      </c>
      <c r="I907" t="s">
        <v>5212</v>
      </c>
      <c r="J907" t="s">
        <v>22</v>
      </c>
      <c r="K907" t="s">
        <v>3904</v>
      </c>
      <c r="L907" s="33">
        <v>0</v>
      </c>
      <c r="M907" s="33">
        <v>0</v>
      </c>
      <c r="N907" s="33">
        <v>0</v>
      </c>
      <c r="O907" s="33">
        <v>0</v>
      </c>
      <c r="P907" s="33">
        <v>0</v>
      </c>
      <c r="Q907" s="33">
        <v>0</v>
      </c>
      <c r="R907" s="33">
        <v>0</v>
      </c>
      <c r="S907" s="33">
        <v>0</v>
      </c>
      <c r="T907" s="33">
        <v>0</v>
      </c>
      <c r="U907" s="33">
        <v>0</v>
      </c>
      <c r="V907" s="33">
        <v>0</v>
      </c>
      <c r="W907" s="33">
        <v>0</v>
      </c>
      <c r="X907" s="33">
        <v>0</v>
      </c>
      <c r="Y907" s="33">
        <v>0</v>
      </c>
      <c r="Z907" s="33">
        <v>0</v>
      </c>
      <c r="AA907" s="33">
        <v>0</v>
      </c>
      <c r="AB907" s="33">
        <v>0</v>
      </c>
      <c r="AC907" t="s">
        <v>4176</v>
      </c>
      <c r="AD907" t="s">
        <v>3881</v>
      </c>
      <c r="AE907" t="s">
        <v>5213</v>
      </c>
      <c r="AF907" t="s">
        <v>3876</v>
      </c>
    </row>
    <row r="908" spans="1:32" x14ac:dyDescent="0.25">
      <c r="A908" s="161">
        <v>45663</v>
      </c>
      <c r="B908" s="161">
        <v>45663</v>
      </c>
      <c r="C908" t="s">
        <v>75</v>
      </c>
      <c r="D908" t="s">
        <v>763</v>
      </c>
      <c r="F908" s="375">
        <v>7000007</v>
      </c>
      <c r="G908" t="s">
        <v>5214</v>
      </c>
      <c r="H908" t="s">
        <v>3909</v>
      </c>
      <c r="I908" s="375">
        <v>44283</v>
      </c>
      <c r="J908" t="s">
        <v>3888</v>
      </c>
      <c r="K908" t="s">
        <v>3889</v>
      </c>
      <c r="L908" s="33">
        <v>0</v>
      </c>
      <c r="M908" s="33">
        <v>0</v>
      </c>
      <c r="N908" s="33">
        <v>0</v>
      </c>
      <c r="O908" s="33">
        <v>0</v>
      </c>
      <c r="P908" s="33">
        <v>0</v>
      </c>
      <c r="Q908" s="33">
        <v>0</v>
      </c>
      <c r="R908" s="33">
        <v>0</v>
      </c>
      <c r="S908" s="33">
        <v>0</v>
      </c>
      <c r="T908" s="33">
        <v>0</v>
      </c>
      <c r="U908" s="33">
        <v>0</v>
      </c>
      <c r="V908" s="33">
        <v>0</v>
      </c>
      <c r="W908" s="33">
        <v>0</v>
      </c>
      <c r="X908" s="33">
        <v>0</v>
      </c>
      <c r="Y908" s="33">
        <v>14.4</v>
      </c>
      <c r="Z908" s="33">
        <v>0</v>
      </c>
      <c r="AA908" s="33">
        <v>0</v>
      </c>
      <c r="AB908" s="33">
        <v>0</v>
      </c>
      <c r="AD908" t="s">
        <v>5215</v>
      </c>
      <c r="AE908" t="s">
        <v>5216</v>
      </c>
      <c r="AF908" t="s">
        <v>3876</v>
      </c>
    </row>
    <row r="909" spans="1:32" x14ac:dyDescent="0.25">
      <c r="A909" s="161">
        <v>45663</v>
      </c>
      <c r="B909" s="161">
        <v>45663</v>
      </c>
      <c r="C909" t="s">
        <v>3868</v>
      </c>
      <c r="D909" t="s">
        <v>3947</v>
      </c>
      <c r="E909" t="s">
        <v>3878</v>
      </c>
      <c r="F909" s="375">
        <v>38562</v>
      </c>
      <c r="G909" t="s">
        <v>5217</v>
      </c>
      <c r="H909" t="s">
        <v>3871</v>
      </c>
      <c r="I909" s="375">
        <v>43648</v>
      </c>
      <c r="J909" t="s">
        <v>22</v>
      </c>
      <c r="K909" t="s">
        <v>3904</v>
      </c>
      <c r="L909" s="33">
        <v>0</v>
      </c>
      <c r="M909" s="33">
        <v>0</v>
      </c>
      <c r="N909" s="33">
        <v>0</v>
      </c>
      <c r="O909" s="33">
        <v>0</v>
      </c>
      <c r="P909" s="33">
        <v>0</v>
      </c>
      <c r="Q909" s="33">
        <v>0</v>
      </c>
      <c r="R909" s="33">
        <v>0</v>
      </c>
      <c r="S909" s="33">
        <v>0</v>
      </c>
      <c r="T909" s="33">
        <v>0</v>
      </c>
      <c r="U909" s="33">
        <v>0</v>
      </c>
      <c r="V909" s="33">
        <v>0</v>
      </c>
      <c r="W909" s="33">
        <v>0</v>
      </c>
      <c r="X909" s="33">
        <v>0</v>
      </c>
      <c r="Y909" s="33">
        <v>0</v>
      </c>
      <c r="Z909" s="33">
        <v>0</v>
      </c>
      <c r="AA909" s="33">
        <v>0</v>
      </c>
      <c r="AB909" s="33">
        <v>0</v>
      </c>
      <c r="AC909" t="s">
        <v>3967</v>
      </c>
      <c r="AD909" t="s">
        <v>3881</v>
      </c>
      <c r="AE909" t="s">
        <v>5218</v>
      </c>
      <c r="AF909" t="s">
        <v>3876</v>
      </c>
    </row>
    <row r="910" spans="1:32" x14ac:dyDescent="0.25">
      <c r="A910" s="161">
        <v>45663</v>
      </c>
      <c r="B910" s="161">
        <v>45663</v>
      </c>
      <c r="C910" t="s">
        <v>75</v>
      </c>
      <c r="D910" t="s">
        <v>3869</v>
      </c>
      <c r="F910" s="375">
        <v>7000007</v>
      </c>
      <c r="G910" t="s">
        <v>5214</v>
      </c>
      <c r="H910" t="s">
        <v>3871</v>
      </c>
      <c r="I910" s="375">
        <v>44315</v>
      </c>
      <c r="J910" t="s">
        <v>3888</v>
      </c>
      <c r="K910" t="s">
        <v>3889</v>
      </c>
      <c r="L910" s="33">
        <v>0</v>
      </c>
      <c r="M910" s="33">
        <v>0</v>
      </c>
      <c r="N910" s="33">
        <v>0</v>
      </c>
      <c r="O910" s="33">
        <v>0</v>
      </c>
      <c r="P910" s="33">
        <v>0</v>
      </c>
      <c r="Q910" s="33">
        <v>0</v>
      </c>
      <c r="R910" s="33">
        <v>0</v>
      </c>
      <c r="S910" s="33">
        <v>0</v>
      </c>
      <c r="T910" s="33">
        <v>0</v>
      </c>
      <c r="U910" s="33">
        <v>0</v>
      </c>
      <c r="V910" s="33">
        <v>0</v>
      </c>
      <c r="W910" s="33">
        <v>0</v>
      </c>
      <c r="X910" s="33">
        <v>0</v>
      </c>
      <c r="Y910" s="33">
        <v>416</v>
      </c>
      <c r="Z910" s="33">
        <v>0</v>
      </c>
      <c r="AA910" s="33">
        <v>0</v>
      </c>
      <c r="AB910" s="33">
        <v>0</v>
      </c>
      <c r="AD910" t="s">
        <v>5215</v>
      </c>
      <c r="AE910" t="s">
        <v>5216</v>
      </c>
      <c r="AF910" t="s">
        <v>3876</v>
      </c>
    </row>
    <row r="911" spans="1:32" x14ac:dyDescent="0.25">
      <c r="A911" s="161">
        <v>45664</v>
      </c>
      <c r="B911" s="161">
        <v>45664</v>
      </c>
      <c r="C911" t="s">
        <v>3894</v>
      </c>
      <c r="D911" t="s">
        <v>3891</v>
      </c>
      <c r="E911" t="s">
        <v>3907</v>
      </c>
      <c r="F911" s="375">
        <v>39018</v>
      </c>
      <c r="G911" t="s">
        <v>4168</v>
      </c>
      <c r="H911" t="s">
        <v>3935</v>
      </c>
      <c r="I911" t="s">
        <v>5219</v>
      </c>
      <c r="J911" t="s">
        <v>3888</v>
      </c>
      <c r="K911" t="s">
        <v>3904</v>
      </c>
      <c r="L911" s="33">
        <v>0</v>
      </c>
      <c r="M911" s="33">
        <v>0</v>
      </c>
      <c r="N911" s="33">
        <v>0</v>
      </c>
      <c r="O911" s="33">
        <v>0</v>
      </c>
      <c r="P911" s="33">
        <v>0</v>
      </c>
      <c r="Q911" s="33">
        <v>0</v>
      </c>
      <c r="R911" s="33">
        <v>0</v>
      </c>
      <c r="S911" s="33">
        <v>0</v>
      </c>
      <c r="T911" s="33">
        <v>0</v>
      </c>
      <c r="U911" s="33">
        <v>0</v>
      </c>
      <c r="V911" s="33">
        <v>0</v>
      </c>
      <c r="W911" s="33">
        <v>0</v>
      </c>
      <c r="X911" s="33">
        <v>0</v>
      </c>
      <c r="Y911" s="33">
        <v>716.4</v>
      </c>
      <c r="Z911" s="33">
        <v>0</v>
      </c>
      <c r="AA911" s="33">
        <v>0</v>
      </c>
      <c r="AB911" s="33">
        <v>0</v>
      </c>
      <c r="AC911" t="s">
        <v>3924</v>
      </c>
      <c r="AD911" t="s">
        <v>3881</v>
      </c>
      <c r="AE911" t="s">
        <v>5220</v>
      </c>
      <c r="AF911" t="s">
        <v>3876</v>
      </c>
    </row>
    <row r="912" spans="1:32" x14ac:dyDescent="0.25">
      <c r="A912" s="161">
        <v>45665</v>
      </c>
      <c r="B912" s="161">
        <v>45665</v>
      </c>
      <c r="C912" t="s">
        <v>3868</v>
      </c>
      <c r="D912" t="s">
        <v>3877</v>
      </c>
      <c r="E912" t="s">
        <v>1914</v>
      </c>
      <c r="F912" s="375">
        <v>40693</v>
      </c>
      <c r="G912" t="s">
        <v>4242</v>
      </c>
      <c r="H912" t="s">
        <v>3871</v>
      </c>
      <c r="I912" s="375">
        <v>42064</v>
      </c>
      <c r="J912" t="s">
        <v>3937</v>
      </c>
      <c r="K912" t="s">
        <v>3889</v>
      </c>
      <c r="L912" s="33">
        <v>0</v>
      </c>
      <c r="M912" s="33">
        <v>0</v>
      </c>
      <c r="N912" s="33">
        <v>0</v>
      </c>
      <c r="O912" s="33">
        <v>0</v>
      </c>
      <c r="P912" s="33">
        <v>0</v>
      </c>
      <c r="Q912" s="33">
        <v>0</v>
      </c>
      <c r="R912" s="33">
        <v>0</v>
      </c>
      <c r="S912" s="33">
        <v>0</v>
      </c>
      <c r="T912" s="33">
        <v>0</v>
      </c>
      <c r="U912" s="33">
        <v>0</v>
      </c>
      <c r="V912" s="33">
        <v>0</v>
      </c>
      <c r="W912" s="33">
        <v>0</v>
      </c>
      <c r="X912" s="33">
        <v>0</v>
      </c>
      <c r="Y912" s="33">
        <v>187.11</v>
      </c>
      <c r="Z912" s="33">
        <v>0</v>
      </c>
      <c r="AA912" s="33">
        <v>0</v>
      </c>
      <c r="AB912" s="33">
        <v>0</v>
      </c>
      <c r="AC912" t="s">
        <v>3967</v>
      </c>
      <c r="AD912" t="s">
        <v>3881</v>
      </c>
      <c r="AE912" t="s">
        <v>5221</v>
      </c>
      <c r="AF912" t="s">
        <v>3876</v>
      </c>
    </row>
    <row r="913" spans="1:32" x14ac:dyDescent="0.25">
      <c r="A913" s="161">
        <v>45668</v>
      </c>
      <c r="B913" s="161">
        <v>45668</v>
      </c>
      <c r="C913" t="s">
        <v>3868</v>
      </c>
      <c r="D913" t="s">
        <v>5222</v>
      </c>
      <c r="E913" t="s">
        <v>1914</v>
      </c>
      <c r="F913" s="375">
        <v>40697</v>
      </c>
      <c r="G913" t="s">
        <v>4038</v>
      </c>
      <c r="H913" t="s">
        <v>3903</v>
      </c>
      <c r="I913" s="375">
        <v>44634</v>
      </c>
      <c r="J913" t="s">
        <v>22</v>
      </c>
      <c r="K913" t="s">
        <v>3904</v>
      </c>
      <c r="L913" s="33">
        <v>0</v>
      </c>
      <c r="M913" s="33">
        <v>0</v>
      </c>
      <c r="N913" s="33">
        <v>0</v>
      </c>
      <c r="O913" s="33">
        <v>0</v>
      </c>
      <c r="P913" s="33">
        <v>0</v>
      </c>
      <c r="Q913" s="33">
        <v>0</v>
      </c>
      <c r="R913" s="33">
        <v>0</v>
      </c>
      <c r="S913" s="33">
        <v>0</v>
      </c>
      <c r="T913" s="33">
        <v>0</v>
      </c>
      <c r="U913" s="33">
        <v>0</v>
      </c>
      <c r="V913" s="33">
        <v>0</v>
      </c>
      <c r="W913" s="33">
        <v>0</v>
      </c>
      <c r="X913" s="33">
        <v>0</v>
      </c>
      <c r="Y913" s="33">
        <v>0</v>
      </c>
      <c r="Z913" s="33">
        <v>0</v>
      </c>
      <c r="AA913" s="33">
        <v>0</v>
      </c>
      <c r="AB913" s="33">
        <v>0</v>
      </c>
      <c r="AC913" t="s">
        <v>3967</v>
      </c>
      <c r="AD913" t="s">
        <v>3881</v>
      </c>
      <c r="AE913" t="s">
        <v>5223</v>
      </c>
      <c r="AF913" t="s">
        <v>3876</v>
      </c>
    </row>
    <row r="914" spans="1:32" x14ac:dyDescent="0.25">
      <c r="A914" s="161">
        <v>45668</v>
      </c>
      <c r="B914" s="161">
        <v>45668</v>
      </c>
      <c r="C914" t="s">
        <v>3894</v>
      </c>
      <c r="D914" t="s">
        <v>3891</v>
      </c>
      <c r="E914" t="s">
        <v>3907</v>
      </c>
      <c r="F914" s="375">
        <v>37910</v>
      </c>
      <c r="G914" t="s">
        <v>5224</v>
      </c>
      <c r="H914" t="s">
        <v>3903</v>
      </c>
      <c r="I914" s="375">
        <v>44643</v>
      </c>
      <c r="J914" t="s">
        <v>22</v>
      </c>
      <c r="K914" t="s">
        <v>3904</v>
      </c>
      <c r="L914" s="33">
        <v>0</v>
      </c>
      <c r="M914" s="33">
        <v>0</v>
      </c>
      <c r="N914" s="33">
        <v>0</v>
      </c>
      <c r="O914" s="33">
        <v>0</v>
      </c>
      <c r="P914" s="33">
        <v>0</v>
      </c>
      <c r="Q914" s="33">
        <v>0</v>
      </c>
      <c r="R914" s="33">
        <v>0</v>
      </c>
      <c r="S914" s="33">
        <v>0</v>
      </c>
      <c r="T914" s="33">
        <v>0</v>
      </c>
      <c r="U914" s="33">
        <v>0</v>
      </c>
      <c r="V914" s="33">
        <v>0</v>
      </c>
      <c r="W914" s="33">
        <v>0</v>
      </c>
      <c r="X914" s="33">
        <v>0</v>
      </c>
      <c r="Y914" s="33">
        <v>0</v>
      </c>
      <c r="Z914" s="33">
        <v>0</v>
      </c>
      <c r="AA914" s="33">
        <v>0</v>
      </c>
      <c r="AB914" s="33">
        <v>0</v>
      </c>
      <c r="AC914" t="s">
        <v>3938</v>
      </c>
      <c r="AD914" t="s">
        <v>3881</v>
      </c>
      <c r="AE914" t="s">
        <v>5225</v>
      </c>
      <c r="AF914" t="s">
        <v>3876</v>
      </c>
    </row>
    <row r="915" spans="1:32" x14ac:dyDescent="0.25">
      <c r="A915" s="161">
        <v>45668</v>
      </c>
      <c r="B915" s="161">
        <v>45668</v>
      </c>
      <c r="C915" t="s">
        <v>3894</v>
      </c>
      <c r="D915" t="s">
        <v>3891</v>
      </c>
      <c r="E915" t="s">
        <v>3907</v>
      </c>
      <c r="F915" s="375">
        <v>37910</v>
      </c>
      <c r="G915" t="s">
        <v>5224</v>
      </c>
      <c r="H915" t="s">
        <v>3871</v>
      </c>
      <c r="I915" s="375">
        <v>44646</v>
      </c>
      <c r="J915" t="s">
        <v>22</v>
      </c>
      <c r="K915" t="s">
        <v>3904</v>
      </c>
      <c r="L915" s="33">
        <v>0</v>
      </c>
      <c r="M915" s="33">
        <v>0</v>
      </c>
      <c r="N915" s="33">
        <v>0</v>
      </c>
      <c r="O915" s="33">
        <v>0</v>
      </c>
      <c r="P915" s="33">
        <v>0</v>
      </c>
      <c r="Q915" s="33">
        <v>0</v>
      </c>
      <c r="R915" s="33">
        <v>0</v>
      </c>
      <c r="S915" s="33">
        <v>0</v>
      </c>
      <c r="T915" s="33">
        <v>0</v>
      </c>
      <c r="U915" s="33">
        <v>0</v>
      </c>
      <c r="V915" s="33">
        <v>0</v>
      </c>
      <c r="W915" s="33">
        <v>0</v>
      </c>
      <c r="X915" s="33">
        <v>0</v>
      </c>
      <c r="Y915" s="33">
        <v>0</v>
      </c>
      <c r="Z915" s="33">
        <v>0</v>
      </c>
      <c r="AA915" s="33">
        <v>0</v>
      </c>
      <c r="AB915" s="33">
        <v>0</v>
      </c>
      <c r="AC915" t="s">
        <v>3938</v>
      </c>
      <c r="AD915" t="s">
        <v>3881</v>
      </c>
      <c r="AE915" t="s">
        <v>5225</v>
      </c>
      <c r="AF915" t="s">
        <v>3876</v>
      </c>
    </row>
    <row r="916" spans="1:32" x14ac:dyDescent="0.25">
      <c r="A916" s="161">
        <v>45668</v>
      </c>
      <c r="B916" s="161">
        <v>45668</v>
      </c>
      <c r="C916" t="s">
        <v>3868</v>
      </c>
      <c r="D916" t="s">
        <v>5222</v>
      </c>
      <c r="E916" t="s">
        <v>1914</v>
      </c>
      <c r="F916" s="375">
        <v>35601</v>
      </c>
      <c r="G916" t="s">
        <v>5226</v>
      </c>
      <c r="H916" t="s">
        <v>3903</v>
      </c>
      <c r="I916" s="375">
        <v>44657</v>
      </c>
      <c r="J916" t="s">
        <v>22</v>
      </c>
      <c r="K916" t="s">
        <v>3904</v>
      </c>
      <c r="L916" s="33">
        <v>0</v>
      </c>
      <c r="M916" s="33">
        <v>0</v>
      </c>
      <c r="N916" s="33">
        <v>0</v>
      </c>
      <c r="O916" s="33">
        <v>0</v>
      </c>
      <c r="P916" s="33">
        <v>0</v>
      </c>
      <c r="Q916" s="33">
        <v>0</v>
      </c>
      <c r="R916" s="33">
        <v>0</v>
      </c>
      <c r="S916" s="33">
        <v>0</v>
      </c>
      <c r="T916" s="33">
        <v>0</v>
      </c>
      <c r="U916" s="33">
        <v>0</v>
      </c>
      <c r="V916" s="33">
        <v>0</v>
      </c>
      <c r="W916" s="33">
        <v>0</v>
      </c>
      <c r="X916" s="33">
        <v>0</v>
      </c>
      <c r="Y916" s="33">
        <v>0</v>
      </c>
      <c r="Z916" s="33">
        <v>0</v>
      </c>
      <c r="AA916" s="33">
        <v>0</v>
      </c>
      <c r="AB916" s="33">
        <v>0</v>
      </c>
      <c r="AC916" t="s">
        <v>3880</v>
      </c>
      <c r="AD916" t="s">
        <v>3881</v>
      </c>
      <c r="AE916" t="s">
        <v>5227</v>
      </c>
      <c r="AF916" t="s">
        <v>3876</v>
      </c>
    </row>
    <row r="917" spans="1:32" x14ac:dyDescent="0.25">
      <c r="A917" s="161">
        <v>45670</v>
      </c>
      <c r="B917" s="161">
        <v>45670</v>
      </c>
      <c r="C917" t="s">
        <v>3894</v>
      </c>
      <c r="D917" t="s">
        <v>5228</v>
      </c>
      <c r="E917" t="s">
        <v>3895</v>
      </c>
      <c r="F917" s="375">
        <v>34470</v>
      </c>
      <c r="G917" t="s">
        <v>5229</v>
      </c>
      <c r="H917" t="s">
        <v>3871</v>
      </c>
      <c r="I917" s="375">
        <v>44919</v>
      </c>
      <c r="J917" t="s">
        <v>22</v>
      </c>
      <c r="K917" t="s">
        <v>3904</v>
      </c>
      <c r="L917" s="33">
        <v>0</v>
      </c>
      <c r="M917" s="33">
        <v>0</v>
      </c>
      <c r="N917" s="33">
        <v>0</v>
      </c>
      <c r="O917" s="33">
        <v>0</v>
      </c>
      <c r="P917" s="33">
        <v>0</v>
      </c>
      <c r="Q917" s="33">
        <v>0</v>
      </c>
      <c r="R917" s="33">
        <v>0</v>
      </c>
      <c r="S917" s="33">
        <v>0</v>
      </c>
      <c r="T917" s="33">
        <v>0</v>
      </c>
      <c r="U917" s="33">
        <v>0</v>
      </c>
      <c r="V917" s="33">
        <v>0</v>
      </c>
      <c r="W917" s="33">
        <v>0</v>
      </c>
      <c r="X917" s="33">
        <v>0</v>
      </c>
      <c r="Y917" s="33">
        <v>0</v>
      </c>
      <c r="Z917" s="33">
        <v>0</v>
      </c>
      <c r="AA917" s="33">
        <v>0</v>
      </c>
      <c r="AB917" s="33">
        <v>0</v>
      </c>
      <c r="AC917" t="s">
        <v>4091</v>
      </c>
      <c r="AD917" t="s">
        <v>3884</v>
      </c>
      <c r="AE917" t="s">
        <v>5230</v>
      </c>
      <c r="AF917" t="s">
        <v>3876</v>
      </c>
    </row>
    <row r="918" spans="1:32" x14ac:dyDescent="0.25">
      <c r="A918" s="161">
        <v>45671</v>
      </c>
      <c r="B918" s="161">
        <v>45671</v>
      </c>
      <c r="C918" t="s">
        <v>3894</v>
      </c>
      <c r="D918" t="s">
        <v>3915</v>
      </c>
      <c r="E918" t="s">
        <v>3895</v>
      </c>
      <c r="F918" s="375">
        <v>34800</v>
      </c>
      <c r="G918" t="s">
        <v>5231</v>
      </c>
      <c r="H918" t="s">
        <v>3903</v>
      </c>
      <c r="I918" s="375">
        <v>44961</v>
      </c>
      <c r="J918" t="s">
        <v>22</v>
      </c>
      <c r="K918" t="s">
        <v>3904</v>
      </c>
      <c r="L918" s="33">
        <v>0</v>
      </c>
      <c r="M918" s="33">
        <v>0</v>
      </c>
      <c r="N918" s="33">
        <v>0</v>
      </c>
      <c r="O918" s="33">
        <v>0</v>
      </c>
      <c r="P918" s="33">
        <v>0</v>
      </c>
      <c r="Q918" s="33">
        <v>0</v>
      </c>
      <c r="R918" s="33">
        <v>0</v>
      </c>
      <c r="S918" s="33">
        <v>0</v>
      </c>
      <c r="T918" s="33">
        <v>0</v>
      </c>
      <c r="U918" s="33">
        <v>0</v>
      </c>
      <c r="V918" s="33">
        <v>0</v>
      </c>
      <c r="W918" s="33">
        <v>0</v>
      </c>
      <c r="X918" s="33">
        <v>0</v>
      </c>
      <c r="Y918" s="33">
        <v>0</v>
      </c>
      <c r="Z918" s="33">
        <v>0</v>
      </c>
      <c r="AA918" s="33">
        <v>0</v>
      </c>
      <c r="AB918" s="33">
        <v>0</v>
      </c>
      <c r="AC918" t="s">
        <v>4091</v>
      </c>
      <c r="AD918" t="s">
        <v>3881</v>
      </c>
      <c r="AE918" t="s">
        <v>5232</v>
      </c>
      <c r="AF918" t="s">
        <v>3876</v>
      </c>
    </row>
    <row r="919" spans="1:32" x14ac:dyDescent="0.25">
      <c r="A919" s="161">
        <v>45672</v>
      </c>
      <c r="B919" s="161">
        <v>45672</v>
      </c>
      <c r="C919" t="s">
        <v>3868</v>
      </c>
      <c r="D919" t="s">
        <v>763</v>
      </c>
      <c r="E919" t="s">
        <v>3878</v>
      </c>
      <c r="F919" s="375">
        <v>37234</v>
      </c>
      <c r="G919" t="s">
        <v>5233</v>
      </c>
      <c r="H919" t="s">
        <v>3903</v>
      </c>
      <c r="I919" s="375">
        <v>45008</v>
      </c>
      <c r="J919" t="s">
        <v>22</v>
      </c>
      <c r="K919" t="s">
        <v>3904</v>
      </c>
      <c r="L919" s="33">
        <v>0</v>
      </c>
      <c r="M919" s="33">
        <v>0</v>
      </c>
      <c r="N919" s="33">
        <v>0</v>
      </c>
      <c r="O919" s="33">
        <v>0</v>
      </c>
      <c r="P919" s="33">
        <v>0</v>
      </c>
      <c r="Q919" s="33">
        <v>0</v>
      </c>
      <c r="R919" s="33">
        <v>0</v>
      </c>
      <c r="S919" s="33">
        <v>0</v>
      </c>
      <c r="T919" s="33">
        <v>0</v>
      </c>
      <c r="U919" s="33">
        <v>0</v>
      </c>
      <c r="V919" s="33">
        <v>0</v>
      </c>
      <c r="W919" s="33">
        <v>0</v>
      </c>
      <c r="X919" s="33">
        <v>0</v>
      </c>
      <c r="Y919" s="33">
        <v>0</v>
      </c>
      <c r="Z919" s="33">
        <v>0</v>
      </c>
      <c r="AA919" s="33">
        <v>0</v>
      </c>
      <c r="AB919" s="33">
        <v>0</v>
      </c>
      <c r="AC919" t="s">
        <v>3873</v>
      </c>
      <c r="AD919" t="s">
        <v>3881</v>
      </c>
      <c r="AE919" t="s">
        <v>5234</v>
      </c>
      <c r="AF919" t="s">
        <v>3876</v>
      </c>
    </row>
    <row r="920" spans="1:32" x14ac:dyDescent="0.25">
      <c r="A920" s="161">
        <v>45674</v>
      </c>
      <c r="B920" s="161">
        <v>45674</v>
      </c>
      <c r="C920" t="s">
        <v>3868</v>
      </c>
      <c r="D920" t="s">
        <v>5222</v>
      </c>
      <c r="E920" t="s">
        <v>3878</v>
      </c>
      <c r="F920" s="375">
        <v>722</v>
      </c>
      <c r="G920" t="s">
        <v>4447</v>
      </c>
      <c r="H920" t="s">
        <v>3903</v>
      </c>
      <c r="I920" s="375">
        <v>45216</v>
      </c>
      <c r="J920" t="s">
        <v>22</v>
      </c>
      <c r="K920" t="s">
        <v>3904</v>
      </c>
      <c r="L920" s="33">
        <v>0</v>
      </c>
      <c r="M920" s="33">
        <v>0</v>
      </c>
      <c r="N920" s="33">
        <v>0</v>
      </c>
      <c r="O920" s="33">
        <v>0</v>
      </c>
      <c r="P920" s="33">
        <v>0</v>
      </c>
      <c r="Q920" s="33">
        <v>0</v>
      </c>
      <c r="R920" s="33">
        <v>0</v>
      </c>
      <c r="S920" s="33">
        <v>0</v>
      </c>
      <c r="T920" s="33">
        <v>0</v>
      </c>
      <c r="U920" s="33">
        <v>0</v>
      </c>
      <c r="V920" s="33">
        <v>0</v>
      </c>
      <c r="W920" s="33">
        <v>0</v>
      </c>
      <c r="X920" s="33">
        <v>0</v>
      </c>
      <c r="Y920" s="33">
        <v>0</v>
      </c>
      <c r="Z920" s="33">
        <v>0</v>
      </c>
      <c r="AA920" s="33">
        <v>0</v>
      </c>
      <c r="AB920" s="33">
        <v>0</v>
      </c>
      <c r="AC920" t="s">
        <v>4537</v>
      </c>
      <c r="AD920" t="s">
        <v>3881</v>
      </c>
      <c r="AE920" t="s">
        <v>5235</v>
      </c>
      <c r="AF920" t="s">
        <v>3876</v>
      </c>
    </row>
    <row r="921" spans="1:32" x14ac:dyDescent="0.25">
      <c r="A921" s="161">
        <v>45674</v>
      </c>
      <c r="B921" s="161">
        <v>45674</v>
      </c>
      <c r="C921" t="s">
        <v>3868</v>
      </c>
      <c r="D921" t="s">
        <v>5222</v>
      </c>
      <c r="E921" t="s">
        <v>1914</v>
      </c>
      <c r="F921" s="375">
        <v>34516</v>
      </c>
      <c r="G921" t="s">
        <v>4036</v>
      </c>
      <c r="H921" t="s">
        <v>3903</v>
      </c>
      <c r="I921" s="375">
        <v>45223</v>
      </c>
      <c r="J921" t="s">
        <v>22</v>
      </c>
      <c r="K921" t="s">
        <v>3904</v>
      </c>
      <c r="L921" s="33">
        <v>0</v>
      </c>
      <c r="M921" s="33">
        <v>0</v>
      </c>
      <c r="N921" s="33">
        <v>0</v>
      </c>
      <c r="O921" s="33">
        <v>0</v>
      </c>
      <c r="P921" s="33">
        <v>0</v>
      </c>
      <c r="Q921" s="33">
        <v>0</v>
      </c>
      <c r="R921" s="33">
        <v>0</v>
      </c>
      <c r="S921" s="33">
        <v>0</v>
      </c>
      <c r="T921" s="33">
        <v>0</v>
      </c>
      <c r="U921" s="33">
        <v>0</v>
      </c>
      <c r="V921" s="33">
        <v>0</v>
      </c>
      <c r="W921" s="33">
        <v>0</v>
      </c>
      <c r="X921" s="33">
        <v>0</v>
      </c>
      <c r="Y921" s="33">
        <v>0</v>
      </c>
      <c r="Z921" s="33">
        <v>0</v>
      </c>
      <c r="AA921" s="33">
        <v>0</v>
      </c>
      <c r="AB921" s="33">
        <v>0</v>
      </c>
      <c r="AC921" t="s">
        <v>3967</v>
      </c>
      <c r="AD921" t="s">
        <v>3881</v>
      </c>
      <c r="AE921" t="s">
        <v>5236</v>
      </c>
      <c r="AF921" t="s">
        <v>3876</v>
      </c>
    </row>
    <row r="922" spans="1:32" x14ac:dyDescent="0.25">
      <c r="A922" s="161">
        <v>45674</v>
      </c>
      <c r="B922" s="161">
        <v>45674</v>
      </c>
      <c r="C922" t="s">
        <v>3868</v>
      </c>
      <c r="D922" t="s">
        <v>5222</v>
      </c>
      <c r="E922" t="s">
        <v>1914</v>
      </c>
      <c r="F922" s="375">
        <v>40875</v>
      </c>
      <c r="G922" t="s">
        <v>5237</v>
      </c>
      <c r="H922" t="s">
        <v>3871</v>
      </c>
      <c r="I922" s="375">
        <v>45242</v>
      </c>
      <c r="J922" t="s">
        <v>22</v>
      </c>
      <c r="K922" t="s">
        <v>3889</v>
      </c>
      <c r="L922" s="33">
        <v>0</v>
      </c>
      <c r="M922" s="33">
        <v>0</v>
      </c>
      <c r="N922" s="33">
        <v>0</v>
      </c>
      <c r="O922" s="33">
        <v>0</v>
      </c>
      <c r="P922" s="33">
        <v>0</v>
      </c>
      <c r="Q922" s="33">
        <v>0</v>
      </c>
      <c r="R922" s="33">
        <v>0</v>
      </c>
      <c r="S922" s="33">
        <v>0</v>
      </c>
      <c r="T922" s="33">
        <v>0</v>
      </c>
      <c r="U922" s="33">
        <v>0</v>
      </c>
      <c r="V922" s="33">
        <v>0</v>
      </c>
      <c r="W922" s="33">
        <v>0</v>
      </c>
      <c r="X922" s="33">
        <v>0</v>
      </c>
      <c r="Y922" s="33">
        <v>0</v>
      </c>
      <c r="Z922" s="33">
        <v>0</v>
      </c>
      <c r="AA922" s="33">
        <v>0</v>
      </c>
      <c r="AB922" s="33">
        <v>0</v>
      </c>
      <c r="AC922" t="s">
        <v>3910</v>
      </c>
      <c r="AD922" t="s">
        <v>3881</v>
      </c>
      <c r="AE922" t="s">
        <v>5238</v>
      </c>
      <c r="AF922" t="s">
        <v>3876</v>
      </c>
    </row>
    <row r="923" spans="1:32" x14ac:dyDescent="0.25">
      <c r="A923" s="161">
        <v>45675</v>
      </c>
      <c r="B923" s="161">
        <v>45675</v>
      </c>
      <c r="C923" t="s">
        <v>3868</v>
      </c>
      <c r="D923" t="s">
        <v>3877</v>
      </c>
      <c r="E923" t="s">
        <v>3878</v>
      </c>
      <c r="F923" s="375">
        <v>34922</v>
      </c>
      <c r="G923" t="s">
        <v>4557</v>
      </c>
      <c r="H923" t="s">
        <v>3871</v>
      </c>
      <c r="I923" s="375">
        <v>31086</v>
      </c>
      <c r="J923" t="s">
        <v>3937</v>
      </c>
      <c r="K923" t="s">
        <v>3889</v>
      </c>
      <c r="L923" s="33">
        <v>0</v>
      </c>
      <c r="M923" s="33">
        <v>0</v>
      </c>
      <c r="N923" s="33">
        <v>0</v>
      </c>
      <c r="O923" s="33">
        <v>0</v>
      </c>
      <c r="P923" s="33">
        <v>0</v>
      </c>
      <c r="Q923" s="33">
        <v>0</v>
      </c>
      <c r="R923" s="33">
        <v>0</v>
      </c>
      <c r="S923" s="33">
        <v>0</v>
      </c>
      <c r="T923" s="33">
        <v>0</v>
      </c>
      <c r="U923" s="33">
        <v>0</v>
      </c>
      <c r="V923" s="33">
        <v>0</v>
      </c>
      <c r="W923" s="33">
        <v>0</v>
      </c>
      <c r="X923" s="33">
        <v>0</v>
      </c>
      <c r="Y923" s="33">
        <v>3.55</v>
      </c>
      <c r="Z923" s="33">
        <v>0</v>
      </c>
      <c r="AA923" s="33">
        <v>0</v>
      </c>
      <c r="AB923" s="33">
        <v>0</v>
      </c>
      <c r="AC923" t="s">
        <v>3880</v>
      </c>
      <c r="AD923" t="s">
        <v>3881</v>
      </c>
      <c r="AE923" t="s">
        <v>5239</v>
      </c>
      <c r="AF923" t="s">
        <v>3876</v>
      </c>
    </row>
    <row r="924" spans="1:32" x14ac:dyDescent="0.25">
      <c r="A924" s="161">
        <v>45675</v>
      </c>
      <c r="B924" s="161">
        <v>45675</v>
      </c>
      <c r="C924" t="s">
        <v>3868</v>
      </c>
      <c r="D924" t="s">
        <v>3877</v>
      </c>
      <c r="E924" t="s">
        <v>3878</v>
      </c>
      <c r="F924" s="375">
        <v>34922</v>
      </c>
      <c r="G924" t="s">
        <v>4557</v>
      </c>
      <c r="H924" t="s">
        <v>3871</v>
      </c>
      <c r="I924" s="375">
        <v>31086</v>
      </c>
      <c r="J924" t="s">
        <v>3888</v>
      </c>
      <c r="K924" t="s">
        <v>3889</v>
      </c>
      <c r="L924" s="33">
        <v>0</v>
      </c>
      <c r="M924" s="33">
        <v>0</v>
      </c>
      <c r="N924" s="33">
        <v>0</v>
      </c>
      <c r="O924" s="33">
        <v>0</v>
      </c>
      <c r="P924" s="33">
        <v>0</v>
      </c>
      <c r="Q924" s="33">
        <v>0</v>
      </c>
      <c r="R924" s="33">
        <v>0</v>
      </c>
      <c r="S924" s="33">
        <v>0</v>
      </c>
      <c r="T924" s="33">
        <v>0</v>
      </c>
      <c r="U924" s="33">
        <v>0</v>
      </c>
      <c r="V924" s="33">
        <v>0</v>
      </c>
      <c r="W924" s="33">
        <v>0</v>
      </c>
      <c r="X924" s="33">
        <v>0</v>
      </c>
      <c r="Y924" s="33">
        <v>2127.64</v>
      </c>
      <c r="Z924" s="33">
        <v>0</v>
      </c>
      <c r="AA924" s="33">
        <v>0</v>
      </c>
      <c r="AB924" s="33">
        <v>0</v>
      </c>
      <c r="AC924" t="s">
        <v>3880</v>
      </c>
      <c r="AD924" t="s">
        <v>3881</v>
      </c>
      <c r="AE924" t="s">
        <v>5239</v>
      </c>
      <c r="AF924" t="s">
        <v>3876</v>
      </c>
    </row>
    <row r="925" spans="1:32" x14ac:dyDescent="0.25">
      <c r="A925" s="161">
        <v>45675</v>
      </c>
      <c r="B925" s="161">
        <v>45675</v>
      </c>
      <c r="C925" t="s">
        <v>3868</v>
      </c>
      <c r="D925" t="s">
        <v>3877</v>
      </c>
      <c r="E925" t="s">
        <v>3878</v>
      </c>
      <c r="F925" s="375">
        <v>34875</v>
      </c>
      <c r="G925" t="s">
        <v>4992</v>
      </c>
      <c r="H925" t="s">
        <v>3871</v>
      </c>
      <c r="I925" s="375">
        <v>40915</v>
      </c>
      <c r="J925" t="s">
        <v>3888</v>
      </c>
      <c r="K925" t="s">
        <v>3904</v>
      </c>
      <c r="L925" s="33">
        <v>0</v>
      </c>
      <c r="M925" s="33">
        <v>0</v>
      </c>
      <c r="N925" s="33">
        <v>0</v>
      </c>
      <c r="O925" s="33">
        <v>0</v>
      </c>
      <c r="P925" s="33">
        <v>0</v>
      </c>
      <c r="Q925" s="33">
        <v>0</v>
      </c>
      <c r="R925" s="33">
        <v>0</v>
      </c>
      <c r="S925" s="33">
        <v>0</v>
      </c>
      <c r="T925" s="33">
        <v>0</v>
      </c>
      <c r="U925" s="33">
        <v>0</v>
      </c>
      <c r="V925" s="33">
        <v>0</v>
      </c>
      <c r="W925" s="33">
        <v>0</v>
      </c>
      <c r="X925" s="33">
        <v>0</v>
      </c>
      <c r="Y925" s="33">
        <v>1000</v>
      </c>
      <c r="Z925" s="33">
        <v>0</v>
      </c>
      <c r="AA925" s="33">
        <v>0</v>
      </c>
      <c r="AB925" s="33">
        <v>0</v>
      </c>
      <c r="AC925" t="s">
        <v>3880</v>
      </c>
      <c r="AD925" t="s">
        <v>3881</v>
      </c>
      <c r="AE925" t="s">
        <v>5240</v>
      </c>
      <c r="AF925" t="s">
        <v>3876</v>
      </c>
    </row>
    <row r="926" spans="1:32" x14ac:dyDescent="0.25">
      <c r="A926" s="161">
        <v>45675</v>
      </c>
      <c r="B926" s="161">
        <v>45675</v>
      </c>
      <c r="C926" t="s">
        <v>3868</v>
      </c>
      <c r="D926" t="s">
        <v>3915</v>
      </c>
      <c r="E926" t="s">
        <v>3878</v>
      </c>
      <c r="F926" s="375">
        <v>39167</v>
      </c>
      <c r="G926" t="s">
        <v>5084</v>
      </c>
      <c r="H926" t="s">
        <v>3935</v>
      </c>
      <c r="I926" t="s">
        <v>5241</v>
      </c>
      <c r="J926" t="s">
        <v>3937</v>
      </c>
      <c r="K926" t="s">
        <v>3904</v>
      </c>
      <c r="L926" s="33">
        <v>0</v>
      </c>
      <c r="M926" s="33">
        <v>0</v>
      </c>
      <c r="N926" s="33">
        <v>0</v>
      </c>
      <c r="O926" s="33">
        <v>0</v>
      </c>
      <c r="P926" s="33">
        <v>0</v>
      </c>
      <c r="Q926" s="33">
        <v>0</v>
      </c>
      <c r="R926" s="33">
        <v>0</v>
      </c>
      <c r="S926" s="33">
        <v>0</v>
      </c>
      <c r="T926" s="33">
        <v>0</v>
      </c>
      <c r="U926" s="33">
        <v>0</v>
      </c>
      <c r="V926" s="33">
        <v>0</v>
      </c>
      <c r="W926" s="33">
        <v>0</v>
      </c>
      <c r="X926" s="33">
        <v>0</v>
      </c>
      <c r="Y926" s="33">
        <v>653.9</v>
      </c>
      <c r="Z926" s="33">
        <v>0</v>
      </c>
      <c r="AA926" s="33">
        <v>0</v>
      </c>
      <c r="AB926" s="33">
        <v>0</v>
      </c>
      <c r="AC926" t="s">
        <v>3967</v>
      </c>
      <c r="AD926" t="s">
        <v>3881</v>
      </c>
      <c r="AE926" t="s">
        <v>5242</v>
      </c>
      <c r="AF926" t="s">
        <v>3876</v>
      </c>
    </row>
    <row r="927" spans="1:32" x14ac:dyDescent="0.25">
      <c r="A927" s="161">
        <v>45675</v>
      </c>
      <c r="B927" s="161">
        <v>45675</v>
      </c>
      <c r="C927" t="s">
        <v>3868</v>
      </c>
      <c r="D927" t="s">
        <v>5222</v>
      </c>
      <c r="E927" t="s">
        <v>1914</v>
      </c>
      <c r="F927" s="375">
        <v>40785</v>
      </c>
      <c r="G927" t="s">
        <v>5197</v>
      </c>
      <c r="H927" t="s">
        <v>3871</v>
      </c>
      <c r="I927" s="375">
        <v>45289</v>
      </c>
      <c r="J927" t="s">
        <v>22</v>
      </c>
      <c r="K927" t="s">
        <v>3904</v>
      </c>
      <c r="L927" s="33">
        <v>0</v>
      </c>
      <c r="M927" s="33">
        <v>0</v>
      </c>
      <c r="N927" s="33">
        <v>0</v>
      </c>
      <c r="O927" s="33">
        <v>0</v>
      </c>
      <c r="P927" s="33">
        <v>0</v>
      </c>
      <c r="Q927" s="33">
        <v>0</v>
      </c>
      <c r="R927" s="33">
        <v>0</v>
      </c>
      <c r="S927" s="33">
        <v>0</v>
      </c>
      <c r="T927" s="33">
        <v>0</v>
      </c>
      <c r="U927" s="33">
        <v>0</v>
      </c>
      <c r="V927" s="33">
        <v>0</v>
      </c>
      <c r="W927" s="33">
        <v>0</v>
      </c>
      <c r="X927" s="33">
        <v>0</v>
      </c>
      <c r="Y927" s="33">
        <v>0</v>
      </c>
      <c r="Z927" s="33">
        <v>0</v>
      </c>
      <c r="AA927" s="33">
        <v>0</v>
      </c>
      <c r="AB927" s="33">
        <v>0</v>
      </c>
      <c r="AC927" t="s">
        <v>3924</v>
      </c>
      <c r="AD927" t="s">
        <v>3881</v>
      </c>
      <c r="AE927" t="s">
        <v>5243</v>
      </c>
      <c r="AF927" t="s">
        <v>3876</v>
      </c>
    </row>
    <row r="928" spans="1:32" x14ac:dyDescent="0.25">
      <c r="A928" s="161">
        <v>45677</v>
      </c>
      <c r="B928" s="161">
        <v>45677</v>
      </c>
      <c r="C928" t="s">
        <v>3868</v>
      </c>
      <c r="D928" t="s">
        <v>5222</v>
      </c>
      <c r="E928" t="s">
        <v>1914</v>
      </c>
      <c r="F928" s="375">
        <v>40311</v>
      </c>
      <c r="G928" t="s">
        <v>5244</v>
      </c>
      <c r="H928" t="s">
        <v>3903</v>
      </c>
      <c r="I928" s="375">
        <v>45460</v>
      </c>
      <c r="J928" t="s">
        <v>22</v>
      </c>
      <c r="K928" t="s">
        <v>3904</v>
      </c>
      <c r="L928" s="33">
        <v>0</v>
      </c>
      <c r="M928" s="33">
        <v>0</v>
      </c>
      <c r="N928" s="33">
        <v>0</v>
      </c>
      <c r="O928" s="33">
        <v>0</v>
      </c>
      <c r="P928" s="33">
        <v>0</v>
      </c>
      <c r="Q928" s="33">
        <v>0</v>
      </c>
      <c r="R928" s="33">
        <v>0</v>
      </c>
      <c r="S928" s="33">
        <v>0</v>
      </c>
      <c r="T928" s="33">
        <v>0</v>
      </c>
      <c r="U928" s="33">
        <v>0</v>
      </c>
      <c r="V928" s="33">
        <v>0</v>
      </c>
      <c r="W928" s="33">
        <v>0</v>
      </c>
      <c r="X928" s="33">
        <v>0</v>
      </c>
      <c r="Y928" s="33">
        <v>0</v>
      </c>
      <c r="Z928" s="33">
        <v>0</v>
      </c>
      <c r="AA928" s="33">
        <v>0</v>
      </c>
      <c r="AB928" s="33">
        <v>0</v>
      </c>
      <c r="AC928" t="s">
        <v>3880</v>
      </c>
      <c r="AD928" t="s">
        <v>3874</v>
      </c>
      <c r="AE928" t="s">
        <v>5245</v>
      </c>
      <c r="AF928" t="s">
        <v>3876</v>
      </c>
    </row>
    <row r="929" spans="1:32" x14ac:dyDescent="0.25">
      <c r="A929" s="161">
        <v>45678</v>
      </c>
      <c r="B929" s="161">
        <v>45678</v>
      </c>
      <c r="C929" t="s">
        <v>3894</v>
      </c>
      <c r="D929" t="s">
        <v>3915</v>
      </c>
      <c r="E929" t="s">
        <v>3997</v>
      </c>
      <c r="F929" s="375">
        <v>36832</v>
      </c>
      <c r="G929" t="s">
        <v>5246</v>
      </c>
      <c r="H929" t="s">
        <v>3871</v>
      </c>
      <c r="I929" s="375">
        <v>45588</v>
      </c>
      <c r="J929" t="s">
        <v>3888</v>
      </c>
      <c r="K929" t="s">
        <v>3904</v>
      </c>
      <c r="L929" s="33">
        <v>0</v>
      </c>
      <c r="M929" s="33">
        <v>0</v>
      </c>
      <c r="N929" s="33">
        <v>0</v>
      </c>
      <c r="O929" s="33">
        <v>0</v>
      </c>
      <c r="P929" s="33">
        <v>0</v>
      </c>
      <c r="Q929" s="33">
        <v>0</v>
      </c>
      <c r="R929" s="33">
        <v>0</v>
      </c>
      <c r="S929" s="33">
        <v>0</v>
      </c>
      <c r="T929" s="33">
        <v>0</v>
      </c>
      <c r="U929" s="33">
        <v>0</v>
      </c>
      <c r="V929" s="33">
        <v>0</v>
      </c>
      <c r="W929" s="33">
        <v>0</v>
      </c>
      <c r="X929" s="33">
        <v>0</v>
      </c>
      <c r="Y929" s="33">
        <v>598.9</v>
      </c>
      <c r="Z929" s="33">
        <v>0</v>
      </c>
      <c r="AA929" s="33">
        <v>0</v>
      </c>
      <c r="AB929" s="33">
        <v>0</v>
      </c>
      <c r="AC929" t="s">
        <v>3917</v>
      </c>
      <c r="AD929" t="s">
        <v>3874</v>
      </c>
      <c r="AE929" t="s">
        <v>5247</v>
      </c>
      <c r="AF929" t="s">
        <v>3876</v>
      </c>
    </row>
    <row r="930" spans="1:32" x14ac:dyDescent="0.25">
      <c r="A930" s="161">
        <v>45678</v>
      </c>
      <c r="B930" s="161">
        <v>45678</v>
      </c>
      <c r="C930" t="s">
        <v>3894</v>
      </c>
      <c r="D930" t="s">
        <v>3915</v>
      </c>
      <c r="E930" t="s">
        <v>3907</v>
      </c>
      <c r="F930" s="375">
        <v>40447</v>
      </c>
      <c r="G930" t="s">
        <v>3926</v>
      </c>
      <c r="H930" t="s">
        <v>3909</v>
      </c>
      <c r="I930" t="s">
        <v>5248</v>
      </c>
      <c r="J930" t="s">
        <v>3888</v>
      </c>
      <c r="K930" t="s">
        <v>3904</v>
      </c>
      <c r="L930" s="33">
        <v>0</v>
      </c>
      <c r="M930" s="33">
        <v>0</v>
      </c>
      <c r="N930" s="33">
        <v>0</v>
      </c>
      <c r="O930" s="33">
        <v>0</v>
      </c>
      <c r="P930" s="33">
        <v>0</v>
      </c>
      <c r="Q930" s="33">
        <v>0</v>
      </c>
      <c r="R930" s="33">
        <v>0</v>
      </c>
      <c r="S930" s="33">
        <v>0</v>
      </c>
      <c r="T930" s="33">
        <v>0</v>
      </c>
      <c r="U930" s="33">
        <v>0</v>
      </c>
      <c r="V930" s="33">
        <v>0</v>
      </c>
      <c r="W930" s="33">
        <v>0</v>
      </c>
      <c r="X930" s="33">
        <v>0</v>
      </c>
      <c r="Y930" s="33">
        <v>72</v>
      </c>
      <c r="Z930" s="33">
        <v>0</v>
      </c>
      <c r="AA930" s="33">
        <v>0</v>
      </c>
      <c r="AB930" s="33">
        <v>0</v>
      </c>
      <c r="AC930" t="s">
        <v>5249</v>
      </c>
      <c r="AD930" t="s">
        <v>3881</v>
      </c>
      <c r="AE930" t="s">
        <v>5250</v>
      </c>
      <c r="AF930" t="s">
        <v>3876</v>
      </c>
    </row>
    <row r="931" spans="1:32" x14ac:dyDescent="0.25">
      <c r="A931" s="161">
        <v>45679</v>
      </c>
      <c r="B931" s="161">
        <v>45679</v>
      </c>
      <c r="C931" t="s">
        <v>3868</v>
      </c>
      <c r="D931" t="s">
        <v>3915</v>
      </c>
      <c r="E931" t="s">
        <v>1914</v>
      </c>
      <c r="F931" s="375">
        <v>40877</v>
      </c>
      <c r="G931" t="s">
        <v>5251</v>
      </c>
      <c r="H931" t="s">
        <v>3909</v>
      </c>
      <c r="I931" s="375">
        <v>45724</v>
      </c>
      <c r="J931" t="s">
        <v>3888</v>
      </c>
      <c r="K931" t="s">
        <v>3904</v>
      </c>
      <c r="L931" s="33">
        <v>0</v>
      </c>
      <c r="M931" s="33">
        <v>0</v>
      </c>
      <c r="N931" s="33">
        <v>0</v>
      </c>
      <c r="O931" s="33">
        <v>0</v>
      </c>
      <c r="P931" s="33">
        <v>0</v>
      </c>
      <c r="Q931" s="33">
        <v>0</v>
      </c>
      <c r="R931" s="33">
        <v>0</v>
      </c>
      <c r="S931" s="33">
        <v>0</v>
      </c>
      <c r="T931" s="33">
        <v>0</v>
      </c>
      <c r="U931" s="33">
        <v>0</v>
      </c>
      <c r="V931" s="33">
        <v>0</v>
      </c>
      <c r="W931" s="33">
        <v>0</v>
      </c>
      <c r="X931" s="33">
        <v>0</v>
      </c>
      <c r="Y931" s="33">
        <v>98.4</v>
      </c>
      <c r="Z931" s="33">
        <v>0</v>
      </c>
      <c r="AA931" s="33">
        <v>0</v>
      </c>
      <c r="AB931" s="33">
        <v>0</v>
      </c>
      <c r="AC931" t="s">
        <v>3983</v>
      </c>
      <c r="AD931" t="s">
        <v>3881</v>
      </c>
      <c r="AE931" t="s">
        <v>5252</v>
      </c>
      <c r="AF931" t="s">
        <v>3876</v>
      </c>
    </row>
    <row r="932" spans="1:32" x14ac:dyDescent="0.25">
      <c r="A932" s="161">
        <v>45684</v>
      </c>
      <c r="B932" s="161">
        <v>45684</v>
      </c>
      <c r="C932" t="s">
        <v>3868</v>
      </c>
      <c r="D932" t="s">
        <v>5222</v>
      </c>
      <c r="E932" t="s">
        <v>1914</v>
      </c>
      <c r="F932" s="375">
        <v>7292</v>
      </c>
      <c r="G932" t="s">
        <v>5253</v>
      </c>
      <c r="H932" t="s">
        <v>3903</v>
      </c>
      <c r="I932" s="375">
        <v>46243</v>
      </c>
      <c r="J932" t="s">
        <v>22</v>
      </c>
      <c r="K932" t="s">
        <v>3889</v>
      </c>
      <c r="L932" s="33">
        <v>0</v>
      </c>
      <c r="M932" s="33">
        <v>0</v>
      </c>
      <c r="N932" s="33">
        <v>0</v>
      </c>
      <c r="O932" s="33">
        <v>0</v>
      </c>
      <c r="P932" s="33">
        <v>0</v>
      </c>
      <c r="Q932" s="33">
        <v>0</v>
      </c>
      <c r="R932" s="33">
        <v>0</v>
      </c>
      <c r="S932" s="33">
        <v>0</v>
      </c>
      <c r="T932" s="33">
        <v>0</v>
      </c>
      <c r="U932" s="33">
        <v>0</v>
      </c>
      <c r="V932" s="33">
        <v>0</v>
      </c>
      <c r="W932" s="33">
        <v>0</v>
      </c>
      <c r="X932" s="33">
        <v>0</v>
      </c>
      <c r="Y932" s="33">
        <v>0</v>
      </c>
      <c r="Z932" s="33">
        <v>0</v>
      </c>
      <c r="AA932" s="33">
        <v>0</v>
      </c>
      <c r="AB932" s="33">
        <v>0</v>
      </c>
      <c r="AC932" t="s">
        <v>3880</v>
      </c>
      <c r="AD932" t="s">
        <v>3881</v>
      </c>
      <c r="AE932" t="s">
        <v>5254</v>
      </c>
      <c r="AF932" t="s">
        <v>3876</v>
      </c>
    </row>
    <row r="933" spans="1:32" x14ac:dyDescent="0.25">
      <c r="A933" s="161">
        <v>45684</v>
      </c>
      <c r="B933" s="161">
        <v>45684</v>
      </c>
      <c r="C933" t="s">
        <v>3868</v>
      </c>
      <c r="D933" t="s">
        <v>5222</v>
      </c>
      <c r="E933" t="s">
        <v>1914</v>
      </c>
      <c r="F933" s="375">
        <v>35762</v>
      </c>
      <c r="G933" t="s">
        <v>5255</v>
      </c>
      <c r="H933" t="s">
        <v>3903</v>
      </c>
      <c r="I933" s="375">
        <v>46265</v>
      </c>
      <c r="J933" t="s">
        <v>22</v>
      </c>
      <c r="K933" t="s">
        <v>3889</v>
      </c>
      <c r="L933" s="33">
        <v>0</v>
      </c>
      <c r="M933" s="33">
        <v>0</v>
      </c>
      <c r="N933" s="33">
        <v>0</v>
      </c>
      <c r="O933" s="33">
        <v>0</v>
      </c>
      <c r="P933" s="33">
        <v>0</v>
      </c>
      <c r="Q933" s="33">
        <v>0</v>
      </c>
      <c r="R933" s="33">
        <v>0</v>
      </c>
      <c r="S933" s="33">
        <v>0</v>
      </c>
      <c r="T933" s="33">
        <v>0</v>
      </c>
      <c r="U933" s="33">
        <v>0</v>
      </c>
      <c r="V933" s="33">
        <v>0</v>
      </c>
      <c r="W933" s="33">
        <v>0</v>
      </c>
      <c r="X933" s="33">
        <v>0</v>
      </c>
      <c r="Y933" s="33">
        <v>0</v>
      </c>
      <c r="Z933" s="33">
        <v>0</v>
      </c>
      <c r="AA933" s="33">
        <v>0</v>
      </c>
      <c r="AB933" s="33">
        <v>0</v>
      </c>
      <c r="AC933" t="s">
        <v>3967</v>
      </c>
      <c r="AD933" t="s">
        <v>3881</v>
      </c>
      <c r="AE933" t="s">
        <v>5256</v>
      </c>
      <c r="AF933" t="s">
        <v>3876</v>
      </c>
    </row>
    <row r="934" spans="1:32" x14ac:dyDescent="0.25">
      <c r="A934" s="161">
        <v>45684</v>
      </c>
      <c r="B934" s="161">
        <v>45684</v>
      </c>
      <c r="C934" t="s">
        <v>3868</v>
      </c>
      <c r="D934" t="s">
        <v>5222</v>
      </c>
      <c r="E934" t="s">
        <v>3878</v>
      </c>
      <c r="F934" s="375">
        <v>12270</v>
      </c>
      <c r="G934" t="s">
        <v>5257</v>
      </c>
      <c r="H934" t="s">
        <v>3935</v>
      </c>
      <c r="I934" t="s">
        <v>5258</v>
      </c>
      <c r="J934" t="s">
        <v>22</v>
      </c>
      <c r="K934" t="s">
        <v>3904</v>
      </c>
      <c r="L934" s="33">
        <v>0</v>
      </c>
      <c r="M934" s="33">
        <v>0</v>
      </c>
      <c r="N934" s="33">
        <v>0</v>
      </c>
      <c r="O934" s="33">
        <v>0</v>
      </c>
      <c r="P934" s="33">
        <v>0</v>
      </c>
      <c r="Q934" s="33">
        <v>0</v>
      </c>
      <c r="R934" s="33">
        <v>0</v>
      </c>
      <c r="S934" s="33">
        <v>0</v>
      </c>
      <c r="T934" s="33">
        <v>0</v>
      </c>
      <c r="U934" s="33">
        <v>0</v>
      </c>
      <c r="V934" s="33">
        <v>0</v>
      </c>
      <c r="W934" s="33">
        <v>0</v>
      </c>
      <c r="X934" s="33">
        <v>0</v>
      </c>
      <c r="Y934" s="33">
        <v>0</v>
      </c>
      <c r="Z934" s="33">
        <v>0</v>
      </c>
      <c r="AA934" s="33">
        <v>0</v>
      </c>
      <c r="AB934" s="33">
        <v>0</v>
      </c>
      <c r="AC934" t="s">
        <v>3880</v>
      </c>
      <c r="AD934" t="s">
        <v>3881</v>
      </c>
      <c r="AE934" t="s">
        <v>5259</v>
      </c>
      <c r="AF934" t="s">
        <v>3876</v>
      </c>
    </row>
    <row r="935" spans="1:32" x14ac:dyDescent="0.25">
      <c r="A935" s="161">
        <v>45684</v>
      </c>
      <c r="B935" s="161">
        <v>45684</v>
      </c>
      <c r="C935" t="s">
        <v>3868</v>
      </c>
      <c r="D935" t="s">
        <v>5222</v>
      </c>
      <c r="E935" t="s">
        <v>3878</v>
      </c>
      <c r="F935" s="375">
        <v>40250</v>
      </c>
      <c r="G935" t="s">
        <v>4574</v>
      </c>
      <c r="H935" t="s">
        <v>3935</v>
      </c>
      <c r="I935" t="s">
        <v>5260</v>
      </c>
      <c r="J935" t="s">
        <v>22</v>
      </c>
      <c r="K935" t="s">
        <v>3904</v>
      </c>
      <c r="L935" s="33">
        <v>0</v>
      </c>
      <c r="M935" s="33">
        <v>0</v>
      </c>
      <c r="N935" s="33">
        <v>0</v>
      </c>
      <c r="O935" s="33">
        <v>0</v>
      </c>
      <c r="P935" s="33">
        <v>0</v>
      </c>
      <c r="Q935" s="33">
        <v>0</v>
      </c>
      <c r="R935" s="33">
        <v>0</v>
      </c>
      <c r="S935" s="33">
        <v>0</v>
      </c>
      <c r="T935" s="33">
        <v>0</v>
      </c>
      <c r="U935" s="33">
        <v>0</v>
      </c>
      <c r="V935" s="33">
        <v>0</v>
      </c>
      <c r="W935" s="33">
        <v>0</v>
      </c>
      <c r="X935" s="33">
        <v>0</v>
      </c>
      <c r="Y935" s="33">
        <v>0</v>
      </c>
      <c r="Z935" s="33">
        <v>0</v>
      </c>
      <c r="AA935" s="33">
        <v>0</v>
      </c>
      <c r="AB935" s="33">
        <v>0</v>
      </c>
      <c r="AC935" t="s">
        <v>4537</v>
      </c>
      <c r="AD935" t="s">
        <v>3881</v>
      </c>
      <c r="AE935" t="s">
        <v>5261</v>
      </c>
      <c r="AF935" t="s">
        <v>3876</v>
      </c>
    </row>
    <row r="936" spans="1:32" x14ac:dyDescent="0.25">
      <c r="A936" s="161">
        <v>45686</v>
      </c>
      <c r="B936" s="161">
        <v>45686</v>
      </c>
      <c r="C936" t="s">
        <v>3894</v>
      </c>
      <c r="D936" t="s">
        <v>4334</v>
      </c>
      <c r="E936" t="s">
        <v>3907</v>
      </c>
      <c r="F936" s="375">
        <v>39988</v>
      </c>
      <c r="G936" t="s">
        <v>4191</v>
      </c>
      <c r="H936" t="s">
        <v>3935</v>
      </c>
      <c r="I936" t="s">
        <v>5262</v>
      </c>
      <c r="J936" t="s">
        <v>22</v>
      </c>
      <c r="K936" t="s">
        <v>3889</v>
      </c>
      <c r="L936" s="33">
        <v>0</v>
      </c>
      <c r="M936" s="33">
        <v>0</v>
      </c>
      <c r="N936" s="33">
        <v>0</v>
      </c>
      <c r="O936" s="33">
        <v>0</v>
      </c>
      <c r="P936" s="33">
        <v>0</v>
      </c>
      <c r="Q936" s="33">
        <v>0</v>
      </c>
      <c r="R936" s="33">
        <v>0</v>
      </c>
      <c r="S936" s="33">
        <v>0</v>
      </c>
      <c r="T936" s="33">
        <v>0</v>
      </c>
      <c r="U936" s="33">
        <v>0</v>
      </c>
      <c r="V936" s="33">
        <v>0</v>
      </c>
      <c r="W936" s="33">
        <v>0</v>
      </c>
      <c r="X936" s="33">
        <v>0</v>
      </c>
      <c r="Y936" s="33">
        <v>0</v>
      </c>
      <c r="Z936" s="33">
        <v>0</v>
      </c>
      <c r="AA936" s="33">
        <v>0</v>
      </c>
      <c r="AB936" s="33">
        <v>0</v>
      </c>
      <c r="AC936" t="s">
        <v>4209</v>
      </c>
      <c r="AD936" t="s">
        <v>3881</v>
      </c>
      <c r="AE936" t="s">
        <v>5263</v>
      </c>
      <c r="AF936" t="s">
        <v>3876</v>
      </c>
    </row>
    <row r="937" spans="1:32" x14ac:dyDescent="0.25">
      <c r="A937" s="161">
        <v>45686</v>
      </c>
      <c r="B937" s="161">
        <v>45686</v>
      </c>
      <c r="C937" t="s">
        <v>3894</v>
      </c>
      <c r="D937" t="s">
        <v>4334</v>
      </c>
      <c r="E937" t="s">
        <v>3907</v>
      </c>
      <c r="F937" s="375">
        <v>39988</v>
      </c>
      <c r="G937" t="s">
        <v>4191</v>
      </c>
      <c r="H937" t="s">
        <v>3935</v>
      </c>
      <c r="I937" t="s">
        <v>5264</v>
      </c>
      <c r="J937" t="s">
        <v>22</v>
      </c>
      <c r="K937" t="s">
        <v>3889</v>
      </c>
      <c r="L937" s="33">
        <v>0</v>
      </c>
      <c r="M937" s="33">
        <v>0</v>
      </c>
      <c r="N937" s="33">
        <v>0</v>
      </c>
      <c r="O937" s="33">
        <v>0</v>
      </c>
      <c r="P937" s="33">
        <v>0</v>
      </c>
      <c r="Q937" s="33">
        <v>0</v>
      </c>
      <c r="R937" s="33">
        <v>0</v>
      </c>
      <c r="S937" s="33">
        <v>0</v>
      </c>
      <c r="T937" s="33">
        <v>0</v>
      </c>
      <c r="U937" s="33">
        <v>0</v>
      </c>
      <c r="V937" s="33">
        <v>0</v>
      </c>
      <c r="W937" s="33">
        <v>0</v>
      </c>
      <c r="X937" s="33">
        <v>0</v>
      </c>
      <c r="Y937" s="33">
        <v>0</v>
      </c>
      <c r="Z937" s="33">
        <v>0</v>
      </c>
      <c r="AA937" s="33">
        <v>0</v>
      </c>
      <c r="AB937" s="33">
        <v>0</v>
      </c>
      <c r="AC937" t="s">
        <v>4209</v>
      </c>
      <c r="AD937" t="s">
        <v>3881</v>
      </c>
      <c r="AE937" t="s">
        <v>5263</v>
      </c>
      <c r="AF937" t="s">
        <v>3876</v>
      </c>
    </row>
    <row r="938" spans="1:32" x14ac:dyDescent="0.25">
      <c r="A938" s="161">
        <v>45687</v>
      </c>
      <c r="B938" s="161">
        <v>45687</v>
      </c>
      <c r="C938" t="s">
        <v>3894</v>
      </c>
      <c r="D938" t="s">
        <v>3915</v>
      </c>
      <c r="E938" t="s">
        <v>3907</v>
      </c>
      <c r="F938" s="375">
        <v>37668</v>
      </c>
      <c r="G938" t="s">
        <v>5265</v>
      </c>
      <c r="H938" t="s">
        <v>3903</v>
      </c>
      <c r="I938" s="375">
        <v>46626</v>
      </c>
      <c r="J938" t="s">
        <v>22</v>
      </c>
      <c r="K938" t="s">
        <v>3904</v>
      </c>
      <c r="L938" s="33">
        <v>0</v>
      </c>
      <c r="M938" s="33">
        <v>0</v>
      </c>
      <c r="N938" s="33">
        <v>0</v>
      </c>
      <c r="O938" s="33">
        <v>0</v>
      </c>
      <c r="P938" s="33">
        <v>0</v>
      </c>
      <c r="Q938" s="33">
        <v>0</v>
      </c>
      <c r="R938" s="33">
        <v>0</v>
      </c>
      <c r="S938" s="33">
        <v>0</v>
      </c>
      <c r="T938" s="33">
        <v>0</v>
      </c>
      <c r="U938" s="33">
        <v>0</v>
      </c>
      <c r="V938" s="33">
        <v>0</v>
      </c>
      <c r="W938" s="33">
        <v>0</v>
      </c>
      <c r="X938" s="33">
        <v>0</v>
      </c>
      <c r="Y938" s="33">
        <v>0</v>
      </c>
      <c r="Z938" s="33">
        <v>0</v>
      </c>
      <c r="AA938" s="33">
        <v>0</v>
      </c>
      <c r="AB938" s="33">
        <v>0</v>
      </c>
      <c r="AC938" t="s">
        <v>3957</v>
      </c>
      <c r="AD938" t="s">
        <v>3881</v>
      </c>
      <c r="AE938" t="s">
        <v>5266</v>
      </c>
      <c r="AF938" t="s">
        <v>3876</v>
      </c>
    </row>
    <row r="939" spans="1:32" x14ac:dyDescent="0.25">
      <c r="A939" s="161">
        <v>45688</v>
      </c>
      <c r="B939" s="161">
        <v>45688</v>
      </c>
      <c r="C939" t="s">
        <v>3894</v>
      </c>
      <c r="D939" t="s">
        <v>3891</v>
      </c>
      <c r="E939" t="s">
        <v>3895</v>
      </c>
      <c r="F939" s="375">
        <v>36260</v>
      </c>
      <c r="G939" t="s">
        <v>5069</v>
      </c>
      <c r="H939" t="s">
        <v>3935</v>
      </c>
      <c r="I939" t="s">
        <v>5267</v>
      </c>
      <c r="J939" t="s">
        <v>3888</v>
      </c>
      <c r="K939" t="s">
        <v>3889</v>
      </c>
      <c r="L939" s="33">
        <v>0</v>
      </c>
      <c r="M939" s="33">
        <v>0</v>
      </c>
      <c r="N939" s="33">
        <v>0</v>
      </c>
      <c r="O939" s="33">
        <v>0</v>
      </c>
      <c r="P939" s="33">
        <v>0</v>
      </c>
      <c r="Q939" s="33">
        <v>0</v>
      </c>
      <c r="R939" s="33">
        <v>0</v>
      </c>
      <c r="S939" s="33">
        <v>0</v>
      </c>
      <c r="T939" s="33">
        <v>0</v>
      </c>
      <c r="U939" s="33">
        <v>0</v>
      </c>
      <c r="V939" s="33">
        <v>0</v>
      </c>
      <c r="W939" s="33">
        <v>0</v>
      </c>
      <c r="X939" s="33">
        <v>0</v>
      </c>
      <c r="Y939" s="33">
        <v>600</v>
      </c>
      <c r="Z939" s="33">
        <v>0</v>
      </c>
      <c r="AA939" s="33">
        <v>0</v>
      </c>
      <c r="AB939" s="33">
        <v>0</v>
      </c>
      <c r="AC939" t="s">
        <v>4091</v>
      </c>
      <c r="AD939" t="s">
        <v>3881</v>
      </c>
      <c r="AE939" t="s">
        <v>5268</v>
      </c>
      <c r="AF939" t="s">
        <v>3876</v>
      </c>
    </row>
    <row r="940" spans="1:32" x14ac:dyDescent="0.25">
      <c r="A940" s="161">
        <v>45659</v>
      </c>
      <c r="B940" t="s">
        <v>3867</v>
      </c>
      <c r="C940" t="s">
        <v>75</v>
      </c>
      <c r="D940" t="s">
        <v>3891</v>
      </c>
      <c r="E940" t="s">
        <v>3867</v>
      </c>
      <c r="F940" s="375">
        <v>37610</v>
      </c>
      <c r="G940" t="s">
        <v>4690</v>
      </c>
      <c r="H940" t="s">
        <v>75</v>
      </c>
      <c r="I940" s="375">
        <v>44020</v>
      </c>
      <c r="J940" t="s">
        <v>3888</v>
      </c>
      <c r="K940" t="s">
        <v>75</v>
      </c>
      <c r="L940" s="33">
        <v>0</v>
      </c>
      <c r="M940" s="33">
        <v>0</v>
      </c>
      <c r="N940" s="33">
        <v>0</v>
      </c>
      <c r="O940" s="33">
        <v>0</v>
      </c>
      <c r="P940" s="33">
        <v>0</v>
      </c>
      <c r="Q940" s="33">
        <v>0</v>
      </c>
      <c r="R940" s="33">
        <v>0</v>
      </c>
      <c r="S940" s="33">
        <v>0</v>
      </c>
      <c r="T940" s="33">
        <v>0</v>
      </c>
      <c r="U940" s="33">
        <v>0</v>
      </c>
      <c r="V940" s="33">
        <v>0</v>
      </c>
      <c r="W940" s="33">
        <v>0</v>
      </c>
      <c r="X940" s="33">
        <v>0</v>
      </c>
      <c r="Y940" s="33">
        <v>0</v>
      </c>
      <c r="Z940" s="33">
        <v>0</v>
      </c>
      <c r="AA940" s="33">
        <v>1400</v>
      </c>
      <c r="AB940" s="33">
        <v>0</v>
      </c>
      <c r="AC940" t="s">
        <v>3867</v>
      </c>
      <c r="AD940" t="s">
        <v>3867</v>
      </c>
      <c r="AE940" t="s">
        <v>3890</v>
      </c>
      <c r="AF940" t="s">
        <v>3876</v>
      </c>
    </row>
    <row r="941" spans="1:32" x14ac:dyDescent="0.25">
      <c r="A941" s="161">
        <v>45659</v>
      </c>
      <c r="B941" t="s">
        <v>3867</v>
      </c>
      <c r="C941" t="s">
        <v>75</v>
      </c>
      <c r="D941" t="s">
        <v>3891</v>
      </c>
      <c r="E941" t="s">
        <v>3867</v>
      </c>
      <c r="F941" s="375">
        <v>40064</v>
      </c>
      <c r="G941" t="s">
        <v>4264</v>
      </c>
      <c r="H941" t="s">
        <v>75</v>
      </c>
      <c r="I941" s="375">
        <v>44031</v>
      </c>
      <c r="J941" t="s">
        <v>3888</v>
      </c>
      <c r="K941" t="s">
        <v>75</v>
      </c>
      <c r="L941" s="33">
        <v>0</v>
      </c>
      <c r="M941" s="33">
        <v>0</v>
      </c>
      <c r="N941" s="33">
        <v>0</v>
      </c>
      <c r="O941" s="33">
        <v>0</v>
      </c>
      <c r="P941" s="33">
        <v>0</v>
      </c>
      <c r="Q941" s="33">
        <v>0</v>
      </c>
      <c r="R941" s="33">
        <v>0</v>
      </c>
      <c r="S941" s="33">
        <v>0</v>
      </c>
      <c r="T941" s="33">
        <v>0</v>
      </c>
      <c r="U941" s="33">
        <v>0</v>
      </c>
      <c r="V941" s="33">
        <v>0</v>
      </c>
      <c r="W941" s="33">
        <v>0</v>
      </c>
      <c r="X941" s="33">
        <v>0</v>
      </c>
      <c r="Y941" s="33">
        <v>0</v>
      </c>
      <c r="Z941" s="33">
        <v>0</v>
      </c>
      <c r="AA941" s="33">
        <v>426.5</v>
      </c>
      <c r="AB941" s="33">
        <v>378.39</v>
      </c>
      <c r="AC941" t="s">
        <v>3867</v>
      </c>
      <c r="AD941" t="s">
        <v>3867</v>
      </c>
      <c r="AE941" t="s">
        <v>3890</v>
      </c>
      <c r="AF941" t="s">
        <v>3876</v>
      </c>
    </row>
    <row r="942" spans="1:32" x14ac:dyDescent="0.25">
      <c r="A942" s="161">
        <v>45661</v>
      </c>
      <c r="B942" t="s">
        <v>3867</v>
      </c>
      <c r="C942" t="s">
        <v>75</v>
      </c>
      <c r="D942" t="s">
        <v>3891</v>
      </c>
      <c r="E942" t="s">
        <v>3867</v>
      </c>
      <c r="F942" s="375">
        <v>40808</v>
      </c>
      <c r="G942" t="s">
        <v>4299</v>
      </c>
      <c r="H942" t="s">
        <v>75</v>
      </c>
      <c r="I942" s="375">
        <v>44056</v>
      </c>
      <c r="J942" t="s">
        <v>3888</v>
      </c>
      <c r="K942" t="s">
        <v>75</v>
      </c>
      <c r="L942" s="33">
        <v>0</v>
      </c>
      <c r="M942" s="33">
        <v>0</v>
      </c>
      <c r="N942" s="33">
        <v>0</v>
      </c>
      <c r="O942" s="33">
        <v>0</v>
      </c>
      <c r="P942" s="33">
        <v>0</v>
      </c>
      <c r="Q942" s="33">
        <v>0</v>
      </c>
      <c r="R942" s="33">
        <v>0</v>
      </c>
      <c r="S942" s="33">
        <v>0</v>
      </c>
      <c r="T942" s="33">
        <v>0</v>
      </c>
      <c r="U942" s="33">
        <v>0</v>
      </c>
      <c r="V942" s="33">
        <v>0</v>
      </c>
      <c r="W942" s="33">
        <v>0</v>
      </c>
      <c r="X942" s="33">
        <v>0</v>
      </c>
      <c r="Y942" s="33">
        <v>0</v>
      </c>
      <c r="Z942" s="33">
        <v>0</v>
      </c>
      <c r="AA942" s="33">
        <v>1035</v>
      </c>
      <c r="AB942" s="33">
        <v>0</v>
      </c>
      <c r="AC942" t="s">
        <v>3867</v>
      </c>
      <c r="AD942" t="s">
        <v>3867</v>
      </c>
      <c r="AE942" t="s">
        <v>3890</v>
      </c>
      <c r="AF942" t="s">
        <v>3876</v>
      </c>
    </row>
    <row r="943" spans="1:32" x14ac:dyDescent="0.25">
      <c r="A943" s="161">
        <v>45661</v>
      </c>
      <c r="B943" t="s">
        <v>3867</v>
      </c>
      <c r="C943" t="s">
        <v>75</v>
      </c>
      <c r="D943" t="s">
        <v>3891</v>
      </c>
      <c r="E943" t="s">
        <v>3867</v>
      </c>
      <c r="F943" s="375">
        <v>40398</v>
      </c>
      <c r="G943" t="s">
        <v>3993</v>
      </c>
      <c r="H943" t="s">
        <v>75</v>
      </c>
      <c r="I943" s="375">
        <v>44058</v>
      </c>
      <c r="J943" t="s">
        <v>22</v>
      </c>
      <c r="K943" t="s">
        <v>75</v>
      </c>
      <c r="L943" s="33">
        <v>0</v>
      </c>
      <c r="M943" s="33">
        <v>0</v>
      </c>
      <c r="N943" s="33">
        <v>0</v>
      </c>
      <c r="O943" s="33">
        <v>0</v>
      </c>
      <c r="P943" s="33">
        <v>0</v>
      </c>
      <c r="Q943" s="33">
        <v>0</v>
      </c>
      <c r="R943" s="33">
        <v>0</v>
      </c>
      <c r="S943" s="33">
        <v>0</v>
      </c>
      <c r="T943" s="33">
        <v>0</v>
      </c>
      <c r="U943" s="33">
        <v>0</v>
      </c>
      <c r="V943" s="33">
        <v>0</v>
      </c>
      <c r="W943" s="33">
        <v>0</v>
      </c>
      <c r="X943" s="33">
        <v>0</v>
      </c>
      <c r="Y943" s="33">
        <v>0</v>
      </c>
      <c r="Z943" s="33">
        <v>0</v>
      </c>
      <c r="AA943" s="33">
        <v>3</v>
      </c>
      <c r="AB943" s="33">
        <v>0</v>
      </c>
      <c r="AC943" t="s">
        <v>3867</v>
      </c>
      <c r="AD943" t="s">
        <v>3867</v>
      </c>
      <c r="AE943" t="s">
        <v>3890</v>
      </c>
      <c r="AF943" t="s">
        <v>3876</v>
      </c>
    </row>
    <row r="944" spans="1:32" x14ac:dyDescent="0.25">
      <c r="A944" s="161">
        <v>45661</v>
      </c>
      <c r="B944" t="s">
        <v>3867</v>
      </c>
      <c r="C944" t="s">
        <v>75</v>
      </c>
      <c r="D944" t="s">
        <v>3877</v>
      </c>
      <c r="E944" t="s">
        <v>3867</v>
      </c>
      <c r="F944" s="375">
        <v>39549</v>
      </c>
      <c r="G944" t="s">
        <v>4005</v>
      </c>
      <c r="H944" t="s">
        <v>75</v>
      </c>
      <c r="I944" s="375">
        <v>44079</v>
      </c>
      <c r="J944" t="s">
        <v>3888</v>
      </c>
      <c r="K944" t="s">
        <v>75</v>
      </c>
      <c r="L944" s="33">
        <v>0</v>
      </c>
      <c r="M944" s="33">
        <v>0</v>
      </c>
      <c r="N944" s="33">
        <v>0</v>
      </c>
      <c r="O944" s="33">
        <v>0</v>
      </c>
      <c r="P944" s="33">
        <v>0</v>
      </c>
      <c r="Q944" s="33">
        <v>0</v>
      </c>
      <c r="R944" s="33">
        <v>0</v>
      </c>
      <c r="S944" s="33">
        <v>0</v>
      </c>
      <c r="T944" s="33">
        <v>0</v>
      </c>
      <c r="U944" s="33">
        <v>0</v>
      </c>
      <c r="V944" s="33">
        <v>0</v>
      </c>
      <c r="W944" s="33">
        <v>0</v>
      </c>
      <c r="X944" s="33">
        <v>0</v>
      </c>
      <c r="Y944" s="33">
        <v>0</v>
      </c>
      <c r="Z944" s="33">
        <v>0</v>
      </c>
      <c r="AA944" s="33">
        <v>2414.9299999999998</v>
      </c>
      <c r="AB944" s="33">
        <v>0</v>
      </c>
      <c r="AC944" t="s">
        <v>3867</v>
      </c>
      <c r="AD944" t="s">
        <v>3867</v>
      </c>
      <c r="AE944" t="s">
        <v>3890</v>
      </c>
      <c r="AF944" t="s">
        <v>3876</v>
      </c>
    </row>
    <row r="945" spans="1:32" x14ac:dyDescent="0.25">
      <c r="A945" s="161">
        <v>45661</v>
      </c>
      <c r="B945" t="s">
        <v>3867</v>
      </c>
      <c r="C945" t="s">
        <v>75</v>
      </c>
      <c r="D945" t="s">
        <v>3947</v>
      </c>
      <c r="E945" t="s">
        <v>3867</v>
      </c>
      <c r="F945" s="375">
        <v>39542</v>
      </c>
      <c r="G945" t="s">
        <v>4536</v>
      </c>
      <c r="H945" t="s">
        <v>75</v>
      </c>
      <c r="I945" s="375">
        <v>44082</v>
      </c>
      <c r="J945" t="s">
        <v>3888</v>
      </c>
      <c r="K945" t="s">
        <v>75</v>
      </c>
      <c r="L945" s="33">
        <v>0</v>
      </c>
      <c r="M945" s="33">
        <v>0</v>
      </c>
      <c r="N945" s="33">
        <v>0</v>
      </c>
      <c r="O945" s="33">
        <v>0</v>
      </c>
      <c r="P945" s="33">
        <v>0</v>
      </c>
      <c r="Q945" s="33">
        <v>0</v>
      </c>
      <c r="R945" s="33">
        <v>0</v>
      </c>
      <c r="S945" s="33">
        <v>0</v>
      </c>
      <c r="T945" s="33">
        <v>0</v>
      </c>
      <c r="U945" s="33">
        <v>0</v>
      </c>
      <c r="V945" s="33">
        <v>0</v>
      </c>
      <c r="W945" s="33">
        <v>0</v>
      </c>
      <c r="X945" s="33">
        <v>0</v>
      </c>
      <c r="Y945" s="33">
        <v>0</v>
      </c>
      <c r="Z945" s="33">
        <v>0</v>
      </c>
      <c r="AA945" s="33">
        <v>133.26</v>
      </c>
      <c r="AB945" s="33">
        <v>0</v>
      </c>
      <c r="AC945" t="s">
        <v>3867</v>
      </c>
      <c r="AD945" t="s">
        <v>3867</v>
      </c>
      <c r="AE945" t="s">
        <v>3890</v>
      </c>
      <c r="AF945" t="s">
        <v>3876</v>
      </c>
    </row>
    <row r="946" spans="1:32" x14ac:dyDescent="0.25">
      <c r="A946" s="161">
        <v>45661</v>
      </c>
      <c r="B946" t="s">
        <v>3867</v>
      </c>
      <c r="C946" t="s">
        <v>75</v>
      </c>
      <c r="D946" t="s">
        <v>3891</v>
      </c>
      <c r="E946" t="s">
        <v>3867</v>
      </c>
      <c r="F946" s="375">
        <v>40834</v>
      </c>
      <c r="G946" t="s">
        <v>4322</v>
      </c>
      <c r="H946" t="s">
        <v>75</v>
      </c>
      <c r="I946" s="375">
        <v>44116</v>
      </c>
      <c r="J946" t="s">
        <v>22</v>
      </c>
      <c r="K946" t="s">
        <v>75</v>
      </c>
      <c r="L946" s="33">
        <v>0</v>
      </c>
      <c r="M946" s="33">
        <v>0</v>
      </c>
      <c r="N946" s="33">
        <v>0</v>
      </c>
      <c r="O946" s="33">
        <v>0</v>
      </c>
      <c r="P946" s="33">
        <v>0</v>
      </c>
      <c r="Q946" s="33">
        <v>0</v>
      </c>
      <c r="R946" s="33">
        <v>0</v>
      </c>
      <c r="S946" s="33">
        <v>0</v>
      </c>
      <c r="T946" s="33">
        <v>0</v>
      </c>
      <c r="U946" s="33">
        <v>0</v>
      </c>
      <c r="V946" s="33">
        <v>0</v>
      </c>
      <c r="W946" s="33">
        <v>0</v>
      </c>
      <c r="X946" s="33">
        <v>0</v>
      </c>
      <c r="Y946" s="33">
        <v>0</v>
      </c>
      <c r="Z946" s="33">
        <v>0</v>
      </c>
      <c r="AA946" s="33">
        <v>1100</v>
      </c>
      <c r="AB946" s="33">
        <v>0</v>
      </c>
      <c r="AC946" t="s">
        <v>3867</v>
      </c>
      <c r="AD946" t="s">
        <v>3867</v>
      </c>
      <c r="AE946" t="s">
        <v>3890</v>
      </c>
      <c r="AF946" t="s">
        <v>3876</v>
      </c>
    </row>
    <row r="947" spans="1:32" x14ac:dyDescent="0.25">
      <c r="A947" s="161">
        <v>45661</v>
      </c>
      <c r="B947" t="s">
        <v>3867</v>
      </c>
      <c r="C947" t="s">
        <v>75</v>
      </c>
      <c r="D947" t="s">
        <v>3891</v>
      </c>
      <c r="E947" t="s">
        <v>3867</v>
      </c>
      <c r="F947" s="375">
        <v>40952</v>
      </c>
      <c r="G947" t="s">
        <v>4442</v>
      </c>
      <c r="H947" t="s">
        <v>75</v>
      </c>
      <c r="I947" s="375">
        <v>44120</v>
      </c>
      <c r="J947" t="s">
        <v>3888</v>
      </c>
      <c r="K947" t="s">
        <v>75</v>
      </c>
      <c r="L947" s="33">
        <v>0</v>
      </c>
      <c r="M947" s="33">
        <v>0</v>
      </c>
      <c r="N947" s="33">
        <v>0</v>
      </c>
      <c r="O947" s="33">
        <v>0</v>
      </c>
      <c r="P947" s="33">
        <v>0</v>
      </c>
      <c r="Q947" s="33">
        <v>0</v>
      </c>
      <c r="R947" s="33">
        <v>0</v>
      </c>
      <c r="S947" s="33">
        <v>0</v>
      </c>
      <c r="T947" s="33">
        <v>0</v>
      </c>
      <c r="U947" s="33">
        <v>0</v>
      </c>
      <c r="V947" s="33">
        <v>0</v>
      </c>
      <c r="W947" s="33">
        <v>0</v>
      </c>
      <c r="X947" s="33">
        <v>0</v>
      </c>
      <c r="Y947" s="33">
        <v>0</v>
      </c>
      <c r="Z947" s="33">
        <v>0</v>
      </c>
      <c r="AA947" s="33">
        <v>30</v>
      </c>
      <c r="AB947" s="33">
        <v>0</v>
      </c>
      <c r="AC947" t="s">
        <v>3867</v>
      </c>
      <c r="AD947" t="s">
        <v>3867</v>
      </c>
      <c r="AE947" t="s">
        <v>3890</v>
      </c>
      <c r="AF947" t="s">
        <v>3876</v>
      </c>
    </row>
    <row r="948" spans="1:32" x14ac:dyDescent="0.25">
      <c r="A948" s="161">
        <v>45662</v>
      </c>
      <c r="B948" t="s">
        <v>3867</v>
      </c>
      <c r="C948" t="s">
        <v>75</v>
      </c>
      <c r="D948" t="s">
        <v>3915</v>
      </c>
      <c r="E948" t="s">
        <v>3867</v>
      </c>
      <c r="F948" s="375">
        <v>40921</v>
      </c>
      <c r="G948" t="s">
        <v>3916</v>
      </c>
      <c r="H948" t="s">
        <v>75</v>
      </c>
      <c r="I948" s="375">
        <v>44125</v>
      </c>
      <c r="J948" t="s">
        <v>3888</v>
      </c>
      <c r="K948" t="s">
        <v>75</v>
      </c>
      <c r="L948" s="33">
        <v>0</v>
      </c>
      <c r="M948" s="33">
        <v>0</v>
      </c>
      <c r="N948" s="33">
        <v>0</v>
      </c>
      <c r="O948" s="33">
        <v>0</v>
      </c>
      <c r="P948" s="33">
        <v>0</v>
      </c>
      <c r="Q948" s="33">
        <v>0</v>
      </c>
      <c r="R948" s="33">
        <v>0</v>
      </c>
      <c r="S948" s="33">
        <v>0</v>
      </c>
      <c r="T948" s="33">
        <v>0</v>
      </c>
      <c r="U948" s="33">
        <v>0</v>
      </c>
      <c r="V948" s="33">
        <v>0</v>
      </c>
      <c r="W948" s="33">
        <v>0</v>
      </c>
      <c r="X948" s="33">
        <v>0</v>
      </c>
      <c r="Y948" s="33">
        <v>0</v>
      </c>
      <c r="Z948" s="33">
        <v>0</v>
      </c>
      <c r="AA948" s="33">
        <v>77.97</v>
      </c>
      <c r="AB948" s="33">
        <v>0</v>
      </c>
      <c r="AC948" t="s">
        <v>3867</v>
      </c>
      <c r="AD948" t="s">
        <v>3867</v>
      </c>
      <c r="AE948" t="s">
        <v>3890</v>
      </c>
      <c r="AF948" t="s">
        <v>3876</v>
      </c>
    </row>
    <row r="949" spans="1:32" x14ac:dyDescent="0.25">
      <c r="A949" s="161">
        <v>45663</v>
      </c>
      <c r="B949" t="s">
        <v>3867</v>
      </c>
      <c r="C949" t="s">
        <v>75</v>
      </c>
      <c r="D949" t="s">
        <v>3891</v>
      </c>
      <c r="E949" t="s">
        <v>3867</v>
      </c>
      <c r="F949" s="375">
        <v>40430</v>
      </c>
      <c r="G949" t="s">
        <v>4132</v>
      </c>
      <c r="H949" t="s">
        <v>75</v>
      </c>
      <c r="I949" s="375">
        <v>44282</v>
      </c>
      <c r="J949" t="s">
        <v>3888</v>
      </c>
      <c r="K949" t="s">
        <v>75</v>
      </c>
      <c r="L949" s="33">
        <v>0</v>
      </c>
      <c r="M949" s="33">
        <v>0</v>
      </c>
      <c r="N949" s="33">
        <v>0</v>
      </c>
      <c r="O949" s="33">
        <v>0</v>
      </c>
      <c r="P949" s="33">
        <v>0</v>
      </c>
      <c r="Q949" s="33">
        <v>0</v>
      </c>
      <c r="R949" s="33">
        <v>0</v>
      </c>
      <c r="S949" s="33">
        <v>0</v>
      </c>
      <c r="T949" s="33">
        <v>0</v>
      </c>
      <c r="U949" s="33">
        <v>0</v>
      </c>
      <c r="V949" s="33">
        <v>0</v>
      </c>
      <c r="W949" s="33">
        <v>0</v>
      </c>
      <c r="X949" s="33">
        <v>0</v>
      </c>
      <c r="Y949" s="33">
        <v>0</v>
      </c>
      <c r="Z949" s="33">
        <v>0</v>
      </c>
      <c r="AA949" s="33">
        <v>331</v>
      </c>
      <c r="AB949" s="33">
        <v>36</v>
      </c>
      <c r="AC949" t="s">
        <v>3867</v>
      </c>
      <c r="AD949" t="s">
        <v>3867</v>
      </c>
      <c r="AE949" t="s">
        <v>3890</v>
      </c>
      <c r="AF949" t="s">
        <v>3876</v>
      </c>
    </row>
    <row r="950" spans="1:32" x14ac:dyDescent="0.25">
      <c r="A950" s="161">
        <v>45663</v>
      </c>
      <c r="B950" t="s">
        <v>3867</v>
      </c>
      <c r="C950" t="s">
        <v>75</v>
      </c>
      <c r="D950" t="s">
        <v>3891</v>
      </c>
      <c r="E950" t="s">
        <v>3867</v>
      </c>
      <c r="F950" s="375">
        <v>40896</v>
      </c>
      <c r="G950" t="s">
        <v>4099</v>
      </c>
      <c r="H950" t="s">
        <v>75</v>
      </c>
      <c r="I950" s="375">
        <v>44341</v>
      </c>
      <c r="J950" t="s">
        <v>3888</v>
      </c>
      <c r="K950" t="s">
        <v>75</v>
      </c>
      <c r="L950" s="33">
        <v>0</v>
      </c>
      <c r="M950" s="33">
        <v>0</v>
      </c>
      <c r="N950" s="33">
        <v>0</v>
      </c>
      <c r="O950" s="33">
        <v>0</v>
      </c>
      <c r="P950" s="33">
        <v>0</v>
      </c>
      <c r="Q950" s="33">
        <v>0</v>
      </c>
      <c r="R950" s="33">
        <v>0</v>
      </c>
      <c r="S950" s="33">
        <v>0</v>
      </c>
      <c r="T950" s="33">
        <v>0</v>
      </c>
      <c r="U950" s="33">
        <v>0</v>
      </c>
      <c r="V950" s="33">
        <v>0</v>
      </c>
      <c r="W950" s="33">
        <v>0</v>
      </c>
      <c r="X950" s="33">
        <v>0</v>
      </c>
      <c r="Y950" s="33">
        <v>0</v>
      </c>
      <c r="Z950" s="33">
        <v>0</v>
      </c>
      <c r="AA950" s="33">
        <v>354.25</v>
      </c>
      <c r="AB950" s="33">
        <v>0</v>
      </c>
      <c r="AC950" t="s">
        <v>3867</v>
      </c>
      <c r="AD950" t="s">
        <v>3867</v>
      </c>
      <c r="AE950" t="s">
        <v>3890</v>
      </c>
      <c r="AF950" t="s">
        <v>3876</v>
      </c>
    </row>
    <row r="951" spans="1:32" x14ac:dyDescent="0.25">
      <c r="A951" s="161">
        <v>45664</v>
      </c>
      <c r="B951" t="s">
        <v>3867</v>
      </c>
      <c r="C951" t="s">
        <v>75</v>
      </c>
      <c r="D951" t="s">
        <v>3891</v>
      </c>
      <c r="E951" t="s">
        <v>3867</v>
      </c>
      <c r="F951" s="375">
        <v>40916</v>
      </c>
      <c r="G951" t="s">
        <v>4042</v>
      </c>
      <c r="H951" t="s">
        <v>75</v>
      </c>
      <c r="I951" s="375">
        <v>44442</v>
      </c>
      <c r="J951" t="s">
        <v>3888</v>
      </c>
      <c r="K951" t="s">
        <v>75</v>
      </c>
      <c r="L951" s="33">
        <v>0</v>
      </c>
      <c r="M951" s="33">
        <v>0</v>
      </c>
      <c r="N951" s="33">
        <v>0</v>
      </c>
      <c r="O951" s="33">
        <v>0</v>
      </c>
      <c r="P951" s="33">
        <v>0</v>
      </c>
      <c r="Q951" s="33">
        <v>0</v>
      </c>
      <c r="R951" s="33">
        <v>0</v>
      </c>
      <c r="S951" s="33">
        <v>0</v>
      </c>
      <c r="T951" s="33">
        <v>0</v>
      </c>
      <c r="U951" s="33">
        <v>0</v>
      </c>
      <c r="V951" s="33">
        <v>0</v>
      </c>
      <c r="W951" s="33">
        <v>0</v>
      </c>
      <c r="X951" s="33">
        <v>0</v>
      </c>
      <c r="Y951" s="33">
        <v>0</v>
      </c>
      <c r="Z951" s="33">
        <v>0</v>
      </c>
      <c r="AA951" s="33">
        <v>2186</v>
      </c>
      <c r="AB951" s="33">
        <v>132</v>
      </c>
      <c r="AC951" t="s">
        <v>3867</v>
      </c>
      <c r="AD951" t="s">
        <v>3867</v>
      </c>
      <c r="AE951" t="s">
        <v>3890</v>
      </c>
      <c r="AF951" t="s">
        <v>3876</v>
      </c>
    </row>
    <row r="952" spans="1:32" x14ac:dyDescent="0.25">
      <c r="A952" s="161">
        <v>45665</v>
      </c>
      <c r="B952" t="s">
        <v>3867</v>
      </c>
      <c r="C952" t="s">
        <v>75</v>
      </c>
      <c r="D952" t="s">
        <v>3996</v>
      </c>
      <c r="E952" t="s">
        <v>3867</v>
      </c>
      <c r="F952" s="375">
        <v>40955</v>
      </c>
      <c r="G952" t="s">
        <v>4396</v>
      </c>
      <c r="H952" t="s">
        <v>75</v>
      </c>
      <c r="I952" s="375">
        <v>44494</v>
      </c>
      <c r="J952" t="s">
        <v>3888</v>
      </c>
      <c r="K952" t="s">
        <v>75</v>
      </c>
      <c r="L952" s="33">
        <v>0</v>
      </c>
      <c r="M952" s="33">
        <v>0</v>
      </c>
      <c r="N952" s="33">
        <v>0</v>
      </c>
      <c r="O952" s="33">
        <v>0</v>
      </c>
      <c r="P952" s="33">
        <v>0</v>
      </c>
      <c r="Q952" s="33">
        <v>0</v>
      </c>
      <c r="R952" s="33">
        <v>0</v>
      </c>
      <c r="S952" s="33">
        <v>0</v>
      </c>
      <c r="T952" s="33">
        <v>0</v>
      </c>
      <c r="U952" s="33">
        <v>0</v>
      </c>
      <c r="V952" s="33">
        <v>0</v>
      </c>
      <c r="W952" s="33">
        <v>0</v>
      </c>
      <c r="X952" s="33">
        <v>0</v>
      </c>
      <c r="Y952" s="33">
        <v>0</v>
      </c>
      <c r="Z952" s="33">
        <v>0</v>
      </c>
      <c r="AA952" s="33">
        <v>66.599999999999994</v>
      </c>
      <c r="AB952" s="33">
        <v>0</v>
      </c>
      <c r="AC952" t="s">
        <v>3867</v>
      </c>
      <c r="AD952" t="s">
        <v>3867</v>
      </c>
      <c r="AE952" t="s">
        <v>3890</v>
      </c>
      <c r="AF952" t="s">
        <v>3876</v>
      </c>
    </row>
    <row r="953" spans="1:32" x14ac:dyDescent="0.25">
      <c r="A953" s="161">
        <v>45665</v>
      </c>
      <c r="B953" t="s">
        <v>3867</v>
      </c>
      <c r="C953" t="s">
        <v>75</v>
      </c>
      <c r="D953" t="s">
        <v>3891</v>
      </c>
      <c r="E953" t="s">
        <v>3867</v>
      </c>
      <c r="F953" s="375">
        <v>40785</v>
      </c>
      <c r="G953" t="s">
        <v>5197</v>
      </c>
      <c r="H953" t="s">
        <v>75</v>
      </c>
      <c r="I953" s="375">
        <v>44495</v>
      </c>
      <c r="J953" t="s">
        <v>3888</v>
      </c>
      <c r="K953" t="s">
        <v>75</v>
      </c>
      <c r="L953" s="33">
        <v>0</v>
      </c>
      <c r="M953" s="33">
        <v>0</v>
      </c>
      <c r="N953" s="33">
        <v>0</v>
      </c>
      <c r="O953" s="33">
        <v>0</v>
      </c>
      <c r="P953" s="33">
        <v>0</v>
      </c>
      <c r="Q953" s="33">
        <v>0</v>
      </c>
      <c r="R953" s="33">
        <v>0</v>
      </c>
      <c r="S953" s="33">
        <v>0</v>
      </c>
      <c r="T953" s="33">
        <v>0</v>
      </c>
      <c r="U953" s="33">
        <v>0</v>
      </c>
      <c r="V953" s="33">
        <v>0</v>
      </c>
      <c r="W953" s="33">
        <v>0</v>
      </c>
      <c r="X953" s="33">
        <v>0</v>
      </c>
      <c r="Y953" s="33">
        <v>0</v>
      </c>
      <c r="Z953" s="33">
        <v>0</v>
      </c>
      <c r="AA953" s="33">
        <v>816</v>
      </c>
      <c r="AB953" s="33">
        <v>393</v>
      </c>
      <c r="AC953" t="s">
        <v>3867</v>
      </c>
      <c r="AD953" t="s">
        <v>3867</v>
      </c>
      <c r="AE953" t="s">
        <v>3890</v>
      </c>
      <c r="AF953" t="s">
        <v>3876</v>
      </c>
    </row>
    <row r="954" spans="1:32" x14ac:dyDescent="0.25">
      <c r="A954" s="161">
        <v>45665</v>
      </c>
      <c r="B954" t="s">
        <v>3867</v>
      </c>
      <c r="C954" t="s">
        <v>75</v>
      </c>
      <c r="D954" t="s">
        <v>3891</v>
      </c>
      <c r="E954" t="s">
        <v>3867</v>
      </c>
      <c r="F954" s="375">
        <v>40144</v>
      </c>
      <c r="G954" t="s">
        <v>4194</v>
      </c>
      <c r="H954" t="s">
        <v>75</v>
      </c>
      <c r="I954" s="375">
        <v>44496</v>
      </c>
      <c r="J954" t="s">
        <v>3888</v>
      </c>
      <c r="K954" t="s">
        <v>75</v>
      </c>
      <c r="L954" s="33">
        <v>0</v>
      </c>
      <c r="M954" s="33">
        <v>0</v>
      </c>
      <c r="N954" s="33">
        <v>0</v>
      </c>
      <c r="O954" s="33">
        <v>0</v>
      </c>
      <c r="P954" s="33">
        <v>0</v>
      </c>
      <c r="Q954" s="33">
        <v>0</v>
      </c>
      <c r="R954" s="33">
        <v>0</v>
      </c>
      <c r="S954" s="33">
        <v>0</v>
      </c>
      <c r="T954" s="33">
        <v>0</v>
      </c>
      <c r="U954" s="33">
        <v>0</v>
      </c>
      <c r="V954" s="33">
        <v>0</v>
      </c>
      <c r="W954" s="33">
        <v>0</v>
      </c>
      <c r="X954" s="33">
        <v>0</v>
      </c>
      <c r="Y954" s="33">
        <v>0</v>
      </c>
      <c r="Z954" s="33">
        <v>0</v>
      </c>
      <c r="AA954" s="33">
        <v>580</v>
      </c>
      <c r="AB954" s="33">
        <v>0</v>
      </c>
      <c r="AC954" t="s">
        <v>3867</v>
      </c>
      <c r="AD954" t="s">
        <v>3867</v>
      </c>
      <c r="AE954" t="s">
        <v>3890</v>
      </c>
      <c r="AF954" t="s">
        <v>3876</v>
      </c>
    </row>
    <row r="955" spans="1:32" x14ac:dyDescent="0.25">
      <c r="A955" s="161">
        <v>45666</v>
      </c>
      <c r="B955" t="s">
        <v>3867</v>
      </c>
      <c r="C955" t="s">
        <v>75</v>
      </c>
      <c r="D955" t="s">
        <v>3891</v>
      </c>
      <c r="E955" t="s">
        <v>3867</v>
      </c>
      <c r="F955" s="375">
        <v>40064</v>
      </c>
      <c r="G955" t="s">
        <v>4264</v>
      </c>
      <c r="H955" t="s">
        <v>75</v>
      </c>
      <c r="I955" s="375">
        <v>44570</v>
      </c>
      <c r="J955" t="s">
        <v>3888</v>
      </c>
      <c r="K955" t="s">
        <v>75</v>
      </c>
      <c r="L955" s="33">
        <v>0</v>
      </c>
      <c r="M955" s="33">
        <v>0</v>
      </c>
      <c r="N955" s="33">
        <v>0</v>
      </c>
      <c r="O955" s="33">
        <v>0</v>
      </c>
      <c r="P955" s="33">
        <v>0</v>
      </c>
      <c r="Q955" s="33">
        <v>0</v>
      </c>
      <c r="R955" s="33">
        <v>0</v>
      </c>
      <c r="S955" s="33">
        <v>0</v>
      </c>
      <c r="T955" s="33">
        <v>0</v>
      </c>
      <c r="U955" s="33">
        <v>0</v>
      </c>
      <c r="V955" s="33">
        <v>0</v>
      </c>
      <c r="W955" s="33">
        <v>0</v>
      </c>
      <c r="X955" s="33">
        <v>0</v>
      </c>
      <c r="Y955" s="33">
        <v>0</v>
      </c>
      <c r="Z955" s="33">
        <v>0</v>
      </c>
      <c r="AA955" s="33">
        <v>426.5</v>
      </c>
      <c r="AB955" s="33">
        <v>378.39</v>
      </c>
      <c r="AC955" t="s">
        <v>3867</v>
      </c>
      <c r="AD955" t="s">
        <v>3867</v>
      </c>
      <c r="AE955" t="s">
        <v>3890</v>
      </c>
      <c r="AF955" t="s">
        <v>3876</v>
      </c>
    </row>
    <row r="956" spans="1:32" x14ac:dyDescent="0.25">
      <c r="A956" s="161">
        <v>45666</v>
      </c>
      <c r="B956" t="s">
        <v>3867</v>
      </c>
      <c r="C956" t="s">
        <v>75</v>
      </c>
      <c r="D956" t="s">
        <v>3891</v>
      </c>
      <c r="E956" t="s">
        <v>3867</v>
      </c>
      <c r="F956" s="375">
        <v>38717</v>
      </c>
      <c r="G956" t="s">
        <v>5127</v>
      </c>
      <c r="H956" t="s">
        <v>75</v>
      </c>
      <c r="I956" s="375">
        <v>44581</v>
      </c>
      <c r="J956" t="s">
        <v>3888</v>
      </c>
      <c r="K956" t="s">
        <v>75</v>
      </c>
      <c r="L956" s="33">
        <v>0</v>
      </c>
      <c r="M956" s="33">
        <v>0</v>
      </c>
      <c r="N956" s="33">
        <v>0</v>
      </c>
      <c r="O956" s="33">
        <v>0</v>
      </c>
      <c r="P956" s="33">
        <v>0</v>
      </c>
      <c r="Q956" s="33">
        <v>0</v>
      </c>
      <c r="R956" s="33">
        <v>0</v>
      </c>
      <c r="S956" s="33">
        <v>0</v>
      </c>
      <c r="T956" s="33">
        <v>0</v>
      </c>
      <c r="U956" s="33">
        <v>0</v>
      </c>
      <c r="V956" s="33">
        <v>0</v>
      </c>
      <c r="W956" s="33">
        <v>0</v>
      </c>
      <c r="X956" s="33">
        <v>0</v>
      </c>
      <c r="Y956" s="33">
        <v>0</v>
      </c>
      <c r="Z956" s="33">
        <v>0</v>
      </c>
      <c r="AA956" s="33">
        <v>117.4</v>
      </c>
      <c r="AB956" s="33">
        <v>162.80000000000001</v>
      </c>
      <c r="AC956" t="s">
        <v>3867</v>
      </c>
      <c r="AD956" t="s">
        <v>3867</v>
      </c>
      <c r="AE956" t="s">
        <v>3890</v>
      </c>
      <c r="AF956" t="s">
        <v>3876</v>
      </c>
    </row>
    <row r="957" spans="1:32" x14ac:dyDescent="0.25">
      <c r="A957" s="161">
        <v>45668</v>
      </c>
      <c r="B957" t="s">
        <v>3867</v>
      </c>
      <c r="C957" t="s">
        <v>75</v>
      </c>
      <c r="D957" t="s">
        <v>3996</v>
      </c>
      <c r="E957" t="s">
        <v>3867</v>
      </c>
      <c r="F957" s="375">
        <v>40947</v>
      </c>
      <c r="G957" t="s">
        <v>4338</v>
      </c>
      <c r="H957" t="s">
        <v>75</v>
      </c>
      <c r="I957" s="375">
        <v>44623</v>
      </c>
      <c r="J957" t="s">
        <v>3888</v>
      </c>
      <c r="K957" t="s">
        <v>75</v>
      </c>
      <c r="L957" s="33">
        <v>0</v>
      </c>
      <c r="M957" s="33">
        <v>0</v>
      </c>
      <c r="N957" s="33">
        <v>0</v>
      </c>
      <c r="O957" s="33">
        <v>0</v>
      </c>
      <c r="P957" s="33">
        <v>0</v>
      </c>
      <c r="Q957" s="33">
        <v>0</v>
      </c>
      <c r="R957" s="33">
        <v>0</v>
      </c>
      <c r="S957" s="33">
        <v>0</v>
      </c>
      <c r="T957" s="33">
        <v>0</v>
      </c>
      <c r="U957" s="33">
        <v>0</v>
      </c>
      <c r="V957" s="33">
        <v>0</v>
      </c>
      <c r="W957" s="33">
        <v>0</v>
      </c>
      <c r="X957" s="33">
        <v>0</v>
      </c>
      <c r="Y957" s="33">
        <v>0</v>
      </c>
      <c r="Z957" s="33">
        <v>0</v>
      </c>
      <c r="AA957" s="33">
        <v>60.6</v>
      </c>
      <c r="AB957" s="33">
        <v>0</v>
      </c>
      <c r="AC957" t="s">
        <v>3867</v>
      </c>
      <c r="AD957" t="s">
        <v>3867</v>
      </c>
      <c r="AE957" t="s">
        <v>3890</v>
      </c>
      <c r="AF957" t="s">
        <v>3876</v>
      </c>
    </row>
    <row r="958" spans="1:32" x14ac:dyDescent="0.25">
      <c r="A958" s="161">
        <v>45668</v>
      </c>
      <c r="B958" t="s">
        <v>3867</v>
      </c>
      <c r="C958" t="s">
        <v>75</v>
      </c>
      <c r="D958" t="s">
        <v>3891</v>
      </c>
      <c r="E958" t="s">
        <v>3867</v>
      </c>
      <c r="F958" s="375">
        <v>40761</v>
      </c>
      <c r="G958" t="s">
        <v>4104</v>
      </c>
      <c r="H958" t="s">
        <v>75</v>
      </c>
      <c r="I958" s="375">
        <v>44633</v>
      </c>
      <c r="J958" t="s">
        <v>3888</v>
      </c>
      <c r="K958" t="s">
        <v>75</v>
      </c>
      <c r="L958" s="33">
        <v>0</v>
      </c>
      <c r="M958" s="33">
        <v>0</v>
      </c>
      <c r="N958" s="33">
        <v>0</v>
      </c>
      <c r="O958" s="33">
        <v>0</v>
      </c>
      <c r="P958" s="33">
        <v>0</v>
      </c>
      <c r="Q958" s="33">
        <v>0</v>
      </c>
      <c r="R958" s="33">
        <v>0</v>
      </c>
      <c r="S958" s="33">
        <v>0</v>
      </c>
      <c r="T958" s="33">
        <v>0</v>
      </c>
      <c r="U958" s="33">
        <v>0</v>
      </c>
      <c r="V958" s="33">
        <v>0</v>
      </c>
      <c r="W958" s="33">
        <v>0</v>
      </c>
      <c r="X958" s="33">
        <v>0</v>
      </c>
      <c r="Y958" s="33">
        <v>0</v>
      </c>
      <c r="Z958" s="33">
        <v>0</v>
      </c>
      <c r="AA958" s="33">
        <v>118.8</v>
      </c>
      <c r="AB958" s="33">
        <v>0</v>
      </c>
      <c r="AC958" t="s">
        <v>3867</v>
      </c>
      <c r="AD958" t="s">
        <v>3867</v>
      </c>
      <c r="AE958" t="s">
        <v>3890</v>
      </c>
      <c r="AF958" t="s">
        <v>3876</v>
      </c>
    </row>
    <row r="959" spans="1:32" x14ac:dyDescent="0.25">
      <c r="A959" s="161">
        <v>45669</v>
      </c>
      <c r="B959" t="s">
        <v>3867</v>
      </c>
      <c r="C959" t="s">
        <v>75</v>
      </c>
      <c r="D959" t="s">
        <v>3891</v>
      </c>
      <c r="E959" t="s">
        <v>3867</v>
      </c>
      <c r="F959" s="375">
        <v>40620</v>
      </c>
      <c r="G959" t="s">
        <v>5171</v>
      </c>
      <c r="H959" t="s">
        <v>75</v>
      </c>
      <c r="I959" s="375">
        <v>44778</v>
      </c>
      <c r="J959" t="s">
        <v>3888</v>
      </c>
      <c r="K959" t="s">
        <v>75</v>
      </c>
      <c r="L959" s="33">
        <v>0</v>
      </c>
      <c r="M959" s="33">
        <v>0</v>
      </c>
      <c r="N959" s="33">
        <v>0</v>
      </c>
      <c r="O959" s="33">
        <v>0</v>
      </c>
      <c r="P959" s="33">
        <v>0</v>
      </c>
      <c r="Q959" s="33">
        <v>0</v>
      </c>
      <c r="R959" s="33">
        <v>0</v>
      </c>
      <c r="S959" s="33">
        <v>0</v>
      </c>
      <c r="T959" s="33">
        <v>0</v>
      </c>
      <c r="U959" s="33">
        <v>0</v>
      </c>
      <c r="V959" s="33">
        <v>0</v>
      </c>
      <c r="W959" s="33">
        <v>0</v>
      </c>
      <c r="X959" s="33">
        <v>0</v>
      </c>
      <c r="Y959" s="33">
        <v>0</v>
      </c>
      <c r="Z959" s="33">
        <v>0</v>
      </c>
      <c r="AA959" s="33">
        <v>489.84</v>
      </c>
      <c r="AB959" s="33">
        <v>0</v>
      </c>
      <c r="AC959" t="s">
        <v>3867</v>
      </c>
      <c r="AD959" t="s">
        <v>3867</v>
      </c>
      <c r="AE959" t="s">
        <v>3890</v>
      </c>
      <c r="AF959" t="s">
        <v>3876</v>
      </c>
    </row>
    <row r="960" spans="1:32" x14ac:dyDescent="0.25">
      <c r="A960" s="161">
        <v>45670</v>
      </c>
      <c r="B960" t="s">
        <v>3867</v>
      </c>
      <c r="C960" t="s">
        <v>75</v>
      </c>
      <c r="D960" t="s">
        <v>3996</v>
      </c>
      <c r="E960" t="s">
        <v>3867</v>
      </c>
      <c r="F960" s="375">
        <v>34776</v>
      </c>
      <c r="G960" t="s">
        <v>5194</v>
      </c>
      <c r="H960" t="s">
        <v>75</v>
      </c>
      <c r="I960" s="375">
        <v>44909</v>
      </c>
      <c r="J960" t="s">
        <v>3888</v>
      </c>
      <c r="K960" t="s">
        <v>75</v>
      </c>
      <c r="L960" s="33">
        <v>0</v>
      </c>
      <c r="M960" s="33">
        <v>0</v>
      </c>
      <c r="N960" s="33">
        <v>0</v>
      </c>
      <c r="O960" s="33">
        <v>0</v>
      </c>
      <c r="P960" s="33">
        <v>0</v>
      </c>
      <c r="Q960" s="33">
        <v>0</v>
      </c>
      <c r="R960" s="33">
        <v>0</v>
      </c>
      <c r="S960" s="33">
        <v>0</v>
      </c>
      <c r="T960" s="33">
        <v>0</v>
      </c>
      <c r="U960" s="33">
        <v>0</v>
      </c>
      <c r="V960" s="33">
        <v>0</v>
      </c>
      <c r="W960" s="33">
        <v>0</v>
      </c>
      <c r="X960" s="33">
        <v>0</v>
      </c>
      <c r="Y960" s="33">
        <v>0</v>
      </c>
      <c r="Z960" s="33">
        <v>0</v>
      </c>
      <c r="AA960" s="33">
        <v>1000</v>
      </c>
      <c r="AB960" s="33">
        <v>0</v>
      </c>
      <c r="AC960" t="s">
        <v>3867</v>
      </c>
      <c r="AD960" t="s">
        <v>3867</v>
      </c>
      <c r="AE960" t="s">
        <v>3890</v>
      </c>
      <c r="AF960" t="s">
        <v>3876</v>
      </c>
    </row>
    <row r="961" spans="1:32" x14ac:dyDescent="0.25">
      <c r="A961" s="161">
        <v>45670</v>
      </c>
      <c r="B961" t="s">
        <v>3867</v>
      </c>
      <c r="C961" t="s">
        <v>75</v>
      </c>
      <c r="D961" t="s">
        <v>3891</v>
      </c>
      <c r="E961" t="s">
        <v>3867</v>
      </c>
      <c r="F961" s="375">
        <v>39552</v>
      </c>
      <c r="G961" t="s">
        <v>4271</v>
      </c>
      <c r="H961" t="s">
        <v>75</v>
      </c>
      <c r="I961" s="375">
        <v>44927</v>
      </c>
      <c r="J961" t="s">
        <v>3888</v>
      </c>
      <c r="K961" t="s">
        <v>75</v>
      </c>
      <c r="L961" s="33">
        <v>0</v>
      </c>
      <c r="M961" s="33">
        <v>0</v>
      </c>
      <c r="N961" s="33">
        <v>0</v>
      </c>
      <c r="O961" s="33">
        <v>0</v>
      </c>
      <c r="P961" s="33">
        <v>0</v>
      </c>
      <c r="Q961" s="33">
        <v>0</v>
      </c>
      <c r="R961" s="33">
        <v>0</v>
      </c>
      <c r="S961" s="33">
        <v>0</v>
      </c>
      <c r="T961" s="33">
        <v>0</v>
      </c>
      <c r="U961" s="33">
        <v>0</v>
      </c>
      <c r="V961" s="33">
        <v>0</v>
      </c>
      <c r="W961" s="33">
        <v>0</v>
      </c>
      <c r="X961" s="33">
        <v>0</v>
      </c>
      <c r="Y961" s="33">
        <v>0</v>
      </c>
      <c r="Z961" s="33">
        <v>0</v>
      </c>
      <c r="AA961" s="33">
        <v>70.5</v>
      </c>
      <c r="AB961" s="33">
        <v>493.5</v>
      </c>
      <c r="AC961" t="s">
        <v>3867</v>
      </c>
      <c r="AD961" t="s">
        <v>3867</v>
      </c>
      <c r="AE961" t="s">
        <v>3890</v>
      </c>
      <c r="AF961" t="s">
        <v>3876</v>
      </c>
    </row>
    <row r="962" spans="1:32" x14ac:dyDescent="0.25">
      <c r="A962" s="161">
        <v>45670</v>
      </c>
      <c r="B962" t="s">
        <v>3867</v>
      </c>
      <c r="C962" t="s">
        <v>75</v>
      </c>
      <c r="D962" t="s">
        <v>3891</v>
      </c>
      <c r="E962" t="s">
        <v>3867</v>
      </c>
      <c r="F962" s="375">
        <v>40761</v>
      </c>
      <c r="G962" t="s">
        <v>4104</v>
      </c>
      <c r="H962" t="s">
        <v>75</v>
      </c>
      <c r="I962" s="375">
        <v>44938</v>
      </c>
      <c r="J962" t="s">
        <v>3888</v>
      </c>
      <c r="K962" t="s">
        <v>75</v>
      </c>
      <c r="L962" s="33">
        <v>0</v>
      </c>
      <c r="M962" s="33">
        <v>0</v>
      </c>
      <c r="N962" s="33">
        <v>0</v>
      </c>
      <c r="O962" s="33">
        <v>0</v>
      </c>
      <c r="P962" s="33">
        <v>0</v>
      </c>
      <c r="Q962" s="33">
        <v>0</v>
      </c>
      <c r="R962" s="33">
        <v>0</v>
      </c>
      <c r="S962" s="33">
        <v>0</v>
      </c>
      <c r="T962" s="33">
        <v>0</v>
      </c>
      <c r="U962" s="33">
        <v>0</v>
      </c>
      <c r="V962" s="33">
        <v>0</v>
      </c>
      <c r="W962" s="33">
        <v>0</v>
      </c>
      <c r="X962" s="33">
        <v>0</v>
      </c>
      <c r="Y962" s="33">
        <v>0</v>
      </c>
      <c r="Z962" s="33">
        <v>0</v>
      </c>
      <c r="AA962" s="33">
        <v>654.41</v>
      </c>
      <c r="AB962" s="33">
        <v>0</v>
      </c>
      <c r="AC962" t="s">
        <v>3867</v>
      </c>
      <c r="AD962" t="s">
        <v>3867</v>
      </c>
      <c r="AE962" t="s">
        <v>3890</v>
      </c>
      <c r="AF962" t="s">
        <v>3876</v>
      </c>
    </row>
    <row r="963" spans="1:32" x14ac:dyDescent="0.25">
      <c r="A963" s="161">
        <v>45671</v>
      </c>
      <c r="B963" t="s">
        <v>3867</v>
      </c>
      <c r="C963" t="s">
        <v>75</v>
      </c>
      <c r="D963" t="s">
        <v>3877</v>
      </c>
      <c r="E963" t="s">
        <v>3867</v>
      </c>
      <c r="F963" s="375">
        <v>40082</v>
      </c>
      <c r="G963" t="s">
        <v>4266</v>
      </c>
      <c r="H963" t="s">
        <v>75</v>
      </c>
      <c r="I963" s="375">
        <v>44947</v>
      </c>
      <c r="J963" t="s">
        <v>3888</v>
      </c>
      <c r="K963" t="s">
        <v>75</v>
      </c>
      <c r="L963" s="33">
        <v>0</v>
      </c>
      <c r="M963" s="33">
        <v>0</v>
      </c>
      <c r="N963" s="33">
        <v>0</v>
      </c>
      <c r="O963" s="33">
        <v>0</v>
      </c>
      <c r="P963" s="33">
        <v>0</v>
      </c>
      <c r="Q963" s="33">
        <v>0</v>
      </c>
      <c r="R963" s="33">
        <v>0</v>
      </c>
      <c r="S963" s="33">
        <v>0</v>
      </c>
      <c r="T963" s="33">
        <v>0</v>
      </c>
      <c r="U963" s="33">
        <v>0</v>
      </c>
      <c r="V963" s="33">
        <v>0</v>
      </c>
      <c r="W963" s="33">
        <v>0</v>
      </c>
      <c r="X963" s="33">
        <v>0</v>
      </c>
      <c r="Y963" s="33">
        <v>0</v>
      </c>
      <c r="Z963" s="33">
        <v>0</v>
      </c>
      <c r="AA963" s="33">
        <v>5</v>
      </c>
      <c r="AB963" s="33">
        <v>0</v>
      </c>
      <c r="AC963" t="s">
        <v>3867</v>
      </c>
      <c r="AD963" t="s">
        <v>3867</v>
      </c>
      <c r="AE963" t="s">
        <v>3890</v>
      </c>
      <c r="AF963" t="s">
        <v>3876</v>
      </c>
    </row>
    <row r="964" spans="1:32" x14ac:dyDescent="0.25">
      <c r="A964" s="161">
        <v>45671</v>
      </c>
      <c r="B964" t="s">
        <v>3867</v>
      </c>
      <c r="C964" t="s">
        <v>75</v>
      </c>
      <c r="D964" t="s">
        <v>3891</v>
      </c>
      <c r="E964" t="s">
        <v>3867</v>
      </c>
      <c r="F964" s="375">
        <v>36865</v>
      </c>
      <c r="G964" t="s">
        <v>4117</v>
      </c>
      <c r="H964" t="s">
        <v>75</v>
      </c>
      <c r="I964" s="375">
        <v>44949</v>
      </c>
      <c r="J964" t="s">
        <v>3888</v>
      </c>
      <c r="K964" t="s">
        <v>75</v>
      </c>
      <c r="L964" s="33">
        <v>0</v>
      </c>
      <c r="M964" s="33">
        <v>0</v>
      </c>
      <c r="N964" s="33">
        <v>0</v>
      </c>
      <c r="O964" s="33">
        <v>0</v>
      </c>
      <c r="P964" s="33">
        <v>0</v>
      </c>
      <c r="Q964" s="33">
        <v>0</v>
      </c>
      <c r="R964" s="33">
        <v>0</v>
      </c>
      <c r="S964" s="33">
        <v>0</v>
      </c>
      <c r="T964" s="33">
        <v>0</v>
      </c>
      <c r="U964" s="33">
        <v>0</v>
      </c>
      <c r="V964" s="33">
        <v>0</v>
      </c>
      <c r="W964" s="33">
        <v>0</v>
      </c>
      <c r="X964" s="33">
        <v>0</v>
      </c>
      <c r="Y964" s="33">
        <v>0</v>
      </c>
      <c r="Z964" s="33">
        <v>0</v>
      </c>
      <c r="AA964" s="33">
        <v>31.1</v>
      </c>
      <c r="AB964" s="33">
        <v>0</v>
      </c>
      <c r="AC964" t="s">
        <v>3867</v>
      </c>
      <c r="AD964" t="s">
        <v>3867</v>
      </c>
      <c r="AE964" t="s">
        <v>3890</v>
      </c>
      <c r="AF964" t="s">
        <v>3876</v>
      </c>
    </row>
    <row r="965" spans="1:32" x14ac:dyDescent="0.25">
      <c r="A965" s="161">
        <v>45671</v>
      </c>
      <c r="B965" t="s">
        <v>3867</v>
      </c>
      <c r="C965" t="s">
        <v>75</v>
      </c>
      <c r="D965" t="s">
        <v>3891</v>
      </c>
      <c r="E965" t="s">
        <v>3867</v>
      </c>
      <c r="F965" s="375">
        <v>36891</v>
      </c>
      <c r="G965" t="s">
        <v>4415</v>
      </c>
      <c r="H965" t="s">
        <v>75</v>
      </c>
      <c r="I965" s="375">
        <v>44954</v>
      </c>
      <c r="J965" t="s">
        <v>3888</v>
      </c>
      <c r="K965" t="s">
        <v>75</v>
      </c>
      <c r="L965" s="33">
        <v>0</v>
      </c>
      <c r="M965" s="33">
        <v>0</v>
      </c>
      <c r="N965" s="33">
        <v>0</v>
      </c>
      <c r="O965" s="33">
        <v>0</v>
      </c>
      <c r="P965" s="33">
        <v>0</v>
      </c>
      <c r="Q965" s="33">
        <v>0</v>
      </c>
      <c r="R965" s="33">
        <v>0</v>
      </c>
      <c r="S965" s="33">
        <v>0</v>
      </c>
      <c r="T965" s="33">
        <v>0</v>
      </c>
      <c r="U965" s="33">
        <v>0</v>
      </c>
      <c r="V965" s="33">
        <v>0</v>
      </c>
      <c r="W965" s="33">
        <v>0</v>
      </c>
      <c r="X965" s="33">
        <v>0</v>
      </c>
      <c r="Y965" s="33">
        <v>0</v>
      </c>
      <c r="Z965" s="33">
        <v>0</v>
      </c>
      <c r="AA965" s="33">
        <v>564.42999999999995</v>
      </c>
      <c r="AB965" s="33">
        <v>0</v>
      </c>
      <c r="AC965" t="s">
        <v>3867</v>
      </c>
      <c r="AD965" t="s">
        <v>3867</v>
      </c>
      <c r="AE965" t="s">
        <v>3890</v>
      </c>
      <c r="AF965" t="s">
        <v>3876</v>
      </c>
    </row>
    <row r="966" spans="1:32" x14ac:dyDescent="0.25">
      <c r="A966" s="161">
        <v>45672</v>
      </c>
      <c r="B966" t="s">
        <v>3867</v>
      </c>
      <c r="C966" t="s">
        <v>75</v>
      </c>
      <c r="D966" t="s">
        <v>3877</v>
      </c>
      <c r="E966" t="s">
        <v>3867</v>
      </c>
      <c r="F966" s="375">
        <v>40922</v>
      </c>
      <c r="G966" t="s">
        <v>4083</v>
      </c>
      <c r="H966" t="s">
        <v>75</v>
      </c>
      <c r="I966" s="375">
        <v>44997</v>
      </c>
      <c r="J966" t="s">
        <v>3888</v>
      </c>
      <c r="K966" t="s">
        <v>75</v>
      </c>
      <c r="L966" s="33">
        <v>0</v>
      </c>
      <c r="M966" s="33">
        <v>0</v>
      </c>
      <c r="N966" s="33">
        <v>0</v>
      </c>
      <c r="O966" s="33">
        <v>0</v>
      </c>
      <c r="P966" s="33">
        <v>0</v>
      </c>
      <c r="Q966" s="33">
        <v>0</v>
      </c>
      <c r="R966" s="33">
        <v>0</v>
      </c>
      <c r="S966" s="33">
        <v>0</v>
      </c>
      <c r="T966" s="33">
        <v>0</v>
      </c>
      <c r="U966" s="33">
        <v>0</v>
      </c>
      <c r="V966" s="33">
        <v>0</v>
      </c>
      <c r="W966" s="33">
        <v>0</v>
      </c>
      <c r="X966" s="33">
        <v>0</v>
      </c>
      <c r="Y966" s="33">
        <v>0</v>
      </c>
      <c r="Z966" s="33">
        <v>0</v>
      </c>
      <c r="AA966" s="33">
        <v>645.59</v>
      </c>
      <c r="AB966" s="33">
        <v>0</v>
      </c>
      <c r="AC966" t="s">
        <v>3867</v>
      </c>
      <c r="AD966" t="s">
        <v>3867</v>
      </c>
      <c r="AE966" t="s">
        <v>3890</v>
      </c>
      <c r="AF966" t="s">
        <v>3876</v>
      </c>
    </row>
    <row r="967" spans="1:32" x14ac:dyDescent="0.25">
      <c r="A967" s="161">
        <v>45672</v>
      </c>
      <c r="B967" t="s">
        <v>3867</v>
      </c>
      <c r="C967" t="s">
        <v>75</v>
      </c>
      <c r="D967" t="s">
        <v>3877</v>
      </c>
      <c r="E967" t="s">
        <v>3867</v>
      </c>
      <c r="F967" s="375">
        <v>40971</v>
      </c>
      <c r="G967" t="s">
        <v>4481</v>
      </c>
      <c r="H967" t="s">
        <v>75</v>
      </c>
      <c r="I967" s="375">
        <v>45057</v>
      </c>
      <c r="J967" t="s">
        <v>22</v>
      </c>
      <c r="K967" t="s">
        <v>75</v>
      </c>
      <c r="L967" s="33">
        <v>0</v>
      </c>
      <c r="M967" s="33">
        <v>0</v>
      </c>
      <c r="N967" s="33">
        <v>0</v>
      </c>
      <c r="O967" s="33">
        <v>0</v>
      </c>
      <c r="P967" s="33">
        <v>0</v>
      </c>
      <c r="Q967" s="33">
        <v>0</v>
      </c>
      <c r="R967" s="33">
        <v>0</v>
      </c>
      <c r="S967" s="33">
        <v>0</v>
      </c>
      <c r="T967" s="33">
        <v>0</v>
      </c>
      <c r="U967" s="33">
        <v>0</v>
      </c>
      <c r="V967" s="33">
        <v>0</v>
      </c>
      <c r="W967" s="33">
        <v>0</v>
      </c>
      <c r="X967" s="33">
        <v>0</v>
      </c>
      <c r="Y967" s="33">
        <v>0</v>
      </c>
      <c r="Z967" s="33">
        <v>0</v>
      </c>
      <c r="AA967" s="33">
        <v>3</v>
      </c>
      <c r="AB967" s="33">
        <v>0</v>
      </c>
      <c r="AC967" t="s">
        <v>3867</v>
      </c>
      <c r="AD967" t="s">
        <v>3867</v>
      </c>
      <c r="AE967" t="s">
        <v>3890</v>
      </c>
      <c r="AF967" t="s">
        <v>3876</v>
      </c>
    </row>
    <row r="968" spans="1:32" x14ac:dyDescent="0.25">
      <c r="A968" s="161">
        <v>45672</v>
      </c>
      <c r="B968" t="s">
        <v>3867</v>
      </c>
      <c r="C968" t="s">
        <v>75</v>
      </c>
      <c r="D968" t="s">
        <v>3891</v>
      </c>
      <c r="E968" t="s">
        <v>3867</v>
      </c>
      <c r="F968" s="375">
        <v>36344</v>
      </c>
      <c r="G968" t="s">
        <v>3948</v>
      </c>
      <c r="H968" t="s">
        <v>75</v>
      </c>
      <c r="I968" s="375">
        <v>45067</v>
      </c>
      <c r="J968" t="s">
        <v>3888</v>
      </c>
      <c r="K968" t="s">
        <v>75</v>
      </c>
      <c r="L968" s="33">
        <v>0</v>
      </c>
      <c r="M968" s="33">
        <v>0</v>
      </c>
      <c r="N968" s="33">
        <v>0</v>
      </c>
      <c r="O968" s="33">
        <v>0</v>
      </c>
      <c r="P968" s="33">
        <v>0</v>
      </c>
      <c r="Q968" s="33">
        <v>0</v>
      </c>
      <c r="R968" s="33">
        <v>0</v>
      </c>
      <c r="S968" s="33">
        <v>0</v>
      </c>
      <c r="T968" s="33">
        <v>0</v>
      </c>
      <c r="U968" s="33">
        <v>0</v>
      </c>
      <c r="V968" s="33">
        <v>0</v>
      </c>
      <c r="W968" s="33">
        <v>0</v>
      </c>
      <c r="X968" s="33">
        <v>0</v>
      </c>
      <c r="Y968" s="33">
        <v>0</v>
      </c>
      <c r="Z968" s="33">
        <v>0</v>
      </c>
      <c r="AA968" s="33">
        <v>174.55</v>
      </c>
      <c r="AB968" s="33">
        <v>0</v>
      </c>
      <c r="AC968" t="s">
        <v>3867</v>
      </c>
      <c r="AD968" t="s">
        <v>3867</v>
      </c>
      <c r="AE968" t="s">
        <v>3890</v>
      </c>
      <c r="AF968" t="s">
        <v>3876</v>
      </c>
    </row>
    <row r="969" spans="1:32" x14ac:dyDescent="0.25">
      <c r="A969" s="161">
        <v>45673</v>
      </c>
      <c r="B969" t="s">
        <v>3867</v>
      </c>
      <c r="C969" t="s">
        <v>75</v>
      </c>
      <c r="D969" t="s">
        <v>3891</v>
      </c>
      <c r="E969" t="s">
        <v>3867</v>
      </c>
      <c r="F969" s="375">
        <v>35214</v>
      </c>
      <c r="G969" t="s">
        <v>4526</v>
      </c>
      <c r="H969" t="s">
        <v>75</v>
      </c>
      <c r="I969" s="375">
        <v>45165</v>
      </c>
      <c r="J969" t="s">
        <v>3888</v>
      </c>
      <c r="K969" t="s">
        <v>75</v>
      </c>
      <c r="L969" s="33">
        <v>0</v>
      </c>
      <c r="M969" s="33">
        <v>0</v>
      </c>
      <c r="N969" s="33">
        <v>0</v>
      </c>
      <c r="O969" s="33">
        <v>0</v>
      </c>
      <c r="P969" s="33">
        <v>0</v>
      </c>
      <c r="Q969" s="33">
        <v>0</v>
      </c>
      <c r="R969" s="33">
        <v>0</v>
      </c>
      <c r="S969" s="33">
        <v>0</v>
      </c>
      <c r="T969" s="33">
        <v>0</v>
      </c>
      <c r="U969" s="33">
        <v>0</v>
      </c>
      <c r="V969" s="33">
        <v>0</v>
      </c>
      <c r="W969" s="33">
        <v>0</v>
      </c>
      <c r="X969" s="33">
        <v>0</v>
      </c>
      <c r="Y969" s="33">
        <v>0</v>
      </c>
      <c r="Z969" s="33">
        <v>0</v>
      </c>
      <c r="AA969" s="33">
        <v>50</v>
      </c>
      <c r="AB969" s="33">
        <v>0</v>
      </c>
      <c r="AC969" t="s">
        <v>3867</v>
      </c>
      <c r="AD969" t="s">
        <v>3867</v>
      </c>
      <c r="AE969" t="s">
        <v>3890</v>
      </c>
      <c r="AF969" t="s">
        <v>3876</v>
      </c>
    </row>
    <row r="970" spans="1:32" x14ac:dyDescent="0.25">
      <c r="A970" s="161">
        <v>45673</v>
      </c>
      <c r="B970" t="s">
        <v>3867</v>
      </c>
      <c r="C970" t="s">
        <v>75</v>
      </c>
      <c r="D970" t="s">
        <v>4334</v>
      </c>
      <c r="E970" t="s">
        <v>3867</v>
      </c>
      <c r="F970" s="375">
        <v>34246</v>
      </c>
      <c r="G970" t="s">
        <v>4008</v>
      </c>
      <c r="H970" t="s">
        <v>75</v>
      </c>
      <c r="I970" s="375">
        <v>45166</v>
      </c>
      <c r="J970" t="s">
        <v>3888</v>
      </c>
      <c r="K970" t="s">
        <v>75</v>
      </c>
      <c r="L970" s="33">
        <v>0</v>
      </c>
      <c r="M970" s="33">
        <v>0</v>
      </c>
      <c r="N970" s="33">
        <v>0</v>
      </c>
      <c r="O970" s="33">
        <v>0</v>
      </c>
      <c r="P970" s="33">
        <v>0</v>
      </c>
      <c r="Q970" s="33">
        <v>0</v>
      </c>
      <c r="R970" s="33">
        <v>0</v>
      </c>
      <c r="S970" s="33">
        <v>0</v>
      </c>
      <c r="T970" s="33">
        <v>0</v>
      </c>
      <c r="U970" s="33">
        <v>0</v>
      </c>
      <c r="V970" s="33">
        <v>0</v>
      </c>
      <c r="W970" s="33">
        <v>0</v>
      </c>
      <c r="X970" s="33">
        <v>0</v>
      </c>
      <c r="Y970" s="33">
        <v>0</v>
      </c>
      <c r="Z970" s="33">
        <v>0</v>
      </c>
      <c r="AA970" s="33">
        <v>24.68</v>
      </c>
      <c r="AB970" s="33">
        <v>0</v>
      </c>
      <c r="AC970" t="s">
        <v>3867</v>
      </c>
      <c r="AD970" t="s">
        <v>3867</v>
      </c>
      <c r="AE970" t="s">
        <v>3890</v>
      </c>
      <c r="AF970" t="s">
        <v>3876</v>
      </c>
    </row>
    <row r="971" spans="1:32" x14ac:dyDescent="0.25">
      <c r="A971" s="161">
        <v>45675</v>
      </c>
      <c r="B971" t="s">
        <v>3867</v>
      </c>
      <c r="C971" t="s">
        <v>75</v>
      </c>
      <c r="D971" t="s">
        <v>3996</v>
      </c>
      <c r="E971" t="s">
        <v>3867</v>
      </c>
      <c r="F971" s="375">
        <v>40921</v>
      </c>
      <c r="G971" t="s">
        <v>3916</v>
      </c>
      <c r="H971" t="s">
        <v>75</v>
      </c>
      <c r="I971" s="375">
        <v>45277</v>
      </c>
      <c r="J971" t="s">
        <v>3888</v>
      </c>
      <c r="K971" t="s">
        <v>75</v>
      </c>
      <c r="L971" s="33">
        <v>0</v>
      </c>
      <c r="M971" s="33">
        <v>0</v>
      </c>
      <c r="N971" s="33">
        <v>0</v>
      </c>
      <c r="O971" s="33">
        <v>0</v>
      </c>
      <c r="P971" s="33">
        <v>0</v>
      </c>
      <c r="Q971" s="33">
        <v>0</v>
      </c>
      <c r="R971" s="33">
        <v>0</v>
      </c>
      <c r="S971" s="33">
        <v>0</v>
      </c>
      <c r="T971" s="33">
        <v>0</v>
      </c>
      <c r="U971" s="33">
        <v>0</v>
      </c>
      <c r="V971" s="33">
        <v>0</v>
      </c>
      <c r="W971" s="33">
        <v>0</v>
      </c>
      <c r="X971" s="33">
        <v>0</v>
      </c>
      <c r="Y971" s="33">
        <v>0</v>
      </c>
      <c r="Z971" s="33">
        <v>0</v>
      </c>
      <c r="AA971" s="33">
        <v>700</v>
      </c>
      <c r="AB971" s="33">
        <v>0</v>
      </c>
      <c r="AC971" t="s">
        <v>3867</v>
      </c>
      <c r="AD971" t="s">
        <v>3867</v>
      </c>
      <c r="AE971" t="s">
        <v>3890</v>
      </c>
      <c r="AF971" t="s">
        <v>3876</v>
      </c>
    </row>
    <row r="972" spans="1:32" x14ac:dyDescent="0.25">
      <c r="A972" s="161">
        <v>45675</v>
      </c>
      <c r="B972" t="s">
        <v>3867</v>
      </c>
      <c r="C972" t="s">
        <v>75</v>
      </c>
      <c r="D972" t="s">
        <v>3877</v>
      </c>
      <c r="E972" t="s">
        <v>3867</v>
      </c>
      <c r="F972" s="375">
        <v>40027</v>
      </c>
      <c r="G972" t="s">
        <v>4309</v>
      </c>
      <c r="H972" t="s">
        <v>75</v>
      </c>
      <c r="I972" s="375">
        <v>45292</v>
      </c>
      <c r="J972" t="s">
        <v>3888</v>
      </c>
      <c r="K972" t="s">
        <v>75</v>
      </c>
      <c r="L972" s="33">
        <v>0</v>
      </c>
      <c r="M972" s="33">
        <v>0</v>
      </c>
      <c r="N972" s="33">
        <v>0</v>
      </c>
      <c r="O972" s="33">
        <v>0</v>
      </c>
      <c r="P972" s="33">
        <v>0</v>
      </c>
      <c r="Q972" s="33">
        <v>0</v>
      </c>
      <c r="R972" s="33">
        <v>0</v>
      </c>
      <c r="S972" s="33">
        <v>0</v>
      </c>
      <c r="T972" s="33">
        <v>0</v>
      </c>
      <c r="U972" s="33">
        <v>0</v>
      </c>
      <c r="V972" s="33">
        <v>0</v>
      </c>
      <c r="W972" s="33">
        <v>0</v>
      </c>
      <c r="X972" s="33">
        <v>0</v>
      </c>
      <c r="Y972" s="33">
        <v>0</v>
      </c>
      <c r="Z972" s="33">
        <v>0</v>
      </c>
      <c r="AA972" s="33">
        <v>542.79</v>
      </c>
      <c r="AB972" s="33">
        <v>0</v>
      </c>
      <c r="AC972" t="s">
        <v>3867</v>
      </c>
      <c r="AD972" t="s">
        <v>3867</v>
      </c>
      <c r="AE972" t="s">
        <v>3890</v>
      </c>
      <c r="AF972" t="s">
        <v>3876</v>
      </c>
    </row>
    <row r="973" spans="1:32" x14ac:dyDescent="0.25">
      <c r="A973" s="161">
        <v>45675</v>
      </c>
      <c r="B973" t="s">
        <v>3867</v>
      </c>
      <c r="C973" t="s">
        <v>75</v>
      </c>
      <c r="D973" t="s">
        <v>4334</v>
      </c>
      <c r="E973" t="s">
        <v>3867</v>
      </c>
      <c r="F973" s="375">
        <v>40993</v>
      </c>
      <c r="G973" t="s">
        <v>4497</v>
      </c>
      <c r="H973" t="s">
        <v>75</v>
      </c>
      <c r="I973" s="375">
        <v>45295</v>
      </c>
      <c r="J973" t="s">
        <v>3888</v>
      </c>
      <c r="K973" t="s">
        <v>75</v>
      </c>
      <c r="L973" s="33">
        <v>0</v>
      </c>
      <c r="M973" s="33">
        <v>0</v>
      </c>
      <c r="N973" s="33">
        <v>0</v>
      </c>
      <c r="O973" s="33">
        <v>0</v>
      </c>
      <c r="P973" s="33">
        <v>0</v>
      </c>
      <c r="Q973" s="33">
        <v>0</v>
      </c>
      <c r="R973" s="33">
        <v>0</v>
      </c>
      <c r="S973" s="33">
        <v>0</v>
      </c>
      <c r="T973" s="33">
        <v>0</v>
      </c>
      <c r="U973" s="33">
        <v>0</v>
      </c>
      <c r="V973" s="33">
        <v>0</v>
      </c>
      <c r="W973" s="33">
        <v>0</v>
      </c>
      <c r="X973" s="33">
        <v>0</v>
      </c>
      <c r="Y973" s="33">
        <v>0</v>
      </c>
      <c r="Z973" s="33">
        <v>0</v>
      </c>
      <c r="AA973" s="33">
        <v>35</v>
      </c>
      <c r="AB973" s="33">
        <v>0</v>
      </c>
      <c r="AC973" t="s">
        <v>3867</v>
      </c>
      <c r="AD973" t="s">
        <v>3867</v>
      </c>
      <c r="AE973" t="s">
        <v>3890</v>
      </c>
      <c r="AF973" t="s">
        <v>3876</v>
      </c>
    </row>
    <row r="974" spans="1:32" x14ac:dyDescent="0.25">
      <c r="A974" s="161">
        <v>45676</v>
      </c>
      <c r="B974" t="s">
        <v>3867</v>
      </c>
      <c r="C974" t="s">
        <v>75</v>
      </c>
      <c r="D974" t="s">
        <v>4334</v>
      </c>
      <c r="E974" t="s">
        <v>3867</v>
      </c>
      <c r="F974" s="375">
        <v>40907</v>
      </c>
      <c r="G974" t="s">
        <v>4584</v>
      </c>
      <c r="H974" t="s">
        <v>75</v>
      </c>
      <c r="I974" s="375">
        <v>45332</v>
      </c>
      <c r="J974" t="s">
        <v>3888</v>
      </c>
      <c r="K974" t="s">
        <v>75</v>
      </c>
      <c r="L974" s="33">
        <v>0</v>
      </c>
      <c r="M974" s="33">
        <v>0</v>
      </c>
      <c r="N974" s="33">
        <v>0</v>
      </c>
      <c r="O974" s="33">
        <v>0</v>
      </c>
      <c r="P974" s="33">
        <v>0</v>
      </c>
      <c r="Q974" s="33">
        <v>0</v>
      </c>
      <c r="R974" s="33">
        <v>0</v>
      </c>
      <c r="S974" s="33">
        <v>0</v>
      </c>
      <c r="T974" s="33">
        <v>0</v>
      </c>
      <c r="U974" s="33">
        <v>0</v>
      </c>
      <c r="V974" s="33">
        <v>0</v>
      </c>
      <c r="W974" s="33">
        <v>0</v>
      </c>
      <c r="X974" s="33">
        <v>0</v>
      </c>
      <c r="Y974" s="33">
        <v>0</v>
      </c>
      <c r="Z974" s="33">
        <v>0</v>
      </c>
      <c r="AA974" s="33">
        <v>24.68</v>
      </c>
      <c r="AB974" s="33">
        <v>0</v>
      </c>
      <c r="AC974" t="s">
        <v>3867</v>
      </c>
      <c r="AD974" t="s">
        <v>3867</v>
      </c>
      <c r="AE974" t="s">
        <v>3890</v>
      </c>
      <c r="AF974" t="s">
        <v>3876</v>
      </c>
    </row>
    <row r="975" spans="1:32" x14ac:dyDescent="0.25">
      <c r="A975" s="161">
        <v>45676</v>
      </c>
      <c r="B975" t="s">
        <v>3867</v>
      </c>
      <c r="C975" t="s">
        <v>75</v>
      </c>
      <c r="D975" t="s">
        <v>3877</v>
      </c>
      <c r="E975" t="s">
        <v>3867</v>
      </c>
      <c r="F975" s="375">
        <v>41000</v>
      </c>
      <c r="G975" t="s">
        <v>4600</v>
      </c>
      <c r="H975" t="s">
        <v>75</v>
      </c>
      <c r="I975" s="375">
        <v>45369</v>
      </c>
      <c r="J975" t="s">
        <v>3888</v>
      </c>
      <c r="K975" t="s">
        <v>75</v>
      </c>
      <c r="L975" s="33">
        <v>0</v>
      </c>
      <c r="M975" s="33">
        <v>0</v>
      </c>
      <c r="N975" s="33">
        <v>0</v>
      </c>
      <c r="O975" s="33">
        <v>0</v>
      </c>
      <c r="P975" s="33">
        <v>0</v>
      </c>
      <c r="Q975" s="33">
        <v>0</v>
      </c>
      <c r="R975" s="33">
        <v>0</v>
      </c>
      <c r="S975" s="33">
        <v>0</v>
      </c>
      <c r="T975" s="33">
        <v>0</v>
      </c>
      <c r="U975" s="33">
        <v>0</v>
      </c>
      <c r="V975" s="33">
        <v>0</v>
      </c>
      <c r="W975" s="33">
        <v>0</v>
      </c>
      <c r="X975" s="33">
        <v>0</v>
      </c>
      <c r="Y975" s="33">
        <v>0</v>
      </c>
      <c r="Z975" s="33">
        <v>0</v>
      </c>
      <c r="AA975" s="33">
        <v>902</v>
      </c>
      <c r="AB975" s="33">
        <v>0</v>
      </c>
      <c r="AC975" t="s">
        <v>3867</v>
      </c>
      <c r="AD975" t="s">
        <v>3867</v>
      </c>
      <c r="AE975" t="s">
        <v>3890</v>
      </c>
      <c r="AF975" t="s">
        <v>3876</v>
      </c>
    </row>
    <row r="976" spans="1:32" x14ac:dyDescent="0.25">
      <c r="A976" s="161">
        <v>45676</v>
      </c>
      <c r="B976" t="s">
        <v>3867</v>
      </c>
      <c r="C976" t="s">
        <v>75</v>
      </c>
      <c r="D976" t="s">
        <v>4334</v>
      </c>
      <c r="E976" t="s">
        <v>3867</v>
      </c>
      <c r="F976" s="375">
        <v>38318</v>
      </c>
      <c r="G976" t="s">
        <v>4520</v>
      </c>
      <c r="H976" t="s">
        <v>75</v>
      </c>
      <c r="I976" s="375">
        <v>45422</v>
      </c>
      <c r="J976" t="s">
        <v>3888</v>
      </c>
      <c r="K976" t="s">
        <v>75</v>
      </c>
      <c r="L976" s="33">
        <v>0</v>
      </c>
      <c r="M976" s="33">
        <v>0</v>
      </c>
      <c r="N976" s="33">
        <v>0</v>
      </c>
      <c r="O976" s="33">
        <v>0</v>
      </c>
      <c r="P976" s="33">
        <v>0</v>
      </c>
      <c r="Q976" s="33">
        <v>0</v>
      </c>
      <c r="R976" s="33">
        <v>0</v>
      </c>
      <c r="S976" s="33">
        <v>0</v>
      </c>
      <c r="T976" s="33">
        <v>0</v>
      </c>
      <c r="U976" s="33">
        <v>0</v>
      </c>
      <c r="V976" s="33">
        <v>0</v>
      </c>
      <c r="W976" s="33">
        <v>0</v>
      </c>
      <c r="X976" s="33">
        <v>0</v>
      </c>
      <c r="Y976" s="33">
        <v>0</v>
      </c>
      <c r="Z976" s="33">
        <v>0</v>
      </c>
      <c r="AA976" s="33">
        <v>810</v>
      </c>
      <c r="AB976" s="33">
        <v>0</v>
      </c>
      <c r="AC976" t="s">
        <v>3867</v>
      </c>
      <c r="AD976" t="s">
        <v>3867</v>
      </c>
      <c r="AE976" t="s">
        <v>3890</v>
      </c>
      <c r="AF976" t="s">
        <v>3876</v>
      </c>
    </row>
    <row r="977" spans="1:32" x14ac:dyDescent="0.25">
      <c r="A977" s="161">
        <v>45677</v>
      </c>
      <c r="B977" t="s">
        <v>3867</v>
      </c>
      <c r="C977" t="s">
        <v>75</v>
      </c>
      <c r="D977" t="s">
        <v>4334</v>
      </c>
      <c r="E977" t="s">
        <v>3867</v>
      </c>
      <c r="F977" s="375">
        <v>40231</v>
      </c>
      <c r="G977" t="s">
        <v>4632</v>
      </c>
      <c r="H977" t="s">
        <v>75</v>
      </c>
      <c r="I977" s="375">
        <v>45438</v>
      </c>
      <c r="J977" t="s">
        <v>3888</v>
      </c>
      <c r="K977" t="s">
        <v>75</v>
      </c>
      <c r="L977" s="33">
        <v>0</v>
      </c>
      <c r="M977" s="33">
        <v>0</v>
      </c>
      <c r="N977" s="33">
        <v>0</v>
      </c>
      <c r="O977" s="33">
        <v>0</v>
      </c>
      <c r="P977" s="33">
        <v>0</v>
      </c>
      <c r="Q977" s="33">
        <v>0</v>
      </c>
      <c r="R977" s="33">
        <v>0</v>
      </c>
      <c r="S977" s="33">
        <v>0</v>
      </c>
      <c r="T977" s="33">
        <v>0</v>
      </c>
      <c r="U977" s="33">
        <v>0</v>
      </c>
      <c r="V977" s="33">
        <v>0</v>
      </c>
      <c r="W977" s="33">
        <v>0</v>
      </c>
      <c r="X977" s="33">
        <v>0</v>
      </c>
      <c r="Y977" s="33">
        <v>0</v>
      </c>
      <c r="Z977" s="33">
        <v>0</v>
      </c>
      <c r="AA977" s="33">
        <v>380</v>
      </c>
      <c r="AB977" s="33">
        <v>0</v>
      </c>
      <c r="AC977" t="s">
        <v>3867</v>
      </c>
      <c r="AD977" t="s">
        <v>3867</v>
      </c>
      <c r="AE977" t="s">
        <v>3890</v>
      </c>
      <c r="AF977" t="s">
        <v>3876</v>
      </c>
    </row>
    <row r="978" spans="1:32" x14ac:dyDescent="0.25">
      <c r="A978" s="161">
        <v>45678</v>
      </c>
      <c r="B978" t="s">
        <v>3867</v>
      </c>
      <c r="C978" t="s">
        <v>75</v>
      </c>
      <c r="D978" t="s">
        <v>3996</v>
      </c>
      <c r="E978" t="s">
        <v>3867</v>
      </c>
      <c r="F978" s="375">
        <v>40821</v>
      </c>
      <c r="G978" t="s">
        <v>3932</v>
      </c>
      <c r="H978" t="s">
        <v>75</v>
      </c>
      <c r="I978" s="375">
        <v>45557</v>
      </c>
      <c r="J978" t="s">
        <v>3888</v>
      </c>
      <c r="K978" t="s">
        <v>75</v>
      </c>
      <c r="L978" s="33">
        <v>0</v>
      </c>
      <c r="M978" s="33">
        <v>0</v>
      </c>
      <c r="N978" s="33">
        <v>0</v>
      </c>
      <c r="O978" s="33">
        <v>0</v>
      </c>
      <c r="P978" s="33">
        <v>0</v>
      </c>
      <c r="Q978" s="33">
        <v>0</v>
      </c>
      <c r="R978" s="33">
        <v>0</v>
      </c>
      <c r="S978" s="33">
        <v>0</v>
      </c>
      <c r="T978" s="33">
        <v>0</v>
      </c>
      <c r="U978" s="33">
        <v>0</v>
      </c>
      <c r="V978" s="33">
        <v>0</v>
      </c>
      <c r="W978" s="33">
        <v>0</v>
      </c>
      <c r="X978" s="33">
        <v>0</v>
      </c>
      <c r="Y978" s="33">
        <v>0</v>
      </c>
      <c r="Z978" s="33">
        <v>0</v>
      </c>
      <c r="AA978" s="33">
        <v>237.5</v>
      </c>
      <c r="AB978" s="33">
        <v>0</v>
      </c>
      <c r="AC978" t="s">
        <v>3867</v>
      </c>
      <c r="AD978" t="s">
        <v>3867</v>
      </c>
      <c r="AE978" t="s">
        <v>3890</v>
      </c>
      <c r="AF978" t="s">
        <v>3876</v>
      </c>
    </row>
    <row r="979" spans="1:32" x14ac:dyDescent="0.25">
      <c r="A979" s="161">
        <v>45678</v>
      </c>
      <c r="B979" t="s">
        <v>3867</v>
      </c>
      <c r="C979" t="s">
        <v>75</v>
      </c>
      <c r="D979" t="s">
        <v>3915</v>
      </c>
      <c r="E979" t="s">
        <v>3867</v>
      </c>
      <c r="F979" s="375">
        <v>40447</v>
      </c>
      <c r="G979" t="s">
        <v>3926</v>
      </c>
      <c r="H979" t="s">
        <v>75</v>
      </c>
      <c r="I979" s="375">
        <v>45601</v>
      </c>
      <c r="J979" t="s">
        <v>3888</v>
      </c>
      <c r="K979" t="s">
        <v>75</v>
      </c>
      <c r="L979" s="33">
        <v>0</v>
      </c>
      <c r="M979" s="33">
        <v>0</v>
      </c>
      <c r="N979" s="33">
        <v>0</v>
      </c>
      <c r="O979" s="33">
        <v>0</v>
      </c>
      <c r="P979" s="33">
        <v>0</v>
      </c>
      <c r="Q979" s="33">
        <v>0</v>
      </c>
      <c r="R979" s="33">
        <v>0</v>
      </c>
      <c r="S979" s="33">
        <v>0</v>
      </c>
      <c r="T979" s="33">
        <v>0</v>
      </c>
      <c r="U979" s="33">
        <v>0</v>
      </c>
      <c r="V979" s="33">
        <v>0</v>
      </c>
      <c r="W979" s="33">
        <v>0</v>
      </c>
      <c r="X979" s="33">
        <v>0</v>
      </c>
      <c r="Y979" s="33">
        <v>0</v>
      </c>
      <c r="Z979" s="33">
        <v>0</v>
      </c>
      <c r="AA979" s="33">
        <v>72</v>
      </c>
      <c r="AB979" s="33">
        <v>30</v>
      </c>
      <c r="AC979" t="s">
        <v>3867</v>
      </c>
      <c r="AD979" t="s">
        <v>3867</v>
      </c>
      <c r="AE979" t="s">
        <v>3890</v>
      </c>
      <c r="AF979" t="s">
        <v>3876</v>
      </c>
    </row>
    <row r="980" spans="1:32" x14ac:dyDescent="0.25">
      <c r="A980" s="161">
        <v>45678</v>
      </c>
      <c r="B980" t="s">
        <v>3867</v>
      </c>
      <c r="C980" t="s">
        <v>75</v>
      </c>
      <c r="D980" t="s">
        <v>3996</v>
      </c>
      <c r="E980" t="s">
        <v>3867</v>
      </c>
      <c r="F980" s="375">
        <v>36344</v>
      </c>
      <c r="G980" t="s">
        <v>3948</v>
      </c>
      <c r="H980" t="s">
        <v>75</v>
      </c>
      <c r="I980" s="375">
        <v>45609</v>
      </c>
      <c r="J980" t="s">
        <v>3888</v>
      </c>
      <c r="K980" t="s">
        <v>75</v>
      </c>
      <c r="L980" s="33">
        <v>0</v>
      </c>
      <c r="M980" s="33">
        <v>0</v>
      </c>
      <c r="N980" s="33">
        <v>0</v>
      </c>
      <c r="O980" s="33">
        <v>0</v>
      </c>
      <c r="P980" s="33">
        <v>0</v>
      </c>
      <c r="Q980" s="33">
        <v>0</v>
      </c>
      <c r="R980" s="33">
        <v>0</v>
      </c>
      <c r="S980" s="33">
        <v>0</v>
      </c>
      <c r="T980" s="33">
        <v>0</v>
      </c>
      <c r="U980" s="33">
        <v>0</v>
      </c>
      <c r="V980" s="33">
        <v>0</v>
      </c>
      <c r="W980" s="33">
        <v>0</v>
      </c>
      <c r="X980" s="33">
        <v>0</v>
      </c>
      <c r="Y980" s="33">
        <v>0</v>
      </c>
      <c r="Z980" s="33">
        <v>0</v>
      </c>
      <c r="AA980" s="33">
        <v>365.27</v>
      </c>
      <c r="AB980" s="33">
        <v>0</v>
      </c>
      <c r="AC980" t="s">
        <v>3867</v>
      </c>
      <c r="AD980" t="s">
        <v>3867</v>
      </c>
      <c r="AE980" t="s">
        <v>3890</v>
      </c>
      <c r="AF980" t="s">
        <v>3876</v>
      </c>
    </row>
    <row r="981" spans="1:32" x14ac:dyDescent="0.25">
      <c r="A981" s="161">
        <v>45678</v>
      </c>
      <c r="B981" t="s">
        <v>3867</v>
      </c>
      <c r="C981" t="s">
        <v>75</v>
      </c>
      <c r="D981" t="s">
        <v>4334</v>
      </c>
      <c r="E981" t="s">
        <v>3867</v>
      </c>
      <c r="F981" s="375">
        <v>41004</v>
      </c>
      <c r="G981" t="s">
        <v>4627</v>
      </c>
      <c r="H981" t="s">
        <v>75</v>
      </c>
      <c r="I981" s="375">
        <v>45618</v>
      </c>
      <c r="J981" t="s">
        <v>3888</v>
      </c>
      <c r="K981" t="s">
        <v>75</v>
      </c>
      <c r="L981" s="33">
        <v>0</v>
      </c>
      <c r="M981" s="33">
        <v>0</v>
      </c>
      <c r="N981" s="33">
        <v>0</v>
      </c>
      <c r="O981" s="33">
        <v>0</v>
      </c>
      <c r="P981" s="33">
        <v>0</v>
      </c>
      <c r="Q981" s="33">
        <v>0</v>
      </c>
      <c r="R981" s="33">
        <v>0</v>
      </c>
      <c r="S981" s="33">
        <v>0</v>
      </c>
      <c r="T981" s="33">
        <v>0</v>
      </c>
      <c r="U981" s="33">
        <v>0</v>
      </c>
      <c r="V981" s="33">
        <v>0</v>
      </c>
      <c r="W981" s="33">
        <v>0</v>
      </c>
      <c r="X981" s="33">
        <v>0</v>
      </c>
      <c r="Y981" s="33">
        <v>0</v>
      </c>
      <c r="Z981" s="33">
        <v>0</v>
      </c>
      <c r="AA981" s="33">
        <v>525</v>
      </c>
      <c r="AB981" s="33">
        <v>0</v>
      </c>
      <c r="AC981" t="s">
        <v>3867</v>
      </c>
      <c r="AD981" t="s">
        <v>3867</v>
      </c>
      <c r="AE981" t="s">
        <v>3890</v>
      </c>
      <c r="AF981" t="s">
        <v>3876</v>
      </c>
    </row>
    <row r="982" spans="1:32" x14ac:dyDescent="0.25">
      <c r="A982" s="161">
        <v>45679</v>
      </c>
      <c r="B982" t="s">
        <v>3867</v>
      </c>
      <c r="C982" t="s">
        <v>75</v>
      </c>
      <c r="D982" t="s">
        <v>4334</v>
      </c>
      <c r="E982" t="s">
        <v>3867</v>
      </c>
      <c r="F982" s="375">
        <v>40761</v>
      </c>
      <c r="G982" t="s">
        <v>4104</v>
      </c>
      <c r="H982" t="s">
        <v>75</v>
      </c>
      <c r="I982" s="375">
        <v>45870</v>
      </c>
      <c r="J982" t="s">
        <v>3888</v>
      </c>
      <c r="K982" t="s">
        <v>75</v>
      </c>
      <c r="L982" s="33">
        <v>0</v>
      </c>
      <c r="M982" s="33">
        <v>0</v>
      </c>
      <c r="N982" s="33">
        <v>0</v>
      </c>
      <c r="O982" s="33">
        <v>0</v>
      </c>
      <c r="P982" s="33">
        <v>0</v>
      </c>
      <c r="Q982" s="33">
        <v>0</v>
      </c>
      <c r="R982" s="33">
        <v>0</v>
      </c>
      <c r="S982" s="33">
        <v>0</v>
      </c>
      <c r="T982" s="33">
        <v>0</v>
      </c>
      <c r="U982" s="33">
        <v>0</v>
      </c>
      <c r="V982" s="33">
        <v>0</v>
      </c>
      <c r="W982" s="33">
        <v>0</v>
      </c>
      <c r="X982" s="33">
        <v>0</v>
      </c>
      <c r="Y982" s="33">
        <v>0</v>
      </c>
      <c r="Z982" s="33">
        <v>0</v>
      </c>
      <c r="AA982" s="33">
        <v>130.80000000000001</v>
      </c>
      <c r="AB982" s="33">
        <v>0</v>
      </c>
      <c r="AC982" t="s">
        <v>3867</v>
      </c>
      <c r="AD982" t="s">
        <v>3867</v>
      </c>
      <c r="AE982" t="s">
        <v>3890</v>
      </c>
      <c r="AF982" t="s">
        <v>3876</v>
      </c>
    </row>
    <row r="983" spans="1:32" x14ac:dyDescent="0.25">
      <c r="A983" s="161">
        <v>45680</v>
      </c>
      <c r="B983" t="s">
        <v>3867</v>
      </c>
      <c r="C983" t="s">
        <v>75</v>
      </c>
      <c r="D983" t="s">
        <v>3891</v>
      </c>
      <c r="E983" t="s">
        <v>3867</v>
      </c>
      <c r="F983" s="375">
        <v>39617</v>
      </c>
      <c r="G983" t="s">
        <v>4967</v>
      </c>
      <c r="H983" t="s">
        <v>75</v>
      </c>
      <c r="I983" s="375">
        <v>45892</v>
      </c>
      <c r="J983" t="s">
        <v>3888</v>
      </c>
      <c r="K983" t="s">
        <v>75</v>
      </c>
      <c r="L983" s="33">
        <v>0</v>
      </c>
      <c r="M983" s="33">
        <v>0</v>
      </c>
      <c r="N983" s="33">
        <v>0</v>
      </c>
      <c r="O983" s="33">
        <v>0</v>
      </c>
      <c r="P983" s="33">
        <v>0</v>
      </c>
      <c r="Q983" s="33">
        <v>0</v>
      </c>
      <c r="R983" s="33">
        <v>0</v>
      </c>
      <c r="S983" s="33">
        <v>0</v>
      </c>
      <c r="T983" s="33">
        <v>0</v>
      </c>
      <c r="U983" s="33">
        <v>0</v>
      </c>
      <c r="V983" s="33">
        <v>0</v>
      </c>
      <c r="W983" s="33">
        <v>0</v>
      </c>
      <c r="X983" s="33">
        <v>0</v>
      </c>
      <c r="Y983" s="33">
        <v>0</v>
      </c>
      <c r="Z983" s="33">
        <v>0</v>
      </c>
      <c r="AA983" s="33">
        <v>435.25</v>
      </c>
      <c r="AB983" s="33">
        <v>230</v>
      </c>
      <c r="AC983" t="s">
        <v>3867</v>
      </c>
      <c r="AD983" t="s">
        <v>3867</v>
      </c>
      <c r="AE983" t="s">
        <v>3890</v>
      </c>
      <c r="AF983" t="s">
        <v>3876</v>
      </c>
    </row>
    <row r="984" spans="1:32" x14ac:dyDescent="0.25">
      <c r="A984" s="161">
        <v>45680</v>
      </c>
      <c r="B984" t="s">
        <v>3867</v>
      </c>
      <c r="C984" t="s">
        <v>75</v>
      </c>
      <c r="D984" t="s">
        <v>3891</v>
      </c>
      <c r="E984" t="s">
        <v>3867</v>
      </c>
      <c r="F984" s="375">
        <v>34963</v>
      </c>
      <c r="G984" t="s">
        <v>4748</v>
      </c>
      <c r="H984" t="s">
        <v>75</v>
      </c>
      <c r="I984" s="375">
        <v>45898</v>
      </c>
      <c r="J984" t="s">
        <v>3888</v>
      </c>
      <c r="K984" t="s">
        <v>75</v>
      </c>
      <c r="L984" s="33">
        <v>0</v>
      </c>
      <c r="M984" s="33">
        <v>0</v>
      </c>
      <c r="N984" s="33">
        <v>0</v>
      </c>
      <c r="O984" s="33">
        <v>0</v>
      </c>
      <c r="P984" s="33">
        <v>0</v>
      </c>
      <c r="Q984" s="33">
        <v>0</v>
      </c>
      <c r="R984" s="33">
        <v>0</v>
      </c>
      <c r="S984" s="33">
        <v>0</v>
      </c>
      <c r="T984" s="33">
        <v>0</v>
      </c>
      <c r="U984" s="33">
        <v>0</v>
      </c>
      <c r="V984" s="33">
        <v>0</v>
      </c>
      <c r="W984" s="33">
        <v>0</v>
      </c>
      <c r="X984" s="33">
        <v>0</v>
      </c>
      <c r="Y984" s="33">
        <v>0</v>
      </c>
      <c r="Z984" s="33">
        <v>0</v>
      </c>
      <c r="AA984" s="33">
        <v>483.75</v>
      </c>
      <c r="AB984" s="33">
        <v>199.24</v>
      </c>
      <c r="AC984" t="s">
        <v>3867</v>
      </c>
      <c r="AD984" t="s">
        <v>3867</v>
      </c>
      <c r="AE984" t="s">
        <v>3890</v>
      </c>
      <c r="AF984" t="s">
        <v>3876</v>
      </c>
    </row>
    <row r="985" spans="1:32" x14ac:dyDescent="0.25">
      <c r="A985" s="161">
        <v>45680</v>
      </c>
      <c r="B985" t="s">
        <v>3867</v>
      </c>
      <c r="C985" t="s">
        <v>75</v>
      </c>
      <c r="D985" t="s">
        <v>3996</v>
      </c>
      <c r="E985" t="s">
        <v>3867</v>
      </c>
      <c r="F985" s="375">
        <v>41018</v>
      </c>
      <c r="G985" t="s">
        <v>4663</v>
      </c>
      <c r="H985" t="s">
        <v>75</v>
      </c>
      <c r="I985" s="375">
        <v>45921</v>
      </c>
      <c r="J985" t="s">
        <v>3888</v>
      </c>
      <c r="K985" t="s">
        <v>75</v>
      </c>
      <c r="L985" s="33">
        <v>0</v>
      </c>
      <c r="M985" s="33">
        <v>0</v>
      </c>
      <c r="N985" s="33">
        <v>0</v>
      </c>
      <c r="O985" s="33">
        <v>0</v>
      </c>
      <c r="P985" s="33">
        <v>0</v>
      </c>
      <c r="Q985" s="33">
        <v>0</v>
      </c>
      <c r="R985" s="33">
        <v>0</v>
      </c>
      <c r="S985" s="33">
        <v>0</v>
      </c>
      <c r="T985" s="33">
        <v>0</v>
      </c>
      <c r="U985" s="33">
        <v>0</v>
      </c>
      <c r="V985" s="33">
        <v>0</v>
      </c>
      <c r="W985" s="33">
        <v>0</v>
      </c>
      <c r="X985" s="33">
        <v>0</v>
      </c>
      <c r="Y985" s="33">
        <v>0</v>
      </c>
      <c r="Z985" s="33">
        <v>0</v>
      </c>
      <c r="AA985" s="33">
        <v>372.75</v>
      </c>
      <c r="AB985" s="33">
        <v>0</v>
      </c>
      <c r="AC985" t="s">
        <v>3867</v>
      </c>
      <c r="AD985" t="s">
        <v>3867</v>
      </c>
      <c r="AE985" t="s">
        <v>3890</v>
      </c>
      <c r="AF985" t="s">
        <v>3876</v>
      </c>
    </row>
    <row r="986" spans="1:32" x14ac:dyDescent="0.25">
      <c r="A986" s="161">
        <v>45680</v>
      </c>
      <c r="B986" t="s">
        <v>3867</v>
      </c>
      <c r="C986" t="s">
        <v>75</v>
      </c>
      <c r="D986" t="s">
        <v>4334</v>
      </c>
      <c r="E986" t="s">
        <v>3867</v>
      </c>
      <c r="F986" s="375">
        <v>40890</v>
      </c>
      <c r="G986" t="s">
        <v>4683</v>
      </c>
      <c r="H986" t="s">
        <v>75</v>
      </c>
      <c r="I986" s="375">
        <v>45934</v>
      </c>
      <c r="J986" t="s">
        <v>3888</v>
      </c>
      <c r="K986" t="s">
        <v>75</v>
      </c>
      <c r="L986" s="33">
        <v>0</v>
      </c>
      <c r="M986" s="33">
        <v>0</v>
      </c>
      <c r="N986" s="33">
        <v>0</v>
      </c>
      <c r="O986" s="33">
        <v>0</v>
      </c>
      <c r="P986" s="33">
        <v>0</v>
      </c>
      <c r="Q986" s="33">
        <v>0</v>
      </c>
      <c r="R986" s="33">
        <v>0</v>
      </c>
      <c r="S986" s="33">
        <v>0</v>
      </c>
      <c r="T986" s="33">
        <v>0</v>
      </c>
      <c r="U986" s="33">
        <v>0</v>
      </c>
      <c r="V986" s="33">
        <v>0</v>
      </c>
      <c r="W986" s="33">
        <v>0</v>
      </c>
      <c r="X986" s="33">
        <v>0</v>
      </c>
      <c r="Y986" s="33">
        <v>0</v>
      </c>
      <c r="Z986" s="33">
        <v>0</v>
      </c>
      <c r="AA986" s="33">
        <v>852.99</v>
      </c>
      <c r="AB986" s="33">
        <v>220</v>
      </c>
      <c r="AC986" t="s">
        <v>3867</v>
      </c>
      <c r="AD986" t="s">
        <v>3867</v>
      </c>
      <c r="AE986" t="s">
        <v>3890</v>
      </c>
      <c r="AF986" t="s">
        <v>3876</v>
      </c>
    </row>
    <row r="987" spans="1:32" x14ac:dyDescent="0.25">
      <c r="A987" s="161">
        <v>45682</v>
      </c>
      <c r="B987" t="s">
        <v>3867</v>
      </c>
      <c r="C987" t="s">
        <v>75</v>
      </c>
      <c r="D987" t="s">
        <v>3891</v>
      </c>
      <c r="E987" t="s">
        <v>3867</v>
      </c>
      <c r="F987" s="375">
        <v>39728</v>
      </c>
      <c r="G987" t="s">
        <v>4828</v>
      </c>
      <c r="H987" t="s">
        <v>75</v>
      </c>
      <c r="I987" s="375">
        <v>46069</v>
      </c>
      <c r="J987" t="s">
        <v>3888</v>
      </c>
      <c r="K987" t="s">
        <v>75</v>
      </c>
      <c r="L987" s="33">
        <v>0</v>
      </c>
      <c r="M987" s="33">
        <v>0</v>
      </c>
      <c r="N987" s="33">
        <v>0</v>
      </c>
      <c r="O987" s="33">
        <v>0</v>
      </c>
      <c r="P987" s="33">
        <v>0</v>
      </c>
      <c r="Q987" s="33">
        <v>0</v>
      </c>
      <c r="R987" s="33">
        <v>0</v>
      </c>
      <c r="S987" s="33">
        <v>0</v>
      </c>
      <c r="T987" s="33">
        <v>0</v>
      </c>
      <c r="U987" s="33">
        <v>0</v>
      </c>
      <c r="V987" s="33">
        <v>0</v>
      </c>
      <c r="W987" s="33">
        <v>0</v>
      </c>
      <c r="X987" s="33">
        <v>0</v>
      </c>
      <c r="Y987" s="33">
        <v>0</v>
      </c>
      <c r="Z987" s="33">
        <v>0</v>
      </c>
      <c r="AA987" s="33">
        <v>1068.83</v>
      </c>
      <c r="AB987" s="33">
        <v>2600.0100000000002</v>
      </c>
      <c r="AC987" t="s">
        <v>3867</v>
      </c>
      <c r="AD987" t="s">
        <v>3867</v>
      </c>
      <c r="AE987" t="s">
        <v>3890</v>
      </c>
      <c r="AF987" t="s">
        <v>3876</v>
      </c>
    </row>
    <row r="988" spans="1:32" x14ac:dyDescent="0.25">
      <c r="A988" s="161">
        <v>45683</v>
      </c>
      <c r="B988" t="s">
        <v>3867</v>
      </c>
      <c r="C988" t="s">
        <v>75</v>
      </c>
      <c r="D988" t="s">
        <v>3891</v>
      </c>
      <c r="E988" t="s">
        <v>3867</v>
      </c>
      <c r="F988" s="375">
        <v>36057</v>
      </c>
      <c r="G988" t="s">
        <v>4873</v>
      </c>
      <c r="H988" t="s">
        <v>75</v>
      </c>
      <c r="I988" s="375">
        <v>46154</v>
      </c>
      <c r="J988" t="s">
        <v>22</v>
      </c>
      <c r="K988" t="s">
        <v>75</v>
      </c>
      <c r="L988" s="33">
        <v>0</v>
      </c>
      <c r="M988" s="33">
        <v>0</v>
      </c>
      <c r="N988" s="33">
        <v>0</v>
      </c>
      <c r="O988" s="33">
        <v>0</v>
      </c>
      <c r="P988" s="33">
        <v>0</v>
      </c>
      <c r="Q988" s="33">
        <v>0</v>
      </c>
      <c r="R988" s="33">
        <v>0</v>
      </c>
      <c r="S988" s="33">
        <v>0</v>
      </c>
      <c r="T988" s="33">
        <v>0</v>
      </c>
      <c r="U988" s="33">
        <v>0</v>
      </c>
      <c r="V988" s="33">
        <v>0</v>
      </c>
      <c r="W988" s="33">
        <v>0</v>
      </c>
      <c r="X988" s="33">
        <v>0</v>
      </c>
      <c r="Y988" s="33">
        <v>0</v>
      </c>
      <c r="Z988" s="33">
        <v>0</v>
      </c>
      <c r="AA988" s="33">
        <v>310</v>
      </c>
      <c r="AB988" s="33">
        <v>0</v>
      </c>
      <c r="AC988" t="s">
        <v>3867</v>
      </c>
      <c r="AD988" t="s">
        <v>3867</v>
      </c>
      <c r="AE988" t="s">
        <v>3890</v>
      </c>
      <c r="AF988" t="s">
        <v>3876</v>
      </c>
    </row>
    <row r="989" spans="1:32" x14ac:dyDescent="0.25">
      <c r="A989" s="161">
        <v>45684</v>
      </c>
      <c r="B989" t="s">
        <v>3867</v>
      </c>
      <c r="C989" t="s">
        <v>75</v>
      </c>
      <c r="D989" t="s">
        <v>3891</v>
      </c>
      <c r="E989" t="s">
        <v>3867</v>
      </c>
      <c r="F989" s="375">
        <v>41051</v>
      </c>
      <c r="G989" t="s">
        <v>4892</v>
      </c>
      <c r="H989" t="s">
        <v>75</v>
      </c>
      <c r="I989" s="375">
        <v>46196</v>
      </c>
      <c r="J989" t="s">
        <v>3888</v>
      </c>
      <c r="K989" t="s">
        <v>75</v>
      </c>
      <c r="L989" s="33">
        <v>0</v>
      </c>
      <c r="M989" s="33">
        <v>0</v>
      </c>
      <c r="N989" s="33">
        <v>0</v>
      </c>
      <c r="O989" s="33">
        <v>0</v>
      </c>
      <c r="P989" s="33">
        <v>0</v>
      </c>
      <c r="Q989" s="33">
        <v>0</v>
      </c>
      <c r="R989" s="33">
        <v>0</v>
      </c>
      <c r="S989" s="33">
        <v>0</v>
      </c>
      <c r="T989" s="33">
        <v>0</v>
      </c>
      <c r="U989" s="33">
        <v>0</v>
      </c>
      <c r="V989" s="33">
        <v>0</v>
      </c>
      <c r="W989" s="33">
        <v>0</v>
      </c>
      <c r="X989" s="33">
        <v>0</v>
      </c>
      <c r="Y989" s="33">
        <v>0</v>
      </c>
      <c r="Z989" s="33">
        <v>0</v>
      </c>
      <c r="AA989" s="33">
        <v>336.6</v>
      </c>
      <c r="AB989" s="33">
        <v>0</v>
      </c>
      <c r="AC989" t="s">
        <v>3867</v>
      </c>
      <c r="AD989" t="s">
        <v>3867</v>
      </c>
      <c r="AE989" t="s">
        <v>3890</v>
      </c>
      <c r="AF989" t="s">
        <v>3876</v>
      </c>
    </row>
    <row r="990" spans="1:32" x14ac:dyDescent="0.25">
      <c r="A990" s="161">
        <v>45684</v>
      </c>
      <c r="B990" t="s">
        <v>3867</v>
      </c>
      <c r="C990" t="s">
        <v>75</v>
      </c>
      <c r="D990" t="s">
        <v>4334</v>
      </c>
      <c r="E990" t="s">
        <v>3867</v>
      </c>
      <c r="F990" s="375">
        <v>41052</v>
      </c>
      <c r="G990" t="s">
        <v>4918</v>
      </c>
      <c r="H990" t="s">
        <v>75</v>
      </c>
      <c r="I990" s="375">
        <v>46209</v>
      </c>
      <c r="J990" t="s">
        <v>22</v>
      </c>
      <c r="K990" t="s">
        <v>75</v>
      </c>
      <c r="L990" s="33">
        <v>0</v>
      </c>
      <c r="M990" s="33">
        <v>0</v>
      </c>
      <c r="N990" s="33">
        <v>0</v>
      </c>
      <c r="O990" s="33">
        <v>0</v>
      </c>
      <c r="P990" s="33">
        <v>0</v>
      </c>
      <c r="Q990" s="33">
        <v>0</v>
      </c>
      <c r="R990" s="33">
        <v>0</v>
      </c>
      <c r="S990" s="33">
        <v>0</v>
      </c>
      <c r="T990" s="33">
        <v>0</v>
      </c>
      <c r="U990" s="33">
        <v>0</v>
      </c>
      <c r="V990" s="33">
        <v>0</v>
      </c>
      <c r="W990" s="33">
        <v>0</v>
      </c>
      <c r="X990" s="33">
        <v>0</v>
      </c>
      <c r="Y990" s="33">
        <v>0</v>
      </c>
      <c r="Z990" s="33">
        <v>0</v>
      </c>
      <c r="AA990" s="33">
        <v>100</v>
      </c>
      <c r="AB990" s="33">
        <v>0</v>
      </c>
      <c r="AC990" t="s">
        <v>3867</v>
      </c>
      <c r="AD990" t="s">
        <v>3867</v>
      </c>
      <c r="AE990" t="s">
        <v>3890</v>
      </c>
      <c r="AF990" t="s">
        <v>3876</v>
      </c>
    </row>
    <row r="991" spans="1:32" x14ac:dyDescent="0.25">
      <c r="A991" s="161">
        <v>45684</v>
      </c>
      <c r="B991" t="s">
        <v>3867</v>
      </c>
      <c r="C991" t="s">
        <v>75</v>
      </c>
      <c r="D991" t="s">
        <v>3996</v>
      </c>
      <c r="E991" t="s">
        <v>3867</v>
      </c>
      <c r="F991" s="375">
        <v>38506</v>
      </c>
      <c r="G991" t="s">
        <v>4915</v>
      </c>
      <c r="H991" t="s">
        <v>75</v>
      </c>
      <c r="I991" s="375">
        <v>46282</v>
      </c>
      <c r="J991" t="s">
        <v>3888</v>
      </c>
      <c r="K991" t="s">
        <v>75</v>
      </c>
      <c r="L991" s="33">
        <v>0</v>
      </c>
      <c r="M991" s="33">
        <v>0</v>
      </c>
      <c r="N991" s="33">
        <v>0</v>
      </c>
      <c r="O991" s="33">
        <v>0</v>
      </c>
      <c r="P991" s="33">
        <v>0</v>
      </c>
      <c r="Q991" s="33">
        <v>0</v>
      </c>
      <c r="R991" s="33">
        <v>0</v>
      </c>
      <c r="S991" s="33">
        <v>0</v>
      </c>
      <c r="T991" s="33">
        <v>0</v>
      </c>
      <c r="U991" s="33">
        <v>0</v>
      </c>
      <c r="V991" s="33">
        <v>0</v>
      </c>
      <c r="W991" s="33">
        <v>0</v>
      </c>
      <c r="X991" s="33">
        <v>0</v>
      </c>
      <c r="Y991" s="33">
        <v>0</v>
      </c>
      <c r="Z991" s="33">
        <v>0</v>
      </c>
      <c r="AA991" s="33">
        <v>570.47</v>
      </c>
      <c r="AB991" s="33">
        <v>77.959999999999994</v>
      </c>
      <c r="AC991" t="s">
        <v>3867</v>
      </c>
      <c r="AD991" t="s">
        <v>3867</v>
      </c>
      <c r="AE991" t="s">
        <v>3890</v>
      </c>
      <c r="AF991" t="s">
        <v>3876</v>
      </c>
    </row>
    <row r="992" spans="1:32" x14ac:dyDescent="0.25">
      <c r="A992" s="161">
        <v>45685</v>
      </c>
      <c r="B992" t="s">
        <v>3867</v>
      </c>
      <c r="C992" t="s">
        <v>75</v>
      </c>
      <c r="D992" t="s">
        <v>3891</v>
      </c>
      <c r="E992" t="s">
        <v>3867</v>
      </c>
      <c r="F992" s="375">
        <v>39617</v>
      </c>
      <c r="G992" t="s">
        <v>4967</v>
      </c>
      <c r="H992" t="s">
        <v>75</v>
      </c>
      <c r="I992" s="375">
        <v>46442</v>
      </c>
      <c r="J992" t="s">
        <v>3888</v>
      </c>
      <c r="K992" t="s">
        <v>75</v>
      </c>
      <c r="L992" s="33">
        <v>0</v>
      </c>
      <c r="M992" s="33">
        <v>0</v>
      </c>
      <c r="N992" s="33">
        <v>0</v>
      </c>
      <c r="O992" s="33">
        <v>0</v>
      </c>
      <c r="P992" s="33">
        <v>0</v>
      </c>
      <c r="Q992" s="33">
        <v>0</v>
      </c>
      <c r="R992" s="33">
        <v>0</v>
      </c>
      <c r="S992" s="33">
        <v>0</v>
      </c>
      <c r="T992" s="33">
        <v>0</v>
      </c>
      <c r="U992" s="33">
        <v>0</v>
      </c>
      <c r="V992" s="33">
        <v>0</v>
      </c>
      <c r="W992" s="33">
        <v>0</v>
      </c>
      <c r="X992" s="33">
        <v>0</v>
      </c>
      <c r="Y992" s="33">
        <v>0</v>
      </c>
      <c r="Z992" s="33">
        <v>0</v>
      </c>
      <c r="AA992" s="33">
        <v>225.75</v>
      </c>
      <c r="AB992" s="33">
        <v>230</v>
      </c>
      <c r="AC992" t="s">
        <v>3867</v>
      </c>
      <c r="AD992" t="s">
        <v>3867</v>
      </c>
      <c r="AE992" t="s">
        <v>3890</v>
      </c>
      <c r="AF992" t="s">
        <v>3876</v>
      </c>
    </row>
    <row r="993" spans="1:32" x14ac:dyDescent="0.25">
      <c r="A993" s="161">
        <v>45686</v>
      </c>
      <c r="B993" t="s">
        <v>3867</v>
      </c>
      <c r="C993" t="s">
        <v>75</v>
      </c>
      <c r="D993" t="s">
        <v>3996</v>
      </c>
      <c r="E993" t="s">
        <v>3867</v>
      </c>
      <c r="F993" s="375">
        <v>40821</v>
      </c>
      <c r="G993" t="s">
        <v>3932</v>
      </c>
      <c r="H993" t="s">
        <v>75</v>
      </c>
      <c r="I993" s="375">
        <v>46483</v>
      </c>
      <c r="J993" t="s">
        <v>3888</v>
      </c>
      <c r="K993" t="s">
        <v>75</v>
      </c>
      <c r="L993" s="33">
        <v>0</v>
      </c>
      <c r="M993" s="33">
        <v>0</v>
      </c>
      <c r="N993" s="33">
        <v>0</v>
      </c>
      <c r="O993" s="33">
        <v>0</v>
      </c>
      <c r="P993" s="33">
        <v>0</v>
      </c>
      <c r="Q993" s="33">
        <v>0</v>
      </c>
      <c r="R993" s="33">
        <v>0</v>
      </c>
      <c r="S993" s="33">
        <v>0</v>
      </c>
      <c r="T993" s="33">
        <v>0</v>
      </c>
      <c r="U993" s="33">
        <v>0</v>
      </c>
      <c r="V993" s="33">
        <v>0</v>
      </c>
      <c r="W993" s="33">
        <v>0</v>
      </c>
      <c r="X993" s="33">
        <v>0</v>
      </c>
      <c r="Y993" s="33">
        <v>0</v>
      </c>
      <c r="Z993" s="33">
        <v>0</v>
      </c>
      <c r="AA993" s="33">
        <v>21.5</v>
      </c>
      <c r="AB993" s="33">
        <v>0</v>
      </c>
      <c r="AC993" t="s">
        <v>3867</v>
      </c>
      <c r="AD993" t="s">
        <v>3867</v>
      </c>
      <c r="AE993" t="s">
        <v>3890</v>
      </c>
      <c r="AF993" t="s">
        <v>3876</v>
      </c>
    </row>
    <row r="994" spans="1:32" x14ac:dyDescent="0.25">
      <c r="A994" s="161">
        <v>45686</v>
      </c>
      <c r="B994" t="s">
        <v>3867</v>
      </c>
      <c r="C994" t="s">
        <v>75</v>
      </c>
      <c r="D994" t="s">
        <v>4334</v>
      </c>
      <c r="E994" t="s">
        <v>3867</v>
      </c>
      <c r="F994" s="375">
        <v>39813</v>
      </c>
      <c r="G994" t="s">
        <v>4798</v>
      </c>
      <c r="H994" t="s">
        <v>75</v>
      </c>
      <c r="I994" s="375">
        <v>46497</v>
      </c>
      <c r="J994" t="s">
        <v>3888</v>
      </c>
      <c r="K994" t="s">
        <v>75</v>
      </c>
      <c r="L994" s="33">
        <v>0</v>
      </c>
      <c r="M994" s="33">
        <v>0</v>
      </c>
      <c r="N994" s="33">
        <v>0</v>
      </c>
      <c r="O994" s="33">
        <v>0</v>
      </c>
      <c r="P994" s="33">
        <v>0</v>
      </c>
      <c r="Q994" s="33">
        <v>0</v>
      </c>
      <c r="R994" s="33">
        <v>0</v>
      </c>
      <c r="S994" s="33">
        <v>0</v>
      </c>
      <c r="T994" s="33">
        <v>0</v>
      </c>
      <c r="U994" s="33">
        <v>0</v>
      </c>
      <c r="V994" s="33">
        <v>0</v>
      </c>
      <c r="W994" s="33">
        <v>0</v>
      </c>
      <c r="X994" s="33">
        <v>0</v>
      </c>
      <c r="Y994" s="33">
        <v>0</v>
      </c>
      <c r="Z994" s="33">
        <v>0</v>
      </c>
      <c r="AA994" s="33">
        <v>30</v>
      </c>
      <c r="AB994" s="33">
        <v>27</v>
      </c>
      <c r="AC994" t="s">
        <v>3867</v>
      </c>
      <c r="AD994" t="s">
        <v>3867</v>
      </c>
      <c r="AE994" t="s">
        <v>3890</v>
      </c>
      <c r="AF994" t="s">
        <v>3876</v>
      </c>
    </row>
    <row r="995" spans="1:32" x14ac:dyDescent="0.25">
      <c r="A995" s="161">
        <v>45687</v>
      </c>
      <c r="B995" t="s">
        <v>3867</v>
      </c>
      <c r="C995" t="s">
        <v>75</v>
      </c>
      <c r="D995" t="s">
        <v>3891</v>
      </c>
      <c r="E995" t="s">
        <v>3867</v>
      </c>
      <c r="F995" s="375">
        <v>41052</v>
      </c>
      <c r="G995" t="s">
        <v>4918</v>
      </c>
      <c r="H995" t="s">
        <v>75</v>
      </c>
      <c r="I995" s="375">
        <v>46606</v>
      </c>
      <c r="J995" t="s">
        <v>3888</v>
      </c>
      <c r="K995" t="s">
        <v>75</v>
      </c>
      <c r="L995" s="33">
        <v>0</v>
      </c>
      <c r="M995" s="33">
        <v>0</v>
      </c>
      <c r="N995" s="33">
        <v>0</v>
      </c>
      <c r="O995" s="33">
        <v>0</v>
      </c>
      <c r="P995" s="33">
        <v>0</v>
      </c>
      <c r="Q995" s="33">
        <v>0</v>
      </c>
      <c r="R995" s="33">
        <v>0</v>
      </c>
      <c r="S995" s="33">
        <v>0</v>
      </c>
      <c r="T995" s="33">
        <v>0</v>
      </c>
      <c r="U995" s="33">
        <v>0</v>
      </c>
      <c r="V995" s="33">
        <v>0</v>
      </c>
      <c r="W995" s="33">
        <v>0</v>
      </c>
      <c r="X995" s="33">
        <v>0</v>
      </c>
      <c r="Y995" s="33">
        <v>0</v>
      </c>
      <c r="Z995" s="33">
        <v>0</v>
      </c>
      <c r="AA995" s="33">
        <v>797.59</v>
      </c>
      <c r="AB995" s="33">
        <v>0</v>
      </c>
      <c r="AC995" t="s">
        <v>3867</v>
      </c>
      <c r="AD995" t="s">
        <v>3867</v>
      </c>
      <c r="AE995" t="s">
        <v>3890</v>
      </c>
      <c r="AF995" t="s">
        <v>3876</v>
      </c>
    </row>
    <row r="996" spans="1:32" x14ac:dyDescent="0.25">
      <c r="A996" s="161">
        <v>45687</v>
      </c>
      <c r="B996" t="s">
        <v>3867</v>
      </c>
      <c r="C996" t="s">
        <v>75</v>
      </c>
      <c r="D996" t="s">
        <v>3891</v>
      </c>
      <c r="E996" t="s">
        <v>3867</v>
      </c>
      <c r="F996" s="375">
        <v>40414</v>
      </c>
      <c r="G996" t="s">
        <v>5121</v>
      </c>
      <c r="H996" t="s">
        <v>75</v>
      </c>
      <c r="I996" s="375">
        <v>46621</v>
      </c>
      <c r="J996" t="s">
        <v>3888</v>
      </c>
      <c r="K996" t="s">
        <v>75</v>
      </c>
      <c r="L996" s="33">
        <v>0</v>
      </c>
      <c r="M996" s="33">
        <v>0</v>
      </c>
      <c r="N996" s="33">
        <v>0</v>
      </c>
      <c r="O996" s="33">
        <v>0</v>
      </c>
      <c r="P996" s="33">
        <v>0</v>
      </c>
      <c r="Q996" s="33">
        <v>0</v>
      </c>
      <c r="R996" s="33">
        <v>0</v>
      </c>
      <c r="S996" s="33">
        <v>0</v>
      </c>
      <c r="T996" s="33">
        <v>0</v>
      </c>
      <c r="U996" s="33">
        <v>0</v>
      </c>
      <c r="V996" s="33">
        <v>0</v>
      </c>
      <c r="W996" s="33">
        <v>0</v>
      </c>
      <c r="X996" s="33">
        <v>0</v>
      </c>
      <c r="Y996" s="33">
        <v>0</v>
      </c>
      <c r="Z996" s="33">
        <v>0</v>
      </c>
      <c r="AA996" s="33">
        <v>12</v>
      </c>
      <c r="AB996" s="33">
        <v>0</v>
      </c>
      <c r="AC996" t="s">
        <v>3867</v>
      </c>
      <c r="AD996" t="s">
        <v>3867</v>
      </c>
      <c r="AE996" t="s">
        <v>3890</v>
      </c>
      <c r="AF996" t="s">
        <v>3876</v>
      </c>
    </row>
    <row r="997" spans="1:32" x14ac:dyDescent="0.25">
      <c r="A997" s="161">
        <v>45687</v>
      </c>
      <c r="B997" t="s">
        <v>3867</v>
      </c>
      <c r="C997" t="s">
        <v>75</v>
      </c>
      <c r="D997" t="s">
        <v>4334</v>
      </c>
      <c r="E997" t="s">
        <v>3867</v>
      </c>
      <c r="F997" s="375">
        <v>40766</v>
      </c>
      <c r="G997" t="s">
        <v>5173</v>
      </c>
      <c r="H997" t="s">
        <v>75</v>
      </c>
      <c r="I997" s="375">
        <v>46659</v>
      </c>
      <c r="J997" t="s">
        <v>3888</v>
      </c>
      <c r="K997" t="s">
        <v>75</v>
      </c>
      <c r="L997" s="33">
        <v>0</v>
      </c>
      <c r="M997" s="33">
        <v>0</v>
      </c>
      <c r="N997" s="33">
        <v>0</v>
      </c>
      <c r="O997" s="33">
        <v>0</v>
      </c>
      <c r="P997" s="33">
        <v>0</v>
      </c>
      <c r="Q997" s="33">
        <v>0</v>
      </c>
      <c r="R997" s="33">
        <v>0</v>
      </c>
      <c r="S997" s="33">
        <v>0</v>
      </c>
      <c r="T997" s="33">
        <v>0</v>
      </c>
      <c r="U997" s="33">
        <v>0</v>
      </c>
      <c r="V997" s="33">
        <v>0</v>
      </c>
      <c r="W997" s="33">
        <v>0</v>
      </c>
      <c r="X997" s="33">
        <v>0</v>
      </c>
      <c r="Y997" s="33">
        <v>0</v>
      </c>
      <c r="Z997" s="33">
        <v>0</v>
      </c>
      <c r="AA997" s="33">
        <v>81.48</v>
      </c>
      <c r="AB997" s="33">
        <v>0</v>
      </c>
      <c r="AC997" t="s">
        <v>3867</v>
      </c>
      <c r="AD997" t="s">
        <v>3867</v>
      </c>
      <c r="AE997" t="s">
        <v>3890</v>
      </c>
      <c r="AF997" t="s">
        <v>3876</v>
      </c>
    </row>
    <row r="998" spans="1:32" x14ac:dyDescent="0.25">
      <c r="A998" s="161">
        <v>45687</v>
      </c>
      <c r="B998" t="s">
        <v>3867</v>
      </c>
      <c r="C998" t="s">
        <v>75</v>
      </c>
      <c r="D998" t="s">
        <v>4334</v>
      </c>
      <c r="E998" t="s">
        <v>3867</v>
      </c>
      <c r="F998" s="375">
        <v>41055</v>
      </c>
      <c r="G998" t="s">
        <v>5118</v>
      </c>
      <c r="H998" t="s">
        <v>75</v>
      </c>
      <c r="I998" s="375">
        <v>46671</v>
      </c>
      <c r="J998" t="s">
        <v>3888</v>
      </c>
      <c r="K998" t="s">
        <v>75</v>
      </c>
      <c r="L998" s="33">
        <v>0</v>
      </c>
      <c r="M998" s="33">
        <v>0</v>
      </c>
      <c r="N998" s="33">
        <v>0</v>
      </c>
      <c r="O998" s="33">
        <v>0</v>
      </c>
      <c r="P998" s="33">
        <v>0</v>
      </c>
      <c r="Q998" s="33">
        <v>0</v>
      </c>
      <c r="R998" s="33">
        <v>0</v>
      </c>
      <c r="S998" s="33">
        <v>0</v>
      </c>
      <c r="T998" s="33">
        <v>0</v>
      </c>
      <c r="U998" s="33">
        <v>0</v>
      </c>
      <c r="V998" s="33">
        <v>0</v>
      </c>
      <c r="W998" s="33">
        <v>0</v>
      </c>
      <c r="X998" s="33">
        <v>0</v>
      </c>
      <c r="Y998" s="33">
        <v>0</v>
      </c>
      <c r="Z998" s="33">
        <v>0</v>
      </c>
      <c r="AA998" s="33">
        <v>103.6</v>
      </c>
      <c r="AB998" s="33">
        <v>0</v>
      </c>
      <c r="AC998" t="s">
        <v>3867</v>
      </c>
      <c r="AD998" t="s">
        <v>3867</v>
      </c>
      <c r="AE998" t="s">
        <v>3890</v>
      </c>
      <c r="AF998" t="s">
        <v>3876</v>
      </c>
    </row>
    <row r="999" spans="1:32" x14ac:dyDescent="0.25">
      <c r="A999" s="161">
        <v>45688</v>
      </c>
      <c r="B999" t="s">
        <v>3867</v>
      </c>
      <c r="C999" t="s">
        <v>75</v>
      </c>
      <c r="D999" t="s">
        <v>3891</v>
      </c>
      <c r="E999" t="s">
        <v>3867</v>
      </c>
      <c r="F999" s="375">
        <v>37565</v>
      </c>
      <c r="G999" t="s">
        <v>5066</v>
      </c>
      <c r="H999" t="s">
        <v>75</v>
      </c>
      <c r="I999" s="375">
        <v>46713</v>
      </c>
      <c r="J999" t="s">
        <v>3888</v>
      </c>
      <c r="K999" t="s">
        <v>75</v>
      </c>
      <c r="L999" s="33">
        <v>0</v>
      </c>
      <c r="M999" s="33">
        <v>0</v>
      </c>
      <c r="N999" s="33">
        <v>0</v>
      </c>
      <c r="O999" s="33">
        <v>0</v>
      </c>
      <c r="P999" s="33">
        <v>0</v>
      </c>
      <c r="Q999" s="33">
        <v>0</v>
      </c>
      <c r="R999" s="33">
        <v>0</v>
      </c>
      <c r="S999" s="33">
        <v>0</v>
      </c>
      <c r="T999" s="33">
        <v>0</v>
      </c>
      <c r="U999" s="33">
        <v>0</v>
      </c>
      <c r="V999" s="33">
        <v>0</v>
      </c>
      <c r="W999" s="33">
        <v>0</v>
      </c>
      <c r="X999" s="33">
        <v>0</v>
      </c>
      <c r="Y999" s="33">
        <v>0</v>
      </c>
      <c r="Z999" s="33">
        <v>0</v>
      </c>
      <c r="AA999" s="33">
        <v>495</v>
      </c>
      <c r="AB999" s="33">
        <v>391.04</v>
      </c>
      <c r="AC999" t="s">
        <v>3867</v>
      </c>
      <c r="AD999" t="s">
        <v>3867</v>
      </c>
      <c r="AE999" t="s">
        <v>3890</v>
      </c>
      <c r="AF999" t="s">
        <v>3876</v>
      </c>
    </row>
  </sheetData>
  <autoFilter ref="A2:AF999" xr:uid="{00000000-0001-0000-0800-000000000000}"/>
  <mergeCells count="1">
    <mergeCell ref="A1:A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P128"/>
  <sheetViews>
    <sheetView topLeftCell="F1" workbookViewId="0">
      <pane ySplit="5" topLeftCell="A6" activePane="bottomLeft" state="frozen"/>
      <selection activeCell="F1" sqref="F1"/>
      <selection pane="bottomLeft" activeCell="J76" sqref="J76"/>
    </sheetView>
  </sheetViews>
  <sheetFormatPr defaultRowHeight="15" x14ac:dyDescent="0.25"/>
  <cols>
    <col min="1" max="1" width="22.42578125" bestFit="1" customWidth="1"/>
    <col min="2" max="2" width="20" bestFit="1" customWidth="1"/>
    <col min="3" max="3" width="19.140625" bestFit="1" customWidth="1"/>
    <col min="4" max="4" width="15.140625" bestFit="1" customWidth="1"/>
    <col min="5" max="5" width="27.140625" bestFit="1" customWidth="1"/>
    <col min="6" max="6" width="27.140625" customWidth="1"/>
    <col min="7" max="8" width="27.140625" style="40" customWidth="1"/>
    <col min="9" max="10" width="27.140625" customWidth="1"/>
    <col min="11" max="11" width="22.42578125" bestFit="1" customWidth="1"/>
    <col min="12" max="12" width="20" style="40" bestFit="1" customWidth="1"/>
    <col min="13" max="13" width="19.140625" style="40" bestFit="1" customWidth="1"/>
    <col min="14" max="14" width="23.140625" style="40" customWidth="1"/>
    <col min="15" max="15" width="23" style="40" customWidth="1"/>
    <col min="16" max="16" width="23.85546875" style="40" bestFit="1" customWidth="1"/>
    <col min="17" max="24" width="9.85546875" bestFit="1" customWidth="1"/>
    <col min="25" max="25" width="11.42578125" bestFit="1" customWidth="1"/>
  </cols>
  <sheetData>
    <row r="1" spans="1:16" x14ac:dyDescent="0.25">
      <c r="A1" s="5" t="s">
        <v>0</v>
      </c>
      <c r="B1" s="5"/>
      <c r="C1" s="6"/>
      <c r="D1" s="6"/>
    </row>
    <row r="2" spans="1:16" x14ac:dyDescent="0.25">
      <c r="A2" s="7" t="s">
        <v>8</v>
      </c>
      <c r="B2" s="8"/>
      <c r="C2" s="8"/>
      <c r="D2" s="8"/>
      <c r="K2" s="74" t="s">
        <v>3844</v>
      </c>
      <c r="L2" t="s">
        <v>7770</v>
      </c>
    </row>
    <row r="3" spans="1:16" x14ac:dyDescent="0.25">
      <c r="A3" s="7" t="s">
        <v>9</v>
      </c>
      <c r="B3" s="8"/>
      <c r="C3" s="8"/>
      <c r="D3" s="8"/>
      <c r="F3" s="452" t="s">
        <v>5275</v>
      </c>
      <c r="G3" s="452"/>
      <c r="H3" s="452"/>
    </row>
    <row r="4" spans="1:16" x14ac:dyDescent="0.25">
      <c r="A4" s="7" t="s">
        <v>2081</v>
      </c>
      <c r="B4" s="8"/>
      <c r="C4" s="8"/>
      <c r="D4" s="9"/>
      <c r="F4" s="376"/>
      <c r="G4" s="380" t="s">
        <v>5270</v>
      </c>
      <c r="H4" s="380"/>
      <c r="L4" s="74" t="s">
        <v>5270</v>
      </c>
      <c r="M4"/>
      <c r="N4"/>
      <c r="O4"/>
      <c r="P4"/>
    </row>
    <row r="5" spans="1:16" ht="15.75" thickBot="1" x14ac:dyDescent="0.3">
      <c r="A5" s="5" t="s">
        <v>0</v>
      </c>
      <c r="B5" s="5"/>
      <c r="C5" s="6"/>
      <c r="D5" s="6"/>
      <c r="F5" s="377" t="s">
        <v>357</v>
      </c>
      <c r="G5" s="381" t="s">
        <v>5269</v>
      </c>
      <c r="H5" s="381" t="s">
        <v>5271</v>
      </c>
      <c r="K5" s="74" t="s">
        <v>357</v>
      </c>
      <c r="L5" t="s">
        <v>5269</v>
      </c>
      <c r="M5" t="s">
        <v>5271</v>
      </c>
      <c r="N5" t="s">
        <v>5272</v>
      </c>
      <c r="O5" t="s">
        <v>5273</v>
      </c>
      <c r="P5" t="s">
        <v>5274</v>
      </c>
    </row>
    <row r="6" spans="1:16" ht="30.75" thickBot="1" x14ac:dyDescent="0.3">
      <c r="A6" s="10" t="s">
        <v>10</v>
      </c>
      <c r="B6" s="11" t="s">
        <v>2</v>
      </c>
      <c r="C6" s="11" t="s">
        <v>3</v>
      </c>
      <c r="D6" s="12" t="s">
        <v>11</v>
      </c>
      <c r="F6" t="s">
        <v>3867</v>
      </c>
      <c r="G6" s="40">
        <v>0</v>
      </c>
      <c r="H6" s="40">
        <v>0</v>
      </c>
      <c r="K6" s="49" t="s">
        <v>3867</v>
      </c>
      <c r="L6">
        <v>0</v>
      </c>
      <c r="M6">
        <v>0</v>
      </c>
      <c r="N6">
        <v>0</v>
      </c>
      <c r="O6">
        <v>0</v>
      </c>
      <c r="P6">
        <v>35267.179999999993</v>
      </c>
    </row>
    <row r="7" spans="1:16" ht="15.75" thickBot="1" x14ac:dyDescent="0.3">
      <c r="A7" s="7" t="s">
        <v>5</v>
      </c>
      <c r="B7" s="13"/>
      <c r="C7" s="13"/>
      <c r="D7" s="14"/>
      <c r="F7" t="s">
        <v>75</v>
      </c>
      <c r="G7" s="40">
        <v>0</v>
      </c>
      <c r="H7" s="40">
        <v>0</v>
      </c>
      <c r="K7" s="75" t="s">
        <v>75</v>
      </c>
      <c r="L7">
        <v>0</v>
      </c>
      <c r="M7">
        <v>0</v>
      </c>
      <c r="N7">
        <v>0</v>
      </c>
      <c r="O7">
        <v>0</v>
      </c>
      <c r="P7">
        <v>35267.179999999993</v>
      </c>
    </row>
    <row r="8" spans="1:16" ht="15.75" thickBot="1" x14ac:dyDescent="0.3">
      <c r="A8" s="15" t="s">
        <v>12</v>
      </c>
      <c r="B8" s="68">
        <f>H30</f>
        <v>21054.260000000002</v>
      </c>
      <c r="C8" s="69"/>
      <c r="D8" s="1">
        <f>B8-C8</f>
        <v>21054.260000000002</v>
      </c>
      <c r="E8" s="2"/>
      <c r="F8" s="4" t="s">
        <v>1914</v>
      </c>
      <c r="G8" s="44">
        <v>107484.65</v>
      </c>
      <c r="H8" s="44">
        <v>20668.990000000002</v>
      </c>
      <c r="I8" s="2"/>
      <c r="J8" s="2"/>
      <c r="K8" s="49" t="s">
        <v>1914</v>
      </c>
      <c r="L8">
        <v>107484.65</v>
      </c>
      <c r="M8">
        <v>18449.36</v>
      </c>
      <c r="N8">
        <v>98.4</v>
      </c>
      <c r="O8">
        <v>12470.83</v>
      </c>
      <c r="P8">
        <v>0</v>
      </c>
    </row>
    <row r="9" spans="1:16" x14ac:dyDescent="0.25">
      <c r="A9" s="16" t="s">
        <v>13</v>
      </c>
      <c r="B9" s="17">
        <f>SUM(B8)</f>
        <v>21054.260000000002</v>
      </c>
      <c r="C9" s="17">
        <f>SUM(C8)</f>
        <v>0</v>
      </c>
      <c r="D9" s="17">
        <f>SUM(D8)</f>
        <v>21054.260000000002</v>
      </c>
      <c r="F9" t="s">
        <v>3903</v>
      </c>
      <c r="G9" s="40">
        <v>100579.5</v>
      </c>
      <c r="H9" s="40">
        <v>0</v>
      </c>
      <c r="K9" s="75" t="s">
        <v>3903</v>
      </c>
      <c r="L9">
        <v>100579.5</v>
      </c>
      <c r="M9">
        <v>0</v>
      </c>
      <c r="N9">
        <v>0</v>
      </c>
      <c r="O9">
        <v>0</v>
      </c>
      <c r="P9">
        <v>0</v>
      </c>
    </row>
    <row r="10" spans="1:16" ht="15.75" thickBot="1" x14ac:dyDescent="0.3">
      <c r="A10" s="21"/>
      <c r="B10" s="22"/>
      <c r="C10" s="22"/>
      <c r="D10" s="22"/>
      <c r="F10" t="s">
        <v>3909</v>
      </c>
      <c r="G10" s="40">
        <v>2539.1999999999998</v>
      </c>
      <c r="H10" s="40">
        <v>634.79999999999995</v>
      </c>
      <c r="K10" s="75" t="s">
        <v>3909</v>
      </c>
      <c r="L10">
        <v>2539.1999999999998</v>
      </c>
      <c r="M10">
        <v>634.79999999999995</v>
      </c>
      <c r="N10">
        <v>98.4</v>
      </c>
      <c r="O10">
        <v>436.8</v>
      </c>
      <c r="P10">
        <v>0</v>
      </c>
    </row>
    <row r="11" spans="1:16" ht="15.75" thickBot="1" x14ac:dyDescent="0.3">
      <c r="A11" s="23"/>
      <c r="B11" s="65"/>
      <c r="C11" s="24"/>
      <c r="D11" s="1">
        <f t="shared" ref="D11:D16" si="0">B11-C11</f>
        <v>0</v>
      </c>
      <c r="F11" t="s">
        <v>3923</v>
      </c>
      <c r="G11" s="40">
        <v>2164.75</v>
      </c>
      <c r="H11" s="40">
        <v>530.25</v>
      </c>
      <c r="K11" s="75" t="s">
        <v>3923</v>
      </c>
      <c r="L11">
        <v>2164.75</v>
      </c>
      <c r="M11">
        <v>530.25</v>
      </c>
      <c r="N11">
        <v>0</v>
      </c>
      <c r="O11">
        <v>221.55</v>
      </c>
      <c r="P11">
        <v>0</v>
      </c>
    </row>
    <row r="12" spans="1:16" ht="15.75" thickBot="1" x14ac:dyDescent="0.3">
      <c r="A12" s="30" t="s">
        <v>15</v>
      </c>
      <c r="B12" s="70">
        <f>G33</f>
        <v>840</v>
      </c>
      <c r="C12" s="31"/>
      <c r="D12" s="1">
        <f t="shared" si="0"/>
        <v>840</v>
      </c>
      <c r="F12" t="s">
        <v>4084</v>
      </c>
      <c r="G12" s="40">
        <v>1096.2</v>
      </c>
      <c r="H12" s="40">
        <v>274.05</v>
      </c>
      <c r="K12" s="75" t="s">
        <v>4084</v>
      </c>
      <c r="L12">
        <v>1096.2</v>
      </c>
      <c r="M12">
        <v>274.05</v>
      </c>
      <c r="N12">
        <v>0</v>
      </c>
      <c r="O12">
        <v>274.05</v>
      </c>
      <c r="P12">
        <v>0</v>
      </c>
    </row>
    <row r="13" spans="1:16" x14ac:dyDescent="0.25">
      <c r="A13" s="30" t="s">
        <v>16</v>
      </c>
      <c r="B13" s="70">
        <f>G34</f>
        <v>754.4</v>
      </c>
      <c r="C13" s="31"/>
      <c r="D13" s="31">
        <f t="shared" si="0"/>
        <v>754.4</v>
      </c>
      <c r="F13" t="s">
        <v>3962</v>
      </c>
      <c r="G13" s="40">
        <v>1000</v>
      </c>
      <c r="H13" s="40">
        <v>1633</v>
      </c>
      <c r="K13" s="75" t="s">
        <v>3962</v>
      </c>
      <c r="L13">
        <v>1000</v>
      </c>
      <c r="M13">
        <v>1633</v>
      </c>
      <c r="N13">
        <v>0</v>
      </c>
      <c r="O13">
        <v>0</v>
      </c>
      <c r="P13">
        <v>0</v>
      </c>
    </row>
    <row r="14" spans="1:16" x14ac:dyDescent="0.25">
      <c r="A14" s="25" t="s">
        <v>14</v>
      </c>
      <c r="B14" s="70">
        <f>G32</f>
        <v>1800</v>
      </c>
      <c r="C14" s="31"/>
      <c r="D14" s="31">
        <f t="shared" si="0"/>
        <v>1800</v>
      </c>
      <c r="F14" t="s">
        <v>3871</v>
      </c>
      <c r="G14" s="40">
        <v>105</v>
      </c>
      <c r="H14" s="40">
        <v>16454.280000000002</v>
      </c>
      <c r="K14" s="75" t="s">
        <v>3871</v>
      </c>
      <c r="L14">
        <v>105</v>
      </c>
      <c r="M14">
        <v>14234.65</v>
      </c>
      <c r="N14">
        <v>0</v>
      </c>
      <c r="O14">
        <v>9959.24</v>
      </c>
      <c r="P14">
        <v>0</v>
      </c>
    </row>
    <row r="15" spans="1:16" x14ac:dyDescent="0.25">
      <c r="A15" s="30" t="s">
        <v>17</v>
      </c>
      <c r="B15" s="70"/>
      <c r="C15" s="31"/>
      <c r="D15" s="31">
        <f t="shared" si="0"/>
        <v>0</v>
      </c>
      <c r="F15" t="s">
        <v>3935</v>
      </c>
      <c r="G15" s="40">
        <v>0</v>
      </c>
      <c r="H15" s="40">
        <v>1142.6099999999999</v>
      </c>
      <c r="K15" s="75" t="s">
        <v>3935</v>
      </c>
      <c r="L15">
        <v>0</v>
      </c>
      <c r="M15">
        <v>1142.6099999999999</v>
      </c>
      <c r="N15">
        <v>0</v>
      </c>
      <c r="O15">
        <v>1579.1899999999998</v>
      </c>
      <c r="P15">
        <v>0</v>
      </c>
    </row>
    <row r="16" spans="1:16" ht="15.75" thickBot="1" x14ac:dyDescent="0.3">
      <c r="A16" s="30" t="s">
        <v>18</v>
      </c>
      <c r="B16" s="70">
        <f>G31</f>
        <v>40649</v>
      </c>
      <c r="C16" s="31"/>
      <c r="D16" s="31">
        <f t="shared" si="0"/>
        <v>40649</v>
      </c>
      <c r="F16" s="4" t="s">
        <v>3895</v>
      </c>
      <c r="G16" s="44">
        <v>2756</v>
      </c>
      <c r="H16" s="44">
        <v>1723.98</v>
      </c>
      <c r="K16" s="49" t="s">
        <v>3895</v>
      </c>
      <c r="L16">
        <v>2756</v>
      </c>
      <c r="M16">
        <v>1173.98</v>
      </c>
      <c r="N16">
        <v>1218</v>
      </c>
      <c r="O16">
        <v>13772.98</v>
      </c>
      <c r="P16">
        <v>0</v>
      </c>
    </row>
    <row r="17" spans="1:16" ht="15.75" thickBot="1" x14ac:dyDescent="0.3">
      <c r="A17" s="16" t="s">
        <v>19</v>
      </c>
      <c r="B17" s="29">
        <f>SUM(B11:B16)</f>
        <v>44043.4</v>
      </c>
      <c r="C17" s="29">
        <f t="shared" ref="C17:D17" si="1">SUM(C11:C16)</f>
        <v>0</v>
      </c>
      <c r="D17" s="29">
        <f t="shared" si="1"/>
        <v>44043.4</v>
      </c>
      <c r="F17" t="s">
        <v>3903</v>
      </c>
      <c r="G17" s="40">
        <v>1820</v>
      </c>
      <c r="H17" s="40">
        <v>0</v>
      </c>
      <c r="K17" s="75" t="s">
        <v>3903</v>
      </c>
      <c r="L17">
        <v>1820</v>
      </c>
      <c r="M17">
        <v>0</v>
      </c>
      <c r="N17">
        <v>0</v>
      </c>
      <c r="O17">
        <v>0</v>
      </c>
      <c r="P17">
        <v>0</v>
      </c>
    </row>
    <row r="18" spans="1:16" ht="15.75" thickTop="1" x14ac:dyDescent="0.25">
      <c r="A18" s="16"/>
      <c r="B18" s="17"/>
      <c r="C18" s="17"/>
      <c r="D18" s="17"/>
      <c r="F18" t="s">
        <v>3909</v>
      </c>
      <c r="G18" s="40">
        <v>936</v>
      </c>
      <c r="H18" s="40">
        <v>234</v>
      </c>
      <c r="K18" s="75" t="s">
        <v>3909</v>
      </c>
      <c r="L18">
        <v>936</v>
      </c>
      <c r="M18">
        <v>234</v>
      </c>
      <c r="N18">
        <v>0</v>
      </c>
      <c r="O18">
        <v>234</v>
      </c>
      <c r="P18">
        <v>0</v>
      </c>
    </row>
    <row r="19" spans="1:16" x14ac:dyDescent="0.25">
      <c r="A19" s="16" t="s">
        <v>20</v>
      </c>
      <c r="B19" s="17">
        <f>B9+B17</f>
        <v>65097.66</v>
      </c>
      <c r="C19" s="17">
        <f>C9+C17</f>
        <v>0</v>
      </c>
      <c r="D19" s="17">
        <f>D9+D17</f>
        <v>65097.66</v>
      </c>
      <c r="F19" t="s">
        <v>3871</v>
      </c>
      <c r="G19" s="40">
        <v>0</v>
      </c>
      <c r="H19" s="40">
        <v>499.98</v>
      </c>
      <c r="K19" s="75" t="s">
        <v>3871</v>
      </c>
      <c r="L19">
        <v>0</v>
      </c>
      <c r="M19">
        <v>499.98</v>
      </c>
      <c r="N19">
        <v>0</v>
      </c>
      <c r="O19">
        <v>499.98</v>
      </c>
      <c r="P19">
        <v>0</v>
      </c>
    </row>
    <row r="20" spans="1:16" x14ac:dyDescent="0.25">
      <c r="A20" s="16"/>
      <c r="B20" s="17"/>
      <c r="C20" s="17"/>
      <c r="D20" s="17"/>
      <c r="F20" t="s">
        <v>3935</v>
      </c>
      <c r="G20" s="40">
        <v>0</v>
      </c>
      <c r="H20" s="40">
        <v>990</v>
      </c>
      <c r="K20" s="75" t="s">
        <v>3935</v>
      </c>
      <c r="L20">
        <v>0</v>
      </c>
      <c r="M20">
        <v>440</v>
      </c>
      <c r="N20">
        <v>600</v>
      </c>
      <c r="O20">
        <v>13039</v>
      </c>
      <c r="P20">
        <v>0</v>
      </c>
    </row>
    <row r="21" spans="1:16" ht="16.5" thickBot="1" x14ac:dyDescent="0.3">
      <c r="A21" s="18" t="s">
        <v>6</v>
      </c>
      <c r="B21" s="17"/>
      <c r="C21" s="17"/>
      <c r="D21" s="17"/>
      <c r="F21" t="s">
        <v>75</v>
      </c>
      <c r="G21" s="40">
        <v>0</v>
      </c>
      <c r="H21" s="40">
        <v>0</v>
      </c>
      <c r="K21" s="75" t="s">
        <v>75</v>
      </c>
      <c r="L21">
        <v>0</v>
      </c>
      <c r="M21">
        <v>0</v>
      </c>
      <c r="N21">
        <v>618</v>
      </c>
      <c r="O21">
        <v>0</v>
      </c>
      <c r="P21">
        <v>0</v>
      </c>
    </row>
    <row r="22" spans="1:16" ht="15.75" thickBot="1" x14ac:dyDescent="0.3">
      <c r="A22" s="19" t="s">
        <v>12</v>
      </c>
      <c r="B22" s="72">
        <f>H45+G51</f>
        <v>27524.399999999998</v>
      </c>
      <c r="C22" s="20"/>
      <c r="D22" s="1">
        <f>B22-C22</f>
        <v>27524.399999999998</v>
      </c>
      <c r="E22" s="2"/>
      <c r="F22" s="4" t="s">
        <v>3997</v>
      </c>
      <c r="G22" s="44">
        <v>51626.259999999995</v>
      </c>
      <c r="H22" s="44">
        <v>30014.900000000009</v>
      </c>
      <c r="I22" s="2"/>
      <c r="J22" s="2"/>
      <c r="K22" s="49" t="s">
        <v>3997</v>
      </c>
      <c r="L22">
        <v>51119.86</v>
      </c>
      <c r="M22">
        <v>25558.42</v>
      </c>
      <c r="N22">
        <v>598.9</v>
      </c>
      <c r="O22">
        <v>29434.62</v>
      </c>
      <c r="P22">
        <v>0</v>
      </c>
    </row>
    <row r="23" spans="1:16" x14ac:dyDescent="0.25">
      <c r="A23" s="16" t="s">
        <v>13</v>
      </c>
      <c r="B23" s="17">
        <f>SUM(B22)</f>
        <v>27524.399999999998</v>
      </c>
      <c r="C23" s="17">
        <f>SUM(C22)</f>
        <v>0</v>
      </c>
      <c r="D23" s="17">
        <f>SUM(D22)</f>
        <v>27524.399999999998</v>
      </c>
      <c r="F23" t="s">
        <v>3903</v>
      </c>
      <c r="G23" s="40">
        <v>24223.5</v>
      </c>
      <c r="H23" s="40">
        <v>0</v>
      </c>
      <c r="K23" s="75" t="s">
        <v>3903</v>
      </c>
      <c r="L23">
        <v>24223.5</v>
      </c>
      <c r="M23">
        <v>0</v>
      </c>
      <c r="N23">
        <v>0</v>
      </c>
      <c r="O23">
        <v>0</v>
      </c>
      <c r="P23">
        <v>0</v>
      </c>
    </row>
    <row r="24" spans="1:16" ht="15.75" thickBot="1" x14ac:dyDescent="0.3">
      <c r="A24" s="21"/>
      <c r="B24" s="22"/>
      <c r="C24" s="22"/>
      <c r="D24" s="22"/>
      <c r="F24" t="s">
        <v>3909</v>
      </c>
      <c r="G24" s="40">
        <v>16279.199999999999</v>
      </c>
      <c r="H24" s="40">
        <v>3982.7999999999997</v>
      </c>
      <c r="K24" s="75" t="s">
        <v>3909</v>
      </c>
      <c r="L24">
        <v>15772.8</v>
      </c>
      <c r="M24">
        <v>3856.2</v>
      </c>
      <c r="N24">
        <v>0</v>
      </c>
      <c r="O24">
        <v>3291.6</v>
      </c>
      <c r="P24">
        <v>0</v>
      </c>
    </row>
    <row r="25" spans="1:16" x14ac:dyDescent="0.25">
      <c r="A25" s="23"/>
      <c r="B25" s="65"/>
      <c r="C25" s="24"/>
      <c r="D25" s="31">
        <f t="shared" ref="D25:D31" si="2">B25-C25</f>
        <v>0</v>
      </c>
      <c r="F25" t="s">
        <v>3923</v>
      </c>
      <c r="G25" s="40">
        <v>6000.4</v>
      </c>
      <c r="H25" s="40">
        <v>1500.1</v>
      </c>
      <c r="K25" s="75" t="s">
        <v>3923</v>
      </c>
      <c r="L25">
        <v>6000.4</v>
      </c>
      <c r="M25">
        <v>1500.1</v>
      </c>
      <c r="N25">
        <v>0</v>
      </c>
      <c r="O25">
        <v>1500.1</v>
      </c>
      <c r="P25">
        <v>0</v>
      </c>
    </row>
    <row r="26" spans="1:16" x14ac:dyDescent="0.25">
      <c r="A26" s="23" t="s">
        <v>15</v>
      </c>
      <c r="B26" s="65">
        <f>G48</f>
        <v>2517.1999999999998</v>
      </c>
      <c r="C26" s="24"/>
      <c r="D26" s="31">
        <f t="shared" si="2"/>
        <v>2517.1999999999998</v>
      </c>
      <c r="F26" t="s">
        <v>4084</v>
      </c>
      <c r="G26" s="40">
        <v>911.96</v>
      </c>
      <c r="H26" s="40">
        <v>228</v>
      </c>
      <c r="K26" s="75" t="s">
        <v>4084</v>
      </c>
      <c r="L26">
        <v>911.96</v>
      </c>
      <c r="M26">
        <v>228</v>
      </c>
      <c r="N26">
        <v>0</v>
      </c>
      <c r="O26">
        <v>228</v>
      </c>
      <c r="P26">
        <v>0</v>
      </c>
    </row>
    <row r="27" spans="1:16" x14ac:dyDescent="0.25">
      <c r="A27" s="25" t="s">
        <v>16</v>
      </c>
      <c r="B27" s="65">
        <f>G50</f>
        <v>457.59999999999997</v>
      </c>
      <c r="C27" s="26"/>
      <c r="D27" s="31">
        <f t="shared" si="2"/>
        <v>457.59999999999997</v>
      </c>
      <c r="F27" t="s">
        <v>3962</v>
      </c>
      <c r="G27" s="40">
        <v>4115.2</v>
      </c>
      <c r="H27" s="40">
        <v>1028.8</v>
      </c>
      <c r="K27" s="75" t="s">
        <v>3962</v>
      </c>
      <c r="L27">
        <v>4115.2</v>
      </c>
      <c r="M27">
        <v>1028.8</v>
      </c>
      <c r="N27">
        <v>0</v>
      </c>
      <c r="O27">
        <v>792.3</v>
      </c>
      <c r="P27">
        <v>0</v>
      </c>
    </row>
    <row r="28" spans="1:16" x14ac:dyDescent="0.25">
      <c r="A28" s="25" t="s">
        <v>14</v>
      </c>
      <c r="B28" s="65">
        <f>G47</f>
        <v>8460</v>
      </c>
      <c r="C28" s="26"/>
      <c r="D28" s="31">
        <f t="shared" si="2"/>
        <v>8460</v>
      </c>
      <c r="F28" t="s">
        <v>3871</v>
      </c>
      <c r="G28" s="40">
        <v>96</v>
      </c>
      <c r="H28" s="40">
        <v>20224.880000000008</v>
      </c>
      <c r="K28" s="75" t="s">
        <v>3871</v>
      </c>
      <c r="L28">
        <v>96</v>
      </c>
      <c r="M28">
        <v>17219.43</v>
      </c>
      <c r="N28">
        <v>598.9</v>
      </c>
      <c r="O28">
        <v>15624.500000000002</v>
      </c>
      <c r="P28">
        <v>0</v>
      </c>
    </row>
    <row r="29" spans="1:16" x14ac:dyDescent="0.25">
      <c r="A29" s="25" t="s">
        <v>17</v>
      </c>
      <c r="B29" s="65">
        <f>G49</f>
        <v>1025.96</v>
      </c>
      <c r="C29" s="26"/>
      <c r="D29" s="31">
        <f t="shared" si="2"/>
        <v>1025.96</v>
      </c>
      <c r="F29" t="s">
        <v>3935</v>
      </c>
      <c r="G29" s="40">
        <v>0</v>
      </c>
      <c r="H29" s="40">
        <v>3050.3199999999997</v>
      </c>
      <c r="K29" s="75" t="s">
        <v>3935</v>
      </c>
      <c r="L29">
        <v>0</v>
      </c>
      <c r="M29">
        <v>1725.8899999999999</v>
      </c>
      <c r="N29">
        <v>0</v>
      </c>
      <c r="O29">
        <v>7998.12</v>
      </c>
      <c r="P29">
        <v>0</v>
      </c>
    </row>
    <row r="30" spans="1:16" x14ac:dyDescent="0.25">
      <c r="A30" s="25" t="s">
        <v>18</v>
      </c>
      <c r="B30" s="66">
        <f>G46</f>
        <v>40926.9</v>
      </c>
      <c r="C30" s="26"/>
      <c r="D30" s="26">
        <f t="shared" si="2"/>
        <v>40926.9</v>
      </c>
      <c r="F30" s="4" t="s">
        <v>3878</v>
      </c>
      <c r="G30" s="44">
        <v>44043.4</v>
      </c>
      <c r="H30" s="44">
        <v>21054.260000000002</v>
      </c>
      <c r="K30" s="49" t="s">
        <v>3878</v>
      </c>
      <c r="L30">
        <v>44043.4</v>
      </c>
      <c r="M30">
        <v>19952.170000000002</v>
      </c>
      <c r="N30">
        <v>15723.56</v>
      </c>
      <c r="O30">
        <v>37920.090000000004</v>
      </c>
      <c r="P30">
        <v>0</v>
      </c>
    </row>
    <row r="31" spans="1:16" ht="15.75" thickBot="1" x14ac:dyDescent="0.3">
      <c r="A31" s="299" t="s">
        <v>2238</v>
      </c>
      <c r="B31" s="67"/>
      <c r="C31" s="28"/>
      <c r="D31" s="28">
        <f t="shared" si="2"/>
        <v>0</v>
      </c>
      <c r="F31" t="s">
        <v>3903</v>
      </c>
      <c r="G31" s="40">
        <v>40649</v>
      </c>
      <c r="H31" s="40">
        <v>0</v>
      </c>
      <c r="K31" s="75" t="s">
        <v>3903</v>
      </c>
      <c r="L31">
        <v>40649</v>
      </c>
      <c r="M31">
        <v>0</v>
      </c>
      <c r="N31">
        <v>0</v>
      </c>
      <c r="O31">
        <v>0</v>
      </c>
      <c r="P31">
        <v>0</v>
      </c>
    </row>
    <row r="32" spans="1:16" ht="15.75" thickBot="1" x14ac:dyDescent="0.3">
      <c r="A32" s="16" t="s">
        <v>19</v>
      </c>
      <c r="B32" s="297">
        <f>SUM(B25:B31)</f>
        <v>53387.66</v>
      </c>
      <c r="C32" s="297">
        <f t="shared" ref="C32:D32" si="3">SUM(C25:C31)</f>
        <v>0</v>
      </c>
      <c r="D32" s="297">
        <f t="shared" si="3"/>
        <v>53387.66</v>
      </c>
      <c r="E32" s="2"/>
      <c r="F32" s="2" t="s">
        <v>3909</v>
      </c>
      <c r="G32" s="40">
        <v>1800</v>
      </c>
      <c r="H32" s="40">
        <v>450</v>
      </c>
      <c r="I32" s="2"/>
      <c r="J32" s="2"/>
      <c r="K32" s="75" t="s">
        <v>3909</v>
      </c>
      <c r="L32">
        <v>1800</v>
      </c>
      <c r="M32">
        <v>450</v>
      </c>
      <c r="N32">
        <v>0</v>
      </c>
      <c r="O32">
        <v>420</v>
      </c>
      <c r="P32">
        <v>0</v>
      </c>
    </row>
    <row r="33" spans="1:16" ht="15.75" thickTop="1" x14ac:dyDescent="0.25">
      <c r="F33" t="s">
        <v>3923</v>
      </c>
      <c r="G33" s="40">
        <v>840</v>
      </c>
      <c r="H33" s="40">
        <v>210</v>
      </c>
      <c r="K33" s="75" t="s">
        <v>3923</v>
      </c>
      <c r="L33">
        <v>840</v>
      </c>
      <c r="M33">
        <v>210</v>
      </c>
      <c r="N33">
        <v>0</v>
      </c>
      <c r="O33">
        <v>210</v>
      </c>
      <c r="P33">
        <v>0</v>
      </c>
    </row>
    <row r="34" spans="1:16" x14ac:dyDescent="0.25">
      <c r="A34" s="7" t="s">
        <v>21</v>
      </c>
      <c r="B34" s="4">
        <f>B23+B32</f>
        <v>80912.06</v>
      </c>
      <c r="C34" s="4">
        <f>C23+C32</f>
        <v>0</v>
      </c>
      <c r="D34" s="4">
        <f>D23+D32</f>
        <v>80912.06</v>
      </c>
      <c r="E34" s="3"/>
      <c r="F34" t="s">
        <v>3962</v>
      </c>
      <c r="G34" s="40">
        <v>754.4</v>
      </c>
      <c r="H34" s="40">
        <v>188.6</v>
      </c>
      <c r="I34" s="3"/>
      <c r="J34" s="3"/>
      <c r="K34" s="75" t="s">
        <v>3962</v>
      </c>
      <c r="L34">
        <v>754.4</v>
      </c>
      <c r="M34">
        <v>188.6</v>
      </c>
      <c r="N34">
        <v>0</v>
      </c>
      <c r="O34">
        <v>188</v>
      </c>
      <c r="P34">
        <v>0</v>
      </c>
    </row>
    <row r="35" spans="1:16" x14ac:dyDescent="0.25">
      <c r="A35" s="7"/>
      <c r="B35" s="4"/>
      <c r="C35" s="4"/>
      <c r="D35" s="4"/>
      <c r="E35" s="3"/>
      <c r="F35" t="s">
        <v>3871</v>
      </c>
      <c r="G35" s="40">
        <v>0</v>
      </c>
      <c r="H35" s="40">
        <v>18946.370000000003</v>
      </c>
      <c r="I35" s="3"/>
      <c r="J35" s="3"/>
      <c r="K35" s="75" t="s">
        <v>3871</v>
      </c>
      <c r="L35">
        <v>0</v>
      </c>
      <c r="M35">
        <v>17844.280000000002</v>
      </c>
      <c r="N35">
        <v>5994.3799999999992</v>
      </c>
      <c r="O35">
        <v>17439.530000000002</v>
      </c>
      <c r="P35">
        <v>0</v>
      </c>
    </row>
    <row r="36" spans="1:16" ht="16.5" thickBot="1" x14ac:dyDescent="0.3">
      <c r="A36" s="18" t="s">
        <v>68</v>
      </c>
      <c r="B36" s="17"/>
      <c r="C36" s="17"/>
      <c r="D36" s="17"/>
      <c r="F36" t="s">
        <v>3935</v>
      </c>
      <c r="G36" s="40">
        <v>0</v>
      </c>
      <c r="H36" s="40">
        <v>1259.29</v>
      </c>
      <c r="K36" s="75" t="s">
        <v>3935</v>
      </c>
      <c r="L36">
        <v>0</v>
      </c>
      <c r="M36">
        <v>1259.29</v>
      </c>
      <c r="N36">
        <v>0</v>
      </c>
      <c r="O36">
        <v>19662.560000000001</v>
      </c>
      <c r="P36">
        <v>0</v>
      </c>
    </row>
    <row r="37" spans="1:16" ht="15.75" thickBot="1" x14ac:dyDescent="0.3">
      <c r="A37" s="19" t="s">
        <v>12</v>
      </c>
      <c r="B37" s="72">
        <f>H22+G28</f>
        <v>30110.900000000009</v>
      </c>
      <c r="C37" s="20"/>
      <c r="D37" s="1">
        <f>B37-C37</f>
        <v>30110.900000000009</v>
      </c>
      <c r="E37" s="2"/>
      <c r="F37" s="2" t="s">
        <v>75</v>
      </c>
      <c r="G37" s="40">
        <v>0</v>
      </c>
      <c r="H37" s="40">
        <v>0</v>
      </c>
      <c r="I37" s="2"/>
      <c r="J37" s="2"/>
      <c r="K37" s="75" t="s">
        <v>75</v>
      </c>
      <c r="L37">
        <v>0</v>
      </c>
      <c r="M37">
        <v>0</v>
      </c>
      <c r="N37">
        <v>9729.18</v>
      </c>
      <c r="O37">
        <v>0</v>
      </c>
      <c r="P37">
        <v>0</v>
      </c>
    </row>
    <row r="38" spans="1:16" x14ac:dyDescent="0.25">
      <c r="A38" s="16" t="s">
        <v>13</v>
      </c>
      <c r="B38" s="17">
        <f>SUM(B37)</f>
        <v>30110.900000000009</v>
      </c>
      <c r="C38" s="17">
        <f>SUM(C37)</f>
        <v>0</v>
      </c>
      <c r="D38" s="17">
        <f>SUM(D37)</f>
        <v>30110.900000000009</v>
      </c>
      <c r="F38" s="4" t="s">
        <v>2236</v>
      </c>
      <c r="G38" s="44">
        <v>20138.530000000002</v>
      </c>
      <c r="H38" s="44">
        <v>18013.22</v>
      </c>
      <c r="K38" s="49" t="s">
        <v>2236</v>
      </c>
      <c r="L38">
        <v>17444.38</v>
      </c>
      <c r="M38">
        <v>12764.880000000001</v>
      </c>
      <c r="N38">
        <v>0</v>
      </c>
      <c r="O38">
        <v>12406.259999999998</v>
      </c>
      <c r="P38">
        <v>0</v>
      </c>
    </row>
    <row r="39" spans="1:16" ht="15.75" thickBot="1" x14ac:dyDescent="0.3">
      <c r="A39" s="21"/>
      <c r="B39" s="22"/>
      <c r="C39" s="22"/>
      <c r="D39" s="22"/>
      <c r="F39" t="s">
        <v>3903</v>
      </c>
      <c r="G39" s="40">
        <v>4882.5</v>
      </c>
      <c r="H39" s="40">
        <v>0</v>
      </c>
      <c r="K39" s="75" t="s">
        <v>3903</v>
      </c>
      <c r="L39">
        <v>4882.5</v>
      </c>
      <c r="M39">
        <v>0</v>
      </c>
      <c r="N39">
        <v>0</v>
      </c>
      <c r="O39">
        <v>0</v>
      </c>
      <c r="P39">
        <v>0</v>
      </c>
    </row>
    <row r="40" spans="1:16" x14ac:dyDescent="0.25">
      <c r="A40" s="23"/>
      <c r="B40" s="24"/>
      <c r="C40" s="24"/>
      <c r="D40" s="31">
        <f t="shared" ref="D40:D44" si="4">B40-C40</f>
        <v>0</v>
      </c>
      <c r="F40" t="s">
        <v>3909</v>
      </c>
      <c r="G40" s="40">
        <v>4701.6000000000004</v>
      </c>
      <c r="H40" s="40">
        <v>995.40000000000009</v>
      </c>
      <c r="K40" s="75" t="s">
        <v>3909</v>
      </c>
      <c r="L40">
        <v>3703.2</v>
      </c>
      <c r="M40">
        <v>745.8</v>
      </c>
      <c r="N40">
        <v>0</v>
      </c>
      <c r="O40">
        <v>715.8</v>
      </c>
      <c r="P40">
        <v>0</v>
      </c>
    </row>
    <row r="41" spans="1:16" x14ac:dyDescent="0.25">
      <c r="A41" s="23" t="s">
        <v>15</v>
      </c>
      <c r="B41" s="24">
        <f>G25</f>
        <v>6000.4</v>
      </c>
      <c r="C41" s="24"/>
      <c r="D41" s="31">
        <f t="shared" si="4"/>
        <v>6000.4</v>
      </c>
      <c r="F41" t="s">
        <v>3923</v>
      </c>
      <c r="G41" s="40">
        <v>8661.4500000000007</v>
      </c>
      <c r="H41" s="40">
        <v>1807.0500000000002</v>
      </c>
      <c r="K41" s="75" t="s">
        <v>3923</v>
      </c>
      <c r="L41">
        <v>6965.7</v>
      </c>
      <c r="M41">
        <v>1507.8</v>
      </c>
      <c r="N41">
        <v>0</v>
      </c>
      <c r="O41">
        <v>242.2</v>
      </c>
      <c r="P41">
        <v>0</v>
      </c>
    </row>
    <row r="42" spans="1:16" x14ac:dyDescent="0.25">
      <c r="A42" s="25" t="s">
        <v>16</v>
      </c>
      <c r="B42" s="24">
        <f>G27</f>
        <v>4115.2</v>
      </c>
      <c r="C42" s="26"/>
      <c r="D42" s="31">
        <f t="shared" si="4"/>
        <v>4115.2</v>
      </c>
      <c r="F42" t="s">
        <v>4084</v>
      </c>
      <c r="G42" s="40">
        <v>1892.98</v>
      </c>
      <c r="H42" s="40">
        <v>330.75</v>
      </c>
      <c r="K42" s="75" t="s">
        <v>4084</v>
      </c>
      <c r="L42">
        <v>1892.98</v>
      </c>
      <c r="M42">
        <v>330.75</v>
      </c>
      <c r="N42">
        <v>0</v>
      </c>
      <c r="O42">
        <v>330.75</v>
      </c>
      <c r="P42">
        <v>0</v>
      </c>
    </row>
    <row r="43" spans="1:16" x14ac:dyDescent="0.25">
      <c r="A43" s="25" t="s">
        <v>14</v>
      </c>
      <c r="B43" s="24">
        <f>G24</f>
        <v>16279.199999999999</v>
      </c>
      <c r="C43" s="26"/>
      <c r="D43" s="31">
        <f t="shared" si="4"/>
        <v>16279.199999999999</v>
      </c>
      <c r="F43" t="s">
        <v>3871</v>
      </c>
      <c r="G43" s="40">
        <v>0</v>
      </c>
      <c r="H43" s="40">
        <v>12045.980000000001</v>
      </c>
      <c r="K43" s="75" t="s">
        <v>3871</v>
      </c>
      <c r="L43">
        <v>0</v>
      </c>
      <c r="M43">
        <v>8845.08</v>
      </c>
      <c r="N43">
        <v>0</v>
      </c>
      <c r="O43">
        <v>8808.4699999999993</v>
      </c>
      <c r="P43">
        <v>0</v>
      </c>
    </row>
    <row r="44" spans="1:16" x14ac:dyDescent="0.25">
      <c r="A44" s="25" t="s">
        <v>17</v>
      </c>
      <c r="B44" s="24">
        <f>G26</f>
        <v>911.96</v>
      </c>
      <c r="C44" s="26"/>
      <c r="D44" s="31">
        <f t="shared" si="4"/>
        <v>911.96</v>
      </c>
      <c r="F44" t="s">
        <v>3935</v>
      </c>
      <c r="G44" s="40">
        <v>0</v>
      </c>
      <c r="H44" s="40">
        <v>2834.04</v>
      </c>
      <c r="K44" s="75" t="s">
        <v>3935</v>
      </c>
      <c r="L44">
        <v>0</v>
      </c>
      <c r="M44">
        <v>1335.45</v>
      </c>
      <c r="N44">
        <v>0</v>
      </c>
      <c r="O44">
        <v>2309.04</v>
      </c>
      <c r="P44">
        <v>0</v>
      </c>
    </row>
    <row r="45" spans="1:16" x14ac:dyDescent="0.25">
      <c r="A45" s="25" t="s">
        <v>18</v>
      </c>
      <c r="B45" s="26">
        <f>G23</f>
        <v>24223.5</v>
      </c>
      <c r="C45" s="26"/>
      <c r="D45" s="26">
        <f>B45-C45</f>
        <v>24223.5</v>
      </c>
      <c r="F45" s="4" t="s">
        <v>3907</v>
      </c>
      <c r="G45" s="44">
        <v>54387.659999999996</v>
      </c>
      <c r="H45" s="44">
        <v>26524.399999999998</v>
      </c>
      <c r="K45" s="49" t="s">
        <v>3907</v>
      </c>
      <c r="L45">
        <v>54123.659999999996</v>
      </c>
      <c r="M45">
        <v>21287.8</v>
      </c>
      <c r="N45">
        <v>1525.44</v>
      </c>
      <c r="O45">
        <v>18228.77</v>
      </c>
      <c r="P45">
        <v>0</v>
      </c>
    </row>
    <row r="46" spans="1:16" ht="15.75" thickBot="1" x14ac:dyDescent="0.3">
      <c r="A46" s="296" t="s">
        <v>2238</v>
      </c>
      <c r="B46" s="298"/>
      <c r="C46" s="298"/>
      <c r="D46" s="28">
        <f>B46-C46</f>
        <v>0</v>
      </c>
      <c r="F46" t="s">
        <v>3903</v>
      </c>
      <c r="G46" s="40">
        <v>40926.9</v>
      </c>
      <c r="H46" s="40">
        <v>0</v>
      </c>
      <c r="K46" s="75" t="s">
        <v>3903</v>
      </c>
      <c r="L46">
        <v>40926.9</v>
      </c>
      <c r="M46">
        <v>0</v>
      </c>
      <c r="N46">
        <v>0</v>
      </c>
      <c r="O46">
        <v>0</v>
      </c>
      <c r="P46">
        <v>0</v>
      </c>
    </row>
    <row r="47" spans="1:16" ht="15.75" thickBot="1" x14ac:dyDescent="0.3">
      <c r="A47" s="16" t="s">
        <v>19</v>
      </c>
      <c r="B47" s="297">
        <f>SUM(B40:B46)</f>
        <v>51530.259999999995</v>
      </c>
      <c r="C47" s="297">
        <f t="shared" ref="C47:D47" si="5">SUM(C40:C46)</f>
        <v>0</v>
      </c>
      <c r="D47" s="297">
        <f t="shared" si="5"/>
        <v>51530.259999999995</v>
      </c>
      <c r="E47" s="2"/>
      <c r="F47" s="2" t="s">
        <v>3909</v>
      </c>
      <c r="G47" s="40">
        <v>8460</v>
      </c>
      <c r="H47" s="40">
        <v>1572</v>
      </c>
      <c r="I47" s="2"/>
      <c r="J47" s="2"/>
      <c r="K47" s="75" t="s">
        <v>3909</v>
      </c>
      <c r="L47">
        <v>8196</v>
      </c>
      <c r="M47">
        <v>1506</v>
      </c>
      <c r="N47">
        <v>216</v>
      </c>
      <c r="O47">
        <v>1045.8</v>
      </c>
      <c r="P47">
        <v>0</v>
      </c>
    </row>
    <row r="48" spans="1:16" ht="15.75" thickTop="1" x14ac:dyDescent="0.25">
      <c r="F48" t="s">
        <v>3923</v>
      </c>
      <c r="G48" s="40">
        <v>2517.1999999999998</v>
      </c>
      <c r="H48" s="40">
        <v>629.29999999999995</v>
      </c>
      <c r="K48" s="75" t="s">
        <v>3923</v>
      </c>
      <c r="L48">
        <v>2517.1999999999998</v>
      </c>
      <c r="M48">
        <v>629.29999999999995</v>
      </c>
      <c r="N48">
        <v>0</v>
      </c>
      <c r="O48">
        <v>174.3</v>
      </c>
      <c r="P48">
        <v>0</v>
      </c>
    </row>
    <row r="49" spans="1:16" x14ac:dyDescent="0.25">
      <c r="A49" s="7" t="s">
        <v>69</v>
      </c>
      <c r="B49" s="4">
        <f>B38+B47</f>
        <v>81641.16</v>
      </c>
      <c r="C49" s="4">
        <f>C38+C47</f>
        <v>0</v>
      </c>
      <c r="D49" s="4">
        <f>D38+D47</f>
        <v>81641.16</v>
      </c>
      <c r="E49" s="3"/>
      <c r="F49" t="s">
        <v>4084</v>
      </c>
      <c r="G49" s="40">
        <v>1025.96</v>
      </c>
      <c r="H49" s="40">
        <v>114</v>
      </c>
      <c r="I49" s="3"/>
      <c r="J49" s="3"/>
      <c r="K49" s="75" t="s">
        <v>4084</v>
      </c>
      <c r="L49">
        <v>1025.96</v>
      </c>
      <c r="M49">
        <v>114</v>
      </c>
      <c r="N49">
        <v>0</v>
      </c>
      <c r="O49">
        <v>114</v>
      </c>
      <c r="P49">
        <v>0</v>
      </c>
    </row>
    <row r="50" spans="1:16" x14ac:dyDescent="0.25">
      <c r="A50" s="7"/>
      <c r="B50" s="4"/>
      <c r="C50" s="4"/>
      <c r="D50" s="4"/>
      <c r="E50" s="3"/>
      <c r="F50" t="s">
        <v>3962</v>
      </c>
      <c r="G50" s="40">
        <v>457.59999999999997</v>
      </c>
      <c r="H50" s="40">
        <v>114.39999999999999</v>
      </c>
      <c r="I50" s="3"/>
      <c r="J50" s="3"/>
      <c r="K50" s="75" t="s">
        <v>3962</v>
      </c>
      <c r="L50">
        <v>457.59999999999997</v>
      </c>
      <c r="M50">
        <v>114.39999999999999</v>
      </c>
      <c r="N50">
        <v>0</v>
      </c>
      <c r="O50">
        <v>114.39999999999999</v>
      </c>
      <c r="P50">
        <v>0</v>
      </c>
    </row>
    <row r="51" spans="1:16" ht="16.5" thickBot="1" x14ac:dyDescent="0.3">
      <c r="A51" s="18" t="s">
        <v>160</v>
      </c>
      <c r="B51" s="17"/>
      <c r="C51" s="17"/>
      <c r="D51" s="17"/>
      <c r="F51" t="s">
        <v>3871</v>
      </c>
      <c r="G51" s="40">
        <v>1000</v>
      </c>
      <c r="H51" s="40">
        <v>22280.44</v>
      </c>
      <c r="K51" s="75" t="s">
        <v>3871</v>
      </c>
      <c r="L51">
        <v>1000</v>
      </c>
      <c r="M51">
        <v>18054.84</v>
      </c>
      <c r="N51">
        <v>593.04</v>
      </c>
      <c r="O51">
        <v>15438.529999999999</v>
      </c>
      <c r="P51">
        <v>0</v>
      </c>
    </row>
    <row r="52" spans="1:16" ht="15.75" thickBot="1" x14ac:dyDescent="0.3">
      <c r="A52" s="19" t="s">
        <v>12</v>
      </c>
      <c r="B52" s="72">
        <f>H16+G20</f>
        <v>1723.98</v>
      </c>
      <c r="C52" s="20"/>
      <c r="D52" s="1">
        <f>B52-C52</f>
        <v>1723.98</v>
      </c>
      <c r="E52" s="2"/>
      <c r="F52" s="2" t="s">
        <v>3935</v>
      </c>
      <c r="G52" s="40">
        <v>0</v>
      </c>
      <c r="H52" s="40">
        <v>1814.26</v>
      </c>
      <c r="I52" s="2"/>
      <c r="J52" s="2"/>
      <c r="K52" s="75" t="s">
        <v>3935</v>
      </c>
      <c r="L52">
        <v>0</v>
      </c>
      <c r="M52">
        <v>869.26</v>
      </c>
      <c r="N52">
        <v>716.4</v>
      </c>
      <c r="O52">
        <v>1341.74</v>
      </c>
      <c r="P52">
        <v>0</v>
      </c>
    </row>
    <row r="53" spans="1:16" x14ac:dyDescent="0.25">
      <c r="A53" s="16" t="s">
        <v>13</v>
      </c>
      <c r="B53" s="17">
        <f>SUM(B52)</f>
        <v>1723.98</v>
      </c>
      <c r="C53" s="17">
        <f>SUM(C52)</f>
        <v>0</v>
      </c>
      <c r="D53" s="17">
        <f>SUM(D52)</f>
        <v>1723.98</v>
      </c>
      <c r="F53" s="4" t="s">
        <v>1054</v>
      </c>
      <c r="G53" s="44">
        <v>0</v>
      </c>
      <c r="H53" s="44">
        <v>0</v>
      </c>
      <c r="K53" s="49" t="s">
        <v>1054</v>
      </c>
      <c r="L53">
        <v>0</v>
      </c>
      <c r="M53">
        <v>0</v>
      </c>
      <c r="N53">
        <v>430.4</v>
      </c>
      <c r="O53">
        <v>0</v>
      </c>
      <c r="P53">
        <v>0</v>
      </c>
    </row>
    <row r="54" spans="1:16" ht="15.75" thickBot="1" x14ac:dyDescent="0.3">
      <c r="A54" s="21"/>
      <c r="B54" s="22"/>
      <c r="C54" s="22"/>
      <c r="D54" s="22"/>
      <c r="F54" t="s">
        <v>3909</v>
      </c>
      <c r="G54" s="40">
        <v>0</v>
      </c>
      <c r="H54" s="40">
        <v>0</v>
      </c>
      <c r="K54" s="75" t="s">
        <v>3909</v>
      </c>
      <c r="L54">
        <v>0</v>
      </c>
      <c r="M54">
        <v>0</v>
      </c>
      <c r="N54">
        <v>14.4</v>
      </c>
      <c r="O54">
        <v>0</v>
      </c>
      <c r="P54">
        <v>0</v>
      </c>
    </row>
    <row r="55" spans="1:16" x14ac:dyDescent="0.25">
      <c r="A55" s="23"/>
      <c r="B55" s="24"/>
      <c r="C55" s="24"/>
      <c r="D55" s="31">
        <f t="shared" ref="D55:D59" si="6">B55-C55</f>
        <v>0</v>
      </c>
      <c r="F55" t="s">
        <v>3871</v>
      </c>
      <c r="G55" s="40">
        <v>0</v>
      </c>
      <c r="H55" s="40">
        <v>0</v>
      </c>
      <c r="K55" s="75" t="s">
        <v>3871</v>
      </c>
      <c r="L55">
        <v>0</v>
      </c>
      <c r="M55">
        <v>0</v>
      </c>
      <c r="N55">
        <v>416</v>
      </c>
      <c r="O55">
        <v>0</v>
      </c>
      <c r="P55">
        <v>0</v>
      </c>
    </row>
    <row r="56" spans="1:16" x14ac:dyDescent="0.25">
      <c r="A56" s="23" t="s">
        <v>15</v>
      </c>
      <c r="B56" s="24"/>
      <c r="C56" s="24"/>
      <c r="D56" s="31">
        <f t="shared" si="6"/>
        <v>0</v>
      </c>
      <c r="F56" s="378" t="s">
        <v>7</v>
      </c>
      <c r="G56" s="382">
        <v>280436.50000000006</v>
      </c>
      <c r="H56" s="382">
        <v>117999.74999999997</v>
      </c>
      <c r="K56" s="49" t="s">
        <v>7</v>
      </c>
      <c r="L56">
        <v>276971.95</v>
      </c>
      <c r="M56">
        <v>99186.609999999986</v>
      </c>
      <c r="N56">
        <v>19594.700000000004</v>
      </c>
      <c r="O56">
        <v>124233.55</v>
      </c>
      <c r="P56">
        <v>35267.179999999993</v>
      </c>
    </row>
    <row r="57" spans="1:16" x14ac:dyDescent="0.25">
      <c r="A57" s="25" t="s">
        <v>16</v>
      </c>
      <c r="B57" s="26"/>
      <c r="C57" s="26"/>
      <c r="D57" s="31">
        <f t="shared" si="6"/>
        <v>0</v>
      </c>
    </row>
    <row r="58" spans="1:16" x14ac:dyDescent="0.25">
      <c r="A58" s="25" t="s">
        <v>14</v>
      </c>
      <c r="B58" s="26">
        <f>G18</f>
        <v>936</v>
      </c>
      <c r="C58" s="26"/>
      <c r="D58" s="31">
        <f t="shared" si="6"/>
        <v>936</v>
      </c>
    </row>
    <row r="59" spans="1:16" x14ac:dyDescent="0.25">
      <c r="A59" s="25" t="s">
        <v>17</v>
      </c>
      <c r="B59" s="26"/>
      <c r="C59" s="26"/>
      <c r="D59" s="31">
        <f t="shared" si="6"/>
        <v>0</v>
      </c>
      <c r="F59" s="452" t="s">
        <v>5276</v>
      </c>
      <c r="G59" s="452"/>
      <c r="H59" s="452"/>
      <c r="I59" s="452"/>
      <c r="J59" s="452"/>
    </row>
    <row r="60" spans="1:16" x14ac:dyDescent="0.25">
      <c r="A60" s="25" t="s">
        <v>18</v>
      </c>
      <c r="B60" s="26">
        <f>G17</f>
        <v>1820</v>
      </c>
      <c r="C60" s="26"/>
      <c r="D60" s="31">
        <f>B60-C60</f>
        <v>1820</v>
      </c>
      <c r="F60" s="376"/>
      <c r="G60" s="376"/>
      <c r="H60" s="376"/>
      <c r="I60" s="376"/>
      <c r="J60" s="384"/>
    </row>
    <row r="61" spans="1:16" ht="15.75" thickBot="1" x14ac:dyDescent="0.3">
      <c r="A61" s="296" t="s">
        <v>2238</v>
      </c>
      <c r="B61" s="28"/>
      <c r="C61" s="28"/>
      <c r="D61" s="31">
        <f>B61-C61</f>
        <v>0</v>
      </c>
      <c r="F61" s="377" t="s">
        <v>357</v>
      </c>
      <c r="G61" s="377" t="s">
        <v>5272</v>
      </c>
      <c r="H61" s="377" t="s">
        <v>5273</v>
      </c>
      <c r="I61" s="377" t="s">
        <v>5274</v>
      </c>
      <c r="J61" s="385" t="s">
        <v>25</v>
      </c>
    </row>
    <row r="62" spans="1:16" ht="15.75" thickBot="1" x14ac:dyDescent="0.3">
      <c r="A62" s="16" t="s">
        <v>19</v>
      </c>
      <c r="B62" s="29">
        <f>SUM(B55:B61)</f>
        <v>2756</v>
      </c>
      <c r="C62" s="29">
        <f t="shared" ref="C62:D62" si="7">SUM(C55:C61)</f>
        <v>0</v>
      </c>
      <c r="D62" s="29">
        <f t="shared" si="7"/>
        <v>2756</v>
      </c>
      <c r="E62" s="2"/>
      <c r="F62" s="364" t="s">
        <v>3867</v>
      </c>
      <c r="G62" s="383">
        <v>0</v>
      </c>
      <c r="H62" s="383">
        <v>0</v>
      </c>
      <c r="I62" s="383">
        <v>35267.179999999993</v>
      </c>
      <c r="J62" s="383">
        <f>SUM(G62:I62)</f>
        <v>35267.179999999993</v>
      </c>
    </row>
    <row r="63" spans="1:16" ht="15.75" thickTop="1" x14ac:dyDescent="0.25">
      <c r="A63" s="16"/>
      <c r="B63" s="17"/>
      <c r="C63" s="17"/>
      <c r="D63" s="17"/>
      <c r="E63" s="2"/>
      <c r="F63" s="75" t="s">
        <v>75</v>
      </c>
      <c r="G63">
        <v>0</v>
      </c>
      <c r="H63">
        <v>0</v>
      </c>
      <c r="I63">
        <v>35267.179999999993</v>
      </c>
      <c r="J63">
        <f t="shared" ref="J63:J112" si="8">SUM(G63:I63)</f>
        <v>35267.179999999993</v>
      </c>
    </row>
    <row r="64" spans="1:16" x14ac:dyDescent="0.25">
      <c r="A64" s="7" t="s">
        <v>2962</v>
      </c>
      <c r="B64" s="4">
        <f>B53+B62</f>
        <v>4479.9799999999996</v>
      </c>
      <c r="C64" s="4">
        <f>C53+C62</f>
        <v>0</v>
      </c>
      <c r="D64" s="4">
        <f>D53+D62</f>
        <v>4479.9799999999996</v>
      </c>
      <c r="E64" s="3"/>
      <c r="F64" s="364" t="s">
        <v>1914</v>
      </c>
      <c r="G64" s="383">
        <v>98.4</v>
      </c>
      <c r="H64" s="383">
        <v>12470.83</v>
      </c>
      <c r="I64" s="383">
        <v>0</v>
      </c>
      <c r="J64" s="383">
        <f t="shared" si="8"/>
        <v>12569.23</v>
      </c>
    </row>
    <row r="65" spans="1:10" x14ac:dyDescent="0.25">
      <c r="A65" s="7"/>
      <c r="B65" s="4"/>
      <c r="C65" s="4"/>
      <c r="D65" s="4"/>
      <c r="F65" s="75" t="s">
        <v>3903</v>
      </c>
      <c r="G65">
        <v>0</v>
      </c>
      <c r="H65">
        <v>0</v>
      </c>
      <c r="I65">
        <v>0</v>
      </c>
      <c r="J65">
        <f t="shared" si="8"/>
        <v>0</v>
      </c>
    </row>
    <row r="66" spans="1:10" x14ac:dyDescent="0.25">
      <c r="A66" s="7"/>
      <c r="B66" s="4"/>
      <c r="C66" s="4"/>
      <c r="D66" s="4"/>
      <c r="E66" s="3"/>
      <c r="F66" s="75" t="s">
        <v>3909</v>
      </c>
      <c r="G66">
        <v>98.4</v>
      </c>
      <c r="H66">
        <v>436.8</v>
      </c>
      <c r="I66">
        <v>0</v>
      </c>
      <c r="J66">
        <f t="shared" si="8"/>
        <v>535.20000000000005</v>
      </c>
    </row>
    <row r="67" spans="1:10" ht="16.5" thickBot="1" x14ac:dyDescent="0.3">
      <c r="A67" s="18" t="s">
        <v>1914</v>
      </c>
      <c r="B67" s="17"/>
      <c r="C67" s="17"/>
      <c r="D67" s="17"/>
      <c r="E67" s="3"/>
      <c r="F67" s="75" t="s">
        <v>3923</v>
      </c>
      <c r="G67">
        <v>0</v>
      </c>
      <c r="H67">
        <v>221.55</v>
      </c>
      <c r="I67">
        <v>0</v>
      </c>
      <c r="J67">
        <f t="shared" si="8"/>
        <v>221.55</v>
      </c>
    </row>
    <row r="68" spans="1:10" ht="15.75" thickBot="1" x14ac:dyDescent="0.3">
      <c r="A68" s="19" t="s">
        <v>12</v>
      </c>
      <c r="B68" s="72">
        <f>H8+G14</f>
        <v>20773.990000000002</v>
      </c>
      <c r="C68" s="20"/>
      <c r="D68" s="1">
        <f>B68-C68</f>
        <v>20773.990000000002</v>
      </c>
      <c r="F68" s="75" t="s">
        <v>4084</v>
      </c>
      <c r="G68">
        <v>0</v>
      </c>
      <c r="H68">
        <v>274.05</v>
      </c>
      <c r="I68">
        <v>0</v>
      </c>
      <c r="J68">
        <f t="shared" si="8"/>
        <v>274.05</v>
      </c>
    </row>
    <row r="69" spans="1:10" x14ac:dyDescent="0.25">
      <c r="A69" s="16" t="s">
        <v>13</v>
      </c>
      <c r="B69" s="17">
        <f>SUM(B68)</f>
        <v>20773.990000000002</v>
      </c>
      <c r="C69" s="17">
        <f>SUM(C68)</f>
        <v>0</v>
      </c>
      <c r="D69" s="17">
        <f>SUM(D68)</f>
        <v>20773.990000000002</v>
      </c>
      <c r="E69" s="2"/>
      <c r="F69" s="75" t="s">
        <v>3962</v>
      </c>
      <c r="G69">
        <v>0</v>
      </c>
      <c r="H69">
        <v>0</v>
      </c>
      <c r="I69">
        <v>0</v>
      </c>
      <c r="J69">
        <f t="shared" si="8"/>
        <v>0</v>
      </c>
    </row>
    <row r="70" spans="1:10" ht="15.75" thickBot="1" x14ac:dyDescent="0.3">
      <c r="A70" s="21"/>
      <c r="B70" s="22"/>
      <c r="C70" s="22"/>
      <c r="D70" s="22"/>
      <c r="F70" s="75" t="s">
        <v>3871</v>
      </c>
      <c r="G70">
        <v>0</v>
      </c>
      <c r="H70">
        <v>9959.24</v>
      </c>
      <c r="I70">
        <v>0</v>
      </c>
      <c r="J70">
        <f t="shared" si="8"/>
        <v>9959.24</v>
      </c>
    </row>
    <row r="71" spans="1:10" x14ac:dyDescent="0.25">
      <c r="A71" s="23"/>
      <c r="B71" s="24"/>
      <c r="C71" s="24"/>
      <c r="D71" s="31">
        <f t="shared" ref="D71:D75" si="9">B71-C71</f>
        <v>0</v>
      </c>
      <c r="F71" s="75" t="s">
        <v>3935</v>
      </c>
      <c r="G71">
        <v>0</v>
      </c>
      <c r="H71">
        <v>1579.1899999999998</v>
      </c>
      <c r="I71">
        <v>0</v>
      </c>
      <c r="J71">
        <f t="shared" si="8"/>
        <v>1579.1899999999998</v>
      </c>
    </row>
    <row r="72" spans="1:10" x14ac:dyDescent="0.25">
      <c r="A72" s="23" t="s">
        <v>15</v>
      </c>
      <c r="B72" s="24">
        <f>G11</f>
        <v>2164.75</v>
      </c>
      <c r="C72" s="24"/>
      <c r="D72" s="31">
        <f t="shared" si="9"/>
        <v>2164.75</v>
      </c>
      <c r="F72" s="364" t="s">
        <v>3895</v>
      </c>
      <c r="G72" s="383">
        <v>1218</v>
      </c>
      <c r="H72" s="383">
        <v>13772.98</v>
      </c>
      <c r="I72" s="383">
        <v>0</v>
      </c>
      <c r="J72" s="383">
        <f t="shared" si="8"/>
        <v>14990.98</v>
      </c>
    </row>
    <row r="73" spans="1:10" x14ac:dyDescent="0.25">
      <c r="A73" s="25" t="s">
        <v>16</v>
      </c>
      <c r="B73" s="26">
        <f>G13</f>
        <v>1000</v>
      </c>
      <c r="C73" s="26"/>
      <c r="D73" s="31">
        <f t="shared" si="9"/>
        <v>1000</v>
      </c>
      <c r="F73" s="75" t="s">
        <v>3903</v>
      </c>
      <c r="G73">
        <v>0</v>
      </c>
      <c r="H73">
        <v>0</v>
      </c>
      <c r="I73">
        <v>0</v>
      </c>
      <c r="J73">
        <f t="shared" si="8"/>
        <v>0</v>
      </c>
    </row>
    <row r="74" spans="1:10" x14ac:dyDescent="0.25">
      <c r="A74" s="25" t="s">
        <v>14</v>
      </c>
      <c r="B74" s="26">
        <f>G10</f>
        <v>2539.1999999999998</v>
      </c>
      <c r="C74" s="26"/>
      <c r="D74" s="31">
        <f t="shared" si="9"/>
        <v>2539.1999999999998</v>
      </c>
      <c r="F74" s="75" t="s">
        <v>3909</v>
      </c>
      <c r="G74">
        <v>0</v>
      </c>
      <c r="H74">
        <v>234</v>
      </c>
      <c r="I74">
        <v>0</v>
      </c>
      <c r="J74">
        <f t="shared" si="8"/>
        <v>234</v>
      </c>
    </row>
    <row r="75" spans="1:10" x14ac:dyDescent="0.25">
      <c r="A75" s="25" t="s">
        <v>17</v>
      </c>
      <c r="B75" s="26">
        <f>G12</f>
        <v>1096.2</v>
      </c>
      <c r="C75" s="26"/>
      <c r="D75" s="31">
        <f t="shared" si="9"/>
        <v>1096.2</v>
      </c>
      <c r="F75" s="75" t="s">
        <v>3871</v>
      </c>
      <c r="G75">
        <v>0</v>
      </c>
      <c r="H75">
        <v>499.98</v>
      </c>
      <c r="I75">
        <v>0</v>
      </c>
      <c r="J75">
        <f t="shared" si="8"/>
        <v>499.98</v>
      </c>
    </row>
    <row r="76" spans="1:10" x14ac:dyDescent="0.25">
      <c r="A76" s="25" t="s">
        <v>18</v>
      </c>
      <c r="B76" s="26">
        <f>G9</f>
        <v>100579.5</v>
      </c>
      <c r="C76" s="26"/>
      <c r="D76" s="31">
        <f>B76-C76</f>
        <v>100579.5</v>
      </c>
      <c r="F76" s="75" t="s">
        <v>3935</v>
      </c>
      <c r="G76">
        <v>600</v>
      </c>
      <c r="H76">
        <v>13039</v>
      </c>
      <c r="I76">
        <v>0</v>
      </c>
      <c r="J76">
        <f t="shared" si="8"/>
        <v>13639</v>
      </c>
    </row>
    <row r="77" spans="1:10" ht="15.75" thickBot="1" x14ac:dyDescent="0.3">
      <c r="A77" s="296" t="s">
        <v>2238</v>
      </c>
      <c r="B77" s="28"/>
      <c r="C77" s="28"/>
      <c r="D77" s="31">
        <f>B77-C77</f>
        <v>0</v>
      </c>
      <c r="E77" s="2"/>
      <c r="F77" s="75" t="s">
        <v>75</v>
      </c>
      <c r="G77">
        <v>618</v>
      </c>
      <c r="H77">
        <v>0</v>
      </c>
      <c r="I77">
        <v>0</v>
      </c>
      <c r="J77">
        <f t="shared" si="8"/>
        <v>618</v>
      </c>
    </row>
    <row r="78" spans="1:10" ht="15.75" thickBot="1" x14ac:dyDescent="0.3">
      <c r="A78" s="16" t="s">
        <v>19</v>
      </c>
      <c r="B78" s="29">
        <f>SUM(B71:B77)</f>
        <v>107379.65</v>
      </c>
      <c r="C78" s="29">
        <f t="shared" ref="C78:D78" si="10">SUM(C71:C77)</f>
        <v>0</v>
      </c>
      <c r="D78" s="29">
        <f t="shared" si="10"/>
        <v>107379.65</v>
      </c>
      <c r="F78" s="364" t="s">
        <v>3997</v>
      </c>
      <c r="G78" s="383">
        <v>598.9</v>
      </c>
      <c r="H78" s="383">
        <v>29434.62</v>
      </c>
      <c r="I78" s="383">
        <v>0</v>
      </c>
      <c r="J78" s="383">
        <f t="shared" si="8"/>
        <v>30033.52</v>
      </c>
    </row>
    <row r="79" spans="1:10" ht="15.75" thickTop="1" x14ac:dyDescent="0.25">
      <c r="A79" s="16"/>
      <c r="B79" s="17"/>
      <c r="C79" s="17"/>
      <c r="D79" s="17"/>
      <c r="E79" s="3"/>
      <c r="F79" s="75" t="s">
        <v>3903</v>
      </c>
      <c r="G79">
        <v>0</v>
      </c>
      <c r="H79">
        <v>0</v>
      </c>
      <c r="I79">
        <v>0</v>
      </c>
      <c r="J79">
        <f t="shared" si="8"/>
        <v>0</v>
      </c>
    </row>
    <row r="80" spans="1:10" x14ac:dyDescent="0.25">
      <c r="A80" s="7" t="s">
        <v>2239</v>
      </c>
      <c r="B80" s="4">
        <f>B69+B78</f>
        <v>128153.64</v>
      </c>
      <c r="C80" s="4">
        <f>C69+C78</f>
        <v>0</v>
      </c>
      <c r="D80" s="4">
        <f>D69+D78</f>
        <v>128153.64</v>
      </c>
      <c r="E80" s="3"/>
      <c r="F80" s="75" t="s">
        <v>3909</v>
      </c>
      <c r="G80">
        <v>0</v>
      </c>
      <c r="H80">
        <v>3291.6</v>
      </c>
      <c r="I80">
        <v>0</v>
      </c>
      <c r="J80">
        <f t="shared" si="8"/>
        <v>3291.6</v>
      </c>
    </row>
    <row r="81" spans="1:10" x14ac:dyDescent="0.25">
      <c r="E81" s="3"/>
      <c r="F81" s="75" t="s">
        <v>3923</v>
      </c>
      <c r="G81">
        <v>0</v>
      </c>
      <c r="H81">
        <v>1500.1</v>
      </c>
      <c r="I81">
        <v>0</v>
      </c>
      <c r="J81">
        <f t="shared" si="8"/>
        <v>1500.1</v>
      </c>
    </row>
    <row r="82" spans="1:10" x14ac:dyDescent="0.25">
      <c r="A82" s="7"/>
      <c r="B82" s="4"/>
      <c r="C82" s="4"/>
      <c r="D82" s="4"/>
      <c r="E82" s="3"/>
      <c r="F82" s="75" t="s">
        <v>4084</v>
      </c>
      <c r="G82">
        <v>0</v>
      </c>
      <c r="H82">
        <v>228</v>
      </c>
      <c r="I82">
        <v>0</v>
      </c>
      <c r="J82">
        <f t="shared" si="8"/>
        <v>228</v>
      </c>
    </row>
    <row r="83" spans="1:10" x14ac:dyDescent="0.25">
      <c r="A83" s="7"/>
      <c r="B83" s="4"/>
      <c r="C83" s="4"/>
      <c r="D83" s="4"/>
      <c r="E83" s="3"/>
      <c r="F83" s="75" t="s">
        <v>3962</v>
      </c>
      <c r="G83">
        <v>0</v>
      </c>
      <c r="H83">
        <v>792.3</v>
      </c>
      <c r="I83">
        <v>0</v>
      </c>
      <c r="J83">
        <f t="shared" si="8"/>
        <v>792.3</v>
      </c>
    </row>
    <row r="84" spans="1:10" ht="15" customHeight="1" x14ac:dyDescent="0.25">
      <c r="A84" s="7"/>
      <c r="B84" s="4"/>
      <c r="C84" s="4"/>
      <c r="D84" s="4"/>
      <c r="E84" s="3"/>
      <c r="F84" s="75" t="s">
        <v>3871</v>
      </c>
      <c r="G84">
        <v>598.9</v>
      </c>
      <c r="H84">
        <v>15624.500000000002</v>
      </c>
      <c r="I84">
        <v>0</v>
      </c>
      <c r="J84">
        <f t="shared" si="8"/>
        <v>16223.400000000001</v>
      </c>
    </row>
    <row r="85" spans="1:10" ht="16.5" thickBot="1" x14ac:dyDescent="0.3">
      <c r="A85" s="18" t="s">
        <v>2236</v>
      </c>
      <c r="B85" s="17"/>
      <c r="C85" s="17"/>
      <c r="D85" s="17"/>
      <c r="E85" s="3"/>
      <c r="F85" s="75" t="s">
        <v>3935</v>
      </c>
      <c r="G85">
        <v>0</v>
      </c>
      <c r="H85">
        <v>7998.12</v>
      </c>
      <c r="I85">
        <v>0</v>
      </c>
      <c r="J85">
        <f t="shared" si="8"/>
        <v>7998.12</v>
      </c>
    </row>
    <row r="86" spans="1:10" ht="15.75" thickBot="1" x14ac:dyDescent="0.3">
      <c r="A86" s="19" t="s">
        <v>12</v>
      </c>
      <c r="B86" s="72">
        <f>H38</f>
        <v>18013.22</v>
      </c>
      <c r="C86" s="20"/>
      <c r="D86" s="1">
        <f>B86-C86</f>
        <v>18013.22</v>
      </c>
      <c r="E86" s="3"/>
      <c r="F86" s="364" t="s">
        <v>3878</v>
      </c>
      <c r="G86" s="383">
        <v>15723.56</v>
      </c>
      <c r="H86" s="383">
        <v>37920.090000000004</v>
      </c>
      <c r="I86" s="383">
        <v>0</v>
      </c>
      <c r="J86" s="383">
        <f>SUM(G86:I86)</f>
        <v>53643.65</v>
      </c>
    </row>
    <row r="87" spans="1:10" x14ac:dyDescent="0.25">
      <c r="A87" s="16" t="s">
        <v>13</v>
      </c>
      <c r="B87" s="17">
        <f>SUM(B86)</f>
        <v>18013.22</v>
      </c>
      <c r="C87" s="17">
        <f>SUM(C86)</f>
        <v>0</v>
      </c>
      <c r="D87" s="17">
        <f>SUM(D86)</f>
        <v>18013.22</v>
      </c>
      <c r="E87" s="3"/>
      <c r="F87" s="75" t="s">
        <v>3903</v>
      </c>
      <c r="G87">
        <v>0</v>
      </c>
      <c r="H87">
        <v>0</v>
      </c>
      <c r="I87">
        <v>0</v>
      </c>
      <c r="J87">
        <f t="shared" si="8"/>
        <v>0</v>
      </c>
    </row>
    <row r="88" spans="1:10" ht="15.75" thickBot="1" x14ac:dyDescent="0.3">
      <c r="A88" s="21"/>
      <c r="B88" s="22"/>
      <c r="C88" s="22"/>
      <c r="D88" s="22"/>
      <c r="E88" s="3"/>
      <c r="F88" s="75" t="s">
        <v>3909</v>
      </c>
      <c r="G88">
        <v>0</v>
      </c>
      <c r="H88">
        <v>420</v>
      </c>
      <c r="I88">
        <v>0</v>
      </c>
      <c r="J88">
        <f t="shared" si="8"/>
        <v>420</v>
      </c>
    </row>
    <row r="89" spans="1:10" x14ac:dyDescent="0.25">
      <c r="A89" s="23"/>
      <c r="B89" s="24"/>
      <c r="C89" s="24"/>
      <c r="D89" s="31">
        <f t="shared" ref="D89:D93" si="11">B89-C89</f>
        <v>0</v>
      </c>
      <c r="E89" s="3"/>
      <c r="F89" s="75" t="s">
        <v>3923</v>
      </c>
      <c r="G89">
        <v>0</v>
      </c>
      <c r="H89">
        <v>210</v>
      </c>
      <c r="I89">
        <v>0</v>
      </c>
      <c r="J89">
        <f t="shared" si="8"/>
        <v>210</v>
      </c>
    </row>
    <row r="90" spans="1:10" x14ac:dyDescent="0.25">
      <c r="A90" s="23" t="s">
        <v>15</v>
      </c>
      <c r="B90" s="24">
        <f>G41</f>
        <v>8661.4500000000007</v>
      </c>
      <c r="C90" s="24"/>
      <c r="D90" s="31">
        <f t="shared" si="11"/>
        <v>8661.4500000000007</v>
      </c>
      <c r="E90" s="3"/>
      <c r="F90" s="75" t="s">
        <v>3962</v>
      </c>
      <c r="G90">
        <v>0</v>
      </c>
      <c r="H90">
        <v>188</v>
      </c>
      <c r="I90">
        <v>0</v>
      </c>
      <c r="J90">
        <f t="shared" si="8"/>
        <v>188</v>
      </c>
    </row>
    <row r="91" spans="1:10" x14ac:dyDescent="0.25">
      <c r="A91" s="25" t="s">
        <v>16</v>
      </c>
      <c r="B91" s="26"/>
      <c r="C91" s="26"/>
      <c r="D91" s="31">
        <f t="shared" si="11"/>
        <v>0</v>
      </c>
      <c r="E91" s="3"/>
      <c r="F91" s="75" t="s">
        <v>3871</v>
      </c>
      <c r="G91">
        <v>5994.3799999999992</v>
      </c>
      <c r="H91">
        <v>17439.530000000002</v>
      </c>
      <c r="I91">
        <v>0</v>
      </c>
      <c r="J91">
        <f t="shared" si="8"/>
        <v>23433.910000000003</v>
      </c>
    </row>
    <row r="92" spans="1:10" x14ac:dyDescent="0.25">
      <c r="A92" s="25" t="s">
        <v>14</v>
      </c>
      <c r="B92" s="26">
        <f>G40</f>
        <v>4701.6000000000004</v>
      </c>
      <c r="C92" s="26"/>
      <c r="D92" s="31">
        <f t="shared" si="11"/>
        <v>4701.6000000000004</v>
      </c>
      <c r="E92" s="3"/>
      <c r="F92" s="75" t="s">
        <v>3935</v>
      </c>
      <c r="G92">
        <v>0</v>
      </c>
      <c r="H92">
        <v>19662.560000000001</v>
      </c>
      <c r="I92">
        <v>0</v>
      </c>
      <c r="J92">
        <f t="shared" si="8"/>
        <v>19662.560000000001</v>
      </c>
    </row>
    <row r="93" spans="1:10" x14ac:dyDescent="0.25">
      <c r="A93" s="25" t="s">
        <v>17</v>
      </c>
      <c r="B93" s="26">
        <f>G42</f>
        <v>1892.98</v>
      </c>
      <c r="C93" s="26"/>
      <c r="D93" s="31">
        <f t="shared" si="11"/>
        <v>1892.98</v>
      </c>
      <c r="E93" s="3"/>
      <c r="F93" s="75" t="s">
        <v>75</v>
      </c>
      <c r="G93">
        <v>9729.18</v>
      </c>
      <c r="H93">
        <v>0</v>
      </c>
      <c r="I93">
        <v>0</v>
      </c>
      <c r="J93">
        <f t="shared" si="8"/>
        <v>9729.18</v>
      </c>
    </row>
    <row r="94" spans="1:10" x14ac:dyDescent="0.25">
      <c r="A94" s="25" t="s">
        <v>18</v>
      </c>
      <c r="B94" s="26">
        <f>G39</f>
        <v>4882.5</v>
      </c>
      <c r="C94" s="26"/>
      <c r="D94" s="31">
        <f>B94-C94</f>
        <v>4882.5</v>
      </c>
      <c r="E94" s="3"/>
      <c r="F94" s="364" t="s">
        <v>2236</v>
      </c>
      <c r="G94" s="383">
        <v>0</v>
      </c>
      <c r="H94" s="383">
        <v>12406.259999999998</v>
      </c>
      <c r="I94" s="383">
        <v>0</v>
      </c>
      <c r="J94" s="383">
        <f t="shared" si="8"/>
        <v>12406.259999999998</v>
      </c>
    </row>
    <row r="95" spans="1:10" ht="15.75" thickBot="1" x14ac:dyDescent="0.3">
      <c r="A95" s="27" t="s">
        <v>2238</v>
      </c>
      <c r="B95" s="28"/>
      <c r="C95" s="28"/>
      <c r="D95" s="31">
        <f>B95-C95</f>
        <v>0</v>
      </c>
      <c r="E95" s="3"/>
      <c r="F95" s="75" t="s">
        <v>3903</v>
      </c>
      <c r="G95">
        <v>0</v>
      </c>
      <c r="H95">
        <v>0</v>
      </c>
      <c r="I95">
        <v>0</v>
      </c>
      <c r="J95">
        <f t="shared" si="8"/>
        <v>0</v>
      </c>
    </row>
    <row r="96" spans="1:10" ht="15.75" thickBot="1" x14ac:dyDescent="0.3">
      <c r="A96" s="16" t="s">
        <v>19</v>
      </c>
      <c r="B96" s="29">
        <f>SUM(B89:B95)</f>
        <v>20138.53</v>
      </c>
      <c r="C96" s="29">
        <f t="shared" ref="C96:D96" si="12">SUM(C89:C95)</f>
        <v>0</v>
      </c>
      <c r="D96" s="29">
        <f t="shared" si="12"/>
        <v>20138.53</v>
      </c>
      <c r="E96" s="3"/>
      <c r="F96" s="75" t="s">
        <v>3909</v>
      </c>
      <c r="G96">
        <v>0</v>
      </c>
      <c r="H96">
        <v>715.8</v>
      </c>
      <c r="I96">
        <v>0</v>
      </c>
      <c r="J96">
        <f t="shared" si="8"/>
        <v>715.8</v>
      </c>
    </row>
    <row r="97" spans="1:10" ht="15.75" thickTop="1" x14ac:dyDescent="0.25">
      <c r="E97" s="3"/>
      <c r="F97" s="75" t="s">
        <v>3923</v>
      </c>
      <c r="G97">
        <v>0</v>
      </c>
      <c r="H97">
        <v>242.2</v>
      </c>
      <c r="I97">
        <v>0</v>
      </c>
      <c r="J97">
        <f t="shared" si="8"/>
        <v>242.2</v>
      </c>
    </row>
    <row r="98" spans="1:10" x14ac:dyDescent="0.25">
      <c r="A98" s="7" t="str">
        <f>+A85</f>
        <v>Dr. Ibrahim</v>
      </c>
      <c r="B98" s="4">
        <f>B87+B96</f>
        <v>38151.75</v>
      </c>
      <c r="C98" s="4">
        <f>C87+C96</f>
        <v>0</v>
      </c>
      <c r="D98" s="4">
        <f>D87+D96</f>
        <v>38151.75</v>
      </c>
      <c r="E98" s="3"/>
      <c r="F98" s="75" t="s">
        <v>4084</v>
      </c>
      <c r="G98">
        <v>0</v>
      </c>
      <c r="H98">
        <v>330.75</v>
      </c>
      <c r="I98">
        <v>0</v>
      </c>
      <c r="J98">
        <f t="shared" si="8"/>
        <v>330.75</v>
      </c>
    </row>
    <row r="99" spans="1:10" x14ac:dyDescent="0.25">
      <c r="A99" s="7"/>
      <c r="B99" s="4"/>
      <c r="C99" s="4"/>
      <c r="D99" s="4"/>
      <c r="E99" s="3"/>
      <c r="F99" s="75" t="s">
        <v>3871</v>
      </c>
      <c r="G99">
        <v>0</v>
      </c>
      <c r="H99">
        <v>8808.4699999999993</v>
      </c>
      <c r="I99">
        <v>0</v>
      </c>
      <c r="J99">
        <f t="shared" si="8"/>
        <v>8808.4699999999993</v>
      </c>
    </row>
    <row r="100" spans="1:10" x14ac:dyDescent="0.25">
      <c r="A100" s="7"/>
      <c r="B100" s="4"/>
      <c r="C100" s="4"/>
      <c r="D100" s="4"/>
      <c r="E100" s="3"/>
      <c r="F100" s="75" t="s">
        <v>3935</v>
      </c>
      <c r="G100">
        <v>0</v>
      </c>
      <c r="H100">
        <v>2309.04</v>
      </c>
      <c r="I100">
        <v>0</v>
      </c>
      <c r="J100">
        <f t="shared" si="8"/>
        <v>2309.04</v>
      </c>
    </row>
    <row r="101" spans="1:10" x14ac:dyDescent="0.25">
      <c r="A101" s="7"/>
      <c r="B101" s="4"/>
      <c r="C101" s="4"/>
      <c r="D101" s="4"/>
      <c r="E101" s="3"/>
      <c r="F101" s="364" t="s">
        <v>3907</v>
      </c>
      <c r="G101" s="383">
        <v>1525.44</v>
      </c>
      <c r="H101" s="383">
        <v>18228.77</v>
      </c>
      <c r="I101" s="383">
        <v>0</v>
      </c>
      <c r="J101" s="383">
        <f t="shared" si="8"/>
        <v>19754.21</v>
      </c>
    </row>
    <row r="102" spans="1:10" ht="15.75" thickBot="1" x14ac:dyDescent="0.3">
      <c r="A102" s="3" t="s">
        <v>7</v>
      </c>
      <c r="B102" s="32">
        <f>B19+B34+B49+B80+B98+B64</f>
        <v>398436.25</v>
      </c>
      <c r="C102" s="32">
        <f t="shared" ref="C102:D102" si="13">C19+C34+C49+C80+C98+C64</f>
        <v>0</v>
      </c>
      <c r="D102" s="32">
        <f t="shared" si="13"/>
        <v>398436.25</v>
      </c>
      <c r="E102" s="3"/>
      <c r="F102" s="75" t="s">
        <v>3903</v>
      </c>
      <c r="G102">
        <v>0</v>
      </c>
      <c r="H102">
        <v>0</v>
      </c>
      <c r="I102">
        <v>0</v>
      </c>
      <c r="J102">
        <f t="shared" si="8"/>
        <v>0</v>
      </c>
    </row>
    <row r="103" spans="1:10" ht="15.75" thickTop="1" x14ac:dyDescent="0.25">
      <c r="E103" s="3"/>
      <c r="F103" s="75" t="s">
        <v>3909</v>
      </c>
      <c r="G103">
        <v>216</v>
      </c>
      <c r="H103">
        <v>1045.8</v>
      </c>
      <c r="I103">
        <v>0</v>
      </c>
      <c r="J103">
        <f t="shared" si="8"/>
        <v>1261.8</v>
      </c>
    </row>
    <row r="104" spans="1:10" x14ac:dyDescent="0.25">
      <c r="E104" s="3"/>
      <c r="F104" s="75" t="s">
        <v>3923</v>
      </c>
      <c r="G104">
        <v>0</v>
      </c>
      <c r="H104">
        <v>174.3</v>
      </c>
      <c r="I104">
        <v>0</v>
      </c>
      <c r="J104">
        <f t="shared" si="8"/>
        <v>174.3</v>
      </c>
    </row>
    <row r="105" spans="1:10" x14ac:dyDescent="0.25">
      <c r="E105" s="3"/>
      <c r="F105" s="75" t="s">
        <v>4084</v>
      </c>
      <c r="G105">
        <v>0</v>
      </c>
      <c r="H105">
        <v>114</v>
      </c>
      <c r="I105">
        <v>0</v>
      </c>
      <c r="J105">
        <f t="shared" si="8"/>
        <v>114</v>
      </c>
    </row>
    <row r="106" spans="1:10" x14ac:dyDescent="0.25">
      <c r="E106" s="3"/>
      <c r="F106" s="75" t="s">
        <v>3962</v>
      </c>
      <c r="G106">
        <v>0</v>
      </c>
      <c r="H106">
        <v>114.39999999999999</v>
      </c>
      <c r="I106">
        <v>0</v>
      </c>
      <c r="J106">
        <f t="shared" si="8"/>
        <v>114.39999999999999</v>
      </c>
    </row>
    <row r="107" spans="1:10" x14ac:dyDescent="0.25">
      <c r="E107" s="3"/>
      <c r="F107" s="75" t="s">
        <v>3871</v>
      </c>
      <c r="G107">
        <v>593.04</v>
      </c>
      <c r="H107">
        <v>15438.529999999999</v>
      </c>
      <c r="I107">
        <v>0</v>
      </c>
      <c r="J107">
        <f t="shared" si="8"/>
        <v>16031.57</v>
      </c>
    </row>
    <row r="108" spans="1:10" x14ac:dyDescent="0.25">
      <c r="E108" s="3"/>
      <c r="F108" s="75" t="s">
        <v>3935</v>
      </c>
      <c r="G108">
        <v>716.4</v>
      </c>
      <c r="H108">
        <v>1341.74</v>
      </c>
      <c r="I108">
        <v>0</v>
      </c>
      <c r="J108">
        <f t="shared" si="8"/>
        <v>2058.14</v>
      </c>
    </row>
    <row r="109" spans="1:10" x14ac:dyDescent="0.25">
      <c r="E109" s="3"/>
      <c r="F109" s="364" t="s">
        <v>1054</v>
      </c>
      <c r="G109" s="383">
        <v>430.4</v>
      </c>
      <c r="H109" s="383">
        <v>0</v>
      </c>
      <c r="I109" s="383">
        <v>0</v>
      </c>
      <c r="J109" s="383">
        <f t="shared" si="8"/>
        <v>430.4</v>
      </c>
    </row>
    <row r="110" spans="1:10" x14ac:dyDescent="0.25">
      <c r="E110" s="3"/>
      <c r="F110" s="75" t="s">
        <v>3909</v>
      </c>
      <c r="G110">
        <v>14.4</v>
      </c>
      <c r="H110">
        <v>0</v>
      </c>
      <c r="I110">
        <v>0</v>
      </c>
      <c r="J110">
        <f t="shared" si="8"/>
        <v>14.4</v>
      </c>
    </row>
    <row r="111" spans="1:10" x14ac:dyDescent="0.25">
      <c r="E111" s="3"/>
      <c r="F111" s="75" t="s">
        <v>3871</v>
      </c>
      <c r="G111">
        <v>416</v>
      </c>
      <c r="H111">
        <v>0</v>
      </c>
      <c r="I111">
        <v>0</v>
      </c>
      <c r="J111">
        <f t="shared" si="8"/>
        <v>416</v>
      </c>
    </row>
    <row r="112" spans="1:10" x14ac:dyDescent="0.25">
      <c r="E112" s="3"/>
      <c r="F112" s="378" t="s">
        <v>7</v>
      </c>
      <c r="G112" s="379">
        <v>19594.700000000004</v>
      </c>
      <c r="H112" s="379">
        <v>124233.55</v>
      </c>
      <c r="I112" s="379">
        <v>35267.179999999993</v>
      </c>
      <c r="J112" s="379">
        <f t="shared" si="8"/>
        <v>179095.43</v>
      </c>
    </row>
    <row r="113" spans="5:10" x14ac:dyDescent="0.25">
      <c r="E113" s="3"/>
      <c r="F113" s="3"/>
      <c r="J113" s="3"/>
    </row>
    <row r="114" spans="5:10" x14ac:dyDescent="0.25">
      <c r="E114" s="3"/>
      <c r="F114" s="3"/>
      <c r="G114" s="44"/>
      <c r="H114" s="44"/>
      <c r="I114" s="3"/>
      <c r="J114" s="3"/>
    </row>
    <row r="115" spans="5:10" x14ac:dyDescent="0.25">
      <c r="E115" s="3"/>
      <c r="F115" s="3"/>
      <c r="G115" s="44"/>
      <c r="H115" s="44"/>
      <c r="I115" s="3"/>
      <c r="J115" s="3"/>
    </row>
    <row r="116" spans="5:10" x14ac:dyDescent="0.25">
      <c r="E116" s="3"/>
      <c r="F116" s="3"/>
      <c r="G116" s="44"/>
      <c r="H116" s="44"/>
      <c r="I116" s="3"/>
      <c r="J116" s="3"/>
    </row>
    <row r="117" spans="5:10" x14ac:dyDescent="0.25">
      <c r="E117" s="3"/>
      <c r="F117" s="3"/>
      <c r="G117" s="44"/>
      <c r="H117" s="44"/>
      <c r="I117" s="3"/>
      <c r="J117" s="3"/>
    </row>
    <row r="118" spans="5:10" x14ac:dyDescent="0.25">
      <c r="E118" s="3"/>
      <c r="F118" s="3"/>
      <c r="G118" s="44"/>
      <c r="H118" s="44"/>
      <c r="I118" s="3"/>
      <c r="J118" s="3"/>
    </row>
    <row r="119" spans="5:10" x14ac:dyDescent="0.25">
      <c r="E119" s="3"/>
      <c r="F119" s="3"/>
      <c r="G119" s="44"/>
      <c r="H119" s="44"/>
      <c r="I119" s="3"/>
      <c r="J119" s="3"/>
    </row>
    <row r="120" spans="5:10" x14ac:dyDescent="0.25">
      <c r="E120" s="3"/>
      <c r="F120" s="3"/>
      <c r="G120" s="44"/>
      <c r="H120" s="44"/>
      <c r="I120" s="3"/>
      <c r="J120" s="3"/>
    </row>
    <row r="121" spans="5:10" x14ac:dyDescent="0.25">
      <c r="E121" s="3"/>
      <c r="F121" s="3"/>
      <c r="G121" s="44"/>
      <c r="H121" s="44"/>
      <c r="I121" s="3"/>
      <c r="J121" s="3"/>
    </row>
    <row r="122" spans="5:10" x14ac:dyDescent="0.25">
      <c r="E122" s="3"/>
      <c r="F122" s="3"/>
      <c r="G122" s="44"/>
      <c r="H122" s="44"/>
      <c r="I122" s="3"/>
      <c r="J122" s="3"/>
    </row>
    <row r="123" spans="5:10" x14ac:dyDescent="0.25">
      <c r="E123" s="3"/>
      <c r="F123" s="3"/>
      <c r="G123" s="44"/>
      <c r="H123" s="44"/>
      <c r="I123" s="3"/>
      <c r="J123" s="3"/>
    </row>
    <row r="124" spans="5:10" x14ac:dyDescent="0.25">
      <c r="E124" s="3"/>
      <c r="F124" s="3"/>
      <c r="G124" s="44"/>
      <c r="H124" s="44"/>
      <c r="I124" s="3"/>
      <c r="J124" s="3"/>
    </row>
    <row r="125" spans="5:10" x14ac:dyDescent="0.25">
      <c r="E125" s="3"/>
      <c r="F125" s="3"/>
      <c r="G125" s="44"/>
      <c r="H125" s="44"/>
      <c r="I125" s="3"/>
      <c r="J125" s="3"/>
    </row>
    <row r="126" spans="5:10" x14ac:dyDescent="0.25">
      <c r="E126" s="3"/>
      <c r="F126" s="3"/>
      <c r="G126" s="44"/>
      <c r="H126" s="44"/>
      <c r="I126" s="3"/>
      <c r="J126" s="3"/>
    </row>
    <row r="127" spans="5:10" x14ac:dyDescent="0.25">
      <c r="E127" s="3"/>
      <c r="F127" s="3"/>
      <c r="G127" s="44"/>
      <c r="H127" s="44"/>
      <c r="I127" s="3"/>
      <c r="J127" s="3"/>
    </row>
    <row r="128" spans="5:10" x14ac:dyDescent="0.25">
      <c r="E128" s="3"/>
      <c r="F128" s="3"/>
      <c r="G128" s="44"/>
      <c r="H128" s="44"/>
      <c r="I128" s="3"/>
      <c r="J128" s="3"/>
    </row>
  </sheetData>
  <mergeCells count="2">
    <mergeCell ref="F3:H3"/>
    <mergeCell ref="F59:J59"/>
  </mergeCell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4:U41"/>
  <sheetViews>
    <sheetView workbookViewId="0">
      <selection activeCell="E20" sqref="A20:E22"/>
    </sheetView>
  </sheetViews>
  <sheetFormatPr defaultRowHeight="15" x14ac:dyDescent="0.25"/>
  <cols>
    <col min="1" max="1" width="19.42578125" bestFit="1" customWidth="1"/>
    <col min="2" max="2" width="16.28515625" bestFit="1" customWidth="1"/>
    <col min="3" max="3" width="11.28515625" bestFit="1" customWidth="1"/>
    <col min="4" max="4" width="11.85546875" bestFit="1" customWidth="1"/>
    <col min="5" max="6" width="11.140625" bestFit="1" customWidth="1"/>
    <col min="7" max="7" width="13.140625" bestFit="1" customWidth="1"/>
    <col min="8" max="8" width="14.7109375" bestFit="1" customWidth="1"/>
    <col min="9" max="9" width="19.85546875" bestFit="1" customWidth="1"/>
    <col min="10" max="10" width="19.42578125" bestFit="1" customWidth="1"/>
    <col min="11" max="11" width="23.28515625" bestFit="1" customWidth="1"/>
    <col min="12" max="12" width="13.28515625" customWidth="1"/>
    <col min="13" max="13" width="11.140625" bestFit="1" customWidth="1"/>
    <col min="14" max="14" width="12.85546875" bestFit="1" customWidth="1"/>
    <col min="15" max="15" width="11.5703125" bestFit="1" customWidth="1"/>
    <col min="16" max="16" width="11.5703125" customWidth="1"/>
    <col min="17" max="17" width="11.5703125" bestFit="1" customWidth="1"/>
    <col min="18" max="18" width="18.85546875" bestFit="1" customWidth="1"/>
    <col min="19" max="19" width="11.5703125" bestFit="1" customWidth="1"/>
    <col min="20" max="20" width="13.140625" bestFit="1" customWidth="1"/>
    <col min="21" max="21" width="12.5703125" style="40" bestFit="1" customWidth="1"/>
    <col min="22" max="22" width="8" customWidth="1"/>
    <col min="23" max="23" width="13.5703125" bestFit="1" customWidth="1"/>
    <col min="24" max="24" width="18.85546875" bestFit="1" customWidth="1"/>
    <col min="25" max="25" width="20.140625" bestFit="1" customWidth="1"/>
    <col min="26" max="26" width="54.140625" bestFit="1" customWidth="1"/>
    <col min="27" max="27" width="11.140625" bestFit="1" customWidth="1"/>
    <col min="28" max="28" width="8" customWidth="1"/>
    <col min="29" max="30" width="6.85546875" customWidth="1"/>
    <col min="31" max="35" width="7" customWidth="1"/>
    <col min="36" max="36" width="8" customWidth="1"/>
    <col min="37" max="37" width="6.85546875" customWidth="1"/>
    <col min="38" max="38" width="7" customWidth="1"/>
    <col min="39" max="40" width="8" customWidth="1"/>
    <col min="41" max="41" width="6.85546875" customWidth="1"/>
    <col min="42" max="42" width="7.140625" customWidth="1"/>
    <col min="43" max="43" width="8" customWidth="1"/>
    <col min="44" max="47" width="7.140625" customWidth="1"/>
    <col min="48" max="48" width="8" customWidth="1"/>
    <col min="49" max="49" width="8.85546875" customWidth="1"/>
    <col min="50" max="50" width="7.140625" customWidth="1"/>
    <col min="51" max="51" width="8" customWidth="1"/>
    <col min="52" max="54" width="7.140625" customWidth="1"/>
    <col min="55" max="55" width="8" customWidth="1"/>
    <col min="56" max="57" width="7.140625" customWidth="1"/>
    <col min="58" max="58" width="6.85546875" customWidth="1"/>
    <col min="59" max="59" width="8" customWidth="1"/>
    <col min="60" max="60" width="9" customWidth="1"/>
    <col min="61" max="62" width="6.85546875" customWidth="1"/>
    <col min="63" max="63" width="7" customWidth="1"/>
    <col min="64" max="64" width="6.85546875" customWidth="1"/>
    <col min="65" max="66" width="7" customWidth="1"/>
    <col min="67" max="67" width="8" customWidth="1"/>
    <col min="68" max="68" width="6.85546875" customWidth="1"/>
    <col min="69" max="69" width="10" customWidth="1"/>
    <col min="70" max="75" width="7.42578125" customWidth="1"/>
    <col min="76" max="76" width="8" customWidth="1"/>
    <col min="77" max="77" width="7.42578125" customWidth="1"/>
    <col min="78" max="78" width="8" customWidth="1"/>
    <col min="79" max="84" width="7.42578125" customWidth="1"/>
    <col min="85" max="86" width="8" customWidth="1"/>
    <col min="87" max="87" width="6.5703125" customWidth="1"/>
    <col min="88" max="88" width="8" customWidth="1"/>
    <col min="89" max="90" width="6.5703125" customWidth="1"/>
    <col min="91" max="91" width="7" customWidth="1"/>
    <col min="92" max="92" width="9" customWidth="1"/>
    <col min="93" max="93" width="7" customWidth="1"/>
    <col min="94" max="94" width="8" customWidth="1"/>
    <col min="95" max="95" width="6.5703125" customWidth="1"/>
    <col min="96" max="96" width="7" customWidth="1"/>
    <col min="97" max="97" width="8" customWidth="1"/>
    <col min="98" max="99" width="6.5703125" customWidth="1"/>
    <col min="100" max="100" width="7" customWidth="1"/>
    <col min="101" max="102" width="8" customWidth="1"/>
    <col min="103" max="103" width="7" customWidth="1"/>
    <col min="104" max="104" width="8" customWidth="1"/>
    <col min="105" max="105" width="9" customWidth="1"/>
    <col min="106" max="106" width="8" customWidth="1"/>
    <col min="107" max="107" width="7" customWidth="1"/>
    <col min="108" max="108" width="6" customWidth="1"/>
    <col min="109" max="110" width="8" customWidth="1"/>
    <col min="111" max="111" width="7" customWidth="1"/>
    <col min="112" max="113" width="8" customWidth="1"/>
    <col min="114" max="115" width="7" customWidth="1"/>
    <col min="116" max="116" width="8" customWidth="1"/>
    <col min="117" max="119" width="7" customWidth="1"/>
    <col min="120" max="120" width="8" customWidth="1"/>
    <col min="121" max="123" width="5.85546875" customWidth="1"/>
    <col min="124" max="124" width="7" customWidth="1"/>
    <col min="125" max="125" width="9" customWidth="1"/>
    <col min="126" max="127" width="7" customWidth="1"/>
    <col min="128" max="128" width="8" customWidth="1"/>
    <col min="129" max="129" width="9" customWidth="1"/>
    <col min="130" max="131" width="7" customWidth="1"/>
    <col min="132" max="132" width="8" customWidth="1"/>
    <col min="133" max="138" width="7" customWidth="1"/>
    <col min="139" max="139" width="8" customWidth="1"/>
    <col min="140" max="140" width="7" customWidth="1"/>
    <col min="141" max="141" width="8" customWidth="1"/>
    <col min="142" max="143" width="7" customWidth="1"/>
    <col min="144" max="144" width="8" customWidth="1"/>
    <col min="145" max="146" width="7" customWidth="1"/>
    <col min="147" max="147" width="6.85546875" customWidth="1"/>
    <col min="148" max="148" width="7" customWidth="1"/>
    <col min="149" max="149" width="6.85546875" customWidth="1"/>
    <col min="150" max="156" width="7" customWidth="1"/>
    <col min="157" max="158" width="9" customWidth="1"/>
    <col min="159" max="160" width="6.5703125" customWidth="1"/>
    <col min="161" max="161" width="7" customWidth="1"/>
    <col min="162" max="162" width="9" customWidth="1"/>
    <col min="163" max="167" width="7" customWidth="1"/>
    <col min="168" max="168" width="9" customWidth="1"/>
    <col min="169" max="170" width="6.5703125" customWidth="1"/>
    <col min="171" max="173" width="8" customWidth="1"/>
    <col min="174" max="174" width="6.5703125" customWidth="1"/>
    <col min="175" max="175" width="7" customWidth="1"/>
    <col min="176" max="176" width="7.140625" customWidth="1"/>
    <col min="177" max="178" width="9" customWidth="1"/>
    <col min="179" max="179" width="11" bestFit="1" customWidth="1"/>
    <col min="180" max="188" width="10.85546875" bestFit="1" customWidth="1"/>
    <col min="189" max="792" width="10.85546875" customWidth="1"/>
    <col min="793" max="793" width="10.85546875" bestFit="1" customWidth="1"/>
    <col min="794" max="794" width="10.85546875" customWidth="1"/>
    <col min="795" max="819" width="10.85546875" bestFit="1" customWidth="1"/>
    <col min="820" max="820" width="11" bestFit="1" customWidth="1"/>
  </cols>
  <sheetData>
    <row r="4" spans="1:17" ht="18.75" x14ac:dyDescent="0.3">
      <c r="A4" s="454" t="s">
        <v>1409</v>
      </c>
      <c r="B4" s="454"/>
      <c r="C4" s="454"/>
      <c r="D4" s="362"/>
      <c r="E4" s="362"/>
      <c r="F4" s="362"/>
      <c r="G4" s="362"/>
      <c r="H4" s="362"/>
      <c r="I4" s="362"/>
      <c r="J4" s="362"/>
      <c r="K4" s="362"/>
      <c r="L4" s="362"/>
      <c r="M4" s="362"/>
      <c r="N4" s="362"/>
      <c r="O4" s="362"/>
      <c r="P4" s="362"/>
      <c r="Q4" s="362"/>
    </row>
    <row r="5" spans="1:17" ht="77.25" customHeight="1" x14ac:dyDescent="0.25">
      <c r="A5" s="74" t="s">
        <v>1286</v>
      </c>
      <c r="B5" s="74" t="s">
        <v>769</v>
      </c>
      <c r="F5" s="459" t="s">
        <v>5661</v>
      </c>
      <c r="G5" s="459"/>
      <c r="H5" s="459"/>
      <c r="I5" s="459"/>
      <c r="J5" s="459"/>
      <c r="P5" s="361"/>
    </row>
    <row r="6" spans="1:17" x14ac:dyDescent="0.25">
      <c r="B6" t="s">
        <v>1277</v>
      </c>
      <c r="C6" t="s">
        <v>7</v>
      </c>
      <c r="F6" s="84" t="s">
        <v>552</v>
      </c>
      <c r="G6" s="84" t="s">
        <v>33</v>
      </c>
      <c r="H6" s="84" t="s">
        <v>553</v>
      </c>
      <c r="I6" s="84" t="s">
        <v>554</v>
      </c>
      <c r="J6" s="363" t="s">
        <v>23</v>
      </c>
      <c r="P6" s="2"/>
    </row>
    <row r="7" spans="1:17" x14ac:dyDescent="0.25">
      <c r="A7" s="74" t="s">
        <v>357</v>
      </c>
      <c r="F7" s="77">
        <v>45667</v>
      </c>
      <c r="G7" s="76" t="s">
        <v>228</v>
      </c>
      <c r="H7" s="76" t="s">
        <v>322</v>
      </c>
      <c r="I7" s="76" t="s">
        <v>3092</v>
      </c>
      <c r="J7" s="76">
        <v>5748.5</v>
      </c>
      <c r="P7" s="2"/>
    </row>
    <row r="8" spans="1:17" x14ac:dyDescent="0.25">
      <c r="A8" s="49">
        <v>2024</v>
      </c>
      <c r="B8" s="2">
        <v>58920.950000000004</v>
      </c>
      <c r="C8" s="2">
        <v>58920.950000000004</v>
      </c>
      <c r="F8" s="77">
        <v>45667</v>
      </c>
      <c r="G8" s="76" t="s">
        <v>228</v>
      </c>
      <c r="H8" s="76" t="s">
        <v>555</v>
      </c>
      <c r="I8" s="76" t="s">
        <v>3094</v>
      </c>
      <c r="J8" s="76">
        <v>336</v>
      </c>
      <c r="P8" s="2"/>
    </row>
    <row r="9" spans="1:17" x14ac:dyDescent="0.25">
      <c r="A9" s="75" t="s">
        <v>767</v>
      </c>
      <c r="B9" s="2">
        <v>70</v>
      </c>
      <c r="C9" s="2">
        <v>70</v>
      </c>
      <c r="F9" s="77">
        <v>45667</v>
      </c>
      <c r="G9" s="76" t="s">
        <v>228</v>
      </c>
      <c r="H9" s="76" t="s">
        <v>653</v>
      </c>
      <c r="I9" s="76" t="s">
        <v>3096</v>
      </c>
      <c r="J9" s="76">
        <v>1737.6</v>
      </c>
      <c r="P9" s="2"/>
    </row>
    <row r="10" spans="1:17" x14ac:dyDescent="0.25">
      <c r="A10" s="75" t="s">
        <v>1101</v>
      </c>
      <c r="B10" s="2">
        <v>-210</v>
      </c>
      <c r="C10" s="2">
        <v>-210</v>
      </c>
      <c r="F10" s="77">
        <v>45677</v>
      </c>
      <c r="G10" s="76" t="s">
        <v>228</v>
      </c>
      <c r="H10" s="76" t="s">
        <v>322</v>
      </c>
      <c r="I10" s="76" t="s">
        <v>3183</v>
      </c>
      <c r="J10" s="76">
        <v>5452.9</v>
      </c>
      <c r="P10" s="2"/>
    </row>
    <row r="11" spans="1:17" x14ac:dyDescent="0.25">
      <c r="A11" s="75" t="s">
        <v>1178</v>
      </c>
      <c r="B11" s="2">
        <v>382.9</v>
      </c>
      <c r="C11" s="2">
        <v>382.9</v>
      </c>
      <c r="F11" s="77">
        <v>45677</v>
      </c>
      <c r="G11" s="76" t="s">
        <v>228</v>
      </c>
      <c r="H11" s="76" t="s">
        <v>555</v>
      </c>
      <c r="I11" s="76" t="s">
        <v>3185</v>
      </c>
      <c r="J11" s="76">
        <v>1411.9</v>
      </c>
      <c r="P11" s="2"/>
    </row>
    <row r="12" spans="1:17" x14ac:dyDescent="0.25">
      <c r="A12" s="75" t="s">
        <v>1117</v>
      </c>
      <c r="B12" s="2">
        <v>1177</v>
      </c>
      <c r="C12" s="2">
        <v>1177</v>
      </c>
      <c r="F12" s="77">
        <v>45677</v>
      </c>
      <c r="G12" s="76" t="s">
        <v>228</v>
      </c>
      <c r="H12" s="76" t="s">
        <v>556</v>
      </c>
      <c r="I12" s="76" t="s">
        <v>3187</v>
      </c>
      <c r="J12" s="76">
        <v>592.79999999999995</v>
      </c>
      <c r="P12" s="2"/>
    </row>
    <row r="13" spans="1:17" x14ac:dyDescent="0.25">
      <c r="A13" s="75" t="s">
        <v>1287</v>
      </c>
      <c r="B13" s="2">
        <v>245</v>
      </c>
      <c r="C13" s="2">
        <v>245</v>
      </c>
      <c r="F13" s="77">
        <v>45687</v>
      </c>
      <c r="G13" s="76" t="s">
        <v>228</v>
      </c>
      <c r="H13" s="76" t="s">
        <v>322</v>
      </c>
      <c r="I13" s="76" t="s">
        <v>3298</v>
      </c>
      <c r="J13" s="76">
        <v>20678.900000000001</v>
      </c>
      <c r="P13" s="2"/>
    </row>
    <row r="14" spans="1:17" x14ac:dyDescent="0.25">
      <c r="A14" s="75" t="s">
        <v>1161</v>
      </c>
      <c r="B14" s="2">
        <v>23602</v>
      </c>
      <c r="C14" s="2">
        <v>23602</v>
      </c>
      <c r="F14" s="77">
        <v>45687</v>
      </c>
      <c r="G14" s="76" t="s">
        <v>228</v>
      </c>
      <c r="H14" s="76" t="s">
        <v>555</v>
      </c>
      <c r="I14" s="76" t="s">
        <v>3300</v>
      </c>
      <c r="J14" s="76">
        <v>2778.65</v>
      </c>
      <c r="P14" s="2"/>
    </row>
    <row r="15" spans="1:17" x14ac:dyDescent="0.25">
      <c r="A15" s="75" t="s">
        <v>1250</v>
      </c>
      <c r="B15" s="2">
        <v>33654.050000000003</v>
      </c>
      <c r="C15" s="2">
        <v>33654.050000000003</v>
      </c>
      <c r="P15" s="2"/>
    </row>
    <row r="16" spans="1:17" ht="15.75" thickBot="1" x14ac:dyDescent="0.3">
      <c r="A16" s="49">
        <v>2025</v>
      </c>
      <c r="B16" s="2">
        <v>2877.7</v>
      </c>
      <c r="C16" s="2">
        <v>2877.7</v>
      </c>
      <c r="J16" s="45">
        <f>SUM(J7:J14)</f>
        <v>38737.25</v>
      </c>
      <c r="P16" s="2"/>
    </row>
    <row r="17" spans="1:16" ht="15.75" thickTop="1" x14ac:dyDescent="0.25">
      <c r="A17" s="75" t="s">
        <v>1277</v>
      </c>
      <c r="B17" s="2">
        <v>2877.7</v>
      </c>
      <c r="C17" s="2">
        <v>2877.7</v>
      </c>
      <c r="P17" s="2"/>
    </row>
    <row r="18" spans="1:16" x14ac:dyDescent="0.25">
      <c r="A18" s="49" t="s">
        <v>7</v>
      </c>
      <c r="B18" s="2">
        <v>61798.65</v>
      </c>
      <c r="C18" s="2">
        <v>61798.65</v>
      </c>
      <c r="P18" s="2"/>
    </row>
    <row r="19" spans="1:16" x14ac:dyDescent="0.25">
      <c r="P19" s="2"/>
    </row>
    <row r="22" spans="1:16" x14ac:dyDescent="0.25">
      <c r="F22" s="49"/>
      <c r="G22" s="2"/>
      <c r="H22" s="2"/>
      <c r="I22" s="2"/>
      <c r="J22" s="2"/>
      <c r="K22" s="2"/>
      <c r="L22" s="2"/>
      <c r="M22" s="2"/>
      <c r="N22" s="2"/>
      <c r="O22" s="2"/>
      <c r="P22" s="2"/>
    </row>
    <row r="23" spans="1:16" ht="21" x14ac:dyDescent="0.35">
      <c r="G23" s="460" t="s">
        <v>1544</v>
      </c>
      <c r="H23" s="460"/>
      <c r="I23" s="460"/>
      <c r="J23" s="460"/>
      <c r="K23" s="460"/>
      <c r="L23" s="460"/>
      <c r="M23" s="460"/>
    </row>
    <row r="24" spans="1:16" ht="30" x14ac:dyDescent="0.25">
      <c r="A24" s="452" t="s">
        <v>1834</v>
      </c>
      <c r="B24" s="452"/>
      <c r="C24" s="452"/>
      <c r="D24" s="452"/>
      <c r="G24" s="74" t="s">
        <v>357</v>
      </c>
      <c r="H24" t="s">
        <v>1285</v>
      </c>
      <c r="I24" t="s">
        <v>7766</v>
      </c>
      <c r="J24" t="s">
        <v>1541</v>
      </c>
      <c r="K24" t="s">
        <v>1542</v>
      </c>
      <c r="L24" s="377" t="s">
        <v>7767</v>
      </c>
      <c r="M24" s="168" t="s">
        <v>1543</v>
      </c>
    </row>
    <row r="25" spans="1:16" x14ac:dyDescent="0.25">
      <c r="A25" s="80" t="s">
        <v>768</v>
      </c>
      <c r="B25" s="80" t="s">
        <v>1900</v>
      </c>
      <c r="C25" s="80" t="s">
        <v>1558</v>
      </c>
      <c r="D25" s="80" t="s">
        <v>1559</v>
      </c>
      <c r="G25" s="49">
        <v>2025</v>
      </c>
      <c r="H25" s="2">
        <v>277482</v>
      </c>
      <c r="I25" s="2">
        <v>13585.3</v>
      </c>
      <c r="J25" s="2">
        <v>43661.78</v>
      </c>
      <c r="K25" s="2">
        <v>220234.92000000004</v>
      </c>
      <c r="M25" s="169"/>
    </row>
    <row r="26" spans="1:16" x14ac:dyDescent="0.25">
      <c r="A26" s="244" t="s">
        <v>1277</v>
      </c>
      <c r="B26" s="40">
        <f>+'Claim Bank '!E24</f>
        <v>38737.250000000007</v>
      </c>
      <c r="C26" s="40">
        <f>+GETPIVOTDATA("PaymentAmt",$A$5,"Months",1)</f>
        <v>61798.65</v>
      </c>
      <c r="D26" s="40">
        <f>+B26-C26</f>
        <v>-23061.399999999994</v>
      </c>
      <c r="G26" s="75">
        <v>1</v>
      </c>
      <c r="H26" s="2">
        <v>277482</v>
      </c>
      <c r="I26" s="2">
        <v>13585.3</v>
      </c>
      <c r="J26" s="2">
        <v>43661.78</v>
      </c>
      <c r="K26" s="2">
        <v>220234.92000000004</v>
      </c>
      <c r="L26" s="433">
        <f>+GETPIVOTDATA("Sum of RemittedAmt",$G$24,"ClaimYear",2025,"ClaimMonth",1)/GETPIVOTDATA("Sum of NetAmt",$G$24,"ClaimYear",2025,"ClaimMonth",1)</f>
        <v>4.8959211768691301E-2</v>
      </c>
      <c r="M26" s="432">
        <f>+GETPIVOTDATA("Sum of UnprocessedAmt",$G$24,"ClaimYear",2025,"ClaimMonth",1)/GETPIVOTDATA("Sum of NetAmt",$G$24,"ClaimYear",2025,"ClaimMonth",1)</f>
        <v>0.79369083400004337</v>
      </c>
    </row>
    <row r="27" spans="1:16" ht="15.75" thickBot="1" x14ac:dyDescent="0.3">
      <c r="B27" s="45">
        <f>SUM(B26:B26)</f>
        <v>38737.250000000007</v>
      </c>
      <c r="C27" s="45">
        <f>SUM(C26:C26)</f>
        <v>61798.65</v>
      </c>
      <c r="D27" s="45">
        <f>SUM(D26:D26)</f>
        <v>-23061.399999999994</v>
      </c>
      <c r="G27" s="49" t="s">
        <v>7</v>
      </c>
      <c r="H27" s="2">
        <v>277482</v>
      </c>
      <c r="I27" s="2">
        <v>13585.3</v>
      </c>
      <c r="J27" s="2">
        <v>43661.78</v>
      </c>
      <c r="K27" s="2">
        <v>220234.92000000004</v>
      </c>
    </row>
    <row r="28" spans="1:16" ht="15.75" thickTop="1" x14ac:dyDescent="0.25">
      <c r="C28" s="452"/>
      <c r="D28" s="452"/>
      <c r="E28" s="452"/>
    </row>
    <row r="29" spans="1:16" x14ac:dyDescent="0.25">
      <c r="C29" s="80"/>
      <c r="D29" s="80"/>
      <c r="E29" s="80"/>
    </row>
    <row r="30" spans="1:16" x14ac:dyDescent="0.25">
      <c r="B30" s="49"/>
      <c r="C30" s="2"/>
      <c r="D30" s="2"/>
      <c r="E30" s="2"/>
    </row>
    <row r="31" spans="1:16" x14ac:dyDescent="0.25">
      <c r="B31" s="49"/>
      <c r="C31" s="2"/>
      <c r="D31" s="2"/>
      <c r="E31" s="2"/>
    </row>
    <row r="32" spans="1:16" x14ac:dyDescent="0.25">
      <c r="B32" s="49"/>
      <c r="C32" s="2"/>
      <c r="D32" s="2"/>
      <c r="E32" s="2"/>
    </row>
    <row r="33" spans="2:11" x14ac:dyDescent="0.25">
      <c r="B33" s="49"/>
      <c r="C33" s="2"/>
      <c r="D33" s="2"/>
      <c r="E33" s="2"/>
    </row>
    <row r="34" spans="2:11" x14ac:dyDescent="0.25">
      <c r="B34" s="49"/>
      <c r="C34" s="2"/>
      <c r="D34" s="2"/>
      <c r="E34" s="2"/>
    </row>
    <row r="35" spans="2:11" x14ac:dyDescent="0.25">
      <c r="B35" s="49"/>
      <c r="C35" s="2"/>
      <c r="D35" s="2"/>
      <c r="E35" s="2"/>
    </row>
    <row r="36" spans="2:11" x14ac:dyDescent="0.25">
      <c r="B36" s="49"/>
      <c r="C36" s="2"/>
      <c r="D36" s="2"/>
      <c r="E36" s="2"/>
    </row>
    <row r="37" spans="2:11" x14ac:dyDescent="0.25">
      <c r="B37" s="49"/>
      <c r="C37" s="2"/>
      <c r="D37" s="2"/>
      <c r="E37" s="2"/>
    </row>
    <row r="38" spans="2:11" x14ac:dyDescent="0.25">
      <c r="B38" s="49"/>
      <c r="C38" s="2"/>
      <c r="D38" s="2"/>
      <c r="E38" s="2"/>
    </row>
    <row r="39" spans="2:11" x14ac:dyDescent="0.25">
      <c r="B39" s="49"/>
      <c r="C39" s="2"/>
      <c r="D39" s="2"/>
      <c r="E39" s="2"/>
      <c r="G39" s="49"/>
      <c r="H39" s="2"/>
      <c r="I39" s="2"/>
      <c r="J39" s="2"/>
      <c r="K39" s="2"/>
    </row>
    <row r="40" spans="2:11" x14ac:dyDescent="0.25">
      <c r="B40" s="49"/>
    </row>
    <row r="41" spans="2:11" x14ac:dyDescent="0.25">
      <c r="B41" s="49"/>
    </row>
  </sheetData>
  <mergeCells count="5">
    <mergeCell ref="C28:E28"/>
    <mergeCell ref="F5:J5"/>
    <mergeCell ref="G23:M23"/>
    <mergeCell ref="A4:C4"/>
    <mergeCell ref="A24:D24"/>
  </mergeCells>
  <phoneticPr fontId="50" type="noConversion"/>
  <pageMargins left="0.7" right="0.7" top="0.75" bottom="0.75" header="0.3" footer="0.3"/>
  <pageSetup orientation="portrait" horizontalDpi="4294967293" verticalDpi="120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V46"/>
  <sheetViews>
    <sheetView tabSelected="1" workbookViewId="0">
      <selection activeCell="O13" sqref="O13"/>
    </sheetView>
  </sheetViews>
  <sheetFormatPr defaultRowHeight="15" x14ac:dyDescent="0.25"/>
  <cols>
    <col min="2" max="2" width="10.7109375" bestFit="1" customWidth="1"/>
    <col min="13" max="13" width="11.42578125" bestFit="1" customWidth="1"/>
    <col min="16" max="16" width="23.42578125" bestFit="1" customWidth="1"/>
    <col min="17" max="17" width="23.140625" bestFit="1" customWidth="1"/>
    <col min="18" max="18" width="23" bestFit="1" customWidth="1"/>
    <col min="19" max="19" width="23.85546875" bestFit="1" customWidth="1"/>
    <col min="20" max="20" width="11.5703125" bestFit="1" customWidth="1"/>
    <col min="22" max="22" width="9.5703125" bestFit="1" customWidth="1"/>
  </cols>
  <sheetData>
    <row r="1" spans="1:22" ht="18.75" x14ac:dyDescent="0.3">
      <c r="A1" s="461" t="s">
        <v>2964</v>
      </c>
      <c r="B1" s="461"/>
      <c r="C1" s="461"/>
      <c r="D1" s="461"/>
      <c r="E1" s="461"/>
      <c r="F1" s="461"/>
      <c r="G1" s="461"/>
      <c r="H1" s="461"/>
      <c r="I1" s="461"/>
      <c r="J1" s="461"/>
      <c r="K1" s="461"/>
      <c r="L1" s="461"/>
      <c r="M1" s="461"/>
      <c r="P1" s="452" t="s">
        <v>5662</v>
      </c>
      <c r="Q1" s="452"/>
      <c r="R1" s="452"/>
      <c r="S1" s="452"/>
    </row>
    <row r="2" spans="1:22" x14ac:dyDescent="0.25">
      <c r="A2" s="84" t="s">
        <v>782</v>
      </c>
      <c r="B2" s="84" t="s">
        <v>552</v>
      </c>
      <c r="C2" s="84" t="s">
        <v>31</v>
      </c>
      <c r="D2" s="84" t="s">
        <v>783</v>
      </c>
      <c r="E2" s="84" t="s">
        <v>29</v>
      </c>
      <c r="F2" s="84" t="s">
        <v>33</v>
      </c>
      <c r="G2" s="84" t="s">
        <v>553</v>
      </c>
      <c r="H2" s="84" t="s">
        <v>784</v>
      </c>
      <c r="I2" s="84" t="s">
        <v>785</v>
      </c>
      <c r="J2" s="84" t="s">
        <v>554</v>
      </c>
      <c r="K2" s="84" t="s">
        <v>786</v>
      </c>
      <c r="L2" s="84" t="s">
        <v>787</v>
      </c>
      <c r="M2" s="84" t="s">
        <v>23</v>
      </c>
      <c r="Q2" s="74" t="s">
        <v>5270</v>
      </c>
    </row>
    <row r="3" spans="1:22" x14ac:dyDescent="0.25">
      <c r="A3" s="76">
        <v>12545</v>
      </c>
      <c r="B3" s="77">
        <v>45673</v>
      </c>
      <c r="C3" s="76" t="s">
        <v>811</v>
      </c>
      <c r="D3" s="76" t="s">
        <v>795</v>
      </c>
      <c r="E3" s="76" t="s">
        <v>224</v>
      </c>
      <c r="F3" s="76" t="s">
        <v>228</v>
      </c>
      <c r="G3" s="76" t="s">
        <v>796</v>
      </c>
      <c r="H3" s="76" t="s">
        <v>797</v>
      </c>
      <c r="I3" s="76" t="s">
        <v>2665</v>
      </c>
      <c r="J3" s="76" t="s">
        <v>3150</v>
      </c>
      <c r="K3" s="76">
        <v>1364</v>
      </c>
      <c r="L3" s="76" t="s">
        <v>3151</v>
      </c>
      <c r="M3" s="76">
        <v>3850</v>
      </c>
      <c r="P3" s="74" t="s">
        <v>357</v>
      </c>
      <c r="Q3" t="s">
        <v>5272</v>
      </c>
      <c r="R3" t="s">
        <v>5273</v>
      </c>
      <c r="S3" t="s">
        <v>5274</v>
      </c>
    </row>
    <row r="4" spans="1:22" x14ac:dyDescent="0.25">
      <c r="A4" s="76">
        <v>12546</v>
      </c>
      <c r="B4" s="77">
        <v>45676</v>
      </c>
      <c r="C4" s="76" t="s">
        <v>811</v>
      </c>
      <c r="D4" s="76" t="s">
        <v>795</v>
      </c>
      <c r="E4" s="76" t="s">
        <v>224</v>
      </c>
      <c r="F4" s="76" t="s">
        <v>228</v>
      </c>
      <c r="G4" s="76" t="s">
        <v>796</v>
      </c>
      <c r="H4" s="76" t="s">
        <v>797</v>
      </c>
      <c r="I4" s="76" t="s">
        <v>825</v>
      </c>
      <c r="J4" s="76" t="s">
        <v>3178</v>
      </c>
      <c r="K4" s="76">
        <v>1365</v>
      </c>
      <c r="L4" s="76" t="s">
        <v>3179</v>
      </c>
      <c r="M4" s="76">
        <v>500</v>
      </c>
      <c r="P4" s="49" t="s">
        <v>3867</v>
      </c>
      <c r="Q4" s="2">
        <v>0</v>
      </c>
      <c r="R4" s="2">
        <v>0</v>
      </c>
      <c r="S4" s="2">
        <v>0</v>
      </c>
    </row>
    <row r="5" spans="1:22" s="465" customFormat="1" x14ac:dyDescent="0.25">
      <c r="A5" s="463">
        <v>12838</v>
      </c>
      <c r="B5" s="464">
        <v>45703</v>
      </c>
      <c r="C5" s="463" t="s">
        <v>811</v>
      </c>
      <c r="D5" s="463" t="s">
        <v>795</v>
      </c>
      <c r="E5" s="463" t="s">
        <v>224</v>
      </c>
      <c r="F5" s="463" t="s">
        <v>228</v>
      </c>
      <c r="G5" s="463" t="s">
        <v>796</v>
      </c>
      <c r="H5" s="463" t="s">
        <v>797</v>
      </c>
      <c r="I5" s="463" t="s">
        <v>825</v>
      </c>
      <c r="J5" s="463" t="s">
        <v>7774</v>
      </c>
      <c r="K5" s="463">
        <v>1406</v>
      </c>
      <c r="L5" s="463">
        <v>2632</v>
      </c>
      <c r="M5" s="463">
        <v>5000</v>
      </c>
      <c r="P5" s="49" t="s">
        <v>24</v>
      </c>
      <c r="Q5" s="466">
        <v>500</v>
      </c>
      <c r="R5" s="466">
        <v>0</v>
      </c>
      <c r="S5" s="466">
        <v>0</v>
      </c>
    </row>
    <row r="6" spans="1:22" ht="15.75" thickBot="1" x14ac:dyDescent="0.3">
      <c r="M6" s="341">
        <f>SUM(M3:M5)</f>
        <v>9350</v>
      </c>
      <c r="P6" s="49" t="s">
        <v>22</v>
      </c>
      <c r="Q6" s="2">
        <v>0</v>
      </c>
      <c r="R6" s="2">
        <v>7894.17</v>
      </c>
      <c r="S6" s="2">
        <v>1816</v>
      </c>
    </row>
    <row r="7" spans="1:22" ht="15.75" thickTop="1" x14ac:dyDescent="0.25">
      <c r="P7" s="49" t="s">
        <v>3888</v>
      </c>
      <c r="Q7" s="2">
        <v>19094.700000000004</v>
      </c>
      <c r="R7" s="2">
        <v>116089.38</v>
      </c>
      <c r="S7" s="2">
        <v>33451.180000000008</v>
      </c>
    </row>
    <row r="8" spans="1:22" ht="18.75" x14ac:dyDescent="0.3">
      <c r="A8" s="461" t="s">
        <v>2965</v>
      </c>
      <c r="B8" s="461"/>
      <c r="C8" s="461"/>
      <c r="D8" s="461"/>
      <c r="E8" s="461"/>
      <c r="F8" s="461"/>
      <c r="G8" s="461"/>
      <c r="H8" s="461"/>
      <c r="I8" s="461"/>
      <c r="J8" s="461"/>
      <c r="K8" s="461"/>
      <c r="L8" s="461"/>
      <c r="M8" s="461"/>
      <c r="P8" s="49" t="s">
        <v>3937</v>
      </c>
      <c r="Q8" s="2">
        <v>952.53</v>
      </c>
      <c r="R8" s="2">
        <v>36554.939999999995</v>
      </c>
      <c r="S8" s="2">
        <v>0</v>
      </c>
    </row>
    <row r="9" spans="1:22" x14ac:dyDescent="0.25">
      <c r="A9" s="84" t="s">
        <v>782</v>
      </c>
      <c r="B9" s="84" t="s">
        <v>552</v>
      </c>
      <c r="C9" s="84" t="s">
        <v>31</v>
      </c>
      <c r="D9" s="84" t="s">
        <v>783</v>
      </c>
      <c r="E9" s="84" t="s">
        <v>29</v>
      </c>
      <c r="F9" s="84" t="s">
        <v>33</v>
      </c>
      <c r="G9" s="84" t="s">
        <v>553</v>
      </c>
      <c r="H9" s="84" t="s">
        <v>784</v>
      </c>
      <c r="I9" s="84" t="s">
        <v>785</v>
      </c>
      <c r="J9" s="84" t="s">
        <v>554</v>
      </c>
      <c r="K9" s="84" t="s">
        <v>786</v>
      </c>
      <c r="L9" s="84" t="s">
        <v>787</v>
      </c>
      <c r="M9" s="84" t="s">
        <v>23</v>
      </c>
      <c r="P9" s="49" t="s">
        <v>2237</v>
      </c>
      <c r="Q9" s="2">
        <v>0</v>
      </c>
      <c r="R9" s="2">
        <v>250</v>
      </c>
      <c r="S9" s="2">
        <v>0</v>
      </c>
    </row>
    <row r="10" spans="1:22" x14ac:dyDescent="0.25">
      <c r="B10" s="161"/>
      <c r="M10" s="365"/>
      <c r="P10" s="49" t="s">
        <v>7</v>
      </c>
      <c r="Q10" s="2">
        <v>20547.230000000003</v>
      </c>
      <c r="R10" s="2">
        <v>160788.49</v>
      </c>
      <c r="S10" s="2">
        <v>35267.180000000008</v>
      </c>
    </row>
    <row r="11" spans="1:22" ht="15.75" thickBot="1" x14ac:dyDescent="0.3">
      <c r="M11" s="341">
        <f>SUM(M10)</f>
        <v>0</v>
      </c>
    </row>
    <row r="12" spans="1:22" ht="15.75" thickTop="1" x14ac:dyDescent="0.25"/>
    <row r="13" spans="1:22" ht="18.75" x14ac:dyDescent="0.3">
      <c r="A13" s="461" t="s">
        <v>2966</v>
      </c>
      <c r="B13" s="461"/>
      <c r="C13" s="461"/>
      <c r="D13" s="461"/>
      <c r="E13" s="461"/>
      <c r="F13" s="461"/>
      <c r="G13" s="461"/>
      <c r="H13" s="461"/>
      <c r="I13" s="461"/>
      <c r="J13" s="461"/>
      <c r="K13" s="461"/>
      <c r="L13" s="461"/>
      <c r="M13" s="461"/>
      <c r="P13" s="452" t="s">
        <v>5662</v>
      </c>
      <c r="Q13" s="452"/>
      <c r="R13" s="452"/>
      <c r="S13" s="452"/>
    </row>
    <row r="14" spans="1:22" x14ac:dyDescent="0.25">
      <c r="A14" s="84" t="s">
        <v>782</v>
      </c>
      <c r="B14" s="84" t="s">
        <v>552</v>
      </c>
      <c r="C14" s="84" t="s">
        <v>31</v>
      </c>
      <c r="D14" s="84" t="s">
        <v>783</v>
      </c>
      <c r="E14" s="84" t="s">
        <v>29</v>
      </c>
      <c r="F14" s="84" t="s">
        <v>33</v>
      </c>
      <c r="G14" s="84" t="s">
        <v>553</v>
      </c>
      <c r="H14" s="84" t="s">
        <v>784</v>
      </c>
      <c r="I14" s="84" t="s">
        <v>785</v>
      </c>
      <c r="J14" s="84" t="s">
        <v>554</v>
      </c>
      <c r="K14" s="84" t="s">
        <v>786</v>
      </c>
      <c r="L14" s="84" t="s">
        <v>787</v>
      </c>
      <c r="M14" s="84" t="s">
        <v>23</v>
      </c>
      <c r="P14" s="3" t="s">
        <v>357</v>
      </c>
      <c r="Q14" s="80" t="s">
        <v>5272</v>
      </c>
      <c r="R14" s="80" t="s">
        <v>5273</v>
      </c>
      <c r="S14" s="80" t="s">
        <v>5274</v>
      </c>
      <c r="T14" s="80" t="s">
        <v>25</v>
      </c>
    </row>
    <row r="15" spans="1:22" x14ac:dyDescent="0.25">
      <c r="B15" s="161"/>
      <c r="M15" s="365"/>
      <c r="P15" s="49" t="s">
        <v>24</v>
      </c>
      <c r="Q15" s="2">
        <v>500</v>
      </c>
      <c r="R15" s="2">
        <v>0</v>
      </c>
      <c r="S15" s="2">
        <v>0</v>
      </c>
      <c r="T15" s="401">
        <f>SUM(Q15:S15)</f>
        <v>500</v>
      </c>
    </row>
    <row r="16" spans="1:22" ht="15.75" thickBot="1" x14ac:dyDescent="0.3">
      <c r="B16" s="161"/>
      <c r="M16" s="341">
        <f>SUM(M15)</f>
        <v>0</v>
      </c>
      <c r="P16" s="49" t="s">
        <v>22</v>
      </c>
      <c r="Q16" s="2">
        <v>0</v>
      </c>
      <c r="R16" s="2">
        <v>7894.17</v>
      </c>
      <c r="S16" s="2">
        <v>1816</v>
      </c>
      <c r="T16" s="401">
        <f t="shared" ref="T16:T20" si="0">SUM(Q16:S16)</f>
        <v>9710.17</v>
      </c>
      <c r="V16" s="228"/>
    </row>
    <row r="17" spans="1:20" ht="19.5" thickTop="1" x14ac:dyDescent="0.3">
      <c r="A17" s="461" t="s">
        <v>24</v>
      </c>
      <c r="B17" s="461"/>
      <c r="C17" s="461"/>
      <c r="D17" s="461"/>
      <c r="E17" s="461"/>
      <c r="F17" s="461"/>
      <c r="G17" s="461"/>
      <c r="H17" s="461"/>
      <c r="I17" s="461"/>
      <c r="J17" s="461"/>
      <c r="K17" s="461"/>
      <c r="L17" s="461"/>
      <c r="M17" s="461"/>
      <c r="P17" s="49" t="s">
        <v>3888</v>
      </c>
      <c r="Q17" s="2">
        <v>19094.700000000004</v>
      </c>
      <c r="R17" s="2">
        <v>116089.38</v>
      </c>
      <c r="S17" s="2">
        <v>33451.180000000008</v>
      </c>
      <c r="T17" s="401">
        <f t="shared" si="0"/>
        <v>168635.26</v>
      </c>
    </row>
    <row r="18" spans="1:20" x14ac:dyDescent="0.25">
      <c r="A18" s="84" t="s">
        <v>782</v>
      </c>
      <c r="B18" s="84" t="s">
        <v>552</v>
      </c>
      <c r="C18" s="84" t="s">
        <v>31</v>
      </c>
      <c r="D18" s="84" t="s">
        <v>783</v>
      </c>
      <c r="E18" s="84" t="s">
        <v>29</v>
      </c>
      <c r="F18" s="84" t="s">
        <v>33</v>
      </c>
      <c r="G18" s="84" t="s">
        <v>553</v>
      </c>
      <c r="H18" s="84" t="s">
        <v>784</v>
      </c>
      <c r="I18" s="84" t="s">
        <v>785</v>
      </c>
      <c r="J18" s="84" t="s">
        <v>554</v>
      </c>
      <c r="K18" s="84" t="s">
        <v>786</v>
      </c>
      <c r="L18" s="84" t="s">
        <v>787</v>
      </c>
      <c r="M18" s="84" t="s">
        <v>23</v>
      </c>
      <c r="P18" s="49" t="s">
        <v>3937</v>
      </c>
      <c r="Q18" s="2">
        <v>952.53</v>
      </c>
      <c r="R18" s="2">
        <v>36554.939999999995</v>
      </c>
      <c r="S18" s="2">
        <v>0</v>
      </c>
      <c r="T18" s="401">
        <f t="shared" si="0"/>
        <v>37507.469999999994</v>
      </c>
    </row>
    <row r="19" spans="1:20" x14ac:dyDescent="0.25">
      <c r="A19" s="76">
        <v>12529</v>
      </c>
      <c r="B19" s="77">
        <v>45663</v>
      </c>
      <c r="C19" s="76" t="s">
        <v>811</v>
      </c>
      <c r="D19" s="76" t="s">
        <v>795</v>
      </c>
      <c r="E19" s="76" t="s">
        <v>224</v>
      </c>
      <c r="F19" s="76" t="s">
        <v>228</v>
      </c>
      <c r="G19" s="76" t="s">
        <v>824</v>
      </c>
      <c r="H19" s="76" t="s">
        <v>797</v>
      </c>
      <c r="I19" s="76" t="s">
        <v>825</v>
      </c>
      <c r="J19" s="76" t="s">
        <v>3037</v>
      </c>
      <c r="K19" s="76">
        <v>1350</v>
      </c>
      <c r="L19" s="76" t="s">
        <v>3038</v>
      </c>
      <c r="M19" s="76">
        <v>500</v>
      </c>
      <c r="P19" s="49" t="s">
        <v>2237</v>
      </c>
      <c r="Q19" s="2">
        <v>0</v>
      </c>
      <c r="R19" s="2">
        <v>250</v>
      </c>
      <c r="S19" s="2">
        <v>0</v>
      </c>
      <c r="T19" s="401">
        <f t="shared" si="0"/>
        <v>250</v>
      </c>
    </row>
    <row r="20" spans="1:20" x14ac:dyDescent="0.25">
      <c r="A20" s="76">
        <v>12548</v>
      </c>
      <c r="B20" s="77">
        <v>45677</v>
      </c>
      <c r="C20" s="76" t="s">
        <v>811</v>
      </c>
      <c r="D20" s="76" t="s">
        <v>795</v>
      </c>
      <c r="E20" s="76" t="s">
        <v>224</v>
      </c>
      <c r="F20" s="76" t="s">
        <v>228</v>
      </c>
      <c r="G20" s="76" t="s">
        <v>824</v>
      </c>
      <c r="H20" s="76" t="s">
        <v>797</v>
      </c>
      <c r="I20" s="76" t="s">
        <v>825</v>
      </c>
      <c r="J20" s="76" t="s">
        <v>3181</v>
      </c>
      <c r="K20" s="76">
        <v>1367</v>
      </c>
      <c r="L20" s="76" t="s">
        <v>3182</v>
      </c>
      <c r="M20" s="76">
        <v>315</v>
      </c>
      <c r="P20" s="378" t="s">
        <v>7</v>
      </c>
      <c r="Q20" s="401">
        <f>SUM(Q15:Q19)</f>
        <v>20547.230000000003</v>
      </c>
      <c r="R20" s="401">
        <f t="shared" ref="R20:S20" si="1">SUM(R15:R19)</f>
        <v>160788.49</v>
      </c>
      <c r="S20" s="401">
        <f t="shared" si="1"/>
        <v>35267.180000000008</v>
      </c>
      <c r="T20" s="401">
        <f t="shared" si="0"/>
        <v>216602.90000000002</v>
      </c>
    </row>
    <row r="21" spans="1:20" ht="15.75" thickBot="1" x14ac:dyDescent="0.3">
      <c r="M21" s="341">
        <f>SUM(M19:M20)</f>
        <v>815</v>
      </c>
    </row>
    <row r="22" spans="1:20" ht="15.75" thickTop="1" x14ac:dyDescent="0.25"/>
    <row r="23" spans="1:20" ht="18.75" x14ac:dyDescent="0.3">
      <c r="A23" s="461" t="s">
        <v>2913</v>
      </c>
      <c r="B23" s="461"/>
      <c r="C23" s="461"/>
      <c r="D23" s="461"/>
      <c r="E23" s="461"/>
      <c r="F23" s="461"/>
      <c r="G23" s="461"/>
      <c r="H23" s="461"/>
      <c r="I23" s="461"/>
      <c r="J23" s="461"/>
      <c r="K23" s="461"/>
      <c r="L23" s="461"/>
      <c r="M23" s="461"/>
    </row>
    <row r="24" spans="1:20" x14ac:dyDescent="0.25">
      <c r="A24" s="84" t="s">
        <v>782</v>
      </c>
      <c r="B24" s="84" t="s">
        <v>552</v>
      </c>
      <c r="C24" s="84" t="s">
        <v>31</v>
      </c>
      <c r="D24" s="84" t="s">
        <v>783</v>
      </c>
      <c r="E24" s="84" t="s">
        <v>29</v>
      </c>
      <c r="F24" s="84" t="s">
        <v>33</v>
      </c>
      <c r="G24" s="84" t="s">
        <v>553</v>
      </c>
      <c r="H24" s="84" t="s">
        <v>784</v>
      </c>
      <c r="I24" s="84" t="s">
        <v>785</v>
      </c>
      <c r="J24" s="84" t="s">
        <v>554</v>
      </c>
      <c r="K24" s="84" t="s">
        <v>786</v>
      </c>
      <c r="L24" s="84" t="s">
        <v>787</v>
      </c>
      <c r="M24" s="84" t="s">
        <v>23</v>
      </c>
    </row>
    <row r="25" spans="1:20" x14ac:dyDescent="0.25">
      <c r="A25" s="76">
        <v>12530</v>
      </c>
      <c r="B25" s="77">
        <v>45666</v>
      </c>
      <c r="C25" s="76" t="s">
        <v>811</v>
      </c>
      <c r="D25" s="76" t="s">
        <v>795</v>
      </c>
      <c r="E25" s="76" t="s">
        <v>224</v>
      </c>
      <c r="F25" s="76" t="s">
        <v>2919</v>
      </c>
      <c r="G25" s="76" t="s">
        <v>793</v>
      </c>
      <c r="H25" s="76" t="s">
        <v>797</v>
      </c>
      <c r="I25" s="76" t="s">
        <v>2913</v>
      </c>
      <c r="J25" s="76" t="s">
        <v>2933</v>
      </c>
      <c r="K25" s="76">
        <v>1330</v>
      </c>
      <c r="L25" s="76">
        <v>8208</v>
      </c>
      <c r="M25" s="76">
        <v>30000</v>
      </c>
    </row>
    <row r="26" spans="1:20" x14ac:dyDescent="0.25">
      <c r="A26" s="76">
        <v>12531</v>
      </c>
      <c r="B26" s="77">
        <v>45676</v>
      </c>
      <c r="C26" s="76" t="s">
        <v>811</v>
      </c>
      <c r="D26" s="76" t="s">
        <v>795</v>
      </c>
      <c r="E26" s="76" t="s">
        <v>224</v>
      </c>
      <c r="F26" s="76" t="s">
        <v>228</v>
      </c>
      <c r="G26" s="76" t="s">
        <v>793</v>
      </c>
      <c r="H26" s="76" t="s">
        <v>797</v>
      </c>
      <c r="I26" s="76" t="s">
        <v>2913</v>
      </c>
      <c r="J26" s="76" t="s">
        <v>3175</v>
      </c>
      <c r="K26" s="76">
        <v>1351</v>
      </c>
      <c r="L26" s="76" t="s">
        <v>3176</v>
      </c>
      <c r="M26" s="76">
        <v>25000</v>
      </c>
    </row>
    <row r="27" spans="1:20" x14ac:dyDescent="0.25">
      <c r="A27" s="76">
        <v>12532</v>
      </c>
      <c r="B27" s="77">
        <v>45676</v>
      </c>
      <c r="C27" s="76" t="s">
        <v>811</v>
      </c>
      <c r="D27" s="76" t="s">
        <v>795</v>
      </c>
      <c r="E27" s="76" t="s">
        <v>224</v>
      </c>
      <c r="F27" s="76" t="s">
        <v>2919</v>
      </c>
      <c r="G27" s="76" t="s">
        <v>793</v>
      </c>
      <c r="H27" s="76" t="s">
        <v>797</v>
      </c>
      <c r="I27" s="76" t="s">
        <v>2913</v>
      </c>
      <c r="J27" s="76" t="s">
        <v>3177</v>
      </c>
      <c r="K27" s="76">
        <v>1352</v>
      </c>
      <c r="L27" s="76">
        <v>8305</v>
      </c>
      <c r="M27" s="76">
        <v>11000</v>
      </c>
    </row>
    <row r="28" spans="1:20" x14ac:dyDescent="0.25">
      <c r="B28" s="161"/>
      <c r="M28" s="365"/>
    </row>
    <row r="29" spans="1:20" ht="15.75" thickBot="1" x14ac:dyDescent="0.3">
      <c r="M29" s="341">
        <f>SUM(M25:M27)</f>
        <v>66000</v>
      </c>
    </row>
    <row r="30" spans="1:20" ht="15.75" thickTop="1" x14ac:dyDescent="0.25">
      <c r="M30" s="402"/>
    </row>
    <row r="31" spans="1:20" ht="18.75" x14ac:dyDescent="0.3">
      <c r="A31" s="461" t="s">
        <v>794</v>
      </c>
      <c r="B31" s="461"/>
      <c r="C31" s="461"/>
      <c r="D31" s="461"/>
      <c r="E31" s="461"/>
      <c r="F31" s="461"/>
      <c r="G31" s="461"/>
      <c r="H31" s="461"/>
      <c r="I31" s="461"/>
      <c r="J31" s="461"/>
      <c r="K31" s="461"/>
      <c r="L31" s="461"/>
      <c r="M31" s="461"/>
    </row>
    <row r="32" spans="1:20" x14ac:dyDescent="0.25">
      <c r="A32" s="84" t="s">
        <v>782</v>
      </c>
      <c r="B32" s="84" t="s">
        <v>552</v>
      </c>
      <c r="C32" s="84" t="s">
        <v>31</v>
      </c>
      <c r="D32" s="84" t="s">
        <v>783</v>
      </c>
      <c r="E32" s="84" t="s">
        <v>29</v>
      </c>
      <c r="F32" s="84" t="s">
        <v>33</v>
      </c>
      <c r="G32" s="84" t="s">
        <v>553</v>
      </c>
      <c r="H32" s="84" t="s">
        <v>784</v>
      </c>
      <c r="I32" s="84" t="s">
        <v>785</v>
      </c>
      <c r="J32" s="84" t="s">
        <v>554</v>
      </c>
      <c r="K32" s="84" t="s">
        <v>786</v>
      </c>
      <c r="L32" s="84" t="s">
        <v>787</v>
      </c>
      <c r="M32" s="84" t="s">
        <v>23</v>
      </c>
    </row>
    <row r="33" spans="1:13" x14ac:dyDescent="0.25">
      <c r="A33" s="76">
        <v>12405</v>
      </c>
      <c r="B33" s="77">
        <v>45666</v>
      </c>
      <c r="C33" s="76" t="s">
        <v>791</v>
      </c>
      <c r="D33" s="76" t="s">
        <v>792</v>
      </c>
      <c r="E33" s="76" t="s">
        <v>224</v>
      </c>
      <c r="F33" s="76" t="s">
        <v>701</v>
      </c>
      <c r="G33" s="76" t="s">
        <v>793</v>
      </c>
      <c r="H33" s="76" t="s">
        <v>797</v>
      </c>
      <c r="I33" s="76" t="s">
        <v>794</v>
      </c>
      <c r="J33" s="76" t="s">
        <v>3087</v>
      </c>
      <c r="K33" s="76">
        <v>6041</v>
      </c>
      <c r="L33" s="76" t="s">
        <v>781</v>
      </c>
      <c r="M33" s="76">
        <v>20000</v>
      </c>
    </row>
    <row r="34" spans="1:13" x14ac:dyDescent="0.25">
      <c r="A34" s="76">
        <v>12613</v>
      </c>
      <c r="B34" s="77">
        <v>45687</v>
      </c>
      <c r="C34" s="76" t="s">
        <v>791</v>
      </c>
      <c r="D34" s="76" t="s">
        <v>792</v>
      </c>
      <c r="E34" s="76" t="s">
        <v>224</v>
      </c>
      <c r="F34" s="76" t="s">
        <v>701</v>
      </c>
      <c r="G34" s="76" t="s">
        <v>793</v>
      </c>
      <c r="H34" s="76" t="s">
        <v>797</v>
      </c>
      <c r="I34" s="76" t="s">
        <v>794</v>
      </c>
      <c r="J34" s="76" t="s">
        <v>3325</v>
      </c>
      <c r="K34" s="76">
        <v>6314</v>
      </c>
      <c r="L34" s="76" t="s">
        <v>781</v>
      </c>
      <c r="M34" s="76">
        <v>500</v>
      </c>
    </row>
    <row r="35" spans="1:13" ht="15.75" thickBot="1" x14ac:dyDescent="0.3">
      <c r="M35" s="341">
        <f>SUM(M33:M34)</f>
        <v>20500</v>
      </c>
    </row>
    <row r="36" spans="1:13" ht="15.75" thickTop="1" x14ac:dyDescent="0.25"/>
    <row r="37" spans="1:13" ht="18.75" x14ac:dyDescent="0.3">
      <c r="A37" s="461" t="s">
        <v>2118</v>
      </c>
      <c r="B37" s="461"/>
      <c r="C37" s="461"/>
      <c r="D37" s="461"/>
      <c r="E37" s="461"/>
      <c r="F37" s="461"/>
      <c r="G37" s="461"/>
      <c r="H37" s="461"/>
      <c r="I37" s="461"/>
      <c r="J37" s="461"/>
      <c r="K37" s="461"/>
      <c r="L37" s="461"/>
      <c r="M37" s="461"/>
    </row>
    <row r="38" spans="1:13" x14ac:dyDescent="0.25">
      <c r="A38" s="84" t="s">
        <v>782</v>
      </c>
      <c r="B38" s="84" t="s">
        <v>552</v>
      </c>
      <c r="C38" s="84" t="s">
        <v>31</v>
      </c>
      <c r="D38" s="84" t="s">
        <v>783</v>
      </c>
      <c r="E38" s="84" t="s">
        <v>29</v>
      </c>
      <c r="F38" s="84" t="s">
        <v>33</v>
      </c>
      <c r="G38" s="84" t="s">
        <v>553</v>
      </c>
      <c r="H38" s="84" t="s">
        <v>784</v>
      </c>
      <c r="I38" s="84" t="s">
        <v>785</v>
      </c>
      <c r="J38" s="84" t="s">
        <v>554</v>
      </c>
      <c r="K38" s="84" t="s">
        <v>786</v>
      </c>
      <c r="L38" s="84" t="s">
        <v>787</v>
      </c>
      <c r="M38" s="84" t="s">
        <v>23</v>
      </c>
    </row>
    <row r="41" spans="1:13" ht="15.75" thickBot="1" x14ac:dyDescent="0.3">
      <c r="M41" s="341">
        <f>SUM(M39:M40)</f>
        <v>0</v>
      </c>
    </row>
    <row r="42" spans="1:13" ht="19.5" thickTop="1" x14ac:dyDescent="0.3">
      <c r="A42" s="461" t="s">
        <v>2968</v>
      </c>
      <c r="B42" s="461"/>
      <c r="C42" s="461"/>
      <c r="D42" s="461"/>
      <c r="E42" s="461"/>
      <c r="F42" s="461"/>
      <c r="G42" s="461"/>
      <c r="H42" s="461"/>
      <c r="I42" s="461"/>
      <c r="J42" s="461"/>
      <c r="K42" s="461"/>
      <c r="L42" s="461"/>
      <c r="M42" s="461"/>
    </row>
    <row r="43" spans="1:13" x14ac:dyDescent="0.25">
      <c r="A43" s="84" t="s">
        <v>782</v>
      </c>
      <c r="B43" s="84" t="s">
        <v>552</v>
      </c>
      <c r="C43" s="84" t="s">
        <v>31</v>
      </c>
      <c r="D43" s="84" t="s">
        <v>783</v>
      </c>
      <c r="E43" s="84" t="s">
        <v>29</v>
      </c>
      <c r="F43" s="84" t="s">
        <v>33</v>
      </c>
      <c r="G43" s="84" t="s">
        <v>553</v>
      </c>
      <c r="H43" s="84" t="s">
        <v>784</v>
      </c>
      <c r="I43" s="84" t="s">
        <v>785</v>
      </c>
      <c r="J43" s="84" t="s">
        <v>554</v>
      </c>
      <c r="K43" s="84" t="s">
        <v>786</v>
      </c>
      <c r="L43" s="84" t="s">
        <v>787</v>
      </c>
      <c r="M43" s="84" t="s">
        <v>23</v>
      </c>
    </row>
    <row r="44" spans="1:13" x14ac:dyDescent="0.25">
      <c r="A44" s="76">
        <v>12479</v>
      </c>
      <c r="B44" s="77">
        <v>45677</v>
      </c>
      <c r="C44" s="76" t="s">
        <v>791</v>
      </c>
      <c r="D44" s="76" t="s">
        <v>795</v>
      </c>
      <c r="E44" s="76" t="s">
        <v>224</v>
      </c>
      <c r="F44" s="76" t="s">
        <v>228</v>
      </c>
      <c r="G44" s="76" t="s">
        <v>796</v>
      </c>
      <c r="H44" s="76" t="s">
        <v>797</v>
      </c>
      <c r="I44" s="76" t="s">
        <v>833</v>
      </c>
      <c r="J44" s="76" t="s">
        <v>3212</v>
      </c>
      <c r="K44" s="76">
        <v>6179</v>
      </c>
      <c r="L44" s="76" t="s">
        <v>834</v>
      </c>
      <c r="M44" s="76">
        <v>29166.67</v>
      </c>
    </row>
    <row r="45" spans="1:13" ht="15.75" thickBot="1" x14ac:dyDescent="0.3">
      <c r="M45" s="341">
        <f>SUM(M44)</f>
        <v>29166.67</v>
      </c>
    </row>
    <row r="46" spans="1:13" ht="15.75" thickTop="1" x14ac:dyDescent="0.25"/>
  </sheetData>
  <mergeCells count="10">
    <mergeCell ref="A37:M37"/>
    <mergeCell ref="A42:M42"/>
    <mergeCell ref="P1:S1"/>
    <mergeCell ref="P13:S13"/>
    <mergeCell ref="A31:M31"/>
    <mergeCell ref="A23:M23"/>
    <mergeCell ref="A1:M1"/>
    <mergeCell ref="A8:M8"/>
    <mergeCell ref="A13:M13"/>
    <mergeCell ref="A17:M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E25"/>
  <sheetViews>
    <sheetView workbookViewId="0">
      <selection activeCell="H13" sqref="H13"/>
    </sheetView>
  </sheetViews>
  <sheetFormatPr defaultRowHeight="15" x14ac:dyDescent="0.25"/>
  <cols>
    <col min="1" max="1" width="11" bestFit="1" customWidth="1"/>
    <col min="2" max="2" width="85.28515625" bestFit="1" customWidth="1"/>
    <col min="3" max="3" width="21.85546875" bestFit="1" customWidth="1"/>
    <col min="4" max="4" width="5.7109375" bestFit="1" customWidth="1"/>
    <col min="5" max="5" width="10.5703125" style="40" bestFit="1" customWidth="1"/>
    <col min="8" max="9" width="13.140625" bestFit="1" customWidth="1"/>
  </cols>
  <sheetData>
    <row r="1" spans="1:5" ht="16.5" thickTop="1" thickBot="1" x14ac:dyDescent="0.3">
      <c r="A1" s="369" t="s">
        <v>704</v>
      </c>
      <c r="B1" s="369" t="s">
        <v>570</v>
      </c>
      <c r="C1" s="369" t="s">
        <v>571</v>
      </c>
      <c r="D1" s="369" t="s">
        <v>26</v>
      </c>
      <c r="E1" s="386" t="s">
        <v>27</v>
      </c>
    </row>
    <row r="2" spans="1:5" ht="16.5" thickTop="1" thickBot="1" x14ac:dyDescent="0.3">
      <c r="A2" s="245" t="s">
        <v>1277</v>
      </c>
      <c r="B2" s="370" t="s">
        <v>3542</v>
      </c>
      <c r="C2" s="370" t="s">
        <v>3543</v>
      </c>
      <c r="D2" s="370">
        <v>0</v>
      </c>
      <c r="E2" s="387">
        <v>1038.8</v>
      </c>
    </row>
    <row r="3" spans="1:5" ht="15.75" thickBot="1" x14ac:dyDescent="0.3">
      <c r="A3" s="245" t="s">
        <v>1277</v>
      </c>
      <c r="B3" s="370" t="s">
        <v>3569</v>
      </c>
      <c r="C3" s="370" t="s">
        <v>3570</v>
      </c>
      <c r="D3" s="370">
        <v>0</v>
      </c>
      <c r="E3" s="387">
        <v>240</v>
      </c>
    </row>
    <row r="4" spans="1:5" ht="15.75" thickBot="1" x14ac:dyDescent="0.3">
      <c r="A4" s="245" t="s">
        <v>1277</v>
      </c>
      <c r="B4" s="370" t="s">
        <v>3571</v>
      </c>
      <c r="C4" s="370" t="s">
        <v>3572</v>
      </c>
      <c r="D4" s="370">
        <v>0</v>
      </c>
      <c r="E4" s="387">
        <v>408</v>
      </c>
    </row>
    <row r="5" spans="1:5" ht="15.75" thickBot="1" x14ac:dyDescent="0.3">
      <c r="A5" s="245" t="s">
        <v>1277</v>
      </c>
      <c r="B5" s="370" t="s">
        <v>3615</v>
      </c>
      <c r="C5" s="370" t="s">
        <v>3616</v>
      </c>
      <c r="D5" s="370">
        <v>0</v>
      </c>
      <c r="E5" s="387">
        <v>48</v>
      </c>
    </row>
    <row r="6" spans="1:5" ht="15.75" thickBot="1" x14ac:dyDescent="0.3">
      <c r="A6" s="245" t="s">
        <v>1277</v>
      </c>
      <c r="B6" s="370" t="s">
        <v>3635</v>
      </c>
      <c r="C6" s="370" t="s">
        <v>3636</v>
      </c>
      <c r="D6" s="370">
        <v>0</v>
      </c>
      <c r="E6" s="387">
        <v>2303</v>
      </c>
    </row>
    <row r="7" spans="1:5" ht="15.75" thickBot="1" x14ac:dyDescent="0.3">
      <c r="A7" s="245" t="s">
        <v>1277</v>
      </c>
      <c r="B7" s="370" t="s">
        <v>3637</v>
      </c>
      <c r="C7" s="370" t="s">
        <v>3638</v>
      </c>
      <c r="D7" s="370">
        <v>0</v>
      </c>
      <c r="E7" s="387">
        <v>999</v>
      </c>
    </row>
    <row r="8" spans="1:5" ht="15.75" thickBot="1" x14ac:dyDescent="0.3">
      <c r="A8" s="245" t="s">
        <v>1277</v>
      </c>
      <c r="B8" s="370" t="s">
        <v>3639</v>
      </c>
      <c r="C8" s="370" t="s">
        <v>3640</v>
      </c>
      <c r="D8" s="370">
        <v>0</v>
      </c>
      <c r="E8" s="387">
        <v>1739.85</v>
      </c>
    </row>
    <row r="9" spans="1:5" ht="15.75" thickBot="1" x14ac:dyDescent="0.3">
      <c r="A9" s="245" t="s">
        <v>1277</v>
      </c>
      <c r="B9" s="370" t="s">
        <v>3651</v>
      </c>
      <c r="C9" s="370" t="s">
        <v>3652</v>
      </c>
      <c r="D9" s="370">
        <v>0</v>
      </c>
      <c r="E9" s="387">
        <v>15865.5</v>
      </c>
    </row>
    <row r="10" spans="1:5" ht="15.75" thickBot="1" x14ac:dyDescent="0.3">
      <c r="A10" s="245" t="s">
        <v>1277</v>
      </c>
      <c r="B10" s="370" t="s">
        <v>3653</v>
      </c>
      <c r="C10" s="370" t="s">
        <v>3654</v>
      </c>
      <c r="D10" s="370">
        <v>0</v>
      </c>
      <c r="E10" s="387">
        <v>815.4</v>
      </c>
    </row>
    <row r="11" spans="1:5" ht="15.75" thickBot="1" x14ac:dyDescent="0.3">
      <c r="A11" s="245" t="s">
        <v>1277</v>
      </c>
      <c r="B11" s="370" t="s">
        <v>3689</v>
      </c>
      <c r="C11" s="370" t="s">
        <v>3690</v>
      </c>
      <c r="D11" s="370">
        <v>0</v>
      </c>
      <c r="E11" s="387">
        <v>204</v>
      </c>
    </row>
    <row r="12" spans="1:5" ht="15.75" thickBot="1" x14ac:dyDescent="0.3">
      <c r="A12" s="245" t="s">
        <v>1277</v>
      </c>
      <c r="B12" s="370" t="s">
        <v>3693</v>
      </c>
      <c r="C12" s="370" t="s">
        <v>3186</v>
      </c>
      <c r="D12" s="370">
        <v>0</v>
      </c>
      <c r="E12" s="387">
        <v>1411.9</v>
      </c>
    </row>
    <row r="13" spans="1:5" ht="15.75" thickBot="1" x14ac:dyDescent="0.3">
      <c r="A13" s="245" t="s">
        <v>1277</v>
      </c>
      <c r="B13" s="370" t="s">
        <v>3703</v>
      </c>
      <c r="C13" s="370" t="s">
        <v>3704</v>
      </c>
      <c r="D13" s="370">
        <v>0</v>
      </c>
      <c r="E13" s="387">
        <v>864</v>
      </c>
    </row>
    <row r="14" spans="1:5" ht="15.75" thickBot="1" x14ac:dyDescent="0.3">
      <c r="A14" s="245" t="s">
        <v>1277</v>
      </c>
      <c r="B14" s="370" t="s">
        <v>3722</v>
      </c>
      <c r="C14" s="370" t="s">
        <v>3188</v>
      </c>
      <c r="D14" s="370">
        <v>0</v>
      </c>
      <c r="E14" s="387">
        <v>592.79999999999995</v>
      </c>
    </row>
    <row r="15" spans="1:5" ht="15.75" thickBot="1" x14ac:dyDescent="0.3">
      <c r="A15" s="245" t="s">
        <v>1277</v>
      </c>
      <c r="B15" s="370" t="s">
        <v>3727</v>
      </c>
      <c r="C15" s="370" t="s">
        <v>3728</v>
      </c>
      <c r="D15" s="370">
        <v>0</v>
      </c>
      <c r="E15" s="387">
        <v>633</v>
      </c>
    </row>
    <row r="16" spans="1:5" ht="15.75" thickBot="1" x14ac:dyDescent="0.3">
      <c r="A16" s="245" t="s">
        <v>1277</v>
      </c>
      <c r="B16" s="370" t="s">
        <v>3729</v>
      </c>
      <c r="C16" s="370" t="s">
        <v>3730</v>
      </c>
      <c r="D16" s="370">
        <v>0</v>
      </c>
      <c r="E16" s="387">
        <v>3377.5</v>
      </c>
    </row>
    <row r="17" spans="1:5" ht="15.75" thickBot="1" x14ac:dyDescent="0.3">
      <c r="A17" s="245" t="s">
        <v>1277</v>
      </c>
      <c r="B17" s="370" t="s">
        <v>3731</v>
      </c>
      <c r="C17" s="370" t="s">
        <v>3732</v>
      </c>
      <c r="D17" s="370">
        <v>0</v>
      </c>
      <c r="E17" s="387">
        <v>254.4</v>
      </c>
    </row>
    <row r="18" spans="1:5" ht="15.75" thickBot="1" x14ac:dyDescent="0.3">
      <c r="A18" s="245" t="s">
        <v>1277</v>
      </c>
      <c r="B18" s="370" t="s">
        <v>3733</v>
      </c>
      <c r="C18" s="370" t="s">
        <v>3734</v>
      </c>
      <c r="D18" s="370">
        <v>0</v>
      </c>
      <c r="E18" s="387">
        <v>120</v>
      </c>
    </row>
    <row r="19" spans="1:5" ht="15.75" thickBot="1" x14ac:dyDescent="0.3">
      <c r="A19" s="245" t="s">
        <v>1277</v>
      </c>
      <c r="B19" s="370" t="s">
        <v>3779</v>
      </c>
      <c r="C19" s="370" t="s">
        <v>3780</v>
      </c>
      <c r="D19" s="370">
        <v>0</v>
      </c>
      <c r="E19" s="387">
        <v>4980.5</v>
      </c>
    </row>
    <row r="20" spans="1:5" ht="15.75" thickBot="1" x14ac:dyDescent="0.3">
      <c r="A20" s="245" t="s">
        <v>1277</v>
      </c>
      <c r="B20" s="370" t="s">
        <v>3801</v>
      </c>
      <c r="C20" s="370" t="s">
        <v>3097</v>
      </c>
      <c r="D20" s="370">
        <v>0</v>
      </c>
      <c r="E20" s="387">
        <v>1737.6</v>
      </c>
    </row>
    <row r="21" spans="1:5" ht="15.75" thickBot="1" x14ac:dyDescent="0.3">
      <c r="A21" s="245" t="s">
        <v>1277</v>
      </c>
      <c r="B21" s="370" t="s">
        <v>3803</v>
      </c>
      <c r="C21" s="370" t="s">
        <v>3095</v>
      </c>
      <c r="D21" s="370">
        <v>0</v>
      </c>
      <c r="E21" s="387">
        <v>336</v>
      </c>
    </row>
    <row r="22" spans="1:5" ht="15.75" thickBot="1" x14ac:dyDescent="0.3">
      <c r="A22" s="245" t="s">
        <v>1277</v>
      </c>
      <c r="B22" s="370" t="s">
        <v>3804</v>
      </c>
      <c r="C22" s="370" t="s">
        <v>3805</v>
      </c>
      <c r="D22" s="370">
        <v>0</v>
      </c>
      <c r="E22" s="387">
        <v>768</v>
      </c>
    </row>
    <row r="24" spans="1:5" ht="15.75" thickBot="1" x14ac:dyDescent="0.3">
      <c r="E24" s="45">
        <f>SUM(E2:E23)</f>
        <v>38737.250000000007</v>
      </c>
    </row>
    <row r="25" spans="1:5" ht="15.75" thickTop="1" x14ac:dyDescent="0.25"/>
  </sheetData>
  <phoneticPr fontId="5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92D050"/>
  </sheetPr>
  <dimension ref="A1:Y220"/>
  <sheetViews>
    <sheetView topLeftCell="O185" workbookViewId="0">
      <selection sqref="A1:Y220"/>
    </sheetView>
  </sheetViews>
  <sheetFormatPr defaultColWidth="9.140625" defaultRowHeight="15" x14ac:dyDescent="0.25"/>
  <cols>
    <col min="1" max="1" width="8.42578125" bestFit="1" customWidth="1"/>
    <col min="2" max="2" width="20" bestFit="1" customWidth="1"/>
    <col min="3" max="3" width="26.7109375" bestFit="1" customWidth="1"/>
    <col min="4" max="4" width="8.5703125" bestFit="1" customWidth="1"/>
    <col min="5" max="5" width="22.140625" bestFit="1" customWidth="1"/>
    <col min="6" max="6" width="17.28515625" bestFit="1" customWidth="1"/>
    <col min="7" max="7" width="16.28515625" bestFit="1" customWidth="1"/>
    <col min="8" max="8" width="17" bestFit="1" customWidth="1"/>
    <col min="9" max="9" width="18.85546875" bestFit="1" customWidth="1"/>
    <col min="10" max="10" width="9.7109375" bestFit="1" customWidth="1"/>
    <col min="11" max="11" width="65.28515625" bestFit="1" customWidth="1"/>
    <col min="12" max="12" width="7.28515625" bestFit="1" customWidth="1"/>
    <col min="13" max="13" width="40.85546875" bestFit="1" customWidth="1"/>
    <col min="14" max="14" width="13.28515625" bestFit="1" customWidth="1"/>
    <col min="15" max="15" width="25.7109375" bestFit="1" customWidth="1"/>
    <col min="16" max="16" width="8" bestFit="1" customWidth="1"/>
    <col min="17" max="17" width="11.42578125" bestFit="1" customWidth="1"/>
    <col min="18" max="18" width="14.7109375" bestFit="1" customWidth="1"/>
    <col min="19" max="19" width="87.85546875" bestFit="1" customWidth="1"/>
    <col min="20" max="20" width="36.28515625" bestFit="1" customWidth="1"/>
    <col min="21" max="21" width="15.85546875" bestFit="1" customWidth="1"/>
    <col min="22" max="22" width="14.7109375" bestFit="1" customWidth="1"/>
    <col min="23" max="23" width="19.28515625" bestFit="1" customWidth="1"/>
    <col min="24" max="24" width="8.42578125" bestFit="1" customWidth="1"/>
    <col min="25" max="25" width="14.85546875" bestFit="1" customWidth="1"/>
  </cols>
  <sheetData>
    <row r="1" spans="1:25" x14ac:dyDescent="0.25">
      <c r="A1" s="166" t="s">
        <v>1080</v>
      </c>
      <c r="B1" s="166" t="s">
        <v>2250</v>
      </c>
      <c r="C1" s="166" t="s">
        <v>1081</v>
      </c>
      <c r="D1" s="166" t="s">
        <v>1082</v>
      </c>
      <c r="E1" s="166" t="s">
        <v>1083</v>
      </c>
      <c r="F1" s="166" t="s">
        <v>1084</v>
      </c>
      <c r="G1" s="166" t="s">
        <v>1969</v>
      </c>
      <c r="H1" s="166" t="s">
        <v>1085</v>
      </c>
      <c r="I1" s="166" t="s">
        <v>1086</v>
      </c>
      <c r="J1" s="166" t="s">
        <v>1087</v>
      </c>
      <c r="K1" s="166" t="s">
        <v>1088</v>
      </c>
      <c r="L1" s="166" t="s">
        <v>1089</v>
      </c>
      <c r="M1" s="166" t="s">
        <v>1090</v>
      </c>
      <c r="N1" s="166" t="s">
        <v>1692</v>
      </c>
      <c r="O1" s="166" t="s">
        <v>1091</v>
      </c>
      <c r="P1" s="166" t="s">
        <v>1092</v>
      </c>
      <c r="Q1" s="166" t="s">
        <v>1093</v>
      </c>
      <c r="R1" s="166" t="s">
        <v>1094</v>
      </c>
      <c r="S1" s="166" t="s">
        <v>1095</v>
      </c>
      <c r="T1" s="166" t="s">
        <v>1693</v>
      </c>
      <c r="U1" s="166" t="s">
        <v>1096</v>
      </c>
      <c r="V1" s="166" t="s">
        <v>1097</v>
      </c>
      <c r="W1" s="166" t="s">
        <v>2251</v>
      </c>
      <c r="X1" s="166" t="s">
        <v>1098</v>
      </c>
      <c r="Y1" s="166" t="s">
        <v>1099</v>
      </c>
    </row>
    <row r="2" spans="1:25" x14ac:dyDescent="0.25">
      <c r="A2" t="s">
        <v>1100</v>
      </c>
      <c r="B2" t="s">
        <v>2252</v>
      </c>
      <c r="C2" t="s">
        <v>1990</v>
      </c>
      <c r="D2" t="s">
        <v>1991</v>
      </c>
      <c r="E2" t="s">
        <v>1992</v>
      </c>
      <c r="F2" s="167">
        <v>45603.496527777803</v>
      </c>
      <c r="G2" s="167">
        <v>45603.523611111101</v>
      </c>
      <c r="H2">
        <v>2024</v>
      </c>
      <c r="I2" t="s">
        <v>1161</v>
      </c>
      <c r="J2" t="s">
        <v>1253</v>
      </c>
      <c r="K2" t="s">
        <v>1254</v>
      </c>
      <c r="L2" t="s">
        <v>1260</v>
      </c>
      <c r="M2" t="s">
        <v>1261</v>
      </c>
      <c r="N2">
        <v>1</v>
      </c>
      <c r="O2" t="s">
        <v>2260</v>
      </c>
      <c r="P2">
        <v>225.4</v>
      </c>
      <c r="Q2">
        <v>225.4</v>
      </c>
      <c r="R2" s="161">
        <v>45657</v>
      </c>
      <c r="S2" t="s">
        <v>3428</v>
      </c>
      <c r="T2" t="s">
        <v>3429</v>
      </c>
      <c r="U2" s="167">
        <v>45658.485416666699</v>
      </c>
      <c r="V2" t="s">
        <v>1104</v>
      </c>
      <c r="X2" t="s">
        <v>1110</v>
      </c>
      <c r="Y2" t="s">
        <v>1110</v>
      </c>
    </row>
    <row r="3" spans="1:25" x14ac:dyDescent="0.25">
      <c r="A3" t="s">
        <v>1100</v>
      </c>
      <c r="B3" t="s">
        <v>2252</v>
      </c>
      <c r="C3" t="s">
        <v>2000</v>
      </c>
      <c r="D3" t="s">
        <v>1244</v>
      </c>
      <c r="E3" t="s">
        <v>1245</v>
      </c>
      <c r="F3" s="167">
        <v>45607.622222222199</v>
      </c>
      <c r="G3" s="167">
        <v>45607.660416666702</v>
      </c>
      <c r="H3">
        <v>2024</v>
      </c>
      <c r="I3" t="s">
        <v>1161</v>
      </c>
      <c r="J3" t="s">
        <v>1102</v>
      </c>
      <c r="K3" t="s">
        <v>1103</v>
      </c>
      <c r="L3" t="s">
        <v>1102</v>
      </c>
      <c r="M3" t="s">
        <v>1103</v>
      </c>
      <c r="N3">
        <v>1</v>
      </c>
      <c r="O3" t="s">
        <v>2262</v>
      </c>
      <c r="P3">
        <v>528</v>
      </c>
      <c r="Q3">
        <v>454.4</v>
      </c>
      <c r="R3" s="161">
        <v>45653</v>
      </c>
      <c r="S3" t="s">
        <v>3430</v>
      </c>
      <c r="T3" t="s">
        <v>3431</v>
      </c>
      <c r="U3" s="167">
        <v>45659.379166666702</v>
      </c>
      <c r="V3" t="s">
        <v>1104</v>
      </c>
      <c r="X3" t="s">
        <v>1300</v>
      </c>
      <c r="Y3" t="s">
        <v>1300</v>
      </c>
    </row>
    <row r="4" spans="1:25" x14ac:dyDescent="0.25">
      <c r="A4" t="s">
        <v>1100</v>
      </c>
      <c r="B4" t="s">
        <v>2252</v>
      </c>
      <c r="C4" t="s">
        <v>2002</v>
      </c>
      <c r="D4" t="s">
        <v>1382</v>
      </c>
      <c r="E4" t="s">
        <v>1383</v>
      </c>
      <c r="F4" s="167">
        <v>45607.8</v>
      </c>
      <c r="G4" s="167">
        <v>45607.831250000003</v>
      </c>
      <c r="H4">
        <v>2024</v>
      </c>
      <c r="I4" t="s">
        <v>1161</v>
      </c>
      <c r="J4" t="s">
        <v>1102</v>
      </c>
      <c r="K4" t="s">
        <v>1103</v>
      </c>
      <c r="L4" t="s">
        <v>1102</v>
      </c>
      <c r="M4" t="s">
        <v>1103</v>
      </c>
      <c r="N4">
        <v>1</v>
      </c>
      <c r="O4" t="s">
        <v>2262</v>
      </c>
      <c r="P4">
        <v>816</v>
      </c>
      <c r="Q4">
        <v>816</v>
      </c>
      <c r="R4" s="161">
        <v>45653</v>
      </c>
      <c r="S4" t="s">
        <v>3430</v>
      </c>
      <c r="T4" t="s">
        <v>3431</v>
      </c>
      <c r="U4" s="167">
        <v>45659.379166666702</v>
      </c>
      <c r="V4" t="s">
        <v>1104</v>
      </c>
      <c r="X4" t="s">
        <v>1110</v>
      </c>
      <c r="Y4" t="s">
        <v>1110</v>
      </c>
    </row>
    <row r="5" spans="1:25" x14ac:dyDescent="0.25">
      <c r="A5" t="s">
        <v>1100</v>
      </c>
      <c r="B5" t="s">
        <v>2252</v>
      </c>
      <c r="C5" t="s">
        <v>1999</v>
      </c>
      <c r="D5" t="s">
        <v>1831</v>
      </c>
      <c r="E5" t="s">
        <v>1832</v>
      </c>
      <c r="F5" s="167">
        <v>45607.5402777778</v>
      </c>
      <c r="G5" s="167">
        <v>45607.552083333299</v>
      </c>
      <c r="H5">
        <v>2024</v>
      </c>
      <c r="I5" t="s">
        <v>1161</v>
      </c>
      <c r="J5" t="s">
        <v>1102</v>
      </c>
      <c r="K5" t="s">
        <v>1103</v>
      </c>
      <c r="L5" t="s">
        <v>1102</v>
      </c>
      <c r="M5" t="s">
        <v>1103</v>
      </c>
      <c r="N5">
        <v>1</v>
      </c>
      <c r="O5" t="s">
        <v>2262</v>
      </c>
      <c r="P5">
        <v>1200</v>
      </c>
      <c r="Q5">
        <v>1200</v>
      </c>
      <c r="R5" s="161">
        <v>45653</v>
      </c>
      <c r="S5" t="s">
        <v>3430</v>
      </c>
      <c r="T5" t="s">
        <v>3431</v>
      </c>
      <c r="U5" s="167">
        <v>45659.379166666702</v>
      </c>
      <c r="V5" t="s">
        <v>1104</v>
      </c>
      <c r="X5" t="s">
        <v>1110</v>
      </c>
      <c r="Y5" t="s">
        <v>1110</v>
      </c>
    </row>
    <row r="6" spans="1:25" x14ac:dyDescent="0.25">
      <c r="A6" t="s">
        <v>1100</v>
      </c>
      <c r="B6" t="s">
        <v>2252</v>
      </c>
      <c r="C6" t="s">
        <v>2003</v>
      </c>
      <c r="D6" t="s">
        <v>1823</v>
      </c>
      <c r="E6" t="s">
        <v>1824</v>
      </c>
      <c r="F6" s="167">
        <v>45607.833333333299</v>
      </c>
      <c r="G6" s="167">
        <v>45607.868055555598</v>
      </c>
      <c r="H6">
        <v>2024</v>
      </c>
      <c r="I6" t="s">
        <v>1161</v>
      </c>
      <c r="J6" t="s">
        <v>1102</v>
      </c>
      <c r="K6" t="s">
        <v>1103</v>
      </c>
      <c r="L6" t="s">
        <v>1102</v>
      </c>
      <c r="M6" t="s">
        <v>1103</v>
      </c>
      <c r="N6">
        <v>1</v>
      </c>
      <c r="O6" t="s">
        <v>2262</v>
      </c>
      <c r="P6">
        <v>1344</v>
      </c>
      <c r="Q6">
        <v>1344</v>
      </c>
      <c r="R6" s="161">
        <v>45653</v>
      </c>
      <c r="S6" t="s">
        <v>3430</v>
      </c>
      <c r="T6" t="s">
        <v>3431</v>
      </c>
      <c r="U6" s="167">
        <v>45659.379166666702</v>
      </c>
      <c r="V6" t="s">
        <v>1104</v>
      </c>
      <c r="X6" t="s">
        <v>1703</v>
      </c>
      <c r="Y6" t="s">
        <v>1703</v>
      </c>
    </row>
    <row r="7" spans="1:25" x14ac:dyDescent="0.25">
      <c r="A7" t="s">
        <v>1100</v>
      </c>
      <c r="B7" t="s">
        <v>2252</v>
      </c>
      <c r="C7" t="s">
        <v>2007</v>
      </c>
      <c r="D7" t="s">
        <v>2008</v>
      </c>
      <c r="E7" t="s">
        <v>2009</v>
      </c>
      <c r="F7" s="167">
        <v>45608.6784722222</v>
      </c>
      <c r="G7" s="167">
        <v>45608.787499999999</v>
      </c>
      <c r="H7">
        <v>2024</v>
      </c>
      <c r="I7" t="s">
        <v>1161</v>
      </c>
      <c r="J7" t="s">
        <v>1102</v>
      </c>
      <c r="K7" t="s">
        <v>1103</v>
      </c>
      <c r="L7" t="s">
        <v>1102</v>
      </c>
      <c r="M7" t="s">
        <v>1103</v>
      </c>
      <c r="N7">
        <v>1</v>
      </c>
      <c r="O7" t="s">
        <v>2262</v>
      </c>
      <c r="P7">
        <v>120</v>
      </c>
      <c r="Q7">
        <v>120</v>
      </c>
      <c r="R7" s="161">
        <v>45653</v>
      </c>
      <c r="S7" t="s">
        <v>3432</v>
      </c>
      <c r="T7" t="s">
        <v>3433</v>
      </c>
      <c r="U7" s="167">
        <v>45659.385416666701</v>
      </c>
      <c r="V7" t="s">
        <v>1104</v>
      </c>
      <c r="X7" t="s">
        <v>1105</v>
      </c>
      <c r="Y7" t="s">
        <v>1105</v>
      </c>
    </row>
    <row r="8" spans="1:25" x14ac:dyDescent="0.25">
      <c r="A8" t="s">
        <v>1100</v>
      </c>
      <c r="B8" t="s">
        <v>2252</v>
      </c>
      <c r="C8" t="s">
        <v>2011</v>
      </c>
      <c r="D8" t="s">
        <v>1234</v>
      </c>
      <c r="E8" t="s">
        <v>1235</v>
      </c>
      <c r="F8" s="167">
        <v>45608.711805555598</v>
      </c>
      <c r="G8" s="167">
        <v>45608.795833333301</v>
      </c>
      <c r="H8">
        <v>2024</v>
      </c>
      <c r="I8" t="s">
        <v>1161</v>
      </c>
      <c r="J8" t="s">
        <v>1102</v>
      </c>
      <c r="K8" t="s">
        <v>1103</v>
      </c>
      <c r="L8" t="s">
        <v>1102</v>
      </c>
      <c r="M8" t="s">
        <v>1103</v>
      </c>
      <c r="N8">
        <v>1</v>
      </c>
      <c r="O8" t="s">
        <v>2262</v>
      </c>
      <c r="P8">
        <v>768</v>
      </c>
      <c r="Q8">
        <v>768</v>
      </c>
      <c r="R8" s="161">
        <v>45653</v>
      </c>
      <c r="S8" t="s">
        <v>3432</v>
      </c>
      <c r="T8" t="s">
        <v>3433</v>
      </c>
      <c r="U8" s="167">
        <v>45659.385416666701</v>
      </c>
      <c r="V8" t="s">
        <v>1104</v>
      </c>
      <c r="X8" t="s">
        <v>1105</v>
      </c>
      <c r="Y8" t="s">
        <v>1105</v>
      </c>
    </row>
    <row r="9" spans="1:25" x14ac:dyDescent="0.25">
      <c r="A9" t="s">
        <v>1100</v>
      </c>
      <c r="B9" t="s">
        <v>2252</v>
      </c>
      <c r="C9" t="s">
        <v>2012</v>
      </c>
      <c r="D9" t="s">
        <v>2013</v>
      </c>
      <c r="E9" t="s">
        <v>2014</v>
      </c>
      <c r="F9" s="167">
        <v>45608.788888888899</v>
      </c>
      <c r="G9" s="167">
        <v>45608.801388888904</v>
      </c>
      <c r="H9">
        <v>2024</v>
      </c>
      <c r="I9" t="s">
        <v>1161</v>
      </c>
      <c r="J9" t="s">
        <v>1102</v>
      </c>
      <c r="K9" t="s">
        <v>1103</v>
      </c>
      <c r="L9" t="s">
        <v>1102</v>
      </c>
      <c r="M9" t="s">
        <v>1103</v>
      </c>
      <c r="N9">
        <v>1</v>
      </c>
      <c r="O9" t="s">
        <v>2262</v>
      </c>
      <c r="P9">
        <v>242.4</v>
      </c>
      <c r="Q9">
        <v>242.4</v>
      </c>
      <c r="R9" s="161">
        <v>45653</v>
      </c>
      <c r="S9" t="s">
        <v>3432</v>
      </c>
      <c r="T9" t="s">
        <v>3433</v>
      </c>
      <c r="U9" s="167">
        <v>45659.385416666701</v>
      </c>
      <c r="V9" t="s">
        <v>1104</v>
      </c>
      <c r="X9" t="s">
        <v>1300</v>
      </c>
      <c r="Y9" t="s">
        <v>1300</v>
      </c>
    </row>
    <row r="10" spans="1:25" x14ac:dyDescent="0.25">
      <c r="A10" t="s">
        <v>1100</v>
      </c>
      <c r="B10" t="s">
        <v>2252</v>
      </c>
      <c r="C10" t="s">
        <v>2010</v>
      </c>
      <c r="D10" t="s">
        <v>1819</v>
      </c>
      <c r="E10" t="s">
        <v>1820</v>
      </c>
      <c r="F10" s="167">
        <v>45608.682638888902</v>
      </c>
      <c r="G10" s="167">
        <v>45608.717361111099</v>
      </c>
      <c r="H10">
        <v>2024</v>
      </c>
      <c r="I10" t="s">
        <v>1161</v>
      </c>
      <c r="J10" t="s">
        <v>1102</v>
      </c>
      <c r="K10" t="s">
        <v>1103</v>
      </c>
      <c r="L10" t="s">
        <v>1102</v>
      </c>
      <c r="M10" t="s">
        <v>1103</v>
      </c>
      <c r="N10">
        <v>1</v>
      </c>
      <c r="O10" t="s">
        <v>2262</v>
      </c>
      <c r="P10">
        <v>144</v>
      </c>
      <c r="Q10">
        <v>144</v>
      </c>
      <c r="R10" s="161">
        <v>45653</v>
      </c>
      <c r="S10" t="s">
        <v>3432</v>
      </c>
      <c r="T10" t="s">
        <v>3433</v>
      </c>
      <c r="U10" s="167">
        <v>45659.385416666701</v>
      </c>
      <c r="V10" t="s">
        <v>1104</v>
      </c>
      <c r="X10" t="s">
        <v>1110</v>
      </c>
      <c r="Y10" t="s">
        <v>1110</v>
      </c>
    </row>
    <row r="11" spans="1:25" x14ac:dyDescent="0.25">
      <c r="A11" t="s">
        <v>1100</v>
      </c>
      <c r="B11" t="s">
        <v>2252</v>
      </c>
      <c r="C11" t="s">
        <v>2015</v>
      </c>
      <c r="D11" t="s">
        <v>2016</v>
      </c>
      <c r="E11" t="s">
        <v>2017</v>
      </c>
      <c r="F11" s="167">
        <v>45608.811111111099</v>
      </c>
      <c r="G11" s="167">
        <v>45608.836805555598</v>
      </c>
      <c r="H11">
        <v>2024</v>
      </c>
      <c r="I11" t="s">
        <v>1161</v>
      </c>
      <c r="J11" t="s">
        <v>1102</v>
      </c>
      <c r="K11" t="s">
        <v>1103</v>
      </c>
      <c r="L11" t="s">
        <v>1102</v>
      </c>
      <c r="M11" t="s">
        <v>1103</v>
      </c>
      <c r="N11">
        <v>1</v>
      </c>
      <c r="O11" t="s">
        <v>2262</v>
      </c>
      <c r="P11">
        <v>120</v>
      </c>
      <c r="Q11">
        <v>120</v>
      </c>
      <c r="R11" s="161">
        <v>45653</v>
      </c>
      <c r="S11" t="s">
        <v>3432</v>
      </c>
      <c r="T11" t="s">
        <v>3433</v>
      </c>
      <c r="U11" s="167">
        <v>45659.385416666701</v>
      </c>
      <c r="V11" t="s">
        <v>1104</v>
      </c>
      <c r="X11" t="s">
        <v>1110</v>
      </c>
      <c r="Y11" t="s">
        <v>1110</v>
      </c>
    </row>
    <row r="12" spans="1:25" x14ac:dyDescent="0.25">
      <c r="A12" t="s">
        <v>1100</v>
      </c>
      <c r="B12" t="s">
        <v>2252</v>
      </c>
      <c r="C12" t="s">
        <v>1975</v>
      </c>
      <c r="D12" t="s">
        <v>1976</v>
      </c>
      <c r="E12" t="s">
        <v>1977</v>
      </c>
      <c r="F12" s="167">
        <v>45599.538888888899</v>
      </c>
      <c r="G12" s="167">
        <v>45599.567361111098</v>
      </c>
      <c r="H12">
        <v>2024</v>
      </c>
      <c r="I12" t="s">
        <v>1161</v>
      </c>
      <c r="J12" t="s">
        <v>1166</v>
      </c>
      <c r="K12" t="s">
        <v>1167</v>
      </c>
      <c r="L12" t="s">
        <v>1166</v>
      </c>
      <c r="M12" t="s">
        <v>1167</v>
      </c>
      <c r="N12">
        <v>1</v>
      </c>
      <c r="O12" t="s">
        <v>2259</v>
      </c>
      <c r="P12">
        <v>366.8</v>
      </c>
      <c r="Q12">
        <v>196</v>
      </c>
      <c r="R12" s="161">
        <v>45656</v>
      </c>
      <c r="S12" t="s">
        <v>3434</v>
      </c>
      <c r="T12" t="s">
        <v>3435</v>
      </c>
      <c r="U12" s="167">
        <v>45659.837500000001</v>
      </c>
      <c r="V12" t="s">
        <v>1104</v>
      </c>
      <c r="X12" t="s">
        <v>1300</v>
      </c>
      <c r="Y12" t="s">
        <v>1300</v>
      </c>
    </row>
    <row r="13" spans="1:25" x14ac:dyDescent="0.25">
      <c r="A13" t="s">
        <v>1100</v>
      </c>
      <c r="B13" t="s">
        <v>2252</v>
      </c>
      <c r="C13" t="s">
        <v>1980</v>
      </c>
      <c r="D13" t="s">
        <v>1981</v>
      </c>
      <c r="E13" t="s">
        <v>1983</v>
      </c>
      <c r="F13" s="167">
        <v>45599.885416666701</v>
      </c>
      <c r="G13" s="167">
        <v>45599.890277777798</v>
      </c>
      <c r="H13">
        <v>2024</v>
      </c>
      <c r="I13" t="s">
        <v>1161</v>
      </c>
      <c r="J13" t="s">
        <v>1166</v>
      </c>
      <c r="K13" t="s">
        <v>1167</v>
      </c>
      <c r="L13" t="s">
        <v>1166</v>
      </c>
      <c r="M13" t="s">
        <v>1167</v>
      </c>
      <c r="N13">
        <v>1</v>
      </c>
      <c r="O13" t="s">
        <v>2259</v>
      </c>
      <c r="P13">
        <v>310.8</v>
      </c>
      <c r="Q13">
        <v>140</v>
      </c>
      <c r="R13" s="161">
        <v>45656</v>
      </c>
      <c r="S13" t="s">
        <v>3434</v>
      </c>
      <c r="T13" t="s">
        <v>3435</v>
      </c>
      <c r="U13" s="167">
        <v>45659.837500000001</v>
      </c>
      <c r="V13" t="s">
        <v>1104</v>
      </c>
      <c r="X13" t="s">
        <v>1300</v>
      </c>
      <c r="Y13" t="s">
        <v>1300</v>
      </c>
    </row>
    <row r="14" spans="1:25" x14ac:dyDescent="0.25">
      <c r="A14" t="s">
        <v>1100</v>
      </c>
      <c r="B14" t="s">
        <v>2252</v>
      </c>
      <c r="C14" t="s">
        <v>2365</v>
      </c>
      <c r="D14" t="s">
        <v>1339</v>
      </c>
      <c r="E14" t="s">
        <v>1340</v>
      </c>
      <c r="F14" s="167">
        <v>45631.499305555597</v>
      </c>
      <c r="G14" s="167">
        <v>45631.511805555601</v>
      </c>
      <c r="H14">
        <v>2024</v>
      </c>
      <c r="I14" t="s">
        <v>1250</v>
      </c>
      <c r="J14" t="s">
        <v>1106</v>
      </c>
      <c r="K14" t="s">
        <v>1107</v>
      </c>
      <c r="L14" t="s">
        <v>1108</v>
      </c>
      <c r="M14" t="s">
        <v>1109</v>
      </c>
      <c r="N14">
        <v>1</v>
      </c>
      <c r="O14" t="s">
        <v>2351</v>
      </c>
      <c r="P14">
        <v>245</v>
      </c>
      <c r="Q14">
        <v>245</v>
      </c>
      <c r="R14" s="161">
        <v>45656</v>
      </c>
      <c r="S14" t="s">
        <v>3436</v>
      </c>
      <c r="T14" t="s">
        <v>3437</v>
      </c>
      <c r="U14" s="167">
        <v>45661.668749999997</v>
      </c>
      <c r="V14" t="s">
        <v>1104</v>
      </c>
      <c r="X14" t="s">
        <v>1111</v>
      </c>
      <c r="Y14" t="s">
        <v>1111</v>
      </c>
    </row>
    <row r="15" spans="1:25" x14ac:dyDescent="0.25">
      <c r="A15" t="s">
        <v>1100</v>
      </c>
      <c r="B15" t="s">
        <v>2252</v>
      </c>
      <c r="C15" t="s">
        <v>2495</v>
      </c>
      <c r="D15" t="s">
        <v>1176</v>
      </c>
      <c r="E15" t="s">
        <v>1177</v>
      </c>
      <c r="F15" s="167">
        <v>45651.538194444402</v>
      </c>
      <c r="G15" s="167">
        <v>45651.599305555603</v>
      </c>
      <c r="H15">
        <v>2024</v>
      </c>
      <c r="I15" t="s">
        <v>1250</v>
      </c>
      <c r="J15" t="s">
        <v>1106</v>
      </c>
      <c r="K15" t="s">
        <v>1107</v>
      </c>
      <c r="L15" t="s">
        <v>1108</v>
      </c>
      <c r="M15" t="s">
        <v>1109</v>
      </c>
      <c r="N15">
        <v>1</v>
      </c>
      <c r="O15" t="s">
        <v>2351</v>
      </c>
      <c r="P15">
        <v>1078</v>
      </c>
      <c r="Q15">
        <v>770</v>
      </c>
      <c r="R15" s="161">
        <v>45656</v>
      </c>
      <c r="S15" t="s">
        <v>3436</v>
      </c>
      <c r="T15" t="s">
        <v>3437</v>
      </c>
      <c r="U15" s="167">
        <v>45661.668749999997</v>
      </c>
      <c r="V15" t="s">
        <v>1104</v>
      </c>
      <c r="X15" t="s">
        <v>1105</v>
      </c>
      <c r="Y15" t="s">
        <v>1105</v>
      </c>
    </row>
    <row r="16" spans="1:25" x14ac:dyDescent="0.25">
      <c r="A16" t="s">
        <v>1100</v>
      </c>
      <c r="B16" t="s">
        <v>2252</v>
      </c>
      <c r="C16" t="s">
        <v>2348</v>
      </c>
      <c r="D16" t="s">
        <v>2349</v>
      </c>
      <c r="E16" t="s">
        <v>2350</v>
      </c>
      <c r="F16" s="167">
        <v>45629.55</v>
      </c>
      <c r="G16" s="167">
        <v>45629.565277777801</v>
      </c>
      <c r="H16">
        <v>2024</v>
      </c>
      <c r="I16" t="s">
        <v>1250</v>
      </c>
      <c r="J16" t="s">
        <v>1106</v>
      </c>
      <c r="K16" t="s">
        <v>1107</v>
      </c>
      <c r="L16" t="s">
        <v>1108</v>
      </c>
      <c r="M16" t="s">
        <v>1109</v>
      </c>
      <c r="N16">
        <v>1</v>
      </c>
      <c r="O16" t="s">
        <v>2351</v>
      </c>
      <c r="P16">
        <v>175</v>
      </c>
      <c r="Q16">
        <v>175</v>
      </c>
      <c r="R16" s="161">
        <v>45656</v>
      </c>
      <c r="S16" t="s">
        <v>3436</v>
      </c>
      <c r="T16" t="s">
        <v>3437</v>
      </c>
      <c r="U16" s="167">
        <v>45661.668749999997</v>
      </c>
      <c r="V16" t="s">
        <v>1104</v>
      </c>
      <c r="X16" t="s">
        <v>1300</v>
      </c>
      <c r="Y16" t="s">
        <v>1300</v>
      </c>
    </row>
    <row r="17" spans="1:25" x14ac:dyDescent="0.25">
      <c r="A17" t="s">
        <v>1100</v>
      </c>
      <c r="B17" t="s">
        <v>2252</v>
      </c>
      <c r="C17" t="s">
        <v>2366</v>
      </c>
      <c r="D17" t="s">
        <v>1196</v>
      </c>
      <c r="E17" t="s">
        <v>1197</v>
      </c>
      <c r="F17" s="167">
        <v>45631.695833333302</v>
      </c>
      <c r="G17" s="167">
        <v>45631.728472222203</v>
      </c>
      <c r="H17">
        <v>2024</v>
      </c>
      <c r="I17" t="s">
        <v>1250</v>
      </c>
      <c r="J17" t="s">
        <v>1106</v>
      </c>
      <c r="K17" t="s">
        <v>1107</v>
      </c>
      <c r="L17" t="s">
        <v>1108</v>
      </c>
      <c r="M17" t="s">
        <v>1109</v>
      </c>
      <c r="N17">
        <v>1</v>
      </c>
      <c r="O17" t="s">
        <v>2351</v>
      </c>
      <c r="P17">
        <v>1750</v>
      </c>
      <c r="Q17">
        <v>1400</v>
      </c>
      <c r="R17" s="161">
        <v>45656</v>
      </c>
      <c r="S17" t="s">
        <v>3436</v>
      </c>
      <c r="T17" t="s">
        <v>3437</v>
      </c>
      <c r="U17" s="167">
        <v>45661.668749999997</v>
      </c>
      <c r="V17" t="s">
        <v>1104</v>
      </c>
      <c r="X17" t="s">
        <v>1111</v>
      </c>
      <c r="Y17" t="s">
        <v>1111</v>
      </c>
    </row>
    <row r="18" spans="1:25" x14ac:dyDescent="0.25">
      <c r="A18" t="s">
        <v>1100</v>
      </c>
      <c r="B18" t="s">
        <v>2252</v>
      </c>
      <c r="C18" t="s">
        <v>2488</v>
      </c>
      <c r="D18" t="s">
        <v>1308</v>
      </c>
      <c r="E18" t="s">
        <v>1309</v>
      </c>
      <c r="F18" s="167">
        <v>45649.527083333298</v>
      </c>
      <c r="G18" s="167">
        <v>45649.5444444444</v>
      </c>
      <c r="H18">
        <v>2024</v>
      </c>
      <c r="I18" t="s">
        <v>1250</v>
      </c>
      <c r="J18" t="s">
        <v>1106</v>
      </c>
      <c r="K18" t="s">
        <v>1107</v>
      </c>
      <c r="L18" t="s">
        <v>1108</v>
      </c>
      <c r="M18" t="s">
        <v>1109</v>
      </c>
      <c r="N18">
        <v>1</v>
      </c>
      <c r="O18" t="s">
        <v>2489</v>
      </c>
      <c r="P18">
        <v>353.5</v>
      </c>
      <c r="Q18">
        <v>353.5</v>
      </c>
      <c r="R18" s="161">
        <v>45656</v>
      </c>
      <c r="S18" t="s">
        <v>3438</v>
      </c>
      <c r="T18" t="s">
        <v>3439</v>
      </c>
      <c r="U18" s="167">
        <v>45663.148611111101</v>
      </c>
      <c r="V18" t="s">
        <v>1104</v>
      </c>
      <c r="X18" t="s">
        <v>1105</v>
      </c>
      <c r="Y18" t="s">
        <v>1105</v>
      </c>
    </row>
    <row r="19" spans="1:25" x14ac:dyDescent="0.25">
      <c r="A19" t="s">
        <v>1100</v>
      </c>
      <c r="B19" t="s">
        <v>2252</v>
      </c>
      <c r="C19" t="s">
        <v>2490</v>
      </c>
      <c r="D19" t="s">
        <v>1317</v>
      </c>
      <c r="E19" t="s">
        <v>1318</v>
      </c>
      <c r="F19" s="167">
        <v>45649.548611111102</v>
      </c>
      <c r="G19" s="167">
        <v>45649.5625</v>
      </c>
      <c r="H19">
        <v>2024</v>
      </c>
      <c r="I19" t="s">
        <v>1250</v>
      </c>
      <c r="J19" t="s">
        <v>1106</v>
      </c>
      <c r="K19" t="s">
        <v>1107</v>
      </c>
      <c r="L19" t="s">
        <v>1108</v>
      </c>
      <c r="M19" t="s">
        <v>1109</v>
      </c>
      <c r="N19">
        <v>1</v>
      </c>
      <c r="O19" t="s">
        <v>2489</v>
      </c>
      <c r="P19">
        <v>301</v>
      </c>
      <c r="Q19">
        <v>301</v>
      </c>
      <c r="R19" s="161">
        <v>45656</v>
      </c>
      <c r="S19" t="s">
        <v>3438</v>
      </c>
      <c r="T19" t="s">
        <v>3439</v>
      </c>
      <c r="U19" s="167">
        <v>45663.148611111101</v>
      </c>
      <c r="V19" t="s">
        <v>1104</v>
      </c>
      <c r="X19" t="s">
        <v>1105</v>
      </c>
      <c r="Y19" t="s">
        <v>1105</v>
      </c>
    </row>
    <row r="20" spans="1:25" x14ac:dyDescent="0.25">
      <c r="A20" t="s">
        <v>1100</v>
      </c>
      <c r="B20" t="s">
        <v>2252</v>
      </c>
      <c r="C20" t="s">
        <v>2493</v>
      </c>
      <c r="D20" t="s">
        <v>2398</v>
      </c>
      <c r="E20" t="s">
        <v>2399</v>
      </c>
      <c r="F20" s="167">
        <v>45650.523611111101</v>
      </c>
      <c r="G20" s="167">
        <v>45650.581944444399</v>
      </c>
      <c r="H20">
        <v>2024</v>
      </c>
      <c r="I20" t="s">
        <v>1250</v>
      </c>
      <c r="J20" t="s">
        <v>1106</v>
      </c>
      <c r="K20" t="s">
        <v>1107</v>
      </c>
      <c r="L20" t="s">
        <v>1108</v>
      </c>
      <c r="M20" t="s">
        <v>1109</v>
      </c>
      <c r="N20">
        <v>1</v>
      </c>
      <c r="O20" t="s">
        <v>2489</v>
      </c>
      <c r="P20">
        <v>385</v>
      </c>
      <c r="Q20">
        <v>385</v>
      </c>
      <c r="R20" s="161">
        <v>45656</v>
      </c>
      <c r="S20" t="s">
        <v>3438</v>
      </c>
      <c r="T20" t="s">
        <v>3439</v>
      </c>
      <c r="U20" s="167">
        <v>45663.148611111101</v>
      </c>
      <c r="V20" t="s">
        <v>1104</v>
      </c>
      <c r="X20" t="s">
        <v>1105</v>
      </c>
      <c r="Y20" t="s">
        <v>1105</v>
      </c>
    </row>
    <row r="21" spans="1:25" x14ac:dyDescent="0.25">
      <c r="A21" t="s">
        <v>1100</v>
      </c>
      <c r="B21" t="s">
        <v>2252</v>
      </c>
      <c r="C21" t="s">
        <v>2494</v>
      </c>
      <c r="D21" t="s">
        <v>1194</v>
      </c>
      <c r="E21" t="s">
        <v>1195</v>
      </c>
      <c r="F21" s="167">
        <v>45650.792361111096</v>
      </c>
      <c r="G21" s="167">
        <v>45650.815277777801</v>
      </c>
      <c r="H21">
        <v>2024</v>
      </c>
      <c r="I21" t="s">
        <v>1250</v>
      </c>
      <c r="J21" t="s">
        <v>1106</v>
      </c>
      <c r="K21" t="s">
        <v>1107</v>
      </c>
      <c r="L21" t="s">
        <v>1108</v>
      </c>
      <c r="M21" t="s">
        <v>1109</v>
      </c>
      <c r="N21">
        <v>1</v>
      </c>
      <c r="O21" t="s">
        <v>2489</v>
      </c>
      <c r="P21">
        <v>192.5</v>
      </c>
      <c r="Q21">
        <v>192.5</v>
      </c>
      <c r="R21" s="161">
        <v>45656</v>
      </c>
      <c r="S21" t="s">
        <v>3438</v>
      </c>
      <c r="T21" t="s">
        <v>3439</v>
      </c>
      <c r="U21" s="167">
        <v>45663.148611111101</v>
      </c>
      <c r="V21" t="s">
        <v>1104</v>
      </c>
      <c r="X21" t="s">
        <v>1105</v>
      </c>
      <c r="Y21" t="s">
        <v>1105</v>
      </c>
    </row>
    <row r="22" spans="1:25" x14ac:dyDescent="0.25">
      <c r="A22" t="s">
        <v>1100</v>
      </c>
      <c r="B22" t="s">
        <v>2252</v>
      </c>
      <c r="C22" t="s">
        <v>2080</v>
      </c>
      <c r="D22" t="s">
        <v>1361</v>
      </c>
      <c r="E22" t="s">
        <v>1362</v>
      </c>
      <c r="F22" s="167">
        <v>45626.646527777797</v>
      </c>
      <c r="G22" s="167">
        <v>45626.663888888899</v>
      </c>
      <c r="H22">
        <v>2024</v>
      </c>
      <c r="I22" t="s">
        <v>1161</v>
      </c>
      <c r="J22" t="s">
        <v>1106</v>
      </c>
      <c r="K22" t="s">
        <v>1107</v>
      </c>
      <c r="L22" t="s">
        <v>1108</v>
      </c>
      <c r="M22" t="s">
        <v>1109</v>
      </c>
      <c r="N22">
        <v>1</v>
      </c>
      <c r="O22" t="s">
        <v>2270</v>
      </c>
      <c r="P22">
        <v>70</v>
      </c>
      <c r="Q22">
        <v>70</v>
      </c>
      <c r="R22" s="161">
        <v>45656</v>
      </c>
      <c r="S22" t="s">
        <v>3440</v>
      </c>
      <c r="T22" t="s">
        <v>3441</v>
      </c>
      <c r="U22" s="167">
        <v>45663.750694444403</v>
      </c>
      <c r="V22" t="s">
        <v>1104</v>
      </c>
      <c r="X22" t="s">
        <v>1111</v>
      </c>
      <c r="Y22" t="s">
        <v>1111</v>
      </c>
    </row>
    <row r="23" spans="1:25" x14ac:dyDescent="0.25">
      <c r="A23" t="s">
        <v>1100</v>
      </c>
      <c r="B23" t="s">
        <v>2252</v>
      </c>
      <c r="C23" t="s">
        <v>2394</v>
      </c>
      <c r="D23" t="s">
        <v>1298</v>
      </c>
      <c r="E23" t="s">
        <v>1299</v>
      </c>
      <c r="F23" s="167">
        <v>45636.806944444397</v>
      </c>
      <c r="G23" s="167">
        <v>45636.814583333296</v>
      </c>
      <c r="H23">
        <v>2024</v>
      </c>
      <c r="I23" t="s">
        <v>1250</v>
      </c>
      <c r="J23" t="s">
        <v>1106</v>
      </c>
      <c r="K23" t="s">
        <v>1107</v>
      </c>
      <c r="L23" t="s">
        <v>1108</v>
      </c>
      <c r="M23" t="s">
        <v>1109</v>
      </c>
      <c r="N23">
        <v>1</v>
      </c>
      <c r="O23" t="s">
        <v>2270</v>
      </c>
      <c r="P23">
        <v>175</v>
      </c>
      <c r="Q23">
        <v>175</v>
      </c>
      <c r="R23" s="161">
        <v>45656</v>
      </c>
      <c r="S23" t="s">
        <v>3442</v>
      </c>
      <c r="T23" t="s">
        <v>3443</v>
      </c>
      <c r="U23" s="167">
        <v>45663.7631944444</v>
      </c>
      <c r="V23" t="s">
        <v>1104</v>
      </c>
      <c r="X23" t="s">
        <v>1110</v>
      </c>
      <c r="Y23" t="s">
        <v>1110</v>
      </c>
    </row>
    <row r="24" spans="1:25" x14ac:dyDescent="0.25">
      <c r="A24" t="s">
        <v>1100</v>
      </c>
      <c r="B24" t="s">
        <v>2252</v>
      </c>
      <c r="C24" t="s">
        <v>2407</v>
      </c>
      <c r="D24" t="s">
        <v>1325</v>
      </c>
      <c r="E24" t="s">
        <v>1326</v>
      </c>
      <c r="F24" s="167">
        <v>45638.4868055556</v>
      </c>
      <c r="G24" s="167">
        <v>45638.504861111098</v>
      </c>
      <c r="H24">
        <v>2024</v>
      </c>
      <c r="I24" t="s">
        <v>1250</v>
      </c>
      <c r="J24" t="s">
        <v>1106</v>
      </c>
      <c r="K24" t="s">
        <v>1107</v>
      </c>
      <c r="L24" t="s">
        <v>1108</v>
      </c>
      <c r="M24" t="s">
        <v>1109</v>
      </c>
      <c r="N24">
        <v>1</v>
      </c>
      <c r="O24" t="s">
        <v>2270</v>
      </c>
      <c r="P24">
        <v>122.5</v>
      </c>
      <c r="Q24">
        <v>122.5</v>
      </c>
      <c r="R24" s="161">
        <v>45656</v>
      </c>
      <c r="S24" t="s">
        <v>3442</v>
      </c>
      <c r="T24" t="s">
        <v>3443</v>
      </c>
      <c r="U24" s="167">
        <v>45663.7631944444</v>
      </c>
      <c r="V24" t="s">
        <v>1104</v>
      </c>
      <c r="X24" t="s">
        <v>1110</v>
      </c>
      <c r="Y24" t="s">
        <v>1110</v>
      </c>
    </row>
    <row r="25" spans="1:25" x14ac:dyDescent="0.25">
      <c r="A25" t="s">
        <v>1100</v>
      </c>
      <c r="B25" t="s">
        <v>2252</v>
      </c>
      <c r="C25" t="s">
        <v>2414</v>
      </c>
      <c r="D25" t="s">
        <v>1181</v>
      </c>
      <c r="E25" t="s">
        <v>1182</v>
      </c>
      <c r="F25" s="167">
        <v>45638.762499999997</v>
      </c>
      <c r="G25" s="167">
        <v>45638.771527777797</v>
      </c>
      <c r="H25">
        <v>2024</v>
      </c>
      <c r="I25" t="s">
        <v>1250</v>
      </c>
      <c r="J25" t="s">
        <v>1106</v>
      </c>
      <c r="K25" t="s">
        <v>1107</v>
      </c>
      <c r="L25" t="s">
        <v>1108</v>
      </c>
      <c r="M25" t="s">
        <v>1109</v>
      </c>
      <c r="N25">
        <v>1</v>
      </c>
      <c r="O25" t="s">
        <v>2270</v>
      </c>
      <c r="P25">
        <v>122.5</v>
      </c>
      <c r="Q25">
        <v>122.5</v>
      </c>
      <c r="R25" s="161">
        <v>45656</v>
      </c>
      <c r="S25" t="s">
        <v>3442</v>
      </c>
      <c r="T25" t="s">
        <v>3443</v>
      </c>
      <c r="U25" s="167">
        <v>45663.7631944444</v>
      </c>
      <c r="V25" t="s">
        <v>1104</v>
      </c>
      <c r="X25" t="s">
        <v>1110</v>
      </c>
      <c r="Y25" t="s">
        <v>1110</v>
      </c>
    </row>
    <row r="26" spans="1:25" x14ac:dyDescent="0.25">
      <c r="A26" t="s">
        <v>1100</v>
      </c>
      <c r="B26" t="s">
        <v>2252</v>
      </c>
      <c r="C26" t="s">
        <v>2408</v>
      </c>
      <c r="D26" t="s">
        <v>1403</v>
      </c>
      <c r="E26" t="s">
        <v>1404</v>
      </c>
      <c r="F26" s="167">
        <v>45638.522916666698</v>
      </c>
      <c r="G26" s="167">
        <v>45638.538194444402</v>
      </c>
      <c r="H26">
        <v>2024</v>
      </c>
      <c r="I26" t="s">
        <v>1250</v>
      </c>
      <c r="J26" t="s">
        <v>1106</v>
      </c>
      <c r="K26" t="s">
        <v>1107</v>
      </c>
      <c r="L26" t="s">
        <v>1108</v>
      </c>
      <c r="M26" t="s">
        <v>1109</v>
      </c>
      <c r="N26">
        <v>1</v>
      </c>
      <c r="O26" t="s">
        <v>2270</v>
      </c>
      <c r="P26">
        <v>192.5</v>
      </c>
      <c r="Q26">
        <v>192.5</v>
      </c>
      <c r="R26" s="161">
        <v>45656</v>
      </c>
      <c r="S26" t="s">
        <v>3442</v>
      </c>
      <c r="T26" t="s">
        <v>3443</v>
      </c>
      <c r="U26" s="167">
        <v>45663.7631944444</v>
      </c>
      <c r="V26" t="s">
        <v>1104</v>
      </c>
      <c r="X26" t="s">
        <v>1110</v>
      </c>
      <c r="Y26" t="s">
        <v>1110</v>
      </c>
    </row>
    <row r="27" spans="1:25" x14ac:dyDescent="0.25">
      <c r="A27" t="s">
        <v>1100</v>
      </c>
      <c r="B27" t="s">
        <v>2252</v>
      </c>
      <c r="C27" t="s">
        <v>2410</v>
      </c>
      <c r="D27" t="s">
        <v>1373</v>
      </c>
      <c r="E27" t="s">
        <v>1374</v>
      </c>
      <c r="F27" s="167">
        <v>45638.540972222203</v>
      </c>
      <c r="G27" s="167">
        <v>45638.550694444399</v>
      </c>
      <c r="H27">
        <v>2024</v>
      </c>
      <c r="I27" t="s">
        <v>1250</v>
      </c>
      <c r="J27" t="s">
        <v>1106</v>
      </c>
      <c r="K27" t="s">
        <v>1107</v>
      </c>
      <c r="L27" t="s">
        <v>1108</v>
      </c>
      <c r="M27" t="s">
        <v>1109</v>
      </c>
      <c r="N27">
        <v>1</v>
      </c>
      <c r="O27" t="s">
        <v>2270</v>
      </c>
      <c r="P27">
        <v>178.5</v>
      </c>
      <c r="Q27">
        <v>178.5</v>
      </c>
      <c r="R27" s="161">
        <v>45656</v>
      </c>
      <c r="S27" t="s">
        <v>3442</v>
      </c>
      <c r="T27" t="s">
        <v>3443</v>
      </c>
      <c r="U27" s="167">
        <v>45663.7631944444</v>
      </c>
      <c r="V27" t="s">
        <v>1104</v>
      </c>
      <c r="X27" t="s">
        <v>1110</v>
      </c>
      <c r="Y27" t="s">
        <v>1110</v>
      </c>
    </row>
    <row r="28" spans="1:25" x14ac:dyDescent="0.25">
      <c r="A28" t="s">
        <v>1100</v>
      </c>
      <c r="B28" t="s">
        <v>2252</v>
      </c>
      <c r="C28" t="s">
        <v>2412</v>
      </c>
      <c r="D28" t="s">
        <v>1359</v>
      </c>
      <c r="E28" t="s">
        <v>1360</v>
      </c>
      <c r="F28" s="167">
        <v>45638.662499999999</v>
      </c>
      <c r="G28" s="167">
        <v>45638.672222222202</v>
      </c>
      <c r="H28">
        <v>2024</v>
      </c>
      <c r="I28" t="s">
        <v>1250</v>
      </c>
      <c r="J28" t="s">
        <v>1106</v>
      </c>
      <c r="K28" t="s">
        <v>1107</v>
      </c>
      <c r="L28" t="s">
        <v>1108</v>
      </c>
      <c r="M28" t="s">
        <v>1109</v>
      </c>
      <c r="N28">
        <v>1</v>
      </c>
      <c r="O28" t="s">
        <v>2270</v>
      </c>
      <c r="P28">
        <v>122.5</v>
      </c>
      <c r="Q28">
        <v>122.5</v>
      </c>
      <c r="R28" s="161">
        <v>45656</v>
      </c>
      <c r="S28" t="s">
        <v>3442</v>
      </c>
      <c r="T28" t="s">
        <v>3443</v>
      </c>
      <c r="U28" s="167">
        <v>45663.7631944444</v>
      </c>
      <c r="V28" t="s">
        <v>1104</v>
      </c>
      <c r="X28" t="s">
        <v>1110</v>
      </c>
      <c r="Y28" t="s">
        <v>1110</v>
      </c>
    </row>
    <row r="29" spans="1:25" x14ac:dyDescent="0.25">
      <c r="A29" t="s">
        <v>1100</v>
      </c>
      <c r="B29" t="s">
        <v>2252</v>
      </c>
      <c r="C29" t="s">
        <v>2406</v>
      </c>
      <c r="D29" t="s">
        <v>1301</v>
      </c>
      <c r="E29" t="s">
        <v>1302</v>
      </c>
      <c r="F29" s="167">
        <v>45637.775694444397</v>
      </c>
      <c r="G29" s="167">
        <v>45637.805555555598</v>
      </c>
      <c r="H29">
        <v>2024</v>
      </c>
      <c r="I29" t="s">
        <v>1250</v>
      </c>
      <c r="J29" t="s">
        <v>1106</v>
      </c>
      <c r="K29" t="s">
        <v>1107</v>
      </c>
      <c r="L29" t="s">
        <v>1108</v>
      </c>
      <c r="M29" t="s">
        <v>1109</v>
      </c>
      <c r="N29">
        <v>1</v>
      </c>
      <c r="O29" t="s">
        <v>2270</v>
      </c>
      <c r="P29">
        <v>122.5</v>
      </c>
      <c r="Q29">
        <v>122.5</v>
      </c>
      <c r="R29" s="161">
        <v>45656</v>
      </c>
      <c r="S29" t="s">
        <v>3442</v>
      </c>
      <c r="T29" t="s">
        <v>3443</v>
      </c>
      <c r="U29" s="167">
        <v>45663.7631944444</v>
      </c>
      <c r="V29" t="s">
        <v>1104</v>
      </c>
      <c r="X29" t="s">
        <v>1105</v>
      </c>
      <c r="Y29" t="s">
        <v>1105</v>
      </c>
    </row>
    <row r="30" spans="1:25" x14ac:dyDescent="0.25">
      <c r="A30" t="s">
        <v>1100</v>
      </c>
      <c r="B30" t="s">
        <v>2252</v>
      </c>
      <c r="C30" t="s">
        <v>2427</v>
      </c>
      <c r="D30" t="s">
        <v>1273</v>
      </c>
      <c r="E30" t="s">
        <v>1274</v>
      </c>
      <c r="F30" s="167">
        <v>45640.623611111099</v>
      </c>
      <c r="G30" s="167">
        <v>45640.633333333302</v>
      </c>
      <c r="H30">
        <v>2024</v>
      </c>
      <c r="I30" t="s">
        <v>1250</v>
      </c>
      <c r="J30" t="s">
        <v>1106</v>
      </c>
      <c r="K30" t="s">
        <v>1107</v>
      </c>
      <c r="L30" t="s">
        <v>1108</v>
      </c>
      <c r="M30" t="s">
        <v>1109</v>
      </c>
      <c r="N30">
        <v>1</v>
      </c>
      <c r="O30" t="s">
        <v>2270</v>
      </c>
      <c r="P30">
        <v>420</v>
      </c>
      <c r="Q30">
        <v>420</v>
      </c>
      <c r="R30" s="161">
        <v>45656</v>
      </c>
      <c r="S30" t="s">
        <v>3442</v>
      </c>
      <c r="T30" t="s">
        <v>3443</v>
      </c>
      <c r="U30" s="167">
        <v>45663.7631944444</v>
      </c>
      <c r="V30" t="s">
        <v>1104</v>
      </c>
      <c r="X30" t="s">
        <v>1221</v>
      </c>
      <c r="Y30" t="s">
        <v>1221</v>
      </c>
    </row>
    <row r="31" spans="1:25" x14ac:dyDescent="0.25">
      <c r="A31" t="s">
        <v>1100</v>
      </c>
      <c r="B31" t="s">
        <v>2252</v>
      </c>
      <c r="C31" t="s">
        <v>2431</v>
      </c>
      <c r="D31" t="s">
        <v>1392</v>
      </c>
      <c r="E31" t="s">
        <v>1393</v>
      </c>
      <c r="F31" s="167">
        <v>45640.813888888901</v>
      </c>
      <c r="G31" s="167">
        <v>45640.824305555601</v>
      </c>
      <c r="H31">
        <v>2024</v>
      </c>
      <c r="I31" t="s">
        <v>1250</v>
      </c>
      <c r="J31" t="s">
        <v>1106</v>
      </c>
      <c r="K31" t="s">
        <v>1107</v>
      </c>
      <c r="L31" t="s">
        <v>1108</v>
      </c>
      <c r="M31" t="s">
        <v>1109</v>
      </c>
      <c r="N31">
        <v>1</v>
      </c>
      <c r="O31" t="s">
        <v>2270</v>
      </c>
      <c r="P31">
        <v>420</v>
      </c>
      <c r="Q31">
        <v>420</v>
      </c>
      <c r="R31" s="161">
        <v>45656</v>
      </c>
      <c r="S31" t="s">
        <v>3442</v>
      </c>
      <c r="T31" t="s">
        <v>3443</v>
      </c>
      <c r="U31" s="167">
        <v>45663.7631944444</v>
      </c>
      <c r="V31" t="s">
        <v>1104</v>
      </c>
      <c r="X31" t="s">
        <v>1221</v>
      </c>
      <c r="Y31" t="s">
        <v>1221</v>
      </c>
    </row>
    <row r="32" spans="1:25" x14ac:dyDescent="0.25">
      <c r="A32" t="s">
        <v>1100</v>
      </c>
      <c r="B32" t="s">
        <v>2252</v>
      </c>
      <c r="C32" t="s">
        <v>2421</v>
      </c>
      <c r="D32" t="s">
        <v>1136</v>
      </c>
      <c r="E32" t="s">
        <v>1137</v>
      </c>
      <c r="F32" s="167">
        <v>45639.747222222199</v>
      </c>
      <c r="G32" s="167">
        <v>45639.7590277778</v>
      </c>
      <c r="H32">
        <v>2024</v>
      </c>
      <c r="I32" t="s">
        <v>1250</v>
      </c>
      <c r="J32" t="s">
        <v>1106</v>
      </c>
      <c r="K32" t="s">
        <v>1107</v>
      </c>
      <c r="L32" t="s">
        <v>1108</v>
      </c>
      <c r="M32" t="s">
        <v>1109</v>
      </c>
      <c r="N32">
        <v>1</v>
      </c>
      <c r="O32" t="s">
        <v>2270</v>
      </c>
      <c r="P32">
        <v>420</v>
      </c>
      <c r="Q32">
        <v>420</v>
      </c>
      <c r="R32" s="161">
        <v>45656</v>
      </c>
      <c r="S32" t="s">
        <v>3442</v>
      </c>
      <c r="T32" t="s">
        <v>3443</v>
      </c>
      <c r="U32" s="167">
        <v>45663.7631944444</v>
      </c>
      <c r="V32" t="s">
        <v>1104</v>
      </c>
      <c r="X32" t="s">
        <v>1221</v>
      </c>
      <c r="Y32" t="s">
        <v>1221</v>
      </c>
    </row>
    <row r="33" spans="1:25" x14ac:dyDescent="0.25">
      <c r="A33" t="s">
        <v>1100</v>
      </c>
      <c r="B33" t="s">
        <v>2252</v>
      </c>
      <c r="C33" t="s">
        <v>2047</v>
      </c>
      <c r="D33" t="s">
        <v>1328</v>
      </c>
      <c r="E33" t="s">
        <v>1329</v>
      </c>
      <c r="F33" s="167">
        <v>45614.493055555598</v>
      </c>
      <c r="G33" s="167">
        <v>45614.511805555601</v>
      </c>
      <c r="H33">
        <v>2024</v>
      </c>
      <c r="I33" t="s">
        <v>1161</v>
      </c>
      <c r="J33" t="s">
        <v>1106</v>
      </c>
      <c r="K33" t="s">
        <v>1107</v>
      </c>
      <c r="L33" t="s">
        <v>1108</v>
      </c>
      <c r="M33" t="s">
        <v>1109</v>
      </c>
      <c r="N33">
        <v>1</v>
      </c>
      <c r="O33" t="s">
        <v>2270</v>
      </c>
      <c r="P33">
        <v>70</v>
      </c>
      <c r="Q33">
        <v>70</v>
      </c>
      <c r="R33" s="161">
        <v>45656</v>
      </c>
      <c r="S33" t="s">
        <v>3442</v>
      </c>
      <c r="T33" t="s">
        <v>3443</v>
      </c>
      <c r="U33" s="167">
        <v>45663.7631944444</v>
      </c>
      <c r="V33" t="s">
        <v>1104</v>
      </c>
      <c r="X33" t="s">
        <v>1111</v>
      </c>
      <c r="Y33" t="s">
        <v>1111</v>
      </c>
    </row>
    <row r="34" spans="1:25" x14ac:dyDescent="0.25">
      <c r="A34" t="s">
        <v>1100</v>
      </c>
      <c r="B34" t="s">
        <v>2252</v>
      </c>
      <c r="C34" t="s">
        <v>2452</v>
      </c>
      <c r="D34" t="s">
        <v>2392</v>
      </c>
      <c r="E34" t="s">
        <v>2393</v>
      </c>
      <c r="F34" s="167">
        <v>45642.720138888901</v>
      </c>
      <c r="G34" s="167">
        <v>45642.7409722222</v>
      </c>
      <c r="H34">
        <v>2024</v>
      </c>
      <c r="I34" t="s">
        <v>1250</v>
      </c>
      <c r="J34" t="s">
        <v>1106</v>
      </c>
      <c r="K34" t="s">
        <v>1107</v>
      </c>
      <c r="L34" t="s">
        <v>1108</v>
      </c>
      <c r="M34" t="s">
        <v>1109</v>
      </c>
      <c r="N34">
        <v>1</v>
      </c>
      <c r="O34" t="s">
        <v>2270</v>
      </c>
      <c r="P34">
        <v>178.5</v>
      </c>
      <c r="Q34">
        <v>178.5</v>
      </c>
      <c r="R34" s="161">
        <v>45656</v>
      </c>
      <c r="S34" t="s">
        <v>3442</v>
      </c>
      <c r="T34" t="s">
        <v>3443</v>
      </c>
      <c r="U34" s="167">
        <v>45663.7631944444</v>
      </c>
      <c r="V34" t="s">
        <v>1104</v>
      </c>
      <c r="X34" t="s">
        <v>1105</v>
      </c>
      <c r="Y34" t="s">
        <v>1105</v>
      </c>
    </row>
    <row r="35" spans="1:25" x14ac:dyDescent="0.25">
      <c r="A35" t="s">
        <v>1100</v>
      </c>
      <c r="B35" t="s">
        <v>2252</v>
      </c>
      <c r="C35" t="s">
        <v>2281</v>
      </c>
      <c r="D35" t="s">
        <v>1185</v>
      </c>
      <c r="E35" t="s">
        <v>1186</v>
      </c>
      <c r="F35" s="167">
        <v>45616.508333333302</v>
      </c>
      <c r="G35" s="167">
        <v>45616.525694444397</v>
      </c>
      <c r="H35">
        <v>2024</v>
      </c>
      <c r="I35" t="s">
        <v>1161</v>
      </c>
      <c r="J35" t="s">
        <v>1106</v>
      </c>
      <c r="K35" t="s">
        <v>1107</v>
      </c>
      <c r="L35" t="s">
        <v>1108</v>
      </c>
      <c r="M35" t="s">
        <v>1109</v>
      </c>
      <c r="N35">
        <v>1</v>
      </c>
      <c r="O35" t="s">
        <v>2270</v>
      </c>
      <c r="P35">
        <v>455</v>
      </c>
      <c r="Q35">
        <v>455</v>
      </c>
      <c r="R35" s="161">
        <v>45656</v>
      </c>
      <c r="S35" t="s">
        <v>3442</v>
      </c>
      <c r="T35" t="s">
        <v>3443</v>
      </c>
      <c r="U35" s="167">
        <v>45663.7631944444</v>
      </c>
      <c r="V35" t="s">
        <v>1104</v>
      </c>
      <c r="X35" t="s">
        <v>1111</v>
      </c>
      <c r="Y35" t="s">
        <v>1111</v>
      </c>
    </row>
    <row r="36" spans="1:25" x14ac:dyDescent="0.25">
      <c r="A36" t="s">
        <v>1100</v>
      </c>
      <c r="B36" t="s">
        <v>2252</v>
      </c>
      <c r="C36" t="s">
        <v>2296</v>
      </c>
      <c r="D36" t="s">
        <v>1337</v>
      </c>
      <c r="E36" t="s">
        <v>1338</v>
      </c>
      <c r="F36" s="167">
        <v>45617.655555555597</v>
      </c>
      <c r="G36" s="167">
        <v>45617.670833333301</v>
      </c>
      <c r="H36">
        <v>2024</v>
      </c>
      <c r="I36" t="s">
        <v>1161</v>
      </c>
      <c r="J36" t="s">
        <v>1106</v>
      </c>
      <c r="K36" t="s">
        <v>1107</v>
      </c>
      <c r="L36" t="s">
        <v>1108</v>
      </c>
      <c r="M36" t="s">
        <v>1109</v>
      </c>
      <c r="N36">
        <v>1</v>
      </c>
      <c r="O36" t="s">
        <v>2270</v>
      </c>
      <c r="P36">
        <v>175</v>
      </c>
      <c r="Q36">
        <v>175</v>
      </c>
      <c r="R36" s="161">
        <v>45656</v>
      </c>
      <c r="S36" t="s">
        <v>3442</v>
      </c>
      <c r="T36" t="s">
        <v>3443</v>
      </c>
      <c r="U36" s="167">
        <v>45663.7631944444</v>
      </c>
      <c r="V36" t="s">
        <v>1104</v>
      </c>
      <c r="X36" t="s">
        <v>1111</v>
      </c>
      <c r="Y36" t="s">
        <v>1111</v>
      </c>
    </row>
    <row r="37" spans="1:25" x14ac:dyDescent="0.25">
      <c r="A37" t="s">
        <v>1100</v>
      </c>
      <c r="B37" t="s">
        <v>2252</v>
      </c>
      <c r="C37" t="s">
        <v>2468</v>
      </c>
      <c r="D37" t="s">
        <v>2466</v>
      </c>
      <c r="E37" t="s">
        <v>2467</v>
      </c>
      <c r="F37" s="167">
        <v>45644.706250000003</v>
      </c>
      <c r="G37" s="167">
        <v>45644.717361111099</v>
      </c>
      <c r="H37">
        <v>2024</v>
      </c>
      <c r="I37" t="s">
        <v>1250</v>
      </c>
      <c r="J37" t="s">
        <v>1106</v>
      </c>
      <c r="K37" t="s">
        <v>1107</v>
      </c>
      <c r="L37" t="s">
        <v>1108</v>
      </c>
      <c r="M37" t="s">
        <v>1109</v>
      </c>
      <c r="N37">
        <v>1</v>
      </c>
      <c r="O37" t="s">
        <v>2270</v>
      </c>
      <c r="P37">
        <v>178.5</v>
      </c>
      <c r="Q37">
        <v>178.5</v>
      </c>
      <c r="R37" s="161">
        <v>45656</v>
      </c>
      <c r="S37" t="s">
        <v>3442</v>
      </c>
      <c r="T37" t="s">
        <v>3443</v>
      </c>
      <c r="U37" s="167">
        <v>45663.7631944444</v>
      </c>
      <c r="V37" t="s">
        <v>1104</v>
      </c>
      <c r="X37" t="s">
        <v>1105</v>
      </c>
      <c r="Y37" t="s">
        <v>1105</v>
      </c>
    </row>
    <row r="38" spans="1:25" x14ac:dyDescent="0.25">
      <c r="A38" t="s">
        <v>1100</v>
      </c>
      <c r="B38" t="s">
        <v>2252</v>
      </c>
      <c r="C38" t="s">
        <v>2474</v>
      </c>
      <c r="D38" t="s">
        <v>1168</v>
      </c>
      <c r="E38" t="s">
        <v>1169</v>
      </c>
      <c r="F38" s="167">
        <v>45644.836805555598</v>
      </c>
      <c r="G38" s="167">
        <v>45644.857638888898</v>
      </c>
      <c r="H38">
        <v>2024</v>
      </c>
      <c r="I38" t="s">
        <v>1250</v>
      </c>
      <c r="J38" t="s">
        <v>1106</v>
      </c>
      <c r="K38" t="s">
        <v>1107</v>
      </c>
      <c r="L38" t="s">
        <v>1108</v>
      </c>
      <c r="M38" t="s">
        <v>1109</v>
      </c>
      <c r="N38">
        <v>1</v>
      </c>
      <c r="O38" t="s">
        <v>2270</v>
      </c>
      <c r="P38">
        <v>192.5</v>
      </c>
      <c r="Q38">
        <v>192.5</v>
      </c>
      <c r="R38" s="161">
        <v>45656</v>
      </c>
      <c r="S38" t="s">
        <v>3442</v>
      </c>
      <c r="T38" t="s">
        <v>3443</v>
      </c>
      <c r="U38" s="167">
        <v>45663.7631944444</v>
      </c>
      <c r="V38" t="s">
        <v>1104</v>
      </c>
      <c r="X38" t="s">
        <v>1105</v>
      </c>
      <c r="Y38" t="s">
        <v>1105</v>
      </c>
    </row>
    <row r="39" spans="1:25" x14ac:dyDescent="0.25">
      <c r="A39" t="s">
        <v>1100</v>
      </c>
      <c r="B39" t="s">
        <v>2252</v>
      </c>
      <c r="C39" t="s">
        <v>2355</v>
      </c>
      <c r="D39" t="s">
        <v>1306</v>
      </c>
      <c r="E39" t="s">
        <v>1307</v>
      </c>
      <c r="F39" s="167">
        <v>45629.620833333298</v>
      </c>
      <c r="G39" s="167">
        <v>45629.632638888899</v>
      </c>
      <c r="H39">
        <v>2024</v>
      </c>
      <c r="I39" t="s">
        <v>1250</v>
      </c>
      <c r="J39" t="s">
        <v>1106</v>
      </c>
      <c r="K39" t="s">
        <v>1107</v>
      </c>
      <c r="L39" t="s">
        <v>1108</v>
      </c>
      <c r="M39" t="s">
        <v>1109</v>
      </c>
      <c r="N39">
        <v>1</v>
      </c>
      <c r="O39" t="s">
        <v>2270</v>
      </c>
      <c r="P39">
        <v>70</v>
      </c>
      <c r="Q39">
        <v>70</v>
      </c>
      <c r="R39" s="161">
        <v>45656</v>
      </c>
      <c r="S39" t="s">
        <v>3442</v>
      </c>
      <c r="T39" t="s">
        <v>3443</v>
      </c>
      <c r="U39" s="167">
        <v>45663.7631944444</v>
      </c>
      <c r="V39" t="s">
        <v>1104</v>
      </c>
      <c r="X39" t="s">
        <v>1110</v>
      </c>
      <c r="Y39" t="s">
        <v>1110</v>
      </c>
    </row>
    <row r="40" spans="1:25" x14ac:dyDescent="0.25">
      <c r="A40" t="s">
        <v>1100</v>
      </c>
      <c r="B40" t="s">
        <v>2252</v>
      </c>
      <c r="C40" t="s">
        <v>2048</v>
      </c>
      <c r="D40" t="s">
        <v>1986</v>
      </c>
      <c r="E40" t="s">
        <v>1987</v>
      </c>
      <c r="F40" s="167">
        <v>45614.604861111096</v>
      </c>
      <c r="G40" s="167">
        <v>45614.638888888898</v>
      </c>
      <c r="H40">
        <v>2024</v>
      </c>
      <c r="I40" t="s">
        <v>1161</v>
      </c>
      <c r="J40" t="s">
        <v>1106</v>
      </c>
      <c r="K40" t="s">
        <v>1107</v>
      </c>
      <c r="L40" t="s">
        <v>1108</v>
      </c>
      <c r="M40" t="s">
        <v>1109</v>
      </c>
      <c r="N40">
        <v>1</v>
      </c>
      <c r="O40" t="s">
        <v>2271</v>
      </c>
      <c r="P40">
        <v>105</v>
      </c>
      <c r="Q40">
        <v>105</v>
      </c>
      <c r="R40" s="161">
        <v>45656</v>
      </c>
      <c r="S40" t="s">
        <v>3444</v>
      </c>
      <c r="T40" t="s">
        <v>3445</v>
      </c>
      <c r="U40" s="167">
        <v>45663.769444444399</v>
      </c>
      <c r="V40" t="s">
        <v>1104</v>
      </c>
      <c r="X40" t="s">
        <v>1300</v>
      </c>
      <c r="Y40" t="s">
        <v>1300</v>
      </c>
    </row>
    <row r="41" spans="1:25" x14ac:dyDescent="0.25">
      <c r="A41" t="s">
        <v>1100</v>
      </c>
      <c r="B41" t="s">
        <v>2252</v>
      </c>
      <c r="C41" t="s">
        <v>2050</v>
      </c>
      <c r="D41" t="s">
        <v>1294</v>
      </c>
      <c r="E41" t="s">
        <v>1295</v>
      </c>
      <c r="F41" s="167">
        <v>45614.7055555556</v>
      </c>
      <c r="G41" s="167">
        <v>45614.753472222197</v>
      </c>
      <c r="H41">
        <v>2024</v>
      </c>
      <c r="I41" t="s">
        <v>1161</v>
      </c>
      <c r="J41" t="s">
        <v>1106</v>
      </c>
      <c r="K41" t="s">
        <v>1107</v>
      </c>
      <c r="L41" t="s">
        <v>1108</v>
      </c>
      <c r="M41" t="s">
        <v>1109</v>
      </c>
      <c r="N41">
        <v>1</v>
      </c>
      <c r="O41" t="s">
        <v>2271</v>
      </c>
      <c r="P41">
        <v>767.9</v>
      </c>
      <c r="Q41">
        <v>560</v>
      </c>
      <c r="R41" s="161">
        <v>45656</v>
      </c>
      <c r="S41" t="s">
        <v>3444</v>
      </c>
      <c r="T41" t="s">
        <v>3445</v>
      </c>
      <c r="U41" s="167">
        <v>45663.769444444399</v>
      </c>
      <c r="V41" t="s">
        <v>1104</v>
      </c>
      <c r="X41" t="s">
        <v>1105</v>
      </c>
      <c r="Y41" t="s">
        <v>1105</v>
      </c>
    </row>
    <row r="42" spans="1:25" x14ac:dyDescent="0.25">
      <c r="A42" t="s">
        <v>1100</v>
      </c>
      <c r="B42" t="s">
        <v>2252</v>
      </c>
      <c r="C42" t="s">
        <v>2078</v>
      </c>
      <c r="D42" t="s">
        <v>1320</v>
      </c>
      <c r="E42" t="s">
        <v>1321</v>
      </c>
      <c r="F42" s="167">
        <v>45626.463888888902</v>
      </c>
      <c r="G42" s="167">
        <v>45626.486111111102</v>
      </c>
      <c r="H42">
        <v>2024</v>
      </c>
      <c r="I42" t="s">
        <v>1161</v>
      </c>
      <c r="J42" t="s">
        <v>1106</v>
      </c>
      <c r="K42" t="s">
        <v>1107</v>
      </c>
      <c r="L42" t="s">
        <v>1108</v>
      </c>
      <c r="M42" t="s">
        <v>1109</v>
      </c>
      <c r="N42">
        <v>1</v>
      </c>
      <c r="O42" t="s">
        <v>2271</v>
      </c>
      <c r="P42">
        <v>248.5</v>
      </c>
      <c r="Q42">
        <v>248.5</v>
      </c>
      <c r="R42" s="161">
        <v>45656</v>
      </c>
      <c r="S42" t="s">
        <v>3444</v>
      </c>
      <c r="T42" t="s">
        <v>3445</v>
      </c>
      <c r="U42" s="167">
        <v>45663.769444444399</v>
      </c>
      <c r="V42" t="s">
        <v>1104</v>
      </c>
      <c r="X42" t="s">
        <v>1105</v>
      </c>
      <c r="Y42" t="s">
        <v>1105</v>
      </c>
    </row>
    <row r="43" spans="1:25" x14ac:dyDescent="0.25">
      <c r="A43" t="s">
        <v>1100</v>
      </c>
      <c r="B43" t="s">
        <v>2252</v>
      </c>
      <c r="C43" t="s">
        <v>2074</v>
      </c>
      <c r="D43" t="s">
        <v>2026</v>
      </c>
      <c r="E43" t="s">
        <v>2027</v>
      </c>
      <c r="F43" s="167">
        <v>45623.6694444444</v>
      </c>
      <c r="G43" s="167">
        <v>45623.679861111101</v>
      </c>
      <c r="H43">
        <v>2024</v>
      </c>
      <c r="I43" t="s">
        <v>1161</v>
      </c>
      <c r="J43" t="s">
        <v>1106</v>
      </c>
      <c r="K43" t="s">
        <v>1107</v>
      </c>
      <c r="L43" t="s">
        <v>1108</v>
      </c>
      <c r="M43" t="s">
        <v>1109</v>
      </c>
      <c r="N43">
        <v>1</v>
      </c>
      <c r="O43" t="s">
        <v>2271</v>
      </c>
      <c r="P43">
        <v>178.5</v>
      </c>
      <c r="Q43">
        <v>178.5</v>
      </c>
      <c r="R43" s="161">
        <v>45656</v>
      </c>
      <c r="S43" t="s">
        <v>3444</v>
      </c>
      <c r="T43" t="s">
        <v>3445</v>
      </c>
      <c r="U43" s="167">
        <v>45663.769444444399</v>
      </c>
      <c r="V43" t="s">
        <v>1104</v>
      </c>
      <c r="X43" t="s">
        <v>1110</v>
      </c>
      <c r="Y43" t="s">
        <v>1110</v>
      </c>
    </row>
    <row r="44" spans="1:25" x14ac:dyDescent="0.25">
      <c r="A44" t="s">
        <v>1100</v>
      </c>
      <c r="B44" t="s">
        <v>2252</v>
      </c>
      <c r="C44" t="s">
        <v>1552</v>
      </c>
      <c r="D44" t="s">
        <v>1314</v>
      </c>
      <c r="E44" t="s">
        <v>1315</v>
      </c>
      <c r="F44" s="167">
        <v>45515.466666666704</v>
      </c>
      <c r="G44" s="167">
        <v>45515.4909722222</v>
      </c>
      <c r="H44">
        <v>2024</v>
      </c>
      <c r="I44" t="s">
        <v>1117</v>
      </c>
      <c r="J44" t="s">
        <v>1106</v>
      </c>
      <c r="K44" t="s">
        <v>1107</v>
      </c>
      <c r="L44" t="s">
        <v>1108</v>
      </c>
      <c r="M44" t="s">
        <v>1109</v>
      </c>
      <c r="N44">
        <v>1</v>
      </c>
      <c r="O44" t="s">
        <v>2271</v>
      </c>
      <c r="P44">
        <v>140</v>
      </c>
      <c r="Q44">
        <v>140</v>
      </c>
      <c r="R44" s="161">
        <v>45656</v>
      </c>
      <c r="S44" t="s">
        <v>3444</v>
      </c>
      <c r="T44" t="s">
        <v>3445</v>
      </c>
      <c r="U44" s="167">
        <v>45663.769444444399</v>
      </c>
      <c r="V44" t="s">
        <v>1116</v>
      </c>
      <c r="X44" t="s">
        <v>1111</v>
      </c>
      <c r="Y44" t="s">
        <v>1111</v>
      </c>
    </row>
    <row r="45" spans="1:25" x14ac:dyDescent="0.25">
      <c r="A45" t="s">
        <v>1100</v>
      </c>
      <c r="B45" t="s">
        <v>2252</v>
      </c>
      <c r="C45" t="s">
        <v>1554</v>
      </c>
      <c r="D45" t="s">
        <v>1537</v>
      </c>
      <c r="E45" t="s">
        <v>1694</v>
      </c>
      <c r="F45" s="167">
        <v>45525.483333333301</v>
      </c>
      <c r="G45" s="167">
        <v>45525.495138888902</v>
      </c>
      <c r="H45">
        <v>2024</v>
      </c>
      <c r="I45" t="s">
        <v>1117</v>
      </c>
      <c r="J45" t="s">
        <v>1106</v>
      </c>
      <c r="K45" t="s">
        <v>1107</v>
      </c>
      <c r="L45" t="s">
        <v>1108</v>
      </c>
      <c r="M45" t="s">
        <v>1109</v>
      </c>
      <c r="N45">
        <v>1</v>
      </c>
      <c r="O45" t="s">
        <v>2271</v>
      </c>
      <c r="P45">
        <v>140</v>
      </c>
      <c r="Q45">
        <v>140</v>
      </c>
      <c r="R45" s="161">
        <v>45656</v>
      </c>
      <c r="S45" t="s">
        <v>3444</v>
      </c>
      <c r="T45" t="s">
        <v>3445</v>
      </c>
      <c r="U45" s="167">
        <v>45663.769444444399</v>
      </c>
      <c r="V45" t="s">
        <v>1116</v>
      </c>
      <c r="X45" t="s">
        <v>1111</v>
      </c>
      <c r="Y45" t="s">
        <v>1111</v>
      </c>
    </row>
    <row r="46" spans="1:25" x14ac:dyDescent="0.25">
      <c r="A46" t="s">
        <v>1100</v>
      </c>
      <c r="B46" t="s">
        <v>2252</v>
      </c>
      <c r="C46" t="s">
        <v>2072</v>
      </c>
      <c r="D46" t="s">
        <v>1304</v>
      </c>
      <c r="E46" t="s">
        <v>1305</v>
      </c>
      <c r="F46" s="167">
        <v>45623.639583333301</v>
      </c>
      <c r="G46" s="167">
        <v>45623.649305555598</v>
      </c>
      <c r="H46">
        <v>2024</v>
      </c>
      <c r="I46" t="s">
        <v>1161</v>
      </c>
      <c r="J46" t="s">
        <v>1106</v>
      </c>
      <c r="K46" t="s">
        <v>1107</v>
      </c>
      <c r="L46" t="s">
        <v>1108</v>
      </c>
      <c r="M46" t="s">
        <v>1109</v>
      </c>
      <c r="N46">
        <v>1</v>
      </c>
      <c r="O46" t="s">
        <v>2271</v>
      </c>
      <c r="P46">
        <v>70</v>
      </c>
      <c r="Q46">
        <v>70</v>
      </c>
      <c r="R46" s="161">
        <v>45656</v>
      </c>
      <c r="S46" t="s">
        <v>3444</v>
      </c>
      <c r="T46" t="s">
        <v>3445</v>
      </c>
      <c r="U46" s="167">
        <v>45663.769444444399</v>
      </c>
      <c r="V46" t="s">
        <v>1104</v>
      </c>
      <c r="X46" t="s">
        <v>1111</v>
      </c>
      <c r="Y46" t="s">
        <v>1111</v>
      </c>
    </row>
    <row r="47" spans="1:25" x14ac:dyDescent="0.25">
      <c r="A47" t="s">
        <v>1100</v>
      </c>
      <c r="B47" t="s">
        <v>2252</v>
      </c>
      <c r="C47" t="s">
        <v>2379</v>
      </c>
      <c r="D47" t="s">
        <v>1375</v>
      </c>
      <c r="E47" t="s">
        <v>1376</v>
      </c>
      <c r="F47" s="167">
        <v>45634.813194444403</v>
      </c>
      <c r="G47" s="167">
        <v>45634.829166666699</v>
      </c>
      <c r="H47">
        <v>2024</v>
      </c>
      <c r="I47" t="s">
        <v>1250</v>
      </c>
      <c r="J47" t="s">
        <v>1106</v>
      </c>
      <c r="K47" t="s">
        <v>1107</v>
      </c>
      <c r="L47" t="s">
        <v>1108</v>
      </c>
      <c r="M47" t="s">
        <v>1109</v>
      </c>
      <c r="N47">
        <v>1</v>
      </c>
      <c r="O47" t="s">
        <v>2380</v>
      </c>
      <c r="P47">
        <v>192.5</v>
      </c>
      <c r="Q47">
        <v>192.5</v>
      </c>
      <c r="R47" s="161">
        <v>45656</v>
      </c>
      <c r="S47" t="s">
        <v>3446</v>
      </c>
      <c r="T47" t="s">
        <v>3447</v>
      </c>
      <c r="U47" s="167">
        <v>45663.8618055556</v>
      </c>
      <c r="V47" t="s">
        <v>1104</v>
      </c>
      <c r="X47" t="s">
        <v>1110</v>
      </c>
      <c r="Y47" t="s">
        <v>1110</v>
      </c>
    </row>
    <row r="48" spans="1:25" x14ac:dyDescent="0.25">
      <c r="A48" t="s">
        <v>1100</v>
      </c>
      <c r="B48" t="s">
        <v>2252</v>
      </c>
      <c r="C48" t="s">
        <v>2449</v>
      </c>
      <c r="D48" t="s">
        <v>1132</v>
      </c>
      <c r="E48" t="s">
        <v>1133</v>
      </c>
      <c r="F48" s="167">
        <v>45642.586111111101</v>
      </c>
      <c r="G48" s="167">
        <v>45642.632638888899</v>
      </c>
      <c r="H48">
        <v>2024</v>
      </c>
      <c r="I48" t="s">
        <v>1250</v>
      </c>
      <c r="J48" t="s">
        <v>1106</v>
      </c>
      <c r="K48" t="s">
        <v>1107</v>
      </c>
      <c r="L48" t="s">
        <v>1108</v>
      </c>
      <c r="M48" t="s">
        <v>1109</v>
      </c>
      <c r="N48">
        <v>1</v>
      </c>
      <c r="O48" t="s">
        <v>2380</v>
      </c>
      <c r="P48">
        <v>1540</v>
      </c>
      <c r="Q48">
        <v>770</v>
      </c>
      <c r="R48" s="161">
        <v>45656</v>
      </c>
      <c r="S48" t="s">
        <v>3446</v>
      </c>
      <c r="T48" t="s">
        <v>3447</v>
      </c>
      <c r="U48" s="167">
        <v>45663.8618055556</v>
      </c>
      <c r="V48" t="s">
        <v>1104</v>
      </c>
      <c r="X48" t="s">
        <v>1105</v>
      </c>
      <c r="Y48" t="s">
        <v>1105</v>
      </c>
    </row>
    <row r="49" spans="1:25" x14ac:dyDescent="0.25">
      <c r="A49" t="s">
        <v>1100</v>
      </c>
      <c r="B49" t="s">
        <v>2252</v>
      </c>
      <c r="C49" t="s">
        <v>2073</v>
      </c>
      <c r="D49" t="s">
        <v>1304</v>
      </c>
      <c r="E49" t="s">
        <v>1305</v>
      </c>
      <c r="F49" s="167">
        <v>45623.659027777801</v>
      </c>
      <c r="G49" s="167">
        <v>45623.677777777797</v>
      </c>
      <c r="H49">
        <v>2024</v>
      </c>
      <c r="I49" t="s">
        <v>1161</v>
      </c>
      <c r="J49" t="s">
        <v>1106</v>
      </c>
      <c r="K49" t="s">
        <v>1107</v>
      </c>
      <c r="L49" t="s">
        <v>1108</v>
      </c>
      <c r="M49" t="s">
        <v>1109</v>
      </c>
      <c r="N49">
        <v>1</v>
      </c>
      <c r="O49" t="s">
        <v>2331</v>
      </c>
      <c r="P49">
        <v>122.5</v>
      </c>
      <c r="Q49">
        <v>122.5</v>
      </c>
      <c r="R49" s="161">
        <v>45656</v>
      </c>
      <c r="S49" t="s">
        <v>3448</v>
      </c>
      <c r="T49" t="s">
        <v>3449</v>
      </c>
      <c r="U49" s="167">
        <v>45663.894444444399</v>
      </c>
      <c r="V49" t="s">
        <v>1104</v>
      </c>
      <c r="X49" t="s">
        <v>1300</v>
      </c>
      <c r="Y49" t="s">
        <v>1300</v>
      </c>
    </row>
    <row r="50" spans="1:25" x14ac:dyDescent="0.25">
      <c r="A50" t="s">
        <v>1100</v>
      </c>
      <c r="B50" t="s">
        <v>2252</v>
      </c>
      <c r="C50" t="s">
        <v>2077</v>
      </c>
      <c r="D50" t="s">
        <v>1143</v>
      </c>
      <c r="E50" t="s">
        <v>1144</v>
      </c>
      <c r="F50" s="167">
        <v>45626.461111111101</v>
      </c>
      <c r="G50" s="167">
        <v>45626.470138888901</v>
      </c>
      <c r="H50">
        <v>2024</v>
      </c>
      <c r="I50" t="s">
        <v>1161</v>
      </c>
      <c r="J50" t="s">
        <v>1106</v>
      </c>
      <c r="K50" t="s">
        <v>1107</v>
      </c>
      <c r="L50" t="s">
        <v>1108</v>
      </c>
      <c r="M50" t="s">
        <v>1109</v>
      </c>
      <c r="N50">
        <v>1</v>
      </c>
      <c r="O50" t="s">
        <v>2331</v>
      </c>
      <c r="P50">
        <v>70</v>
      </c>
      <c r="Q50">
        <v>70</v>
      </c>
      <c r="R50" s="161">
        <v>45656</v>
      </c>
      <c r="S50" t="s">
        <v>3448</v>
      </c>
      <c r="T50" t="s">
        <v>3449</v>
      </c>
      <c r="U50" s="167">
        <v>45663.894444444399</v>
      </c>
      <c r="V50" t="s">
        <v>1104</v>
      </c>
      <c r="X50" t="s">
        <v>1111</v>
      </c>
      <c r="Y50" t="s">
        <v>1111</v>
      </c>
    </row>
    <row r="51" spans="1:25" x14ac:dyDescent="0.25">
      <c r="A51" t="s">
        <v>1100</v>
      </c>
      <c r="B51" t="s">
        <v>2252</v>
      </c>
      <c r="C51" t="s">
        <v>2079</v>
      </c>
      <c r="D51" t="s">
        <v>1122</v>
      </c>
      <c r="E51" t="s">
        <v>1123</v>
      </c>
      <c r="F51" s="167">
        <v>45626.497222222199</v>
      </c>
      <c r="G51" s="167">
        <v>45626.504166666702</v>
      </c>
      <c r="H51">
        <v>2024</v>
      </c>
      <c r="I51" t="s">
        <v>1161</v>
      </c>
      <c r="J51" t="s">
        <v>1106</v>
      </c>
      <c r="K51" t="s">
        <v>1107</v>
      </c>
      <c r="L51" t="s">
        <v>1108</v>
      </c>
      <c r="M51" t="s">
        <v>1109</v>
      </c>
      <c r="N51">
        <v>1</v>
      </c>
      <c r="O51" t="s">
        <v>2331</v>
      </c>
      <c r="P51">
        <v>70</v>
      </c>
      <c r="Q51">
        <v>70</v>
      </c>
      <c r="R51" s="161">
        <v>45656</v>
      </c>
      <c r="S51" t="s">
        <v>3448</v>
      </c>
      <c r="T51" t="s">
        <v>3449</v>
      </c>
      <c r="U51" s="167">
        <v>45663.894444444399</v>
      </c>
      <c r="V51" t="s">
        <v>1104</v>
      </c>
      <c r="X51" t="s">
        <v>1111</v>
      </c>
      <c r="Y51" t="s">
        <v>1111</v>
      </c>
    </row>
    <row r="52" spans="1:25" x14ac:dyDescent="0.25">
      <c r="A52" t="s">
        <v>1100</v>
      </c>
      <c r="B52" t="s">
        <v>2252</v>
      </c>
      <c r="C52" t="s">
        <v>2265</v>
      </c>
      <c r="D52" t="s">
        <v>1273</v>
      </c>
      <c r="E52" t="s">
        <v>1274</v>
      </c>
      <c r="F52" s="167">
        <v>45612.523611111101</v>
      </c>
      <c r="G52" s="167">
        <v>45612.554861111101</v>
      </c>
      <c r="H52">
        <v>2024</v>
      </c>
      <c r="I52" t="s">
        <v>1161</v>
      </c>
      <c r="J52" t="s">
        <v>1106</v>
      </c>
      <c r="K52" t="s">
        <v>1107</v>
      </c>
      <c r="L52" t="s">
        <v>1108</v>
      </c>
      <c r="M52" t="s">
        <v>1109</v>
      </c>
      <c r="N52">
        <v>1</v>
      </c>
      <c r="O52" t="s">
        <v>2266</v>
      </c>
      <c r="P52">
        <v>210</v>
      </c>
      <c r="Q52">
        <v>105</v>
      </c>
      <c r="R52" s="161">
        <v>45657</v>
      </c>
      <c r="S52" t="s">
        <v>3450</v>
      </c>
      <c r="T52" t="s">
        <v>3451</v>
      </c>
      <c r="U52" s="167">
        <v>45663.959027777797</v>
      </c>
      <c r="V52" t="s">
        <v>1104</v>
      </c>
      <c r="X52" t="s">
        <v>1703</v>
      </c>
      <c r="Y52" t="s">
        <v>1703</v>
      </c>
    </row>
    <row r="53" spans="1:25" x14ac:dyDescent="0.25">
      <c r="A53" t="s">
        <v>1100</v>
      </c>
      <c r="B53" t="s">
        <v>2252</v>
      </c>
      <c r="C53" t="s">
        <v>2497</v>
      </c>
      <c r="D53" t="s">
        <v>1163</v>
      </c>
      <c r="E53" t="s">
        <v>1164</v>
      </c>
      <c r="F53" s="167">
        <v>45652.7097222222</v>
      </c>
      <c r="G53" s="167">
        <v>45652.720138888901</v>
      </c>
      <c r="H53">
        <v>2024</v>
      </c>
      <c r="I53" t="s">
        <v>1250</v>
      </c>
      <c r="J53" t="s">
        <v>1106</v>
      </c>
      <c r="K53" t="s">
        <v>1107</v>
      </c>
      <c r="L53" t="s">
        <v>1108</v>
      </c>
      <c r="M53" t="s">
        <v>1109</v>
      </c>
      <c r="N53">
        <v>1</v>
      </c>
      <c r="O53" t="s">
        <v>2266</v>
      </c>
      <c r="P53">
        <v>70</v>
      </c>
      <c r="Q53">
        <v>70</v>
      </c>
      <c r="R53" s="161">
        <v>45657</v>
      </c>
      <c r="S53" t="s">
        <v>3450</v>
      </c>
      <c r="T53" t="s">
        <v>3451</v>
      </c>
      <c r="U53" s="167">
        <v>45663.959027777797</v>
      </c>
      <c r="V53" t="s">
        <v>1104</v>
      </c>
      <c r="X53" t="s">
        <v>1105</v>
      </c>
      <c r="Y53" t="s">
        <v>1105</v>
      </c>
    </row>
    <row r="54" spans="1:25" x14ac:dyDescent="0.25">
      <c r="A54" t="s">
        <v>1100</v>
      </c>
      <c r="B54" t="s">
        <v>2252</v>
      </c>
      <c r="C54" t="s">
        <v>2498</v>
      </c>
      <c r="D54" t="s">
        <v>1126</v>
      </c>
      <c r="E54" t="s">
        <v>1127</v>
      </c>
      <c r="F54" s="167">
        <v>45652.740277777797</v>
      </c>
      <c r="G54" s="167">
        <v>45652.770138888904</v>
      </c>
      <c r="H54">
        <v>2024</v>
      </c>
      <c r="I54" t="s">
        <v>1250</v>
      </c>
      <c r="J54" t="s">
        <v>1106</v>
      </c>
      <c r="K54" t="s">
        <v>1107</v>
      </c>
      <c r="L54" t="s">
        <v>1108</v>
      </c>
      <c r="M54" t="s">
        <v>1109</v>
      </c>
      <c r="N54">
        <v>1</v>
      </c>
      <c r="O54" t="s">
        <v>2266</v>
      </c>
      <c r="P54">
        <v>192.5</v>
      </c>
      <c r="Q54">
        <v>192.5</v>
      </c>
      <c r="R54" s="161">
        <v>45657</v>
      </c>
      <c r="S54" t="s">
        <v>3450</v>
      </c>
      <c r="T54" t="s">
        <v>3451</v>
      </c>
      <c r="U54" s="167">
        <v>45663.959027777797</v>
      </c>
      <c r="V54" t="s">
        <v>1104</v>
      </c>
      <c r="X54" t="s">
        <v>1105</v>
      </c>
      <c r="Y54" t="s">
        <v>1105</v>
      </c>
    </row>
    <row r="55" spans="1:25" x14ac:dyDescent="0.25">
      <c r="A55" t="s">
        <v>1100</v>
      </c>
      <c r="B55" t="s">
        <v>2252</v>
      </c>
      <c r="C55" t="s">
        <v>1808</v>
      </c>
      <c r="D55" t="s">
        <v>1198</v>
      </c>
      <c r="E55" t="s">
        <v>1199</v>
      </c>
      <c r="F55" s="167">
        <v>45561.602083333302</v>
      </c>
      <c r="G55" s="167">
        <v>45561.627777777801</v>
      </c>
      <c r="H55">
        <v>2024</v>
      </c>
      <c r="I55" t="s">
        <v>1287</v>
      </c>
      <c r="J55" t="s">
        <v>1106</v>
      </c>
      <c r="K55" t="s">
        <v>1107</v>
      </c>
      <c r="L55" t="s">
        <v>1108</v>
      </c>
      <c r="M55" t="s">
        <v>1109</v>
      </c>
      <c r="N55">
        <v>1</v>
      </c>
      <c r="O55" t="s">
        <v>2277</v>
      </c>
      <c r="P55">
        <v>122.5</v>
      </c>
      <c r="Q55">
        <v>122.5</v>
      </c>
      <c r="R55" s="161">
        <v>45657</v>
      </c>
      <c r="S55" t="s">
        <v>3452</v>
      </c>
      <c r="T55" t="s">
        <v>3453</v>
      </c>
      <c r="U55" s="167">
        <v>45664.152777777803</v>
      </c>
      <c r="V55" t="s">
        <v>1116</v>
      </c>
      <c r="X55" t="s">
        <v>1105</v>
      </c>
      <c r="Y55" t="s">
        <v>1105</v>
      </c>
    </row>
    <row r="56" spans="1:25" x14ac:dyDescent="0.25">
      <c r="A56" t="s">
        <v>1100</v>
      </c>
      <c r="B56" t="s">
        <v>2252</v>
      </c>
      <c r="C56" t="s">
        <v>1811</v>
      </c>
      <c r="D56" t="s">
        <v>1222</v>
      </c>
      <c r="E56" t="s">
        <v>1223</v>
      </c>
      <c r="F56" s="167">
        <v>45565.725694444402</v>
      </c>
      <c r="G56" s="167">
        <v>45565.749305555597</v>
      </c>
      <c r="H56">
        <v>2024</v>
      </c>
      <c r="I56" t="s">
        <v>1287</v>
      </c>
      <c r="J56" t="s">
        <v>1106</v>
      </c>
      <c r="K56" t="s">
        <v>1107</v>
      </c>
      <c r="L56" t="s">
        <v>1108</v>
      </c>
      <c r="M56" t="s">
        <v>1109</v>
      </c>
      <c r="N56">
        <v>1</v>
      </c>
      <c r="O56" t="s">
        <v>2277</v>
      </c>
      <c r="P56">
        <v>122.5</v>
      </c>
      <c r="Q56">
        <v>122.5</v>
      </c>
      <c r="R56" s="161">
        <v>45657</v>
      </c>
      <c r="S56" t="s">
        <v>3452</v>
      </c>
      <c r="T56" t="s">
        <v>3453</v>
      </c>
      <c r="U56" s="167">
        <v>45664.152777777803</v>
      </c>
      <c r="V56" t="s">
        <v>1116</v>
      </c>
      <c r="X56" t="s">
        <v>1105</v>
      </c>
      <c r="Y56" t="s">
        <v>1105</v>
      </c>
    </row>
    <row r="57" spans="1:25" x14ac:dyDescent="0.25">
      <c r="A57" t="s">
        <v>1100</v>
      </c>
      <c r="B57" t="s">
        <v>2252</v>
      </c>
      <c r="C57" t="s">
        <v>2276</v>
      </c>
      <c r="D57" t="s">
        <v>1267</v>
      </c>
      <c r="E57" t="s">
        <v>1268</v>
      </c>
      <c r="F57" s="167">
        <v>45615.735416666699</v>
      </c>
      <c r="G57" s="167">
        <v>45615.862500000003</v>
      </c>
      <c r="H57">
        <v>2024</v>
      </c>
      <c r="I57" t="s">
        <v>1161</v>
      </c>
      <c r="J57" t="s">
        <v>1106</v>
      </c>
      <c r="K57" t="s">
        <v>1107</v>
      </c>
      <c r="L57" t="s">
        <v>1108</v>
      </c>
      <c r="M57" t="s">
        <v>1109</v>
      </c>
      <c r="N57">
        <v>1</v>
      </c>
      <c r="O57" t="s">
        <v>2277</v>
      </c>
      <c r="P57">
        <v>385</v>
      </c>
      <c r="Q57">
        <v>385</v>
      </c>
      <c r="R57" s="161">
        <v>45657</v>
      </c>
      <c r="S57" t="s">
        <v>3452</v>
      </c>
      <c r="T57" t="s">
        <v>3453</v>
      </c>
      <c r="U57" s="167">
        <v>45664.152777777803</v>
      </c>
      <c r="V57" t="s">
        <v>1104</v>
      </c>
      <c r="X57" t="s">
        <v>1105</v>
      </c>
      <c r="Y57" t="s">
        <v>1105</v>
      </c>
    </row>
    <row r="58" spans="1:25" x14ac:dyDescent="0.25">
      <c r="A58" t="s">
        <v>1100</v>
      </c>
      <c r="B58" t="s">
        <v>2252</v>
      </c>
      <c r="C58" t="s">
        <v>2315</v>
      </c>
      <c r="D58" t="s">
        <v>2316</v>
      </c>
      <c r="E58" t="s">
        <v>2317</v>
      </c>
      <c r="F58" s="167">
        <v>45620.714583333298</v>
      </c>
      <c r="G58" s="167">
        <v>45620.741666666698</v>
      </c>
      <c r="H58">
        <v>2024</v>
      </c>
      <c r="I58" t="s">
        <v>1161</v>
      </c>
      <c r="J58" t="s">
        <v>1106</v>
      </c>
      <c r="K58" t="s">
        <v>1107</v>
      </c>
      <c r="L58" t="s">
        <v>1108</v>
      </c>
      <c r="M58" t="s">
        <v>1109</v>
      </c>
      <c r="N58">
        <v>1</v>
      </c>
      <c r="O58" t="s">
        <v>2277</v>
      </c>
      <c r="P58">
        <v>175</v>
      </c>
      <c r="Q58">
        <v>175</v>
      </c>
      <c r="R58" s="161">
        <v>45657</v>
      </c>
      <c r="S58" t="s">
        <v>3452</v>
      </c>
      <c r="T58" t="s">
        <v>3453</v>
      </c>
      <c r="U58" s="167">
        <v>45664.152777777803</v>
      </c>
      <c r="V58" t="s">
        <v>1104</v>
      </c>
      <c r="X58" t="s">
        <v>1105</v>
      </c>
      <c r="Y58" t="s">
        <v>1105</v>
      </c>
    </row>
    <row r="59" spans="1:25" x14ac:dyDescent="0.25">
      <c r="A59" t="s">
        <v>1100</v>
      </c>
      <c r="B59" t="s">
        <v>2252</v>
      </c>
      <c r="C59" t="s">
        <v>2492</v>
      </c>
      <c r="D59" t="s">
        <v>1188</v>
      </c>
      <c r="E59" t="s">
        <v>1189</v>
      </c>
      <c r="F59" s="167">
        <v>45649.740277777797</v>
      </c>
      <c r="G59" s="167">
        <v>45649.7590277778</v>
      </c>
      <c r="H59">
        <v>2024</v>
      </c>
      <c r="I59" t="s">
        <v>1250</v>
      </c>
      <c r="J59" t="s">
        <v>1106</v>
      </c>
      <c r="K59" t="s">
        <v>1107</v>
      </c>
      <c r="L59" t="s">
        <v>1108</v>
      </c>
      <c r="M59" t="s">
        <v>1109</v>
      </c>
      <c r="N59">
        <v>1</v>
      </c>
      <c r="O59" t="s">
        <v>2277</v>
      </c>
      <c r="P59">
        <v>192.5</v>
      </c>
      <c r="Q59">
        <v>192.5</v>
      </c>
      <c r="R59" s="161">
        <v>45657</v>
      </c>
      <c r="S59" t="s">
        <v>3452</v>
      </c>
      <c r="T59" t="s">
        <v>3453</v>
      </c>
      <c r="U59" s="167">
        <v>45664.152777777803</v>
      </c>
      <c r="V59" t="s">
        <v>1104</v>
      </c>
      <c r="X59" t="s">
        <v>1105</v>
      </c>
      <c r="Y59" t="s">
        <v>1105</v>
      </c>
    </row>
    <row r="60" spans="1:25" x14ac:dyDescent="0.25">
      <c r="A60" t="s">
        <v>1100</v>
      </c>
      <c r="B60" t="s">
        <v>2252</v>
      </c>
      <c r="C60" t="s">
        <v>2491</v>
      </c>
      <c r="D60" t="s">
        <v>1310</v>
      </c>
      <c r="E60" t="s">
        <v>1311</v>
      </c>
      <c r="F60" s="167">
        <v>45649.564583333296</v>
      </c>
      <c r="G60" s="167">
        <v>45649.604861111096</v>
      </c>
      <c r="H60">
        <v>2024</v>
      </c>
      <c r="I60" t="s">
        <v>1250</v>
      </c>
      <c r="J60" t="s">
        <v>1106</v>
      </c>
      <c r="K60" t="s">
        <v>1107</v>
      </c>
      <c r="L60" t="s">
        <v>1108</v>
      </c>
      <c r="M60" t="s">
        <v>1109</v>
      </c>
      <c r="N60">
        <v>1</v>
      </c>
      <c r="O60" t="s">
        <v>2277</v>
      </c>
      <c r="P60">
        <v>637</v>
      </c>
      <c r="Q60">
        <v>290.5</v>
      </c>
      <c r="R60" s="161">
        <v>45657</v>
      </c>
      <c r="S60" t="s">
        <v>3452</v>
      </c>
      <c r="T60" t="s">
        <v>3453</v>
      </c>
      <c r="U60" s="167">
        <v>45664.152777777803</v>
      </c>
      <c r="V60" t="s">
        <v>1104</v>
      </c>
      <c r="X60" t="s">
        <v>1105</v>
      </c>
      <c r="Y60" t="s">
        <v>1105</v>
      </c>
    </row>
    <row r="61" spans="1:25" x14ac:dyDescent="0.25">
      <c r="A61" t="s">
        <v>1100</v>
      </c>
      <c r="B61" t="s">
        <v>2252</v>
      </c>
      <c r="C61" t="s">
        <v>2333</v>
      </c>
      <c r="D61" t="s">
        <v>1710</v>
      </c>
      <c r="E61" t="s">
        <v>1711</v>
      </c>
      <c r="F61" s="167">
        <v>45624.709027777797</v>
      </c>
      <c r="G61" s="167">
        <v>45624.765972222202</v>
      </c>
      <c r="H61">
        <v>2024</v>
      </c>
      <c r="I61" t="s">
        <v>1161</v>
      </c>
      <c r="J61" t="s">
        <v>1106</v>
      </c>
      <c r="K61" t="s">
        <v>1107</v>
      </c>
      <c r="L61" t="s">
        <v>1108</v>
      </c>
      <c r="M61" t="s">
        <v>1109</v>
      </c>
      <c r="N61">
        <v>1</v>
      </c>
      <c r="O61" t="s">
        <v>2277</v>
      </c>
      <c r="P61">
        <v>560</v>
      </c>
      <c r="Q61">
        <v>385</v>
      </c>
      <c r="R61" s="161">
        <v>45657</v>
      </c>
      <c r="S61" t="s">
        <v>3452</v>
      </c>
      <c r="T61" t="s">
        <v>3453</v>
      </c>
      <c r="U61" s="167">
        <v>45664.152777777803</v>
      </c>
      <c r="V61" t="s">
        <v>1104</v>
      </c>
      <c r="X61" t="s">
        <v>1105</v>
      </c>
      <c r="Y61" t="s">
        <v>1105</v>
      </c>
    </row>
    <row r="62" spans="1:25" x14ac:dyDescent="0.25">
      <c r="A62" t="s">
        <v>1100</v>
      </c>
      <c r="B62" t="s">
        <v>2252</v>
      </c>
      <c r="C62" t="s">
        <v>2377</v>
      </c>
      <c r="D62" t="s">
        <v>1356</v>
      </c>
      <c r="E62" t="s">
        <v>1357</v>
      </c>
      <c r="F62" s="167">
        <v>45634.683333333298</v>
      </c>
      <c r="G62" s="167">
        <v>45634.6965277778</v>
      </c>
      <c r="H62">
        <v>2024</v>
      </c>
      <c r="I62" t="s">
        <v>1250</v>
      </c>
      <c r="J62" t="s">
        <v>1106</v>
      </c>
      <c r="K62" t="s">
        <v>1107</v>
      </c>
      <c r="L62" t="s">
        <v>1108</v>
      </c>
      <c r="M62" t="s">
        <v>1109</v>
      </c>
      <c r="N62">
        <v>1</v>
      </c>
      <c r="O62" t="s">
        <v>2277</v>
      </c>
      <c r="P62">
        <v>1820</v>
      </c>
      <c r="Q62">
        <v>910</v>
      </c>
      <c r="R62" s="161">
        <v>45657</v>
      </c>
      <c r="S62" t="s">
        <v>3452</v>
      </c>
      <c r="T62" t="s">
        <v>3453</v>
      </c>
      <c r="U62" s="167">
        <v>45664.152777777803</v>
      </c>
      <c r="V62" t="s">
        <v>1104</v>
      </c>
      <c r="X62" t="s">
        <v>1111</v>
      </c>
      <c r="Y62" t="s">
        <v>1111</v>
      </c>
    </row>
    <row r="63" spans="1:25" x14ac:dyDescent="0.25">
      <c r="A63" t="s">
        <v>1100</v>
      </c>
      <c r="B63" t="s">
        <v>2252</v>
      </c>
      <c r="C63" t="s">
        <v>2022</v>
      </c>
      <c r="D63" t="s">
        <v>2023</v>
      </c>
      <c r="E63" t="s">
        <v>2024</v>
      </c>
      <c r="F63" s="167">
        <v>45609.662499999999</v>
      </c>
      <c r="G63" s="167">
        <v>45609.675694444399</v>
      </c>
      <c r="H63">
        <v>2024</v>
      </c>
      <c r="I63" t="s">
        <v>1161</v>
      </c>
      <c r="J63" t="s">
        <v>1102</v>
      </c>
      <c r="K63" t="s">
        <v>1103</v>
      </c>
      <c r="L63" t="s">
        <v>1102</v>
      </c>
      <c r="M63" t="s">
        <v>1103</v>
      </c>
      <c r="N63">
        <v>1</v>
      </c>
      <c r="O63" t="s">
        <v>2263</v>
      </c>
      <c r="P63">
        <v>135</v>
      </c>
      <c r="Q63">
        <v>135</v>
      </c>
      <c r="R63" s="161">
        <v>45657</v>
      </c>
      <c r="S63" t="s">
        <v>3454</v>
      </c>
      <c r="T63" t="s">
        <v>3455</v>
      </c>
      <c r="U63" s="167">
        <v>45664.309722222199</v>
      </c>
      <c r="V63" t="s">
        <v>1104</v>
      </c>
      <c r="X63" t="s">
        <v>1105</v>
      </c>
      <c r="Y63" t="s">
        <v>1105</v>
      </c>
    </row>
    <row r="64" spans="1:25" x14ac:dyDescent="0.25">
      <c r="A64" t="s">
        <v>1100</v>
      </c>
      <c r="B64" t="s">
        <v>2252</v>
      </c>
      <c r="C64" t="s">
        <v>2025</v>
      </c>
      <c r="D64" t="s">
        <v>1809</v>
      </c>
      <c r="E64" t="s">
        <v>1810</v>
      </c>
      <c r="F64" s="167">
        <v>45609.665972222203</v>
      </c>
      <c r="G64" s="167">
        <v>45609.7</v>
      </c>
      <c r="H64">
        <v>2024</v>
      </c>
      <c r="I64" t="s">
        <v>1161</v>
      </c>
      <c r="J64" t="s">
        <v>1102</v>
      </c>
      <c r="K64" t="s">
        <v>1103</v>
      </c>
      <c r="L64" t="s">
        <v>1102</v>
      </c>
      <c r="M64" t="s">
        <v>1103</v>
      </c>
      <c r="N64">
        <v>1</v>
      </c>
      <c r="O64" t="s">
        <v>2263</v>
      </c>
      <c r="P64">
        <v>408</v>
      </c>
      <c r="Q64">
        <v>408</v>
      </c>
      <c r="R64" s="161">
        <v>45657</v>
      </c>
      <c r="S64" t="s">
        <v>3454</v>
      </c>
      <c r="T64" t="s">
        <v>3455</v>
      </c>
      <c r="U64" s="167">
        <v>45664.309722222199</v>
      </c>
      <c r="V64" t="s">
        <v>1104</v>
      </c>
      <c r="X64" t="s">
        <v>1111</v>
      </c>
      <c r="Y64" t="s">
        <v>1111</v>
      </c>
    </row>
    <row r="65" spans="1:25" x14ac:dyDescent="0.25">
      <c r="A65" t="s">
        <v>1100</v>
      </c>
      <c r="B65" t="s">
        <v>2252</v>
      </c>
      <c r="C65" t="s">
        <v>2021</v>
      </c>
      <c r="D65" t="s">
        <v>1815</v>
      </c>
      <c r="E65" t="s">
        <v>1816</v>
      </c>
      <c r="F65" s="167">
        <v>45609.572916666701</v>
      </c>
      <c r="G65" s="167">
        <v>45609.620833333298</v>
      </c>
      <c r="H65">
        <v>2024</v>
      </c>
      <c r="I65" t="s">
        <v>1161</v>
      </c>
      <c r="J65" t="s">
        <v>1102</v>
      </c>
      <c r="K65" t="s">
        <v>1103</v>
      </c>
      <c r="L65" t="s">
        <v>1102</v>
      </c>
      <c r="M65" t="s">
        <v>1103</v>
      </c>
      <c r="N65">
        <v>1</v>
      </c>
      <c r="O65" t="s">
        <v>2263</v>
      </c>
      <c r="P65">
        <v>1322.4</v>
      </c>
      <c r="Q65">
        <v>1322.4</v>
      </c>
      <c r="R65" s="161">
        <v>45657</v>
      </c>
      <c r="S65" t="s">
        <v>3454</v>
      </c>
      <c r="T65" t="s">
        <v>3455</v>
      </c>
      <c r="U65" s="167">
        <v>45664.309722222199</v>
      </c>
      <c r="V65" t="s">
        <v>1104</v>
      </c>
      <c r="X65" t="s">
        <v>1703</v>
      </c>
      <c r="Y65" t="s">
        <v>1703</v>
      </c>
    </row>
    <row r="66" spans="1:25" x14ac:dyDescent="0.25">
      <c r="A66" t="s">
        <v>1100</v>
      </c>
      <c r="B66" t="s">
        <v>2252</v>
      </c>
      <c r="C66" t="s">
        <v>2029</v>
      </c>
      <c r="D66" t="s">
        <v>1988</v>
      </c>
      <c r="E66" t="s">
        <v>1989</v>
      </c>
      <c r="F66" s="167">
        <v>45609.967361111099</v>
      </c>
      <c r="G66" s="167">
        <v>45609.969444444403</v>
      </c>
      <c r="H66">
        <v>2024</v>
      </c>
      <c r="I66" t="s">
        <v>1161</v>
      </c>
      <c r="J66" t="s">
        <v>1102</v>
      </c>
      <c r="K66" t="s">
        <v>1103</v>
      </c>
      <c r="L66" t="s">
        <v>1102</v>
      </c>
      <c r="M66" t="s">
        <v>1103</v>
      </c>
      <c r="N66">
        <v>1</v>
      </c>
      <c r="O66" t="s">
        <v>2263</v>
      </c>
      <c r="P66">
        <v>480</v>
      </c>
      <c r="Q66">
        <v>480</v>
      </c>
      <c r="R66" s="161">
        <v>45657</v>
      </c>
      <c r="S66" t="s">
        <v>3454</v>
      </c>
      <c r="T66" t="s">
        <v>3455</v>
      </c>
      <c r="U66" s="167">
        <v>45664.309722222199</v>
      </c>
      <c r="V66" t="s">
        <v>1104</v>
      </c>
      <c r="X66" t="s">
        <v>1300</v>
      </c>
      <c r="Y66" t="s">
        <v>1300</v>
      </c>
    </row>
    <row r="67" spans="1:25" x14ac:dyDescent="0.25">
      <c r="A67" t="s">
        <v>1100</v>
      </c>
      <c r="B67" t="s">
        <v>2252</v>
      </c>
      <c r="C67" t="s">
        <v>2030</v>
      </c>
      <c r="D67" t="s">
        <v>2031</v>
      </c>
      <c r="E67" t="s">
        <v>2032</v>
      </c>
      <c r="F67" s="167">
        <v>45610.475694444402</v>
      </c>
      <c r="G67" s="167">
        <v>45610.503472222197</v>
      </c>
      <c r="H67">
        <v>2024</v>
      </c>
      <c r="I67" t="s">
        <v>1161</v>
      </c>
      <c r="J67" t="s">
        <v>1102</v>
      </c>
      <c r="K67" t="s">
        <v>1103</v>
      </c>
      <c r="L67" t="s">
        <v>1102</v>
      </c>
      <c r="M67" t="s">
        <v>1103</v>
      </c>
      <c r="N67">
        <v>1</v>
      </c>
      <c r="O67" t="s">
        <v>2263</v>
      </c>
      <c r="P67">
        <v>134.4</v>
      </c>
      <c r="Q67">
        <v>134.4</v>
      </c>
      <c r="R67" s="161">
        <v>45657</v>
      </c>
      <c r="S67" t="s">
        <v>3454</v>
      </c>
      <c r="T67" t="s">
        <v>3455</v>
      </c>
      <c r="U67" s="167">
        <v>45664.309722222199</v>
      </c>
      <c r="V67" t="s">
        <v>1104</v>
      </c>
      <c r="X67" t="s">
        <v>1110</v>
      </c>
      <c r="Y67" t="s">
        <v>1110</v>
      </c>
    </row>
    <row r="68" spans="1:25" x14ac:dyDescent="0.25">
      <c r="A68" t="s">
        <v>1100</v>
      </c>
      <c r="B68" t="s">
        <v>2252</v>
      </c>
      <c r="C68" t="s">
        <v>2034</v>
      </c>
      <c r="D68" t="s">
        <v>1335</v>
      </c>
      <c r="E68" t="s">
        <v>1336</v>
      </c>
      <c r="F68" s="167">
        <v>45610.738194444399</v>
      </c>
      <c r="G68" s="167">
        <v>45610.7944444444</v>
      </c>
      <c r="H68">
        <v>2024</v>
      </c>
      <c r="I68" t="s">
        <v>1161</v>
      </c>
      <c r="J68" t="s">
        <v>1102</v>
      </c>
      <c r="K68" t="s">
        <v>1103</v>
      </c>
      <c r="L68" t="s">
        <v>1102</v>
      </c>
      <c r="M68" t="s">
        <v>1103</v>
      </c>
      <c r="N68">
        <v>1</v>
      </c>
      <c r="O68" t="s">
        <v>2263</v>
      </c>
      <c r="P68">
        <v>124</v>
      </c>
      <c r="Q68">
        <v>124</v>
      </c>
      <c r="R68" s="161">
        <v>45657</v>
      </c>
      <c r="S68" t="s">
        <v>3454</v>
      </c>
      <c r="T68" t="s">
        <v>3455</v>
      </c>
      <c r="U68" s="167">
        <v>45664.309722222199</v>
      </c>
      <c r="V68" t="s">
        <v>1104</v>
      </c>
      <c r="X68" t="s">
        <v>1105</v>
      </c>
      <c r="Y68" t="s">
        <v>1105</v>
      </c>
    </row>
    <row r="69" spans="1:25" x14ac:dyDescent="0.25">
      <c r="A69" t="s">
        <v>1100</v>
      </c>
      <c r="B69" t="s">
        <v>2252</v>
      </c>
      <c r="C69" t="s">
        <v>2033</v>
      </c>
      <c r="D69" t="s">
        <v>1978</v>
      </c>
      <c r="E69" t="s">
        <v>1979</v>
      </c>
      <c r="F69" s="167">
        <v>45610.727083333302</v>
      </c>
      <c r="G69" s="167">
        <v>45610.758333333302</v>
      </c>
      <c r="H69">
        <v>2024</v>
      </c>
      <c r="I69" t="s">
        <v>1161</v>
      </c>
      <c r="J69" t="s">
        <v>1102</v>
      </c>
      <c r="K69" t="s">
        <v>1103</v>
      </c>
      <c r="L69" t="s">
        <v>1102</v>
      </c>
      <c r="M69" t="s">
        <v>1103</v>
      </c>
      <c r="N69">
        <v>1</v>
      </c>
      <c r="O69" t="s">
        <v>2263</v>
      </c>
      <c r="P69">
        <v>2016</v>
      </c>
      <c r="Q69">
        <v>2016</v>
      </c>
      <c r="R69" s="161">
        <v>45657</v>
      </c>
      <c r="S69" t="s">
        <v>3454</v>
      </c>
      <c r="T69" t="s">
        <v>3455</v>
      </c>
      <c r="U69" s="167">
        <v>45664.309722222199</v>
      </c>
      <c r="V69" t="s">
        <v>1104</v>
      </c>
      <c r="X69" t="s">
        <v>1110</v>
      </c>
      <c r="Y69" t="s">
        <v>1110</v>
      </c>
    </row>
    <row r="70" spans="1:25" x14ac:dyDescent="0.25">
      <c r="A70" t="s">
        <v>1100</v>
      </c>
      <c r="B70" t="s">
        <v>2252</v>
      </c>
      <c r="C70" t="s">
        <v>2035</v>
      </c>
      <c r="D70" t="s">
        <v>2036</v>
      </c>
      <c r="E70" t="s">
        <v>2037</v>
      </c>
      <c r="F70" s="167">
        <v>45610.769444444399</v>
      </c>
      <c r="G70" s="167">
        <v>45610.804166666698</v>
      </c>
      <c r="H70">
        <v>2024</v>
      </c>
      <c r="I70" t="s">
        <v>1161</v>
      </c>
      <c r="J70" t="s">
        <v>1102</v>
      </c>
      <c r="K70" t="s">
        <v>1103</v>
      </c>
      <c r="L70" t="s">
        <v>1102</v>
      </c>
      <c r="M70" t="s">
        <v>1103</v>
      </c>
      <c r="N70">
        <v>1</v>
      </c>
      <c r="O70" t="s">
        <v>2263</v>
      </c>
      <c r="P70">
        <v>242.4</v>
      </c>
      <c r="Q70">
        <v>242.4</v>
      </c>
      <c r="R70" s="161">
        <v>45657</v>
      </c>
      <c r="S70" t="s">
        <v>3454</v>
      </c>
      <c r="T70" t="s">
        <v>3455</v>
      </c>
      <c r="U70" s="167">
        <v>45664.309722222199</v>
      </c>
      <c r="V70" t="s">
        <v>1104</v>
      </c>
      <c r="X70" t="s">
        <v>1110</v>
      </c>
      <c r="Y70" t="s">
        <v>1110</v>
      </c>
    </row>
    <row r="71" spans="1:25" x14ac:dyDescent="0.25">
      <c r="A71" t="s">
        <v>1100</v>
      </c>
      <c r="B71" t="s">
        <v>2252</v>
      </c>
      <c r="C71" t="s">
        <v>2028</v>
      </c>
      <c r="D71" t="s">
        <v>1388</v>
      </c>
      <c r="E71" t="s">
        <v>1389</v>
      </c>
      <c r="F71" s="167">
        <v>45609.776388888902</v>
      </c>
      <c r="G71" s="167">
        <v>45609.793749999997</v>
      </c>
      <c r="H71">
        <v>2024</v>
      </c>
      <c r="I71" t="s">
        <v>1161</v>
      </c>
      <c r="J71" t="s">
        <v>1102</v>
      </c>
      <c r="K71" t="s">
        <v>1103</v>
      </c>
      <c r="L71" t="s">
        <v>1102</v>
      </c>
      <c r="M71" t="s">
        <v>1103</v>
      </c>
      <c r="N71">
        <v>1</v>
      </c>
      <c r="O71" t="s">
        <v>2263</v>
      </c>
      <c r="P71">
        <v>48</v>
      </c>
      <c r="Q71">
        <v>48</v>
      </c>
      <c r="R71" s="161">
        <v>45657</v>
      </c>
      <c r="S71" t="s">
        <v>3454</v>
      </c>
      <c r="T71" t="s">
        <v>3455</v>
      </c>
      <c r="U71" s="167">
        <v>45664.309722222199</v>
      </c>
      <c r="V71" t="s">
        <v>1104</v>
      </c>
      <c r="X71" t="s">
        <v>1110</v>
      </c>
      <c r="Y71" t="s">
        <v>1110</v>
      </c>
    </row>
    <row r="72" spans="1:25" x14ac:dyDescent="0.25">
      <c r="A72" t="s">
        <v>1100</v>
      </c>
      <c r="B72" t="s">
        <v>2252</v>
      </c>
      <c r="C72" t="s">
        <v>1995</v>
      </c>
      <c r="D72" t="s">
        <v>1996</v>
      </c>
      <c r="E72" t="s">
        <v>1997</v>
      </c>
      <c r="F72" s="167">
        <v>45606.715277777803</v>
      </c>
      <c r="G72" s="167">
        <v>45606.743055555598</v>
      </c>
      <c r="H72">
        <v>2024</v>
      </c>
      <c r="I72" t="s">
        <v>1161</v>
      </c>
      <c r="J72" t="s">
        <v>1253</v>
      </c>
      <c r="K72" t="s">
        <v>1254</v>
      </c>
      <c r="L72" t="s">
        <v>1260</v>
      </c>
      <c r="M72" t="s">
        <v>1261</v>
      </c>
      <c r="N72">
        <v>1</v>
      </c>
      <c r="O72" t="s">
        <v>2261</v>
      </c>
      <c r="P72">
        <v>310.10000000000002</v>
      </c>
      <c r="Q72">
        <v>310.10000000000002</v>
      </c>
      <c r="R72" s="161">
        <v>45665</v>
      </c>
      <c r="S72" t="s">
        <v>3456</v>
      </c>
      <c r="T72" t="s">
        <v>3457</v>
      </c>
      <c r="U72" s="167">
        <v>45665.389583333301</v>
      </c>
      <c r="V72" t="s">
        <v>1104</v>
      </c>
      <c r="X72" t="s">
        <v>1110</v>
      </c>
      <c r="Y72" t="s">
        <v>1110</v>
      </c>
    </row>
    <row r="73" spans="1:25" x14ac:dyDescent="0.25">
      <c r="A73" t="s">
        <v>1100</v>
      </c>
      <c r="B73" t="s">
        <v>2252</v>
      </c>
      <c r="C73" t="s">
        <v>1994</v>
      </c>
      <c r="D73" t="s">
        <v>1813</v>
      </c>
      <c r="E73" t="s">
        <v>1814</v>
      </c>
      <c r="F73" s="167">
        <v>45606.695833333302</v>
      </c>
      <c r="G73" s="167">
        <v>45606.741666666698</v>
      </c>
      <c r="H73">
        <v>2024</v>
      </c>
      <c r="I73" t="s">
        <v>1161</v>
      </c>
      <c r="J73" t="s">
        <v>1253</v>
      </c>
      <c r="K73" t="s">
        <v>1254</v>
      </c>
      <c r="L73" t="s">
        <v>1260</v>
      </c>
      <c r="M73" t="s">
        <v>1261</v>
      </c>
      <c r="N73">
        <v>1</v>
      </c>
      <c r="O73" t="s">
        <v>2261</v>
      </c>
      <c r="P73">
        <v>614.25</v>
      </c>
      <c r="Q73">
        <v>606.75</v>
      </c>
      <c r="R73" s="161">
        <v>45665</v>
      </c>
      <c r="S73" t="s">
        <v>3456</v>
      </c>
      <c r="T73" t="s">
        <v>3457</v>
      </c>
      <c r="U73" s="167">
        <v>45665.389583333301</v>
      </c>
      <c r="V73" t="s">
        <v>1104</v>
      </c>
      <c r="X73" t="s">
        <v>1110</v>
      </c>
      <c r="Y73" t="s">
        <v>1110</v>
      </c>
    </row>
    <row r="74" spans="1:25" x14ac:dyDescent="0.25">
      <c r="A74" t="s">
        <v>1100</v>
      </c>
      <c r="B74" t="s">
        <v>2252</v>
      </c>
      <c r="C74" t="s">
        <v>2001</v>
      </c>
      <c r="D74" t="s">
        <v>1817</v>
      </c>
      <c r="E74" t="s">
        <v>1818</v>
      </c>
      <c r="F74" s="167">
        <v>45607.679861111101</v>
      </c>
      <c r="G74" s="167">
        <v>45607.809027777803</v>
      </c>
      <c r="H74">
        <v>2024</v>
      </c>
      <c r="I74" t="s">
        <v>1161</v>
      </c>
      <c r="J74" t="s">
        <v>1253</v>
      </c>
      <c r="K74" t="s">
        <v>1254</v>
      </c>
      <c r="L74" t="s">
        <v>1260</v>
      </c>
      <c r="M74" t="s">
        <v>1261</v>
      </c>
      <c r="N74">
        <v>1</v>
      </c>
      <c r="O74" t="s">
        <v>2261</v>
      </c>
      <c r="P74">
        <v>1318.27</v>
      </c>
      <c r="Q74">
        <v>595.35</v>
      </c>
      <c r="R74" s="161">
        <v>45665</v>
      </c>
      <c r="S74" t="s">
        <v>3458</v>
      </c>
      <c r="T74" t="s">
        <v>3459</v>
      </c>
      <c r="U74" s="167">
        <v>45665.389583333301</v>
      </c>
      <c r="V74" t="s">
        <v>1104</v>
      </c>
      <c r="X74" t="s">
        <v>1105</v>
      </c>
      <c r="Y74" t="s">
        <v>1105</v>
      </c>
    </row>
    <row r="75" spans="1:25" x14ac:dyDescent="0.25">
      <c r="A75" t="s">
        <v>1100</v>
      </c>
      <c r="B75" t="s">
        <v>2252</v>
      </c>
      <c r="C75" t="s">
        <v>2004</v>
      </c>
      <c r="D75" t="s">
        <v>2005</v>
      </c>
      <c r="E75" t="s">
        <v>2006</v>
      </c>
      <c r="F75" s="167">
        <v>45608.511111111096</v>
      </c>
      <c r="G75" s="167">
        <v>45608.543749999997</v>
      </c>
      <c r="H75">
        <v>2024</v>
      </c>
      <c r="I75" t="s">
        <v>1161</v>
      </c>
      <c r="J75" t="s">
        <v>1253</v>
      </c>
      <c r="K75" t="s">
        <v>1254</v>
      </c>
      <c r="L75" t="s">
        <v>1260</v>
      </c>
      <c r="M75" t="s">
        <v>1261</v>
      </c>
      <c r="N75">
        <v>1</v>
      </c>
      <c r="O75" t="s">
        <v>2261</v>
      </c>
      <c r="P75">
        <v>225.4</v>
      </c>
      <c r="Q75">
        <v>225.4</v>
      </c>
      <c r="R75" s="161">
        <v>45665</v>
      </c>
      <c r="S75" t="s">
        <v>3458</v>
      </c>
      <c r="T75" t="s">
        <v>3459</v>
      </c>
      <c r="U75" s="167">
        <v>45665.389583333301</v>
      </c>
      <c r="V75" t="s">
        <v>1104</v>
      </c>
      <c r="X75" t="s">
        <v>1703</v>
      </c>
      <c r="Y75" t="s">
        <v>1703</v>
      </c>
    </row>
    <row r="76" spans="1:25" x14ac:dyDescent="0.25">
      <c r="A76" t="s">
        <v>1100</v>
      </c>
      <c r="B76" t="s">
        <v>2252</v>
      </c>
      <c r="C76" t="s">
        <v>2039</v>
      </c>
      <c r="D76" t="s">
        <v>2040</v>
      </c>
      <c r="E76" t="s">
        <v>2041</v>
      </c>
      <c r="F76" s="167">
        <v>45612.719444444403</v>
      </c>
      <c r="G76" s="167">
        <v>45612.7409722222</v>
      </c>
      <c r="H76">
        <v>2024</v>
      </c>
      <c r="I76" t="s">
        <v>1161</v>
      </c>
      <c r="J76" t="s">
        <v>1102</v>
      </c>
      <c r="K76" t="s">
        <v>1103</v>
      </c>
      <c r="L76" t="s">
        <v>1102</v>
      </c>
      <c r="M76" t="s">
        <v>1103</v>
      </c>
      <c r="N76">
        <v>1</v>
      </c>
      <c r="O76" t="s">
        <v>2264</v>
      </c>
      <c r="P76">
        <v>120</v>
      </c>
      <c r="Q76">
        <v>120</v>
      </c>
      <c r="R76" s="161">
        <v>45664</v>
      </c>
      <c r="S76" t="s">
        <v>3460</v>
      </c>
      <c r="T76" t="s">
        <v>3461</v>
      </c>
      <c r="U76" s="167">
        <v>45666.837500000001</v>
      </c>
      <c r="V76" t="s">
        <v>1104</v>
      </c>
      <c r="X76" t="s">
        <v>1111</v>
      </c>
      <c r="Y76" t="s">
        <v>1111</v>
      </c>
    </row>
    <row r="77" spans="1:25" x14ac:dyDescent="0.25">
      <c r="A77" t="s">
        <v>1100</v>
      </c>
      <c r="B77" t="s">
        <v>2252</v>
      </c>
      <c r="C77" t="s">
        <v>2076</v>
      </c>
      <c r="D77" t="s">
        <v>1386</v>
      </c>
      <c r="E77" t="s">
        <v>1387</v>
      </c>
      <c r="F77" s="167">
        <v>45623.78125</v>
      </c>
      <c r="G77" s="167">
        <v>45623.796527777798</v>
      </c>
      <c r="H77">
        <v>2024</v>
      </c>
      <c r="I77" t="s">
        <v>1161</v>
      </c>
      <c r="J77" t="s">
        <v>1102</v>
      </c>
      <c r="K77" t="s">
        <v>1103</v>
      </c>
      <c r="L77" t="s">
        <v>1102</v>
      </c>
      <c r="M77" t="s">
        <v>1103</v>
      </c>
      <c r="N77">
        <v>1</v>
      </c>
      <c r="O77" t="s">
        <v>2264</v>
      </c>
      <c r="P77">
        <v>48</v>
      </c>
      <c r="Q77">
        <v>48</v>
      </c>
      <c r="R77" s="161">
        <v>45664</v>
      </c>
      <c r="S77" t="s">
        <v>3460</v>
      </c>
      <c r="T77" t="s">
        <v>3461</v>
      </c>
      <c r="U77" s="167">
        <v>45666.837500000001</v>
      </c>
      <c r="V77" t="s">
        <v>1104</v>
      </c>
      <c r="X77" t="s">
        <v>1110</v>
      </c>
      <c r="Y77" t="s">
        <v>1110</v>
      </c>
    </row>
    <row r="78" spans="1:25" x14ac:dyDescent="0.25">
      <c r="A78" t="s">
        <v>1100</v>
      </c>
      <c r="B78" t="s">
        <v>2252</v>
      </c>
      <c r="C78" t="s">
        <v>2065</v>
      </c>
      <c r="D78" t="s">
        <v>1407</v>
      </c>
      <c r="E78" t="s">
        <v>1408</v>
      </c>
      <c r="F78" s="167">
        <v>45622.469444444403</v>
      </c>
      <c r="G78" s="167">
        <v>45622.486111111102</v>
      </c>
      <c r="H78">
        <v>2024</v>
      </c>
      <c r="I78" t="s">
        <v>1161</v>
      </c>
      <c r="J78" t="s">
        <v>1102</v>
      </c>
      <c r="K78" t="s">
        <v>1103</v>
      </c>
      <c r="L78" t="s">
        <v>1102</v>
      </c>
      <c r="M78" t="s">
        <v>1103</v>
      </c>
      <c r="N78">
        <v>1</v>
      </c>
      <c r="O78" t="s">
        <v>2264</v>
      </c>
      <c r="P78">
        <v>48</v>
      </c>
      <c r="Q78">
        <v>48</v>
      </c>
      <c r="R78" s="161">
        <v>45664</v>
      </c>
      <c r="S78" t="s">
        <v>3460</v>
      </c>
      <c r="T78" t="s">
        <v>3461</v>
      </c>
      <c r="U78" s="167">
        <v>45666.837500000001</v>
      </c>
      <c r="V78" t="s">
        <v>1104</v>
      </c>
      <c r="X78" t="s">
        <v>1110</v>
      </c>
      <c r="Y78" t="s">
        <v>1110</v>
      </c>
    </row>
    <row r="79" spans="1:25" x14ac:dyDescent="0.25">
      <c r="A79" t="s">
        <v>1100</v>
      </c>
      <c r="B79" t="s">
        <v>2252</v>
      </c>
      <c r="C79" t="s">
        <v>2049</v>
      </c>
      <c r="D79" t="s">
        <v>1384</v>
      </c>
      <c r="E79" t="s">
        <v>1385</v>
      </c>
      <c r="F79" s="167">
        <v>45614.677083333299</v>
      </c>
      <c r="G79" s="167">
        <v>45614.699305555601</v>
      </c>
      <c r="H79">
        <v>2024</v>
      </c>
      <c r="I79" t="s">
        <v>1161</v>
      </c>
      <c r="J79" t="s">
        <v>1102</v>
      </c>
      <c r="K79" t="s">
        <v>1103</v>
      </c>
      <c r="L79" t="s">
        <v>1102</v>
      </c>
      <c r="M79" t="s">
        <v>1103</v>
      </c>
      <c r="N79">
        <v>1</v>
      </c>
      <c r="O79" t="s">
        <v>2264</v>
      </c>
      <c r="P79">
        <v>48</v>
      </c>
      <c r="Q79">
        <v>48</v>
      </c>
      <c r="R79" s="161">
        <v>45664</v>
      </c>
      <c r="S79" t="s">
        <v>3460</v>
      </c>
      <c r="T79" t="s">
        <v>3461</v>
      </c>
      <c r="U79" s="167">
        <v>45666.837500000001</v>
      </c>
      <c r="V79" t="s">
        <v>1104</v>
      </c>
      <c r="X79" t="s">
        <v>1110</v>
      </c>
      <c r="Y79" t="s">
        <v>1110</v>
      </c>
    </row>
    <row r="80" spans="1:25" x14ac:dyDescent="0.25">
      <c r="A80" t="s">
        <v>1100</v>
      </c>
      <c r="B80" t="s">
        <v>2252</v>
      </c>
      <c r="C80" t="s">
        <v>1545</v>
      </c>
      <c r="D80" t="s">
        <v>1546</v>
      </c>
      <c r="E80" t="s">
        <v>1799</v>
      </c>
      <c r="F80" s="167">
        <v>45522.5625</v>
      </c>
      <c r="G80" s="167">
        <v>45522.622222222199</v>
      </c>
      <c r="H80">
        <v>2024</v>
      </c>
      <c r="I80" t="s">
        <v>1117</v>
      </c>
      <c r="J80" t="s">
        <v>1102</v>
      </c>
      <c r="K80" t="s">
        <v>1103</v>
      </c>
      <c r="L80" t="s">
        <v>1102</v>
      </c>
      <c r="M80" t="s">
        <v>1103</v>
      </c>
      <c r="N80">
        <v>1</v>
      </c>
      <c r="O80" t="s">
        <v>2264</v>
      </c>
      <c r="P80">
        <v>384</v>
      </c>
      <c r="Q80">
        <v>384</v>
      </c>
      <c r="R80" s="161">
        <v>45664</v>
      </c>
      <c r="S80" t="s">
        <v>3460</v>
      </c>
      <c r="T80" t="s">
        <v>3461</v>
      </c>
      <c r="U80" s="167">
        <v>45666.837500000001</v>
      </c>
      <c r="V80" t="s">
        <v>1116</v>
      </c>
      <c r="X80" t="s">
        <v>1110</v>
      </c>
      <c r="Y80" t="s">
        <v>1110</v>
      </c>
    </row>
    <row r="81" spans="1:25" x14ac:dyDescent="0.25">
      <c r="A81" t="s">
        <v>1100</v>
      </c>
      <c r="B81" t="s">
        <v>2252</v>
      </c>
      <c r="C81" t="s">
        <v>2038</v>
      </c>
      <c r="D81" t="s">
        <v>1288</v>
      </c>
      <c r="E81" t="s">
        <v>1289</v>
      </c>
      <c r="F81" s="167">
        <v>45612.5180555556</v>
      </c>
      <c r="G81" s="167">
        <v>45612.550694444399</v>
      </c>
      <c r="H81">
        <v>2024</v>
      </c>
      <c r="I81" t="s">
        <v>1161</v>
      </c>
      <c r="J81" t="s">
        <v>1102</v>
      </c>
      <c r="K81" t="s">
        <v>1103</v>
      </c>
      <c r="L81" t="s">
        <v>1102</v>
      </c>
      <c r="M81" t="s">
        <v>1103</v>
      </c>
      <c r="N81">
        <v>1</v>
      </c>
      <c r="O81" t="s">
        <v>2264</v>
      </c>
      <c r="P81">
        <v>120</v>
      </c>
      <c r="Q81">
        <v>120</v>
      </c>
      <c r="R81" s="161">
        <v>45664</v>
      </c>
      <c r="S81" t="s">
        <v>3460</v>
      </c>
      <c r="T81" t="s">
        <v>3461</v>
      </c>
      <c r="U81" s="167">
        <v>45666.837500000001</v>
      </c>
      <c r="V81" t="s">
        <v>1104</v>
      </c>
      <c r="X81" t="s">
        <v>1111</v>
      </c>
      <c r="Y81" t="s">
        <v>1111</v>
      </c>
    </row>
    <row r="82" spans="1:25" x14ac:dyDescent="0.25">
      <c r="A82" t="s">
        <v>1100</v>
      </c>
      <c r="B82" t="s">
        <v>2252</v>
      </c>
      <c r="C82" t="s">
        <v>2384</v>
      </c>
      <c r="D82" t="s">
        <v>2385</v>
      </c>
      <c r="E82" t="s">
        <v>2386</v>
      </c>
      <c r="F82" s="167">
        <v>45635.659027777801</v>
      </c>
      <c r="G82" s="167">
        <v>45635.6965277778</v>
      </c>
      <c r="H82">
        <v>2024</v>
      </c>
      <c r="I82" t="s">
        <v>1250</v>
      </c>
      <c r="J82" t="s">
        <v>1106</v>
      </c>
      <c r="K82" t="s">
        <v>1107</v>
      </c>
      <c r="L82" t="s">
        <v>1108</v>
      </c>
      <c r="M82" t="s">
        <v>1109</v>
      </c>
      <c r="N82">
        <v>1</v>
      </c>
      <c r="O82" t="s">
        <v>2275</v>
      </c>
      <c r="P82">
        <v>595</v>
      </c>
      <c r="Q82">
        <v>595</v>
      </c>
      <c r="R82" s="161">
        <v>45666</v>
      </c>
      <c r="S82" t="s">
        <v>3462</v>
      </c>
      <c r="T82" t="s">
        <v>3463</v>
      </c>
      <c r="U82" s="167">
        <v>45668.719444444403</v>
      </c>
      <c r="V82" t="s">
        <v>1104</v>
      </c>
      <c r="X82" t="s">
        <v>1111</v>
      </c>
      <c r="Y82" t="s">
        <v>1111</v>
      </c>
    </row>
    <row r="83" spans="1:25" x14ac:dyDescent="0.25">
      <c r="A83" t="s">
        <v>1100</v>
      </c>
      <c r="B83" t="s">
        <v>2252</v>
      </c>
      <c r="C83" t="s">
        <v>2289</v>
      </c>
      <c r="D83" t="s">
        <v>1176</v>
      </c>
      <c r="E83" t="s">
        <v>1177</v>
      </c>
      <c r="F83" s="167">
        <v>45616.679166666698</v>
      </c>
      <c r="G83" s="167">
        <v>45616.736111111102</v>
      </c>
      <c r="H83">
        <v>2024</v>
      </c>
      <c r="I83" t="s">
        <v>1161</v>
      </c>
      <c r="J83" t="s">
        <v>1106</v>
      </c>
      <c r="K83" t="s">
        <v>1107</v>
      </c>
      <c r="L83" t="s">
        <v>1108</v>
      </c>
      <c r="M83" t="s">
        <v>1109</v>
      </c>
      <c r="N83">
        <v>1</v>
      </c>
      <c r="O83" t="s">
        <v>2275</v>
      </c>
      <c r="P83">
        <v>693</v>
      </c>
      <c r="Q83">
        <v>385</v>
      </c>
      <c r="R83" s="161">
        <v>45666</v>
      </c>
      <c r="S83" t="s">
        <v>3462</v>
      </c>
      <c r="T83" t="s">
        <v>3463</v>
      </c>
      <c r="U83" s="167">
        <v>45668.719444444403</v>
      </c>
      <c r="V83" t="s">
        <v>1104</v>
      </c>
      <c r="X83" t="s">
        <v>1703</v>
      </c>
      <c r="Y83" t="s">
        <v>1703</v>
      </c>
    </row>
    <row r="84" spans="1:25" x14ac:dyDescent="0.25">
      <c r="A84" t="s">
        <v>1100</v>
      </c>
      <c r="B84" t="s">
        <v>2252</v>
      </c>
      <c r="C84" t="s">
        <v>2297</v>
      </c>
      <c r="D84" t="s">
        <v>2298</v>
      </c>
      <c r="E84" t="s">
        <v>2299</v>
      </c>
      <c r="F84" s="167">
        <v>45617.670833333301</v>
      </c>
      <c r="G84" s="167">
        <v>45617.689583333296</v>
      </c>
      <c r="H84">
        <v>2024</v>
      </c>
      <c r="I84" t="s">
        <v>1161</v>
      </c>
      <c r="J84" t="s">
        <v>1106</v>
      </c>
      <c r="K84" t="s">
        <v>1107</v>
      </c>
      <c r="L84" t="s">
        <v>1108</v>
      </c>
      <c r="M84" t="s">
        <v>1109</v>
      </c>
      <c r="N84">
        <v>1</v>
      </c>
      <c r="O84" t="s">
        <v>2275</v>
      </c>
      <c r="P84">
        <v>175</v>
      </c>
      <c r="Q84">
        <v>175</v>
      </c>
      <c r="R84" s="161">
        <v>45666</v>
      </c>
      <c r="S84" t="s">
        <v>3462</v>
      </c>
      <c r="T84" t="s">
        <v>3463</v>
      </c>
      <c r="U84" s="167">
        <v>45668.719444444403</v>
      </c>
      <c r="V84" t="s">
        <v>1104</v>
      </c>
      <c r="X84" t="s">
        <v>1111</v>
      </c>
      <c r="Y84" t="s">
        <v>1111</v>
      </c>
    </row>
    <row r="85" spans="1:25" x14ac:dyDescent="0.25">
      <c r="A85" t="s">
        <v>1100</v>
      </c>
      <c r="B85" t="s">
        <v>2252</v>
      </c>
      <c r="C85" t="s">
        <v>2272</v>
      </c>
      <c r="D85" t="s">
        <v>2273</v>
      </c>
      <c r="E85" t="s">
        <v>2274</v>
      </c>
      <c r="F85" s="167">
        <v>45615.632638888899</v>
      </c>
      <c r="G85" s="167">
        <v>45615.677777777797</v>
      </c>
      <c r="H85">
        <v>2024</v>
      </c>
      <c r="I85" t="s">
        <v>1161</v>
      </c>
      <c r="J85" t="s">
        <v>1106</v>
      </c>
      <c r="K85" t="s">
        <v>1107</v>
      </c>
      <c r="L85" t="s">
        <v>1108</v>
      </c>
      <c r="M85" t="s">
        <v>1109</v>
      </c>
      <c r="N85">
        <v>1</v>
      </c>
      <c r="O85" t="s">
        <v>2275</v>
      </c>
      <c r="P85">
        <v>353.5</v>
      </c>
      <c r="Q85">
        <v>353.5</v>
      </c>
      <c r="R85" s="161">
        <v>45666</v>
      </c>
      <c r="S85" t="s">
        <v>3462</v>
      </c>
      <c r="T85" t="s">
        <v>3463</v>
      </c>
      <c r="U85" s="167">
        <v>45668.719444444403</v>
      </c>
      <c r="V85" t="s">
        <v>1104</v>
      </c>
      <c r="X85" t="s">
        <v>1300</v>
      </c>
      <c r="Y85" t="s">
        <v>1300</v>
      </c>
    </row>
    <row r="86" spans="1:25" x14ac:dyDescent="0.25">
      <c r="A86" t="s">
        <v>1100</v>
      </c>
      <c r="B86" t="s">
        <v>2252</v>
      </c>
      <c r="C86" t="s">
        <v>2307</v>
      </c>
      <c r="D86" t="s">
        <v>2308</v>
      </c>
      <c r="E86" t="s">
        <v>2309</v>
      </c>
      <c r="F86" s="167">
        <v>45619.547916666699</v>
      </c>
      <c r="G86" s="167">
        <v>45619.563888888901</v>
      </c>
      <c r="H86">
        <v>2024</v>
      </c>
      <c r="I86" t="s">
        <v>1161</v>
      </c>
      <c r="J86" t="s">
        <v>1106</v>
      </c>
      <c r="K86" t="s">
        <v>1107</v>
      </c>
      <c r="L86" t="s">
        <v>1108</v>
      </c>
      <c r="M86" t="s">
        <v>1109</v>
      </c>
      <c r="N86">
        <v>1</v>
      </c>
      <c r="O86" t="s">
        <v>2275</v>
      </c>
      <c r="P86">
        <v>280</v>
      </c>
      <c r="Q86">
        <v>280</v>
      </c>
      <c r="R86" s="161">
        <v>45666</v>
      </c>
      <c r="S86" t="s">
        <v>3462</v>
      </c>
      <c r="T86" t="s">
        <v>3463</v>
      </c>
      <c r="U86" s="167">
        <v>45668.719444444403</v>
      </c>
      <c r="V86" t="s">
        <v>1104</v>
      </c>
      <c r="X86" t="s">
        <v>1111</v>
      </c>
      <c r="Y86" t="s">
        <v>1111</v>
      </c>
    </row>
    <row r="87" spans="1:25" x14ac:dyDescent="0.25">
      <c r="A87" t="s">
        <v>1100</v>
      </c>
      <c r="B87" t="s">
        <v>2252</v>
      </c>
      <c r="C87" t="s">
        <v>2304</v>
      </c>
      <c r="D87" t="s">
        <v>2305</v>
      </c>
      <c r="E87" t="s">
        <v>2306</v>
      </c>
      <c r="F87" s="167">
        <v>45619.53125</v>
      </c>
      <c r="G87" s="167">
        <v>45619.563888888901</v>
      </c>
      <c r="H87">
        <v>2024</v>
      </c>
      <c r="I87" t="s">
        <v>1161</v>
      </c>
      <c r="J87" t="s">
        <v>1106</v>
      </c>
      <c r="K87" t="s">
        <v>1107</v>
      </c>
      <c r="L87" t="s">
        <v>1108</v>
      </c>
      <c r="M87" t="s">
        <v>1109</v>
      </c>
      <c r="N87">
        <v>1</v>
      </c>
      <c r="O87" t="s">
        <v>2275</v>
      </c>
      <c r="P87">
        <v>280</v>
      </c>
      <c r="Q87">
        <v>280</v>
      </c>
      <c r="R87" s="161">
        <v>45666</v>
      </c>
      <c r="S87" t="s">
        <v>3462</v>
      </c>
      <c r="T87" t="s">
        <v>3463</v>
      </c>
      <c r="U87" s="167">
        <v>45668.719444444403</v>
      </c>
      <c r="V87" t="s">
        <v>1104</v>
      </c>
      <c r="X87" t="s">
        <v>1111</v>
      </c>
      <c r="Y87" t="s">
        <v>1111</v>
      </c>
    </row>
    <row r="88" spans="1:25" x14ac:dyDescent="0.25">
      <c r="A88" t="s">
        <v>1100</v>
      </c>
      <c r="B88" t="s">
        <v>2252</v>
      </c>
      <c r="C88" t="s">
        <v>2319</v>
      </c>
      <c r="D88" t="s">
        <v>2320</v>
      </c>
      <c r="E88" t="s">
        <v>2321</v>
      </c>
      <c r="F88" s="167">
        <v>45622.629166666702</v>
      </c>
      <c r="G88" s="167">
        <v>45622.644444444399</v>
      </c>
      <c r="H88">
        <v>2024</v>
      </c>
      <c r="I88" t="s">
        <v>1161</v>
      </c>
      <c r="J88" t="s">
        <v>1106</v>
      </c>
      <c r="K88" t="s">
        <v>1107</v>
      </c>
      <c r="L88" t="s">
        <v>1108</v>
      </c>
      <c r="M88" t="s">
        <v>1109</v>
      </c>
      <c r="N88">
        <v>1</v>
      </c>
      <c r="O88" t="s">
        <v>2275</v>
      </c>
      <c r="P88">
        <v>353.5</v>
      </c>
      <c r="Q88">
        <v>353.5</v>
      </c>
      <c r="R88" s="161">
        <v>45666</v>
      </c>
      <c r="S88" t="s">
        <v>3462</v>
      </c>
      <c r="T88" t="s">
        <v>3463</v>
      </c>
      <c r="U88" s="167">
        <v>45668.719444444403</v>
      </c>
      <c r="V88" t="s">
        <v>1104</v>
      </c>
      <c r="X88" t="s">
        <v>1300</v>
      </c>
      <c r="Y88" t="s">
        <v>1300</v>
      </c>
    </row>
    <row r="89" spans="1:25" x14ac:dyDescent="0.25">
      <c r="A89" t="s">
        <v>1100</v>
      </c>
      <c r="B89" t="s">
        <v>2252</v>
      </c>
      <c r="C89" t="s">
        <v>2288</v>
      </c>
      <c r="D89" t="s">
        <v>2279</v>
      </c>
      <c r="E89" t="s">
        <v>2280</v>
      </c>
      <c r="F89" s="167">
        <v>45616.5493055556</v>
      </c>
      <c r="G89" s="167">
        <v>45616.568055555603</v>
      </c>
      <c r="H89">
        <v>2024</v>
      </c>
      <c r="I89" t="s">
        <v>1161</v>
      </c>
      <c r="J89" t="s">
        <v>1106</v>
      </c>
      <c r="K89" t="s">
        <v>1107</v>
      </c>
      <c r="L89" t="s">
        <v>1108</v>
      </c>
      <c r="M89" t="s">
        <v>1109</v>
      </c>
      <c r="N89">
        <v>1</v>
      </c>
      <c r="O89" t="s">
        <v>2275</v>
      </c>
      <c r="P89">
        <v>178.5</v>
      </c>
      <c r="Q89">
        <v>178.5</v>
      </c>
      <c r="R89" s="161">
        <v>45666</v>
      </c>
      <c r="S89" t="s">
        <v>3462</v>
      </c>
      <c r="T89" t="s">
        <v>3463</v>
      </c>
      <c r="U89" s="167">
        <v>45668.719444444403</v>
      </c>
      <c r="V89" t="s">
        <v>1104</v>
      </c>
      <c r="X89" t="s">
        <v>1105</v>
      </c>
      <c r="Y89" t="s">
        <v>1105</v>
      </c>
    </row>
    <row r="90" spans="1:25" x14ac:dyDescent="0.25">
      <c r="A90" t="s">
        <v>1100</v>
      </c>
      <c r="B90" t="s">
        <v>2252</v>
      </c>
      <c r="C90" t="s">
        <v>2382</v>
      </c>
      <c r="D90" t="s">
        <v>1151</v>
      </c>
      <c r="E90" t="s">
        <v>1152</v>
      </c>
      <c r="F90" s="167">
        <v>45635.644444444399</v>
      </c>
      <c r="G90" s="167">
        <v>45635.686805555597</v>
      </c>
      <c r="H90">
        <v>2024</v>
      </c>
      <c r="I90" t="s">
        <v>1250</v>
      </c>
      <c r="J90" t="s">
        <v>1106</v>
      </c>
      <c r="K90" t="s">
        <v>1107</v>
      </c>
      <c r="L90" t="s">
        <v>1108</v>
      </c>
      <c r="M90" t="s">
        <v>1109</v>
      </c>
      <c r="N90">
        <v>1</v>
      </c>
      <c r="O90" t="s">
        <v>2275</v>
      </c>
      <c r="P90">
        <v>175</v>
      </c>
      <c r="Q90">
        <v>175</v>
      </c>
      <c r="R90" s="161">
        <v>45666</v>
      </c>
      <c r="S90" t="s">
        <v>3462</v>
      </c>
      <c r="T90" t="s">
        <v>3463</v>
      </c>
      <c r="U90" s="167">
        <v>45668.719444444403</v>
      </c>
      <c r="V90" t="s">
        <v>1104</v>
      </c>
      <c r="X90" t="s">
        <v>1111</v>
      </c>
      <c r="Y90" t="s">
        <v>1111</v>
      </c>
    </row>
    <row r="91" spans="1:25" x14ac:dyDescent="0.25">
      <c r="A91" t="s">
        <v>1100</v>
      </c>
      <c r="B91" t="s">
        <v>2252</v>
      </c>
      <c r="C91" t="s">
        <v>2388</v>
      </c>
      <c r="D91" t="s">
        <v>2385</v>
      </c>
      <c r="E91" t="s">
        <v>2386</v>
      </c>
      <c r="F91" s="167">
        <v>45635.693749999999</v>
      </c>
      <c r="G91" s="167">
        <v>45635.726388888899</v>
      </c>
      <c r="H91">
        <v>2024</v>
      </c>
      <c r="I91" t="s">
        <v>1250</v>
      </c>
      <c r="J91" t="s">
        <v>1106</v>
      </c>
      <c r="K91" t="s">
        <v>1107</v>
      </c>
      <c r="L91" t="s">
        <v>1108</v>
      </c>
      <c r="M91" t="s">
        <v>1109</v>
      </c>
      <c r="N91">
        <v>1</v>
      </c>
      <c r="O91" t="s">
        <v>2275</v>
      </c>
      <c r="P91">
        <v>175</v>
      </c>
      <c r="Q91">
        <v>105</v>
      </c>
      <c r="R91" s="161">
        <v>45666</v>
      </c>
      <c r="S91" t="s">
        <v>3462</v>
      </c>
      <c r="T91" t="s">
        <v>3463</v>
      </c>
      <c r="U91" s="167">
        <v>45668.719444444403</v>
      </c>
      <c r="V91" t="s">
        <v>1104</v>
      </c>
      <c r="X91" t="s">
        <v>1300</v>
      </c>
      <c r="Y91" t="s">
        <v>1300</v>
      </c>
    </row>
    <row r="92" spans="1:25" x14ac:dyDescent="0.25">
      <c r="A92" t="s">
        <v>1100</v>
      </c>
      <c r="B92" t="s">
        <v>2252</v>
      </c>
      <c r="C92" t="s">
        <v>2341</v>
      </c>
      <c r="D92" t="s">
        <v>1176</v>
      </c>
      <c r="E92" t="s">
        <v>1177</v>
      </c>
      <c r="F92" s="167">
        <v>45627.710416666698</v>
      </c>
      <c r="G92" s="167">
        <v>45627.780555555597</v>
      </c>
      <c r="H92">
        <v>2024</v>
      </c>
      <c r="I92" t="s">
        <v>1250</v>
      </c>
      <c r="J92" t="s">
        <v>1106</v>
      </c>
      <c r="K92" t="s">
        <v>1107</v>
      </c>
      <c r="L92" t="s">
        <v>1108</v>
      </c>
      <c r="M92" t="s">
        <v>1109</v>
      </c>
      <c r="N92">
        <v>1</v>
      </c>
      <c r="O92" t="s">
        <v>2275</v>
      </c>
      <c r="P92">
        <v>1232</v>
      </c>
      <c r="Q92">
        <v>385</v>
      </c>
      <c r="R92" s="161">
        <v>45666</v>
      </c>
      <c r="S92" t="s">
        <v>3462</v>
      </c>
      <c r="T92" t="s">
        <v>3463</v>
      </c>
      <c r="U92" s="167">
        <v>45668.719444444403</v>
      </c>
      <c r="V92" t="s">
        <v>1104</v>
      </c>
      <c r="X92" t="s">
        <v>1105</v>
      </c>
      <c r="Y92" t="s">
        <v>1105</v>
      </c>
    </row>
    <row r="93" spans="1:25" x14ac:dyDescent="0.25">
      <c r="A93" t="s">
        <v>1100</v>
      </c>
      <c r="B93" t="s">
        <v>2252</v>
      </c>
      <c r="C93" t="s">
        <v>2370</v>
      </c>
      <c r="D93" t="s">
        <v>1267</v>
      </c>
      <c r="E93" t="s">
        <v>1268</v>
      </c>
      <c r="F93" s="167">
        <v>45631.724999999999</v>
      </c>
      <c r="G93" s="167">
        <v>45631.833333333299</v>
      </c>
      <c r="H93">
        <v>2024</v>
      </c>
      <c r="I93" t="s">
        <v>1250</v>
      </c>
      <c r="J93" t="s">
        <v>1106</v>
      </c>
      <c r="K93" t="s">
        <v>1107</v>
      </c>
      <c r="L93" t="s">
        <v>1108</v>
      </c>
      <c r="M93" t="s">
        <v>1109</v>
      </c>
      <c r="N93">
        <v>1</v>
      </c>
      <c r="O93" t="s">
        <v>2275</v>
      </c>
      <c r="P93">
        <v>577.5</v>
      </c>
      <c r="Q93">
        <v>385</v>
      </c>
      <c r="R93" s="161">
        <v>45666</v>
      </c>
      <c r="S93" t="s">
        <v>3462</v>
      </c>
      <c r="T93" t="s">
        <v>3463</v>
      </c>
      <c r="U93" s="167">
        <v>45668.719444444403</v>
      </c>
      <c r="V93" t="s">
        <v>1104</v>
      </c>
      <c r="X93" t="s">
        <v>1105</v>
      </c>
      <c r="Y93" t="s">
        <v>1105</v>
      </c>
    </row>
    <row r="94" spans="1:25" x14ac:dyDescent="0.25">
      <c r="A94" t="s">
        <v>1100</v>
      </c>
      <c r="B94" t="s">
        <v>2252</v>
      </c>
      <c r="C94" t="s">
        <v>3464</v>
      </c>
      <c r="D94" t="s">
        <v>1271</v>
      </c>
      <c r="E94" t="s">
        <v>1272</v>
      </c>
      <c r="F94" s="167">
        <v>45661.672916666699</v>
      </c>
      <c r="G94" s="167">
        <v>45661.695138888899</v>
      </c>
      <c r="H94">
        <v>2025</v>
      </c>
      <c r="I94" t="s">
        <v>1277</v>
      </c>
      <c r="J94" t="s">
        <v>1106</v>
      </c>
      <c r="K94" t="s">
        <v>1107</v>
      </c>
      <c r="L94" t="s">
        <v>1108</v>
      </c>
      <c r="M94" t="s">
        <v>1109</v>
      </c>
      <c r="N94">
        <v>1</v>
      </c>
      <c r="O94" t="s">
        <v>2275</v>
      </c>
      <c r="P94">
        <v>70</v>
      </c>
      <c r="Q94">
        <v>70</v>
      </c>
      <c r="R94" s="161">
        <v>45666</v>
      </c>
      <c r="S94" t="s">
        <v>3462</v>
      </c>
      <c r="T94" t="s">
        <v>3463</v>
      </c>
      <c r="U94" s="167">
        <v>45668.719444444403</v>
      </c>
      <c r="V94" t="s">
        <v>1104</v>
      </c>
      <c r="X94" t="s">
        <v>1110</v>
      </c>
      <c r="Y94" t="s">
        <v>1110</v>
      </c>
    </row>
    <row r="95" spans="1:25" x14ac:dyDescent="0.25">
      <c r="A95" t="s">
        <v>1100</v>
      </c>
      <c r="B95" t="s">
        <v>2252</v>
      </c>
      <c r="C95" t="s">
        <v>2390</v>
      </c>
      <c r="D95" t="s">
        <v>1312</v>
      </c>
      <c r="E95" t="s">
        <v>1313</v>
      </c>
      <c r="F95" s="167">
        <v>45636.650694444397</v>
      </c>
      <c r="G95" s="167">
        <v>45636.6743055556</v>
      </c>
      <c r="H95">
        <v>2024</v>
      </c>
      <c r="I95" t="s">
        <v>1250</v>
      </c>
      <c r="J95" t="s">
        <v>1106</v>
      </c>
      <c r="K95" t="s">
        <v>1107</v>
      </c>
      <c r="L95" t="s">
        <v>1108</v>
      </c>
      <c r="M95" t="s">
        <v>1109</v>
      </c>
      <c r="N95">
        <v>1</v>
      </c>
      <c r="O95" t="s">
        <v>2275</v>
      </c>
      <c r="P95">
        <v>175</v>
      </c>
      <c r="Q95">
        <v>175</v>
      </c>
      <c r="R95" s="161">
        <v>45666</v>
      </c>
      <c r="S95" t="s">
        <v>3462</v>
      </c>
      <c r="T95" t="s">
        <v>3463</v>
      </c>
      <c r="U95" s="167">
        <v>45668.719444444403</v>
      </c>
      <c r="V95" t="s">
        <v>1104</v>
      </c>
      <c r="X95" t="s">
        <v>1111</v>
      </c>
      <c r="Y95" t="s">
        <v>1111</v>
      </c>
    </row>
    <row r="96" spans="1:25" x14ac:dyDescent="0.25">
      <c r="A96" t="s">
        <v>1100</v>
      </c>
      <c r="B96" t="s">
        <v>2252</v>
      </c>
      <c r="C96" t="s">
        <v>2402</v>
      </c>
      <c r="D96" t="s">
        <v>1538</v>
      </c>
      <c r="E96" t="s">
        <v>1696</v>
      </c>
      <c r="F96" s="167">
        <v>45637.666666666701</v>
      </c>
      <c r="G96" s="167">
        <v>45637.698611111096</v>
      </c>
      <c r="H96">
        <v>2024</v>
      </c>
      <c r="I96" t="s">
        <v>1250</v>
      </c>
      <c r="J96" t="s">
        <v>1106</v>
      </c>
      <c r="K96" t="s">
        <v>1107</v>
      </c>
      <c r="L96" t="s">
        <v>1108</v>
      </c>
      <c r="M96" t="s">
        <v>1109</v>
      </c>
      <c r="N96">
        <v>1</v>
      </c>
      <c r="O96" t="s">
        <v>2275</v>
      </c>
      <c r="P96">
        <v>1820</v>
      </c>
      <c r="Q96">
        <v>910</v>
      </c>
      <c r="R96" s="161">
        <v>45666</v>
      </c>
      <c r="S96" t="s">
        <v>3462</v>
      </c>
      <c r="T96" t="s">
        <v>3463</v>
      </c>
      <c r="U96" s="167">
        <v>45668.719444444403</v>
      </c>
      <c r="V96" t="s">
        <v>1104</v>
      </c>
      <c r="X96" t="s">
        <v>1105</v>
      </c>
      <c r="Y96" t="s">
        <v>1105</v>
      </c>
    </row>
    <row r="97" spans="1:25" x14ac:dyDescent="0.25">
      <c r="A97" t="s">
        <v>1100</v>
      </c>
      <c r="B97" t="s">
        <v>2252</v>
      </c>
      <c r="C97" t="s">
        <v>2391</v>
      </c>
      <c r="D97" t="s">
        <v>2392</v>
      </c>
      <c r="E97" t="s">
        <v>2393</v>
      </c>
      <c r="F97" s="167">
        <v>45636.686111111099</v>
      </c>
      <c r="G97" s="167">
        <v>45636.719444444403</v>
      </c>
      <c r="H97">
        <v>2024</v>
      </c>
      <c r="I97" t="s">
        <v>1250</v>
      </c>
      <c r="J97" t="s">
        <v>1106</v>
      </c>
      <c r="K97" t="s">
        <v>1107</v>
      </c>
      <c r="L97" t="s">
        <v>1108</v>
      </c>
      <c r="M97" t="s">
        <v>1109</v>
      </c>
      <c r="N97">
        <v>1</v>
      </c>
      <c r="O97" t="s">
        <v>2275</v>
      </c>
      <c r="P97">
        <v>175</v>
      </c>
      <c r="Q97">
        <v>175</v>
      </c>
      <c r="R97" s="161">
        <v>45666</v>
      </c>
      <c r="S97" t="s">
        <v>3462</v>
      </c>
      <c r="T97" t="s">
        <v>3463</v>
      </c>
      <c r="U97" s="167">
        <v>45668.719444444403</v>
      </c>
      <c r="V97" t="s">
        <v>1104</v>
      </c>
      <c r="X97" t="s">
        <v>1105</v>
      </c>
      <c r="Y97" t="s">
        <v>1105</v>
      </c>
    </row>
    <row r="98" spans="1:25" x14ac:dyDescent="0.25">
      <c r="A98" t="s">
        <v>1100</v>
      </c>
      <c r="B98" t="s">
        <v>2252</v>
      </c>
      <c r="C98" t="s">
        <v>1531</v>
      </c>
      <c r="D98" t="s">
        <v>1532</v>
      </c>
      <c r="E98" t="s">
        <v>1698</v>
      </c>
      <c r="F98" s="167">
        <v>45486.673611111102</v>
      </c>
      <c r="G98" s="167">
        <v>45486.702083333301</v>
      </c>
      <c r="H98">
        <v>2024</v>
      </c>
      <c r="I98" t="s">
        <v>1178</v>
      </c>
      <c r="J98" t="s">
        <v>1166</v>
      </c>
      <c r="K98" t="s">
        <v>1167</v>
      </c>
      <c r="L98" t="s">
        <v>1166</v>
      </c>
      <c r="M98" t="s">
        <v>1167</v>
      </c>
      <c r="N98">
        <v>1</v>
      </c>
      <c r="O98" t="s">
        <v>2258</v>
      </c>
      <c r="P98">
        <v>280</v>
      </c>
      <c r="Q98">
        <v>277.89999999999998</v>
      </c>
      <c r="R98" s="161">
        <v>45671</v>
      </c>
      <c r="S98" t="s">
        <v>3465</v>
      </c>
      <c r="T98" t="s">
        <v>3466</v>
      </c>
      <c r="U98" s="167">
        <v>45672.866666666698</v>
      </c>
      <c r="V98" t="s">
        <v>1116</v>
      </c>
      <c r="X98" t="s">
        <v>1105</v>
      </c>
      <c r="Y98" t="s">
        <v>1105</v>
      </c>
    </row>
    <row r="99" spans="1:25" x14ac:dyDescent="0.25">
      <c r="A99" t="s">
        <v>1100</v>
      </c>
      <c r="B99" t="s">
        <v>2252</v>
      </c>
      <c r="C99" t="s">
        <v>2042</v>
      </c>
      <c r="D99" t="s">
        <v>1349</v>
      </c>
      <c r="E99" t="s">
        <v>1350</v>
      </c>
      <c r="F99" s="167">
        <v>45612.748611111099</v>
      </c>
      <c r="G99" s="167">
        <v>45612.768750000003</v>
      </c>
      <c r="H99">
        <v>2024</v>
      </c>
      <c r="I99" t="s">
        <v>1161</v>
      </c>
      <c r="J99" t="s">
        <v>1166</v>
      </c>
      <c r="K99" t="s">
        <v>1167</v>
      </c>
      <c r="L99" t="s">
        <v>1166</v>
      </c>
      <c r="M99" t="s">
        <v>1167</v>
      </c>
      <c r="N99">
        <v>1</v>
      </c>
      <c r="O99" t="s">
        <v>2258</v>
      </c>
      <c r="P99">
        <v>112</v>
      </c>
      <c r="Q99">
        <v>56</v>
      </c>
      <c r="R99" s="161">
        <v>45671</v>
      </c>
      <c r="S99" t="s">
        <v>3467</v>
      </c>
      <c r="T99" t="s">
        <v>3468</v>
      </c>
      <c r="U99" s="167">
        <v>45672.866666666698</v>
      </c>
      <c r="V99" t="s">
        <v>1104</v>
      </c>
      <c r="X99" t="s">
        <v>1111</v>
      </c>
      <c r="Y99" t="s">
        <v>1111</v>
      </c>
    </row>
    <row r="100" spans="1:25" x14ac:dyDescent="0.25">
      <c r="A100" t="s">
        <v>1100</v>
      </c>
      <c r="B100" t="s">
        <v>2252</v>
      </c>
      <c r="C100" t="s">
        <v>2044</v>
      </c>
      <c r="D100" t="s">
        <v>2045</v>
      </c>
      <c r="E100" t="s">
        <v>2046</v>
      </c>
      <c r="F100" s="167">
        <v>45613.497916666704</v>
      </c>
      <c r="G100" s="167">
        <v>45613.518750000003</v>
      </c>
      <c r="H100">
        <v>2024</v>
      </c>
      <c r="I100" t="s">
        <v>1161</v>
      </c>
      <c r="J100" t="s">
        <v>1166</v>
      </c>
      <c r="K100" t="s">
        <v>1167</v>
      </c>
      <c r="L100" t="s">
        <v>1166</v>
      </c>
      <c r="M100" t="s">
        <v>1167</v>
      </c>
      <c r="N100">
        <v>1</v>
      </c>
      <c r="O100" t="s">
        <v>2258</v>
      </c>
      <c r="P100">
        <v>140</v>
      </c>
      <c r="Q100">
        <v>140</v>
      </c>
      <c r="R100" s="161">
        <v>45671</v>
      </c>
      <c r="S100" t="s">
        <v>3469</v>
      </c>
      <c r="T100" t="s">
        <v>3470</v>
      </c>
      <c r="U100" s="167">
        <v>45672.866666666698</v>
      </c>
      <c r="V100" t="s">
        <v>1104</v>
      </c>
      <c r="X100" t="s">
        <v>1110</v>
      </c>
      <c r="Y100" t="s">
        <v>1110</v>
      </c>
    </row>
    <row r="101" spans="1:25" x14ac:dyDescent="0.25">
      <c r="A101" t="s">
        <v>1100</v>
      </c>
      <c r="B101" t="s">
        <v>2252</v>
      </c>
      <c r="C101" t="s">
        <v>2052</v>
      </c>
      <c r="D101" t="s">
        <v>2053</v>
      </c>
      <c r="E101" t="s">
        <v>2054</v>
      </c>
      <c r="F101" s="167">
        <v>45619.8034722222</v>
      </c>
      <c r="G101" s="167">
        <v>45619.813888888901</v>
      </c>
      <c r="H101">
        <v>2024</v>
      </c>
      <c r="I101" t="s">
        <v>1161</v>
      </c>
      <c r="J101" t="s">
        <v>1166</v>
      </c>
      <c r="K101" t="s">
        <v>1167</v>
      </c>
      <c r="L101" t="s">
        <v>1166</v>
      </c>
      <c r="M101" t="s">
        <v>1167</v>
      </c>
      <c r="N101">
        <v>1</v>
      </c>
      <c r="O101" t="s">
        <v>2258</v>
      </c>
      <c r="P101">
        <v>310.8</v>
      </c>
      <c r="Q101">
        <v>310.8</v>
      </c>
      <c r="R101" s="161">
        <v>45671</v>
      </c>
      <c r="S101" t="s">
        <v>3471</v>
      </c>
      <c r="T101" t="s">
        <v>3472</v>
      </c>
      <c r="U101" s="167">
        <v>45672.866666666698</v>
      </c>
      <c r="V101" t="s">
        <v>1104</v>
      </c>
      <c r="X101" t="s">
        <v>1110</v>
      </c>
      <c r="Y101" t="s">
        <v>1110</v>
      </c>
    </row>
    <row r="102" spans="1:25" x14ac:dyDescent="0.25">
      <c r="A102" t="s">
        <v>1100</v>
      </c>
      <c r="B102" t="s">
        <v>2252</v>
      </c>
      <c r="C102" t="s">
        <v>2062</v>
      </c>
      <c r="D102" t="s">
        <v>2063</v>
      </c>
      <c r="E102" t="s">
        <v>2064</v>
      </c>
      <c r="F102" s="167">
        <v>45621.46875</v>
      </c>
      <c r="G102" s="167">
        <v>45621.514583333301</v>
      </c>
      <c r="H102">
        <v>2024</v>
      </c>
      <c r="I102" t="s">
        <v>1161</v>
      </c>
      <c r="J102" t="s">
        <v>1166</v>
      </c>
      <c r="K102" t="s">
        <v>1167</v>
      </c>
      <c r="L102" t="s">
        <v>1166</v>
      </c>
      <c r="M102" t="s">
        <v>1167</v>
      </c>
      <c r="N102">
        <v>1</v>
      </c>
      <c r="O102" t="s">
        <v>2258</v>
      </c>
      <c r="P102">
        <v>683.2</v>
      </c>
      <c r="Q102">
        <v>627.20000000000005</v>
      </c>
      <c r="R102" s="161">
        <v>45671</v>
      </c>
      <c r="S102" t="s">
        <v>3473</v>
      </c>
      <c r="T102" t="s">
        <v>3474</v>
      </c>
      <c r="U102" s="167">
        <v>45672.866666666698</v>
      </c>
      <c r="V102" t="s">
        <v>1104</v>
      </c>
      <c r="X102" t="s">
        <v>1300</v>
      </c>
      <c r="Y102" t="s">
        <v>1300</v>
      </c>
    </row>
    <row r="103" spans="1:25" x14ac:dyDescent="0.25">
      <c r="A103" t="s">
        <v>1100</v>
      </c>
      <c r="B103" t="s">
        <v>2252</v>
      </c>
      <c r="C103" t="s">
        <v>3475</v>
      </c>
      <c r="D103" t="s">
        <v>1805</v>
      </c>
      <c r="E103" t="s">
        <v>3476</v>
      </c>
      <c r="F103" s="167">
        <v>45661.690277777801</v>
      </c>
      <c r="G103" s="167">
        <v>45661.716666666704</v>
      </c>
      <c r="H103">
        <v>2025</v>
      </c>
      <c r="I103" t="s">
        <v>1277</v>
      </c>
      <c r="J103" t="s">
        <v>1256</v>
      </c>
      <c r="K103" t="s">
        <v>1257</v>
      </c>
      <c r="L103" t="s">
        <v>1256</v>
      </c>
      <c r="M103" t="s">
        <v>1257</v>
      </c>
      <c r="N103">
        <v>1</v>
      </c>
      <c r="O103" t="s">
        <v>2335</v>
      </c>
      <c r="P103">
        <v>123.2</v>
      </c>
      <c r="Q103">
        <v>123.2</v>
      </c>
      <c r="R103" s="167">
        <v>45672.999305555597</v>
      </c>
      <c r="S103" t="s">
        <v>3477</v>
      </c>
      <c r="T103" t="s">
        <v>3478</v>
      </c>
      <c r="U103" s="167">
        <v>45673.1381944444</v>
      </c>
      <c r="V103" t="s">
        <v>1104</v>
      </c>
      <c r="X103" t="s">
        <v>1105</v>
      </c>
      <c r="Y103" t="s">
        <v>1105</v>
      </c>
    </row>
    <row r="104" spans="1:25" x14ac:dyDescent="0.25">
      <c r="A104" t="s">
        <v>1100</v>
      </c>
      <c r="B104" t="s">
        <v>2252</v>
      </c>
      <c r="C104" t="s">
        <v>2334</v>
      </c>
      <c r="D104" t="s">
        <v>1347</v>
      </c>
      <c r="E104" t="s">
        <v>1348</v>
      </c>
      <c r="F104" s="167">
        <v>45626.489583333299</v>
      </c>
      <c r="G104" s="167">
        <v>45626.508333333302</v>
      </c>
      <c r="H104">
        <v>2024</v>
      </c>
      <c r="I104" t="s">
        <v>1161</v>
      </c>
      <c r="J104" t="s">
        <v>1256</v>
      </c>
      <c r="K104" t="s">
        <v>1257</v>
      </c>
      <c r="L104" t="s">
        <v>1256</v>
      </c>
      <c r="M104" t="s">
        <v>1257</v>
      </c>
      <c r="N104">
        <v>1</v>
      </c>
      <c r="O104" t="s">
        <v>2335</v>
      </c>
      <c r="P104">
        <v>469.6</v>
      </c>
      <c r="Q104">
        <v>469.6</v>
      </c>
      <c r="R104" s="167">
        <v>45672.999305555597</v>
      </c>
      <c r="S104" t="s">
        <v>3479</v>
      </c>
      <c r="T104" t="s">
        <v>3480</v>
      </c>
      <c r="U104" s="167">
        <v>45673.154861111099</v>
      </c>
      <c r="V104" t="s">
        <v>1104</v>
      </c>
      <c r="X104" t="s">
        <v>1110</v>
      </c>
      <c r="Y104" t="s">
        <v>1110</v>
      </c>
    </row>
    <row r="105" spans="1:25" x14ac:dyDescent="0.25">
      <c r="A105" t="s">
        <v>1100</v>
      </c>
      <c r="B105" t="s">
        <v>2252</v>
      </c>
      <c r="C105" t="s">
        <v>1524</v>
      </c>
      <c r="D105" t="s">
        <v>1141</v>
      </c>
      <c r="E105" t="s">
        <v>1142</v>
      </c>
      <c r="F105" s="167">
        <v>45426.588888888902</v>
      </c>
      <c r="G105" s="167">
        <v>45426.690972222197</v>
      </c>
      <c r="H105">
        <v>2024</v>
      </c>
      <c r="I105" t="s">
        <v>767</v>
      </c>
      <c r="J105" t="s">
        <v>1106</v>
      </c>
      <c r="K105" t="s">
        <v>1107</v>
      </c>
      <c r="L105" t="s">
        <v>1108</v>
      </c>
      <c r="M105" t="s">
        <v>1109</v>
      </c>
      <c r="N105">
        <v>1</v>
      </c>
      <c r="O105" t="s">
        <v>2256</v>
      </c>
      <c r="P105">
        <v>1645</v>
      </c>
      <c r="Q105">
        <v>-1645</v>
      </c>
      <c r="R105" s="161">
        <v>45672</v>
      </c>
      <c r="S105" t="s">
        <v>3481</v>
      </c>
      <c r="T105" t="s">
        <v>3482</v>
      </c>
      <c r="U105" s="167">
        <v>45674.769444444399</v>
      </c>
      <c r="V105" t="s">
        <v>1116</v>
      </c>
      <c r="X105" t="s">
        <v>1105</v>
      </c>
      <c r="Y105" t="s">
        <v>1105</v>
      </c>
    </row>
    <row r="106" spans="1:25" x14ac:dyDescent="0.25">
      <c r="A106" t="s">
        <v>1100</v>
      </c>
      <c r="B106" t="s">
        <v>2252</v>
      </c>
      <c r="C106" t="s">
        <v>1539</v>
      </c>
      <c r="D106" t="s">
        <v>1540</v>
      </c>
      <c r="E106" t="s">
        <v>1695</v>
      </c>
      <c r="F106" s="167">
        <v>45503.483333333301</v>
      </c>
      <c r="G106" s="167">
        <v>45503.499305555597</v>
      </c>
      <c r="H106">
        <v>2024</v>
      </c>
      <c r="I106" t="s">
        <v>1178</v>
      </c>
      <c r="J106" t="s">
        <v>1106</v>
      </c>
      <c r="K106" t="s">
        <v>1107</v>
      </c>
      <c r="L106" t="s">
        <v>1108</v>
      </c>
      <c r="M106" t="s">
        <v>1109</v>
      </c>
      <c r="N106">
        <v>1</v>
      </c>
      <c r="O106" t="s">
        <v>2256</v>
      </c>
      <c r="P106">
        <v>175</v>
      </c>
      <c r="Q106">
        <v>-175</v>
      </c>
      <c r="R106" s="161">
        <v>45672</v>
      </c>
      <c r="S106" t="s">
        <v>3481</v>
      </c>
      <c r="T106" t="s">
        <v>3482</v>
      </c>
      <c r="U106" s="167">
        <v>45674.769444444399</v>
      </c>
      <c r="V106" t="s">
        <v>1116</v>
      </c>
      <c r="X106" t="s">
        <v>1105</v>
      </c>
      <c r="Y106" t="s">
        <v>1105</v>
      </c>
    </row>
    <row r="107" spans="1:25" x14ac:dyDescent="0.25">
      <c r="A107" t="s">
        <v>1100</v>
      </c>
      <c r="B107" t="s">
        <v>2252</v>
      </c>
      <c r="C107" t="s">
        <v>1527</v>
      </c>
      <c r="D107" t="s">
        <v>1145</v>
      </c>
      <c r="E107" t="s">
        <v>1146</v>
      </c>
      <c r="F107" s="167">
        <v>45466.793749999997</v>
      </c>
      <c r="G107" s="167">
        <v>45466.836805555598</v>
      </c>
      <c r="H107">
        <v>2024</v>
      </c>
      <c r="I107" t="s">
        <v>1101</v>
      </c>
      <c r="J107" t="s">
        <v>1106</v>
      </c>
      <c r="K107" t="s">
        <v>1107</v>
      </c>
      <c r="L107" t="s">
        <v>1108</v>
      </c>
      <c r="M107" t="s">
        <v>1109</v>
      </c>
      <c r="N107">
        <v>1</v>
      </c>
      <c r="O107" t="s">
        <v>2256</v>
      </c>
      <c r="P107">
        <v>791</v>
      </c>
      <c r="Q107">
        <v>-791</v>
      </c>
      <c r="R107" s="161">
        <v>45672</v>
      </c>
      <c r="S107" t="s">
        <v>3481</v>
      </c>
      <c r="T107" t="s">
        <v>3482</v>
      </c>
      <c r="U107" s="167">
        <v>45674.769444444399</v>
      </c>
      <c r="V107" t="s">
        <v>1116</v>
      </c>
      <c r="X107" t="s">
        <v>1111</v>
      </c>
      <c r="Y107" t="s">
        <v>1111</v>
      </c>
    </row>
    <row r="108" spans="1:25" x14ac:dyDescent="0.25">
      <c r="A108" t="s">
        <v>1100</v>
      </c>
      <c r="B108" t="s">
        <v>2252</v>
      </c>
      <c r="C108" t="s">
        <v>1528</v>
      </c>
      <c r="D108" t="s">
        <v>1158</v>
      </c>
      <c r="E108" t="s">
        <v>1159</v>
      </c>
      <c r="F108" s="167">
        <v>45466.673611111102</v>
      </c>
      <c r="G108" s="167">
        <v>45466.770833333299</v>
      </c>
      <c r="H108">
        <v>2024</v>
      </c>
      <c r="I108" t="s">
        <v>1101</v>
      </c>
      <c r="J108" t="s">
        <v>1106</v>
      </c>
      <c r="K108" t="s">
        <v>1107</v>
      </c>
      <c r="L108" t="s">
        <v>1108</v>
      </c>
      <c r="M108" t="s">
        <v>1109</v>
      </c>
      <c r="N108">
        <v>1</v>
      </c>
      <c r="O108" t="s">
        <v>2256</v>
      </c>
      <c r="P108">
        <v>105</v>
      </c>
      <c r="Q108">
        <v>-105</v>
      </c>
      <c r="R108" s="161">
        <v>45672</v>
      </c>
      <c r="S108" t="s">
        <v>3481</v>
      </c>
      <c r="T108" t="s">
        <v>3482</v>
      </c>
      <c r="U108" s="167">
        <v>45674.769444444399</v>
      </c>
      <c r="V108" t="s">
        <v>1116</v>
      </c>
      <c r="X108" t="s">
        <v>1110</v>
      </c>
      <c r="Y108" t="s">
        <v>1110</v>
      </c>
    </row>
    <row r="109" spans="1:25" x14ac:dyDescent="0.25">
      <c r="A109" t="s">
        <v>1100</v>
      </c>
      <c r="B109" t="s">
        <v>2252</v>
      </c>
      <c r="C109" t="s">
        <v>1524</v>
      </c>
      <c r="D109" t="s">
        <v>1141</v>
      </c>
      <c r="E109" t="s">
        <v>1142</v>
      </c>
      <c r="F109" s="167">
        <v>45426.588888888902</v>
      </c>
      <c r="G109" s="167">
        <v>45426.690972222197</v>
      </c>
      <c r="H109">
        <v>2024</v>
      </c>
      <c r="I109" t="s">
        <v>767</v>
      </c>
      <c r="J109" t="s">
        <v>1106</v>
      </c>
      <c r="K109" t="s">
        <v>1107</v>
      </c>
      <c r="L109" t="s">
        <v>1108</v>
      </c>
      <c r="M109" t="s">
        <v>1109</v>
      </c>
      <c r="N109">
        <v>1</v>
      </c>
      <c r="O109" t="s">
        <v>2256</v>
      </c>
      <c r="P109">
        <v>1750</v>
      </c>
      <c r="Q109">
        <v>1715</v>
      </c>
      <c r="R109" s="161">
        <v>45672</v>
      </c>
      <c r="S109" t="s">
        <v>3481</v>
      </c>
      <c r="T109" t="s">
        <v>3482</v>
      </c>
      <c r="U109" s="167">
        <v>45674.769444444399</v>
      </c>
      <c r="V109" t="s">
        <v>1116</v>
      </c>
      <c r="X109" t="s">
        <v>1105</v>
      </c>
      <c r="Y109" t="s">
        <v>1105</v>
      </c>
    </row>
    <row r="110" spans="1:25" x14ac:dyDescent="0.25">
      <c r="A110" t="s">
        <v>1100</v>
      </c>
      <c r="B110" t="s">
        <v>2252</v>
      </c>
      <c r="C110" t="s">
        <v>1539</v>
      </c>
      <c r="D110" t="s">
        <v>1540</v>
      </c>
      <c r="E110" t="s">
        <v>1695</v>
      </c>
      <c r="F110" s="167">
        <v>45503.483333333301</v>
      </c>
      <c r="G110" s="167">
        <v>45503.499305555597</v>
      </c>
      <c r="H110">
        <v>2024</v>
      </c>
      <c r="I110" t="s">
        <v>1178</v>
      </c>
      <c r="J110" t="s">
        <v>1106</v>
      </c>
      <c r="K110" t="s">
        <v>1107</v>
      </c>
      <c r="L110" t="s">
        <v>1108</v>
      </c>
      <c r="M110" t="s">
        <v>1109</v>
      </c>
      <c r="N110">
        <v>1</v>
      </c>
      <c r="O110" t="s">
        <v>2256</v>
      </c>
      <c r="P110">
        <v>280</v>
      </c>
      <c r="Q110">
        <v>280</v>
      </c>
      <c r="R110" s="161">
        <v>45672</v>
      </c>
      <c r="S110" t="s">
        <v>3481</v>
      </c>
      <c r="T110" t="s">
        <v>3482</v>
      </c>
      <c r="U110" s="167">
        <v>45674.769444444399</v>
      </c>
      <c r="V110" t="s">
        <v>1116</v>
      </c>
      <c r="X110" t="s">
        <v>1105</v>
      </c>
      <c r="Y110" t="s">
        <v>1105</v>
      </c>
    </row>
    <row r="111" spans="1:25" x14ac:dyDescent="0.25">
      <c r="A111" t="s">
        <v>1100</v>
      </c>
      <c r="B111" t="s">
        <v>2252</v>
      </c>
      <c r="C111" t="s">
        <v>1527</v>
      </c>
      <c r="D111" t="s">
        <v>1145</v>
      </c>
      <c r="E111" t="s">
        <v>1146</v>
      </c>
      <c r="F111" s="167">
        <v>45466.793749999997</v>
      </c>
      <c r="G111" s="167">
        <v>45466.836805555598</v>
      </c>
      <c r="H111">
        <v>2024</v>
      </c>
      <c r="I111" t="s">
        <v>1101</v>
      </c>
      <c r="J111" t="s">
        <v>1106</v>
      </c>
      <c r="K111" t="s">
        <v>1107</v>
      </c>
      <c r="L111" t="s">
        <v>1108</v>
      </c>
      <c r="M111" t="s">
        <v>1109</v>
      </c>
      <c r="N111">
        <v>1</v>
      </c>
      <c r="O111" t="s">
        <v>2256</v>
      </c>
      <c r="P111">
        <v>931</v>
      </c>
      <c r="Q111">
        <v>861</v>
      </c>
      <c r="R111" s="161">
        <v>45672</v>
      </c>
      <c r="S111" t="s">
        <v>3481</v>
      </c>
      <c r="T111" t="s">
        <v>3482</v>
      </c>
      <c r="U111" s="167">
        <v>45674.769444444399</v>
      </c>
      <c r="V111" t="s">
        <v>1116</v>
      </c>
      <c r="X111" t="s">
        <v>1111</v>
      </c>
      <c r="Y111" t="s">
        <v>1111</v>
      </c>
    </row>
    <row r="112" spans="1:25" x14ac:dyDescent="0.25">
      <c r="A112" t="s">
        <v>1100</v>
      </c>
      <c r="B112" t="s">
        <v>2252</v>
      </c>
      <c r="C112" t="s">
        <v>1528</v>
      </c>
      <c r="D112" t="s">
        <v>1158</v>
      </c>
      <c r="E112" t="s">
        <v>1159</v>
      </c>
      <c r="F112" s="167">
        <v>45466.673611111102</v>
      </c>
      <c r="G112" s="167">
        <v>45466.770833333299</v>
      </c>
      <c r="H112">
        <v>2024</v>
      </c>
      <c r="I112" t="s">
        <v>1101</v>
      </c>
      <c r="J112" t="s">
        <v>1106</v>
      </c>
      <c r="K112" t="s">
        <v>1107</v>
      </c>
      <c r="L112" t="s">
        <v>1108</v>
      </c>
      <c r="M112" t="s">
        <v>1109</v>
      </c>
      <c r="N112">
        <v>1</v>
      </c>
      <c r="O112" t="s">
        <v>2256</v>
      </c>
      <c r="P112">
        <v>210</v>
      </c>
      <c r="Q112">
        <v>175</v>
      </c>
      <c r="R112" s="161">
        <v>45672</v>
      </c>
      <c r="S112" t="s">
        <v>3481</v>
      </c>
      <c r="T112" t="s">
        <v>3482</v>
      </c>
      <c r="U112" s="167">
        <v>45674.769444444399</v>
      </c>
      <c r="V112" t="s">
        <v>1116</v>
      </c>
      <c r="X112" t="s">
        <v>1110</v>
      </c>
      <c r="Y112" t="s">
        <v>1110</v>
      </c>
    </row>
    <row r="113" spans="1:25" x14ac:dyDescent="0.25">
      <c r="A113" t="s">
        <v>1100</v>
      </c>
      <c r="B113" t="s">
        <v>2252</v>
      </c>
      <c r="C113" t="s">
        <v>2326</v>
      </c>
      <c r="D113" t="s">
        <v>1538</v>
      </c>
      <c r="E113" t="s">
        <v>1696</v>
      </c>
      <c r="F113" s="167">
        <v>45623.465972222199</v>
      </c>
      <c r="G113" s="167">
        <v>45623.547222222202</v>
      </c>
      <c r="H113">
        <v>2024</v>
      </c>
      <c r="I113" t="s">
        <v>1161</v>
      </c>
      <c r="J113" t="s">
        <v>1106</v>
      </c>
      <c r="K113" t="s">
        <v>1107</v>
      </c>
      <c r="L113" t="s">
        <v>1108</v>
      </c>
      <c r="M113" t="s">
        <v>1109</v>
      </c>
      <c r="N113">
        <v>1</v>
      </c>
      <c r="O113" t="s">
        <v>2256</v>
      </c>
      <c r="P113">
        <v>2030</v>
      </c>
      <c r="Q113">
        <v>875</v>
      </c>
      <c r="R113" s="161">
        <v>45672</v>
      </c>
      <c r="S113" t="s">
        <v>3481</v>
      </c>
      <c r="T113" t="s">
        <v>3482</v>
      </c>
      <c r="U113" s="167">
        <v>45674.769444444399</v>
      </c>
      <c r="V113" t="s">
        <v>1104</v>
      </c>
      <c r="X113" t="s">
        <v>1105</v>
      </c>
      <c r="Y113" t="s">
        <v>1105</v>
      </c>
    </row>
    <row r="114" spans="1:25" x14ac:dyDescent="0.25">
      <c r="A114" t="s">
        <v>1100</v>
      </c>
      <c r="B114" t="s">
        <v>2252</v>
      </c>
      <c r="C114" t="s">
        <v>3483</v>
      </c>
      <c r="D114" t="s">
        <v>1378</v>
      </c>
      <c r="E114" t="s">
        <v>1379</v>
      </c>
      <c r="F114" s="167">
        <v>45663.752083333296</v>
      </c>
      <c r="G114" s="167">
        <v>45663.772916666698</v>
      </c>
      <c r="H114">
        <v>2025</v>
      </c>
      <c r="I114" t="s">
        <v>1277</v>
      </c>
      <c r="J114" t="s">
        <v>1106</v>
      </c>
      <c r="K114" t="s">
        <v>1107</v>
      </c>
      <c r="L114" t="s">
        <v>1108</v>
      </c>
      <c r="M114" t="s">
        <v>1109</v>
      </c>
      <c r="N114">
        <v>1</v>
      </c>
      <c r="O114" t="s">
        <v>2256</v>
      </c>
      <c r="P114">
        <v>353.5</v>
      </c>
      <c r="Q114">
        <v>353.5</v>
      </c>
      <c r="R114" s="161">
        <v>45672</v>
      </c>
      <c r="S114" t="s">
        <v>3481</v>
      </c>
      <c r="T114" t="s">
        <v>3482</v>
      </c>
      <c r="U114" s="167">
        <v>45674.769444444399</v>
      </c>
      <c r="V114" t="s">
        <v>1104</v>
      </c>
      <c r="X114" t="s">
        <v>1110</v>
      </c>
      <c r="Y114" t="s">
        <v>1110</v>
      </c>
    </row>
    <row r="115" spans="1:25" x14ac:dyDescent="0.25">
      <c r="A115" t="s">
        <v>1100</v>
      </c>
      <c r="B115" t="s">
        <v>2252</v>
      </c>
      <c r="C115" t="s">
        <v>3484</v>
      </c>
      <c r="D115" t="s">
        <v>1240</v>
      </c>
      <c r="E115" t="s">
        <v>1241</v>
      </c>
      <c r="F115" s="167">
        <v>45662.715277777803</v>
      </c>
      <c r="G115" s="167">
        <v>45662.741666666698</v>
      </c>
      <c r="H115">
        <v>2025</v>
      </c>
      <c r="I115" t="s">
        <v>1277</v>
      </c>
      <c r="J115" t="s">
        <v>1106</v>
      </c>
      <c r="K115" t="s">
        <v>1107</v>
      </c>
      <c r="L115" t="s">
        <v>1108</v>
      </c>
      <c r="M115" t="s">
        <v>1109</v>
      </c>
      <c r="N115">
        <v>1</v>
      </c>
      <c r="O115" t="s">
        <v>2256</v>
      </c>
      <c r="P115">
        <v>248.5</v>
      </c>
      <c r="Q115">
        <v>248.5</v>
      </c>
      <c r="R115" s="161">
        <v>45672</v>
      </c>
      <c r="S115" t="s">
        <v>3481</v>
      </c>
      <c r="T115" t="s">
        <v>3482</v>
      </c>
      <c r="U115" s="167">
        <v>45674.769444444399</v>
      </c>
      <c r="V115" t="s">
        <v>1104</v>
      </c>
      <c r="X115" t="s">
        <v>1110</v>
      </c>
      <c r="Y115" t="s">
        <v>1110</v>
      </c>
    </row>
    <row r="116" spans="1:25" x14ac:dyDescent="0.25">
      <c r="A116" t="s">
        <v>1100</v>
      </c>
      <c r="B116" t="s">
        <v>2252</v>
      </c>
      <c r="C116" t="s">
        <v>3485</v>
      </c>
      <c r="D116" t="s">
        <v>1192</v>
      </c>
      <c r="E116" t="s">
        <v>1193</v>
      </c>
      <c r="F116" s="167">
        <v>45662.493750000001</v>
      </c>
      <c r="G116" s="167">
        <v>45662.522916666698</v>
      </c>
      <c r="H116">
        <v>2025</v>
      </c>
      <c r="I116" t="s">
        <v>1277</v>
      </c>
      <c r="J116" t="s">
        <v>1106</v>
      </c>
      <c r="K116" t="s">
        <v>1107</v>
      </c>
      <c r="L116" t="s">
        <v>1108</v>
      </c>
      <c r="M116" t="s">
        <v>1109</v>
      </c>
      <c r="N116">
        <v>1</v>
      </c>
      <c r="O116" t="s">
        <v>2256</v>
      </c>
      <c r="P116">
        <v>248.5</v>
      </c>
      <c r="Q116">
        <v>248.5</v>
      </c>
      <c r="R116" s="161">
        <v>45672</v>
      </c>
      <c r="S116" t="s">
        <v>3481</v>
      </c>
      <c r="T116" t="s">
        <v>3482</v>
      </c>
      <c r="U116" s="167">
        <v>45674.769444444399</v>
      </c>
      <c r="V116" t="s">
        <v>1104</v>
      </c>
      <c r="X116" t="s">
        <v>1105</v>
      </c>
      <c r="Y116" t="s">
        <v>1105</v>
      </c>
    </row>
    <row r="117" spans="1:25" x14ac:dyDescent="0.25">
      <c r="A117" t="s">
        <v>1100</v>
      </c>
      <c r="B117" t="s">
        <v>2252</v>
      </c>
      <c r="C117" t="s">
        <v>3486</v>
      </c>
      <c r="D117" t="s">
        <v>1708</v>
      </c>
      <c r="E117" t="s">
        <v>1709</v>
      </c>
      <c r="F117" s="167">
        <v>45662.682638888902</v>
      </c>
      <c r="G117" s="167">
        <v>45662.695833333302</v>
      </c>
      <c r="H117">
        <v>2025</v>
      </c>
      <c r="I117" t="s">
        <v>1277</v>
      </c>
      <c r="J117" t="s">
        <v>1106</v>
      </c>
      <c r="K117" t="s">
        <v>1107</v>
      </c>
      <c r="L117" t="s">
        <v>1108</v>
      </c>
      <c r="M117" t="s">
        <v>1109</v>
      </c>
      <c r="N117">
        <v>1</v>
      </c>
      <c r="O117" t="s">
        <v>2256</v>
      </c>
      <c r="P117">
        <v>178.5</v>
      </c>
      <c r="Q117">
        <v>178.5</v>
      </c>
      <c r="R117" s="161">
        <v>45672</v>
      </c>
      <c r="S117" t="s">
        <v>3481</v>
      </c>
      <c r="T117" t="s">
        <v>3482</v>
      </c>
      <c r="U117" s="167">
        <v>45674.769444444399</v>
      </c>
      <c r="V117" t="s">
        <v>1104</v>
      </c>
      <c r="X117" t="s">
        <v>1110</v>
      </c>
      <c r="Y117" t="s">
        <v>1110</v>
      </c>
    </row>
    <row r="118" spans="1:25" x14ac:dyDescent="0.25">
      <c r="A118" t="s">
        <v>1100</v>
      </c>
      <c r="B118" t="s">
        <v>2252</v>
      </c>
      <c r="C118" t="s">
        <v>3487</v>
      </c>
      <c r="D118" t="s">
        <v>3488</v>
      </c>
      <c r="E118" t="s">
        <v>3489</v>
      </c>
      <c r="F118" s="167">
        <v>45663.671527777798</v>
      </c>
      <c r="G118" s="167">
        <v>45663.701388888898</v>
      </c>
      <c r="H118">
        <v>2025</v>
      </c>
      <c r="I118" t="s">
        <v>1277</v>
      </c>
      <c r="J118" t="s">
        <v>1106</v>
      </c>
      <c r="K118" t="s">
        <v>1107</v>
      </c>
      <c r="L118" t="s">
        <v>1108</v>
      </c>
      <c r="M118" t="s">
        <v>1109</v>
      </c>
      <c r="N118">
        <v>1</v>
      </c>
      <c r="O118" t="s">
        <v>2256</v>
      </c>
      <c r="P118">
        <v>353.5</v>
      </c>
      <c r="Q118">
        <v>353.5</v>
      </c>
      <c r="R118" s="161">
        <v>45672</v>
      </c>
      <c r="S118" t="s">
        <v>3481</v>
      </c>
      <c r="T118" t="s">
        <v>3482</v>
      </c>
      <c r="U118" s="167">
        <v>45674.769444444399</v>
      </c>
      <c r="V118" t="s">
        <v>1104</v>
      </c>
      <c r="X118" t="s">
        <v>1110</v>
      </c>
      <c r="Y118" t="s">
        <v>1110</v>
      </c>
    </row>
    <row r="119" spans="1:25" x14ac:dyDescent="0.25">
      <c r="A119" t="s">
        <v>1100</v>
      </c>
      <c r="B119" t="s">
        <v>2252</v>
      </c>
      <c r="C119" t="s">
        <v>2413</v>
      </c>
      <c r="D119" t="s">
        <v>1398</v>
      </c>
      <c r="E119" t="s">
        <v>1399</v>
      </c>
      <c r="F119" s="167">
        <v>45638.677777777797</v>
      </c>
      <c r="G119" s="167">
        <v>45638.688888888901</v>
      </c>
      <c r="H119">
        <v>2024</v>
      </c>
      <c r="I119" t="s">
        <v>1250</v>
      </c>
      <c r="J119" t="s">
        <v>1106</v>
      </c>
      <c r="K119" t="s">
        <v>1107</v>
      </c>
      <c r="L119" t="s">
        <v>1108</v>
      </c>
      <c r="M119" t="s">
        <v>1109</v>
      </c>
      <c r="N119">
        <v>1</v>
      </c>
      <c r="O119" t="s">
        <v>2256</v>
      </c>
      <c r="P119">
        <v>175</v>
      </c>
      <c r="Q119">
        <v>175</v>
      </c>
      <c r="R119" s="161">
        <v>45672</v>
      </c>
      <c r="S119" t="s">
        <v>3490</v>
      </c>
      <c r="T119" t="s">
        <v>3491</v>
      </c>
      <c r="U119" s="167">
        <v>45674.8881944444</v>
      </c>
      <c r="V119" t="s">
        <v>1104</v>
      </c>
      <c r="X119" t="s">
        <v>1111</v>
      </c>
      <c r="Y119" t="s">
        <v>1111</v>
      </c>
    </row>
    <row r="120" spans="1:25" x14ac:dyDescent="0.25">
      <c r="A120" t="s">
        <v>1100</v>
      </c>
      <c r="B120" t="s">
        <v>2252</v>
      </c>
      <c r="C120" t="s">
        <v>2395</v>
      </c>
      <c r="D120" t="s">
        <v>1238</v>
      </c>
      <c r="E120" t="s">
        <v>1239</v>
      </c>
      <c r="F120" s="167">
        <v>45637.502083333296</v>
      </c>
      <c r="G120" s="167">
        <v>45637.536805555603</v>
      </c>
      <c r="H120">
        <v>2024</v>
      </c>
      <c r="I120" t="s">
        <v>1250</v>
      </c>
      <c r="J120" t="s">
        <v>1106</v>
      </c>
      <c r="K120" t="s">
        <v>1107</v>
      </c>
      <c r="L120" t="s">
        <v>1108</v>
      </c>
      <c r="M120" t="s">
        <v>1109</v>
      </c>
      <c r="N120">
        <v>1</v>
      </c>
      <c r="O120" t="s">
        <v>2256</v>
      </c>
      <c r="P120">
        <v>280</v>
      </c>
      <c r="Q120">
        <v>280</v>
      </c>
      <c r="R120" s="161">
        <v>45672</v>
      </c>
      <c r="S120" t="s">
        <v>3490</v>
      </c>
      <c r="T120" t="s">
        <v>3491</v>
      </c>
      <c r="U120" s="167">
        <v>45674.8881944444</v>
      </c>
      <c r="V120" t="s">
        <v>1104</v>
      </c>
      <c r="X120" t="s">
        <v>1111</v>
      </c>
      <c r="Y120" t="s">
        <v>1111</v>
      </c>
    </row>
    <row r="121" spans="1:25" x14ac:dyDescent="0.25">
      <c r="A121" t="s">
        <v>1100</v>
      </c>
      <c r="B121" t="s">
        <v>2252</v>
      </c>
      <c r="C121" t="s">
        <v>2396</v>
      </c>
      <c r="D121" t="s">
        <v>1213</v>
      </c>
      <c r="E121" t="s">
        <v>1214</v>
      </c>
      <c r="F121" s="167">
        <v>45637.536111111098</v>
      </c>
      <c r="G121" s="167">
        <v>45637.548611111102</v>
      </c>
      <c r="H121">
        <v>2024</v>
      </c>
      <c r="I121" t="s">
        <v>1250</v>
      </c>
      <c r="J121" t="s">
        <v>1106</v>
      </c>
      <c r="K121" t="s">
        <v>1107</v>
      </c>
      <c r="L121" t="s">
        <v>1108</v>
      </c>
      <c r="M121" t="s">
        <v>1109</v>
      </c>
      <c r="N121">
        <v>1</v>
      </c>
      <c r="O121" t="s">
        <v>2256</v>
      </c>
      <c r="P121">
        <v>700</v>
      </c>
      <c r="Q121">
        <v>350</v>
      </c>
      <c r="R121" s="161">
        <v>45672</v>
      </c>
      <c r="S121" t="s">
        <v>3490</v>
      </c>
      <c r="T121" t="s">
        <v>3491</v>
      </c>
      <c r="U121" s="167">
        <v>45674.8881944444</v>
      </c>
      <c r="V121" t="s">
        <v>1104</v>
      </c>
      <c r="X121" t="s">
        <v>1111</v>
      </c>
      <c r="Y121" t="s">
        <v>1111</v>
      </c>
    </row>
    <row r="122" spans="1:25" x14ac:dyDescent="0.25">
      <c r="A122" t="s">
        <v>1100</v>
      </c>
      <c r="B122" t="s">
        <v>2252</v>
      </c>
      <c r="C122" t="s">
        <v>2075</v>
      </c>
      <c r="D122" t="s">
        <v>2008</v>
      </c>
      <c r="E122" t="s">
        <v>2009</v>
      </c>
      <c r="F122" s="167">
        <v>45623.694444444402</v>
      </c>
      <c r="G122" s="167">
        <v>45623.719444444403</v>
      </c>
      <c r="H122">
        <v>2024</v>
      </c>
      <c r="I122" t="s">
        <v>1161</v>
      </c>
      <c r="J122" t="s">
        <v>1102</v>
      </c>
      <c r="K122" t="s">
        <v>1103</v>
      </c>
      <c r="L122" t="s">
        <v>1102</v>
      </c>
      <c r="M122" t="s">
        <v>1103</v>
      </c>
      <c r="N122">
        <v>1</v>
      </c>
      <c r="O122" t="s">
        <v>2332</v>
      </c>
      <c r="P122">
        <v>120</v>
      </c>
      <c r="Q122">
        <v>120</v>
      </c>
      <c r="R122" s="161">
        <v>45672</v>
      </c>
      <c r="S122" t="s">
        <v>3492</v>
      </c>
      <c r="T122" t="s">
        <v>3493</v>
      </c>
      <c r="U122" s="167">
        <v>45676.616666666698</v>
      </c>
      <c r="V122" t="s">
        <v>1104</v>
      </c>
      <c r="X122" t="s">
        <v>1111</v>
      </c>
      <c r="Y122" t="s">
        <v>1111</v>
      </c>
    </row>
    <row r="123" spans="1:25" x14ac:dyDescent="0.25">
      <c r="A123" t="s">
        <v>1100</v>
      </c>
      <c r="B123" t="s">
        <v>2252</v>
      </c>
      <c r="C123" t="s">
        <v>2069</v>
      </c>
      <c r="D123" t="s">
        <v>2070</v>
      </c>
      <c r="E123" t="s">
        <v>2071</v>
      </c>
      <c r="F123" s="167">
        <v>45623.576388888898</v>
      </c>
      <c r="G123" s="167">
        <v>45623.595138888901</v>
      </c>
      <c r="H123">
        <v>2024</v>
      </c>
      <c r="I123" t="s">
        <v>1161</v>
      </c>
      <c r="J123" t="s">
        <v>1102</v>
      </c>
      <c r="K123" t="s">
        <v>1103</v>
      </c>
      <c r="L123" t="s">
        <v>1102</v>
      </c>
      <c r="M123" t="s">
        <v>1103</v>
      </c>
      <c r="N123">
        <v>1</v>
      </c>
      <c r="O123" t="s">
        <v>2330</v>
      </c>
      <c r="P123">
        <v>120</v>
      </c>
      <c r="Q123">
        <v>120</v>
      </c>
      <c r="R123" s="161">
        <v>45672</v>
      </c>
      <c r="S123" t="s">
        <v>3494</v>
      </c>
      <c r="T123" t="s">
        <v>3495</v>
      </c>
      <c r="U123" s="167">
        <v>45677.0847222222</v>
      </c>
      <c r="V123" t="s">
        <v>1104</v>
      </c>
      <c r="X123" t="s">
        <v>1300</v>
      </c>
      <c r="Y123" t="s">
        <v>1300</v>
      </c>
    </row>
    <row r="124" spans="1:25" x14ac:dyDescent="0.25">
      <c r="A124" t="s">
        <v>1100</v>
      </c>
      <c r="B124" t="s">
        <v>2252</v>
      </c>
      <c r="C124" t="s">
        <v>2356</v>
      </c>
      <c r="D124" t="s">
        <v>2357</v>
      </c>
      <c r="E124" t="s">
        <v>2358</v>
      </c>
      <c r="F124" s="167">
        <v>45630.552777777797</v>
      </c>
      <c r="G124" s="167">
        <v>45630.586111111101</v>
      </c>
      <c r="H124">
        <v>2024</v>
      </c>
      <c r="I124" t="s">
        <v>1250</v>
      </c>
      <c r="J124" t="s">
        <v>1102</v>
      </c>
      <c r="K124" t="s">
        <v>1103</v>
      </c>
      <c r="L124" t="s">
        <v>1102</v>
      </c>
      <c r="M124" t="s">
        <v>1103</v>
      </c>
      <c r="N124">
        <v>1</v>
      </c>
      <c r="O124" t="s">
        <v>2330</v>
      </c>
      <c r="P124">
        <v>105</v>
      </c>
      <c r="Q124">
        <v>105</v>
      </c>
      <c r="R124" s="161">
        <v>45672</v>
      </c>
      <c r="S124" t="s">
        <v>3494</v>
      </c>
      <c r="T124" t="s">
        <v>3495</v>
      </c>
      <c r="U124" s="167">
        <v>45677.0847222222</v>
      </c>
      <c r="V124" t="s">
        <v>1104</v>
      </c>
      <c r="X124" t="s">
        <v>1110</v>
      </c>
      <c r="Y124" t="s">
        <v>1110</v>
      </c>
    </row>
    <row r="125" spans="1:25" x14ac:dyDescent="0.25">
      <c r="A125" t="s">
        <v>1100</v>
      </c>
      <c r="B125" t="s">
        <v>2252</v>
      </c>
      <c r="C125" t="s">
        <v>2338</v>
      </c>
      <c r="D125" t="s">
        <v>2339</v>
      </c>
      <c r="E125" t="s">
        <v>2340</v>
      </c>
      <c r="F125" s="167">
        <v>45627.545833333301</v>
      </c>
      <c r="G125" s="167">
        <v>45627.565972222197</v>
      </c>
      <c r="H125">
        <v>2024</v>
      </c>
      <c r="I125" t="s">
        <v>1250</v>
      </c>
      <c r="J125" t="s">
        <v>1102</v>
      </c>
      <c r="K125" t="s">
        <v>1103</v>
      </c>
      <c r="L125" t="s">
        <v>1102</v>
      </c>
      <c r="M125" t="s">
        <v>1103</v>
      </c>
      <c r="N125">
        <v>1</v>
      </c>
      <c r="O125" t="s">
        <v>2330</v>
      </c>
      <c r="P125">
        <v>408</v>
      </c>
      <c r="Q125">
        <v>408</v>
      </c>
      <c r="R125" s="161">
        <v>45672</v>
      </c>
      <c r="S125" t="s">
        <v>3494</v>
      </c>
      <c r="T125" t="s">
        <v>3495</v>
      </c>
      <c r="U125" s="167">
        <v>45677.0847222222</v>
      </c>
      <c r="V125" t="s">
        <v>1104</v>
      </c>
      <c r="X125" t="s">
        <v>1111</v>
      </c>
      <c r="Y125" t="s">
        <v>1111</v>
      </c>
    </row>
    <row r="126" spans="1:25" x14ac:dyDescent="0.25">
      <c r="A126" t="s">
        <v>1100</v>
      </c>
      <c r="B126" t="s">
        <v>2252</v>
      </c>
      <c r="C126" t="s">
        <v>2055</v>
      </c>
      <c r="D126" t="s">
        <v>2056</v>
      </c>
      <c r="E126" t="s">
        <v>2057</v>
      </c>
      <c r="F126" s="167">
        <v>45620.474305555603</v>
      </c>
      <c r="G126" s="167">
        <v>45620.485416666699</v>
      </c>
      <c r="H126">
        <v>2024</v>
      </c>
      <c r="I126" t="s">
        <v>1161</v>
      </c>
      <c r="J126" t="s">
        <v>1102</v>
      </c>
      <c r="K126" t="s">
        <v>1103</v>
      </c>
      <c r="L126" t="s">
        <v>1102</v>
      </c>
      <c r="M126" t="s">
        <v>1103</v>
      </c>
      <c r="N126">
        <v>1</v>
      </c>
      <c r="O126" t="s">
        <v>2312</v>
      </c>
      <c r="P126">
        <v>134.4</v>
      </c>
      <c r="Q126">
        <v>134.4</v>
      </c>
      <c r="R126" s="161">
        <v>45672</v>
      </c>
      <c r="S126" t="s">
        <v>3496</v>
      </c>
      <c r="T126" t="s">
        <v>3497</v>
      </c>
      <c r="U126" s="167">
        <v>45677.336111111101</v>
      </c>
      <c r="V126" t="s">
        <v>1104</v>
      </c>
      <c r="X126" t="s">
        <v>1110</v>
      </c>
      <c r="Y126" t="s">
        <v>1110</v>
      </c>
    </row>
    <row r="127" spans="1:25" x14ac:dyDescent="0.25">
      <c r="A127" t="s">
        <v>1100</v>
      </c>
      <c r="B127" t="s">
        <v>2252</v>
      </c>
      <c r="C127" t="s">
        <v>2066</v>
      </c>
      <c r="D127" t="s">
        <v>2067</v>
      </c>
      <c r="E127" t="s">
        <v>2068</v>
      </c>
      <c r="F127" s="167">
        <v>45623.504861111098</v>
      </c>
      <c r="G127" s="167">
        <v>45623.515972222202</v>
      </c>
      <c r="H127">
        <v>2024</v>
      </c>
      <c r="I127" t="s">
        <v>1161</v>
      </c>
      <c r="J127" t="s">
        <v>1102</v>
      </c>
      <c r="K127" t="s">
        <v>1103</v>
      </c>
      <c r="L127" t="s">
        <v>1102</v>
      </c>
      <c r="M127" t="s">
        <v>1103</v>
      </c>
      <c r="N127">
        <v>1</v>
      </c>
      <c r="O127" t="s">
        <v>2312</v>
      </c>
      <c r="P127">
        <v>120</v>
      </c>
      <c r="Q127">
        <v>120</v>
      </c>
      <c r="R127" s="161">
        <v>45672</v>
      </c>
      <c r="S127" t="s">
        <v>3496</v>
      </c>
      <c r="T127" t="s">
        <v>3497</v>
      </c>
      <c r="U127" s="167">
        <v>45677.336111111101</v>
      </c>
      <c r="V127" t="s">
        <v>1104</v>
      </c>
      <c r="X127" t="s">
        <v>1300</v>
      </c>
      <c r="Y127" t="s">
        <v>1300</v>
      </c>
    </row>
    <row r="128" spans="1:25" x14ac:dyDescent="0.25">
      <c r="A128" t="s">
        <v>1100</v>
      </c>
      <c r="B128" t="s">
        <v>2252</v>
      </c>
      <c r="C128" t="s">
        <v>2422</v>
      </c>
      <c r="D128" t="s">
        <v>1288</v>
      </c>
      <c r="E128" t="s">
        <v>1289</v>
      </c>
      <c r="F128" s="167">
        <v>45639.786111111098</v>
      </c>
      <c r="G128" s="167">
        <v>45639.798611111102</v>
      </c>
      <c r="H128">
        <v>2024</v>
      </c>
      <c r="I128" t="s">
        <v>1250</v>
      </c>
      <c r="J128" t="s">
        <v>1102</v>
      </c>
      <c r="K128" t="s">
        <v>1103</v>
      </c>
      <c r="L128" t="s">
        <v>1102</v>
      </c>
      <c r="M128" t="s">
        <v>1103</v>
      </c>
      <c r="N128">
        <v>1</v>
      </c>
      <c r="O128" t="s">
        <v>2423</v>
      </c>
      <c r="P128">
        <v>288</v>
      </c>
      <c r="Q128">
        <v>288</v>
      </c>
      <c r="R128" s="161">
        <v>45673</v>
      </c>
      <c r="S128" t="s">
        <v>3498</v>
      </c>
      <c r="T128" t="s">
        <v>3499</v>
      </c>
      <c r="U128" s="167">
        <v>45678.229166666701</v>
      </c>
      <c r="V128" t="s">
        <v>1104</v>
      </c>
      <c r="X128" t="s">
        <v>1221</v>
      </c>
      <c r="Y128" t="s">
        <v>1221</v>
      </c>
    </row>
    <row r="129" spans="1:25" x14ac:dyDescent="0.25">
      <c r="A129" t="s">
        <v>1100</v>
      </c>
      <c r="B129" t="s">
        <v>2252</v>
      </c>
      <c r="C129" t="s">
        <v>2424</v>
      </c>
      <c r="D129" t="s">
        <v>1353</v>
      </c>
      <c r="E129" t="s">
        <v>1354</v>
      </c>
      <c r="F129" s="167">
        <v>45639.838888888902</v>
      </c>
      <c r="G129" s="167">
        <v>45639.854861111096</v>
      </c>
      <c r="H129">
        <v>2024</v>
      </c>
      <c r="I129" t="s">
        <v>1250</v>
      </c>
      <c r="J129" t="s">
        <v>1102</v>
      </c>
      <c r="K129" t="s">
        <v>1103</v>
      </c>
      <c r="L129" t="s">
        <v>1102</v>
      </c>
      <c r="M129" t="s">
        <v>1103</v>
      </c>
      <c r="N129">
        <v>1</v>
      </c>
      <c r="O129" t="s">
        <v>2423</v>
      </c>
      <c r="P129">
        <v>288</v>
      </c>
      <c r="Q129">
        <v>288</v>
      </c>
      <c r="R129" s="161">
        <v>45673</v>
      </c>
      <c r="S129" t="s">
        <v>3498</v>
      </c>
      <c r="T129" t="s">
        <v>3499</v>
      </c>
      <c r="U129" s="167">
        <v>45678.229166666701</v>
      </c>
      <c r="V129" t="s">
        <v>1104</v>
      </c>
      <c r="X129" t="s">
        <v>1221</v>
      </c>
      <c r="Y129" t="s">
        <v>1221</v>
      </c>
    </row>
    <row r="130" spans="1:25" x14ac:dyDescent="0.25">
      <c r="A130" t="s">
        <v>1100</v>
      </c>
      <c r="B130" t="s">
        <v>2252</v>
      </c>
      <c r="C130" t="s">
        <v>2429</v>
      </c>
      <c r="D130" t="s">
        <v>1275</v>
      </c>
      <c r="E130" t="s">
        <v>1276</v>
      </c>
      <c r="F130" s="167">
        <v>45640.745833333298</v>
      </c>
      <c r="G130" s="167">
        <v>45640.768750000003</v>
      </c>
      <c r="H130">
        <v>2024</v>
      </c>
      <c r="I130" t="s">
        <v>1250</v>
      </c>
      <c r="J130" t="s">
        <v>1102</v>
      </c>
      <c r="K130" t="s">
        <v>1103</v>
      </c>
      <c r="L130" t="s">
        <v>1102</v>
      </c>
      <c r="M130" t="s">
        <v>1103</v>
      </c>
      <c r="N130">
        <v>1</v>
      </c>
      <c r="O130" t="s">
        <v>2423</v>
      </c>
      <c r="P130">
        <v>288</v>
      </c>
      <c r="Q130">
        <v>288</v>
      </c>
      <c r="R130" s="161">
        <v>45673</v>
      </c>
      <c r="S130" t="s">
        <v>3498</v>
      </c>
      <c r="T130" t="s">
        <v>3499</v>
      </c>
      <c r="U130" s="167">
        <v>45678.229166666701</v>
      </c>
      <c r="V130" t="s">
        <v>1104</v>
      </c>
      <c r="X130" t="s">
        <v>1221</v>
      </c>
      <c r="Y130" t="s">
        <v>1221</v>
      </c>
    </row>
    <row r="131" spans="1:25" x14ac:dyDescent="0.25">
      <c r="A131" t="s">
        <v>1100</v>
      </c>
      <c r="B131" t="s">
        <v>2252</v>
      </c>
      <c r="C131" t="s">
        <v>2401</v>
      </c>
      <c r="D131" t="s">
        <v>1201</v>
      </c>
      <c r="E131" t="s">
        <v>1202</v>
      </c>
      <c r="F131" s="167">
        <v>45637.5756944444</v>
      </c>
      <c r="G131" s="167">
        <v>45637.597222222197</v>
      </c>
      <c r="H131">
        <v>2024</v>
      </c>
      <c r="I131" t="s">
        <v>1250</v>
      </c>
      <c r="J131" t="s">
        <v>1102</v>
      </c>
      <c r="K131" t="s">
        <v>1103</v>
      </c>
      <c r="L131" t="s">
        <v>1102</v>
      </c>
      <c r="M131" t="s">
        <v>1103</v>
      </c>
      <c r="N131">
        <v>1</v>
      </c>
      <c r="O131" t="s">
        <v>2347</v>
      </c>
      <c r="P131">
        <v>132</v>
      </c>
      <c r="Q131">
        <v>132</v>
      </c>
      <c r="R131" s="161">
        <v>45674</v>
      </c>
      <c r="S131" t="s">
        <v>3500</v>
      </c>
      <c r="T131" t="s">
        <v>3501</v>
      </c>
      <c r="U131" s="167">
        <v>45678.615277777797</v>
      </c>
      <c r="V131" t="s">
        <v>1104</v>
      </c>
      <c r="X131" t="s">
        <v>1110</v>
      </c>
      <c r="Y131" t="s">
        <v>1110</v>
      </c>
    </row>
    <row r="132" spans="1:25" x14ac:dyDescent="0.25">
      <c r="A132" t="s">
        <v>1100</v>
      </c>
      <c r="B132" t="s">
        <v>2252</v>
      </c>
      <c r="C132" t="s">
        <v>2346</v>
      </c>
      <c r="D132" t="s">
        <v>1972</v>
      </c>
      <c r="E132" t="s">
        <v>1973</v>
      </c>
      <c r="F132" s="167">
        <v>45629.480555555601</v>
      </c>
      <c r="G132" s="167">
        <v>45629.545138888898</v>
      </c>
      <c r="H132">
        <v>2024</v>
      </c>
      <c r="I132" t="s">
        <v>1250</v>
      </c>
      <c r="J132" t="s">
        <v>1102</v>
      </c>
      <c r="K132" t="s">
        <v>1103</v>
      </c>
      <c r="L132" t="s">
        <v>1102</v>
      </c>
      <c r="M132" t="s">
        <v>1103</v>
      </c>
      <c r="N132">
        <v>1</v>
      </c>
      <c r="O132" t="s">
        <v>2347</v>
      </c>
      <c r="P132">
        <v>1176</v>
      </c>
      <c r="Q132">
        <v>72</v>
      </c>
      <c r="R132" s="161">
        <v>45674</v>
      </c>
      <c r="S132" t="s">
        <v>3500</v>
      </c>
      <c r="T132" t="s">
        <v>3501</v>
      </c>
      <c r="U132" s="167">
        <v>45678.615277777797</v>
      </c>
      <c r="V132" t="s">
        <v>1104</v>
      </c>
      <c r="X132" t="s">
        <v>1300</v>
      </c>
      <c r="Y132" t="s">
        <v>1300</v>
      </c>
    </row>
    <row r="133" spans="1:25" x14ac:dyDescent="0.25">
      <c r="A133" t="s">
        <v>1100</v>
      </c>
      <c r="B133" t="s">
        <v>2252</v>
      </c>
      <c r="C133" t="s">
        <v>2343</v>
      </c>
      <c r="D133" t="s">
        <v>1547</v>
      </c>
      <c r="E133" t="s">
        <v>1804</v>
      </c>
      <c r="F133" s="167">
        <v>45628.556944444397</v>
      </c>
      <c r="G133" s="167">
        <v>45628.610416666699</v>
      </c>
      <c r="H133">
        <v>2024</v>
      </c>
      <c r="I133" t="s">
        <v>1250</v>
      </c>
      <c r="J133" t="s">
        <v>1166</v>
      </c>
      <c r="K133" t="s">
        <v>1167</v>
      </c>
      <c r="L133" t="s">
        <v>1166</v>
      </c>
      <c r="M133" t="s">
        <v>1167</v>
      </c>
      <c r="N133">
        <v>1</v>
      </c>
      <c r="O133" t="s">
        <v>2313</v>
      </c>
      <c r="P133">
        <v>1642.2</v>
      </c>
      <c r="Q133">
        <v>1088.8499999999999</v>
      </c>
      <c r="R133" s="161">
        <v>45678</v>
      </c>
      <c r="S133" t="s">
        <v>3502</v>
      </c>
      <c r="T133" t="s">
        <v>3503</v>
      </c>
      <c r="U133" s="167">
        <v>45679.880555555603</v>
      </c>
      <c r="V133" t="s">
        <v>1104</v>
      </c>
      <c r="X133" t="s">
        <v>1110</v>
      </c>
      <c r="Y133" t="s">
        <v>1110</v>
      </c>
    </row>
    <row r="134" spans="1:25" x14ac:dyDescent="0.25">
      <c r="A134" t="s">
        <v>1100</v>
      </c>
      <c r="B134" t="s">
        <v>2252</v>
      </c>
      <c r="C134" t="s">
        <v>2058</v>
      </c>
      <c r="D134" t="s">
        <v>2059</v>
      </c>
      <c r="E134" t="s">
        <v>2060</v>
      </c>
      <c r="F134" s="167">
        <v>45620.506249999999</v>
      </c>
      <c r="G134" s="167">
        <v>45620.533333333296</v>
      </c>
      <c r="H134">
        <v>2024</v>
      </c>
      <c r="I134" t="s">
        <v>1161</v>
      </c>
      <c r="J134" t="s">
        <v>1166</v>
      </c>
      <c r="K134" t="s">
        <v>1167</v>
      </c>
      <c r="L134" t="s">
        <v>1166</v>
      </c>
      <c r="M134" t="s">
        <v>1167</v>
      </c>
      <c r="N134">
        <v>1</v>
      </c>
      <c r="O134" t="s">
        <v>2313</v>
      </c>
      <c r="P134">
        <v>56</v>
      </c>
      <c r="Q134">
        <v>56</v>
      </c>
      <c r="R134" s="161">
        <v>45678</v>
      </c>
      <c r="S134" t="s">
        <v>3504</v>
      </c>
      <c r="T134" t="s">
        <v>3505</v>
      </c>
      <c r="U134" s="167">
        <v>45679.880555555603</v>
      </c>
      <c r="V134" t="s">
        <v>1104</v>
      </c>
      <c r="X134" t="s">
        <v>1300</v>
      </c>
      <c r="Y134" t="s">
        <v>1300</v>
      </c>
    </row>
    <row r="135" spans="1:25" x14ac:dyDescent="0.25">
      <c r="A135" t="s">
        <v>1100</v>
      </c>
      <c r="B135" t="s">
        <v>2252</v>
      </c>
      <c r="C135" t="s">
        <v>2061</v>
      </c>
      <c r="D135" t="s">
        <v>1547</v>
      </c>
      <c r="E135" t="s">
        <v>1804</v>
      </c>
      <c r="F135" s="167">
        <v>45620.809722222199</v>
      </c>
      <c r="G135" s="167">
        <v>45620.841666666704</v>
      </c>
      <c r="H135">
        <v>2024</v>
      </c>
      <c r="I135" t="s">
        <v>1161</v>
      </c>
      <c r="J135" t="s">
        <v>1166</v>
      </c>
      <c r="K135" t="s">
        <v>1167</v>
      </c>
      <c r="L135" t="s">
        <v>1166</v>
      </c>
      <c r="M135" t="s">
        <v>1167</v>
      </c>
      <c r="N135">
        <v>1</v>
      </c>
      <c r="O135" t="s">
        <v>2313</v>
      </c>
      <c r="P135">
        <v>595</v>
      </c>
      <c r="Q135">
        <v>595</v>
      </c>
      <c r="R135" s="161">
        <v>45678</v>
      </c>
      <c r="S135" t="s">
        <v>3506</v>
      </c>
      <c r="T135" t="s">
        <v>3507</v>
      </c>
      <c r="U135" s="167">
        <v>45679.880555555603</v>
      </c>
      <c r="V135" t="s">
        <v>1104</v>
      </c>
      <c r="X135" t="s">
        <v>1110</v>
      </c>
      <c r="Y135" t="s">
        <v>1110</v>
      </c>
    </row>
    <row r="136" spans="1:25" x14ac:dyDescent="0.25">
      <c r="A136" t="s">
        <v>1100</v>
      </c>
      <c r="B136" t="s">
        <v>2252</v>
      </c>
      <c r="C136" t="s">
        <v>1526</v>
      </c>
      <c r="D136" t="s">
        <v>1139</v>
      </c>
      <c r="E136" t="s">
        <v>1140</v>
      </c>
      <c r="F136" s="167">
        <v>45456.536111111098</v>
      </c>
      <c r="G136" s="167">
        <v>45456.595138888901</v>
      </c>
      <c r="H136">
        <v>2024</v>
      </c>
      <c r="I136" t="s">
        <v>1101</v>
      </c>
      <c r="J136" t="s">
        <v>1106</v>
      </c>
      <c r="K136" t="s">
        <v>1107</v>
      </c>
      <c r="L136" t="s">
        <v>1108</v>
      </c>
      <c r="M136" t="s">
        <v>1109</v>
      </c>
      <c r="N136">
        <v>1</v>
      </c>
      <c r="O136" t="s">
        <v>2257</v>
      </c>
      <c r="P136">
        <v>6790</v>
      </c>
      <c r="Q136">
        <v>-6790</v>
      </c>
      <c r="R136" s="161">
        <v>45679</v>
      </c>
      <c r="S136" t="s">
        <v>3508</v>
      </c>
      <c r="T136" t="s">
        <v>3509</v>
      </c>
      <c r="U136" s="167">
        <v>45681.163194444402</v>
      </c>
      <c r="V136" t="s">
        <v>1116</v>
      </c>
      <c r="X136" t="s">
        <v>1111</v>
      </c>
      <c r="Y136" t="s">
        <v>1111</v>
      </c>
    </row>
    <row r="137" spans="1:25" x14ac:dyDescent="0.25">
      <c r="A137" t="s">
        <v>1100</v>
      </c>
      <c r="B137" t="s">
        <v>2252</v>
      </c>
      <c r="C137" t="s">
        <v>1526</v>
      </c>
      <c r="D137" t="s">
        <v>1139</v>
      </c>
      <c r="E137" t="s">
        <v>1140</v>
      </c>
      <c r="F137" s="167">
        <v>45456.536111111098</v>
      </c>
      <c r="G137" s="167">
        <v>45456.595138888901</v>
      </c>
      <c r="H137">
        <v>2024</v>
      </c>
      <c r="I137" t="s">
        <v>1101</v>
      </c>
      <c r="J137" t="s">
        <v>1106</v>
      </c>
      <c r="K137" t="s">
        <v>1107</v>
      </c>
      <c r="L137" t="s">
        <v>1108</v>
      </c>
      <c r="M137" t="s">
        <v>1109</v>
      </c>
      <c r="N137">
        <v>1</v>
      </c>
      <c r="O137" t="s">
        <v>2257</v>
      </c>
      <c r="P137">
        <v>8750</v>
      </c>
      <c r="Q137">
        <v>6440</v>
      </c>
      <c r="R137" s="161">
        <v>45679</v>
      </c>
      <c r="S137" t="s">
        <v>3508</v>
      </c>
      <c r="T137" t="s">
        <v>3509</v>
      </c>
      <c r="U137" s="167">
        <v>45681.163194444402</v>
      </c>
      <c r="V137" t="s">
        <v>1116</v>
      </c>
      <c r="X137" t="s">
        <v>1111</v>
      </c>
      <c r="Y137" t="s">
        <v>1111</v>
      </c>
    </row>
    <row r="138" spans="1:25" x14ac:dyDescent="0.25">
      <c r="A138" t="s">
        <v>1100</v>
      </c>
      <c r="B138" t="s">
        <v>2252</v>
      </c>
      <c r="C138" t="s">
        <v>2278</v>
      </c>
      <c r="D138" t="s">
        <v>2279</v>
      </c>
      <c r="E138" t="s">
        <v>2280</v>
      </c>
      <c r="F138" s="167">
        <v>45616.482638888898</v>
      </c>
      <c r="G138" s="167">
        <v>45616.505555555603</v>
      </c>
      <c r="H138">
        <v>2024</v>
      </c>
      <c r="I138" t="s">
        <v>1161</v>
      </c>
      <c r="J138" t="s">
        <v>1106</v>
      </c>
      <c r="K138" t="s">
        <v>1107</v>
      </c>
      <c r="L138" t="s">
        <v>1108</v>
      </c>
      <c r="M138" t="s">
        <v>1109</v>
      </c>
      <c r="N138">
        <v>1</v>
      </c>
      <c r="O138" t="s">
        <v>2257</v>
      </c>
      <c r="P138">
        <v>595</v>
      </c>
      <c r="Q138">
        <v>595</v>
      </c>
      <c r="R138" s="161">
        <v>45679</v>
      </c>
      <c r="S138" t="s">
        <v>3508</v>
      </c>
      <c r="T138" t="s">
        <v>3509</v>
      </c>
      <c r="U138" s="167">
        <v>45681.163194444402</v>
      </c>
      <c r="V138" t="s">
        <v>1104</v>
      </c>
      <c r="X138" t="s">
        <v>1111</v>
      </c>
      <c r="Y138" t="s">
        <v>1111</v>
      </c>
    </row>
    <row r="139" spans="1:25" x14ac:dyDescent="0.25">
      <c r="A139" t="s">
        <v>1100</v>
      </c>
      <c r="B139" t="s">
        <v>2252</v>
      </c>
      <c r="C139" t="s">
        <v>2295</v>
      </c>
      <c r="D139" t="s">
        <v>1113</v>
      </c>
      <c r="E139" t="s">
        <v>1114</v>
      </c>
      <c r="F139" s="167">
        <v>45616.781944444403</v>
      </c>
      <c r="G139" s="167">
        <v>45616.804861111101</v>
      </c>
      <c r="H139">
        <v>2024</v>
      </c>
      <c r="I139" t="s">
        <v>1161</v>
      </c>
      <c r="J139" t="s">
        <v>1106</v>
      </c>
      <c r="K139" t="s">
        <v>1107</v>
      </c>
      <c r="L139" t="s">
        <v>1108</v>
      </c>
      <c r="M139" t="s">
        <v>1109</v>
      </c>
      <c r="N139">
        <v>1</v>
      </c>
      <c r="O139" t="s">
        <v>2257</v>
      </c>
      <c r="P139">
        <v>192.5</v>
      </c>
      <c r="Q139">
        <v>192.5</v>
      </c>
      <c r="R139" s="161">
        <v>45679</v>
      </c>
      <c r="S139" t="s">
        <v>3508</v>
      </c>
      <c r="T139" t="s">
        <v>3509</v>
      </c>
      <c r="U139" s="167">
        <v>45681.163194444402</v>
      </c>
      <c r="V139" t="s">
        <v>1104</v>
      </c>
      <c r="X139" t="s">
        <v>1105</v>
      </c>
      <c r="Y139" t="s">
        <v>1105</v>
      </c>
    </row>
    <row r="140" spans="1:25" x14ac:dyDescent="0.25">
      <c r="A140" t="s">
        <v>1100</v>
      </c>
      <c r="B140" t="s">
        <v>2252</v>
      </c>
      <c r="C140" t="s">
        <v>2387</v>
      </c>
      <c r="D140" t="s">
        <v>1151</v>
      </c>
      <c r="E140" t="s">
        <v>1152</v>
      </c>
      <c r="F140" s="167">
        <v>45635.6694444444</v>
      </c>
      <c r="G140" s="167">
        <v>45635.682638888902</v>
      </c>
      <c r="H140">
        <v>2024</v>
      </c>
      <c r="I140" t="s">
        <v>1250</v>
      </c>
      <c r="J140" t="s">
        <v>1106</v>
      </c>
      <c r="K140" t="s">
        <v>1107</v>
      </c>
      <c r="L140" t="s">
        <v>1108</v>
      </c>
      <c r="M140" t="s">
        <v>1109</v>
      </c>
      <c r="N140">
        <v>1</v>
      </c>
      <c r="O140" t="s">
        <v>2257</v>
      </c>
      <c r="P140">
        <v>122.5</v>
      </c>
      <c r="Q140">
        <v>122.5</v>
      </c>
      <c r="R140" s="161">
        <v>45679</v>
      </c>
      <c r="S140" t="s">
        <v>3508</v>
      </c>
      <c r="T140" t="s">
        <v>3509</v>
      </c>
      <c r="U140" s="167">
        <v>45681.163194444402</v>
      </c>
      <c r="V140" t="s">
        <v>1104</v>
      </c>
      <c r="X140" t="s">
        <v>1110</v>
      </c>
      <c r="Y140" t="s">
        <v>1110</v>
      </c>
    </row>
    <row r="141" spans="1:25" x14ac:dyDescent="0.25">
      <c r="A141" t="s">
        <v>1100</v>
      </c>
      <c r="B141" t="s">
        <v>2252</v>
      </c>
      <c r="C141" t="s">
        <v>2405</v>
      </c>
      <c r="D141" t="s">
        <v>1342</v>
      </c>
      <c r="E141" t="s">
        <v>1343</v>
      </c>
      <c r="F141" s="167">
        <v>45637.728472222203</v>
      </c>
      <c r="G141" s="167">
        <v>45637.739583333299</v>
      </c>
      <c r="H141">
        <v>2024</v>
      </c>
      <c r="I141" t="s">
        <v>1250</v>
      </c>
      <c r="J141" t="s">
        <v>1106</v>
      </c>
      <c r="K141" t="s">
        <v>1107</v>
      </c>
      <c r="L141" t="s">
        <v>1108</v>
      </c>
      <c r="M141" t="s">
        <v>1109</v>
      </c>
      <c r="N141">
        <v>1</v>
      </c>
      <c r="O141" t="s">
        <v>2257</v>
      </c>
      <c r="P141">
        <v>455</v>
      </c>
      <c r="Q141">
        <v>455</v>
      </c>
      <c r="R141" s="161">
        <v>45679</v>
      </c>
      <c r="S141" t="s">
        <v>3508</v>
      </c>
      <c r="T141" t="s">
        <v>3509</v>
      </c>
      <c r="U141" s="167">
        <v>45681.163194444402</v>
      </c>
      <c r="V141" t="s">
        <v>1104</v>
      </c>
      <c r="X141" t="s">
        <v>1105</v>
      </c>
      <c r="Y141" t="s">
        <v>1105</v>
      </c>
    </row>
    <row r="142" spans="1:25" x14ac:dyDescent="0.25">
      <c r="A142" t="s">
        <v>1100</v>
      </c>
      <c r="B142" t="s">
        <v>2252</v>
      </c>
      <c r="C142" t="s">
        <v>2311</v>
      </c>
      <c r="D142" t="s">
        <v>1367</v>
      </c>
      <c r="E142" t="s">
        <v>1368</v>
      </c>
      <c r="F142" s="167">
        <v>45619.777777777803</v>
      </c>
      <c r="G142" s="167">
        <v>45619.808333333298</v>
      </c>
      <c r="H142">
        <v>2024</v>
      </c>
      <c r="I142" t="s">
        <v>1161</v>
      </c>
      <c r="J142" t="s">
        <v>1106</v>
      </c>
      <c r="K142" t="s">
        <v>1107</v>
      </c>
      <c r="L142" t="s">
        <v>1108</v>
      </c>
      <c r="M142" t="s">
        <v>1109</v>
      </c>
      <c r="N142">
        <v>1</v>
      </c>
      <c r="O142" t="s">
        <v>2257</v>
      </c>
      <c r="P142">
        <v>175</v>
      </c>
      <c r="Q142">
        <v>175</v>
      </c>
      <c r="R142" s="161">
        <v>45679</v>
      </c>
      <c r="S142" t="s">
        <v>3508</v>
      </c>
      <c r="T142" t="s">
        <v>3509</v>
      </c>
      <c r="U142" s="167">
        <v>45681.163194444402</v>
      </c>
      <c r="V142" t="s">
        <v>1104</v>
      </c>
      <c r="X142" t="s">
        <v>1105</v>
      </c>
      <c r="Y142" t="s">
        <v>1105</v>
      </c>
    </row>
    <row r="143" spans="1:25" x14ac:dyDescent="0.25">
      <c r="A143" t="s">
        <v>1100</v>
      </c>
      <c r="B143" t="s">
        <v>2252</v>
      </c>
      <c r="C143" t="s">
        <v>2318</v>
      </c>
      <c r="D143" t="s">
        <v>1118</v>
      </c>
      <c r="E143" t="s">
        <v>1119</v>
      </c>
      <c r="F143" s="167">
        <v>45622.488888888904</v>
      </c>
      <c r="G143" s="167">
        <v>45622.5222222222</v>
      </c>
      <c r="H143">
        <v>2024</v>
      </c>
      <c r="I143" t="s">
        <v>1161</v>
      </c>
      <c r="J143" t="s">
        <v>1106</v>
      </c>
      <c r="K143" t="s">
        <v>1107</v>
      </c>
      <c r="L143" t="s">
        <v>1108</v>
      </c>
      <c r="M143" t="s">
        <v>1109</v>
      </c>
      <c r="N143">
        <v>1</v>
      </c>
      <c r="O143" t="s">
        <v>2257</v>
      </c>
      <c r="P143">
        <v>122.5</v>
      </c>
      <c r="Q143">
        <v>122.5</v>
      </c>
      <c r="R143" s="161">
        <v>45679</v>
      </c>
      <c r="S143" t="s">
        <v>3508</v>
      </c>
      <c r="T143" t="s">
        <v>3509</v>
      </c>
      <c r="U143" s="167">
        <v>45681.163194444402</v>
      </c>
      <c r="V143" t="s">
        <v>1104</v>
      </c>
      <c r="X143" t="s">
        <v>1105</v>
      </c>
      <c r="Y143" t="s">
        <v>1105</v>
      </c>
    </row>
    <row r="144" spans="1:25" x14ac:dyDescent="0.25">
      <c r="A144" t="s">
        <v>1100</v>
      </c>
      <c r="B144" t="s">
        <v>2252</v>
      </c>
      <c r="C144" t="s">
        <v>2438</v>
      </c>
      <c r="D144" t="s">
        <v>1215</v>
      </c>
      <c r="E144" t="s">
        <v>1216</v>
      </c>
      <c r="F144" s="167">
        <v>45641.559722222199</v>
      </c>
      <c r="G144" s="167">
        <v>45641.574305555601</v>
      </c>
      <c r="H144">
        <v>2024</v>
      </c>
      <c r="I144" t="s">
        <v>1250</v>
      </c>
      <c r="J144" t="s">
        <v>1106</v>
      </c>
      <c r="K144" t="s">
        <v>1107</v>
      </c>
      <c r="L144" t="s">
        <v>1108</v>
      </c>
      <c r="M144" t="s">
        <v>1109</v>
      </c>
      <c r="N144">
        <v>1</v>
      </c>
      <c r="O144" t="s">
        <v>2257</v>
      </c>
      <c r="P144">
        <v>420</v>
      </c>
      <c r="Q144">
        <v>420</v>
      </c>
      <c r="R144" s="161">
        <v>45679</v>
      </c>
      <c r="S144" t="s">
        <v>3508</v>
      </c>
      <c r="T144" t="s">
        <v>3509</v>
      </c>
      <c r="U144" s="167">
        <v>45681.163194444402</v>
      </c>
      <c r="V144" t="s">
        <v>1104</v>
      </c>
      <c r="X144" t="s">
        <v>1221</v>
      </c>
      <c r="Y144" t="s">
        <v>1221</v>
      </c>
    </row>
    <row r="145" spans="1:25" x14ac:dyDescent="0.25">
      <c r="A145" t="s">
        <v>1100</v>
      </c>
      <c r="B145" t="s">
        <v>2252</v>
      </c>
      <c r="C145" t="s">
        <v>2439</v>
      </c>
      <c r="D145" t="s">
        <v>2440</v>
      </c>
      <c r="E145" t="s">
        <v>2441</v>
      </c>
      <c r="F145" s="167">
        <v>45641.574999999997</v>
      </c>
      <c r="G145" s="167">
        <v>45641.592361111099</v>
      </c>
      <c r="H145">
        <v>2024</v>
      </c>
      <c r="I145" t="s">
        <v>1250</v>
      </c>
      <c r="J145" t="s">
        <v>1106</v>
      </c>
      <c r="K145" t="s">
        <v>1107</v>
      </c>
      <c r="L145" t="s">
        <v>1108</v>
      </c>
      <c r="M145" t="s">
        <v>1109</v>
      </c>
      <c r="N145">
        <v>1</v>
      </c>
      <c r="O145" t="s">
        <v>2257</v>
      </c>
      <c r="P145">
        <v>245</v>
      </c>
      <c r="Q145">
        <v>245</v>
      </c>
      <c r="R145" s="161">
        <v>45679</v>
      </c>
      <c r="S145" t="s">
        <v>3508</v>
      </c>
      <c r="T145" t="s">
        <v>3509</v>
      </c>
      <c r="U145" s="167">
        <v>45681.163194444402</v>
      </c>
      <c r="V145" t="s">
        <v>1104</v>
      </c>
      <c r="X145" t="s">
        <v>1221</v>
      </c>
      <c r="Y145" t="s">
        <v>1221</v>
      </c>
    </row>
    <row r="146" spans="1:25" x14ac:dyDescent="0.25">
      <c r="A146" t="s">
        <v>1100</v>
      </c>
      <c r="B146" t="s">
        <v>2252</v>
      </c>
      <c r="C146" t="s">
        <v>2450</v>
      </c>
      <c r="D146" t="s">
        <v>1278</v>
      </c>
      <c r="E146" t="s">
        <v>1279</v>
      </c>
      <c r="F146" s="167">
        <v>45642.621527777803</v>
      </c>
      <c r="G146" s="167">
        <v>45642.638888888898</v>
      </c>
      <c r="H146">
        <v>2024</v>
      </c>
      <c r="I146" t="s">
        <v>1250</v>
      </c>
      <c r="J146" t="s">
        <v>1106</v>
      </c>
      <c r="K146" t="s">
        <v>1107</v>
      </c>
      <c r="L146" t="s">
        <v>1108</v>
      </c>
      <c r="M146" t="s">
        <v>1109</v>
      </c>
      <c r="N146">
        <v>1</v>
      </c>
      <c r="O146" t="s">
        <v>2257</v>
      </c>
      <c r="P146">
        <v>420</v>
      </c>
      <c r="Q146">
        <v>420</v>
      </c>
      <c r="R146" s="161">
        <v>45679</v>
      </c>
      <c r="S146" t="s">
        <v>3508</v>
      </c>
      <c r="T146" t="s">
        <v>3509</v>
      </c>
      <c r="U146" s="167">
        <v>45681.163194444402</v>
      </c>
      <c r="V146" t="s">
        <v>1104</v>
      </c>
      <c r="X146" t="s">
        <v>1221</v>
      </c>
      <c r="Y146" t="s">
        <v>1221</v>
      </c>
    </row>
    <row r="147" spans="1:25" x14ac:dyDescent="0.25">
      <c r="A147" t="s">
        <v>1100</v>
      </c>
      <c r="B147" t="s">
        <v>2252</v>
      </c>
      <c r="C147" t="s">
        <v>2292</v>
      </c>
      <c r="D147" t="s">
        <v>1296</v>
      </c>
      <c r="E147" t="s">
        <v>1297</v>
      </c>
      <c r="F147" s="167">
        <v>45616.734027777798</v>
      </c>
      <c r="G147" s="167">
        <v>45616.757638888899</v>
      </c>
      <c r="H147">
        <v>2024</v>
      </c>
      <c r="I147" t="s">
        <v>1161</v>
      </c>
      <c r="J147" t="s">
        <v>1106</v>
      </c>
      <c r="K147" t="s">
        <v>1107</v>
      </c>
      <c r="L147" t="s">
        <v>1108</v>
      </c>
      <c r="M147" t="s">
        <v>1109</v>
      </c>
      <c r="N147">
        <v>1</v>
      </c>
      <c r="O147" t="s">
        <v>2257</v>
      </c>
      <c r="P147">
        <v>70</v>
      </c>
      <c r="Q147">
        <v>70</v>
      </c>
      <c r="R147" s="161">
        <v>45679</v>
      </c>
      <c r="S147" t="s">
        <v>3508</v>
      </c>
      <c r="T147" t="s">
        <v>3509</v>
      </c>
      <c r="U147" s="167">
        <v>45681.163194444402</v>
      </c>
      <c r="V147" t="s">
        <v>1104</v>
      </c>
      <c r="X147" t="s">
        <v>1105</v>
      </c>
      <c r="Y147" t="s">
        <v>1105</v>
      </c>
    </row>
    <row r="148" spans="1:25" x14ac:dyDescent="0.25">
      <c r="A148" t="s">
        <v>1100</v>
      </c>
      <c r="B148" t="s">
        <v>2252</v>
      </c>
      <c r="C148" t="s">
        <v>2416</v>
      </c>
      <c r="D148" t="s">
        <v>1174</v>
      </c>
      <c r="E148" t="s">
        <v>1175</v>
      </c>
      <c r="F148" s="167">
        <v>45639.622916666704</v>
      </c>
      <c r="G148" s="167">
        <v>45639.641666666699</v>
      </c>
      <c r="H148">
        <v>2024</v>
      </c>
      <c r="I148" t="s">
        <v>1250</v>
      </c>
      <c r="J148" t="s">
        <v>1106</v>
      </c>
      <c r="K148" t="s">
        <v>1107</v>
      </c>
      <c r="L148" t="s">
        <v>1108</v>
      </c>
      <c r="M148" t="s">
        <v>1109</v>
      </c>
      <c r="N148">
        <v>1</v>
      </c>
      <c r="O148" t="s">
        <v>2257</v>
      </c>
      <c r="P148">
        <v>560</v>
      </c>
      <c r="Q148">
        <v>560</v>
      </c>
      <c r="R148" s="161">
        <v>45679</v>
      </c>
      <c r="S148" t="s">
        <v>3508</v>
      </c>
      <c r="T148" t="s">
        <v>3509</v>
      </c>
      <c r="U148" s="167">
        <v>45681.163194444402</v>
      </c>
      <c r="V148" t="s">
        <v>1104</v>
      </c>
      <c r="X148" t="s">
        <v>1221</v>
      </c>
      <c r="Y148" t="s">
        <v>1221</v>
      </c>
    </row>
    <row r="149" spans="1:25" x14ac:dyDescent="0.25">
      <c r="A149" t="s">
        <v>1100</v>
      </c>
      <c r="B149" t="s">
        <v>2252</v>
      </c>
      <c r="C149" t="s">
        <v>2442</v>
      </c>
      <c r="D149" t="s">
        <v>1827</v>
      </c>
      <c r="E149" t="s">
        <v>1828</v>
      </c>
      <c r="F149" s="167">
        <v>45641.602083333302</v>
      </c>
      <c r="G149" s="167">
        <v>45641.619444444397</v>
      </c>
      <c r="H149">
        <v>2024</v>
      </c>
      <c r="I149" t="s">
        <v>1250</v>
      </c>
      <c r="J149" t="s">
        <v>1106</v>
      </c>
      <c r="K149" t="s">
        <v>1107</v>
      </c>
      <c r="L149" t="s">
        <v>1108</v>
      </c>
      <c r="M149" t="s">
        <v>1109</v>
      </c>
      <c r="N149">
        <v>1</v>
      </c>
      <c r="O149" t="s">
        <v>2257</v>
      </c>
      <c r="P149">
        <v>140</v>
      </c>
      <c r="Q149">
        <v>140</v>
      </c>
      <c r="R149" s="161">
        <v>45679</v>
      </c>
      <c r="S149" t="s">
        <v>3508</v>
      </c>
      <c r="T149" t="s">
        <v>3509</v>
      </c>
      <c r="U149" s="167">
        <v>45681.163194444402</v>
      </c>
      <c r="V149" t="s">
        <v>1104</v>
      </c>
      <c r="X149" t="s">
        <v>1221</v>
      </c>
      <c r="Y149" t="s">
        <v>1221</v>
      </c>
    </row>
    <row r="150" spans="1:25" x14ac:dyDescent="0.25">
      <c r="A150" t="s">
        <v>1100</v>
      </c>
      <c r="B150" t="s">
        <v>2252</v>
      </c>
      <c r="C150" t="s">
        <v>2446</v>
      </c>
      <c r="D150" t="s">
        <v>1219</v>
      </c>
      <c r="E150" t="s">
        <v>1220</v>
      </c>
      <c r="F150" s="167">
        <v>45641.731249999997</v>
      </c>
      <c r="G150" s="167">
        <v>45641.737500000003</v>
      </c>
      <c r="H150">
        <v>2024</v>
      </c>
      <c r="I150" t="s">
        <v>1250</v>
      </c>
      <c r="J150" t="s">
        <v>1106</v>
      </c>
      <c r="K150" t="s">
        <v>1107</v>
      </c>
      <c r="L150" t="s">
        <v>1108</v>
      </c>
      <c r="M150" t="s">
        <v>1109</v>
      </c>
      <c r="N150">
        <v>1</v>
      </c>
      <c r="O150" t="s">
        <v>2257</v>
      </c>
      <c r="P150">
        <v>420</v>
      </c>
      <c r="Q150">
        <v>420</v>
      </c>
      <c r="R150" s="161">
        <v>45679</v>
      </c>
      <c r="S150" t="s">
        <v>3508</v>
      </c>
      <c r="T150" t="s">
        <v>3509</v>
      </c>
      <c r="U150" s="167">
        <v>45681.163194444402</v>
      </c>
      <c r="V150" t="s">
        <v>1104</v>
      </c>
      <c r="X150" t="s">
        <v>1221</v>
      </c>
      <c r="Y150" t="s">
        <v>1221</v>
      </c>
    </row>
    <row r="151" spans="1:25" x14ac:dyDescent="0.25">
      <c r="A151" t="s">
        <v>1100</v>
      </c>
      <c r="B151" t="s">
        <v>2252</v>
      </c>
      <c r="C151" t="s">
        <v>2451</v>
      </c>
      <c r="D151" t="s">
        <v>1232</v>
      </c>
      <c r="E151" t="s">
        <v>1233</v>
      </c>
      <c r="F151" s="167">
        <v>45642.718055555597</v>
      </c>
      <c r="G151" s="167">
        <v>45642.728472222203</v>
      </c>
      <c r="H151">
        <v>2024</v>
      </c>
      <c r="I151" t="s">
        <v>1250</v>
      </c>
      <c r="J151" t="s">
        <v>1106</v>
      </c>
      <c r="K151" t="s">
        <v>1107</v>
      </c>
      <c r="L151" t="s">
        <v>1108</v>
      </c>
      <c r="M151" t="s">
        <v>1109</v>
      </c>
      <c r="N151">
        <v>1</v>
      </c>
      <c r="O151" t="s">
        <v>2257</v>
      </c>
      <c r="P151">
        <v>420</v>
      </c>
      <c r="Q151">
        <v>420</v>
      </c>
      <c r="R151" s="161">
        <v>45679</v>
      </c>
      <c r="S151" t="s">
        <v>3508</v>
      </c>
      <c r="T151" t="s">
        <v>3509</v>
      </c>
      <c r="U151" s="167">
        <v>45681.163194444402</v>
      </c>
      <c r="V151" t="s">
        <v>1104</v>
      </c>
      <c r="X151" t="s">
        <v>1221</v>
      </c>
      <c r="Y151" t="s">
        <v>1221</v>
      </c>
    </row>
    <row r="152" spans="1:25" x14ac:dyDescent="0.25">
      <c r="A152" t="s">
        <v>1100</v>
      </c>
      <c r="B152" t="s">
        <v>2252</v>
      </c>
      <c r="C152" t="s">
        <v>2454</v>
      </c>
      <c r="D152" t="s">
        <v>1829</v>
      </c>
      <c r="E152" t="s">
        <v>1830</v>
      </c>
      <c r="F152" s="167">
        <v>45643.55</v>
      </c>
      <c r="G152" s="167">
        <v>45643.560416666704</v>
      </c>
      <c r="H152">
        <v>2024</v>
      </c>
      <c r="I152" t="s">
        <v>1250</v>
      </c>
      <c r="J152" t="s">
        <v>1106</v>
      </c>
      <c r="K152" t="s">
        <v>1107</v>
      </c>
      <c r="L152" t="s">
        <v>1108</v>
      </c>
      <c r="M152" t="s">
        <v>1109</v>
      </c>
      <c r="N152">
        <v>1</v>
      </c>
      <c r="O152" t="s">
        <v>2257</v>
      </c>
      <c r="P152">
        <v>140</v>
      </c>
      <c r="Q152">
        <v>140</v>
      </c>
      <c r="R152" s="161">
        <v>45679</v>
      </c>
      <c r="S152" t="s">
        <v>3508</v>
      </c>
      <c r="T152" t="s">
        <v>3509</v>
      </c>
      <c r="U152" s="167">
        <v>45681.163194444402</v>
      </c>
      <c r="V152" t="s">
        <v>1104</v>
      </c>
      <c r="X152" t="s">
        <v>1221</v>
      </c>
      <c r="Y152" t="s">
        <v>1221</v>
      </c>
    </row>
    <row r="153" spans="1:25" x14ac:dyDescent="0.25">
      <c r="A153" t="s">
        <v>1100</v>
      </c>
      <c r="B153" t="s">
        <v>2252</v>
      </c>
      <c r="C153" t="s">
        <v>2457</v>
      </c>
      <c r="D153" t="s">
        <v>1246</v>
      </c>
      <c r="E153" t="s">
        <v>1247</v>
      </c>
      <c r="F153" s="167">
        <v>45643.780555555597</v>
      </c>
      <c r="G153" s="167">
        <v>45643.793749999997</v>
      </c>
      <c r="H153">
        <v>2024</v>
      </c>
      <c r="I153" t="s">
        <v>1250</v>
      </c>
      <c r="J153" t="s">
        <v>1106</v>
      </c>
      <c r="K153" t="s">
        <v>1107</v>
      </c>
      <c r="L153" t="s">
        <v>1108</v>
      </c>
      <c r="M153" t="s">
        <v>1109</v>
      </c>
      <c r="N153">
        <v>1</v>
      </c>
      <c r="O153" t="s">
        <v>2257</v>
      </c>
      <c r="P153">
        <v>140</v>
      </c>
      <c r="Q153">
        <v>140</v>
      </c>
      <c r="R153" s="161">
        <v>45679</v>
      </c>
      <c r="S153" t="s">
        <v>3508</v>
      </c>
      <c r="T153" t="s">
        <v>3509</v>
      </c>
      <c r="U153" s="167">
        <v>45681.163194444402</v>
      </c>
      <c r="V153" t="s">
        <v>1104</v>
      </c>
      <c r="X153" t="s">
        <v>1221</v>
      </c>
      <c r="Y153" t="s">
        <v>1221</v>
      </c>
    </row>
    <row r="154" spans="1:25" x14ac:dyDescent="0.25">
      <c r="A154" t="s">
        <v>1100</v>
      </c>
      <c r="B154" t="s">
        <v>2252</v>
      </c>
      <c r="C154" t="s">
        <v>2415</v>
      </c>
      <c r="D154" t="s">
        <v>1217</v>
      </c>
      <c r="E154" t="s">
        <v>1218</v>
      </c>
      <c r="F154" s="167">
        <v>45638.838194444397</v>
      </c>
      <c r="G154" s="167">
        <v>45638.859722222202</v>
      </c>
      <c r="H154">
        <v>2024</v>
      </c>
      <c r="I154" t="s">
        <v>1250</v>
      </c>
      <c r="J154" t="s">
        <v>1106</v>
      </c>
      <c r="K154" t="s">
        <v>1107</v>
      </c>
      <c r="L154" t="s">
        <v>1108</v>
      </c>
      <c r="M154" t="s">
        <v>1109</v>
      </c>
      <c r="N154">
        <v>1</v>
      </c>
      <c r="O154" t="s">
        <v>2257</v>
      </c>
      <c r="P154">
        <v>192.5</v>
      </c>
      <c r="Q154">
        <v>122.5</v>
      </c>
      <c r="R154" s="161">
        <v>45679</v>
      </c>
      <c r="S154" t="s">
        <v>3508</v>
      </c>
      <c r="T154" t="s">
        <v>3509</v>
      </c>
      <c r="U154" s="167">
        <v>45681.163194444402</v>
      </c>
      <c r="V154" t="s">
        <v>1104</v>
      </c>
      <c r="X154" t="s">
        <v>1105</v>
      </c>
      <c r="Y154" t="s">
        <v>1105</v>
      </c>
    </row>
    <row r="155" spans="1:25" x14ac:dyDescent="0.25">
      <c r="A155" t="s">
        <v>1100</v>
      </c>
      <c r="B155" t="s">
        <v>2252</v>
      </c>
      <c r="C155" t="s">
        <v>2404</v>
      </c>
      <c r="D155" t="s">
        <v>1156</v>
      </c>
      <c r="E155" t="s">
        <v>1157</v>
      </c>
      <c r="F155" s="167">
        <v>45637.708333333299</v>
      </c>
      <c r="G155" s="167">
        <v>45637.726388888899</v>
      </c>
      <c r="H155">
        <v>2024</v>
      </c>
      <c r="I155" t="s">
        <v>1250</v>
      </c>
      <c r="J155" t="s">
        <v>1106</v>
      </c>
      <c r="K155" t="s">
        <v>1107</v>
      </c>
      <c r="L155" t="s">
        <v>1108</v>
      </c>
      <c r="M155" t="s">
        <v>1109</v>
      </c>
      <c r="N155">
        <v>1</v>
      </c>
      <c r="O155" t="s">
        <v>2257</v>
      </c>
      <c r="P155">
        <v>353.5</v>
      </c>
      <c r="Q155">
        <v>353.5</v>
      </c>
      <c r="R155" s="161">
        <v>45679</v>
      </c>
      <c r="S155" t="s">
        <v>3508</v>
      </c>
      <c r="T155" t="s">
        <v>3509</v>
      </c>
      <c r="U155" s="167">
        <v>45681.163194444402</v>
      </c>
      <c r="V155" t="s">
        <v>1104</v>
      </c>
      <c r="X155" t="s">
        <v>1105</v>
      </c>
      <c r="Y155" t="s">
        <v>1105</v>
      </c>
    </row>
    <row r="156" spans="1:25" x14ac:dyDescent="0.25">
      <c r="A156" t="s">
        <v>1100</v>
      </c>
      <c r="B156" t="s">
        <v>2252</v>
      </c>
      <c r="C156" t="s">
        <v>2381</v>
      </c>
      <c r="D156" t="s">
        <v>1149</v>
      </c>
      <c r="E156" t="s">
        <v>1150</v>
      </c>
      <c r="F156" s="167">
        <v>45635.555555555598</v>
      </c>
      <c r="G156" s="167">
        <v>45635.576388888898</v>
      </c>
      <c r="H156">
        <v>2024</v>
      </c>
      <c r="I156" t="s">
        <v>1250</v>
      </c>
      <c r="J156" t="s">
        <v>1106</v>
      </c>
      <c r="K156" t="s">
        <v>1107</v>
      </c>
      <c r="L156" t="s">
        <v>1108</v>
      </c>
      <c r="M156" t="s">
        <v>1109</v>
      </c>
      <c r="N156">
        <v>1</v>
      </c>
      <c r="O156" t="s">
        <v>2257</v>
      </c>
      <c r="P156">
        <v>339.5</v>
      </c>
      <c r="Q156">
        <v>339.5</v>
      </c>
      <c r="R156" s="161">
        <v>45679</v>
      </c>
      <c r="S156" t="s">
        <v>3508</v>
      </c>
      <c r="T156" t="s">
        <v>3509</v>
      </c>
      <c r="U156" s="167">
        <v>45681.163194444402</v>
      </c>
      <c r="V156" t="s">
        <v>1104</v>
      </c>
      <c r="X156" t="s">
        <v>1110</v>
      </c>
      <c r="Y156" t="s">
        <v>1110</v>
      </c>
    </row>
    <row r="157" spans="1:25" x14ac:dyDescent="0.25">
      <c r="A157" t="s">
        <v>1100</v>
      </c>
      <c r="B157" t="s">
        <v>2252</v>
      </c>
      <c r="C157" t="s">
        <v>2417</v>
      </c>
      <c r="D157" t="s">
        <v>1174</v>
      </c>
      <c r="E157" t="s">
        <v>1175</v>
      </c>
      <c r="F157" s="167">
        <v>45639.646527777797</v>
      </c>
      <c r="G157" s="167">
        <v>45639.670833333301</v>
      </c>
      <c r="H157">
        <v>2024</v>
      </c>
      <c r="I157" t="s">
        <v>1250</v>
      </c>
      <c r="J157" t="s">
        <v>1106</v>
      </c>
      <c r="K157" t="s">
        <v>1107</v>
      </c>
      <c r="L157" t="s">
        <v>1108</v>
      </c>
      <c r="M157" t="s">
        <v>1109</v>
      </c>
      <c r="N157">
        <v>1</v>
      </c>
      <c r="O157" t="s">
        <v>2257</v>
      </c>
      <c r="P157">
        <v>178.5</v>
      </c>
      <c r="Q157">
        <v>178.5</v>
      </c>
      <c r="R157" s="161">
        <v>45679</v>
      </c>
      <c r="S157" t="s">
        <v>3508</v>
      </c>
      <c r="T157" t="s">
        <v>3509</v>
      </c>
      <c r="U157" s="167">
        <v>45681.163194444402</v>
      </c>
      <c r="V157" t="s">
        <v>1104</v>
      </c>
      <c r="X157" t="s">
        <v>2418</v>
      </c>
      <c r="Y157" t="s">
        <v>2418</v>
      </c>
    </row>
    <row r="158" spans="1:25" x14ac:dyDescent="0.25">
      <c r="A158" t="s">
        <v>1100</v>
      </c>
      <c r="B158" t="s">
        <v>2252</v>
      </c>
      <c r="C158" t="s">
        <v>2314</v>
      </c>
      <c r="D158" t="s">
        <v>1120</v>
      </c>
      <c r="E158" t="s">
        <v>1121</v>
      </c>
      <c r="F158" s="167">
        <v>45620.628472222197</v>
      </c>
      <c r="G158" s="167">
        <v>45620.6430555556</v>
      </c>
      <c r="H158">
        <v>2024</v>
      </c>
      <c r="I158" t="s">
        <v>1161</v>
      </c>
      <c r="J158" t="s">
        <v>1106</v>
      </c>
      <c r="K158" t="s">
        <v>1107</v>
      </c>
      <c r="L158" t="s">
        <v>1108</v>
      </c>
      <c r="M158" t="s">
        <v>1109</v>
      </c>
      <c r="N158">
        <v>1</v>
      </c>
      <c r="O158" t="s">
        <v>2257</v>
      </c>
      <c r="P158">
        <v>175</v>
      </c>
      <c r="Q158">
        <v>175</v>
      </c>
      <c r="R158" s="161">
        <v>45679</v>
      </c>
      <c r="S158" t="s">
        <v>3508</v>
      </c>
      <c r="T158" t="s">
        <v>3509</v>
      </c>
      <c r="U158" s="167">
        <v>45681.163194444402</v>
      </c>
      <c r="V158" t="s">
        <v>1104</v>
      </c>
      <c r="X158" t="s">
        <v>1111</v>
      </c>
      <c r="Y158" t="s">
        <v>1111</v>
      </c>
    </row>
    <row r="159" spans="1:25" x14ac:dyDescent="0.25">
      <c r="A159" t="s">
        <v>1100</v>
      </c>
      <c r="B159" t="s">
        <v>2252</v>
      </c>
      <c r="C159" t="s">
        <v>2456</v>
      </c>
      <c r="D159" t="s">
        <v>1242</v>
      </c>
      <c r="E159" t="s">
        <v>1243</v>
      </c>
      <c r="F159" s="167">
        <v>45643.760416666701</v>
      </c>
      <c r="G159" s="167">
        <v>45643.771527777797</v>
      </c>
      <c r="H159">
        <v>2024</v>
      </c>
      <c r="I159" t="s">
        <v>1250</v>
      </c>
      <c r="J159" t="s">
        <v>1106</v>
      </c>
      <c r="K159" t="s">
        <v>1107</v>
      </c>
      <c r="L159" t="s">
        <v>1108</v>
      </c>
      <c r="M159" t="s">
        <v>1109</v>
      </c>
      <c r="N159">
        <v>1</v>
      </c>
      <c r="O159" t="s">
        <v>2257</v>
      </c>
      <c r="P159">
        <v>420</v>
      </c>
      <c r="Q159">
        <v>420</v>
      </c>
      <c r="R159" s="161">
        <v>45679</v>
      </c>
      <c r="S159" t="s">
        <v>3508</v>
      </c>
      <c r="T159" t="s">
        <v>3509</v>
      </c>
      <c r="U159" s="167">
        <v>45681.163194444402</v>
      </c>
      <c r="V159" t="s">
        <v>1104</v>
      </c>
      <c r="X159" t="s">
        <v>1221</v>
      </c>
      <c r="Y159" t="s">
        <v>1221</v>
      </c>
    </row>
    <row r="160" spans="1:25" x14ac:dyDescent="0.25">
      <c r="A160" t="s">
        <v>1100</v>
      </c>
      <c r="B160" t="s">
        <v>2252</v>
      </c>
      <c r="C160" t="s">
        <v>2481</v>
      </c>
      <c r="D160" t="s">
        <v>1265</v>
      </c>
      <c r="E160" t="s">
        <v>1266</v>
      </c>
      <c r="F160" s="167">
        <v>45645.722916666702</v>
      </c>
      <c r="G160" s="167">
        <v>45645.731249999997</v>
      </c>
      <c r="H160">
        <v>2024</v>
      </c>
      <c r="I160" t="s">
        <v>1250</v>
      </c>
      <c r="J160" t="s">
        <v>1106</v>
      </c>
      <c r="K160" t="s">
        <v>1107</v>
      </c>
      <c r="L160" t="s">
        <v>1108</v>
      </c>
      <c r="M160" t="s">
        <v>1109</v>
      </c>
      <c r="N160">
        <v>1</v>
      </c>
      <c r="O160" t="s">
        <v>2257</v>
      </c>
      <c r="P160">
        <v>420</v>
      </c>
      <c r="Q160">
        <v>420</v>
      </c>
      <c r="R160" s="161">
        <v>45679</v>
      </c>
      <c r="S160" t="s">
        <v>3508</v>
      </c>
      <c r="T160" t="s">
        <v>3509</v>
      </c>
      <c r="U160" s="167">
        <v>45681.163194444402</v>
      </c>
      <c r="V160" t="s">
        <v>1104</v>
      </c>
      <c r="X160" t="s">
        <v>1221</v>
      </c>
      <c r="Y160" t="s">
        <v>1221</v>
      </c>
    </row>
    <row r="161" spans="1:25" x14ac:dyDescent="0.25">
      <c r="A161" t="s">
        <v>1100</v>
      </c>
      <c r="B161" t="s">
        <v>2252</v>
      </c>
      <c r="C161" t="s">
        <v>2459</v>
      </c>
      <c r="D161" t="s">
        <v>1825</v>
      </c>
      <c r="E161" t="s">
        <v>1826</v>
      </c>
      <c r="F161" s="167">
        <v>45644.483333333301</v>
      </c>
      <c r="G161" s="167">
        <v>45644.499305555597</v>
      </c>
      <c r="H161">
        <v>2024</v>
      </c>
      <c r="I161" t="s">
        <v>1250</v>
      </c>
      <c r="J161" t="s">
        <v>1106</v>
      </c>
      <c r="K161" t="s">
        <v>1107</v>
      </c>
      <c r="L161" t="s">
        <v>1108</v>
      </c>
      <c r="M161" t="s">
        <v>1109</v>
      </c>
      <c r="N161">
        <v>1</v>
      </c>
      <c r="O161" t="s">
        <v>2257</v>
      </c>
      <c r="P161">
        <v>140</v>
      </c>
      <c r="Q161">
        <v>140</v>
      </c>
      <c r="R161" s="161">
        <v>45679</v>
      </c>
      <c r="S161" t="s">
        <v>3508</v>
      </c>
      <c r="T161" t="s">
        <v>3509</v>
      </c>
      <c r="U161" s="167">
        <v>45681.163194444402</v>
      </c>
      <c r="V161" t="s">
        <v>1104</v>
      </c>
      <c r="X161" t="s">
        <v>1221</v>
      </c>
      <c r="Y161" t="s">
        <v>1221</v>
      </c>
    </row>
    <row r="162" spans="1:25" x14ac:dyDescent="0.25">
      <c r="A162" t="s">
        <v>1100</v>
      </c>
      <c r="B162" t="s">
        <v>2252</v>
      </c>
      <c r="C162" t="s">
        <v>2480</v>
      </c>
      <c r="D162" t="s">
        <v>1361</v>
      </c>
      <c r="E162" t="s">
        <v>1362</v>
      </c>
      <c r="F162" s="167">
        <v>45645.7006944444</v>
      </c>
      <c r="G162" s="167">
        <v>45645.708333333299</v>
      </c>
      <c r="H162">
        <v>2024</v>
      </c>
      <c r="I162" t="s">
        <v>1250</v>
      </c>
      <c r="J162" t="s">
        <v>1106</v>
      </c>
      <c r="K162" t="s">
        <v>1107</v>
      </c>
      <c r="L162" t="s">
        <v>1108</v>
      </c>
      <c r="M162" t="s">
        <v>1109</v>
      </c>
      <c r="N162">
        <v>1</v>
      </c>
      <c r="O162" t="s">
        <v>2257</v>
      </c>
      <c r="P162">
        <v>560</v>
      </c>
      <c r="Q162">
        <v>560</v>
      </c>
      <c r="R162" s="161">
        <v>45679</v>
      </c>
      <c r="S162" t="s">
        <v>3508</v>
      </c>
      <c r="T162" t="s">
        <v>3509</v>
      </c>
      <c r="U162" s="167">
        <v>45681.163194444402</v>
      </c>
      <c r="V162" t="s">
        <v>1104</v>
      </c>
      <c r="X162" t="s">
        <v>1221</v>
      </c>
      <c r="Y162" t="s">
        <v>1221</v>
      </c>
    </row>
    <row r="163" spans="1:25" x14ac:dyDescent="0.25">
      <c r="A163" t="s">
        <v>1100</v>
      </c>
      <c r="B163" t="s">
        <v>2252</v>
      </c>
      <c r="C163" t="s">
        <v>2469</v>
      </c>
      <c r="D163" t="s">
        <v>1548</v>
      </c>
      <c r="E163" t="s">
        <v>1697</v>
      </c>
      <c r="F163" s="167">
        <v>45644.744444444397</v>
      </c>
      <c r="G163" s="167">
        <v>45644.752083333296</v>
      </c>
      <c r="H163">
        <v>2024</v>
      </c>
      <c r="I163" t="s">
        <v>1250</v>
      </c>
      <c r="J163" t="s">
        <v>1106</v>
      </c>
      <c r="K163" t="s">
        <v>1107</v>
      </c>
      <c r="L163" t="s">
        <v>1108</v>
      </c>
      <c r="M163" t="s">
        <v>1109</v>
      </c>
      <c r="N163">
        <v>1</v>
      </c>
      <c r="O163" t="s">
        <v>2257</v>
      </c>
      <c r="P163">
        <v>140</v>
      </c>
      <c r="Q163">
        <v>140</v>
      </c>
      <c r="R163" s="161">
        <v>45679</v>
      </c>
      <c r="S163" t="s">
        <v>3508</v>
      </c>
      <c r="T163" t="s">
        <v>3509</v>
      </c>
      <c r="U163" s="167">
        <v>45681.163194444402</v>
      </c>
      <c r="V163" t="s">
        <v>1104</v>
      </c>
      <c r="X163" t="s">
        <v>1221</v>
      </c>
      <c r="Y163" t="s">
        <v>1221</v>
      </c>
    </row>
    <row r="164" spans="1:25" x14ac:dyDescent="0.25">
      <c r="A164" t="s">
        <v>1100</v>
      </c>
      <c r="B164" t="s">
        <v>2252</v>
      </c>
      <c r="C164" t="s">
        <v>2453</v>
      </c>
      <c r="D164" t="s">
        <v>1280</v>
      </c>
      <c r="E164" t="s">
        <v>1281</v>
      </c>
      <c r="F164" s="167">
        <v>45643.536111111098</v>
      </c>
      <c r="G164" s="167">
        <v>45643.543749999997</v>
      </c>
      <c r="H164">
        <v>2024</v>
      </c>
      <c r="I164" t="s">
        <v>1250</v>
      </c>
      <c r="J164" t="s">
        <v>1106</v>
      </c>
      <c r="K164" t="s">
        <v>1107</v>
      </c>
      <c r="L164" t="s">
        <v>1108</v>
      </c>
      <c r="M164" t="s">
        <v>1109</v>
      </c>
      <c r="N164">
        <v>1</v>
      </c>
      <c r="O164" t="s">
        <v>2257</v>
      </c>
      <c r="P164">
        <v>420</v>
      </c>
      <c r="Q164">
        <v>420</v>
      </c>
      <c r="R164" s="161">
        <v>45679</v>
      </c>
      <c r="S164" t="s">
        <v>3508</v>
      </c>
      <c r="T164" t="s">
        <v>3509</v>
      </c>
      <c r="U164" s="167">
        <v>45681.163194444402</v>
      </c>
      <c r="V164" t="s">
        <v>1104</v>
      </c>
      <c r="X164" t="s">
        <v>1221</v>
      </c>
      <c r="Y164" t="s">
        <v>1221</v>
      </c>
    </row>
    <row r="165" spans="1:25" x14ac:dyDescent="0.25">
      <c r="A165" t="s">
        <v>1100</v>
      </c>
      <c r="B165" t="s">
        <v>2252</v>
      </c>
      <c r="C165" t="s">
        <v>2465</v>
      </c>
      <c r="D165" t="s">
        <v>2466</v>
      </c>
      <c r="E165" t="s">
        <v>2467</v>
      </c>
      <c r="F165" s="167">
        <v>45644.698611111096</v>
      </c>
      <c r="G165" s="167">
        <v>45644.708333333299</v>
      </c>
      <c r="H165">
        <v>2024</v>
      </c>
      <c r="I165" t="s">
        <v>1250</v>
      </c>
      <c r="J165" t="s">
        <v>1106</v>
      </c>
      <c r="K165" t="s">
        <v>1107</v>
      </c>
      <c r="L165" t="s">
        <v>1108</v>
      </c>
      <c r="M165" t="s">
        <v>1109</v>
      </c>
      <c r="N165">
        <v>1</v>
      </c>
      <c r="O165" t="s">
        <v>2257</v>
      </c>
      <c r="P165">
        <v>245</v>
      </c>
      <c r="Q165">
        <v>245</v>
      </c>
      <c r="R165" s="161">
        <v>45679</v>
      </c>
      <c r="S165" t="s">
        <v>3508</v>
      </c>
      <c r="T165" t="s">
        <v>3509</v>
      </c>
      <c r="U165" s="167">
        <v>45681.163194444402</v>
      </c>
      <c r="V165" t="s">
        <v>1104</v>
      </c>
      <c r="X165" t="s">
        <v>1221</v>
      </c>
      <c r="Y165" t="s">
        <v>1221</v>
      </c>
    </row>
    <row r="166" spans="1:25" x14ac:dyDescent="0.25">
      <c r="A166" t="s">
        <v>1100</v>
      </c>
      <c r="B166" t="s">
        <v>2252</v>
      </c>
      <c r="C166" t="s">
        <v>2478</v>
      </c>
      <c r="D166" t="s">
        <v>1251</v>
      </c>
      <c r="E166" t="s">
        <v>1252</v>
      </c>
      <c r="F166" s="167">
        <v>45645.6340277778</v>
      </c>
      <c r="G166" s="167">
        <v>45645.645138888904</v>
      </c>
      <c r="H166">
        <v>2024</v>
      </c>
      <c r="I166" t="s">
        <v>1250</v>
      </c>
      <c r="J166" t="s">
        <v>1106</v>
      </c>
      <c r="K166" t="s">
        <v>1107</v>
      </c>
      <c r="L166" t="s">
        <v>1108</v>
      </c>
      <c r="M166" t="s">
        <v>1109</v>
      </c>
      <c r="N166">
        <v>1</v>
      </c>
      <c r="O166" t="s">
        <v>2257</v>
      </c>
      <c r="P166">
        <v>420</v>
      </c>
      <c r="Q166">
        <v>420</v>
      </c>
      <c r="R166" s="161">
        <v>45679</v>
      </c>
      <c r="S166" t="s">
        <v>3508</v>
      </c>
      <c r="T166" t="s">
        <v>3509</v>
      </c>
      <c r="U166" s="167">
        <v>45681.163194444402</v>
      </c>
      <c r="V166" t="s">
        <v>1104</v>
      </c>
      <c r="X166" t="s">
        <v>1221</v>
      </c>
      <c r="Y166" t="s">
        <v>1221</v>
      </c>
    </row>
    <row r="167" spans="1:25" x14ac:dyDescent="0.25">
      <c r="A167" t="s">
        <v>1100</v>
      </c>
      <c r="B167" t="s">
        <v>2252</v>
      </c>
      <c r="C167" t="s">
        <v>2484</v>
      </c>
      <c r="D167" t="s">
        <v>1699</v>
      </c>
      <c r="E167" t="s">
        <v>1700</v>
      </c>
      <c r="F167" s="167">
        <v>45645.751388888901</v>
      </c>
      <c r="G167" s="167">
        <v>45645.769444444399</v>
      </c>
      <c r="H167">
        <v>2024</v>
      </c>
      <c r="I167" t="s">
        <v>1250</v>
      </c>
      <c r="J167" t="s">
        <v>1106</v>
      </c>
      <c r="K167" t="s">
        <v>1107</v>
      </c>
      <c r="L167" t="s">
        <v>1108</v>
      </c>
      <c r="M167" t="s">
        <v>1109</v>
      </c>
      <c r="N167">
        <v>1</v>
      </c>
      <c r="O167" t="s">
        <v>2257</v>
      </c>
      <c r="P167">
        <v>140</v>
      </c>
      <c r="Q167">
        <v>140</v>
      </c>
      <c r="R167" s="161">
        <v>45679</v>
      </c>
      <c r="S167" t="s">
        <v>3508</v>
      </c>
      <c r="T167" t="s">
        <v>3509</v>
      </c>
      <c r="U167" s="167">
        <v>45681.163194444402</v>
      </c>
      <c r="V167" t="s">
        <v>1104</v>
      </c>
      <c r="X167" t="s">
        <v>1221</v>
      </c>
      <c r="Y167" t="s">
        <v>1221</v>
      </c>
    </row>
    <row r="168" spans="1:25" x14ac:dyDescent="0.25">
      <c r="A168" t="s">
        <v>1100</v>
      </c>
      <c r="B168" t="s">
        <v>2252</v>
      </c>
      <c r="C168" t="s">
        <v>2463</v>
      </c>
      <c r="D168" t="s">
        <v>1345</v>
      </c>
      <c r="E168" t="s">
        <v>1346</v>
      </c>
      <c r="F168" s="167">
        <v>45644.554166666698</v>
      </c>
      <c r="G168" s="167">
        <v>45644.565972222197</v>
      </c>
      <c r="H168">
        <v>2024</v>
      </c>
      <c r="I168" t="s">
        <v>1250</v>
      </c>
      <c r="J168" t="s">
        <v>1106</v>
      </c>
      <c r="K168" t="s">
        <v>1107</v>
      </c>
      <c r="L168" t="s">
        <v>1108</v>
      </c>
      <c r="M168" t="s">
        <v>1109</v>
      </c>
      <c r="N168">
        <v>1</v>
      </c>
      <c r="O168" t="s">
        <v>2257</v>
      </c>
      <c r="P168">
        <v>420</v>
      </c>
      <c r="Q168">
        <v>420</v>
      </c>
      <c r="R168" s="161">
        <v>45679</v>
      </c>
      <c r="S168" t="s">
        <v>3508</v>
      </c>
      <c r="T168" t="s">
        <v>3509</v>
      </c>
      <c r="U168" s="167">
        <v>45681.163194444402</v>
      </c>
      <c r="V168" t="s">
        <v>1104</v>
      </c>
      <c r="X168" t="s">
        <v>1221</v>
      </c>
      <c r="Y168" t="s">
        <v>1221</v>
      </c>
    </row>
    <row r="169" spans="1:25" x14ac:dyDescent="0.25">
      <c r="A169" t="s">
        <v>1100</v>
      </c>
      <c r="B169" t="s">
        <v>2252</v>
      </c>
      <c r="C169" t="s">
        <v>2473</v>
      </c>
      <c r="D169" t="s">
        <v>1172</v>
      </c>
      <c r="E169" t="s">
        <v>1173</v>
      </c>
      <c r="F169" s="167">
        <v>45644.811111111099</v>
      </c>
      <c r="G169" s="167">
        <v>45644.817361111098</v>
      </c>
      <c r="H169">
        <v>2024</v>
      </c>
      <c r="I169" t="s">
        <v>1250</v>
      </c>
      <c r="J169" t="s">
        <v>1106</v>
      </c>
      <c r="K169" t="s">
        <v>1107</v>
      </c>
      <c r="L169" t="s">
        <v>1108</v>
      </c>
      <c r="M169" t="s">
        <v>1109</v>
      </c>
      <c r="N169">
        <v>1</v>
      </c>
      <c r="O169" t="s">
        <v>2257</v>
      </c>
      <c r="P169">
        <v>420</v>
      </c>
      <c r="Q169">
        <v>420</v>
      </c>
      <c r="R169" s="161">
        <v>45679</v>
      </c>
      <c r="S169" t="s">
        <v>3508</v>
      </c>
      <c r="T169" t="s">
        <v>3509</v>
      </c>
      <c r="U169" s="167">
        <v>45681.163194444402</v>
      </c>
      <c r="V169" t="s">
        <v>1104</v>
      </c>
      <c r="X169" t="s">
        <v>1221</v>
      </c>
      <c r="Y169" t="s">
        <v>1221</v>
      </c>
    </row>
    <row r="170" spans="1:25" x14ac:dyDescent="0.25">
      <c r="A170" t="s">
        <v>1100</v>
      </c>
      <c r="B170" t="s">
        <v>2252</v>
      </c>
      <c r="C170" t="s">
        <v>2482</v>
      </c>
      <c r="D170" t="s">
        <v>1282</v>
      </c>
      <c r="E170" t="s">
        <v>1283</v>
      </c>
      <c r="F170" s="167">
        <v>45645.7319444444</v>
      </c>
      <c r="G170" s="167">
        <v>45645.750694444403</v>
      </c>
      <c r="H170">
        <v>2024</v>
      </c>
      <c r="I170" t="s">
        <v>1250</v>
      </c>
      <c r="J170" t="s">
        <v>1106</v>
      </c>
      <c r="K170" t="s">
        <v>1107</v>
      </c>
      <c r="L170" t="s">
        <v>1108</v>
      </c>
      <c r="M170" t="s">
        <v>1109</v>
      </c>
      <c r="N170">
        <v>1</v>
      </c>
      <c r="O170" t="s">
        <v>2257</v>
      </c>
      <c r="P170">
        <v>420</v>
      </c>
      <c r="Q170">
        <v>420</v>
      </c>
      <c r="R170" s="161">
        <v>45679</v>
      </c>
      <c r="S170" t="s">
        <v>3508</v>
      </c>
      <c r="T170" t="s">
        <v>3509</v>
      </c>
      <c r="U170" s="167">
        <v>45681.163194444402</v>
      </c>
      <c r="V170" t="s">
        <v>1104</v>
      </c>
      <c r="X170" t="s">
        <v>1221</v>
      </c>
      <c r="Y170" t="s">
        <v>1221</v>
      </c>
    </row>
    <row r="171" spans="1:25" x14ac:dyDescent="0.25">
      <c r="A171" t="s">
        <v>1100</v>
      </c>
      <c r="B171" t="s">
        <v>2252</v>
      </c>
      <c r="C171" t="s">
        <v>2479</v>
      </c>
      <c r="D171" t="s">
        <v>1190</v>
      </c>
      <c r="E171" t="s">
        <v>1191</v>
      </c>
      <c r="F171" s="167">
        <v>45645.645833333299</v>
      </c>
      <c r="G171" s="167">
        <v>45645.685416666704</v>
      </c>
      <c r="H171">
        <v>2024</v>
      </c>
      <c r="I171" t="s">
        <v>1250</v>
      </c>
      <c r="J171" t="s">
        <v>1106</v>
      </c>
      <c r="K171" t="s">
        <v>1107</v>
      </c>
      <c r="L171" t="s">
        <v>1108</v>
      </c>
      <c r="M171" t="s">
        <v>1109</v>
      </c>
      <c r="N171">
        <v>1</v>
      </c>
      <c r="O171" t="s">
        <v>2257</v>
      </c>
      <c r="P171">
        <v>420</v>
      </c>
      <c r="Q171">
        <v>420</v>
      </c>
      <c r="R171" s="161">
        <v>45679</v>
      </c>
      <c r="S171" t="s">
        <v>3508</v>
      </c>
      <c r="T171" t="s">
        <v>3509</v>
      </c>
      <c r="U171" s="167">
        <v>45681.163194444402</v>
      </c>
      <c r="V171" t="s">
        <v>1104</v>
      </c>
      <c r="X171" t="s">
        <v>1221</v>
      </c>
      <c r="Y171" t="s">
        <v>1221</v>
      </c>
    </row>
    <row r="172" spans="1:25" x14ac:dyDescent="0.25">
      <c r="A172" t="s">
        <v>1100</v>
      </c>
      <c r="B172" t="s">
        <v>2252</v>
      </c>
      <c r="C172" t="s">
        <v>2447</v>
      </c>
      <c r="D172" t="s">
        <v>1203</v>
      </c>
      <c r="E172" t="s">
        <v>1204</v>
      </c>
      <c r="F172" s="167">
        <v>45641.765277777798</v>
      </c>
      <c r="G172" s="167">
        <v>45641.828472222202</v>
      </c>
      <c r="H172">
        <v>2024</v>
      </c>
      <c r="I172" t="s">
        <v>1250</v>
      </c>
      <c r="J172" t="s">
        <v>1106</v>
      </c>
      <c r="K172" t="s">
        <v>1107</v>
      </c>
      <c r="L172" t="s">
        <v>1108</v>
      </c>
      <c r="M172" t="s">
        <v>1109</v>
      </c>
      <c r="N172">
        <v>1</v>
      </c>
      <c r="O172" t="s">
        <v>2257</v>
      </c>
      <c r="P172">
        <v>140</v>
      </c>
      <c r="Q172">
        <v>140</v>
      </c>
      <c r="R172" s="161">
        <v>45679</v>
      </c>
      <c r="S172" t="s">
        <v>3508</v>
      </c>
      <c r="T172" t="s">
        <v>3509</v>
      </c>
      <c r="U172" s="167">
        <v>45681.163194444402</v>
      </c>
      <c r="V172" t="s">
        <v>1104</v>
      </c>
      <c r="X172" t="s">
        <v>1105</v>
      </c>
      <c r="Y172" t="s">
        <v>1105</v>
      </c>
    </row>
    <row r="173" spans="1:25" x14ac:dyDescent="0.25">
      <c r="A173" t="s">
        <v>1100</v>
      </c>
      <c r="B173" t="s">
        <v>2252</v>
      </c>
      <c r="C173" t="s">
        <v>2425</v>
      </c>
      <c r="D173" t="s">
        <v>2316</v>
      </c>
      <c r="E173" t="s">
        <v>2317</v>
      </c>
      <c r="F173" s="167">
        <v>45640.563888888901</v>
      </c>
      <c r="G173" s="167">
        <v>45640.640277777798</v>
      </c>
      <c r="H173">
        <v>2024</v>
      </c>
      <c r="I173" t="s">
        <v>1250</v>
      </c>
      <c r="J173" t="s">
        <v>1106</v>
      </c>
      <c r="K173" t="s">
        <v>1107</v>
      </c>
      <c r="L173" t="s">
        <v>1108</v>
      </c>
      <c r="M173" t="s">
        <v>1109</v>
      </c>
      <c r="N173">
        <v>1</v>
      </c>
      <c r="O173" t="s">
        <v>2257</v>
      </c>
      <c r="P173">
        <v>1050</v>
      </c>
      <c r="Q173">
        <v>385</v>
      </c>
      <c r="R173" s="161">
        <v>45679</v>
      </c>
      <c r="S173" t="s">
        <v>3508</v>
      </c>
      <c r="T173" t="s">
        <v>3509</v>
      </c>
      <c r="U173" s="167">
        <v>45681.163194444402</v>
      </c>
      <c r="V173" t="s">
        <v>1104</v>
      </c>
      <c r="X173" t="s">
        <v>1105</v>
      </c>
      <c r="Y173" t="s">
        <v>1105</v>
      </c>
    </row>
    <row r="174" spans="1:25" x14ac:dyDescent="0.25">
      <c r="A174" t="s">
        <v>1100</v>
      </c>
      <c r="B174" t="s">
        <v>2252</v>
      </c>
      <c r="C174" t="s">
        <v>2435</v>
      </c>
      <c r="D174" t="s">
        <v>1143</v>
      </c>
      <c r="E174" t="s">
        <v>1144</v>
      </c>
      <c r="F174" s="167">
        <v>45641.476388888899</v>
      </c>
      <c r="G174" s="167">
        <v>45641.497916666704</v>
      </c>
      <c r="H174">
        <v>2024</v>
      </c>
      <c r="I174" t="s">
        <v>1250</v>
      </c>
      <c r="J174" t="s">
        <v>1106</v>
      </c>
      <c r="K174" t="s">
        <v>1107</v>
      </c>
      <c r="L174" t="s">
        <v>1108</v>
      </c>
      <c r="M174" t="s">
        <v>1109</v>
      </c>
      <c r="N174">
        <v>1</v>
      </c>
      <c r="O174" t="s">
        <v>2257</v>
      </c>
      <c r="P174">
        <v>192.5</v>
      </c>
      <c r="Q174">
        <v>192.5</v>
      </c>
      <c r="R174" s="161">
        <v>45679</v>
      </c>
      <c r="S174" t="s">
        <v>3508</v>
      </c>
      <c r="T174" t="s">
        <v>3509</v>
      </c>
      <c r="U174" s="167">
        <v>45681.163194444402</v>
      </c>
      <c r="V174" t="s">
        <v>1104</v>
      </c>
      <c r="X174" t="s">
        <v>2418</v>
      </c>
      <c r="Y174" t="s">
        <v>2418</v>
      </c>
    </row>
    <row r="175" spans="1:25" x14ac:dyDescent="0.25">
      <c r="A175" t="s">
        <v>1100</v>
      </c>
      <c r="B175" t="s">
        <v>2252</v>
      </c>
      <c r="C175" t="s">
        <v>2443</v>
      </c>
      <c r="D175" t="s">
        <v>2444</v>
      </c>
      <c r="E175" t="s">
        <v>2445</v>
      </c>
      <c r="F175" s="167">
        <v>45641.6118055556</v>
      </c>
      <c r="G175" s="167">
        <v>45641.6381944444</v>
      </c>
      <c r="H175">
        <v>2024</v>
      </c>
      <c r="I175" t="s">
        <v>1250</v>
      </c>
      <c r="J175" t="s">
        <v>1106</v>
      </c>
      <c r="K175" t="s">
        <v>1107</v>
      </c>
      <c r="L175" t="s">
        <v>1108</v>
      </c>
      <c r="M175" t="s">
        <v>1109</v>
      </c>
      <c r="N175">
        <v>1</v>
      </c>
      <c r="O175" t="s">
        <v>2257</v>
      </c>
      <c r="P175">
        <v>301</v>
      </c>
      <c r="Q175">
        <v>301</v>
      </c>
      <c r="R175" s="161">
        <v>45679</v>
      </c>
      <c r="S175" t="s">
        <v>3508</v>
      </c>
      <c r="T175" t="s">
        <v>3509</v>
      </c>
      <c r="U175" s="167">
        <v>45681.163194444402</v>
      </c>
      <c r="V175" t="s">
        <v>1104</v>
      </c>
      <c r="X175" t="s">
        <v>2418</v>
      </c>
      <c r="Y175" t="s">
        <v>2418</v>
      </c>
    </row>
    <row r="176" spans="1:25" x14ac:dyDescent="0.25">
      <c r="A176" t="s">
        <v>1100</v>
      </c>
      <c r="B176" t="s">
        <v>2252</v>
      </c>
      <c r="C176" t="s">
        <v>2359</v>
      </c>
      <c r="D176" t="s">
        <v>2360</v>
      </c>
      <c r="E176" t="s">
        <v>2361</v>
      </c>
      <c r="F176" s="167">
        <v>45630.7409722222</v>
      </c>
      <c r="G176" s="167">
        <v>45630.764583333301</v>
      </c>
      <c r="H176">
        <v>2024</v>
      </c>
      <c r="I176" t="s">
        <v>1250</v>
      </c>
      <c r="J176" t="s">
        <v>1106</v>
      </c>
      <c r="K176" t="s">
        <v>1107</v>
      </c>
      <c r="L176" t="s">
        <v>1108</v>
      </c>
      <c r="M176" t="s">
        <v>1109</v>
      </c>
      <c r="N176">
        <v>1</v>
      </c>
      <c r="O176" t="s">
        <v>2257</v>
      </c>
      <c r="P176">
        <v>406</v>
      </c>
      <c r="Q176">
        <v>406</v>
      </c>
      <c r="R176" s="161">
        <v>45679</v>
      </c>
      <c r="S176" t="s">
        <v>3508</v>
      </c>
      <c r="T176" t="s">
        <v>3509</v>
      </c>
      <c r="U176" s="167">
        <v>45681.163194444402</v>
      </c>
      <c r="V176" t="s">
        <v>1104</v>
      </c>
      <c r="X176" t="s">
        <v>1105</v>
      </c>
      <c r="Y176" t="s">
        <v>1105</v>
      </c>
    </row>
    <row r="177" spans="1:25" x14ac:dyDescent="0.25">
      <c r="A177" t="s">
        <v>1100</v>
      </c>
      <c r="B177" t="s">
        <v>2252</v>
      </c>
      <c r="C177" t="s">
        <v>2397</v>
      </c>
      <c r="D177" t="s">
        <v>2398</v>
      </c>
      <c r="E177" t="s">
        <v>2399</v>
      </c>
      <c r="F177" s="167">
        <v>45637.548611111102</v>
      </c>
      <c r="G177" s="167">
        <v>45637.579861111102</v>
      </c>
      <c r="H177">
        <v>2024</v>
      </c>
      <c r="I177" t="s">
        <v>1250</v>
      </c>
      <c r="J177" t="s">
        <v>1106</v>
      </c>
      <c r="K177" t="s">
        <v>1107</v>
      </c>
      <c r="L177" t="s">
        <v>1108</v>
      </c>
      <c r="M177" t="s">
        <v>1109</v>
      </c>
      <c r="N177">
        <v>1</v>
      </c>
      <c r="O177" t="s">
        <v>2257</v>
      </c>
      <c r="P177">
        <v>353.5</v>
      </c>
      <c r="Q177">
        <v>353.5</v>
      </c>
      <c r="R177" s="161">
        <v>45679</v>
      </c>
      <c r="S177" t="s">
        <v>3508</v>
      </c>
      <c r="T177" t="s">
        <v>3509</v>
      </c>
      <c r="U177" s="167">
        <v>45681.163194444402</v>
      </c>
      <c r="V177" t="s">
        <v>1104</v>
      </c>
      <c r="X177" t="s">
        <v>1110</v>
      </c>
      <c r="Y177" t="s">
        <v>1110</v>
      </c>
    </row>
    <row r="178" spans="1:25" x14ac:dyDescent="0.25">
      <c r="A178" t="s">
        <v>1100</v>
      </c>
      <c r="B178" t="s">
        <v>2252</v>
      </c>
      <c r="C178" t="s">
        <v>2420</v>
      </c>
      <c r="D178" t="s">
        <v>1205</v>
      </c>
      <c r="E178" t="s">
        <v>1206</v>
      </c>
      <c r="F178" s="167">
        <v>45639.729861111096</v>
      </c>
      <c r="G178" s="167">
        <v>45639.744444444397</v>
      </c>
      <c r="H178">
        <v>2024</v>
      </c>
      <c r="I178" t="s">
        <v>1250</v>
      </c>
      <c r="J178" t="s">
        <v>1106</v>
      </c>
      <c r="K178" t="s">
        <v>1107</v>
      </c>
      <c r="L178" t="s">
        <v>1108</v>
      </c>
      <c r="M178" t="s">
        <v>1109</v>
      </c>
      <c r="N178">
        <v>1</v>
      </c>
      <c r="O178" t="s">
        <v>2257</v>
      </c>
      <c r="P178">
        <v>420</v>
      </c>
      <c r="Q178">
        <v>420</v>
      </c>
      <c r="R178" s="161">
        <v>45679</v>
      </c>
      <c r="S178" t="s">
        <v>3508</v>
      </c>
      <c r="T178" t="s">
        <v>3509</v>
      </c>
      <c r="U178" s="167">
        <v>45681.163194444402</v>
      </c>
      <c r="V178" t="s">
        <v>1104</v>
      </c>
      <c r="X178" t="s">
        <v>1221</v>
      </c>
      <c r="Y178" t="s">
        <v>1221</v>
      </c>
    </row>
    <row r="179" spans="1:25" x14ac:dyDescent="0.25">
      <c r="A179" t="s">
        <v>1100</v>
      </c>
      <c r="B179" t="s">
        <v>2252</v>
      </c>
      <c r="C179" t="s">
        <v>2419</v>
      </c>
      <c r="D179" t="s">
        <v>1230</v>
      </c>
      <c r="E179" t="s">
        <v>1231</v>
      </c>
      <c r="F179" s="167">
        <v>45639.658333333296</v>
      </c>
      <c r="G179" s="167">
        <v>45639.677083333299</v>
      </c>
      <c r="H179">
        <v>2024</v>
      </c>
      <c r="I179" t="s">
        <v>1250</v>
      </c>
      <c r="J179" t="s">
        <v>1106</v>
      </c>
      <c r="K179" t="s">
        <v>1107</v>
      </c>
      <c r="L179" t="s">
        <v>1108</v>
      </c>
      <c r="M179" t="s">
        <v>1109</v>
      </c>
      <c r="N179">
        <v>1</v>
      </c>
      <c r="O179" t="s">
        <v>2257</v>
      </c>
      <c r="P179">
        <v>420</v>
      </c>
      <c r="Q179">
        <v>420</v>
      </c>
      <c r="R179" s="161">
        <v>45679</v>
      </c>
      <c r="S179" t="s">
        <v>3508</v>
      </c>
      <c r="T179" t="s">
        <v>3509</v>
      </c>
      <c r="U179" s="167">
        <v>45681.163194444402</v>
      </c>
      <c r="V179" t="s">
        <v>1104</v>
      </c>
      <c r="X179" t="s">
        <v>1221</v>
      </c>
      <c r="Y179" t="s">
        <v>1221</v>
      </c>
    </row>
    <row r="180" spans="1:25" x14ac:dyDescent="0.25">
      <c r="A180" t="s">
        <v>1100</v>
      </c>
      <c r="B180" t="s">
        <v>2252</v>
      </c>
      <c r="C180" t="s">
        <v>2460</v>
      </c>
      <c r="D180" t="s">
        <v>2461</v>
      </c>
      <c r="E180" t="s">
        <v>2462</v>
      </c>
      <c r="F180" s="167">
        <v>45644.527777777803</v>
      </c>
      <c r="G180" s="167">
        <v>45644.5402777778</v>
      </c>
      <c r="H180">
        <v>2024</v>
      </c>
      <c r="I180" t="s">
        <v>1250</v>
      </c>
      <c r="J180" t="s">
        <v>1106</v>
      </c>
      <c r="K180" t="s">
        <v>1107</v>
      </c>
      <c r="L180" t="s">
        <v>1108</v>
      </c>
      <c r="M180" t="s">
        <v>1109</v>
      </c>
      <c r="N180">
        <v>1</v>
      </c>
      <c r="O180" t="s">
        <v>2257</v>
      </c>
      <c r="P180">
        <v>353.5</v>
      </c>
      <c r="Q180">
        <v>353.5</v>
      </c>
      <c r="R180" s="161">
        <v>45679</v>
      </c>
      <c r="S180" t="s">
        <v>3508</v>
      </c>
      <c r="T180" t="s">
        <v>3509</v>
      </c>
      <c r="U180" s="167">
        <v>45681.163194444402</v>
      </c>
      <c r="V180" t="s">
        <v>1104</v>
      </c>
      <c r="X180" t="s">
        <v>1300</v>
      </c>
      <c r="Y180" t="s">
        <v>1300</v>
      </c>
    </row>
    <row r="181" spans="1:25" x14ac:dyDescent="0.25">
      <c r="A181" t="s">
        <v>1100</v>
      </c>
      <c r="B181" t="s">
        <v>2252</v>
      </c>
      <c r="C181" t="s">
        <v>2432</v>
      </c>
      <c r="D181" t="s">
        <v>2433</v>
      </c>
      <c r="E181" t="s">
        <v>2434</v>
      </c>
      <c r="F181" s="167">
        <v>45640.833333333299</v>
      </c>
      <c r="G181" s="167">
        <v>45640.846527777801</v>
      </c>
      <c r="H181">
        <v>2024</v>
      </c>
      <c r="I181" t="s">
        <v>1250</v>
      </c>
      <c r="J181" t="s">
        <v>1106</v>
      </c>
      <c r="K181" t="s">
        <v>1107</v>
      </c>
      <c r="L181" t="s">
        <v>1108</v>
      </c>
      <c r="M181" t="s">
        <v>1109</v>
      </c>
      <c r="N181">
        <v>1</v>
      </c>
      <c r="O181" t="s">
        <v>2257</v>
      </c>
      <c r="P181">
        <v>140</v>
      </c>
      <c r="Q181">
        <v>140</v>
      </c>
      <c r="R181" s="161">
        <v>45679</v>
      </c>
      <c r="S181" t="s">
        <v>3508</v>
      </c>
      <c r="T181" t="s">
        <v>3509</v>
      </c>
      <c r="U181" s="167">
        <v>45681.163194444402</v>
      </c>
      <c r="V181" t="s">
        <v>1104</v>
      </c>
      <c r="X181" t="s">
        <v>1221</v>
      </c>
      <c r="Y181" t="s">
        <v>1221</v>
      </c>
    </row>
    <row r="182" spans="1:25" x14ac:dyDescent="0.25">
      <c r="A182" t="s">
        <v>1100</v>
      </c>
      <c r="B182" t="s">
        <v>2252</v>
      </c>
      <c r="C182" t="s">
        <v>2476</v>
      </c>
      <c r="D182" t="s">
        <v>1401</v>
      </c>
      <c r="E182" t="s">
        <v>1402</v>
      </c>
      <c r="F182" s="167">
        <v>45645.608333333301</v>
      </c>
      <c r="G182" s="167">
        <v>45645.619444444397</v>
      </c>
      <c r="H182">
        <v>2024</v>
      </c>
      <c r="I182" t="s">
        <v>1250</v>
      </c>
      <c r="J182" t="s">
        <v>1106</v>
      </c>
      <c r="K182" t="s">
        <v>1107</v>
      </c>
      <c r="L182" t="s">
        <v>1108</v>
      </c>
      <c r="M182" t="s">
        <v>1109</v>
      </c>
      <c r="N182">
        <v>1</v>
      </c>
      <c r="O182" t="s">
        <v>2257</v>
      </c>
      <c r="P182">
        <v>420</v>
      </c>
      <c r="Q182">
        <v>420</v>
      </c>
      <c r="R182" s="161">
        <v>45679</v>
      </c>
      <c r="S182" t="s">
        <v>3508</v>
      </c>
      <c r="T182" t="s">
        <v>3509</v>
      </c>
      <c r="U182" s="167">
        <v>45681.163194444402</v>
      </c>
      <c r="V182" t="s">
        <v>1104</v>
      </c>
      <c r="X182" t="s">
        <v>1221</v>
      </c>
      <c r="Y182" t="s">
        <v>1221</v>
      </c>
    </row>
    <row r="183" spans="1:25" x14ac:dyDescent="0.25">
      <c r="A183" t="s">
        <v>1100</v>
      </c>
      <c r="B183" t="s">
        <v>2252</v>
      </c>
      <c r="C183" t="s">
        <v>2428</v>
      </c>
      <c r="D183" t="s">
        <v>1701</v>
      </c>
      <c r="E183" t="s">
        <v>1702</v>
      </c>
      <c r="F183" s="167">
        <v>45640.728472222203</v>
      </c>
      <c r="G183" s="167">
        <v>45640.745138888902</v>
      </c>
      <c r="H183">
        <v>2024</v>
      </c>
      <c r="I183" t="s">
        <v>1250</v>
      </c>
      <c r="J183" t="s">
        <v>1106</v>
      </c>
      <c r="K183" t="s">
        <v>1107</v>
      </c>
      <c r="L183" t="s">
        <v>1108</v>
      </c>
      <c r="M183" t="s">
        <v>1109</v>
      </c>
      <c r="N183">
        <v>1</v>
      </c>
      <c r="O183" t="s">
        <v>2257</v>
      </c>
      <c r="P183">
        <v>140</v>
      </c>
      <c r="Q183">
        <v>140</v>
      </c>
      <c r="R183" s="161">
        <v>45679</v>
      </c>
      <c r="S183" t="s">
        <v>3508</v>
      </c>
      <c r="T183" t="s">
        <v>3509</v>
      </c>
      <c r="U183" s="167">
        <v>45681.163194444402</v>
      </c>
      <c r="V183" t="s">
        <v>1104</v>
      </c>
      <c r="X183" t="s">
        <v>1221</v>
      </c>
      <c r="Y183" t="s">
        <v>1221</v>
      </c>
    </row>
    <row r="184" spans="1:25" x14ac:dyDescent="0.25">
      <c r="A184" t="s">
        <v>1100</v>
      </c>
      <c r="B184" t="s">
        <v>2252</v>
      </c>
      <c r="C184" t="s">
        <v>2475</v>
      </c>
      <c r="D184" t="s">
        <v>1248</v>
      </c>
      <c r="E184" t="s">
        <v>1249</v>
      </c>
      <c r="F184" s="167">
        <v>45644.840972222199</v>
      </c>
      <c r="G184" s="167">
        <v>45644.850694444402</v>
      </c>
      <c r="H184">
        <v>2024</v>
      </c>
      <c r="I184" t="s">
        <v>1250</v>
      </c>
      <c r="J184" t="s">
        <v>1106</v>
      </c>
      <c r="K184" t="s">
        <v>1107</v>
      </c>
      <c r="L184" t="s">
        <v>1108</v>
      </c>
      <c r="M184" t="s">
        <v>1109</v>
      </c>
      <c r="N184">
        <v>1</v>
      </c>
      <c r="O184" t="s">
        <v>2257</v>
      </c>
      <c r="P184">
        <v>420</v>
      </c>
      <c r="Q184">
        <v>420</v>
      </c>
      <c r="R184" s="161">
        <v>45679</v>
      </c>
      <c r="S184" t="s">
        <v>3508</v>
      </c>
      <c r="T184" t="s">
        <v>3509</v>
      </c>
      <c r="U184" s="167">
        <v>45681.163194444402</v>
      </c>
      <c r="V184" t="s">
        <v>1104</v>
      </c>
      <c r="X184" t="s">
        <v>1221</v>
      </c>
      <c r="Y184" t="s">
        <v>1221</v>
      </c>
    </row>
    <row r="185" spans="1:25" x14ac:dyDescent="0.25">
      <c r="A185" t="s">
        <v>1100</v>
      </c>
      <c r="B185" t="s">
        <v>2252</v>
      </c>
      <c r="C185" t="s">
        <v>2426</v>
      </c>
      <c r="D185" t="s">
        <v>1228</v>
      </c>
      <c r="E185" t="s">
        <v>1229</v>
      </c>
      <c r="F185" s="167">
        <v>45640.572222222203</v>
      </c>
      <c r="G185" s="167">
        <v>45640.584027777797</v>
      </c>
      <c r="H185">
        <v>2024</v>
      </c>
      <c r="I185" t="s">
        <v>1250</v>
      </c>
      <c r="J185" t="s">
        <v>1106</v>
      </c>
      <c r="K185" t="s">
        <v>1107</v>
      </c>
      <c r="L185" t="s">
        <v>1108</v>
      </c>
      <c r="M185" t="s">
        <v>1109</v>
      </c>
      <c r="N185">
        <v>1</v>
      </c>
      <c r="O185" t="s">
        <v>2257</v>
      </c>
      <c r="P185">
        <v>420</v>
      </c>
      <c r="Q185">
        <v>420</v>
      </c>
      <c r="R185" s="161">
        <v>45679</v>
      </c>
      <c r="S185" t="s">
        <v>3508</v>
      </c>
      <c r="T185" t="s">
        <v>3509</v>
      </c>
      <c r="U185" s="167">
        <v>45681.163194444402</v>
      </c>
      <c r="V185" t="s">
        <v>1104</v>
      </c>
      <c r="X185" t="s">
        <v>1221</v>
      </c>
      <c r="Y185" t="s">
        <v>1221</v>
      </c>
    </row>
    <row r="186" spans="1:25" x14ac:dyDescent="0.25">
      <c r="A186" t="s">
        <v>1100</v>
      </c>
      <c r="B186" t="s">
        <v>2252</v>
      </c>
      <c r="C186" t="s">
        <v>2477</v>
      </c>
      <c r="D186" t="s">
        <v>1196</v>
      </c>
      <c r="E186" t="s">
        <v>1197</v>
      </c>
      <c r="F186" s="167">
        <v>45645.619444444397</v>
      </c>
      <c r="G186" s="167">
        <v>45645.631249999999</v>
      </c>
      <c r="H186">
        <v>2024</v>
      </c>
      <c r="I186" t="s">
        <v>1250</v>
      </c>
      <c r="J186" t="s">
        <v>1106</v>
      </c>
      <c r="K186" t="s">
        <v>1107</v>
      </c>
      <c r="L186" t="s">
        <v>1108</v>
      </c>
      <c r="M186" t="s">
        <v>1109</v>
      </c>
      <c r="N186">
        <v>1</v>
      </c>
      <c r="O186" t="s">
        <v>2257</v>
      </c>
      <c r="P186">
        <v>420</v>
      </c>
      <c r="Q186">
        <v>420</v>
      </c>
      <c r="R186" s="161">
        <v>45679</v>
      </c>
      <c r="S186" t="s">
        <v>3508</v>
      </c>
      <c r="T186" t="s">
        <v>3509</v>
      </c>
      <c r="U186" s="167">
        <v>45681.163194444402</v>
      </c>
      <c r="V186" t="s">
        <v>1104</v>
      </c>
      <c r="X186" t="s">
        <v>1221</v>
      </c>
      <c r="Y186" t="s">
        <v>1221</v>
      </c>
    </row>
    <row r="187" spans="1:25" x14ac:dyDescent="0.25">
      <c r="A187" t="s">
        <v>1100</v>
      </c>
      <c r="B187" t="s">
        <v>2252</v>
      </c>
      <c r="C187" t="s">
        <v>2458</v>
      </c>
      <c r="D187" t="s">
        <v>1242</v>
      </c>
      <c r="E187" t="s">
        <v>1243</v>
      </c>
      <c r="F187" s="167">
        <v>45643.829861111102</v>
      </c>
      <c r="G187" s="167">
        <v>45643.847222222197</v>
      </c>
      <c r="H187">
        <v>2024</v>
      </c>
      <c r="I187" t="s">
        <v>1250</v>
      </c>
      <c r="J187" t="s">
        <v>1106</v>
      </c>
      <c r="K187" t="s">
        <v>1107</v>
      </c>
      <c r="L187" t="s">
        <v>1108</v>
      </c>
      <c r="M187" t="s">
        <v>1109</v>
      </c>
      <c r="N187">
        <v>1</v>
      </c>
      <c r="O187" t="s">
        <v>2257</v>
      </c>
      <c r="P187">
        <v>122.5</v>
      </c>
      <c r="Q187">
        <v>122.5</v>
      </c>
      <c r="R187" s="161">
        <v>45679</v>
      </c>
      <c r="S187" t="s">
        <v>3508</v>
      </c>
      <c r="T187" t="s">
        <v>3509</v>
      </c>
      <c r="U187" s="167">
        <v>45681.163194444402</v>
      </c>
      <c r="V187" t="s">
        <v>1104</v>
      </c>
      <c r="X187" t="s">
        <v>2418</v>
      </c>
      <c r="Y187" t="s">
        <v>2418</v>
      </c>
    </row>
    <row r="188" spans="1:25" x14ac:dyDescent="0.25">
      <c r="A188" t="s">
        <v>1100</v>
      </c>
      <c r="B188" t="s">
        <v>2252</v>
      </c>
      <c r="C188" t="s">
        <v>3510</v>
      </c>
      <c r="D188" t="s">
        <v>2018</v>
      </c>
      <c r="E188" t="s">
        <v>2019</v>
      </c>
      <c r="F188" s="167">
        <v>45663.811805555597</v>
      </c>
      <c r="G188" s="167">
        <v>45663.865277777797</v>
      </c>
      <c r="H188">
        <v>2025</v>
      </c>
      <c r="I188" t="s">
        <v>1277</v>
      </c>
      <c r="J188" t="s">
        <v>1106</v>
      </c>
      <c r="K188" t="s">
        <v>1107</v>
      </c>
      <c r="L188" t="s">
        <v>1108</v>
      </c>
      <c r="M188" t="s">
        <v>1109</v>
      </c>
      <c r="N188">
        <v>1</v>
      </c>
      <c r="O188" t="s">
        <v>2257</v>
      </c>
      <c r="P188">
        <v>1358</v>
      </c>
      <c r="Q188">
        <v>385</v>
      </c>
      <c r="R188" s="161">
        <v>45679</v>
      </c>
      <c r="S188" t="s">
        <v>3508</v>
      </c>
      <c r="T188" t="s">
        <v>3509</v>
      </c>
      <c r="U188" s="167">
        <v>45681.163194444402</v>
      </c>
      <c r="V188" t="s">
        <v>1104</v>
      </c>
      <c r="X188" t="s">
        <v>1110</v>
      </c>
      <c r="Y188" t="s">
        <v>1110</v>
      </c>
    </row>
    <row r="189" spans="1:25" x14ac:dyDescent="0.25">
      <c r="A189" t="s">
        <v>1100</v>
      </c>
      <c r="B189" t="s">
        <v>2252</v>
      </c>
      <c r="C189" t="s">
        <v>3511</v>
      </c>
      <c r="D189" t="s">
        <v>1226</v>
      </c>
      <c r="E189" t="s">
        <v>1227</v>
      </c>
      <c r="F189" s="167">
        <v>45663.777083333298</v>
      </c>
      <c r="G189" s="167">
        <v>45663.788194444402</v>
      </c>
      <c r="H189">
        <v>2025</v>
      </c>
      <c r="I189" t="s">
        <v>1277</v>
      </c>
      <c r="J189" t="s">
        <v>1106</v>
      </c>
      <c r="K189" t="s">
        <v>1107</v>
      </c>
      <c r="L189" t="s">
        <v>1108</v>
      </c>
      <c r="M189" t="s">
        <v>1109</v>
      </c>
      <c r="N189">
        <v>1</v>
      </c>
      <c r="O189" t="s">
        <v>2257</v>
      </c>
      <c r="P189">
        <v>70</v>
      </c>
      <c r="Q189">
        <v>70</v>
      </c>
      <c r="R189" s="161">
        <v>45679</v>
      </c>
      <c r="S189" t="s">
        <v>3508</v>
      </c>
      <c r="T189" t="s">
        <v>3509</v>
      </c>
      <c r="U189" s="167">
        <v>45681.163194444402</v>
      </c>
      <c r="V189" t="s">
        <v>1104</v>
      </c>
      <c r="X189" t="s">
        <v>1105</v>
      </c>
      <c r="Y189" t="s">
        <v>1105</v>
      </c>
    </row>
    <row r="190" spans="1:25" x14ac:dyDescent="0.25">
      <c r="A190" t="s">
        <v>1100</v>
      </c>
      <c r="B190" t="s">
        <v>2252</v>
      </c>
      <c r="C190" t="s">
        <v>3512</v>
      </c>
      <c r="D190" t="s">
        <v>3513</v>
      </c>
      <c r="E190" t="s">
        <v>3514</v>
      </c>
      <c r="F190" s="167">
        <v>45663.777083333298</v>
      </c>
      <c r="G190" s="167">
        <v>45663.8034722222</v>
      </c>
      <c r="H190">
        <v>2025</v>
      </c>
      <c r="I190" t="s">
        <v>1277</v>
      </c>
      <c r="J190" t="s">
        <v>1106</v>
      </c>
      <c r="K190" t="s">
        <v>1107</v>
      </c>
      <c r="L190" t="s">
        <v>1108</v>
      </c>
      <c r="M190" t="s">
        <v>1109</v>
      </c>
      <c r="N190">
        <v>1</v>
      </c>
      <c r="O190" t="s">
        <v>2257</v>
      </c>
      <c r="P190">
        <v>175</v>
      </c>
      <c r="Q190">
        <v>175</v>
      </c>
      <c r="R190" s="161">
        <v>45679</v>
      </c>
      <c r="S190" t="s">
        <v>3508</v>
      </c>
      <c r="T190" t="s">
        <v>3509</v>
      </c>
      <c r="U190" s="167">
        <v>45681.163194444402</v>
      </c>
      <c r="V190" t="s">
        <v>1104</v>
      </c>
      <c r="X190" t="s">
        <v>1105</v>
      </c>
      <c r="Y190" t="s">
        <v>1105</v>
      </c>
    </row>
    <row r="191" spans="1:25" x14ac:dyDescent="0.25">
      <c r="A191" t="s">
        <v>1100</v>
      </c>
      <c r="B191" t="s">
        <v>2252</v>
      </c>
      <c r="C191" t="s">
        <v>3515</v>
      </c>
      <c r="D191" t="s">
        <v>1263</v>
      </c>
      <c r="E191" t="s">
        <v>1264</v>
      </c>
      <c r="F191" s="167">
        <v>45664.6743055556</v>
      </c>
      <c r="G191" s="167">
        <v>45664.724305555603</v>
      </c>
      <c r="H191">
        <v>2025</v>
      </c>
      <c r="I191" t="s">
        <v>1277</v>
      </c>
      <c r="J191" t="s">
        <v>1106</v>
      </c>
      <c r="K191" t="s">
        <v>1107</v>
      </c>
      <c r="L191" t="s">
        <v>1108</v>
      </c>
      <c r="M191" t="s">
        <v>1109</v>
      </c>
      <c r="N191">
        <v>1</v>
      </c>
      <c r="O191" t="s">
        <v>2257</v>
      </c>
      <c r="P191">
        <v>192.5</v>
      </c>
      <c r="Q191">
        <v>140</v>
      </c>
      <c r="R191" s="161">
        <v>45679</v>
      </c>
      <c r="S191" t="s">
        <v>3508</v>
      </c>
      <c r="T191" t="s">
        <v>3509</v>
      </c>
      <c r="U191" s="167">
        <v>45681.163194444402</v>
      </c>
      <c r="V191" t="s">
        <v>1104</v>
      </c>
      <c r="X191" t="s">
        <v>1105</v>
      </c>
      <c r="Y191" t="s">
        <v>1105</v>
      </c>
    </row>
    <row r="192" spans="1:25" x14ac:dyDescent="0.25">
      <c r="A192" t="s">
        <v>1100</v>
      </c>
      <c r="B192" t="s">
        <v>2252</v>
      </c>
      <c r="C192" t="s">
        <v>1550</v>
      </c>
      <c r="D192" t="s">
        <v>1549</v>
      </c>
      <c r="E192" t="s">
        <v>1706</v>
      </c>
      <c r="F192" s="167">
        <v>45516.722222222197</v>
      </c>
      <c r="G192" s="167">
        <v>45516.739583333299</v>
      </c>
      <c r="H192">
        <v>2024</v>
      </c>
      <c r="I192" t="s">
        <v>1117</v>
      </c>
      <c r="J192" t="s">
        <v>1102</v>
      </c>
      <c r="K192" t="s">
        <v>1103</v>
      </c>
      <c r="L192" t="s">
        <v>1102</v>
      </c>
      <c r="M192" t="s">
        <v>1103</v>
      </c>
      <c r="N192">
        <v>1</v>
      </c>
      <c r="O192" t="s">
        <v>2287</v>
      </c>
      <c r="P192">
        <v>513</v>
      </c>
      <c r="Q192">
        <v>513</v>
      </c>
      <c r="R192" s="161">
        <v>45679</v>
      </c>
      <c r="S192" t="s">
        <v>3516</v>
      </c>
      <c r="T192" t="s">
        <v>3517</v>
      </c>
      <c r="U192" s="167">
        <v>45681.586111111101</v>
      </c>
      <c r="V192" t="s">
        <v>1116</v>
      </c>
      <c r="X192" t="s">
        <v>1105</v>
      </c>
      <c r="Y192" t="s">
        <v>1105</v>
      </c>
    </row>
    <row r="193" spans="1:25" x14ac:dyDescent="0.25">
      <c r="A193" t="s">
        <v>1100</v>
      </c>
      <c r="B193" t="s">
        <v>2252</v>
      </c>
      <c r="C193" t="s">
        <v>2486</v>
      </c>
      <c r="D193" t="s">
        <v>1209</v>
      </c>
      <c r="E193" t="s">
        <v>1210</v>
      </c>
      <c r="F193" s="167">
        <v>45648.71875</v>
      </c>
      <c r="G193" s="167">
        <v>45648.738194444399</v>
      </c>
      <c r="H193">
        <v>2024</v>
      </c>
      <c r="I193" t="s">
        <v>1250</v>
      </c>
      <c r="J193" t="s">
        <v>1102</v>
      </c>
      <c r="K193" t="s">
        <v>1103</v>
      </c>
      <c r="L193" t="s">
        <v>1102</v>
      </c>
      <c r="M193" t="s">
        <v>1103</v>
      </c>
      <c r="N193">
        <v>1</v>
      </c>
      <c r="O193" t="s">
        <v>2287</v>
      </c>
      <c r="P193">
        <v>48</v>
      </c>
      <c r="Q193">
        <v>48</v>
      </c>
      <c r="R193" s="161">
        <v>45679</v>
      </c>
      <c r="S193" t="s">
        <v>3516</v>
      </c>
      <c r="T193" t="s">
        <v>3517</v>
      </c>
      <c r="U193" s="167">
        <v>45681.586111111101</v>
      </c>
      <c r="V193" t="s">
        <v>1104</v>
      </c>
      <c r="X193" t="s">
        <v>1105</v>
      </c>
      <c r="Y193" t="s">
        <v>1105</v>
      </c>
    </row>
    <row r="194" spans="1:25" x14ac:dyDescent="0.25">
      <c r="A194" t="s">
        <v>1100</v>
      </c>
      <c r="B194" t="s">
        <v>2252</v>
      </c>
      <c r="C194" t="s">
        <v>2373</v>
      </c>
      <c r="D194" t="s">
        <v>2374</v>
      </c>
      <c r="E194" t="s">
        <v>2375</v>
      </c>
      <c r="F194" s="167">
        <v>45634.470833333296</v>
      </c>
      <c r="G194" s="167">
        <v>45634.495138888902</v>
      </c>
      <c r="H194">
        <v>2024</v>
      </c>
      <c r="I194" t="s">
        <v>1250</v>
      </c>
      <c r="J194" t="s">
        <v>1102</v>
      </c>
      <c r="K194" t="s">
        <v>1103</v>
      </c>
      <c r="L194" t="s">
        <v>1102</v>
      </c>
      <c r="M194" t="s">
        <v>1103</v>
      </c>
      <c r="N194">
        <v>1</v>
      </c>
      <c r="O194" t="s">
        <v>2287</v>
      </c>
      <c r="P194">
        <v>120</v>
      </c>
      <c r="Q194">
        <v>120</v>
      </c>
      <c r="R194" s="161">
        <v>45679</v>
      </c>
      <c r="S194" t="s">
        <v>3516</v>
      </c>
      <c r="T194" t="s">
        <v>3517</v>
      </c>
      <c r="U194" s="167">
        <v>45681.586111111101</v>
      </c>
      <c r="V194" t="s">
        <v>1104</v>
      </c>
      <c r="X194" t="s">
        <v>1110</v>
      </c>
      <c r="Y194" t="s">
        <v>1110</v>
      </c>
    </row>
    <row r="195" spans="1:25" x14ac:dyDescent="0.25">
      <c r="A195" t="s">
        <v>1100</v>
      </c>
      <c r="B195" t="s">
        <v>2252</v>
      </c>
      <c r="C195" t="s">
        <v>2286</v>
      </c>
      <c r="D195" t="s">
        <v>1236</v>
      </c>
      <c r="E195" t="s">
        <v>1237</v>
      </c>
      <c r="F195" s="167">
        <v>45616.534722222197</v>
      </c>
      <c r="G195" s="167">
        <v>45616.5444444444</v>
      </c>
      <c r="H195">
        <v>2024</v>
      </c>
      <c r="I195" t="s">
        <v>1161</v>
      </c>
      <c r="J195" t="s">
        <v>1102</v>
      </c>
      <c r="K195" t="s">
        <v>1103</v>
      </c>
      <c r="L195" t="s">
        <v>1102</v>
      </c>
      <c r="M195" t="s">
        <v>1103</v>
      </c>
      <c r="N195">
        <v>1</v>
      </c>
      <c r="O195" t="s">
        <v>2287</v>
      </c>
      <c r="P195">
        <v>48</v>
      </c>
      <c r="Q195">
        <v>48</v>
      </c>
      <c r="R195" s="161">
        <v>45679</v>
      </c>
      <c r="S195" t="s">
        <v>3516</v>
      </c>
      <c r="T195" t="s">
        <v>3517</v>
      </c>
      <c r="U195" s="167">
        <v>45681.586111111101</v>
      </c>
      <c r="V195" t="s">
        <v>1104</v>
      </c>
      <c r="X195" t="s">
        <v>1111</v>
      </c>
      <c r="Y195" t="s">
        <v>1111</v>
      </c>
    </row>
    <row r="196" spans="1:25" x14ac:dyDescent="0.25">
      <c r="A196" t="s">
        <v>1100</v>
      </c>
      <c r="B196" t="s">
        <v>2252</v>
      </c>
      <c r="C196" t="s">
        <v>2378</v>
      </c>
      <c r="D196" t="s">
        <v>2293</v>
      </c>
      <c r="E196" t="s">
        <v>2294</v>
      </c>
      <c r="F196" s="167">
        <v>45634.7368055556</v>
      </c>
      <c r="G196" s="167">
        <v>45634.781944444403</v>
      </c>
      <c r="H196">
        <v>2024</v>
      </c>
      <c r="I196" t="s">
        <v>1250</v>
      </c>
      <c r="J196" t="s">
        <v>1102</v>
      </c>
      <c r="K196" t="s">
        <v>1103</v>
      </c>
      <c r="L196" t="s">
        <v>1102</v>
      </c>
      <c r="M196" t="s">
        <v>1103</v>
      </c>
      <c r="N196">
        <v>1</v>
      </c>
      <c r="O196" t="s">
        <v>2287</v>
      </c>
      <c r="P196">
        <v>566.4</v>
      </c>
      <c r="Q196">
        <v>86.4</v>
      </c>
      <c r="R196" s="161">
        <v>45679</v>
      </c>
      <c r="S196" t="s">
        <v>3516</v>
      </c>
      <c r="T196" t="s">
        <v>3517</v>
      </c>
      <c r="U196" s="167">
        <v>45681.586111111101</v>
      </c>
      <c r="V196" t="s">
        <v>1104</v>
      </c>
      <c r="X196" t="s">
        <v>1105</v>
      </c>
      <c r="Y196" t="s">
        <v>1105</v>
      </c>
    </row>
    <row r="197" spans="1:25" x14ac:dyDescent="0.25">
      <c r="A197" t="s">
        <v>1100</v>
      </c>
      <c r="B197" t="s">
        <v>2252</v>
      </c>
      <c r="C197" t="s">
        <v>2267</v>
      </c>
      <c r="D197" t="s">
        <v>1147</v>
      </c>
      <c r="E197" t="s">
        <v>1148</v>
      </c>
      <c r="F197" s="167">
        <v>45612.622222222199</v>
      </c>
      <c r="G197" s="167">
        <v>45612.647916666698</v>
      </c>
      <c r="H197">
        <v>2024</v>
      </c>
      <c r="I197" t="s">
        <v>1161</v>
      </c>
      <c r="J197" t="s">
        <v>1106</v>
      </c>
      <c r="K197" t="s">
        <v>1107</v>
      </c>
      <c r="L197" t="s">
        <v>1108</v>
      </c>
      <c r="M197" t="s">
        <v>1109</v>
      </c>
      <c r="N197">
        <v>1</v>
      </c>
      <c r="O197" t="s">
        <v>2268</v>
      </c>
      <c r="P197">
        <v>5162.5</v>
      </c>
      <c r="Q197">
        <v>140</v>
      </c>
      <c r="R197" s="161">
        <v>45680</v>
      </c>
      <c r="S197" t="s">
        <v>3518</v>
      </c>
      <c r="T197" t="s">
        <v>3519</v>
      </c>
      <c r="U197" s="167">
        <v>45681.704861111102</v>
      </c>
      <c r="V197" t="s">
        <v>1104</v>
      </c>
      <c r="X197" t="s">
        <v>1111</v>
      </c>
      <c r="Y197" t="s">
        <v>1111</v>
      </c>
    </row>
    <row r="198" spans="1:25" x14ac:dyDescent="0.25">
      <c r="A198" t="s">
        <v>1100</v>
      </c>
      <c r="B198" t="s">
        <v>2252</v>
      </c>
      <c r="C198" t="s">
        <v>2499</v>
      </c>
      <c r="D198" t="s">
        <v>1134</v>
      </c>
      <c r="E198" t="s">
        <v>1135</v>
      </c>
      <c r="F198" s="167">
        <v>45654.552083333299</v>
      </c>
      <c r="G198" s="167">
        <v>45654.5847222222</v>
      </c>
      <c r="H198">
        <v>2024</v>
      </c>
      <c r="I198" t="s">
        <v>1250</v>
      </c>
      <c r="J198" t="s">
        <v>1106</v>
      </c>
      <c r="K198" t="s">
        <v>1107</v>
      </c>
      <c r="L198" t="s">
        <v>1108</v>
      </c>
      <c r="M198" t="s">
        <v>1109</v>
      </c>
      <c r="N198">
        <v>1</v>
      </c>
      <c r="O198" t="s">
        <v>2268</v>
      </c>
      <c r="P198">
        <v>192.5</v>
      </c>
      <c r="Q198">
        <v>192.5</v>
      </c>
      <c r="R198" s="161">
        <v>45680</v>
      </c>
      <c r="S198" t="s">
        <v>3518</v>
      </c>
      <c r="T198" t="s">
        <v>3519</v>
      </c>
      <c r="U198" s="167">
        <v>45681.704861111102</v>
      </c>
      <c r="V198" t="s">
        <v>1104</v>
      </c>
      <c r="X198" t="s">
        <v>1105</v>
      </c>
      <c r="Y198" t="s">
        <v>1105</v>
      </c>
    </row>
    <row r="199" spans="1:25" x14ac:dyDescent="0.25">
      <c r="A199" t="s">
        <v>1100</v>
      </c>
      <c r="B199" t="s">
        <v>2252</v>
      </c>
      <c r="C199" t="s">
        <v>2505</v>
      </c>
      <c r="D199" t="s">
        <v>2506</v>
      </c>
      <c r="E199" t="s">
        <v>2507</v>
      </c>
      <c r="F199" s="167">
        <v>45655.771527777797</v>
      </c>
      <c r="G199" s="167">
        <v>45655.788888888899</v>
      </c>
      <c r="H199">
        <v>2024</v>
      </c>
      <c r="I199" t="s">
        <v>1250</v>
      </c>
      <c r="J199" t="s">
        <v>1106</v>
      </c>
      <c r="K199" t="s">
        <v>1107</v>
      </c>
      <c r="L199" t="s">
        <v>1108</v>
      </c>
      <c r="M199" t="s">
        <v>1109</v>
      </c>
      <c r="N199">
        <v>1</v>
      </c>
      <c r="O199" t="s">
        <v>2268</v>
      </c>
      <c r="P199">
        <v>175</v>
      </c>
      <c r="Q199">
        <v>175</v>
      </c>
      <c r="R199" s="161">
        <v>45680</v>
      </c>
      <c r="S199" t="s">
        <v>3518</v>
      </c>
      <c r="T199" t="s">
        <v>3519</v>
      </c>
      <c r="U199" s="167">
        <v>45681.704861111102</v>
      </c>
      <c r="V199" t="s">
        <v>1104</v>
      </c>
      <c r="X199" t="s">
        <v>1105</v>
      </c>
      <c r="Y199" t="s">
        <v>1105</v>
      </c>
    </row>
    <row r="200" spans="1:25" x14ac:dyDescent="0.25">
      <c r="A200" t="s">
        <v>1100</v>
      </c>
      <c r="B200" t="s">
        <v>2252</v>
      </c>
      <c r="C200" t="s">
        <v>2487</v>
      </c>
      <c r="D200" t="s">
        <v>1984</v>
      </c>
      <c r="E200" t="s">
        <v>1985</v>
      </c>
      <c r="F200" s="167">
        <v>45649.504166666702</v>
      </c>
      <c r="G200" s="167">
        <v>45649.527777777803</v>
      </c>
      <c r="H200">
        <v>2024</v>
      </c>
      <c r="I200" t="s">
        <v>1250</v>
      </c>
      <c r="J200" t="s">
        <v>1106</v>
      </c>
      <c r="K200" t="s">
        <v>1107</v>
      </c>
      <c r="L200" t="s">
        <v>1108</v>
      </c>
      <c r="M200" t="s">
        <v>1109</v>
      </c>
      <c r="N200">
        <v>1</v>
      </c>
      <c r="O200" t="s">
        <v>2268</v>
      </c>
      <c r="P200">
        <v>140</v>
      </c>
      <c r="Q200">
        <v>140</v>
      </c>
      <c r="R200" s="161">
        <v>45680</v>
      </c>
      <c r="S200" t="s">
        <v>3518</v>
      </c>
      <c r="T200" t="s">
        <v>3519</v>
      </c>
      <c r="U200" s="167">
        <v>45681.704861111102</v>
      </c>
      <c r="V200" t="s">
        <v>1104</v>
      </c>
      <c r="X200" t="s">
        <v>1300</v>
      </c>
      <c r="Y200" t="s">
        <v>1300</v>
      </c>
    </row>
    <row r="201" spans="1:25" x14ac:dyDescent="0.25">
      <c r="A201" t="s">
        <v>1100</v>
      </c>
      <c r="B201" t="s">
        <v>2252</v>
      </c>
      <c r="C201" t="s">
        <v>2464</v>
      </c>
      <c r="D201" t="s">
        <v>1207</v>
      </c>
      <c r="E201" t="s">
        <v>1208</v>
      </c>
      <c r="F201" s="167">
        <v>45644.681944444397</v>
      </c>
      <c r="G201" s="167">
        <v>45644.7055555556</v>
      </c>
      <c r="H201">
        <v>2024</v>
      </c>
      <c r="I201" t="s">
        <v>1250</v>
      </c>
      <c r="J201" t="s">
        <v>1106</v>
      </c>
      <c r="K201" t="s">
        <v>1107</v>
      </c>
      <c r="L201" t="s">
        <v>1108</v>
      </c>
      <c r="M201" t="s">
        <v>1109</v>
      </c>
      <c r="N201">
        <v>1</v>
      </c>
      <c r="O201" t="s">
        <v>2268</v>
      </c>
      <c r="P201">
        <v>140</v>
      </c>
      <c r="Q201">
        <v>140</v>
      </c>
      <c r="R201" s="161">
        <v>45680</v>
      </c>
      <c r="S201" t="s">
        <v>3518</v>
      </c>
      <c r="T201" t="s">
        <v>3519</v>
      </c>
      <c r="U201" s="167">
        <v>45681.704861111102</v>
      </c>
      <c r="V201" t="s">
        <v>1104</v>
      </c>
      <c r="X201" t="s">
        <v>2418</v>
      </c>
      <c r="Y201" t="s">
        <v>2418</v>
      </c>
    </row>
    <row r="202" spans="1:25" x14ac:dyDescent="0.25">
      <c r="A202" t="s">
        <v>1100</v>
      </c>
      <c r="B202" t="s">
        <v>2252</v>
      </c>
      <c r="C202" t="s">
        <v>2470</v>
      </c>
      <c r="D202" t="s">
        <v>2471</v>
      </c>
      <c r="E202" t="s">
        <v>2472</v>
      </c>
      <c r="F202" s="167">
        <v>45644.765972222202</v>
      </c>
      <c r="G202" s="167">
        <v>45644.84375</v>
      </c>
      <c r="H202">
        <v>2024</v>
      </c>
      <c r="I202" t="s">
        <v>1250</v>
      </c>
      <c r="J202" t="s">
        <v>1106</v>
      </c>
      <c r="K202" t="s">
        <v>1107</v>
      </c>
      <c r="L202" t="s">
        <v>1108</v>
      </c>
      <c r="M202" t="s">
        <v>1109</v>
      </c>
      <c r="N202">
        <v>1</v>
      </c>
      <c r="O202" t="s">
        <v>2268</v>
      </c>
      <c r="P202">
        <v>105</v>
      </c>
      <c r="Q202">
        <v>105</v>
      </c>
      <c r="R202" s="161">
        <v>45680</v>
      </c>
      <c r="S202" t="s">
        <v>3518</v>
      </c>
      <c r="T202" t="s">
        <v>3519</v>
      </c>
      <c r="U202" s="167">
        <v>45681.704861111102</v>
      </c>
      <c r="V202" t="s">
        <v>1104</v>
      </c>
      <c r="X202" t="s">
        <v>2418</v>
      </c>
      <c r="Y202" t="s">
        <v>2418</v>
      </c>
    </row>
    <row r="203" spans="1:25" x14ac:dyDescent="0.25">
      <c r="A203" t="s">
        <v>1100</v>
      </c>
      <c r="B203" t="s">
        <v>2252</v>
      </c>
      <c r="C203" t="s">
        <v>2513</v>
      </c>
      <c r="D203" t="s">
        <v>2511</v>
      </c>
      <c r="E203" t="s">
        <v>2512</v>
      </c>
      <c r="F203" s="167">
        <v>45657.6694444444</v>
      </c>
      <c r="G203" s="167">
        <v>45657.693749999999</v>
      </c>
      <c r="H203">
        <v>2024</v>
      </c>
      <c r="I203" t="s">
        <v>1250</v>
      </c>
      <c r="J203" t="s">
        <v>1106</v>
      </c>
      <c r="K203" t="s">
        <v>1107</v>
      </c>
      <c r="L203" t="s">
        <v>1108</v>
      </c>
      <c r="M203" t="s">
        <v>1109</v>
      </c>
      <c r="N203">
        <v>1</v>
      </c>
      <c r="O203" t="s">
        <v>2268</v>
      </c>
      <c r="P203">
        <v>283.5</v>
      </c>
      <c r="Q203">
        <v>283.5</v>
      </c>
      <c r="R203" s="161">
        <v>45680</v>
      </c>
      <c r="S203" t="s">
        <v>3518</v>
      </c>
      <c r="T203" t="s">
        <v>3519</v>
      </c>
      <c r="U203" s="167">
        <v>45681.704861111102</v>
      </c>
      <c r="V203" t="s">
        <v>1104</v>
      </c>
      <c r="X203" t="s">
        <v>1105</v>
      </c>
      <c r="Y203" t="s">
        <v>1105</v>
      </c>
    </row>
    <row r="204" spans="1:25" x14ac:dyDescent="0.25">
      <c r="A204" t="s">
        <v>1100</v>
      </c>
      <c r="B204" t="s">
        <v>2252</v>
      </c>
      <c r="C204" t="s">
        <v>3520</v>
      </c>
      <c r="D204" t="s">
        <v>3521</v>
      </c>
      <c r="E204" t="s">
        <v>3522</v>
      </c>
      <c r="F204" s="167">
        <v>45658.477083333302</v>
      </c>
      <c r="G204" s="167">
        <v>45658.519444444399</v>
      </c>
      <c r="H204">
        <v>2025</v>
      </c>
      <c r="I204" t="s">
        <v>1277</v>
      </c>
      <c r="J204" t="s">
        <v>1106</v>
      </c>
      <c r="K204" t="s">
        <v>1107</v>
      </c>
      <c r="L204" t="s">
        <v>1108</v>
      </c>
      <c r="M204" t="s">
        <v>1109</v>
      </c>
      <c r="N204">
        <v>1</v>
      </c>
      <c r="O204" t="s">
        <v>2268</v>
      </c>
      <c r="P204">
        <v>248.5</v>
      </c>
      <c r="Q204">
        <v>178.5</v>
      </c>
      <c r="R204" s="161">
        <v>45680</v>
      </c>
      <c r="S204" t="s">
        <v>3518</v>
      </c>
      <c r="T204" t="s">
        <v>3519</v>
      </c>
      <c r="U204" s="167">
        <v>45681.704861111102</v>
      </c>
      <c r="V204" t="s">
        <v>1104</v>
      </c>
      <c r="X204" t="s">
        <v>2418</v>
      </c>
      <c r="Y204" t="s">
        <v>2418</v>
      </c>
    </row>
    <row r="205" spans="1:25" x14ac:dyDescent="0.25">
      <c r="A205" t="s">
        <v>1100</v>
      </c>
      <c r="B205" t="s">
        <v>2252</v>
      </c>
      <c r="C205" t="s">
        <v>2436</v>
      </c>
      <c r="D205" t="s">
        <v>1258</v>
      </c>
      <c r="E205" t="s">
        <v>1259</v>
      </c>
      <c r="F205" s="167">
        <v>45641.489583333299</v>
      </c>
      <c r="G205" s="167">
        <v>45641.497916666704</v>
      </c>
      <c r="H205">
        <v>2024</v>
      </c>
      <c r="I205" t="s">
        <v>1250</v>
      </c>
      <c r="J205" t="s">
        <v>1106</v>
      </c>
      <c r="K205" t="s">
        <v>1107</v>
      </c>
      <c r="L205" t="s">
        <v>1108</v>
      </c>
      <c r="M205" t="s">
        <v>1109</v>
      </c>
      <c r="N205">
        <v>1</v>
      </c>
      <c r="O205" t="s">
        <v>2268</v>
      </c>
      <c r="P205">
        <v>420</v>
      </c>
      <c r="Q205">
        <v>420</v>
      </c>
      <c r="R205" s="161">
        <v>45680</v>
      </c>
      <c r="S205" t="s">
        <v>3518</v>
      </c>
      <c r="T205" t="s">
        <v>3519</v>
      </c>
      <c r="U205" s="167">
        <v>45681.704861111102</v>
      </c>
      <c r="V205" t="s">
        <v>1104</v>
      </c>
      <c r="X205" t="s">
        <v>1221</v>
      </c>
      <c r="Y205" t="s">
        <v>1221</v>
      </c>
    </row>
    <row r="206" spans="1:25" x14ac:dyDescent="0.25">
      <c r="A206" t="s">
        <v>1100</v>
      </c>
      <c r="B206" t="s">
        <v>2252</v>
      </c>
      <c r="C206" t="s">
        <v>2362</v>
      </c>
      <c r="D206" t="s">
        <v>2363</v>
      </c>
      <c r="E206" t="s">
        <v>2364</v>
      </c>
      <c r="F206" s="167">
        <v>45630.834027777797</v>
      </c>
      <c r="G206" s="167">
        <v>45630.846527777801</v>
      </c>
      <c r="H206">
        <v>2024</v>
      </c>
      <c r="I206" t="s">
        <v>1250</v>
      </c>
      <c r="J206" t="s">
        <v>1106</v>
      </c>
      <c r="K206" t="s">
        <v>1107</v>
      </c>
      <c r="L206" t="s">
        <v>1108</v>
      </c>
      <c r="M206" t="s">
        <v>1109</v>
      </c>
      <c r="N206">
        <v>1</v>
      </c>
      <c r="O206" t="s">
        <v>2268</v>
      </c>
      <c r="P206">
        <v>175</v>
      </c>
      <c r="Q206">
        <v>175</v>
      </c>
      <c r="R206" s="161">
        <v>45680</v>
      </c>
      <c r="S206" t="s">
        <v>3518</v>
      </c>
      <c r="T206" t="s">
        <v>3519</v>
      </c>
      <c r="U206" s="167">
        <v>45681.704861111102</v>
      </c>
      <c r="V206" t="s">
        <v>1104</v>
      </c>
      <c r="X206" t="s">
        <v>1300</v>
      </c>
      <c r="Y206" t="s">
        <v>1300</v>
      </c>
    </row>
    <row r="207" spans="1:25" x14ac:dyDescent="0.25">
      <c r="A207" t="s">
        <v>1100</v>
      </c>
      <c r="B207" t="s">
        <v>2252</v>
      </c>
      <c r="C207" t="s">
        <v>3523</v>
      </c>
      <c r="D207" t="s">
        <v>3524</v>
      </c>
      <c r="E207" t="s">
        <v>3525</v>
      </c>
      <c r="F207" s="167">
        <v>45662.8034722222</v>
      </c>
      <c r="G207" s="167">
        <v>45662.827777777798</v>
      </c>
      <c r="H207">
        <v>2025</v>
      </c>
      <c r="I207" t="s">
        <v>1277</v>
      </c>
      <c r="J207" t="s">
        <v>1106</v>
      </c>
      <c r="K207" t="s">
        <v>1107</v>
      </c>
      <c r="L207" t="s">
        <v>1108</v>
      </c>
      <c r="M207" t="s">
        <v>1109</v>
      </c>
      <c r="N207">
        <v>1</v>
      </c>
      <c r="O207" t="s">
        <v>2268</v>
      </c>
      <c r="P207">
        <v>353.5</v>
      </c>
      <c r="Q207">
        <v>353.5</v>
      </c>
      <c r="R207" s="161">
        <v>45680</v>
      </c>
      <c r="S207" t="s">
        <v>3518</v>
      </c>
      <c r="T207" t="s">
        <v>3519</v>
      </c>
      <c r="U207" s="167">
        <v>45681.704861111102</v>
      </c>
      <c r="V207" t="s">
        <v>1104</v>
      </c>
      <c r="X207" t="s">
        <v>1105</v>
      </c>
      <c r="Y207" t="s">
        <v>1105</v>
      </c>
    </row>
    <row r="208" spans="1:25" x14ac:dyDescent="0.25">
      <c r="A208" t="s">
        <v>1100</v>
      </c>
      <c r="B208" t="s">
        <v>2252</v>
      </c>
      <c r="C208" t="s">
        <v>2403</v>
      </c>
      <c r="D208" t="s">
        <v>1380</v>
      </c>
      <c r="E208" t="s">
        <v>1381</v>
      </c>
      <c r="F208" s="167">
        <v>45637.667361111096</v>
      </c>
      <c r="G208" s="167">
        <v>45637.680555555598</v>
      </c>
      <c r="H208">
        <v>2024</v>
      </c>
      <c r="I208" t="s">
        <v>1250</v>
      </c>
      <c r="J208" t="s">
        <v>1102</v>
      </c>
      <c r="K208" t="s">
        <v>1103</v>
      </c>
      <c r="L208" t="s">
        <v>1102</v>
      </c>
      <c r="M208" t="s">
        <v>1103</v>
      </c>
      <c r="N208">
        <v>1</v>
      </c>
      <c r="O208" t="s">
        <v>2285</v>
      </c>
      <c r="P208">
        <v>48</v>
      </c>
      <c r="Q208">
        <v>48</v>
      </c>
      <c r="R208" s="161">
        <v>45680</v>
      </c>
      <c r="S208" t="s">
        <v>3526</v>
      </c>
      <c r="T208" t="s">
        <v>3527</v>
      </c>
      <c r="U208" s="167">
        <v>45682.358333333301</v>
      </c>
      <c r="V208" t="s">
        <v>1104</v>
      </c>
      <c r="X208" t="s">
        <v>1110</v>
      </c>
      <c r="Y208" t="s">
        <v>1110</v>
      </c>
    </row>
    <row r="209" spans="1:25" x14ac:dyDescent="0.25">
      <c r="A209" t="s">
        <v>1100</v>
      </c>
      <c r="B209" t="s">
        <v>2252</v>
      </c>
      <c r="C209" t="s">
        <v>2389</v>
      </c>
      <c r="D209" t="s">
        <v>1211</v>
      </c>
      <c r="E209" t="s">
        <v>1212</v>
      </c>
      <c r="F209" s="167">
        <v>45636.461805555598</v>
      </c>
      <c r="G209" s="167">
        <v>45636.4777777778</v>
      </c>
      <c r="H209">
        <v>2024</v>
      </c>
      <c r="I209" t="s">
        <v>1250</v>
      </c>
      <c r="J209" t="s">
        <v>1102</v>
      </c>
      <c r="K209" t="s">
        <v>1103</v>
      </c>
      <c r="L209" t="s">
        <v>1102</v>
      </c>
      <c r="M209" t="s">
        <v>1103</v>
      </c>
      <c r="N209">
        <v>1</v>
      </c>
      <c r="O209" t="s">
        <v>2285</v>
      </c>
      <c r="P209">
        <v>165</v>
      </c>
      <c r="Q209">
        <v>165</v>
      </c>
      <c r="R209" s="161">
        <v>45680</v>
      </c>
      <c r="S209" t="s">
        <v>3526</v>
      </c>
      <c r="T209" t="s">
        <v>3527</v>
      </c>
      <c r="U209" s="167">
        <v>45682.358333333301</v>
      </c>
      <c r="V209" t="s">
        <v>1104</v>
      </c>
      <c r="X209" t="s">
        <v>1110</v>
      </c>
      <c r="Y209" t="s">
        <v>1110</v>
      </c>
    </row>
    <row r="210" spans="1:25" x14ac:dyDescent="0.25">
      <c r="A210" t="s">
        <v>1100</v>
      </c>
      <c r="B210" t="s">
        <v>2252</v>
      </c>
      <c r="C210" t="s">
        <v>2352</v>
      </c>
      <c r="D210" t="s">
        <v>2353</v>
      </c>
      <c r="E210" t="s">
        <v>2354</v>
      </c>
      <c r="F210" s="167">
        <v>45629.582638888904</v>
      </c>
      <c r="G210" s="167">
        <v>45629.630555555603</v>
      </c>
      <c r="H210">
        <v>2024</v>
      </c>
      <c r="I210" t="s">
        <v>1250</v>
      </c>
      <c r="J210" t="s">
        <v>1102</v>
      </c>
      <c r="K210" t="s">
        <v>1103</v>
      </c>
      <c r="L210" t="s">
        <v>1102</v>
      </c>
      <c r="M210" t="s">
        <v>1103</v>
      </c>
      <c r="N210">
        <v>1</v>
      </c>
      <c r="O210" t="s">
        <v>2285</v>
      </c>
      <c r="P210">
        <v>528</v>
      </c>
      <c r="Q210">
        <v>120</v>
      </c>
      <c r="R210" s="161">
        <v>45680</v>
      </c>
      <c r="S210" t="s">
        <v>3526</v>
      </c>
      <c r="T210" t="s">
        <v>3527</v>
      </c>
      <c r="U210" s="167">
        <v>45682.358333333301</v>
      </c>
      <c r="V210" t="s">
        <v>1104</v>
      </c>
      <c r="X210" t="s">
        <v>1300</v>
      </c>
      <c r="Y210" t="s">
        <v>1300</v>
      </c>
    </row>
    <row r="211" spans="1:25" x14ac:dyDescent="0.25">
      <c r="A211" t="s">
        <v>1100</v>
      </c>
      <c r="B211" t="s">
        <v>2252</v>
      </c>
      <c r="C211" t="s">
        <v>2282</v>
      </c>
      <c r="D211" t="s">
        <v>2283</v>
      </c>
      <c r="E211" t="s">
        <v>2284</v>
      </c>
      <c r="F211" s="167">
        <v>45616.518750000003</v>
      </c>
      <c r="G211" s="167">
        <v>45616.534027777801</v>
      </c>
      <c r="H211">
        <v>2024</v>
      </c>
      <c r="I211" t="s">
        <v>1161</v>
      </c>
      <c r="J211" t="s">
        <v>1102</v>
      </c>
      <c r="K211" t="s">
        <v>1103</v>
      </c>
      <c r="L211" t="s">
        <v>1102</v>
      </c>
      <c r="M211" t="s">
        <v>1103</v>
      </c>
      <c r="N211">
        <v>1</v>
      </c>
      <c r="O211" t="s">
        <v>2285</v>
      </c>
      <c r="P211">
        <v>120</v>
      </c>
      <c r="Q211">
        <v>120</v>
      </c>
      <c r="R211" s="161">
        <v>45680</v>
      </c>
      <c r="S211" t="s">
        <v>3526</v>
      </c>
      <c r="T211" t="s">
        <v>3527</v>
      </c>
      <c r="U211" s="167">
        <v>45682.358333333301</v>
      </c>
      <c r="V211" t="s">
        <v>1104</v>
      </c>
      <c r="X211" t="s">
        <v>1111</v>
      </c>
      <c r="Y211" t="s">
        <v>1111</v>
      </c>
    </row>
    <row r="212" spans="1:25" x14ac:dyDescent="0.25">
      <c r="A212" t="s">
        <v>1100</v>
      </c>
      <c r="B212" t="s">
        <v>2252</v>
      </c>
      <c r="C212" t="s">
        <v>2372</v>
      </c>
      <c r="D212" t="s">
        <v>1396</v>
      </c>
      <c r="E212" t="s">
        <v>1397</v>
      </c>
      <c r="F212" s="167">
        <v>45633.474999999999</v>
      </c>
      <c r="G212" s="167">
        <v>45633.489583333299</v>
      </c>
      <c r="H212">
        <v>2024</v>
      </c>
      <c r="I212" t="s">
        <v>1250</v>
      </c>
      <c r="J212" t="s">
        <v>1102</v>
      </c>
      <c r="K212" t="s">
        <v>1103</v>
      </c>
      <c r="L212" t="s">
        <v>1102</v>
      </c>
      <c r="M212" t="s">
        <v>1103</v>
      </c>
      <c r="N212">
        <v>1</v>
      </c>
      <c r="O212" t="s">
        <v>2285</v>
      </c>
      <c r="P212">
        <v>303</v>
      </c>
      <c r="Q212">
        <v>213</v>
      </c>
      <c r="R212" s="161">
        <v>45680</v>
      </c>
      <c r="S212" t="s">
        <v>3526</v>
      </c>
      <c r="T212" t="s">
        <v>3527</v>
      </c>
      <c r="U212" s="167">
        <v>45682.358333333301</v>
      </c>
      <c r="V212" t="s">
        <v>1104</v>
      </c>
      <c r="X212" t="s">
        <v>1110</v>
      </c>
      <c r="Y212" t="s">
        <v>1110</v>
      </c>
    </row>
    <row r="213" spans="1:25" x14ac:dyDescent="0.25">
      <c r="A213" t="s">
        <v>1100</v>
      </c>
      <c r="B213" t="s">
        <v>2252</v>
      </c>
      <c r="C213" t="s">
        <v>2371</v>
      </c>
      <c r="D213" t="s">
        <v>1394</v>
      </c>
      <c r="E213" t="s">
        <v>1395</v>
      </c>
      <c r="F213" s="167">
        <v>45633.458333333299</v>
      </c>
      <c r="G213" s="167">
        <v>45633.474305555603</v>
      </c>
      <c r="H213">
        <v>2024</v>
      </c>
      <c r="I213" t="s">
        <v>1250</v>
      </c>
      <c r="J213" t="s">
        <v>1102</v>
      </c>
      <c r="K213" t="s">
        <v>1103</v>
      </c>
      <c r="L213" t="s">
        <v>1102</v>
      </c>
      <c r="M213" t="s">
        <v>1103</v>
      </c>
      <c r="N213">
        <v>1</v>
      </c>
      <c r="O213" t="s">
        <v>2285</v>
      </c>
      <c r="P213">
        <v>303</v>
      </c>
      <c r="Q213">
        <v>213</v>
      </c>
      <c r="R213" s="161">
        <v>45680</v>
      </c>
      <c r="S213" t="s">
        <v>3526</v>
      </c>
      <c r="T213" t="s">
        <v>3527</v>
      </c>
      <c r="U213" s="167">
        <v>45682.358333333301</v>
      </c>
      <c r="V213" t="s">
        <v>1104</v>
      </c>
      <c r="X213" t="s">
        <v>1110</v>
      </c>
      <c r="Y213" t="s">
        <v>1110</v>
      </c>
    </row>
    <row r="214" spans="1:25" x14ac:dyDescent="0.25">
      <c r="A214" t="s">
        <v>1100</v>
      </c>
      <c r="B214" t="s">
        <v>2252</v>
      </c>
      <c r="C214" t="s">
        <v>2367</v>
      </c>
      <c r="D214" t="s">
        <v>2368</v>
      </c>
      <c r="E214" t="s">
        <v>2369</v>
      </c>
      <c r="F214" s="167">
        <v>45631.717361111099</v>
      </c>
      <c r="G214" s="167">
        <v>45631.7319444444</v>
      </c>
      <c r="H214">
        <v>2024</v>
      </c>
      <c r="I214" t="s">
        <v>1250</v>
      </c>
      <c r="J214" t="s">
        <v>1102</v>
      </c>
      <c r="K214" t="s">
        <v>1103</v>
      </c>
      <c r="L214" t="s">
        <v>1102</v>
      </c>
      <c r="M214" t="s">
        <v>1103</v>
      </c>
      <c r="N214">
        <v>1</v>
      </c>
      <c r="O214" t="s">
        <v>2285</v>
      </c>
      <c r="P214">
        <v>120</v>
      </c>
      <c r="Q214">
        <v>120</v>
      </c>
      <c r="R214" s="161">
        <v>45680</v>
      </c>
      <c r="S214" t="s">
        <v>3526</v>
      </c>
      <c r="T214" t="s">
        <v>3527</v>
      </c>
      <c r="U214" s="167">
        <v>45682.358333333301</v>
      </c>
      <c r="V214" t="s">
        <v>1104</v>
      </c>
      <c r="X214" t="s">
        <v>1110</v>
      </c>
      <c r="Y214" t="s">
        <v>1110</v>
      </c>
    </row>
    <row r="215" spans="1:25" x14ac:dyDescent="0.25">
      <c r="A215" t="s">
        <v>1100</v>
      </c>
      <c r="B215" t="s">
        <v>2252</v>
      </c>
      <c r="C215" t="s">
        <v>2327</v>
      </c>
      <c r="D215" t="s">
        <v>2328</v>
      </c>
      <c r="E215" t="s">
        <v>2329</v>
      </c>
      <c r="F215" s="167">
        <v>45623.550694444399</v>
      </c>
      <c r="G215" s="167">
        <v>45623.6</v>
      </c>
      <c r="H215">
        <v>2024</v>
      </c>
      <c r="I215" t="s">
        <v>1161</v>
      </c>
      <c r="J215" t="s">
        <v>1102</v>
      </c>
      <c r="K215" t="s">
        <v>1103</v>
      </c>
      <c r="L215" t="s">
        <v>1102</v>
      </c>
      <c r="M215" t="s">
        <v>1103</v>
      </c>
      <c r="N215">
        <v>1</v>
      </c>
      <c r="O215" t="s">
        <v>3528</v>
      </c>
      <c r="P215">
        <v>48</v>
      </c>
      <c r="Q215">
        <v>48</v>
      </c>
      <c r="R215" s="161">
        <v>45682</v>
      </c>
      <c r="S215" t="s">
        <v>3529</v>
      </c>
      <c r="T215" t="s">
        <v>3530</v>
      </c>
      <c r="U215" s="167">
        <v>45684.838888888902</v>
      </c>
      <c r="V215" t="s">
        <v>1104</v>
      </c>
      <c r="X215" t="s">
        <v>1105</v>
      </c>
      <c r="Y215" t="s">
        <v>1105</v>
      </c>
    </row>
    <row r="216" spans="1:25" x14ac:dyDescent="0.25">
      <c r="A216" t="s">
        <v>1100</v>
      </c>
      <c r="B216" t="s">
        <v>2252</v>
      </c>
      <c r="C216" t="s">
        <v>2342</v>
      </c>
      <c r="D216" t="s">
        <v>1349</v>
      </c>
      <c r="E216" t="s">
        <v>1350</v>
      </c>
      <c r="F216" s="167">
        <v>45627.788888888899</v>
      </c>
      <c r="G216" s="167">
        <v>45627.856249999997</v>
      </c>
      <c r="H216">
        <v>2024</v>
      </c>
      <c r="I216" t="s">
        <v>1250</v>
      </c>
      <c r="J216" t="s">
        <v>1166</v>
      </c>
      <c r="K216" t="s">
        <v>1167</v>
      </c>
      <c r="L216" t="s">
        <v>1166</v>
      </c>
      <c r="M216" t="s">
        <v>1167</v>
      </c>
      <c r="N216">
        <v>1</v>
      </c>
      <c r="O216" t="s">
        <v>3531</v>
      </c>
      <c r="P216">
        <v>392</v>
      </c>
      <c r="Q216">
        <v>392</v>
      </c>
      <c r="R216" s="161">
        <v>45686</v>
      </c>
      <c r="S216" t="s">
        <v>3532</v>
      </c>
      <c r="T216" t="s">
        <v>3533</v>
      </c>
      <c r="U216" s="167">
        <v>45687.886111111096</v>
      </c>
      <c r="V216" t="s">
        <v>1104</v>
      </c>
      <c r="X216" t="s">
        <v>1300</v>
      </c>
      <c r="Y216" t="s">
        <v>1300</v>
      </c>
    </row>
    <row r="217" spans="1:25" x14ac:dyDescent="0.25">
      <c r="A217" t="s">
        <v>1100</v>
      </c>
      <c r="B217" t="s">
        <v>2252</v>
      </c>
      <c r="C217" t="s">
        <v>2376</v>
      </c>
      <c r="D217" t="s">
        <v>1330</v>
      </c>
      <c r="E217" t="s">
        <v>1331</v>
      </c>
      <c r="F217" s="167">
        <v>45634.519444444399</v>
      </c>
      <c r="G217" s="167">
        <v>45634.535416666702</v>
      </c>
      <c r="H217">
        <v>2024</v>
      </c>
      <c r="I217" t="s">
        <v>1250</v>
      </c>
      <c r="J217" t="s">
        <v>1166</v>
      </c>
      <c r="K217" t="s">
        <v>1167</v>
      </c>
      <c r="L217" t="s">
        <v>1166</v>
      </c>
      <c r="M217" t="s">
        <v>1167</v>
      </c>
      <c r="N217">
        <v>1</v>
      </c>
      <c r="O217" t="s">
        <v>3531</v>
      </c>
      <c r="P217">
        <v>282.8</v>
      </c>
      <c r="Q217">
        <v>282.8</v>
      </c>
      <c r="R217" s="161">
        <v>45686</v>
      </c>
      <c r="S217" t="s">
        <v>3534</v>
      </c>
      <c r="T217" t="s">
        <v>3535</v>
      </c>
      <c r="U217" s="167">
        <v>45687.886111111096</v>
      </c>
      <c r="V217" t="s">
        <v>1104</v>
      </c>
      <c r="X217" t="s">
        <v>1110</v>
      </c>
      <c r="Y217" t="s">
        <v>1110</v>
      </c>
    </row>
    <row r="218" spans="1:25" x14ac:dyDescent="0.25">
      <c r="A218" t="s">
        <v>1100</v>
      </c>
      <c r="B218" t="s">
        <v>2252</v>
      </c>
      <c r="C218" t="s">
        <v>2337</v>
      </c>
      <c r="D218" t="s">
        <v>2063</v>
      </c>
      <c r="E218" t="s">
        <v>2064</v>
      </c>
      <c r="F218" s="167">
        <v>45627.5180555556</v>
      </c>
      <c r="G218" s="167">
        <v>45627.551388888904</v>
      </c>
      <c r="H218">
        <v>2024</v>
      </c>
      <c r="I218" t="s">
        <v>1250</v>
      </c>
      <c r="J218" t="s">
        <v>1166</v>
      </c>
      <c r="K218" t="s">
        <v>1167</v>
      </c>
      <c r="L218" t="s">
        <v>1166</v>
      </c>
      <c r="M218" t="s">
        <v>1167</v>
      </c>
      <c r="N218">
        <v>1</v>
      </c>
      <c r="O218" t="s">
        <v>3531</v>
      </c>
      <c r="P218">
        <v>364</v>
      </c>
      <c r="Q218">
        <v>364</v>
      </c>
      <c r="R218" s="161">
        <v>45686</v>
      </c>
      <c r="S218" t="s">
        <v>3536</v>
      </c>
      <c r="T218" t="s">
        <v>3537</v>
      </c>
      <c r="U218" s="167">
        <v>45687.886111111096</v>
      </c>
      <c r="V218" t="s">
        <v>1104</v>
      </c>
      <c r="X218" t="s">
        <v>1300</v>
      </c>
      <c r="Y218" t="s">
        <v>1300</v>
      </c>
    </row>
    <row r="219" spans="1:25" x14ac:dyDescent="0.25">
      <c r="A219" t="s">
        <v>1100</v>
      </c>
      <c r="B219" t="s">
        <v>2252</v>
      </c>
      <c r="C219" t="s">
        <v>2300</v>
      </c>
      <c r="D219" t="s">
        <v>2301</v>
      </c>
      <c r="E219" t="s">
        <v>2302</v>
      </c>
      <c r="F219" s="167">
        <v>45617.768750000003</v>
      </c>
      <c r="G219" s="167">
        <v>45617.807638888902</v>
      </c>
      <c r="H219">
        <v>2024</v>
      </c>
      <c r="I219" t="s">
        <v>1161</v>
      </c>
      <c r="J219" t="s">
        <v>1102</v>
      </c>
      <c r="K219" t="s">
        <v>1103</v>
      </c>
      <c r="L219" t="s">
        <v>1102</v>
      </c>
      <c r="M219" t="s">
        <v>1103</v>
      </c>
      <c r="N219">
        <v>1</v>
      </c>
      <c r="O219" t="s">
        <v>3538</v>
      </c>
      <c r="P219">
        <v>120</v>
      </c>
      <c r="Q219">
        <v>120</v>
      </c>
      <c r="R219" s="161">
        <v>45686</v>
      </c>
      <c r="S219" t="s">
        <v>3539</v>
      </c>
      <c r="T219" t="s">
        <v>3540</v>
      </c>
      <c r="U219" s="167">
        <v>45688.244444444397</v>
      </c>
      <c r="V219" t="s">
        <v>1104</v>
      </c>
      <c r="X219" t="s">
        <v>1105</v>
      </c>
      <c r="Y219" t="s">
        <v>1105</v>
      </c>
    </row>
    <row r="220" spans="1:25" x14ac:dyDescent="0.25">
      <c r="A220" t="s">
        <v>1100</v>
      </c>
      <c r="B220" t="s">
        <v>2252</v>
      </c>
      <c r="C220" t="s">
        <v>2323</v>
      </c>
      <c r="D220" t="s">
        <v>2324</v>
      </c>
      <c r="E220" t="s">
        <v>2325</v>
      </c>
      <c r="F220" s="167">
        <v>45622.745138888902</v>
      </c>
      <c r="G220" s="167">
        <v>45622.785416666702</v>
      </c>
      <c r="H220">
        <v>2024</v>
      </c>
      <c r="I220" t="s">
        <v>1161</v>
      </c>
      <c r="J220" t="s">
        <v>1102</v>
      </c>
      <c r="K220" t="s">
        <v>1103</v>
      </c>
      <c r="L220" t="s">
        <v>1102</v>
      </c>
      <c r="M220" t="s">
        <v>1103</v>
      </c>
      <c r="N220">
        <v>1</v>
      </c>
      <c r="O220" t="s">
        <v>3538</v>
      </c>
      <c r="P220">
        <v>456</v>
      </c>
      <c r="Q220">
        <v>120</v>
      </c>
      <c r="R220" s="161">
        <v>45686</v>
      </c>
      <c r="S220" t="s">
        <v>3539</v>
      </c>
      <c r="T220" t="s">
        <v>3540</v>
      </c>
      <c r="U220" s="167">
        <v>45688.244444444397</v>
      </c>
      <c r="V220" t="s">
        <v>1104</v>
      </c>
      <c r="X220" t="s">
        <v>1300</v>
      </c>
      <c r="Y220" t="s">
        <v>1300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AL1087"/>
  <sheetViews>
    <sheetView topLeftCell="T1" workbookViewId="0">
      <selection activeCell="AA1" sqref="AA1:AB1048576"/>
    </sheetView>
  </sheetViews>
  <sheetFormatPr defaultColWidth="8.85546875" defaultRowHeight="15" x14ac:dyDescent="0.25"/>
  <cols>
    <col min="1" max="1" width="8.42578125" bestFit="1" customWidth="1"/>
    <col min="2" max="2" width="26.5703125" bestFit="1" customWidth="1"/>
    <col min="3" max="3" width="8.5703125" bestFit="1" customWidth="1"/>
    <col min="4" max="4" width="17.42578125" bestFit="1" customWidth="1"/>
    <col min="5" max="5" width="16.42578125" bestFit="1" customWidth="1"/>
    <col min="6" max="6" width="18.42578125" bestFit="1" customWidth="1"/>
    <col min="7" max="7" width="8.42578125" bestFit="1" customWidth="1"/>
    <col min="8" max="9" width="8" bestFit="1" customWidth="1"/>
    <col min="10" max="10" width="8.42578125" bestFit="1" customWidth="1"/>
    <col min="11" max="11" width="37.42578125" bestFit="1" customWidth="1"/>
    <col min="12" max="12" width="9.85546875" bestFit="1" customWidth="1"/>
    <col min="13" max="13" width="65.140625" bestFit="1" customWidth="1"/>
    <col min="14" max="14" width="7.42578125" bestFit="1" customWidth="1"/>
    <col min="15" max="15" width="103.5703125" bestFit="1" customWidth="1"/>
    <col min="16" max="16" width="22.85546875" bestFit="1" customWidth="1"/>
    <col min="17" max="17" width="22" bestFit="1" customWidth="1"/>
    <col min="18" max="18" width="27.140625" bestFit="1" customWidth="1"/>
    <col min="19" max="19" width="23.42578125" bestFit="1" customWidth="1"/>
    <col min="20" max="20" width="8" bestFit="1" customWidth="1"/>
    <col min="21" max="21" width="45.42578125" customWidth="1"/>
    <col min="22" max="22" width="17.85546875" bestFit="1" customWidth="1"/>
    <col min="23" max="23" width="11.85546875" bestFit="1" customWidth="1"/>
    <col min="24" max="24" width="16.140625" bestFit="1" customWidth="1"/>
    <col min="25" max="25" width="11.42578125" bestFit="1" customWidth="1"/>
    <col min="26" max="26" width="15" bestFit="1" customWidth="1"/>
    <col min="27" max="27" width="13.85546875" bestFit="1" customWidth="1"/>
    <col min="28" max="28" width="47.5703125" customWidth="1"/>
    <col min="29" max="29" width="13.5703125" bestFit="1" customWidth="1"/>
    <col min="30" max="30" width="23.140625" bestFit="1" customWidth="1"/>
    <col min="31" max="31" width="9.140625" bestFit="1" customWidth="1"/>
    <col min="32" max="32" width="11" bestFit="1" customWidth="1"/>
    <col min="33" max="33" width="83" bestFit="1" customWidth="1"/>
    <col min="34" max="34" width="18.5703125" bestFit="1" customWidth="1"/>
    <col min="35" max="35" width="17.5703125" bestFit="1" customWidth="1"/>
  </cols>
  <sheetData>
    <row r="1" spans="1:38" x14ac:dyDescent="0.25">
      <c r="A1" s="166" t="s">
        <v>1080</v>
      </c>
      <c r="B1" s="166" t="s">
        <v>1410</v>
      </c>
      <c r="C1" s="166" t="s">
        <v>1082</v>
      </c>
      <c r="D1" s="166" t="s">
        <v>2253</v>
      </c>
      <c r="E1" s="166" t="s">
        <v>1692</v>
      </c>
      <c r="F1" s="166" t="s">
        <v>1084</v>
      </c>
      <c r="G1" s="166" t="s">
        <v>1969</v>
      </c>
      <c r="H1" s="166" t="s">
        <v>1712</v>
      </c>
      <c r="I1" s="166" t="s">
        <v>1411</v>
      </c>
      <c r="J1" s="166" t="s">
        <v>1713</v>
      </c>
      <c r="K1" s="166" t="s">
        <v>1412</v>
      </c>
      <c r="L1" s="166" t="s">
        <v>1098</v>
      </c>
      <c r="M1" s="166" t="s">
        <v>1413</v>
      </c>
      <c r="N1" s="166" t="s">
        <v>1087</v>
      </c>
      <c r="O1" s="166" t="s">
        <v>1088</v>
      </c>
      <c r="P1" s="166" t="s">
        <v>1089</v>
      </c>
      <c r="Q1" s="166" t="s">
        <v>1090</v>
      </c>
      <c r="R1" s="166" t="s">
        <v>1414</v>
      </c>
      <c r="S1" s="166" t="s">
        <v>1091</v>
      </c>
      <c r="T1" s="166" t="s">
        <v>1415</v>
      </c>
      <c r="U1" s="166" t="s">
        <v>1092</v>
      </c>
      <c r="V1" s="166" t="s">
        <v>1714</v>
      </c>
      <c r="W1" s="166" t="s">
        <v>1416</v>
      </c>
      <c r="X1" s="166" t="s">
        <v>5663</v>
      </c>
      <c r="Y1" s="166" t="s">
        <v>2254</v>
      </c>
      <c r="Z1" s="166" t="s">
        <v>1715</v>
      </c>
      <c r="AA1" s="166" t="s">
        <v>1417</v>
      </c>
      <c r="AB1" s="166" t="s">
        <v>1418</v>
      </c>
      <c r="AC1" s="166" t="s">
        <v>2255</v>
      </c>
      <c r="AD1" s="166" t="s">
        <v>1716</v>
      </c>
      <c r="AE1" s="166" t="s">
        <v>1717</v>
      </c>
      <c r="AF1" s="166" t="s">
        <v>1718</v>
      </c>
      <c r="AG1" s="166" t="s">
        <v>1419</v>
      </c>
      <c r="AH1" s="166" t="s">
        <v>1420</v>
      </c>
      <c r="AI1" s="166" t="s">
        <v>1421</v>
      </c>
      <c r="AJ1" s="166" t="s">
        <v>1422</v>
      </c>
      <c r="AK1" s="166" t="s">
        <v>1423</v>
      </c>
      <c r="AL1" s="166" t="s">
        <v>5664</v>
      </c>
    </row>
    <row r="2" spans="1:38" x14ac:dyDescent="0.25">
      <c r="A2" t="s">
        <v>1100</v>
      </c>
      <c r="B2" t="s">
        <v>5665</v>
      </c>
      <c r="C2" t="s">
        <v>5666</v>
      </c>
      <c r="D2" s="167">
        <v>45658.467361111099</v>
      </c>
      <c r="E2">
        <v>1</v>
      </c>
      <c r="F2" s="167">
        <v>45658.467361111099</v>
      </c>
      <c r="G2" s="167">
        <v>45658.507638888899</v>
      </c>
      <c r="H2" t="s">
        <v>5667</v>
      </c>
      <c r="I2" t="s">
        <v>1430</v>
      </c>
      <c r="J2">
        <v>6</v>
      </c>
      <c r="K2">
        <v>1</v>
      </c>
      <c r="L2" t="s">
        <v>1105</v>
      </c>
      <c r="M2" t="s">
        <v>1425</v>
      </c>
      <c r="N2" t="s">
        <v>1102</v>
      </c>
      <c r="O2" t="s">
        <v>1103</v>
      </c>
      <c r="P2" t="s">
        <v>1102</v>
      </c>
      <c r="Q2" t="s">
        <v>1103</v>
      </c>
      <c r="R2" t="s">
        <v>0</v>
      </c>
      <c r="T2" t="s">
        <v>5668</v>
      </c>
      <c r="U2">
        <v>48</v>
      </c>
      <c r="V2" t="s">
        <v>1797</v>
      </c>
      <c r="X2">
        <v>0</v>
      </c>
      <c r="Y2">
        <v>0</v>
      </c>
      <c r="AA2">
        <v>0</v>
      </c>
      <c r="AB2">
        <v>48</v>
      </c>
      <c r="AG2">
        <v>2025</v>
      </c>
      <c r="AH2">
        <v>1</v>
      </c>
      <c r="AI2" t="s">
        <v>5669</v>
      </c>
      <c r="AK2" t="s">
        <v>1515</v>
      </c>
    </row>
    <row r="3" spans="1:38" x14ac:dyDescent="0.25">
      <c r="A3" t="s">
        <v>1100</v>
      </c>
      <c r="B3" t="s">
        <v>5665</v>
      </c>
      <c r="C3" t="s">
        <v>5666</v>
      </c>
      <c r="D3" s="167">
        <v>45658.467361111099</v>
      </c>
      <c r="E3">
        <v>1</v>
      </c>
      <c r="F3" s="167">
        <v>45658.467361111099</v>
      </c>
      <c r="G3" s="167">
        <v>45658.507638888899</v>
      </c>
      <c r="H3" t="s">
        <v>5670</v>
      </c>
      <c r="I3" t="s">
        <v>1431</v>
      </c>
      <c r="J3">
        <v>6</v>
      </c>
      <c r="K3">
        <v>1</v>
      </c>
      <c r="L3" t="s">
        <v>1105</v>
      </c>
      <c r="M3" t="s">
        <v>1425</v>
      </c>
      <c r="N3" t="s">
        <v>1102</v>
      </c>
      <c r="O3" t="s">
        <v>1103</v>
      </c>
      <c r="P3" t="s">
        <v>1102</v>
      </c>
      <c r="Q3" t="s">
        <v>1103</v>
      </c>
      <c r="R3" t="s">
        <v>0</v>
      </c>
      <c r="T3" t="s">
        <v>5668</v>
      </c>
      <c r="U3">
        <v>72</v>
      </c>
      <c r="V3" t="s">
        <v>1797</v>
      </c>
      <c r="X3">
        <v>0</v>
      </c>
      <c r="Y3">
        <v>0</v>
      </c>
      <c r="AA3">
        <v>0</v>
      </c>
      <c r="AB3">
        <v>72</v>
      </c>
      <c r="AG3">
        <v>2025</v>
      </c>
      <c r="AH3">
        <v>1</v>
      </c>
      <c r="AI3" t="s">
        <v>5669</v>
      </c>
      <c r="AK3" t="s">
        <v>1515</v>
      </c>
    </row>
    <row r="4" spans="1:38" x14ac:dyDescent="0.25">
      <c r="A4" t="s">
        <v>1100</v>
      </c>
      <c r="B4" t="s">
        <v>5671</v>
      </c>
      <c r="C4" t="s">
        <v>1155</v>
      </c>
      <c r="D4" s="167">
        <v>45658.474305555603</v>
      </c>
      <c r="E4">
        <v>1</v>
      </c>
      <c r="F4" s="167">
        <v>45658.474305555603</v>
      </c>
      <c r="G4" s="167">
        <v>45658.492361111101</v>
      </c>
      <c r="H4" t="s">
        <v>5672</v>
      </c>
      <c r="I4" t="s">
        <v>1430</v>
      </c>
      <c r="J4">
        <v>6</v>
      </c>
      <c r="K4">
        <v>1</v>
      </c>
      <c r="L4" t="s">
        <v>1111</v>
      </c>
      <c r="M4" t="s">
        <v>1437</v>
      </c>
      <c r="N4" t="s">
        <v>1106</v>
      </c>
      <c r="O4" t="s">
        <v>1107</v>
      </c>
      <c r="P4" t="s">
        <v>1108</v>
      </c>
      <c r="Q4" t="s">
        <v>1109</v>
      </c>
      <c r="R4" t="s">
        <v>5673</v>
      </c>
      <c r="S4" t="s">
        <v>5674</v>
      </c>
      <c r="U4">
        <v>70</v>
      </c>
      <c r="V4" t="s">
        <v>5675</v>
      </c>
      <c r="W4" s="167">
        <v>45691.873611111099</v>
      </c>
      <c r="X4">
        <v>70</v>
      </c>
      <c r="Y4">
        <v>0</v>
      </c>
      <c r="Z4">
        <v>0</v>
      </c>
      <c r="AA4">
        <v>0</v>
      </c>
      <c r="AB4">
        <v>0</v>
      </c>
      <c r="AC4" t="s">
        <v>0</v>
      </c>
      <c r="AG4">
        <v>2025</v>
      </c>
      <c r="AH4">
        <v>1</v>
      </c>
      <c r="AI4" t="s">
        <v>5676</v>
      </c>
      <c r="AJ4" s="161">
        <v>45689</v>
      </c>
      <c r="AK4" t="s">
        <v>1426</v>
      </c>
    </row>
    <row r="5" spans="1:38" x14ac:dyDescent="0.25">
      <c r="A5" t="s">
        <v>1100</v>
      </c>
      <c r="B5" t="s">
        <v>5671</v>
      </c>
      <c r="C5" t="s">
        <v>1155</v>
      </c>
      <c r="D5" s="167">
        <v>45658.474305555603</v>
      </c>
      <c r="E5">
        <v>1</v>
      </c>
      <c r="F5" s="167">
        <v>45658.474305555603</v>
      </c>
      <c r="G5" s="167">
        <v>45658.492361111101</v>
      </c>
      <c r="H5" t="s">
        <v>5677</v>
      </c>
      <c r="I5" t="s">
        <v>1431</v>
      </c>
      <c r="J5">
        <v>6</v>
      </c>
      <c r="K5">
        <v>1</v>
      </c>
      <c r="L5" t="s">
        <v>1111</v>
      </c>
      <c r="M5" t="s">
        <v>1437</v>
      </c>
      <c r="N5" t="s">
        <v>1106</v>
      </c>
      <c r="O5" t="s">
        <v>1107</v>
      </c>
      <c r="P5" t="s">
        <v>1108</v>
      </c>
      <c r="Q5" t="s">
        <v>1109</v>
      </c>
      <c r="R5" t="s">
        <v>5673</v>
      </c>
      <c r="S5" t="s">
        <v>5674</v>
      </c>
      <c r="U5">
        <v>105</v>
      </c>
      <c r="V5" t="s">
        <v>5675</v>
      </c>
      <c r="W5" s="167">
        <v>45691.873611111099</v>
      </c>
      <c r="X5">
        <v>105</v>
      </c>
      <c r="Y5">
        <v>0</v>
      </c>
      <c r="Z5">
        <v>0</v>
      </c>
      <c r="AA5">
        <v>0</v>
      </c>
      <c r="AB5">
        <v>0</v>
      </c>
      <c r="AC5" t="s">
        <v>0</v>
      </c>
      <c r="AG5">
        <v>2025</v>
      </c>
      <c r="AH5">
        <v>1</v>
      </c>
      <c r="AI5" t="s">
        <v>5676</v>
      </c>
      <c r="AJ5" s="161">
        <v>45689</v>
      </c>
      <c r="AK5" t="s">
        <v>1426</v>
      </c>
    </row>
    <row r="6" spans="1:38" x14ac:dyDescent="0.25">
      <c r="A6" t="s">
        <v>1100</v>
      </c>
      <c r="B6" t="s">
        <v>5671</v>
      </c>
      <c r="C6" t="s">
        <v>1155</v>
      </c>
      <c r="D6" s="167">
        <v>45658.474305555603</v>
      </c>
      <c r="E6">
        <v>1</v>
      </c>
      <c r="F6" s="167">
        <v>45658.474305555603</v>
      </c>
      <c r="G6" s="167">
        <v>45658.492361111101</v>
      </c>
      <c r="H6" t="s">
        <v>5678</v>
      </c>
      <c r="I6" t="s">
        <v>1469</v>
      </c>
      <c r="J6">
        <v>6</v>
      </c>
      <c r="K6">
        <v>1</v>
      </c>
      <c r="L6" t="s">
        <v>1111</v>
      </c>
      <c r="M6" t="s">
        <v>1437</v>
      </c>
      <c r="N6" t="s">
        <v>1106</v>
      </c>
      <c r="O6" t="s">
        <v>1107</v>
      </c>
      <c r="P6" t="s">
        <v>1108</v>
      </c>
      <c r="Q6" t="s">
        <v>1109</v>
      </c>
      <c r="R6" t="s">
        <v>5673</v>
      </c>
      <c r="S6" t="s">
        <v>5674</v>
      </c>
      <c r="U6">
        <v>175</v>
      </c>
      <c r="V6" t="s">
        <v>5675</v>
      </c>
      <c r="W6" s="167">
        <v>45691.873611111099</v>
      </c>
      <c r="X6">
        <v>175</v>
      </c>
      <c r="Y6">
        <v>0</v>
      </c>
      <c r="Z6">
        <v>0</v>
      </c>
      <c r="AA6">
        <v>0</v>
      </c>
      <c r="AB6">
        <v>0</v>
      </c>
      <c r="AC6" t="s">
        <v>0</v>
      </c>
      <c r="AG6">
        <v>2025</v>
      </c>
      <c r="AH6">
        <v>1</v>
      </c>
      <c r="AI6" t="s">
        <v>5676</v>
      </c>
      <c r="AJ6" s="161">
        <v>45689</v>
      </c>
      <c r="AK6" t="s">
        <v>1426</v>
      </c>
    </row>
    <row r="7" spans="1:38" x14ac:dyDescent="0.25">
      <c r="A7" t="s">
        <v>1100</v>
      </c>
      <c r="B7" t="s">
        <v>3520</v>
      </c>
      <c r="C7" t="s">
        <v>3521</v>
      </c>
      <c r="D7" s="167">
        <v>45658.477083333302</v>
      </c>
      <c r="E7">
        <v>1</v>
      </c>
      <c r="F7" s="167">
        <v>45658.477083333302</v>
      </c>
      <c r="G7" s="167">
        <v>45658.519444444399</v>
      </c>
      <c r="H7" t="s">
        <v>5679</v>
      </c>
      <c r="I7" t="s">
        <v>1430</v>
      </c>
      <c r="J7">
        <v>6</v>
      </c>
      <c r="K7">
        <v>1</v>
      </c>
      <c r="L7" t="s">
        <v>2418</v>
      </c>
      <c r="M7" t="s">
        <v>5680</v>
      </c>
      <c r="N7" t="s">
        <v>1106</v>
      </c>
      <c r="O7" t="s">
        <v>1107</v>
      </c>
      <c r="P7" t="s">
        <v>1108</v>
      </c>
      <c r="Q7" t="s">
        <v>1109</v>
      </c>
      <c r="R7" t="s">
        <v>5681</v>
      </c>
      <c r="S7" t="s">
        <v>2268</v>
      </c>
      <c r="U7">
        <v>70</v>
      </c>
      <c r="V7" t="s">
        <v>5682</v>
      </c>
      <c r="W7" s="167">
        <v>45681.704861111102</v>
      </c>
      <c r="X7">
        <v>70</v>
      </c>
      <c r="Y7">
        <v>0</v>
      </c>
      <c r="Z7">
        <v>0</v>
      </c>
      <c r="AA7">
        <v>0</v>
      </c>
      <c r="AB7">
        <v>0</v>
      </c>
      <c r="AC7" t="s">
        <v>0</v>
      </c>
      <c r="AG7">
        <v>2025</v>
      </c>
      <c r="AH7">
        <v>1</v>
      </c>
      <c r="AI7" t="s">
        <v>5683</v>
      </c>
      <c r="AJ7" s="161">
        <v>45680</v>
      </c>
      <c r="AK7" t="s">
        <v>1426</v>
      </c>
    </row>
    <row r="8" spans="1:38" x14ac:dyDescent="0.25">
      <c r="A8" t="s">
        <v>1100</v>
      </c>
      <c r="B8" t="s">
        <v>3520</v>
      </c>
      <c r="C8" t="s">
        <v>3521</v>
      </c>
      <c r="D8" s="167">
        <v>45658.477083333302</v>
      </c>
      <c r="E8">
        <v>1</v>
      </c>
      <c r="F8" s="167">
        <v>45658.477083333302</v>
      </c>
      <c r="G8" s="167">
        <v>45658.519444444399</v>
      </c>
      <c r="H8" t="s">
        <v>5684</v>
      </c>
      <c r="I8" t="s">
        <v>1438</v>
      </c>
      <c r="J8">
        <v>6</v>
      </c>
      <c r="K8">
        <v>1</v>
      </c>
      <c r="L8" t="s">
        <v>2418</v>
      </c>
      <c r="M8" t="s">
        <v>5680</v>
      </c>
      <c r="N8" t="s">
        <v>1106</v>
      </c>
      <c r="O8" t="s">
        <v>1107</v>
      </c>
      <c r="P8" t="s">
        <v>1108</v>
      </c>
      <c r="Q8" t="s">
        <v>1109</v>
      </c>
      <c r="R8" t="s">
        <v>5681</v>
      </c>
      <c r="S8" t="s">
        <v>2268</v>
      </c>
      <c r="U8">
        <v>56</v>
      </c>
      <c r="V8" t="s">
        <v>5682</v>
      </c>
      <c r="W8" s="167">
        <v>45681.704861111102</v>
      </c>
      <c r="X8">
        <v>56</v>
      </c>
      <c r="Y8">
        <v>0</v>
      </c>
      <c r="Z8">
        <v>0</v>
      </c>
      <c r="AA8">
        <v>0</v>
      </c>
      <c r="AB8">
        <v>0</v>
      </c>
      <c r="AC8" t="s">
        <v>0</v>
      </c>
      <c r="AG8">
        <v>2025</v>
      </c>
      <c r="AH8">
        <v>1</v>
      </c>
      <c r="AI8" t="s">
        <v>5683</v>
      </c>
      <c r="AJ8" s="161">
        <v>45680</v>
      </c>
      <c r="AK8" t="s">
        <v>1426</v>
      </c>
    </row>
    <row r="9" spans="1:38" x14ac:dyDescent="0.25">
      <c r="A9" t="s">
        <v>1100</v>
      </c>
      <c r="B9" t="s">
        <v>3520</v>
      </c>
      <c r="C9" t="s">
        <v>3521</v>
      </c>
      <c r="D9" s="167">
        <v>45658.477083333302</v>
      </c>
      <c r="E9">
        <v>1</v>
      </c>
      <c r="F9" s="167">
        <v>45658.477083333302</v>
      </c>
      <c r="G9" s="167">
        <v>45658.519444444399</v>
      </c>
      <c r="H9" t="s">
        <v>5685</v>
      </c>
      <c r="I9" t="s">
        <v>1440</v>
      </c>
      <c r="J9">
        <v>6</v>
      </c>
      <c r="K9">
        <v>1</v>
      </c>
      <c r="L9" t="s">
        <v>2418</v>
      </c>
      <c r="M9" t="s">
        <v>5680</v>
      </c>
      <c r="N9" t="s">
        <v>1106</v>
      </c>
      <c r="O9" t="s">
        <v>1107</v>
      </c>
      <c r="P9" t="s">
        <v>1108</v>
      </c>
      <c r="Q9" t="s">
        <v>1109</v>
      </c>
      <c r="R9" t="s">
        <v>5681</v>
      </c>
      <c r="S9" t="s">
        <v>2268</v>
      </c>
      <c r="U9">
        <v>70</v>
      </c>
      <c r="V9" t="s">
        <v>5682</v>
      </c>
      <c r="W9" s="167">
        <v>45681.704861111102</v>
      </c>
      <c r="X9">
        <v>0</v>
      </c>
      <c r="Y9">
        <v>0</v>
      </c>
      <c r="Z9">
        <v>70</v>
      </c>
      <c r="AA9">
        <v>70</v>
      </c>
      <c r="AB9">
        <v>0</v>
      </c>
      <c r="AC9" t="s">
        <v>1446</v>
      </c>
      <c r="AD9" t="s">
        <v>1724</v>
      </c>
      <c r="AE9" t="s">
        <v>1725</v>
      </c>
      <c r="AF9" t="s">
        <v>1726</v>
      </c>
      <c r="AG9">
        <v>2025</v>
      </c>
      <c r="AH9">
        <v>1</v>
      </c>
      <c r="AI9" t="s">
        <v>5683</v>
      </c>
      <c r="AJ9" s="161">
        <v>45680</v>
      </c>
      <c r="AK9" t="s">
        <v>1426</v>
      </c>
      <c r="AL9" t="s">
        <v>5686</v>
      </c>
    </row>
    <row r="10" spans="1:38" x14ac:dyDescent="0.25">
      <c r="A10" t="s">
        <v>1100</v>
      </c>
      <c r="B10" t="s">
        <v>3520</v>
      </c>
      <c r="C10" t="s">
        <v>3521</v>
      </c>
      <c r="D10" s="167">
        <v>45658.477083333302</v>
      </c>
      <c r="E10">
        <v>1</v>
      </c>
      <c r="F10" s="167">
        <v>45658.477083333302</v>
      </c>
      <c r="G10" s="167">
        <v>45658.519444444399</v>
      </c>
      <c r="H10" t="s">
        <v>5687</v>
      </c>
      <c r="I10" t="s">
        <v>1441</v>
      </c>
      <c r="J10">
        <v>6</v>
      </c>
      <c r="K10">
        <v>1</v>
      </c>
      <c r="L10" t="s">
        <v>2418</v>
      </c>
      <c r="M10" t="s">
        <v>5680</v>
      </c>
      <c r="N10" t="s">
        <v>1106</v>
      </c>
      <c r="O10" t="s">
        <v>1107</v>
      </c>
      <c r="P10" t="s">
        <v>1108</v>
      </c>
      <c r="Q10" t="s">
        <v>1109</v>
      </c>
      <c r="R10" t="s">
        <v>5681</v>
      </c>
      <c r="S10" t="s">
        <v>2268</v>
      </c>
      <c r="U10">
        <v>52.5</v>
      </c>
      <c r="V10" t="s">
        <v>5682</v>
      </c>
      <c r="W10" s="167">
        <v>45681.704861111102</v>
      </c>
      <c r="X10">
        <v>52.5</v>
      </c>
      <c r="Y10">
        <v>0</v>
      </c>
      <c r="Z10">
        <v>0</v>
      </c>
      <c r="AA10">
        <v>0</v>
      </c>
      <c r="AB10">
        <v>0</v>
      </c>
      <c r="AC10" t="s">
        <v>0</v>
      </c>
      <c r="AG10">
        <v>2025</v>
      </c>
      <c r="AH10">
        <v>1</v>
      </c>
      <c r="AI10" t="s">
        <v>5683</v>
      </c>
      <c r="AJ10" s="161">
        <v>45680</v>
      </c>
      <c r="AK10" t="s">
        <v>1426</v>
      </c>
    </row>
    <row r="11" spans="1:38" x14ac:dyDescent="0.25">
      <c r="A11" t="s">
        <v>1100</v>
      </c>
      <c r="B11" t="s">
        <v>5688</v>
      </c>
      <c r="C11" t="s">
        <v>1530</v>
      </c>
      <c r="D11" s="167">
        <v>45658.527777777803</v>
      </c>
      <c r="E11">
        <v>1</v>
      </c>
      <c r="F11" s="167">
        <v>45658.527777777803</v>
      </c>
      <c r="G11" s="167">
        <v>45658.579861111102</v>
      </c>
      <c r="H11" t="s">
        <v>5689</v>
      </c>
      <c r="I11" t="s">
        <v>2303</v>
      </c>
      <c r="J11">
        <v>6</v>
      </c>
      <c r="K11">
        <v>1</v>
      </c>
      <c r="L11" t="s">
        <v>1111</v>
      </c>
      <c r="M11" t="s">
        <v>1437</v>
      </c>
      <c r="N11" t="s">
        <v>1106</v>
      </c>
      <c r="O11" t="s">
        <v>1107</v>
      </c>
      <c r="P11" t="s">
        <v>1108</v>
      </c>
      <c r="Q11" t="s">
        <v>1109</v>
      </c>
      <c r="R11" t="s">
        <v>5690</v>
      </c>
      <c r="S11" t="s">
        <v>2322</v>
      </c>
      <c r="U11">
        <v>35</v>
      </c>
      <c r="V11" t="s">
        <v>5691</v>
      </c>
      <c r="W11" s="167">
        <v>45678.527777777803</v>
      </c>
      <c r="X11">
        <v>0</v>
      </c>
      <c r="Y11">
        <v>0</v>
      </c>
      <c r="Z11">
        <v>35</v>
      </c>
      <c r="AA11">
        <v>35</v>
      </c>
      <c r="AB11">
        <v>0</v>
      </c>
      <c r="AC11" t="s">
        <v>1453</v>
      </c>
      <c r="AD11" t="s">
        <v>1734</v>
      </c>
      <c r="AE11" t="s">
        <v>1725</v>
      </c>
      <c r="AF11" t="s">
        <v>1726</v>
      </c>
      <c r="AG11">
        <v>2025</v>
      </c>
      <c r="AH11">
        <v>1</v>
      </c>
      <c r="AI11" t="s">
        <v>5692</v>
      </c>
      <c r="AJ11" s="167">
        <v>45677.765277777798</v>
      </c>
      <c r="AK11" t="s">
        <v>1426</v>
      </c>
      <c r="AL11" t="s">
        <v>5686</v>
      </c>
    </row>
    <row r="12" spans="1:38" x14ac:dyDescent="0.25">
      <c r="A12" t="s">
        <v>1100</v>
      </c>
      <c r="B12" t="s">
        <v>5693</v>
      </c>
      <c r="C12" t="s">
        <v>1352</v>
      </c>
      <c r="D12" s="167">
        <v>45658.538194444402</v>
      </c>
      <c r="E12">
        <v>1</v>
      </c>
      <c r="F12" s="167">
        <v>45658.538194444402</v>
      </c>
      <c r="G12" s="167">
        <v>45658.6</v>
      </c>
      <c r="H12" t="s">
        <v>5694</v>
      </c>
      <c r="I12" t="s">
        <v>1424</v>
      </c>
      <c r="J12">
        <v>6</v>
      </c>
      <c r="K12">
        <v>1</v>
      </c>
      <c r="L12" t="s">
        <v>1105</v>
      </c>
      <c r="M12" t="s">
        <v>1425</v>
      </c>
      <c r="N12" t="s">
        <v>1166</v>
      </c>
      <c r="O12" t="s">
        <v>1167</v>
      </c>
      <c r="P12" t="s">
        <v>1166</v>
      </c>
      <c r="Q12" t="s">
        <v>1167</v>
      </c>
      <c r="R12" t="s">
        <v>5695</v>
      </c>
      <c r="S12" t="s">
        <v>5696</v>
      </c>
      <c r="T12" t="s">
        <v>5697</v>
      </c>
      <c r="U12">
        <v>28</v>
      </c>
      <c r="V12" t="s">
        <v>5698</v>
      </c>
      <c r="W12" s="167">
        <v>45701.861111111102</v>
      </c>
      <c r="X12">
        <v>0</v>
      </c>
      <c r="Y12">
        <v>0</v>
      </c>
      <c r="Z12">
        <v>28</v>
      </c>
      <c r="AA12">
        <v>28</v>
      </c>
      <c r="AB12">
        <v>0</v>
      </c>
      <c r="AC12" t="s">
        <v>1466</v>
      </c>
      <c r="AD12" t="s">
        <v>1739</v>
      </c>
      <c r="AE12" t="s">
        <v>1737</v>
      </c>
      <c r="AF12" t="s">
        <v>1740</v>
      </c>
      <c r="AG12">
        <v>2025</v>
      </c>
      <c r="AH12">
        <v>1</v>
      </c>
      <c r="AI12" t="s">
        <v>5699</v>
      </c>
      <c r="AJ12" s="161">
        <v>45700</v>
      </c>
      <c r="AK12" t="s">
        <v>1426</v>
      </c>
      <c r="AL12" t="s">
        <v>5686</v>
      </c>
    </row>
    <row r="13" spans="1:38" x14ac:dyDescent="0.25">
      <c r="A13" t="s">
        <v>1100</v>
      </c>
      <c r="B13" t="s">
        <v>5693</v>
      </c>
      <c r="C13" t="s">
        <v>1352</v>
      </c>
      <c r="D13" s="167">
        <v>45658.538194444402</v>
      </c>
      <c r="E13">
        <v>1</v>
      </c>
      <c r="F13" s="167">
        <v>45658.538194444402</v>
      </c>
      <c r="G13" s="167">
        <v>45658.6</v>
      </c>
      <c r="H13" t="s">
        <v>5700</v>
      </c>
      <c r="I13" t="s">
        <v>1488</v>
      </c>
      <c r="J13">
        <v>6</v>
      </c>
      <c r="K13">
        <v>1</v>
      </c>
      <c r="L13" t="s">
        <v>1105</v>
      </c>
      <c r="M13" t="s">
        <v>1425</v>
      </c>
      <c r="N13" t="s">
        <v>1166</v>
      </c>
      <c r="O13" t="s">
        <v>1167</v>
      </c>
      <c r="P13" t="s">
        <v>1166</v>
      </c>
      <c r="Q13" t="s">
        <v>1167</v>
      </c>
      <c r="R13" t="s">
        <v>5695</v>
      </c>
      <c r="S13" t="s">
        <v>5696</v>
      </c>
      <c r="U13">
        <v>277.2</v>
      </c>
      <c r="V13" t="s">
        <v>5698</v>
      </c>
      <c r="W13" s="167">
        <v>45701.861111111102</v>
      </c>
      <c r="X13">
        <v>277.2</v>
      </c>
      <c r="Y13">
        <v>0</v>
      </c>
      <c r="Z13">
        <v>0</v>
      </c>
      <c r="AA13">
        <v>0</v>
      </c>
      <c r="AB13">
        <v>0</v>
      </c>
      <c r="AC13" t="s">
        <v>0</v>
      </c>
      <c r="AG13">
        <v>2025</v>
      </c>
      <c r="AH13">
        <v>1</v>
      </c>
      <c r="AI13" t="s">
        <v>5699</v>
      </c>
      <c r="AJ13" s="161">
        <v>45700</v>
      </c>
      <c r="AK13" t="s">
        <v>1426</v>
      </c>
    </row>
    <row r="14" spans="1:38" x14ac:dyDescent="0.25">
      <c r="A14" t="s">
        <v>1100</v>
      </c>
      <c r="B14" t="s">
        <v>5693</v>
      </c>
      <c r="C14" t="s">
        <v>1352</v>
      </c>
      <c r="D14" s="167">
        <v>45658.538194444402</v>
      </c>
      <c r="E14">
        <v>1</v>
      </c>
      <c r="F14" s="167">
        <v>45658.538194444402</v>
      </c>
      <c r="G14" s="167">
        <v>45658.6</v>
      </c>
      <c r="H14" t="s">
        <v>5701</v>
      </c>
      <c r="I14" t="s">
        <v>1433</v>
      </c>
      <c r="J14">
        <v>6</v>
      </c>
      <c r="K14">
        <v>1</v>
      </c>
      <c r="L14" t="s">
        <v>1105</v>
      </c>
      <c r="M14" t="s">
        <v>1425</v>
      </c>
      <c r="N14" t="s">
        <v>1166</v>
      </c>
      <c r="O14" t="s">
        <v>1167</v>
      </c>
      <c r="P14" t="s">
        <v>1166</v>
      </c>
      <c r="Q14" t="s">
        <v>1167</v>
      </c>
      <c r="R14" t="s">
        <v>5695</v>
      </c>
      <c r="S14" t="s">
        <v>5696</v>
      </c>
      <c r="U14">
        <v>308</v>
      </c>
      <c r="V14" t="s">
        <v>5698</v>
      </c>
      <c r="W14" s="167">
        <v>45701.861111111102</v>
      </c>
      <c r="X14">
        <v>308</v>
      </c>
      <c r="Y14">
        <v>0</v>
      </c>
      <c r="Z14">
        <v>0</v>
      </c>
      <c r="AA14">
        <v>0</v>
      </c>
      <c r="AB14">
        <v>0</v>
      </c>
      <c r="AC14" t="s">
        <v>0</v>
      </c>
      <c r="AG14">
        <v>2025</v>
      </c>
      <c r="AH14">
        <v>1</v>
      </c>
      <c r="AI14" t="s">
        <v>5699</v>
      </c>
      <c r="AJ14" s="161">
        <v>45700</v>
      </c>
      <c r="AK14" t="s">
        <v>1426</v>
      </c>
    </row>
    <row r="15" spans="1:38" x14ac:dyDescent="0.25">
      <c r="A15" t="s">
        <v>1100</v>
      </c>
      <c r="B15" t="s">
        <v>5693</v>
      </c>
      <c r="C15" t="s">
        <v>1352</v>
      </c>
      <c r="D15" s="167">
        <v>45658.538194444402</v>
      </c>
      <c r="E15">
        <v>1</v>
      </c>
      <c r="F15" s="167">
        <v>45658.538194444402</v>
      </c>
      <c r="G15" s="167">
        <v>45658.6</v>
      </c>
      <c r="H15" t="s">
        <v>5702</v>
      </c>
      <c r="I15" t="s">
        <v>1434</v>
      </c>
      <c r="J15">
        <v>6</v>
      </c>
      <c r="K15">
        <v>1</v>
      </c>
      <c r="L15" t="s">
        <v>1105</v>
      </c>
      <c r="M15" t="s">
        <v>1425</v>
      </c>
      <c r="N15" t="s">
        <v>1166</v>
      </c>
      <c r="O15" t="s">
        <v>1167</v>
      </c>
      <c r="P15" t="s">
        <v>1166</v>
      </c>
      <c r="Q15" t="s">
        <v>1167</v>
      </c>
      <c r="R15" t="s">
        <v>5695</v>
      </c>
      <c r="S15" t="s">
        <v>5696</v>
      </c>
      <c r="U15">
        <v>0</v>
      </c>
      <c r="V15" t="s">
        <v>5698</v>
      </c>
      <c r="W15" s="167">
        <v>45701.861111111102</v>
      </c>
      <c r="X15">
        <v>0</v>
      </c>
      <c r="Y15">
        <v>0</v>
      </c>
      <c r="Z15">
        <v>0</v>
      </c>
      <c r="AA15">
        <v>0</v>
      </c>
      <c r="AB15">
        <v>0</v>
      </c>
      <c r="AC15" t="s">
        <v>0</v>
      </c>
      <c r="AG15">
        <v>2025</v>
      </c>
      <c r="AH15">
        <v>1</v>
      </c>
      <c r="AI15" t="s">
        <v>5699</v>
      </c>
      <c r="AJ15" s="161">
        <v>45700</v>
      </c>
      <c r="AK15" t="s">
        <v>1426</v>
      </c>
      <c r="AL15" t="s">
        <v>5686</v>
      </c>
    </row>
    <row r="16" spans="1:38" x14ac:dyDescent="0.25">
      <c r="A16" t="s">
        <v>1100</v>
      </c>
      <c r="B16" t="s">
        <v>5693</v>
      </c>
      <c r="C16" t="s">
        <v>1352</v>
      </c>
      <c r="D16" s="167">
        <v>45658.538194444402</v>
      </c>
      <c r="E16">
        <v>1</v>
      </c>
      <c r="F16" s="167">
        <v>45658.538194444402</v>
      </c>
      <c r="G16" s="167">
        <v>45658.6</v>
      </c>
      <c r="H16" t="s">
        <v>5703</v>
      </c>
      <c r="I16" t="s">
        <v>1491</v>
      </c>
      <c r="J16">
        <v>6</v>
      </c>
      <c r="K16">
        <v>1</v>
      </c>
      <c r="L16" t="s">
        <v>1105</v>
      </c>
      <c r="M16" t="s">
        <v>1425</v>
      </c>
      <c r="N16" t="s">
        <v>1166</v>
      </c>
      <c r="O16" t="s">
        <v>1167</v>
      </c>
      <c r="P16" t="s">
        <v>1166</v>
      </c>
      <c r="Q16" t="s">
        <v>1167</v>
      </c>
      <c r="R16" t="s">
        <v>5695</v>
      </c>
      <c r="S16" t="s">
        <v>5696</v>
      </c>
      <c r="T16" t="s">
        <v>5697</v>
      </c>
      <c r="U16">
        <v>84</v>
      </c>
      <c r="V16" t="s">
        <v>5698</v>
      </c>
      <c r="W16" s="167">
        <v>45701.861111111102</v>
      </c>
      <c r="X16">
        <v>84</v>
      </c>
      <c r="Y16">
        <v>0</v>
      </c>
      <c r="Z16">
        <v>0</v>
      </c>
      <c r="AA16">
        <v>0</v>
      </c>
      <c r="AB16">
        <v>0</v>
      </c>
      <c r="AC16" t="s">
        <v>0</v>
      </c>
      <c r="AG16">
        <v>2025</v>
      </c>
      <c r="AH16">
        <v>1</v>
      </c>
      <c r="AI16" t="s">
        <v>5699</v>
      </c>
      <c r="AJ16" s="161">
        <v>45700</v>
      </c>
      <c r="AK16" t="s">
        <v>1426</v>
      </c>
    </row>
    <row r="17" spans="1:38" x14ac:dyDescent="0.25">
      <c r="A17" t="s">
        <v>1100</v>
      </c>
      <c r="B17" t="s">
        <v>5704</v>
      </c>
      <c r="C17" t="s">
        <v>1131</v>
      </c>
      <c r="D17" s="167">
        <v>45658.592361111099</v>
      </c>
      <c r="E17">
        <v>1</v>
      </c>
      <c r="F17" s="167">
        <v>45658.592361111099</v>
      </c>
      <c r="G17" s="167">
        <v>45658.612500000003</v>
      </c>
      <c r="H17" t="s">
        <v>5705</v>
      </c>
      <c r="I17" t="s">
        <v>1430</v>
      </c>
      <c r="J17">
        <v>6</v>
      </c>
      <c r="K17">
        <v>1</v>
      </c>
      <c r="L17" t="s">
        <v>1111</v>
      </c>
      <c r="M17" t="s">
        <v>1437</v>
      </c>
      <c r="N17" t="s">
        <v>1106</v>
      </c>
      <c r="O17" t="s">
        <v>1107</v>
      </c>
      <c r="P17" t="s">
        <v>1108</v>
      </c>
      <c r="Q17" t="s">
        <v>1109</v>
      </c>
      <c r="R17" t="s">
        <v>0</v>
      </c>
      <c r="U17">
        <v>70</v>
      </c>
      <c r="V17" t="s">
        <v>5706</v>
      </c>
      <c r="X17">
        <v>0</v>
      </c>
      <c r="Y17">
        <v>0</v>
      </c>
      <c r="AA17">
        <v>0</v>
      </c>
      <c r="AB17">
        <v>70</v>
      </c>
      <c r="AG17">
        <v>2025</v>
      </c>
      <c r="AH17">
        <v>1</v>
      </c>
      <c r="AI17" t="s">
        <v>5707</v>
      </c>
      <c r="AK17" t="s">
        <v>1515</v>
      </c>
    </row>
    <row r="18" spans="1:38" x14ac:dyDescent="0.25">
      <c r="A18" t="s">
        <v>1100</v>
      </c>
      <c r="B18" t="s">
        <v>5704</v>
      </c>
      <c r="C18" t="s">
        <v>1131</v>
      </c>
      <c r="D18" s="167">
        <v>45658.592361111099</v>
      </c>
      <c r="E18">
        <v>1</v>
      </c>
      <c r="F18" s="167">
        <v>45658.592361111099</v>
      </c>
      <c r="G18" s="167">
        <v>45658.612500000003</v>
      </c>
      <c r="H18" t="s">
        <v>5708</v>
      </c>
      <c r="I18" t="s">
        <v>1431</v>
      </c>
      <c r="J18">
        <v>6</v>
      </c>
      <c r="K18">
        <v>1</v>
      </c>
      <c r="L18" t="s">
        <v>1111</v>
      </c>
      <c r="M18" t="s">
        <v>1437</v>
      </c>
      <c r="N18" t="s">
        <v>1106</v>
      </c>
      <c r="O18" t="s">
        <v>1107</v>
      </c>
      <c r="P18" t="s">
        <v>1108</v>
      </c>
      <c r="Q18" t="s">
        <v>1109</v>
      </c>
      <c r="R18" t="s">
        <v>0</v>
      </c>
      <c r="U18">
        <v>105</v>
      </c>
      <c r="V18" t="s">
        <v>5706</v>
      </c>
      <c r="X18">
        <v>0</v>
      </c>
      <c r="Y18">
        <v>0</v>
      </c>
      <c r="AA18">
        <v>0</v>
      </c>
      <c r="AB18">
        <v>105</v>
      </c>
      <c r="AG18">
        <v>2025</v>
      </c>
      <c r="AH18">
        <v>1</v>
      </c>
      <c r="AI18" t="s">
        <v>5707</v>
      </c>
      <c r="AK18" t="s">
        <v>1515</v>
      </c>
    </row>
    <row r="19" spans="1:38" x14ac:dyDescent="0.25">
      <c r="A19" t="s">
        <v>1100</v>
      </c>
      <c r="B19" t="s">
        <v>5704</v>
      </c>
      <c r="C19" t="s">
        <v>1131</v>
      </c>
      <c r="D19" s="167">
        <v>45658.592361111099</v>
      </c>
      <c r="E19">
        <v>1</v>
      </c>
      <c r="F19" s="167">
        <v>45658.592361111099</v>
      </c>
      <c r="G19" s="167">
        <v>45658.612500000003</v>
      </c>
      <c r="H19" t="s">
        <v>5709</v>
      </c>
      <c r="I19" t="s">
        <v>1469</v>
      </c>
      <c r="J19">
        <v>6</v>
      </c>
      <c r="K19">
        <v>1</v>
      </c>
      <c r="L19" t="s">
        <v>1111</v>
      </c>
      <c r="M19" t="s">
        <v>1437</v>
      </c>
      <c r="N19" t="s">
        <v>1106</v>
      </c>
      <c r="O19" t="s">
        <v>1107</v>
      </c>
      <c r="P19" t="s">
        <v>1108</v>
      </c>
      <c r="Q19" t="s">
        <v>1109</v>
      </c>
      <c r="R19" t="s">
        <v>0</v>
      </c>
      <c r="U19">
        <v>175</v>
      </c>
      <c r="V19" t="s">
        <v>5706</v>
      </c>
      <c r="X19">
        <v>0</v>
      </c>
      <c r="Y19">
        <v>0</v>
      </c>
      <c r="AA19">
        <v>0</v>
      </c>
      <c r="AB19">
        <v>175</v>
      </c>
      <c r="AG19">
        <v>2025</v>
      </c>
      <c r="AH19">
        <v>1</v>
      </c>
      <c r="AI19" t="s">
        <v>5707</v>
      </c>
      <c r="AK19" t="s">
        <v>1515</v>
      </c>
    </row>
    <row r="20" spans="1:38" x14ac:dyDescent="0.25">
      <c r="A20" t="s">
        <v>1100</v>
      </c>
      <c r="B20" t="s">
        <v>5704</v>
      </c>
      <c r="C20" t="s">
        <v>1131</v>
      </c>
      <c r="D20" s="167">
        <v>45658.592361111099</v>
      </c>
      <c r="E20">
        <v>1</v>
      </c>
      <c r="F20" s="167">
        <v>45658.592361111099</v>
      </c>
      <c r="G20" s="167">
        <v>45658.612500000003</v>
      </c>
      <c r="H20" t="s">
        <v>5710</v>
      </c>
      <c r="I20" t="s">
        <v>1469</v>
      </c>
      <c r="J20">
        <v>6</v>
      </c>
      <c r="K20">
        <v>1</v>
      </c>
      <c r="L20" t="s">
        <v>1111</v>
      </c>
      <c r="M20" t="s">
        <v>1437</v>
      </c>
      <c r="N20" t="s">
        <v>1106</v>
      </c>
      <c r="O20" t="s">
        <v>1107</v>
      </c>
      <c r="P20" t="s">
        <v>1108</v>
      </c>
      <c r="Q20" t="s">
        <v>1109</v>
      </c>
      <c r="R20" t="s">
        <v>0</v>
      </c>
      <c r="U20">
        <v>175</v>
      </c>
      <c r="V20" t="s">
        <v>5706</v>
      </c>
      <c r="X20">
        <v>0</v>
      </c>
      <c r="Y20">
        <v>0</v>
      </c>
      <c r="AA20">
        <v>0</v>
      </c>
      <c r="AB20">
        <v>175</v>
      </c>
      <c r="AG20">
        <v>2025</v>
      </c>
      <c r="AH20">
        <v>1</v>
      </c>
      <c r="AI20" t="s">
        <v>5707</v>
      </c>
      <c r="AK20" t="s">
        <v>1515</v>
      </c>
    </row>
    <row r="21" spans="1:38" x14ac:dyDescent="0.25">
      <c r="A21" t="s">
        <v>1100</v>
      </c>
      <c r="B21" t="s">
        <v>5711</v>
      </c>
      <c r="C21" t="s">
        <v>5712</v>
      </c>
      <c r="D21" s="167">
        <v>45658.681944444397</v>
      </c>
      <c r="E21">
        <v>1</v>
      </c>
      <c r="F21" s="167">
        <v>45658.681944444397</v>
      </c>
      <c r="G21" s="167">
        <v>45658.7006944444</v>
      </c>
      <c r="H21" t="s">
        <v>5713</v>
      </c>
      <c r="I21" t="s">
        <v>1430</v>
      </c>
      <c r="J21">
        <v>6</v>
      </c>
      <c r="K21">
        <v>1</v>
      </c>
      <c r="L21" t="s">
        <v>2418</v>
      </c>
      <c r="M21" t="s">
        <v>5680</v>
      </c>
      <c r="N21" t="s">
        <v>1102</v>
      </c>
      <c r="O21" t="s">
        <v>1103</v>
      </c>
      <c r="P21" t="s">
        <v>1102</v>
      </c>
      <c r="Q21" t="s">
        <v>1103</v>
      </c>
      <c r="R21" t="s">
        <v>0</v>
      </c>
      <c r="T21" t="s">
        <v>5714</v>
      </c>
      <c r="U21">
        <v>60</v>
      </c>
      <c r="V21" t="s">
        <v>1747</v>
      </c>
      <c r="X21">
        <v>0</v>
      </c>
      <c r="Y21">
        <v>0</v>
      </c>
      <c r="AA21">
        <v>0</v>
      </c>
      <c r="AB21">
        <v>60</v>
      </c>
      <c r="AG21">
        <v>2025</v>
      </c>
      <c r="AH21">
        <v>1</v>
      </c>
      <c r="AI21" t="s">
        <v>5715</v>
      </c>
      <c r="AK21" t="s">
        <v>1515</v>
      </c>
    </row>
    <row r="22" spans="1:38" x14ac:dyDescent="0.25">
      <c r="A22" t="s">
        <v>1100</v>
      </c>
      <c r="B22" t="s">
        <v>5711</v>
      </c>
      <c r="C22" t="s">
        <v>5712</v>
      </c>
      <c r="D22" s="167">
        <v>45658.681944444397</v>
      </c>
      <c r="E22">
        <v>1</v>
      </c>
      <c r="F22" s="167">
        <v>45658.681944444397</v>
      </c>
      <c r="G22" s="167">
        <v>45658.7006944444</v>
      </c>
      <c r="H22" t="s">
        <v>5716</v>
      </c>
      <c r="I22" t="s">
        <v>1424</v>
      </c>
      <c r="J22">
        <v>6</v>
      </c>
      <c r="K22">
        <v>1</v>
      </c>
      <c r="L22" t="s">
        <v>2418</v>
      </c>
      <c r="M22" t="s">
        <v>5680</v>
      </c>
      <c r="N22" t="s">
        <v>1102</v>
      </c>
      <c r="O22" t="s">
        <v>1103</v>
      </c>
      <c r="P22" t="s">
        <v>1102</v>
      </c>
      <c r="Q22" t="s">
        <v>1103</v>
      </c>
      <c r="R22" t="s">
        <v>0</v>
      </c>
      <c r="U22">
        <v>0</v>
      </c>
      <c r="V22" t="s">
        <v>1747</v>
      </c>
      <c r="X22">
        <v>0</v>
      </c>
      <c r="Y22">
        <v>0</v>
      </c>
      <c r="AA22">
        <v>0</v>
      </c>
      <c r="AB22">
        <v>0</v>
      </c>
      <c r="AG22">
        <v>2025</v>
      </c>
      <c r="AH22">
        <v>1</v>
      </c>
      <c r="AI22" t="s">
        <v>5715</v>
      </c>
      <c r="AK22" t="s">
        <v>1515</v>
      </c>
    </row>
    <row r="23" spans="1:38" x14ac:dyDescent="0.25">
      <c r="A23" t="s">
        <v>1100</v>
      </c>
      <c r="B23" t="s">
        <v>5717</v>
      </c>
      <c r="C23" t="s">
        <v>1372</v>
      </c>
      <c r="D23" s="167">
        <v>45658.756944444402</v>
      </c>
      <c r="E23">
        <v>1</v>
      </c>
      <c r="F23" s="167">
        <v>45658.756944444402</v>
      </c>
      <c r="G23" s="167">
        <v>45658.777777777803</v>
      </c>
      <c r="H23" t="s">
        <v>5718</v>
      </c>
      <c r="I23" t="s">
        <v>1430</v>
      </c>
      <c r="J23">
        <v>6</v>
      </c>
      <c r="K23">
        <v>1</v>
      </c>
      <c r="L23" t="s">
        <v>2418</v>
      </c>
      <c r="M23" t="s">
        <v>5680</v>
      </c>
      <c r="N23" t="s">
        <v>1106</v>
      </c>
      <c r="O23" t="s">
        <v>1107</v>
      </c>
      <c r="P23" t="s">
        <v>1108</v>
      </c>
      <c r="Q23" t="s">
        <v>1109</v>
      </c>
      <c r="R23" t="s">
        <v>0</v>
      </c>
      <c r="U23">
        <v>70</v>
      </c>
      <c r="V23" t="s">
        <v>1774</v>
      </c>
      <c r="X23">
        <v>0</v>
      </c>
      <c r="Y23">
        <v>0</v>
      </c>
      <c r="AA23">
        <v>0</v>
      </c>
      <c r="AB23">
        <v>70</v>
      </c>
      <c r="AG23">
        <v>2025</v>
      </c>
      <c r="AH23">
        <v>1</v>
      </c>
      <c r="AI23" t="s">
        <v>5719</v>
      </c>
      <c r="AK23" t="s">
        <v>1515</v>
      </c>
    </row>
    <row r="24" spans="1:38" x14ac:dyDescent="0.25">
      <c r="A24" t="s">
        <v>1100</v>
      </c>
      <c r="B24" t="s">
        <v>5717</v>
      </c>
      <c r="C24" t="s">
        <v>1372</v>
      </c>
      <c r="D24" s="167">
        <v>45658.756944444402</v>
      </c>
      <c r="E24">
        <v>1</v>
      </c>
      <c r="F24" s="167">
        <v>45658.756944444402</v>
      </c>
      <c r="G24" s="167">
        <v>45658.777777777803</v>
      </c>
      <c r="H24" t="s">
        <v>5720</v>
      </c>
      <c r="I24" t="s">
        <v>1431</v>
      </c>
      <c r="J24">
        <v>6</v>
      </c>
      <c r="K24">
        <v>1</v>
      </c>
      <c r="L24" t="s">
        <v>2418</v>
      </c>
      <c r="M24" t="s">
        <v>5680</v>
      </c>
      <c r="N24" t="s">
        <v>1106</v>
      </c>
      <c r="O24" t="s">
        <v>1107</v>
      </c>
      <c r="P24" t="s">
        <v>1108</v>
      </c>
      <c r="Q24" t="s">
        <v>1109</v>
      </c>
      <c r="R24" t="s">
        <v>0</v>
      </c>
      <c r="U24">
        <v>105</v>
      </c>
      <c r="V24" t="s">
        <v>1774</v>
      </c>
      <c r="X24">
        <v>0</v>
      </c>
      <c r="Y24">
        <v>0</v>
      </c>
      <c r="AA24">
        <v>0</v>
      </c>
      <c r="AB24">
        <v>105</v>
      </c>
      <c r="AG24">
        <v>2025</v>
      </c>
      <c r="AH24">
        <v>1</v>
      </c>
      <c r="AI24" t="s">
        <v>5719</v>
      </c>
      <c r="AK24" t="s">
        <v>1515</v>
      </c>
    </row>
    <row r="25" spans="1:38" x14ac:dyDescent="0.25">
      <c r="A25" t="s">
        <v>1100</v>
      </c>
      <c r="B25" t="s">
        <v>5721</v>
      </c>
      <c r="C25" t="s">
        <v>1176</v>
      </c>
      <c r="D25" s="167">
        <v>45659.543749999997</v>
      </c>
      <c r="E25">
        <v>1</v>
      </c>
      <c r="F25" s="167">
        <v>45659.543749999997</v>
      </c>
      <c r="G25" s="167">
        <v>45659.570833333302</v>
      </c>
      <c r="H25" t="s">
        <v>5722</v>
      </c>
      <c r="I25" t="s">
        <v>1424</v>
      </c>
      <c r="J25">
        <v>6</v>
      </c>
      <c r="K25">
        <v>1</v>
      </c>
      <c r="L25" t="s">
        <v>1105</v>
      </c>
      <c r="M25" t="s">
        <v>1425</v>
      </c>
      <c r="N25" t="s">
        <v>1106</v>
      </c>
      <c r="O25" t="s">
        <v>1107</v>
      </c>
      <c r="P25" t="s">
        <v>1108</v>
      </c>
      <c r="Q25" t="s">
        <v>1109</v>
      </c>
      <c r="R25" t="s">
        <v>5723</v>
      </c>
      <c r="S25" t="s">
        <v>5724</v>
      </c>
      <c r="U25">
        <v>0</v>
      </c>
      <c r="V25" t="s">
        <v>2290</v>
      </c>
      <c r="W25" s="167">
        <v>45675.507638888899</v>
      </c>
      <c r="X25">
        <v>0</v>
      </c>
      <c r="Y25">
        <v>0</v>
      </c>
      <c r="Z25">
        <v>0</v>
      </c>
      <c r="AA25">
        <v>0</v>
      </c>
      <c r="AB25">
        <v>0</v>
      </c>
      <c r="AC25" t="s">
        <v>0</v>
      </c>
      <c r="AG25">
        <v>2025</v>
      </c>
      <c r="AH25">
        <v>1</v>
      </c>
      <c r="AI25" t="s">
        <v>5725</v>
      </c>
      <c r="AJ25" s="167">
        <v>45674.766666666699</v>
      </c>
      <c r="AK25" t="s">
        <v>1426</v>
      </c>
      <c r="AL25" t="s">
        <v>5686</v>
      </c>
    </row>
    <row r="26" spans="1:38" x14ac:dyDescent="0.25">
      <c r="A26" t="s">
        <v>1100</v>
      </c>
      <c r="B26" t="s">
        <v>5721</v>
      </c>
      <c r="C26" t="s">
        <v>1176</v>
      </c>
      <c r="D26" s="167">
        <v>45659.543749999997</v>
      </c>
      <c r="E26">
        <v>1</v>
      </c>
      <c r="F26" s="167">
        <v>45659.543749999997</v>
      </c>
      <c r="G26" s="167">
        <v>45659.570833333302</v>
      </c>
      <c r="H26" t="s">
        <v>5726</v>
      </c>
      <c r="I26" t="s">
        <v>1485</v>
      </c>
      <c r="J26">
        <v>6</v>
      </c>
      <c r="K26">
        <v>1</v>
      </c>
      <c r="L26" t="s">
        <v>1105</v>
      </c>
      <c r="M26" t="s">
        <v>1425</v>
      </c>
      <c r="N26" t="s">
        <v>1106</v>
      </c>
      <c r="O26" t="s">
        <v>1107</v>
      </c>
      <c r="P26" t="s">
        <v>1108</v>
      </c>
      <c r="Q26" t="s">
        <v>1109</v>
      </c>
      <c r="R26" t="s">
        <v>5723</v>
      </c>
      <c r="S26" t="s">
        <v>5724</v>
      </c>
      <c r="T26" t="s">
        <v>5727</v>
      </c>
      <c r="U26">
        <v>1540</v>
      </c>
      <c r="V26" t="s">
        <v>2290</v>
      </c>
      <c r="W26" s="167">
        <v>45675.507638888899</v>
      </c>
      <c r="X26">
        <v>0</v>
      </c>
      <c r="Y26">
        <v>0</v>
      </c>
      <c r="Z26">
        <v>1540</v>
      </c>
      <c r="AA26">
        <v>1540</v>
      </c>
      <c r="AB26">
        <v>0</v>
      </c>
      <c r="AC26" t="s">
        <v>1466</v>
      </c>
      <c r="AD26" t="s">
        <v>1739</v>
      </c>
      <c r="AE26" t="s">
        <v>1737</v>
      </c>
      <c r="AF26" t="s">
        <v>1740</v>
      </c>
      <c r="AG26">
        <v>2025</v>
      </c>
      <c r="AH26">
        <v>1</v>
      </c>
      <c r="AI26" t="s">
        <v>5725</v>
      </c>
      <c r="AJ26" s="167">
        <v>45674.766666666699</v>
      </c>
      <c r="AK26" t="s">
        <v>1426</v>
      </c>
      <c r="AL26" t="s">
        <v>5686</v>
      </c>
    </row>
    <row r="27" spans="1:38" x14ac:dyDescent="0.25">
      <c r="A27" t="s">
        <v>1100</v>
      </c>
      <c r="B27" t="s">
        <v>5728</v>
      </c>
      <c r="C27" t="s">
        <v>5729</v>
      </c>
      <c r="D27" s="167">
        <v>45659.5444444444</v>
      </c>
      <c r="E27">
        <v>1</v>
      </c>
      <c r="F27" s="167">
        <v>45659.5444444444</v>
      </c>
      <c r="G27" s="167">
        <v>45659.572916666701</v>
      </c>
      <c r="H27" t="s">
        <v>5730</v>
      </c>
      <c r="I27" t="s">
        <v>1430</v>
      </c>
      <c r="J27">
        <v>6</v>
      </c>
      <c r="K27">
        <v>1</v>
      </c>
      <c r="L27" t="s">
        <v>2418</v>
      </c>
      <c r="M27" t="s">
        <v>5680</v>
      </c>
      <c r="N27" t="s">
        <v>1106</v>
      </c>
      <c r="O27" t="s">
        <v>1107</v>
      </c>
      <c r="P27" t="s">
        <v>1108</v>
      </c>
      <c r="Q27" t="s">
        <v>1109</v>
      </c>
      <c r="R27" t="s">
        <v>5731</v>
      </c>
      <c r="S27" t="s">
        <v>5732</v>
      </c>
      <c r="U27">
        <v>70</v>
      </c>
      <c r="V27" t="s">
        <v>5733</v>
      </c>
      <c r="W27" s="167">
        <v>45692.896527777797</v>
      </c>
      <c r="X27">
        <v>70</v>
      </c>
      <c r="Y27">
        <v>0</v>
      </c>
      <c r="Z27">
        <v>0</v>
      </c>
      <c r="AA27">
        <v>0</v>
      </c>
      <c r="AB27">
        <v>0</v>
      </c>
      <c r="AC27" t="s">
        <v>0</v>
      </c>
      <c r="AG27">
        <v>2025</v>
      </c>
      <c r="AH27">
        <v>1</v>
      </c>
      <c r="AI27" t="s">
        <v>5734</v>
      </c>
      <c r="AJ27" s="161">
        <v>45689</v>
      </c>
      <c r="AK27" t="s">
        <v>1426</v>
      </c>
    </row>
    <row r="28" spans="1:38" x14ac:dyDescent="0.25">
      <c r="A28" t="s">
        <v>1100</v>
      </c>
      <c r="B28" t="s">
        <v>5728</v>
      </c>
      <c r="C28" t="s">
        <v>5729</v>
      </c>
      <c r="D28" s="167">
        <v>45659.5444444444</v>
      </c>
      <c r="E28">
        <v>1</v>
      </c>
      <c r="F28" s="167">
        <v>45659.5444444444</v>
      </c>
      <c r="G28" s="167">
        <v>45659.572916666701</v>
      </c>
      <c r="H28" t="s">
        <v>5735</v>
      </c>
      <c r="I28" t="s">
        <v>1424</v>
      </c>
      <c r="J28">
        <v>6</v>
      </c>
      <c r="K28">
        <v>1</v>
      </c>
      <c r="L28" t="s">
        <v>2418</v>
      </c>
      <c r="M28" t="s">
        <v>5680</v>
      </c>
      <c r="N28" t="s">
        <v>1106</v>
      </c>
      <c r="O28" t="s">
        <v>1107</v>
      </c>
      <c r="P28" t="s">
        <v>1108</v>
      </c>
      <c r="Q28" t="s">
        <v>1109</v>
      </c>
      <c r="R28" t="s">
        <v>5731</v>
      </c>
      <c r="S28" t="s">
        <v>5732</v>
      </c>
      <c r="U28">
        <v>0</v>
      </c>
      <c r="V28" t="s">
        <v>5733</v>
      </c>
      <c r="W28" s="167">
        <v>45692.896527777797</v>
      </c>
      <c r="X28">
        <v>0</v>
      </c>
      <c r="Y28">
        <v>0</v>
      </c>
      <c r="Z28">
        <v>0</v>
      </c>
      <c r="AA28">
        <v>0</v>
      </c>
      <c r="AB28">
        <v>0</v>
      </c>
      <c r="AC28" t="s">
        <v>0</v>
      </c>
      <c r="AG28">
        <v>2025</v>
      </c>
      <c r="AH28">
        <v>1</v>
      </c>
      <c r="AI28" t="s">
        <v>5734</v>
      </c>
      <c r="AJ28" s="161">
        <v>45689</v>
      </c>
      <c r="AK28" t="s">
        <v>1426</v>
      </c>
      <c r="AL28" t="s">
        <v>5686</v>
      </c>
    </row>
    <row r="29" spans="1:38" x14ac:dyDescent="0.25">
      <c r="A29" t="s">
        <v>1100</v>
      </c>
      <c r="B29" t="s">
        <v>5728</v>
      </c>
      <c r="C29" t="s">
        <v>5729</v>
      </c>
      <c r="D29" s="167">
        <v>45659.5444444444</v>
      </c>
      <c r="E29">
        <v>1</v>
      </c>
      <c r="F29" s="167">
        <v>45659.5444444444</v>
      </c>
      <c r="G29" s="167">
        <v>45659.572916666701</v>
      </c>
      <c r="H29" t="s">
        <v>5736</v>
      </c>
      <c r="I29" t="s">
        <v>1431</v>
      </c>
      <c r="J29">
        <v>6</v>
      </c>
      <c r="K29">
        <v>1</v>
      </c>
      <c r="L29" t="s">
        <v>2418</v>
      </c>
      <c r="M29" t="s">
        <v>5680</v>
      </c>
      <c r="N29" t="s">
        <v>1106</v>
      </c>
      <c r="O29" t="s">
        <v>1107</v>
      </c>
      <c r="P29" t="s">
        <v>1108</v>
      </c>
      <c r="Q29" t="s">
        <v>1109</v>
      </c>
      <c r="R29" t="s">
        <v>5731</v>
      </c>
      <c r="S29" t="s">
        <v>5732</v>
      </c>
      <c r="U29">
        <v>105</v>
      </c>
      <c r="V29" t="s">
        <v>5733</v>
      </c>
      <c r="W29" s="167">
        <v>45692.896527777797</v>
      </c>
      <c r="X29">
        <v>105</v>
      </c>
      <c r="Y29">
        <v>0</v>
      </c>
      <c r="Z29">
        <v>0</v>
      </c>
      <c r="AA29">
        <v>0</v>
      </c>
      <c r="AB29">
        <v>0</v>
      </c>
      <c r="AC29" t="s">
        <v>0</v>
      </c>
      <c r="AG29">
        <v>2025</v>
      </c>
      <c r="AH29">
        <v>1</v>
      </c>
      <c r="AI29" t="s">
        <v>5734</v>
      </c>
      <c r="AJ29" s="161">
        <v>45689</v>
      </c>
      <c r="AK29" t="s">
        <v>1426</v>
      </c>
    </row>
    <row r="30" spans="1:38" x14ac:dyDescent="0.25">
      <c r="A30" t="s">
        <v>1100</v>
      </c>
      <c r="B30" t="s">
        <v>5728</v>
      </c>
      <c r="C30" t="s">
        <v>5729</v>
      </c>
      <c r="D30" s="167">
        <v>45659.5444444444</v>
      </c>
      <c r="E30">
        <v>1</v>
      </c>
      <c r="F30" s="167">
        <v>45659.5444444444</v>
      </c>
      <c r="G30" s="167">
        <v>45659.572916666701</v>
      </c>
      <c r="H30" t="s">
        <v>5737</v>
      </c>
      <c r="I30" t="s">
        <v>1438</v>
      </c>
      <c r="J30">
        <v>6</v>
      </c>
      <c r="K30">
        <v>1</v>
      </c>
      <c r="L30" t="s">
        <v>2418</v>
      </c>
      <c r="M30" t="s">
        <v>5680</v>
      </c>
      <c r="N30" t="s">
        <v>1106</v>
      </c>
      <c r="O30" t="s">
        <v>1107</v>
      </c>
      <c r="P30" t="s">
        <v>1108</v>
      </c>
      <c r="Q30" t="s">
        <v>1109</v>
      </c>
      <c r="R30" t="s">
        <v>5731</v>
      </c>
      <c r="S30" t="s">
        <v>5732</v>
      </c>
      <c r="U30">
        <v>56</v>
      </c>
      <c r="V30" t="s">
        <v>5733</v>
      </c>
      <c r="W30" s="167">
        <v>45692.896527777797</v>
      </c>
      <c r="X30">
        <v>56</v>
      </c>
      <c r="Y30">
        <v>0</v>
      </c>
      <c r="Z30">
        <v>0</v>
      </c>
      <c r="AA30">
        <v>0</v>
      </c>
      <c r="AB30">
        <v>0</v>
      </c>
      <c r="AC30" t="s">
        <v>0</v>
      </c>
      <c r="AG30">
        <v>2025</v>
      </c>
      <c r="AH30">
        <v>1</v>
      </c>
      <c r="AI30" t="s">
        <v>5734</v>
      </c>
      <c r="AJ30" s="161">
        <v>45689</v>
      </c>
      <c r="AK30" t="s">
        <v>1426</v>
      </c>
    </row>
    <row r="31" spans="1:38" x14ac:dyDescent="0.25">
      <c r="A31" t="s">
        <v>1100</v>
      </c>
      <c r="B31" t="s">
        <v>5728</v>
      </c>
      <c r="C31" t="s">
        <v>5729</v>
      </c>
      <c r="D31" s="167">
        <v>45659.5444444444</v>
      </c>
      <c r="E31">
        <v>1</v>
      </c>
      <c r="F31" s="167">
        <v>45659.5444444444</v>
      </c>
      <c r="G31" s="167">
        <v>45659.572916666701</v>
      </c>
      <c r="H31" t="s">
        <v>5738</v>
      </c>
      <c r="I31" t="s">
        <v>1440</v>
      </c>
      <c r="J31">
        <v>6</v>
      </c>
      <c r="K31">
        <v>1</v>
      </c>
      <c r="L31" t="s">
        <v>2418</v>
      </c>
      <c r="M31" t="s">
        <v>5680</v>
      </c>
      <c r="N31" t="s">
        <v>1106</v>
      </c>
      <c r="O31" t="s">
        <v>1107</v>
      </c>
      <c r="P31" t="s">
        <v>1108</v>
      </c>
      <c r="Q31" t="s">
        <v>1109</v>
      </c>
      <c r="R31" t="s">
        <v>5731</v>
      </c>
      <c r="S31" t="s">
        <v>5732</v>
      </c>
      <c r="U31">
        <v>70</v>
      </c>
      <c r="V31" t="s">
        <v>5733</v>
      </c>
      <c r="W31" s="167">
        <v>45692.896527777797</v>
      </c>
      <c r="X31">
        <v>70</v>
      </c>
      <c r="Y31">
        <v>0</v>
      </c>
      <c r="Z31">
        <v>0</v>
      </c>
      <c r="AA31">
        <v>0</v>
      </c>
      <c r="AB31">
        <v>0</v>
      </c>
      <c r="AC31" t="s">
        <v>0</v>
      </c>
      <c r="AG31">
        <v>2025</v>
      </c>
      <c r="AH31">
        <v>1</v>
      </c>
      <c r="AI31" t="s">
        <v>5734</v>
      </c>
      <c r="AJ31" s="161">
        <v>45689</v>
      </c>
      <c r="AK31" t="s">
        <v>1426</v>
      </c>
    </row>
    <row r="32" spans="1:38" x14ac:dyDescent="0.25">
      <c r="A32" t="s">
        <v>1100</v>
      </c>
      <c r="B32" t="s">
        <v>5728</v>
      </c>
      <c r="C32" t="s">
        <v>5729</v>
      </c>
      <c r="D32" s="167">
        <v>45659.5444444444</v>
      </c>
      <c r="E32">
        <v>1</v>
      </c>
      <c r="F32" s="167">
        <v>45659.5444444444</v>
      </c>
      <c r="G32" s="167">
        <v>45659.572916666701</v>
      </c>
      <c r="H32" t="s">
        <v>5739</v>
      </c>
      <c r="I32" t="s">
        <v>1441</v>
      </c>
      <c r="J32">
        <v>6</v>
      </c>
      <c r="K32">
        <v>1</v>
      </c>
      <c r="L32" t="s">
        <v>2418</v>
      </c>
      <c r="M32" t="s">
        <v>5680</v>
      </c>
      <c r="N32" t="s">
        <v>1106</v>
      </c>
      <c r="O32" t="s">
        <v>1107</v>
      </c>
      <c r="P32" t="s">
        <v>1108</v>
      </c>
      <c r="Q32" t="s">
        <v>1109</v>
      </c>
      <c r="R32" t="s">
        <v>5731</v>
      </c>
      <c r="S32" t="s">
        <v>5732</v>
      </c>
      <c r="U32">
        <v>52.5</v>
      </c>
      <c r="V32" t="s">
        <v>5733</v>
      </c>
      <c r="W32" s="167">
        <v>45692.896527777797</v>
      </c>
      <c r="X32">
        <v>52.5</v>
      </c>
      <c r="Y32">
        <v>0</v>
      </c>
      <c r="Z32">
        <v>0</v>
      </c>
      <c r="AA32">
        <v>0</v>
      </c>
      <c r="AB32">
        <v>0</v>
      </c>
      <c r="AC32" t="s">
        <v>0</v>
      </c>
      <c r="AG32">
        <v>2025</v>
      </c>
      <c r="AH32">
        <v>1</v>
      </c>
      <c r="AI32" t="s">
        <v>5734</v>
      </c>
      <c r="AJ32" s="161">
        <v>45689</v>
      </c>
      <c r="AK32" t="s">
        <v>1426</v>
      </c>
    </row>
    <row r="33" spans="1:38" x14ac:dyDescent="0.25">
      <c r="A33" t="s">
        <v>1100</v>
      </c>
      <c r="B33" t="s">
        <v>5740</v>
      </c>
      <c r="C33" t="s">
        <v>5741</v>
      </c>
      <c r="D33" s="167">
        <v>45659.5847222222</v>
      </c>
      <c r="E33">
        <v>1</v>
      </c>
      <c r="F33" s="167">
        <v>45659.5847222222</v>
      </c>
      <c r="G33" s="167">
        <v>45659.625</v>
      </c>
      <c r="H33" t="s">
        <v>5742</v>
      </c>
      <c r="I33" t="s">
        <v>1430</v>
      </c>
      <c r="J33">
        <v>6</v>
      </c>
      <c r="K33">
        <v>1</v>
      </c>
      <c r="L33" t="s">
        <v>1105</v>
      </c>
      <c r="M33" t="s">
        <v>1425</v>
      </c>
      <c r="N33" t="s">
        <v>1256</v>
      </c>
      <c r="O33" t="s">
        <v>1257</v>
      </c>
      <c r="P33" t="s">
        <v>1256</v>
      </c>
      <c r="Q33" t="s">
        <v>1257</v>
      </c>
      <c r="R33" t="s">
        <v>5743</v>
      </c>
      <c r="S33" t="s">
        <v>5744</v>
      </c>
      <c r="T33" t="s">
        <v>5745</v>
      </c>
      <c r="U33">
        <v>88</v>
      </c>
      <c r="V33" t="s">
        <v>5746</v>
      </c>
      <c r="W33" s="167">
        <v>45701.127083333296</v>
      </c>
      <c r="X33">
        <v>0</v>
      </c>
      <c r="Y33">
        <v>0</v>
      </c>
      <c r="Z33">
        <v>88</v>
      </c>
      <c r="AA33">
        <v>88</v>
      </c>
      <c r="AB33">
        <v>0</v>
      </c>
      <c r="AC33" t="s">
        <v>1493</v>
      </c>
      <c r="AD33" t="s">
        <v>1756</v>
      </c>
      <c r="AE33" t="s">
        <v>1737</v>
      </c>
      <c r="AF33" t="s">
        <v>2</v>
      </c>
      <c r="AG33">
        <v>2025</v>
      </c>
      <c r="AH33">
        <v>1</v>
      </c>
      <c r="AI33" t="s">
        <v>5747</v>
      </c>
      <c r="AJ33" s="167">
        <v>45700.999305555597</v>
      </c>
      <c r="AK33" t="s">
        <v>1426</v>
      </c>
      <c r="AL33" t="s">
        <v>5686</v>
      </c>
    </row>
    <row r="34" spans="1:38" x14ac:dyDescent="0.25">
      <c r="A34" t="s">
        <v>1100</v>
      </c>
      <c r="B34" t="s">
        <v>5740</v>
      </c>
      <c r="C34" t="s">
        <v>5741</v>
      </c>
      <c r="D34" s="167">
        <v>45659.5847222222</v>
      </c>
      <c r="E34">
        <v>1</v>
      </c>
      <c r="F34" s="167">
        <v>45659.5847222222</v>
      </c>
      <c r="G34" s="167">
        <v>45659.625</v>
      </c>
      <c r="H34" t="s">
        <v>5748</v>
      </c>
      <c r="I34" t="s">
        <v>1438</v>
      </c>
      <c r="J34">
        <v>6</v>
      </c>
      <c r="K34">
        <v>1</v>
      </c>
      <c r="L34" t="s">
        <v>1105</v>
      </c>
      <c r="M34" t="s">
        <v>1425</v>
      </c>
      <c r="N34" t="s">
        <v>1256</v>
      </c>
      <c r="O34" t="s">
        <v>1257</v>
      </c>
      <c r="P34" t="s">
        <v>1256</v>
      </c>
      <c r="Q34" t="s">
        <v>1257</v>
      </c>
      <c r="R34" t="s">
        <v>5743</v>
      </c>
      <c r="S34" t="s">
        <v>5744</v>
      </c>
      <c r="T34" t="s">
        <v>5749</v>
      </c>
      <c r="U34">
        <v>56.8</v>
      </c>
      <c r="V34" t="s">
        <v>5746</v>
      </c>
      <c r="W34" s="167">
        <v>45701.127083333296</v>
      </c>
      <c r="X34">
        <v>56.8</v>
      </c>
      <c r="Y34">
        <v>0</v>
      </c>
      <c r="Z34">
        <v>0</v>
      </c>
      <c r="AA34">
        <v>0</v>
      </c>
      <c r="AB34">
        <v>0</v>
      </c>
      <c r="AC34" t="s">
        <v>0</v>
      </c>
      <c r="AG34">
        <v>2025</v>
      </c>
      <c r="AH34">
        <v>1</v>
      </c>
      <c r="AI34" t="s">
        <v>5747</v>
      </c>
      <c r="AJ34" s="167">
        <v>45700.999305555597</v>
      </c>
      <c r="AK34" t="s">
        <v>1426</v>
      </c>
    </row>
    <row r="35" spans="1:38" x14ac:dyDescent="0.25">
      <c r="A35" t="s">
        <v>1100</v>
      </c>
      <c r="B35" t="s">
        <v>5740</v>
      </c>
      <c r="C35" t="s">
        <v>5741</v>
      </c>
      <c r="D35" s="167">
        <v>45659.5847222222</v>
      </c>
      <c r="E35">
        <v>1</v>
      </c>
      <c r="F35" s="167">
        <v>45659.5847222222</v>
      </c>
      <c r="G35" s="167">
        <v>45659.625</v>
      </c>
      <c r="H35" t="s">
        <v>5750</v>
      </c>
      <c r="I35" t="s">
        <v>1439</v>
      </c>
      <c r="J35">
        <v>6</v>
      </c>
      <c r="K35">
        <v>1</v>
      </c>
      <c r="L35" t="s">
        <v>1105</v>
      </c>
      <c r="M35" t="s">
        <v>1425</v>
      </c>
      <c r="N35" t="s">
        <v>1256</v>
      </c>
      <c r="O35" t="s">
        <v>1257</v>
      </c>
      <c r="P35" t="s">
        <v>1256</v>
      </c>
      <c r="Q35" t="s">
        <v>1257</v>
      </c>
      <c r="R35" t="s">
        <v>5743</v>
      </c>
      <c r="S35" t="s">
        <v>5744</v>
      </c>
      <c r="T35" t="s">
        <v>5749</v>
      </c>
      <c r="U35">
        <v>45.6</v>
      </c>
      <c r="V35" t="s">
        <v>5746</v>
      </c>
      <c r="W35" s="167">
        <v>45701.127083333296</v>
      </c>
      <c r="X35">
        <v>45.6</v>
      </c>
      <c r="Y35">
        <v>0</v>
      </c>
      <c r="Z35">
        <v>0</v>
      </c>
      <c r="AA35">
        <v>0</v>
      </c>
      <c r="AB35">
        <v>0</v>
      </c>
      <c r="AC35" t="s">
        <v>0</v>
      </c>
      <c r="AG35">
        <v>2025</v>
      </c>
      <c r="AH35">
        <v>1</v>
      </c>
      <c r="AI35" t="s">
        <v>5747</v>
      </c>
      <c r="AJ35" s="167">
        <v>45700.999305555597</v>
      </c>
      <c r="AK35" t="s">
        <v>1426</v>
      </c>
    </row>
    <row r="36" spans="1:38" x14ac:dyDescent="0.25">
      <c r="A36" t="s">
        <v>1100</v>
      </c>
      <c r="B36" t="s">
        <v>5740</v>
      </c>
      <c r="C36" t="s">
        <v>5741</v>
      </c>
      <c r="D36" s="167">
        <v>45659.5847222222</v>
      </c>
      <c r="E36">
        <v>1</v>
      </c>
      <c r="F36" s="167">
        <v>45659.5847222222</v>
      </c>
      <c r="G36" s="167">
        <v>45659.625</v>
      </c>
      <c r="H36" t="s">
        <v>5751</v>
      </c>
      <c r="I36" t="s">
        <v>1440</v>
      </c>
      <c r="J36">
        <v>6</v>
      </c>
      <c r="K36">
        <v>1</v>
      </c>
      <c r="L36" t="s">
        <v>1105</v>
      </c>
      <c r="M36" t="s">
        <v>1425</v>
      </c>
      <c r="N36" t="s">
        <v>1256</v>
      </c>
      <c r="O36" t="s">
        <v>1257</v>
      </c>
      <c r="P36" t="s">
        <v>1256</v>
      </c>
      <c r="Q36" t="s">
        <v>1257</v>
      </c>
      <c r="R36" t="s">
        <v>5743</v>
      </c>
      <c r="S36" t="s">
        <v>5744</v>
      </c>
      <c r="T36" t="s">
        <v>5749</v>
      </c>
      <c r="U36">
        <v>66.400000000000006</v>
      </c>
      <c r="V36" t="s">
        <v>5746</v>
      </c>
      <c r="W36" s="167">
        <v>45701.127083333296</v>
      </c>
      <c r="X36">
        <v>66.400000000000006</v>
      </c>
      <c r="Y36">
        <v>0</v>
      </c>
      <c r="Z36">
        <v>0</v>
      </c>
      <c r="AA36">
        <v>0</v>
      </c>
      <c r="AB36">
        <v>0</v>
      </c>
      <c r="AC36" t="s">
        <v>0</v>
      </c>
      <c r="AG36">
        <v>2025</v>
      </c>
      <c r="AH36">
        <v>1</v>
      </c>
      <c r="AI36" t="s">
        <v>5747</v>
      </c>
      <c r="AJ36" s="167">
        <v>45700.999305555597</v>
      </c>
      <c r="AK36" t="s">
        <v>1426</v>
      </c>
    </row>
    <row r="37" spans="1:38" x14ac:dyDescent="0.25">
      <c r="A37" t="s">
        <v>1100</v>
      </c>
      <c r="B37" t="s">
        <v>5740</v>
      </c>
      <c r="C37" t="s">
        <v>5741</v>
      </c>
      <c r="D37" s="167">
        <v>45659.5847222222</v>
      </c>
      <c r="E37">
        <v>1</v>
      </c>
      <c r="F37" s="167">
        <v>45659.5847222222</v>
      </c>
      <c r="G37" s="167">
        <v>45659.625</v>
      </c>
      <c r="H37" t="s">
        <v>5752</v>
      </c>
      <c r="I37" t="s">
        <v>1441</v>
      </c>
      <c r="J37">
        <v>6</v>
      </c>
      <c r="K37">
        <v>1</v>
      </c>
      <c r="L37" t="s">
        <v>1105</v>
      </c>
      <c r="M37" t="s">
        <v>1425</v>
      </c>
      <c r="N37" t="s">
        <v>1256</v>
      </c>
      <c r="O37" t="s">
        <v>1257</v>
      </c>
      <c r="P37" t="s">
        <v>1256</v>
      </c>
      <c r="Q37" t="s">
        <v>1257</v>
      </c>
      <c r="R37" t="s">
        <v>5743</v>
      </c>
      <c r="S37" t="s">
        <v>5744</v>
      </c>
      <c r="T37" t="s">
        <v>5749</v>
      </c>
      <c r="U37">
        <v>77.599999999999994</v>
      </c>
      <c r="V37" t="s">
        <v>5746</v>
      </c>
      <c r="W37" s="167">
        <v>45701.127083333296</v>
      </c>
      <c r="X37">
        <v>77.599999999999994</v>
      </c>
      <c r="Y37">
        <v>0</v>
      </c>
      <c r="Z37">
        <v>0</v>
      </c>
      <c r="AA37">
        <v>0</v>
      </c>
      <c r="AB37">
        <v>0</v>
      </c>
      <c r="AC37" t="s">
        <v>0</v>
      </c>
      <c r="AG37">
        <v>2025</v>
      </c>
      <c r="AH37">
        <v>1</v>
      </c>
      <c r="AI37" t="s">
        <v>5747</v>
      </c>
      <c r="AJ37" s="167">
        <v>45700.999305555597</v>
      </c>
      <c r="AK37" t="s">
        <v>1426</v>
      </c>
    </row>
    <row r="38" spans="1:38" x14ac:dyDescent="0.25">
      <c r="A38" t="s">
        <v>1100</v>
      </c>
      <c r="B38" t="s">
        <v>5753</v>
      </c>
      <c r="C38" t="s">
        <v>1262</v>
      </c>
      <c r="D38" s="167">
        <v>45659.684722222199</v>
      </c>
      <c r="E38">
        <v>1</v>
      </c>
      <c r="F38" s="167">
        <v>45659.684722222199</v>
      </c>
      <c r="G38" s="167">
        <v>45659.718055555597</v>
      </c>
      <c r="H38" t="s">
        <v>5754</v>
      </c>
      <c r="I38" t="s">
        <v>1440</v>
      </c>
      <c r="J38">
        <v>6</v>
      </c>
      <c r="K38">
        <v>1</v>
      </c>
      <c r="L38" t="s">
        <v>2418</v>
      </c>
      <c r="M38" t="s">
        <v>5680</v>
      </c>
      <c r="N38" t="s">
        <v>1102</v>
      </c>
      <c r="O38" t="s">
        <v>1103</v>
      </c>
      <c r="P38" t="s">
        <v>1102</v>
      </c>
      <c r="Q38" t="s">
        <v>1103</v>
      </c>
      <c r="R38" t="s">
        <v>0</v>
      </c>
      <c r="T38" t="s">
        <v>5755</v>
      </c>
      <c r="U38">
        <v>48</v>
      </c>
      <c r="V38" t="s">
        <v>5756</v>
      </c>
      <c r="X38">
        <v>0</v>
      </c>
      <c r="Y38">
        <v>0</v>
      </c>
      <c r="AA38">
        <v>0</v>
      </c>
      <c r="AB38">
        <v>48</v>
      </c>
      <c r="AG38">
        <v>2025</v>
      </c>
      <c r="AH38">
        <v>1</v>
      </c>
      <c r="AI38" t="s">
        <v>5757</v>
      </c>
      <c r="AK38" t="s">
        <v>1515</v>
      </c>
    </row>
    <row r="39" spans="1:38" x14ac:dyDescent="0.25">
      <c r="A39" t="s">
        <v>1100</v>
      </c>
      <c r="B39" t="s">
        <v>5753</v>
      </c>
      <c r="C39" t="s">
        <v>1262</v>
      </c>
      <c r="D39" s="167">
        <v>45659.684722222199</v>
      </c>
      <c r="E39">
        <v>1</v>
      </c>
      <c r="F39" s="167">
        <v>45659.684722222199</v>
      </c>
      <c r="G39" s="167">
        <v>45659.718055555597</v>
      </c>
      <c r="H39" t="s">
        <v>5758</v>
      </c>
      <c r="I39" t="s">
        <v>1441</v>
      </c>
      <c r="J39">
        <v>6</v>
      </c>
      <c r="K39">
        <v>1</v>
      </c>
      <c r="L39" t="s">
        <v>2418</v>
      </c>
      <c r="M39" t="s">
        <v>5680</v>
      </c>
      <c r="N39" t="s">
        <v>1102</v>
      </c>
      <c r="O39" t="s">
        <v>1103</v>
      </c>
      <c r="P39" t="s">
        <v>1102</v>
      </c>
      <c r="Q39" t="s">
        <v>1103</v>
      </c>
      <c r="R39" t="s">
        <v>0</v>
      </c>
      <c r="T39" t="s">
        <v>5755</v>
      </c>
      <c r="U39">
        <v>36</v>
      </c>
      <c r="V39" t="s">
        <v>5756</v>
      </c>
      <c r="X39">
        <v>0</v>
      </c>
      <c r="Y39">
        <v>0</v>
      </c>
      <c r="AA39">
        <v>0</v>
      </c>
      <c r="AB39">
        <v>36</v>
      </c>
      <c r="AG39">
        <v>2025</v>
      </c>
      <c r="AH39">
        <v>1</v>
      </c>
      <c r="AI39" t="s">
        <v>5757</v>
      </c>
      <c r="AK39" t="s">
        <v>1515</v>
      </c>
    </row>
    <row r="40" spans="1:38" x14ac:dyDescent="0.25">
      <c r="A40" t="s">
        <v>1100</v>
      </c>
      <c r="B40" t="s">
        <v>5759</v>
      </c>
      <c r="C40" t="s">
        <v>5760</v>
      </c>
      <c r="D40" s="167">
        <v>45659.804166666698</v>
      </c>
      <c r="E40">
        <v>1</v>
      </c>
      <c r="F40" s="167">
        <v>45659.804166666698</v>
      </c>
      <c r="G40" s="167">
        <v>45659.823611111096</v>
      </c>
      <c r="H40" t="s">
        <v>5761</v>
      </c>
      <c r="I40" t="s">
        <v>1430</v>
      </c>
      <c r="J40">
        <v>6</v>
      </c>
      <c r="K40">
        <v>1</v>
      </c>
      <c r="L40" t="s">
        <v>1105</v>
      </c>
      <c r="M40" t="s">
        <v>1425</v>
      </c>
      <c r="N40" t="s">
        <v>1102</v>
      </c>
      <c r="O40" t="s">
        <v>1103</v>
      </c>
      <c r="P40" t="s">
        <v>1102</v>
      </c>
      <c r="Q40" t="s">
        <v>1103</v>
      </c>
      <c r="R40" t="s">
        <v>5762</v>
      </c>
      <c r="S40" t="s">
        <v>5763</v>
      </c>
      <c r="T40" t="s">
        <v>5764</v>
      </c>
      <c r="U40">
        <v>48</v>
      </c>
      <c r="V40" t="s">
        <v>5765</v>
      </c>
      <c r="W40" s="167">
        <v>45695.491666666698</v>
      </c>
      <c r="X40">
        <v>48</v>
      </c>
      <c r="Y40">
        <v>0</v>
      </c>
      <c r="Z40">
        <v>0</v>
      </c>
      <c r="AA40">
        <v>0</v>
      </c>
      <c r="AB40">
        <v>0</v>
      </c>
      <c r="AC40" t="s">
        <v>0</v>
      </c>
      <c r="AG40">
        <v>2025</v>
      </c>
      <c r="AH40">
        <v>1</v>
      </c>
      <c r="AI40" t="s">
        <v>5766</v>
      </c>
      <c r="AJ40" s="161">
        <v>45694</v>
      </c>
      <c r="AK40" t="s">
        <v>1426</v>
      </c>
    </row>
    <row r="41" spans="1:38" x14ac:dyDescent="0.25">
      <c r="A41" t="s">
        <v>1100</v>
      </c>
      <c r="B41" t="s">
        <v>5759</v>
      </c>
      <c r="C41" t="s">
        <v>5760</v>
      </c>
      <c r="D41" s="167">
        <v>45659.804166666698</v>
      </c>
      <c r="E41">
        <v>1</v>
      </c>
      <c r="F41" s="167">
        <v>45659.804166666698</v>
      </c>
      <c r="G41" s="167">
        <v>45659.823611111096</v>
      </c>
      <c r="H41" t="s">
        <v>5767</v>
      </c>
      <c r="I41" t="s">
        <v>1431</v>
      </c>
      <c r="J41">
        <v>6</v>
      </c>
      <c r="K41">
        <v>1</v>
      </c>
      <c r="L41" t="s">
        <v>1105</v>
      </c>
      <c r="M41" t="s">
        <v>1425</v>
      </c>
      <c r="N41" t="s">
        <v>1102</v>
      </c>
      <c r="O41" t="s">
        <v>1103</v>
      </c>
      <c r="P41" t="s">
        <v>1102</v>
      </c>
      <c r="Q41" t="s">
        <v>1103</v>
      </c>
      <c r="R41" t="s">
        <v>5762</v>
      </c>
      <c r="S41" t="s">
        <v>5763</v>
      </c>
      <c r="T41" t="s">
        <v>5764</v>
      </c>
      <c r="U41">
        <v>72</v>
      </c>
      <c r="V41" t="s">
        <v>5765</v>
      </c>
      <c r="W41" s="167">
        <v>45695.491666666698</v>
      </c>
      <c r="X41">
        <v>72</v>
      </c>
      <c r="Y41">
        <v>0</v>
      </c>
      <c r="Z41">
        <v>0</v>
      </c>
      <c r="AA41">
        <v>0</v>
      </c>
      <c r="AB41">
        <v>0</v>
      </c>
      <c r="AC41" t="s">
        <v>0</v>
      </c>
      <c r="AG41">
        <v>2025</v>
      </c>
      <c r="AH41">
        <v>1</v>
      </c>
      <c r="AI41" t="s">
        <v>5766</v>
      </c>
      <c r="AJ41" s="161">
        <v>45694</v>
      </c>
      <c r="AK41" t="s">
        <v>1426</v>
      </c>
    </row>
    <row r="42" spans="1:38" x14ac:dyDescent="0.25">
      <c r="A42" t="s">
        <v>1100</v>
      </c>
      <c r="B42" t="s">
        <v>5768</v>
      </c>
      <c r="C42" t="s">
        <v>1993</v>
      </c>
      <c r="D42" s="167">
        <v>45661.464583333298</v>
      </c>
      <c r="E42">
        <v>1</v>
      </c>
      <c r="F42" s="167">
        <v>45661.464583333298</v>
      </c>
      <c r="G42" s="167">
        <v>45661.477083333302</v>
      </c>
      <c r="H42" t="s">
        <v>5769</v>
      </c>
      <c r="I42" t="s">
        <v>1424</v>
      </c>
      <c r="J42">
        <v>6</v>
      </c>
      <c r="K42">
        <v>1</v>
      </c>
      <c r="L42" t="s">
        <v>1111</v>
      </c>
      <c r="M42" t="s">
        <v>1437</v>
      </c>
      <c r="N42" t="s">
        <v>1106</v>
      </c>
      <c r="O42" t="s">
        <v>1107</v>
      </c>
      <c r="P42" t="s">
        <v>1108</v>
      </c>
      <c r="Q42" t="s">
        <v>1109</v>
      </c>
      <c r="R42" t="s">
        <v>5770</v>
      </c>
      <c r="S42" t="s">
        <v>2322</v>
      </c>
      <c r="U42">
        <v>0</v>
      </c>
      <c r="V42" t="s">
        <v>5771</v>
      </c>
      <c r="W42" s="167">
        <v>45678.527777777803</v>
      </c>
      <c r="X42">
        <v>0</v>
      </c>
      <c r="Y42">
        <v>0</v>
      </c>
      <c r="Z42">
        <v>0</v>
      </c>
      <c r="AA42">
        <v>0</v>
      </c>
      <c r="AB42">
        <v>0</v>
      </c>
      <c r="AC42" t="s">
        <v>0</v>
      </c>
      <c r="AG42">
        <v>2025</v>
      </c>
      <c r="AH42">
        <v>1</v>
      </c>
      <c r="AI42" t="s">
        <v>5772</v>
      </c>
      <c r="AJ42" s="167">
        <v>45677.765277777798</v>
      </c>
      <c r="AK42" t="s">
        <v>1426</v>
      </c>
      <c r="AL42" t="s">
        <v>5686</v>
      </c>
    </row>
    <row r="43" spans="1:38" x14ac:dyDescent="0.25">
      <c r="A43" t="s">
        <v>1100</v>
      </c>
      <c r="B43" t="s">
        <v>5773</v>
      </c>
      <c r="C43" t="s">
        <v>2336</v>
      </c>
      <c r="D43" s="167">
        <v>45661.464583333298</v>
      </c>
      <c r="E43">
        <v>1</v>
      </c>
      <c r="F43" s="167">
        <v>45661.464583333298</v>
      </c>
      <c r="G43" s="167">
        <v>45661.543749999997</v>
      </c>
      <c r="H43" t="s">
        <v>5774</v>
      </c>
      <c r="I43" t="s">
        <v>1424</v>
      </c>
      <c r="J43">
        <v>6</v>
      </c>
      <c r="K43">
        <v>1</v>
      </c>
      <c r="L43" t="s">
        <v>1110</v>
      </c>
      <c r="M43" t="s">
        <v>1429</v>
      </c>
      <c r="N43" t="s">
        <v>1102</v>
      </c>
      <c r="O43" t="s">
        <v>1103</v>
      </c>
      <c r="P43" t="s">
        <v>1102</v>
      </c>
      <c r="Q43" t="s">
        <v>1103</v>
      </c>
      <c r="R43" t="s">
        <v>0</v>
      </c>
      <c r="U43">
        <v>0</v>
      </c>
      <c r="V43" t="s">
        <v>1776</v>
      </c>
      <c r="X43">
        <v>0</v>
      </c>
      <c r="Y43">
        <v>0</v>
      </c>
      <c r="AA43">
        <v>0</v>
      </c>
      <c r="AB43">
        <v>0</v>
      </c>
      <c r="AG43">
        <v>2025</v>
      </c>
      <c r="AH43">
        <v>1</v>
      </c>
      <c r="AI43" t="s">
        <v>5775</v>
      </c>
      <c r="AK43" t="s">
        <v>1515</v>
      </c>
    </row>
    <row r="44" spans="1:38" x14ac:dyDescent="0.25">
      <c r="A44" t="s">
        <v>1100</v>
      </c>
      <c r="B44" t="s">
        <v>5773</v>
      </c>
      <c r="C44" t="s">
        <v>2336</v>
      </c>
      <c r="D44" s="167">
        <v>45661.464583333298</v>
      </c>
      <c r="E44">
        <v>1</v>
      </c>
      <c r="F44" s="167">
        <v>45661.464583333298</v>
      </c>
      <c r="G44" s="167">
        <v>45661.543749999997</v>
      </c>
      <c r="H44" t="s">
        <v>5776</v>
      </c>
      <c r="I44" t="s">
        <v>1448</v>
      </c>
      <c r="J44">
        <v>6</v>
      </c>
      <c r="K44">
        <v>1</v>
      </c>
      <c r="L44" t="s">
        <v>1110</v>
      </c>
      <c r="M44" t="s">
        <v>1429</v>
      </c>
      <c r="N44" t="s">
        <v>1102</v>
      </c>
      <c r="O44" t="s">
        <v>1103</v>
      </c>
      <c r="P44" t="s">
        <v>1102</v>
      </c>
      <c r="Q44" t="s">
        <v>1103</v>
      </c>
      <c r="R44" t="s">
        <v>0</v>
      </c>
      <c r="T44" t="s">
        <v>5777</v>
      </c>
      <c r="U44">
        <v>192</v>
      </c>
      <c r="V44" t="s">
        <v>1776</v>
      </c>
      <c r="X44">
        <v>0</v>
      </c>
      <c r="Y44">
        <v>0</v>
      </c>
      <c r="AA44">
        <v>0</v>
      </c>
      <c r="AB44">
        <v>192</v>
      </c>
      <c r="AG44">
        <v>2025</v>
      </c>
      <c r="AH44">
        <v>1</v>
      </c>
      <c r="AI44" t="s">
        <v>5775</v>
      </c>
      <c r="AK44" t="s">
        <v>1515</v>
      </c>
    </row>
    <row r="45" spans="1:38" x14ac:dyDescent="0.25">
      <c r="A45" t="s">
        <v>1100</v>
      </c>
      <c r="B45" t="s">
        <v>5773</v>
      </c>
      <c r="C45" t="s">
        <v>2336</v>
      </c>
      <c r="D45" s="167">
        <v>45661.464583333298</v>
      </c>
      <c r="E45">
        <v>1</v>
      </c>
      <c r="F45" s="167">
        <v>45661.464583333298</v>
      </c>
      <c r="G45" s="167">
        <v>45661.543749999997</v>
      </c>
      <c r="H45" t="s">
        <v>5778</v>
      </c>
      <c r="I45" t="s">
        <v>1433</v>
      </c>
      <c r="J45">
        <v>6</v>
      </c>
      <c r="K45">
        <v>1</v>
      </c>
      <c r="L45" t="s">
        <v>1110</v>
      </c>
      <c r="M45" t="s">
        <v>1429</v>
      </c>
      <c r="N45" t="s">
        <v>1102</v>
      </c>
      <c r="O45" t="s">
        <v>1103</v>
      </c>
      <c r="P45" t="s">
        <v>1102</v>
      </c>
      <c r="Q45" t="s">
        <v>1103</v>
      </c>
      <c r="R45" t="s">
        <v>0</v>
      </c>
      <c r="T45" t="s">
        <v>5779</v>
      </c>
      <c r="U45">
        <v>264</v>
      </c>
      <c r="V45" t="s">
        <v>1776</v>
      </c>
      <c r="X45">
        <v>0</v>
      </c>
      <c r="Y45">
        <v>0</v>
      </c>
      <c r="AA45">
        <v>0</v>
      </c>
      <c r="AB45">
        <v>264</v>
      </c>
      <c r="AG45">
        <v>2025</v>
      </c>
      <c r="AH45">
        <v>1</v>
      </c>
      <c r="AI45" t="s">
        <v>5775</v>
      </c>
      <c r="AK45" t="s">
        <v>1515</v>
      </c>
    </row>
    <row r="46" spans="1:38" x14ac:dyDescent="0.25">
      <c r="A46" t="s">
        <v>1100</v>
      </c>
      <c r="B46" t="s">
        <v>5780</v>
      </c>
      <c r="C46" t="s">
        <v>5781</v>
      </c>
      <c r="D46" s="167">
        <v>45661.5493055556</v>
      </c>
      <c r="E46">
        <v>1</v>
      </c>
      <c r="F46" s="167">
        <v>45661.5493055556</v>
      </c>
      <c r="G46" s="167">
        <v>45661.636805555601</v>
      </c>
      <c r="H46" t="s">
        <v>5782</v>
      </c>
      <c r="I46" t="s">
        <v>1430</v>
      </c>
      <c r="J46">
        <v>6</v>
      </c>
      <c r="K46">
        <v>1</v>
      </c>
      <c r="L46" t="s">
        <v>2418</v>
      </c>
      <c r="M46" t="s">
        <v>5680</v>
      </c>
      <c r="N46" t="s">
        <v>1102</v>
      </c>
      <c r="O46" t="s">
        <v>1103</v>
      </c>
      <c r="P46" t="s">
        <v>1102</v>
      </c>
      <c r="Q46" t="s">
        <v>1103</v>
      </c>
      <c r="R46" t="s">
        <v>0</v>
      </c>
      <c r="T46" t="s">
        <v>5783</v>
      </c>
      <c r="U46">
        <v>48</v>
      </c>
      <c r="V46" t="s">
        <v>5784</v>
      </c>
      <c r="X46">
        <v>0</v>
      </c>
      <c r="Y46">
        <v>0</v>
      </c>
      <c r="AA46">
        <v>0</v>
      </c>
      <c r="AB46">
        <v>48</v>
      </c>
      <c r="AG46">
        <v>2025</v>
      </c>
      <c r="AH46">
        <v>1</v>
      </c>
      <c r="AI46" t="s">
        <v>5785</v>
      </c>
      <c r="AK46" t="s">
        <v>1515</v>
      </c>
    </row>
    <row r="47" spans="1:38" x14ac:dyDescent="0.25">
      <c r="A47" t="s">
        <v>1100</v>
      </c>
      <c r="B47" t="s">
        <v>5780</v>
      </c>
      <c r="C47" t="s">
        <v>5781</v>
      </c>
      <c r="D47" s="167">
        <v>45661.5493055556</v>
      </c>
      <c r="E47">
        <v>1</v>
      </c>
      <c r="F47" s="167">
        <v>45661.5493055556</v>
      </c>
      <c r="G47" s="167">
        <v>45661.636805555601</v>
      </c>
      <c r="H47" t="s">
        <v>5786</v>
      </c>
      <c r="I47" t="s">
        <v>1424</v>
      </c>
      <c r="J47">
        <v>6</v>
      </c>
      <c r="K47">
        <v>1</v>
      </c>
      <c r="L47" t="s">
        <v>2418</v>
      </c>
      <c r="M47" t="s">
        <v>5680</v>
      </c>
      <c r="N47" t="s">
        <v>1102</v>
      </c>
      <c r="O47" t="s">
        <v>1103</v>
      </c>
      <c r="P47" t="s">
        <v>1102</v>
      </c>
      <c r="Q47" t="s">
        <v>1103</v>
      </c>
      <c r="R47" t="s">
        <v>0</v>
      </c>
      <c r="U47">
        <v>0</v>
      </c>
      <c r="V47" t="s">
        <v>5784</v>
      </c>
      <c r="X47">
        <v>0</v>
      </c>
      <c r="Y47">
        <v>0</v>
      </c>
      <c r="AA47">
        <v>0</v>
      </c>
      <c r="AB47">
        <v>0</v>
      </c>
      <c r="AG47">
        <v>2025</v>
      </c>
      <c r="AH47">
        <v>1</v>
      </c>
      <c r="AI47" t="s">
        <v>5785</v>
      </c>
      <c r="AK47" t="s">
        <v>1515</v>
      </c>
    </row>
    <row r="48" spans="1:38" x14ac:dyDescent="0.25">
      <c r="A48" t="s">
        <v>1100</v>
      </c>
      <c r="B48" t="s">
        <v>5780</v>
      </c>
      <c r="C48" t="s">
        <v>5781</v>
      </c>
      <c r="D48" s="167">
        <v>45661.5493055556</v>
      </c>
      <c r="E48">
        <v>1</v>
      </c>
      <c r="F48" s="167">
        <v>45661.5493055556</v>
      </c>
      <c r="G48" s="167">
        <v>45661.636805555601</v>
      </c>
      <c r="H48" t="s">
        <v>5787</v>
      </c>
      <c r="I48" t="s">
        <v>1431</v>
      </c>
      <c r="J48">
        <v>6</v>
      </c>
      <c r="K48">
        <v>1</v>
      </c>
      <c r="L48" t="s">
        <v>2418</v>
      </c>
      <c r="M48" t="s">
        <v>5680</v>
      </c>
      <c r="N48" t="s">
        <v>1102</v>
      </c>
      <c r="O48" t="s">
        <v>1103</v>
      </c>
      <c r="P48" t="s">
        <v>1102</v>
      </c>
      <c r="Q48" t="s">
        <v>1103</v>
      </c>
      <c r="R48" t="s">
        <v>0</v>
      </c>
      <c r="T48" t="s">
        <v>5783</v>
      </c>
      <c r="U48">
        <v>72</v>
      </c>
      <c r="V48" t="s">
        <v>5784</v>
      </c>
      <c r="X48">
        <v>0</v>
      </c>
      <c r="Y48">
        <v>0</v>
      </c>
      <c r="AA48">
        <v>0</v>
      </c>
      <c r="AB48">
        <v>72</v>
      </c>
      <c r="AG48">
        <v>2025</v>
      </c>
      <c r="AH48">
        <v>1</v>
      </c>
      <c r="AI48" t="s">
        <v>5785</v>
      </c>
      <c r="AK48" t="s">
        <v>1515</v>
      </c>
    </row>
    <row r="49" spans="1:38" x14ac:dyDescent="0.25">
      <c r="A49" t="s">
        <v>1100</v>
      </c>
      <c r="B49" t="s">
        <v>5780</v>
      </c>
      <c r="C49" t="s">
        <v>5781</v>
      </c>
      <c r="D49" s="167">
        <v>45661.5493055556</v>
      </c>
      <c r="E49">
        <v>1</v>
      </c>
      <c r="F49" s="167">
        <v>45661.5493055556</v>
      </c>
      <c r="G49" s="167">
        <v>45661.636805555601</v>
      </c>
      <c r="H49" t="s">
        <v>5788</v>
      </c>
      <c r="I49" t="s">
        <v>1483</v>
      </c>
      <c r="J49">
        <v>6</v>
      </c>
      <c r="K49">
        <v>1</v>
      </c>
      <c r="L49" t="s">
        <v>2418</v>
      </c>
      <c r="M49" t="s">
        <v>5680</v>
      </c>
      <c r="N49" t="s">
        <v>1102</v>
      </c>
      <c r="O49" t="s">
        <v>1103</v>
      </c>
      <c r="P49" t="s">
        <v>1102</v>
      </c>
      <c r="Q49" t="s">
        <v>1103</v>
      </c>
      <c r="R49" t="s">
        <v>0</v>
      </c>
      <c r="T49" t="s">
        <v>5789</v>
      </c>
      <c r="U49">
        <v>528</v>
      </c>
      <c r="V49" t="s">
        <v>5784</v>
      </c>
      <c r="X49">
        <v>0</v>
      </c>
      <c r="Y49">
        <v>0</v>
      </c>
      <c r="AA49">
        <v>0</v>
      </c>
      <c r="AB49">
        <v>528</v>
      </c>
      <c r="AG49">
        <v>2025</v>
      </c>
      <c r="AH49">
        <v>1</v>
      </c>
      <c r="AI49" t="s">
        <v>5785</v>
      </c>
      <c r="AK49" t="s">
        <v>1515</v>
      </c>
    </row>
    <row r="50" spans="1:38" x14ac:dyDescent="0.25">
      <c r="A50" t="s">
        <v>1100</v>
      </c>
      <c r="B50" t="s">
        <v>5790</v>
      </c>
      <c r="C50" t="s">
        <v>5791</v>
      </c>
      <c r="D50" s="167">
        <v>45661.560416666704</v>
      </c>
      <c r="E50">
        <v>1</v>
      </c>
      <c r="F50" s="167">
        <v>45661.560416666704</v>
      </c>
      <c r="G50" s="167">
        <v>45661.574305555601</v>
      </c>
      <c r="H50" t="s">
        <v>5792</v>
      </c>
      <c r="I50" t="s">
        <v>1430</v>
      </c>
      <c r="J50">
        <v>6</v>
      </c>
      <c r="K50">
        <v>1</v>
      </c>
      <c r="L50" t="s">
        <v>1110</v>
      </c>
      <c r="M50" t="s">
        <v>1429</v>
      </c>
      <c r="N50" t="s">
        <v>1102</v>
      </c>
      <c r="O50" t="s">
        <v>1103</v>
      </c>
      <c r="P50" t="s">
        <v>1102</v>
      </c>
      <c r="Q50" t="s">
        <v>1103</v>
      </c>
      <c r="R50" t="s">
        <v>5793</v>
      </c>
      <c r="S50" t="s">
        <v>5794</v>
      </c>
      <c r="T50" t="s">
        <v>5795</v>
      </c>
      <c r="U50">
        <v>48</v>
      </c>
      <c r="V50" t="s">
        <v>1759</v>
      </c>
      <c r="W50" s="167">
        <v>45701.145833333299</v>
      </c>
      <c r="X50">
        <v>48</v>
      </c>
      <c r="Y50">
        <v>0</v>
      </c>
      <c r="Z50">
        <v>0</v>
      </c>
      <c r="AA50">
        <v>0</v>
      </c>
      <c r="AB50">
        <v>0</v>
      </c>
      <c r="AC50" t="s">
        <v>0</v>
      </c>
      <c r="AG50">
        <v>2025</v>
      </c>
      <c r="AH50">
        <v>1</v>
      </c>
      <c r="AI50" t="s">
        <v>5796</v>
      </c>
      <c r="AJ50" s="161">
        <v>45699</v>
      </c>
      <c r="AK50" t="s">
        <v>1426</v>
      </c>
    </row>
    <row r="51" spans="1:38" x14ac:dyDescent="0.25">
      <c r="A51" t="s">
        <v>1100</v>
      </c>
      <c r="B51" t="s">
        <v>5790</v>
      </c>
      <c r="C51" t="s">
        <v>5791</v>
      </c>
      <c r="D51" s="167">
        <v>45661.560416666704</v>
      </c>
      <c r="E51">
        <v>1</v>
      </c>
      <c r="F51" s="167">
        <v>45661.560416666704</v>
      </c>
      <c r="G51" s="167">
        <v>45661.574305555601</v>
      </c>
      <c r="H51" t="s">
        <v>5797</v>
      </c>
      <c r="I51" t="s">
        <v>1431</v>
      </c>
      <c r="J51">
        <v>6</v>
      </c>
      <c r="K51">
        <v>1</v>
      </c>
      <c r="L51" t="s">
        <v>1110</v>
      </c>
      <c r="M51" t="s">
        <v>1429</v>
      </c>
      <c r="N51" t="s">
        <v>1102</v>
      </c>
      <c r="O51" t="s">
        <v>1103</v>
      </c>
      <c r="P51" t="s">
        <v>1102</v>
      </c>
      <c r="Q51" t="s">
        <v>1103</v>
      </c>
      <c r="R51" t="s">
        <v>5793</v>
      </c>
      <c r="S51" t="s">
        <v>5794</v>
      </c>
      <c r="T51" t="s">
        <v>5795</v>
      </c>
      <c r="U51">
        <v>72</v>
      </c>
      <c r="V51" t="s">
        <v>1759</v>
      </c>
      <c r="W51" s="167">
        <v>45701.145833333299</v>
      </c>
      <c r="X51">
        <v>72</v>
      </c>
      <c r="Y51">
        <v>0</v>
      </c>
      <c r="Z51">
        <v>0</v>
      </c>
      <c r="AA51">
        <v>0</v>
      </c>
      <c r="AB51">
        <v>0</v>
      </c>
      <c r="AC51" t="s">
        <v>0</v>
      </c>
      <c r="AG51">
        <v>2025</v>
      </c>
      <c r="AH51">
        <v>1</v>
      </c>
      <c r="AI51" t="s">
        <v>5796</v>
      </c>
      <c r="AJ51" s="161">
        <v>45699</v>
      </c>
      <c r="AK51" t="s">
        <v>1426</v>
      </c>
    </row>
    <row r="52" spans="1:38" x14ac:dyDescent="0.25">
      <c r="A52" t="s">
        <v>1100</v>
      </c>
      <c r="B52" t="s">
        <v>3464</v>
      </c>
      <c r="C52" t="s">
        <v>1271</v>
      </c>
      <c r="D52" s="167">
        <v>45661.672916666699</v>
      </c>
      <c r="E52">
        <v>1</v>
      </c>
      <c r="F52" s="167">
        <v>45661.672916666699</v>
      </c>
      <c r="G52" s="167">
        <v>45661.695138888899</v>
      </c>
      <c r="H52" t="s">
        <v>5798</v>
      </c>
      <c r="I52" t="s">
        <v>1430</v>
      </c>
      <c r="J52">
        <v>6</v>
      </c>
      <c r="K52">
        <v>1</v>
      </c>
      <c r="L52" t="s">
        <v>1110</v>
      </c>
      <c r="M52" t="s">
        <v>1429</v>
      </c>
      <c r="N52" t="s">
        <v>1106</v>
      </c>
      <c r="O52" t="s">
        <v>1107</v>
      </c>
      <c r="P52" t="s">
        <v>1108</v>
      </c>
      <c r="Q52" t="s">
        <v>1109</v>
      </c>
      <c r="R52" t="s">
        <v>5799</v>
      </c>
      <c r="S52" t="s">
        <v>2275</v>
      </c>
      <c r="U52">
        <v>70</v>
      </c>
      <c r="V52" t="s">
        <v>5800</v>
      </c>
      <c r="W52" s="167">
        <v>45668.719444444403</v>
      </c>
      <c r="X52">
        <v>70</v>
      </c>
      <c r="Y52">
        <v>0</v>
      </c>
      <c r="Z52">
        <v>0</v>
      </c>
      <c r="AA52">
        <v>0</v>
      </c>
      <c r="AB52">
        <v>0</v>
      </c>
      <c r="AC52" t="s">
        <v>0</v>
      </c>
      <c r="AG52">
        <v>2025</v>
      </c>
      <c r="AH52">
        <v>1</v>
      </c>
      <c r="AI52" t="s">
        <v>5801</v>
      </c>
      <c r="AJ52" s="161">
        <v>45666</v>
      </c>
      <c r="AK52" t="s">
        <v>1426</v>
      </c>
    </row>
    <row r="53" spans="1:38" x14ac:dyDescent="0.25">
      <c r="A53" t="s">
        <v>1100</v>
      </c>
      <c r="B53" t="s">
        <v>3464</v>
      </c>
      <c r="C53" t="s">
        <v>1271</v>
      </c>
      <c r="D53" s="167">
        <v>45661.672916666699</v>
      </c>
      <c r="E53">
        <v>1</v>
      </c>
      <c r="F53" s="167">
        <v>45661.672916666699</v>
      </c>
      <c r="G53" s="167">
        <v>45661.695138888899</v>
      </c>
      <c r="H53" t="s">
        <v>5802</v>
      </c>
      <c r="I53" t="s">
        <v>1431</v>
      </c>
      <c r="J53">
        <v>6</v>
      </c>
      <c r="K53">
        <v>1</v>
      </c>
      <c r="L53" t="s">
        <v>1110</v>
      </c>
      <c r="M53" t="s">
        <v>1429</v>
      </c>
      <c r="N53" t="s">
        <v>1106</v>
      </c>
      <c r="O53" t="s">
        <v>1107</v>
      </c>
      <c r="P53" t="s">
        <v>1108</v>
      </c>
      <c r="Q53" t="s">
        <v>1109</v>
      </c>
      <c r="R53" t="s">
        <v>5799</v>
      </c>
      <c r="S53" t="s">
        <v>2275</v>
      </c>
      <c r="U53">
        <v>0</v>
      </c>
      <c r="V53" t="s">
        <v>5800</v>
      </c>
      <c r="W53" s="167">
        <v>45668.719444444403</v>
      </c>
      <c r="X53">
        <v>0</v>
      </c>
      <c r="Y53">
        <v>0</v>
      </c>
      <c r="Z53">
        <v>0</v>
      </c>
      <c r="AA53">
        <v>0</v>
      </c>
      <c r="AB53">
        <v>0</v>
      </c>
      <c r="AC53" t="s">
        <v>0</v>
      </c>
      <c r="AG53">
        <v>2025</v>
      </c>
      <c r="AH53">
        <v>1</v>
      </c>
      <c r="AI53" t="s">
        <v>5801</v>
      </c>
      <c r="AJ53" s="161">
        <v>45666</v>
      </c>
      <c r="AK53" t="s">
        <v>1426</v>
      </c>
      <c r="AL53" t="s">
        <v>5686</v>
      </c>
    </row>
    <row r="54" spans="1:38" x14ac:dyDescent="0.25">
      <c r="A54" t="s">
        <v>1100</v>
      </c>
      <c r="B54" t="s">
        <v>3475</v>
      </c>
      <c r="C54" t="s">
        <v>1805</v>
      </c>
      <c r="D54" s="167">
        <v>45661.690277777801</v>
      </c>
      <c r="E54">
        <v>1</v>
      </c>
      <c r="F54" s="167">
        <v>45661.690277777801</v>
      </c>
      <c r="G54" s="167">
        <v>45661.716666666704</v>
      </c>
      <c r="H54" t="s">
        <v>5803</v>
      </c>
      <c r="I54" t="s">
        <v>1438</v>
      </c>
      <c r="J54">
        <v>6</v>
      </c>
      <c r="K54">
        <v>1</v>
      </c>
      <c r="L54" t="s">
        <v>1105</v>
      </c>
      <c r="M54" t="s">
        <v>1425</v>
      </c>
      <c r="N54" t="s">
        <v>1256</v>
      </c>
      <c r="O54" t="s">
        <v>1257</v>
      </c>
      <c r="P54" t="s">
        <v>1256</v>
      </c>
      <c r="Q54" t="s">
        <v>1257</v>
      </c>
      <c r="R54" t="s">
        <v>5804</v>
      </c>
      <c r="S54" t="s">
        <v>2335</v>
      </c>
      <c r="T54" t="s">
        <v>5805</v>
      </c>
      <c r="U54">
        <v>56.8</v>
      </c>
      <c r="V54" t="s">
        <v>1729</v>
      </c>
      <c r="W54" s="167">
        <v>45673.1381944444</v>
      </c>
      <c r="X54">
        <v>56.8</v>
      </c>
      <c r="Y54">
        <v>0</v>
      </c>
      <c r="Z54">
        <v>0</v>
      </c>
      <c r="AA54">
        <v>0</v>
      </c>
      <c r="AB54">
        <v>0</v>
      </c>
      <c r="AC54" t="s">
        <v>0</v>
      </c>
      <c r="AG54">
        <v>2025</v>
      </c>
      <c r="AH54">
        <v>1</v>
      </c>
      <c r="AI54" t="s">
        <v>5806</v>
      </c>
      <c r="AJ54" s="167">
        <v>45672.999305555597</v>
      </c>
      <c r="AK54" t="s">
        <v>1426</v>
      </c>
    </row>
    <row r="55" spans="1:38" x14ac:dyDescent="0.25">
      <c r="A55" t="s">
        <v>1100</v>
      </c>
      <c r="B55" t="s">
        <v>3475</v>
      </c>
      <c r="C55" t="s">
        <v>1805</v>
      </c>
      <c r="D55" s="167">
        <v>45661.690277777801</v>
      </c>
      <c r="E55">
        <v>1</v>
      </c>
      <c r="F55" s="167">
        <v>45661.690277777801</v>
      </c>
      <c r="G55" s="167">
        <v>45661.716666666704</v>
      </c>
      <c r="H55" t="s">
        <v>5807</v>
      </c>
      <c r="I55" t="s">
        <v>1440</v>
      </c>
      <c r="J55">
        <v>6</v>
      </c>
      <c r="K55">
        <v>1</v>
      </c>
      <c r="L55" t="s">
        <v>1105</v>
      </c>
      <c r="M55" t="s">
        <v>1425</v>
      </c>
      <c r="N55" t="s">
        <v>1256</v>
      </c>
      <c r="O55" t="s">
        <v>1257</v>
      </c>
      <c r="P55" t="s">
        <v>1256</v>
      </c>
      <c r="Q55" t="s">
        <v>1257</v>
      </c>
      <c r="R55" t="s">
        <v>5804</v>
      </c>
      <c r="S55" t="s">
        <v>2335</v>
      </c>
      <c r="T55" t="s">
        <v>5805</v>
      </c>
      <c r="U55">
        <v>66.400000000000006</v>
      </c>
      <c r="V55" t="s">
        <v>1729</v>
      </c>
      <c r="W55" s="167">
        <v>45673.1381944444</v>
      </c>
      <c r="X55">
        <v>66.400000000000006</v>
      </c>
      <c r="Y55">
        <v>0</v>
      </c>
      <c r="Z55">
        <v>0</v>
      </c>
      <c r="AA55">
        <v>0</v>
      </c>
      <c r="AB55">
        <v>0</v>
      </c>
      <c r="AC55" t="s">
        <v>0</v>
      </c>
      <c r="AG55">
        <v>2025</v>
      </c>
      <c r="AH55">
        <v>1</v>
      </c>
      <c r="AI55" t="s">
        <v>5806</v>
      </c>
      <c r="AJ55" s="167">
        <v>45672.999305555597</v>
      </c>
      <c r="AK55" t="s">
        <v>1426</v>
      </c>
    </row>
    <row r="56" spans="1:38" x14ac:dyDescent="0.25">
      <c r="A56" t="s">
        <v>1100</v>
      </c>
      <c r="B56" t="s">
        <v>5808</v>
      </c>
      <c r="C56" t="s">
        <v>1323</v>
      </c>
      <c r="D56" s="167">
        <v>45661.702777777798</v>
      </c>
      <c r="E56">
        <v>1</v>
      </c>
      <c r="F56" s="167">
        <v>45661.702777777798</v>
      </c>
      <c r="G56" s="167">
        <v>45661.726388888899</v>
      </c>
      <c r="H56" t="s">
        <v>5809</v>
      </c>
      <c r="I56" t="s">
        <v>1430</v>
      </c>
      <c r="J56">
        <v>6</v>
      </c>
      <c r="K56">
        <v>1</v>
      </c>
      <c r="L56" t="s">
        <v>1110</v>
      </c>
      <c r="M56" t="s">
        <v>1429</v>
      </c>
      <c r="N56" t="s">
        <v>1166</v>
      </c>
      <c r="O56" t="s">
        <v>1167</v>
      </c>
      <c r="P56" t="s">
        <v>1166</v>
      </c>
      <c r="Q56" t="s">
        <v>1167</v>
      </c>
      <c r="R56" t="s">
        <v>0</v>
      </c>
      <c r="U56">
        <v>56</v>
      </c>
      <c r="V56" t="s">
        <v>5810</v>
      </c>
      <c r="X56">
        <v>0</v>
      </c>
      <c r="Y56">
        <v>0</v>
      </c>
      <c r="AA56">
        <v>0</v>
      </c>
      <c r="AB56">
        <v>56</v>
      </c>
      <c r="AG56">
        <v>2025</v>
      </c>
      <c r="AH56">
        <v>1</v>
      </c>
      <c r="AI56" t="s">
        <v>5811</v>
      </c>
      <c r="AK56" t="s">
        <v>1515</v>
      </c>
    </row>
    <row r="57" spans="1:38" x14ac:dyDescent="0.25">
      <c r="A57" t="s">
        <v>1100</v>
      </c>
      <c r="B57" t="s">
        <v>5808</v>
      </c>
      <c r="C57" t="s">
        <v>1323</v>
      </c>
      <c r="D57" s="167">
        <v>45661.702777777798</v>
      </c>
      <c r="E57">
        <v>1</v>
      </c>
      <c r="F57" s="167">
        <v>45661.702777777798</v>
      </c>
      <c r="G57" s="167">
        <v>45661.726388888899</v>
      </c>
      <c r="H57" t="s">
        <v>5812</v>
      </c>
      <c r="I57" t="s">
        <v>1431</v>
      </c>
      <c r="J57">
        <v>6</v>
      </c>
      <c r="K57">
        <v>1</v>
      </c>
      <c r="L57" t="s">
        <v>1110</v>
      </c>
      <c r="M57" t="s">
        <v>1429</v>
      </c>
      <c r="N57" t="s">
        <v>1166</v>
      </c>
      <c r="O57" t="s">
        <v>1167</v>
      </c>
      <c r="P57" t="s">
        <v>1166</v>
      </c>
      <c r="Q57" t="s">
        <v>1167</v>
      </c>
      <c r="R57" t="s">
        <v>0</v>
      </c>
      <c r="U57">
        <v>84</v>
      </c>
      <c r="V57" t="s">
        <v>5810</v>
      </c>
      <c r="X57">
        <v>0</v>
      </c>
      <c r="Y57">
        <v>0</v>
      </c>
      <c r="AA57">
        <v>0</v>
      </c>
      <c r="AB57">
        <v>84</v>
      </c>
      <c r="AG57">
        <v>2025</v>
      </c>
      <c r="AH57">
        <v>1</v>
      </c>
      <c r="AI57" t="s">
        <v>5811</v>
      </c>
      <c r="AK57" t="s">
        <v>1515</v>
      </c>
    </row>
    <row r="58" spans="1:38" x14ac:dyDescent="0.25">
      <c r="A58" t="s">
        <v>1100</v>
      </c>
      <c r="B58" t="s">
        <v>5808</v>
      </c>
      <c r="C58" t="s">
        <v>1323</v>
      </c>
      <c r="D58" s="167">
        <v>45661.702777777798</v>
      </c>
      <c r="E58">
        <v>1</v>
      </c>
      <c r="F58" s="167">
        <v>45661.702777777798</v>
      </c>
      <c r="G58" s="167">
        <v>45661.726388888899</v>
      </c>
      <c r="H58" t="s">
        <v>5813</v>
      </c>
      <c r="I58" t="s">
        <v>1438</v>
      </c>
      <c r="J58">
        <v>6</v>
      </c>
      <c r="K58">
        <v>1</v>
      </c>
      <c r="L58" t="s">
        <v>1110</v>
      </c>
      <c r="M58" t="s">
        <v>1429</v>
      </c>
      <c r="N58" t="s">
        <v>1166</v>
      </c>
      <c r="O58" t="s">
        <v>1167</v>
      </c>
      <c r="P58" t="s">
        <v>1166</v>
      </c>
      <c r="Q58" t="s">
        <v>1167</v>
      </c>
      <c r="R58" t="s">
        <v>0</v>
      </c>
      <c r="U58">
        <v>44.8</v>
      </c>
      <c r="V58" t="s">
        <v>5810</v>
      </c>
      <c r="X58">
        <v>0</v>
      </c>
      <c r="Y58">
        <v>0</v>
      </c>
      <c r="AA58">
        <v>0</v>
      </c>
      <c r="AB58">
        <v>44.8</v>
      </c>
      <c r="AG58">
        <v>2025</v>
      </c>
      <c r="AH58">
        <v>1</v>
      </c>
      <c r="AI58" t="s">
        <v>5811</v>
      </c>
      <c r="AK58" t="s">
        <v>1515</v>
      </c>
    </row>
    <row r="59" spans="1:38" x14ac:dyDescent="0.25">
      <c r="A59" t="s">
        <v>1100</v>
      </c>
      <c r="B59" t="s">
        <v>5808</v>
      </c>
      <c r="C59" t="s">
        <v>1323</v>
      </c>
      <c r="D59" s="167">
        <v>45661.702777777798</v>
      </c>
      <c r="E59">
        <v>1</v>
      </c>
      <c r="F59" s="167">
        <v>45661.702777777798</v>
      </c>
      <c r="G59" s="167">
        <v>45661.726388888899</v>
      </c>
      <c r="H59" t="s">
        <v>5814</v>
      </c>
      <c r="I59" t="s">
        <v>1439</v>
      </c>
      <c r="J59">
        <v>6</v>
      </c>
      <c r="K59">
        <v>1</v>
      </c>
      <c r="L59" t="s">
        <v>1110</v>
      </c>
      <c r="M59" t="s">
        <v>1429</v>
      </c>
      <c r="N59" t="s">
        <v>1166</v>
      </c>
      <c r="O59" t="s">
        <v>1167</v>
      </c>
      <c r="P59" t="s">
        <v>1166</v>
      </c>
      <c r="Q59" t="s">
        <v>1167</v>
      </c>
      <c r="R59" t="s">
        <v>0</v>
      </c>
      <c r="U59">
        <v>28</v>
      </c>
      <c r="V59" t="s">
        <v>5810</v>
      </c>
      <c r="X59">
        <v>0</v>
      </c>
      <c r="Y59">
        <v>0</v>
      </c>
      <c r="AA59">
        <v>0</v>
      </c>
      <c r="AB59">
        <v>28</v>
      </c>
      <c r="AG59">
        <v>2025</v>
      </c>
      <c r="AH59">
        <v>1</v>
      </c>
      <c r="AI59" t="s">
        <v>5811</v>
      </c>
      <c r="AK59" t="s">
        <v>1515</v>
      </c>
    </row>
    <row r="60" spans="1:38" x14ac:dyDescent="0.25">
      <c r="A60" t="s">
        <v>1100</v>
      </c>
      <c r="B60" t="s">
        <v>5808</v>
      </c>
      <c r="C60" t="s">
        <v>1323</v>
      </c>
      <c r="D60" s="167">
        <v>45661.702777777798</v>
      </c>
      <c r="E60">
        <v>1</v>
      </c>
      <c r="F60" s="167">
        <v>45661.702777777798</v>
      </c>
      <c r="G60" s="167">
        <v>45661.726388888899</v>
      </c>
      <c r="H60" t="s">
        <v>5815</v>
      </c>
      <c r="I60" t="s">
        <v>1440</v>
      </c>
      <c r="J60">
        <v>6</v>
      </c>
      <c r="K60">
        <v>1</v>
      </c>
      <c r="L60" t="s">
        <v>1110</v>
      </c>
      <c r="M60" t="s">
        <v>1429</v>
      </c>
      <c r="N60" t="s">
        <v>1166</v>
      </c>
      <c r="O60" t="s">
        <v>1167</v>
      </c>
      <c r="P60" t="s">
        <v>1166</v>
      </c>
      <c r="Q60" t="s">
        <v>1167</v>
      </c>
      <c r="R60" t="s">
        <v>0</v>
      </c>
      <c r="U60">
        <v>56</v>
      </c>
      <c r="V60" t="s">
        <v>5810</v>
      </c>
      <c r="X60">
        <v>0</v>
      </c>
      <c r="Y60">
        <v>0</v>
      </c>
      <c r="AA60">
        <v>0</v>
      </c>
      <c r="AB60">
        <v>56</v>
      </c>
      <c r="AG60">
        <v>2025</v>
      </c>
      <c r="AH60">
        <v>1</v>
      </c>
      <c r="AI60" t="s">
        <v>5811</v>
      </c>
      <c r="AK60" t="s">
        <v>1515</v>
      </c>
    </row>
    <row r="61" spans="1:38" x14ac:dyDescent="0.25">
      <c r="A61" t="s">
        <v>1100</v>
      </c>
      <c r="B61" t="s">
        <v>5808</v>
      </c>
      <c r="C61" t="s">
        <v>1323</v>
      </c>
      <c r="D61" s="167">
        <v>45661.702777777798</v>
      </c>
      <c r="E61">
        <v>1</v>
      </c>
      <c r="F61" s="167">
        <v>45661.702777777798</v>
      </c>
      <c r="G61" s="167">
        <v>45661.726388888899</v>
      </c>
      <c r="H61" t="s">
        <v>5816</v>
      </c>
      <c r="I61" t="s">
        <v>1441</v>
      </c>
      <c r="J61">
        <v>6</v>
      </c>
      <c r="K61">
        <v>1</v>
      </c>
      <c r="L61" t="s">
        <v>1110</v>
      </c>
      <c r="M61" t="s">
        <v>1429</v>
      </c>
      <c r="N61" t="s">
        <v>1166</v>
      </c>
      <c r="O61" t="s">
        <v>1167</v>
      </c>
      <c r="P61" t="s">
        <v>1166</v>
      </c>
      <c r="Q61" t="s">
        <v>1167</v>
      </c>
      <c r="R61" t="s">
        <v>0</v>
      </c>
      <c r="U61">
        <v>42</v>
      </c>
      <c r="V61" t="s">
        <v>5810</v>
      </c>
      <c r="X61">
        <v>0</v>
      </c>
      <c r="Y61">
        <v>0</v>
      </c>
      <c r="AA61">
        <v>0</v>
      </c>
      <c r="AB61">
        <v>42</v>
      </c>
      <c r="AG61">
        <v>2025</v>
      </c>
      <c r="AH61">
        <v>1</v>
      </c>
      <c r="AI61" t="s">
        <v>5811</v>
      </c>
      <c r="AK61" t="s">
        <v>1515</v>
      </c>
    </row>
    <row r="62" spans="1:38" x14ac:dyDescent="0.25">
      <c r="A62" t="s">
        <v>1100</v>
      </c>
      <c r="B62" t="s">
        <v>5817</v>
      </c>
      <c r="C62" t="s">
        <v>5818</v>
      </c>
      <c r="D62" s="167">
        <v>45661.718055555597</v>
      </c>
      <c r="E62">
        <v>1</v>
      </c>
      <c r="F62" s="167">
        <v>45661.718055555597</v>
      </c>
      <c r="G62" s="167">
        <v>45661.755555555603</v>
      </c>
      <c r="H62" t="s">
        <v>5819</v>
      </c>
      <c r="I62" t="s">
        <v>1430</v>
      </c>
      <c r="J62">
        <v>6</v>
      </c>
      <c r="K62">
        <v>1</v>
      </c>
      <c r="L62" t="s">
        <v>1105</v>
      </c>
      <c r="M62" t="s">
        <v>1425</v>
      </c>
      <c r="N62" t="s">
        <v>1102</v>
      </c>
      <c r="O62" t="s">
        <v>1103</v>
      </c>
      <c r="P62" t="s">
        <v>1102</v>
      </c>
      <c r="Q62" t="s">
        <v>1103</v>
      </c>
      <c r="R62" t="s">
        <v>0</v>
      </c>
      <c r="T62" t="s">
        <v>5820</v>
      </c>
      <c r="U62">
        <v>48</v>
      </c>
      <c r="V62" t="s">
        <v>1795</v>
      </c>
      <c r="X62">
        <v>0</v>
      </c>
      <c r="Y62">
        <v>0</v>
      </c>
      <c r="AA62">
        <v>0</v>
      </c>
      <c r="AB62">
        <v>48</v>
      </c>
      <c r="AG62">
        <v>2025</v>
      </c>
      <c r="AH62">
        <v>1</v>
      </c>
      <c r="AI62" t="s">
        <v>5821</v>
      </c>
      <c r="AK62" t="s">
        <v>1515</v>
      </c>
    </row>
    <row r="63" spans="1:38" x14ac:dyDescent="0.25">
      <c r="A63" t="s">
        <v>1100</v>
      </c>
      <c r="B63" t="s">
        <v>5817</v>
      </c>
      <c r="C63" t="s">
        <v>5818</v>
      </c>
      <c r="D63" s="167">
        <v>45661.718055555597</v>
      </c>
      <c r="E63">
        <v>1</v>
      </c>
      <c r="F63" s="167">
        <v>45661.718055555597</v>
      </c>
      <c r="G63" s="167">
        <v>45661.755555555603</v>
      </c>
      <c r="H63" t="s">
        <v>5822</v>
      </c>
      <c r="I63" t="s">
        <v>1431</v>
      </c>
      <c r="J63">
        <v>6</v>
      </c>
      <c r="K63">
        <v>1</v>
      </c>
      <c r="L63" t="s">
        <v>1105</v>
      </c>
      <c r="M63" t="s">
        <v>1425</v>
      </c>
      <c r="N63" t="s">
        <v>1102</v>
      </c>
      <c r="O63" t="s">
        <v>1103</v>
      </c>
      <c r="P63" t="s">
        <v>1102</v>
      </c>
      <c r="Q63" t="s">
        <v>1103</v>
      </c>
      <c r="R63" t="s">
        <v>0</v>
      </c>
      <c r="T63" t="s">
        <v>5820</v>
      </c>
      <c r="U63">
        <v>72</v>
      </c>
      <c r="V63" t="s">
        <v>1795</v>
      </c>
      <c r="X63">
        <v>0</v>
      </c>
      <c r="Y63">
        <v>0</v>
      </c>
      <c r="AA63">
        <v>0</v>
      </c>
      <c r="AB63">
        <v>72</v>
      </c>
      <c r="AG63">
        <v>2025</v>
      </c>
      <c r="AH63">
        <v>1</v>
      </c>
      <c r="AI63" t="s">
        <v>5821</v>
      </c>
      <c r="AK63" t="s">
        <v>1515</v>
      </c>
    </row>
    <row r="64" spans="1:38" x14ac:dyDescent="0.25">
      <c r="A64" t="s">
        <v>1100</v>
      </c>
      <c r="B64" t="s">
        <v>5823</v>
      </c>
      <c r="C64" t="s">
        <v>1269</v>
      </c>
      <c r="D64" s="167">
        <v>45661.756249999999</v>
      </c>
      <c r="E64">
        <v>1</v>
      </c>
      <c r="F64" s="167">
        <v>45661.756249999999</v>
      </c>
      <c r="G64" s="167">
        <v>45661.796527777798</v>
      </c>
      <c r="H64" t="s">
        <v>5824</v>
      </c>
      <c r="I64" t="s">
        <v>1430</v>
      </c>
      <c r="J64">
        <v>6</v>
      </c>
      <c r="K64">
        <v>1</v>
      </c>
      <c r="L64" t="s">
        <v>1105</v>
      </c>
      <c r="M64" t="s">
        <v>1425</v>
      </c>
      <c r="N64" t="s">
        <v>1102</v>
      </c>
      <c r="O64" t="s">
        <v>1103</v>
      </c>
      <c r="P64" t="s">
        <v>1102</v>
      </c>
      <c r="Q64" t="s">
        <v>1103</v>
      </c>
      <c r="R64" t="s">
        <v>5825</v>
      </c>
      <c r="S64" t="s">
        <v>5794</v>
      </c>
      <c r="T64" t="s">
        <v>5826</v>
      </c>
      <c r="U64">
        <v>60</v>
      </c>
      <c r="V64" t="s">
        <v>1775</v>
      </c>
      <c r="W64" s="167">
        <v>45701.145833333299</v>
      </c>
      <c r="X64">
        <v>60</v>
      </c>
      <c r="Y64">
        <v>0</v>
      </c>
      <c r="Z64">
        <v>0</v>
      </c>
      <c r="AA64">
        <v>0</v>
      </c>
      <c r="AB64">
        <v>0</v>
      </c>
      <c r="AC64" t="s">
        <v>0</v>
      </c>
      <c r="AG64">
        <v>2025</v>
      </c>
      <c r="AH64">
        <v>1</v>
      </c>
      <c r="AI64" t="s">
        <v>2430</v>
      </c>
      <c r="AJ64" s="161">
        <v>45699</v>
      </c>
      <c r="AK64" t="s">
        <v>1426</v>
      </c>
    </row>
    <row r="65" spans="1:38" x14ac:dyDescent="0.25">
      <c r="A65" t="s">
        <v>1100</v>
      </c>
      <c r="B65" t="s">
        <v>5823</v>
      </c>
      <c r="C65" t="s">
        <v>1269</v>
      </c>
      <c r="D65" s="167">
        <v>45661.756249999999</v>
      </c>
      <c r="E65">
        <v>1</v>
      </c>
      <c r="F65" s="167">
        <v>45661.756249999999</v>
      </c>
      <c r="G65" s="167">
        <v>45661.796527777798</v>
      </c>
      <c r="H65" t="s">
        <v>5827</v>
      </c>
      <c r="I65" t="s">
        <v>1438</v>
      </c>
      <c r="J65">
        <v>6</v>
      </c>
      <c r="K65">
        <v>1</v>
      </c>
      <c r="L65" t="s">
        <v>1105</v>
      </c>
      <c r="M65" t="s">
        <v>1425</v>
      </c>
      <c r="N65" t="s">
        <v>1102</v>
      </c>
      <c r="O65" t="s">
        <v>1103</v>
      </c>
      <c r="P65" t="s">
        <v>1102</v>
      </c>
      <c r="Q65" t="s">
        <v>1103</v>
      </c>
      <c r="R65" t="s">
        <v>5825</v>
      </c>
      <c r="S65" t="s">
        <v>5794</v>
      </c>
      <c r="U65">
        <v>0</v>
      </c>
      <c r="V65" t="s">
        <v>1775</v>
      </c>
      <c r="W65" s="167">
        <v>45701.145833333299</v>
      </c>
      <c r="X65">
        <v>0</v>
      </c>
      <c r="Y65">
        <v>0</v>
      </c>
      <c r="Z65">
        <v>0</v>
      </c>
      <c r="AA65">
        <v>0</v>
      </c>
      <c r="AB65">
        <v>0</v>
      </c>
      <c r="AC65" t="s">
        <v>0</v>
      </c>
      <c r="AG65">
        <v>2025</v>
      </c>
      <c r="AH65">
        <v>1</v>
      </c>
      <c r="AI65" t="s">
        <v>2430</v>
      </c>
      <c r="AJ65" s="161">
        <v>45699</v>
      </c>
      <c r="AK65" t="s">
        <v>1426</v>
      </c>
      <c r="AL65" t="s">
        <v>5686</v>
      </c>
    </row>
    <row r="66" spans="1:38" x14ac:dyDescent="0.25">
      <c r="A66" t="s">
        <v>1100</v>
      </c>
      <c r="B66" t="s">
        <v>5823</v>
      </c>
      <c r="C66" t="s">
        <v>1269</v>
      </c>
      <c r="D66" s="167">
        <v>45661.756249999999</v>
      </c>
      <c r="E66">
        <v>1</v>
      </c>
      <c r="F66" s="167">
        <v>45661.756249999999</v>
      </c>
      <c r="G66" s="167">
        <v>45661.796527777798</v>
      </c>
      <c r="H66" t="s">
        <v>5828</v>
      </c>
      <c r="I66" t="s">
        <v>1440</v>
      </c>
      <c r="J66">
        <v>6</v>
      </c>
      <c r="K66">
        <v>1</v>
      </c>
      <c r="L66" t="s">
        <v>1105</v>
      </c>
      <c r="M66" t="s">
        <v>1425</v>
      </c>
      <c r="N66" t="s">
        <v>1102</v>
      </c>
      <c r="O66" t="s">
        <v>1103</v>
      </c>
      <c r="P66" t="s">
        <v>1102</v>
      </c>
      <c r="Q66" t="s">
        <v>1103</v>
      </c>
      <c r="R66" t="s">
        <v>5825</v>
      </c>
      <c r="S66" t="s">
        <v>5794</v>
      </c>
      <c r="U66">
        <v>0</v>
      </c>
      <c r="V66" t="s">
        <v>1775</v>
      </c>
      <c r="W66" s="167">
        <v>45701.145833333299</v>
      </c>
      <c r="X66">
        <v>0</v>
      </c>
      <c r="Y66">
        <v>0</v>
      </c>
      <c r="Z66">
        <v>0</v>
      </c>
      <c r="AA66">
        <v>0</v>
      </c>
      <c r="AB66">
        <v>0</v>
      </c>
      <c r="AC66" t="s">
        <v>0</v>
      </c>
      <c r="AG66">
        <v>2025</v>
      </c>
      <c r="AH66">
        <v>1</v>
      </c>
      <c r="AI66" t="s">
        <v>2430</v>
      </c>
      <c r="AJ66" s="161">
        <v>45699</v>
      </c>
      <c r="AK66" t="s">
        <v>1426</v>
      </c>
      <c r="AL66" t="s">
        <v>5686</v>
      </c>
    </row>
    <row r="67" spans="1:38" x14ac:dyDescent="0.25">
      <c r="A67" t="s">
        <v>1100</v>
      </c>
      <c r="B67" t="s">
        <v>5829</v>
      </c>
      <c r="C67" t="s">
        <v>5830</v>
      </c>
      <c r="D67" s="167">
        <v>45661.759722222203</v>
      </c>
      <c r="E67">
        <v>1</v>
      </c>
      <c r="F67" s="167">
        <v>45661.759722222203</v>
      </c>
      <c r="G67" s="167">
        <v>45661.789583333302</v>
      </c>
      <c r="H67" t="s">
        <v>5831</v>
      </c>
      <c r="I67" t="s">
        <v>1479</v>
      </c>
      <c r="J67">
        <v>6</v>
      </c>
      <c r="K67">
        <v>1</v>
      </c>
      <c r="L67" t="s">
        <v>1111</v>
      </c>
      <c r="M67" t="s">
        <v>1437</v>
      </c>
      <c r="N67" t="s">
        <v>1106</v>
      </c>
      <c r="O67" t="s">
        <v>1107</v>
      </c>
      <c r="P67" t="s">
        <v>1108</v>
      </c>
      <c r="Q67" t="s">
        <v>1109</v>
      </c>
      <c r="R67" t="s">
        <v>5832</v>
      </c>
      <c r="S67" t="s">
        <v>5732</v>
      </c>
      <c r="U67">
        <v>175</v>
      </c>
      <c r="V67" t="s">
        <v>5833</v>
      </c>
      <c r="W67" s="167">
        <v>45692.902777777803</v>
      </c>
      <c r="X67">
        <v>175</v>
      </c>
      <c r="Y67">
        <v>0</v>
      </c>
      <c r="Z67">
        <v>0</v>
      </c>
      <c r="AA67">
        <v>0</v>
      </c>
      <c r="AB67">
        <v>0</v>
      </c>
      <c r="AC67" t="s">
        <v>0</v>
      </c>
      <c r="AG67">
        <v>2025</v>
      </c>
      <c r="AH67">
        <v>1</v>
      </c>
      <c r="AI67" t="s">
        <v>5834</v>
      </c>
      <c r="AJ67" s="161">
        <v>45689</v>
      </c>
      <c r="AK67" t="s">
        <v>1426</v>
      </c>
    </row>
    <row r="68" spans="1:38" x14ac:dyDescent="0.25">
      <c r="A68" t="s">
        <v>1100</v>
      </c>
      <c r="B68" t="s">
        <v>5829</v>
      </c>
      <c r="C68" t="s">
        <v>5830</v>
      </c>
      <c r="D68" s="167">
        <v>45661.759722222203</v>
      </c>
      <c r="E68">
        <v>1</v>
      </c>
      <c r="F68" s="167">
        <v>45661.759722222203</v>
      </c>
      <c r="G68" s="167">
        <v>45661.789583333302</v>
      </c>
      <c r="H68" t="s">
        <v>5835</v>
      </c>
      <c r="I68" t="s">
        <v>1444</v>
      </c>
      <c r="J68">
        <v>6</v>
      </c>
      <c r="K68">
        <v>1</v>
      </c>
      <c r="L68" t="s">
        <v>1111</v>
      </c>
      <c r="M68" t="s">
        <v>1437</v>
      </c>
      <c r="N68" t="s">
        <v>1106</v>
      </c>
      <c r="O68" t="s">
        <v>1107</v>
      </c>
      <c r="P68" t="s">
        <v>1108</v>
      </c>
      <c r="Q68" t="s">
        <v>1109</v>
      </c>
      <c r="R68" t="s">
        <v>5832</v>
      </c>
      <c r="S68" t="s">
        <v>5732</v>
      </c>
      <c r="U68">
        <v>420</v>
      </c>
      <c r="V68" t="s">
        <v>5833</v>
      </c>
      <c r="W68" s="167">
        <v>45692.902777777803</v>
      </c>
      <c r="X68">
        <v>420</v>
      </c>
      <c r="Y68">
        <v>0</v>
      </c>
      <c r="Z68">
        <v>0</v>
      </c>
      <c r="AA68">
        <v>0</v>
      </c>
      <c r="AB68">
        <v>0</v>
      </c>
      <c r="AC68" t="s">
        <v>0</v>
      </c>
      <c r="AG68">
        <v>2025</v>
      </c>
      <c r="AH68">
        <v>1</v>
      </c>
      <c r="AI68" t="s">
        <v>5834</v>
      </c>
      <c r="AJ68" s="161">
        <v>45689</v>
      </c>
      <c r="AK68" t="s">
        <v>1426</v>
      </c>
    </row>
    <row r="69" spans="1:38" x14ac:dyDescent="0.25">
      <c r="A69" t="s">
        <v>1100</v>
      </c>
      <c r="B69" t="s">
        <v>5836</v>
      </c>
      <c r="C69" t="s">
        <v>5830</v>
      </c>
      <c r="D69" s="167">
        <v>45661.806944444397</v>
      </c>
      <c r="E69">
        <v>1</v>
      </c>
      <c r="F69" s="167">
        <v>45661.806944444397</v>
      </c>
      <c r="G69" s="167">
        <v>45661.817361111098</v>
      </c>
      <c r="H69" t="s">
        <v>5837</v>
      </c>
      <c r="I69" t="s">
        <v>1440</v>
      </c>
      <c r="J69">
        <v>6</v>
      </c>
      <c r="K69">
        <v>1</v>
      </c>
      <c r="L69" t="s">
        <v>2418</v>
      </c>
      <c r="M69" t="s">
        <v>5680</v>
      </c>
      <c r="N69" t="s">
        <v>1106</v>
      </c>
      <c r="O69" t="s">
        <v>1107</v>
      </c>
      <c r="P69" t="s">
        <v>1108</v>
      </c>
      <c r="Q69" t="s">
        <v>1109</v>
      </c>
      <c r="R69" t="s">
        <v>5838</v>
      </c>
      <c r="S69" t="s">
        <v>5732</v>
      </c>
      <c r="U69">
        <v>70</v>
      </c>
      <c r="V69" t="s">
        <v>1763</v>
      </c>
      <c r="W69" s="167">
        <v>45692.909027777801</v>
      </c>
      <c r="X69">
        <v>70</v>
      </c>
      <c r="Y69">
        <v>0</v>
      </c>
      <c r="Z69">
        <v>0</v>
      </c>
      <c r="AA69">
        <v>0</v>
      </c>
      <c r="AB69">
        <v>0</v>
      </c>
      <c r="AC69" t="s">
        <v>0</v>
      </c>
      <c r="AG69">
        <v>2025</v>
      </c>
      <c r="AH69">
        <v>1</v>
      </c>
      <c r="AI69" t="s">
        <v>5839</v>
      </c>
      <c r="AJ69" s="161">
        <v>45689</v>
      </c>
      <c r="AK69" t="s">
        <v>1426</v>
      </c>
    </row>
    <row r="70" spans="1:38" x14ac:dyDescent="0.25">
      <c r="A70" t="s">
        <v>1100</v>
      </c>
      <c r="B70" t="s">
        <v>5840</v>
      </c>
      <c r="C70" t="s">
        <v>5841</v>
      </c>
      <c r="D70" s="167">
        <v>45661.823611111096</v>
      </c>
      <c r="E70">
        <v>1</v>
      </c>
      <c r="F70" s="167">
        <v>45661.823611111096</v>
      </c>
      <c r="G70" s="167">
        <v>45661.856249999997</v>
      </c>
      <c r="H70" t="s">
        <v>5842</v>
      </c>
      <c r="I70" t="s">
        <v>1430</v>
      </c>
      <c r="J70">
        <v>6</v>
      </c>
      <c r="K70">
        <v>1</v>
      </c>
      <c r="L70" t="s">
        <v>2418</v>
      </c>
      <c r="M70" t="s">
        <v>5680</v>
      </c>
      <c r="N70" t="s">
        <v>1106</v>
      </c>
      <c r="O70" t="s">
        <v>1107</v>
      </c>
      <c r="P70" t="s">
        <v>1108</v>
      </c>
      <c r="Q70" t="s">
        <v>1109</v>
      </c>
      <c r="R70" t="s">
        <v>0</v>
      </c>
      <c r="U70">
        <v>70</v>
      </c>
      <c r="V70" t="s">
        <v>1788</v>
      </c>
      <c r="X70">
        <v>0</v>
      </c>
      <c r="Y70">
        <v>0</v>
      </c>
      <c r="AA70">
        <v>0</v>
      </c>
      <c r="AB70">
        <v>70</v>
      </c>
      <c r="AG70">
        <v>2025</v>
      </c>
      <c r="AH70">
        <v>1</v>
      </c>
      <c r="AI70" t="s">
        <v>5843</v>
      </c>
      <c r="AK70" t="s">
        <v>1515</v>
      </c>
    </row>
    <row r="71" spans="1:38" x14ac:dyDescent="0.25">
      <c r="A71" t="s">
        <v>1100</v>
      </c>
      <c r="B71" t="s">
        <v>5840</v>
      </c>
      <c r="C71" t="s">
        <v>5841</v>
      </c>
      <c r="D71" s="167">
        <v>45661.823611111096</v>
      </c>
      <c r="E71">
        <v>1</v>
      </c>
      <c r="F71" s="167">
        <v>45661.823611111096</v>
      </c>
      <c r="G71" s="167">
        <v>45661.856249999997</v>
      </c>
      <c r="H71" t="s">
        <v>5844</v>
      </c>
      <c r="I71" t="s">
        <v>1431</v>
      </c>
      <c r="J71">
        <v>6</v>
      </c>
      <c r="K71">
        <v>1</v>
      </c>
      <c r="L71" t="s">
        <v>2418</v>
      </c>
      <c r="M71" t="s">
        <v>5680</v>
      </c>
      <c r="N71" t="s">
        <v>1106</v>
      </c>
      <c r="O71" t="s">
        <v>1107</v>
      </c>
      <c r="P71" t="s">
        <v>1108</v>
      </c>
      <c r="Q71" t="s">
        <v>1109</v>
      </c>
      <c r="R71" t="s">
        <v>0</v>
      </c>
      <c r="U71">
        <v>105</v>
      </c>
      <c r="V71" t="s">
        <v>1788</v>
      </c>
      <c r="X71">
        <v>0</v>
      </c>
      <c r="Y71">
        <v>0</v>
      </c>
      <c r="AA71">
        <v>0</v>
      </c>
      <c r="AB71">
        <v>105</v>
      </c>
      <c r="AG71">
        <v>2025</v>
      </c>
      <c r="AH71">
        <v>1</v>
      </c>
      <c r="AI71" t="s">
        <v>5843</v>
      </c>
      <c r="AK71" t="s">
        <v>1515</v>
      </c>
    </row>
    <row r="72" spans="1:38" x14ac:dyDescent="0.25">
      <c r="A72" t="s">
        <v>1100</v>
      </c>
      <c r="B72" t="s">
        <v>5840</v>
      </c>
      <c r="C72" t="s">
        <v>5841</v>
      </c>
      <c r="D72" s="167">
        <v>45661.823611111096</v>
      </c>
      <c r="E72">
        <v>1</v>
      </c>
      <c r="F72" s="167">
        <v>45661.823611111096</v>
      </c>
      <c r="G72" s="167">
        <v>45661.856249999997</v>
      </c>
      <c r="H72" t="s">
        <v>5845</v>
      </c>
      <c r="I72" t="s">
        <v>1477</v>
      </c>
      <c r="J72">
        <v>6</v>
      </c>
      <c r="K72">
        <v>1</v>
      </c>
      <c r="L72" t="s">
        <v>2418</v>
      </c>
      <c r="M72" t="s">
        <v>5680</v>
      </c>
      <c r="N72" t="s">
        <v>1106</v>
      </c>
      <c r="O72" t="s">
        <v>1107</v>
      </c>
      <c r="P72" t="s">
        <v>1108</v>
      </c>
      <c r="Q72" t="s">
        <v>1109</v>
      </c>
      <c r="R72" t="s">
        <v>0</v>
      </c>
      <c r="U72">
        <v>245</v>
      </c>
      <c r="V72" t="s">
        <v>1788</v>
      </c>
      <c r="X72">
        <v>0</v>
      </c>
      <c r="Y72">
        <v>0</v>
      </c>
      <c r="AA72">
        <v>0</v>
      </c>
      <c r="AB72">
        <v>245</v>
      </c>
      <c r="AG72">
        <v>2025</v>
      </c>
      <c r="AH72">
        <v>1</v>
      </c>
      <c r="AI72" t="s">
        <v>5843</v>
      </c>
      <c r="AK72" t="s">
        <v>1515</v>
      </c>
    </row>
    <row r="73" spans="1:38" x14ac:dyDescent="0.25">
      <c r="A73" t="s">
        <v>1100</v>
      </c>
      <c r="B73" t="s">
        <v>5846</v>
      </c>
      <c r="C73" t="s">
        <v>1224</v>
      </c>
      <c r="D73" s="167">
        <v>45662.461805555598</v>
      </c>
      <c r="E73">
        <v>1</v>
      </c>
      <c r="F73" s="167">
        <v>45662.461805555598</v>
      </c>
      <c r="G73" s="167">
        <v>45662.485416666699</v>
      </c>
      <c r="H73" t="s">
        <v>5847</v>
      </c>
      <c r="I73" t="s">
        <v>1430</v>
      </c>
      <c r="J73">
        <v>6</v>
      </c>
      <c r="K73">
        <v>1</v>
      </c>
      <c r="L73" t="s">
        <v>1105</v>
      </c>
      <c r="M73" t="s">
        <v>1425</v>
      </c>
      <c r="N73" t="s">
        <v>1102</v>
      </c>
      <c r="O73" t="s">
        <v>1103</v>
      </c>
      <c r="P73" t="s">
        <v>1102</v>
      </c>
      <c r="Q73" t="s">
        <v>1103</v>
      </c>
      <c r="R73" t="s">
        <v>0</v>
      </c>
      <c r="T73" t="s">
        <v>5848</v>
      </c>
      <c r="U73">
        <v>48</v>
      </c>
      <c r="V73" t="s">
        <v>5849</v>
      </c>
      <c r="X73">
        <v>0</v>
      </c>
      <c r="Y73">
        <v>0</v>
      </c>
      <c r="AA73">
        <v>0</v>
      </c>
      <c r="AB73">
        <v>48</v>
      </c>
      <c r="AG73">
        <v>2025</v>
      </c>
      <c r="AH73">
        <v>1</v>
      </c>
      <c r="AI73" t="s">
        <v>5850</v>
      </c>
      <c r="AK73" t="s">
        <v>1515</v>
      </c>
    </row>
    <row r="74" spans="1:38" x14ac:dyDescent="0.25">
      <c r="A74" t="s">
        <v>1100</v>
      </c>
      <c r="B74" t="s">
        <v>5846</v>
      </c>
      <c r="C74" t="s">
        <v>1224</v>
      </c>
      <c r="D74" s="167">
        <v>45662.461805555598</v>
      </c>
      <c r="E74">
        <v>1</v>
      </c>
      <c r="F74" s="167">
        <v>45662.461805555598</v>
      </c>
      <c r="G74" s="167">
        <v>45662.485416666699</v>
      </c>
      <c r="H74" t="s">
        <v>5851</v>
      </c>
      <c r="I74" t="s">
        <v>1431</v>
      </c>
      <c r="J74">
        <v>6</v>
      </c>
      <c r="K74">
        <v>1</v>
      </c>
      <c r="L74" t="s">
        <v>1105</v>
      </c>
      <c r="M74" t="s">
        <v>1425</v>
      </c>
      <c r="N74" t="s">
        <v>1102</v>
      </c>
      <c r="O74" t="s">
        <v>1103</v>
      </c>
      <c r="P74" t="s">
        <v>1102</v>
      </c>
      <c r="Q74" t="s">
        <v>1103</v>
      </c>
      <c r="R74" t="s">
        <v>0</v>
      </c>
      <c r="U74">
        <v>0</v>
      </c>
      <c r="V74" t="s">
        <v>5849</v>
      </c>
      <c r="X74">
        <v>0</v>
      </c>
      <c r="Y74">
        <v>0</v>
      </c>
      <c r="AA74">
        <v>0</v>
      </c>
      <c r="AB74">
        <v>0</v>
      </c>
      <c r="AG74">
        <v>2025</v>
      </c>
      <c r="AH74">
        <v>1</v>
      </c>
      <c r="AI74" t="s">
        <v>5850</v>
      </c>
      <c r="AK74" t="s">
        <v>1515</v>
      </c>
    </row>
    <row r="75" spans="1:38" x14ac:dyDescent="0.25">
      <c r="A75" t="s">
        <v>1100</v>
      </c>
      <c r="B75" t="s">
        <v>5852</v>
      </c>
      <c r="C75" t="s">
        <v>1118</v>
      </c>
      <c r="D75" s="167">
        <v>45662.474999999999</v>
      </c>
      <c r="E75">
        <v>1</v>
      </c>
      <c r="F75" s="167">
        <v>45662.474999999999</v>
      </c>
      <c r="G75" s="167">
        <v>45662.542361111096</v>
      </c>
      <c r="H75" t="s">
        <v>5853</v>
      </c>
      <c r="I75" t="s">
        <v>1490</v>
      </c>
      <c r="J75">
        <v>6</v>
      </c>
      <c r="K75">
        <v>1</v>
      </c>
      <c r="L75" t="s">
        <v>1111</v>
      </c>
      <c r="M75" t="s">
        <v>1437</v>
      </c>
      <c r="N75" t="s">
        <v>1106</v>
      </c>
      <c r="O75" t="s">
        <v>1107</v>
      </c>
      <c r="P75" t="s">
        <v>1108</v>
      </c>
      <c r="Q75" t="s">
        <v>1109</v>
      </c>
      <c r="R75" t="s">
        <v>5854</v>
      </c>
      <c r="S75" t="s">
        <v>5674</v>
      </c>
      <c r="U75">
        <v>560</v>
      </c>
      <c r="V75" t="s">
        <v>1755</v>
      </c>
      <c r="W75" s="167">
        <v>45691.873611111099</v>
      </c>
      <c r="X75">
        <v>560</v>
      </c>
      <c r="Y75">
        <v>0</v>
      </c>
      <c r="Z75">
        <v>0</v>
      </c>
      <c r="AA75">
        <v>0</v>
      </c>
      <c r="AB75">
        <v>0</v>
      </c>
      <c r="AC75" t="s">
        <v>0</v>
      </c>
      <c r="AG75">
        <v>2025</v>
      </c>
      <c r="AH75">
        <v>1</v>
      </c>
      <c r="AI75" t="s">
        <v>5855</v>
      </c>
      <c r="AJ75" s="161">
        <v>45689</v>
      </c>
      <c r="AK75" t="s">
        <v>1426</v>
      </c>
    </row>
    <row r="76" spans="1:38" x14ac:dyDescent="0.25">
      <c r="A76" t="s">
        <v>1100</v>
      </c>
      <c r="B76" t="s">
        <v>5852</v>
      </c>
      <c r="C76" t="s">
        <v>1118</v>
      </c>
      <c r="D76" s="167">
        <v>45662.474999999999</v>
      </c>
      <c r="E76">
        <v>1</v>
      </c>
      <c r="F76" s="167">
        <v>45662.474999999999</v>
      </c>
      <c r="G76" s="167">
        <v>45662.542361111096</v>
      </c>
      <c r="H76" t="s">
        <v>5856</v>
      </c>
      <c r="I76" t="s">
        <v>1490</v>
      </c>
      <c r="J76">
        <v>6</v>
      </c>
      <c r="K76">
        <v>1</v>
      </c>
      <c r="L76" t="s">
        <v>1111</v>
      </c>
      <c r="M76" t="s">
        <v>1437</v>
      </c>
      <c r="N76" t="s">
        <v>1106</v>
      </c>
      <c r="O76" t="s">
        <v>1107</v>
      </c>
      <c r="P76" t="s">
        <v>1108</v>
      </c>
      <c r="Q76" t="s">
        <v>1109</v>
      </c>
      <c r="R76" t="s">
        <v>5854</v>
      </c>
      <c r="S76" t="s">
        <v>5674</v>
      </c>
      <c r="U76">
        <v>560</v>
      </c>
      <c r="V76" t="s">
        <v>1755</v>
      </c>
      <c r="W76" s="167">
        <v>45691.873611111099</v>
      </c>
      <c r="X76">
        <v>560</v>
      </c>
      <c r="Y76">
        <v>0</v>
      </c>
      <c r="Z76">
        <v>0</v>
      </c>
      <c r="AA76">
        <v>0</v>
      </c>
      <c r="AB76">
        <v>0</v>
      </c>
      <c r="AC76" t="s">
        <v>0</v>
      </c>
      <c r="AG76">
        <v>2025</v>
      </c>
      <c r="AH76">
        <v>1</v>
      </c>
      <c r="AI76" t="s">
        <v>5855</v>
      </c>
      <c r="AJ76" s="161">
        <v>45689</v>
      </c>
      <c r="AK76" t="s">
        <v>1426</v>
      </c>
    </row>
    <row r="77" spans="1:38" x14ac:dyDescent="0.25">
      <c r="A77" t="s">
        <v>1100</v>
      </c>
      <c r="B77" t="s">
        <v>5852</v>
      </c>
      <c r="C77" t="s">
        <v>1118</v>
      </c>
      <c r="D77" s="167">
        <v>45662.474999999999</v>
      </c>
      <c r="E77">
        <v>1</v>
      </c>
      <c r="F77" s="167">
        <v>45662.474999999999</v>
      </c>
      <c r="G77" s="167">
        <v>45662.542361111096</v>
      </c>
      <c r="H77" t="s">
        <v>5857</v>
      </c>
      <c r="I77" t="s">
        <v>1490</v>
      </c>
      <c r="J77">
        <v>6</v>
      </c>
      <c r="K77">
        <v>1</v>
      </c>
      <c r="L77" t="s">
        <v>1111</v>
      </c>
      <c r="M77" t="s">
        <v>1437</v>
      </c>
      <c r="N77" t="s">
        <v>1106</v>
      </c>
      <c r="O77" t="s">
        <v>1107</v>
      </c>
      <c r="P77" t="s">
        <v>1108</v>
      </c>
      <c r="Q77" t="s">
        <v>1109</v>
      </c>
      <c r="R77" t="s">
        <v>5854</v>
      </c>
      <c r="S77" t="s">
        <v>5674</v>
      </c>
      <c r="U77">
        <v>560</v>
      </c>
      <c r="V77" t="s">
        <v>1755</v>
      </c>
      <c r="W77" s="167">
        <v>45691.873611111099</v>
      </c>
      <c r="X77">
        <v>560</v>
      </c>
      <c r="Y77">
        <v>0</v>
      </c>
      <c r="Z77">
        <v>0</v>
      </c>
      <c r="AA77">
        <v>0</v>
      </c>
      <c r="AB77">
        <v>0</v>
      </c>
      <c r="AC77" t="s">
        <v>0</v>
      </c>
      <c r="AG77">
        <v>2025</v>
      </c>
      <c r="AH77">
        <v>1</v>
      </c>
      <c r="AI77" t="s">
        <v>5855</v>
      </c>
      <c r="AJ77" s="161">
        <v>45689</v>
      </c>
      <c r="AK77" t="s">
        <v>1426</v>
      </c>
    </row>
    <row r="78" spans="1:38" x14ac:dyDescent="0.25">
      <c r="A78" t="s">
        <v>1100</v>
      </c>
      <c r="B78" t="s">
        <v>5858</v>
      </c>
      <c r="C78" t="s">
        <v>1129</v>
      </c>
      <c r="D78" s="167">
        <v>45662.481249999997</v>
      </c>
      <c r="E78">
        <v>1</v>
      </c>
      <c r="F78" s="167">
        <v>45662.481249999997</v>
      </c>
      <c r="G78" s="167">
        <v>45662.541666666701</v>
      </c>
      <c r="H78" t="s">
        <v>5859</v>
      </c>
      <c r="I78" t="s">
        <v>1424</v>
      </c>
      <c r="J78">
        <v>6</v>
      </c>
      <c r="K78">
        <v>1</v>
      </c>
      <c r="L78" t="s">
        <v>1110</v>
      </c>
      <c r="M78" t="s">
        <v>1429</v>
      </c>
      <c r="N78" t="s">
        <v>1106</v>
      </c>
      <c r="O78" t="s">
        <v>1107</v>
      </c>
      <c r="P78" t="s">
        <v>1108</v>
      </c>
      <c r="Q78" t="s">
        <v>1109</v>
      </c>
      <c r="R78" t="s">
        <v>5860</v>
      </c>
      <c r="S78" t="s">
        <v>5861</v>
      </c>
      <c r="U78">
        <v>0</v>
      </c>
      <c r="V78" t="s">
        <v>1750</v>
      </c>
      <c r="W78" s="167">
        <v>45697.5534722222</v>
      </c>
      <c r="X78">
        <v>0</v>
      </c>
      <c r="Y78">
        <v>0</v>
      </c>
      <c r="Z78">
        <v>0</v>
      </c>
      <c r="AA78">
        <v>0</v>
      </c>
      <c r="AB78">
        <v>0</v>
      </c>
      <c r="AC78" t="s">
        <v>0</v>
      </c>
      <c r="AG78">
        <v>2025</v>
      </c>
      <c r="AH78">
        <v>1</v>
      </c>
      <c r="AI78" t="s">
        <v>5862</v>
      </c>
      <c r="AJ78" s="167">
        <v>45696.775000000001</v>
      </c>
      <c r="AK78" t="s">
        <v>1426</v>
      </c>
      <c r="AL78" t="s">
        <v>5686</v>
      </c>
    </row>
    <row r="79" spans="1:38" x14ac:dyDescent="0.25">
      <c r="A79" t="s">
        <v>1100</v>
      </c>
      <c r="B79" t="s">
        <v>5858</v>
      </c>
      <c r="C79" t="s">
        <v>1129</v>
      </c>
      <c r="D79" s="167">
        <v>45662.481249999997</v>
      </c>
      <c r="E79">
        <v>1</v>
      </c>
      <c r="F79" s="167">
        <v>45662.481249999997</v>
      </c>
      <c r="G79" s="167">
        <v>45662.541666666701</v>
      </c>
      <c r="H79" t="s">
        <v>5863</v>
      </c>
      <c r="I79" t="s">
        <v>1483</v>
      </c>
      <c r="J79">
        <v>6</v>
      </c>
      <c r="K79">
        <v>1</v>
      </c>
      <c r="L79" t="s">
        <v>1110</v>
      </c>
      <c r="M79" t="s">
        <v>1429</v>
      </c>
      <c r="N79" t="s">
        <v>1106</v>
      </c>
      <c r="O79" t="s">
        <v>1107</v>
      </c>
      <c r="P79" t="s">
        <v>1108</v>
      </c>
      <c r="Q79" t="s">
        <v>1109</v>
      </c>
      <c r="R79" t="s">
        <v>5860</v>
      </c>
      <c r="S79" t="s">
        <v>5861</v>
      </c>
      <c r="U79">
        <v>875</v>
      </c>
      <c r="V79" t="s">
        <v>1750</v>
      </c>
      <c r="W79" s="167">
        <v>45697.5534722222</v>
      </c>
      <c r="X79">
        <v>0</v>
      </c>
      <c r="Y79">
        <v>0</v>
      </c>
      <c r="Z79">
        <v>875</v>
      </c>
      <c r="AA79">
        <v>875</v>
      </c>
      <c r="AB79">
        <v>0</v>
      </c>
      <c r="AC79" t="s">
        <v>1525</v>
      </c>
      <c r="AD79" t="s">
        <v>1784</v>
      </c>
      <c r="AE79" t="s">
        <v>1725</v>
      </c>
      <c r="AF79" t="s">
        <v>1726</v>
      </c>
      <c r="AG79">
        <v>2025</v>
      </c>
      <c r="AH79">
        <v>1</v>
      </c>
      <c r="AI79" t="s">
        <v>5862</v>
      </c>
      <c r="AJ79" s="167">
        <v>45696.775000000001</v>
      </c>
      <c r="AK79" t="s">
        <v>1426</v>
      </c>
      <c r="AL79" t="s">
        <v>5686</v>
      </c>
    </row>
    <row r="80" spans="1:38" x14ac:dyDescent="0.25">
      <c r="A80" t="s">
        <v>1100</v>
      </c>
      <c r="B80" t="s">
        <v>3485</v>
      </c>
      <c r="C80" t="s">
        <v>1192</v>
      </c>
      <c r="D80" s="167">
        <v>45662.493750000001</v>
      </c>
      <c r="E80">
        <v>1</v>
      </c>
      <c r="F80" s="167">
        <v>45662.493750000001</v>
      </c>
      <c r="G80" s="167">
        <v>45662.522916666698</v>
      </c>
      <c r="H80" t="s">
        <v>5864</v>
      </c>
      <c r="I80" t="s">
        <v>1430</v>
      </c>
      <c r="J80">
        <v>6</v>
      </c>
      <c r="K80">
        <v>1</v>
      </c>
      <c r="L80" t="s">
        <v>1105</v>
      </c>
      <c r="M80" t="s">
        <v>1425</v>
      </c>
      <c r="N80" t="s">
        <v>1106</v>
      </c>
      <c r="O80" t="s">
        <v>1107</v>
      </c>
      <c r="P80" t="s">
        <v>1108</v>
      </c>
      <c r="Q80" t="s">
        <v>1109</v>
      </c>
      <c r="R80" t="s">
        <v>5865</v>
      </c>
      <c r="S80" t="s">
        <v>2256</v>
      </c>
      <c r="U80">
        <v>70</v>
      </c>
      <c r="V80" t="s">
        <v>2500</v>
      </c>
      <c r="W80" s="167">
        <v>45674.769444444399</v>
      </c>
      <c r="X80">
        <v>70</v>
      </c>
      <c r="Y80">
        <v>0</v>
      </c>
      <c r="Z80">
        <v>0</v>
      </c>
      <c r="AA80">
        <v>0</v>
      </c>
      <c r="AB80">
        <v>0</v>
      </c>
      <c r="AC80" t="s">
        <v>0</v>
      </c>
      <c r="AG80">
        <v>2025</v>
      </c>
      <c r="AH80">
        <v>1</v>
      </c>
      <c r="AI80" t="s">
        <v>5866</v>
      </c>
      <c r="AJ80" s="161">
        <v>45672</v>
      </c>
      <c r="AK80" t="s">
        <v>1426</v>
      </c>
    </row>
    <row r="81" spans="1:38" x14ac:dyDescent="0.25">
      <c r="A81" t="s">
        <v>1100</v>
      </c>
      <c r="B81" t="s">
        <v>3485</v>
      </c>
      <c r="C81" t="s">
        <v>1192</v>
      </c>
      <c r="D81" s="167">
        <v>45662.493750000001</v>
      </c>
      <c r="E81">
        <v>1</v>
      </c>
      <c r="F81" s="167">
        <v>45662.493750000001</v>
      </c>
      <c r="G81" s="167">
        <v>45662.522916666698</v>
      </c>
      <c r="H81" t="s">
        <v>5867</v>
      </c>
      <c r="I81" t="s">
        <v>1431</v>
      </c>
      <c r="J81">
        <v>6</v>
      </c>
      <c r="K81">
        <v>1</v>
      </c>
      <c r="L81" t="s">
        <v>1105</v>
      </c>
      <c r="M81" t="s">
        <v>1425</v>
      </c>
      <c r="N81" t="s">
        <v>1106</v>
      </c>
      <c r="O81" t="s">
        <v>1107</v>
      </c>
      <c r="P81" t="s">
        <v>1108</v>
      </c>
      <c r="Q81" t="s">
        <v>1109</v>
      </c>
      <c r="R81" t="s">
        <v>5865</v>
      </c>
      <c r="S81" t="s">
        <v>2256</v>
      </c>
      <c r="U81">
        <v>0</v>
      </c>
      <c r="V81" t="s">
        <v>2500</v>
      </c>
      <c r="W81" s="167">
        <v>45674.769444444399</v>
      </c>
      <c r="X81">
        <v>0</v>
      </c>
      <c r="Y81">
        <v>0</v>
      </c>
      <c r="Z81">
        <v>0</v>
      </c>
      <c r="AA81">
        <v>0</v>
      </c>
      <c r="AB81">
        <v>0</v>
      </c>
      <c r="AC81" t="s">
        <v>0</v>
      </c>
      <c r="AG81">
        <v>2025</v>
      </c>
      <c r="AH81">
        <v>1</v>
      </c>
      <c r="AI81" t="s">
        <v>5866</v>
      </c>
      <c r="AJ81" s="161">
        <v>45672</v>
      </c>
      <c r="AK81" t="s">
        <v>1426</v>
      </c>
      <c r="AL81" t="s">
        <v>5686</v>
      </c>
    </row>
    <row r="82" spans="1:38" x14ac:dyDescent="0.25">
      <c r="A82" t="s">
        <v>1100</v>
      </c>
      <c r="B82" t="s">
        <v>3485</v>
      </c>
      <c r="C82" t="s">
        <v>1192</v>
      </c>
      <c r="D82" s="167">
        <v>45662.493750000001</v>
      </c>
      <c r="E82">
        <v>1</v>
      </c>
      <c r="F82" s="167">
        <v>45662.493750000001</v>
      </c>
      <c r="G82" s="167">
        <v>45662.522916666698</v>
      </c>
      <c r="H82" t="s">
        <v>5868</v>
      </c>
      <c r="I82" t="s">
        <v>1438</v>
      </c>
      <c r="J82">
        <v>6</v>
      </c>
      <c r="K82">
        <v>1</v>
      </c>
      <c r="L82" t="s">
        <v>1105</v>
      </c>
      <c r="M82" t="s">
        <v>1425</v>
      </c>
      <c r="N82" t="s">
        <v>1106</v>
      </c>
      <c r="O82" t="s">
        <v>1107</v>
      </c>
      <c r="P82" t="s">
        <v>1108</v>
      </c>
      <c r="Q82" t="s">
        <v>1109</v>
      </c>
      <c r="R82" t="s">
        <v>5865</v>
      </c>
      <c r="S82" t="s">
        <v>2256</v>
      </c>
      <c r="U82">
        <v>56</v>
      </c>
      <c r="V82" t="s">
        <v>2500</v>
      </c>
      <c r="W82" s="167">
        <v>45674.769444444399</v>
      </c>
      <c r="X82">
        <v>56</v>
      </c>
      <c r="Y82">
        <v>0</v>
      </c>
      <c r="Z82">
        <v>0</v>
      </c>
      <c r="AA82">
        <v>0</v>
      </c>
      <c r="AB82">
        <v>0</v>
      </c>
      <c r="AC82" t="s">
        <v>0</v>
      </c>
      <c r="AG82">
        <v>2025</v>
      </c>
      <c r="AH82">
        <v>1</v>
      </c>
      <c r="AI82" t="s">
        <v>5866</v>
      </c>
      <c r="AJ82" s="161">
        <v>45672</v>
      </c>
      <c r="AK82" t="s">
        <v>1426</v>
      </c>
    </row>
    <row r="83" spans="1:38" x14ac:dyDescent="0.25">
      <c r="A83" t="s">
        <v>1100</v>
      </c>
      <c r="B83" t="s">
        <v>3485</v>
      </c>
      <c r="C83" t="s">
        <v>1192</v>
      </c>
      <c r="D83" s="167">
        <v>45662.493750000001</v>
      </c>
      <c r="E83">
        <v>1</v>
      </c>
      <c r="F83" s="167">
        <v>45662.493750000001</v>
      </c>
      <c r="G83" s="167">
        <v>45662.522916666698</v>
      </c>
      <c r="H83" t="s">
        <v>5869</v>
      </c>
      <c r="I83" t="s">
        <v>1440</v>
      </c>
      <c r="J83">
        <v>6</v>
      </c>
      <c r="K83">
        <v>1</v>
      </c>
      <c r="L83" t="s">
        <v>1105</v>
      </c>
      <c r="M83" t="s">
        <v>1425</v>
      </c>
      <c r="N83" t="s">
        <v>1106</v>
      </c>
      <c r="O83" t="s">
        <v>1107</v>
      </c>
      <c r="P83" t="s">
        <v>1108</v>
      </c>
      <c r="Q83" t="s">
        <v>1109</v>
      </c>
      <c r="R83" t="s">
        <v>5865</v>
      </c>
      <c r="S83" t="s">
        <v>2256</v>
      </c>
      <c r="U83">
        <v>70</v>
      </c>
      <c r="V83" t="s">
        <v>2500</v>
      </c>
      <c r="W83" s="167">
        <v>45674.769444444399</v>
      </c>
      <c r="X83">
        <v>70</v>
      </c>
      <c r="Y83">
        <v>0</v>
      </c>
      <c r="Z83">
        <v>0</v>
      </c>
      <c r="AA83">
        <v>0</v>
      </c>
      <c r="AB83">
        <v>0</v>
      </c>
      <c r="AC83" t="s">
        <v>0</v>
      </c>
      <c r="AG83">
        <v>2025</v>
      </c>
      <c r="AH83">
        <v>1</v>
      </c>
      <c r="AI83" t="s">
        <v>5866</v>
      </c>
      <c r="AJ83" s="161">
        <v>45672</v>
      </c>
      <c r="AK83" t="s">
        <v>1426</v>
      </c>
    </row>
    <row r="84" spans="1:38" x14ac:dyDescent="0.25">
      <c r="A84" t="s">
        <v>1100</v>
      </c>
      <c r="B84" t="s">
        <v>3485</v>
      </c>
      <c r="C84" t="s">
        <v>1192</v>
      </c>
      <c r="D84" s="167">
        <v>45662.493750000001</v>
      </c>
      <c r="E84">
        <v>1</v>
      </c>
      <c r="F84" s="167">
        <v>45662.493750000001</v>
      </c>
      <c r="G84" s="167">
        <v>45662.522916666698</v>
      </c>
      <c r="H84" t="s">
        <v>5870</v>
      </c>
      <c r="I84" t="s">
        <v>1441</v>
      </c>
      <c r="J84">
        <v>6</v>
      </c>
      <c r="K84">
        <v>1</v>
      </c>
      <c r="L84" t="s">
        <v>1105</v>
      </c>
      <c r="M84" t="s">
        <v>1425</v>
      </c>
      <c r="N84" t="s">
        <v>1106</v>
      </c>
      <c r="O84" t="s">
        <v>1107</v>
      </c>
      <c r="P84" t="s">
        <v>1108</v>
      </c>
      <c r="Q84" t="s">
        <v>1109</v>
      </c>
      <c r="R84" t="s">
        <v>5865</v>
      </c>
      <c r="S84" t="s">
        <v>2256</v>
      </c>
      <c r="U84">
        <v>52.5</v>
      </c>
      <c r="V84" t="s">
        <v>2500</v>
      </c>
      <c r="W84" s="167">
        <v>45674.769444444399</v>
      </c>
      <c r="X84">
        <v>52.5</v>
      </c>
      <c r="Y84">
        <v>0</v>
      </c>
      <c r="Z84">
        <v>0</v>
      </c>
      <c r="AA84">
        <v>0</v>
      </c>
      <c r="AB84">
        <v>0</v>
      </c>
      <c r="AC84" t="s">
        <v>0</v>
      </c>
      <c r="AG84">
        <v>2025</v>
      </c>
      <c r="AH84">
        <v>1</v>
      </c>
      <c r="AI84" t="s">
        <v>5866</v>
      </c>
      <c r="AJ84" s="161">
        <v>45672</v>
      </c>
      <c r="AK84" t="s">
        <v>1426</v>
      </c>
    </row>
    <row r="85" spans="1:38" x14ac:dyDescent="0.25">
      <c r="A85" t="s">
        <v>1100</v>
      </c>
      <c r="B85" t="s">
        <v>5871</v>
      </c>
      <c r="C85" t="s">
        <v>1180</v>
      </c>
      <c r="D85" s="167">
        <v>45662.539583333302</v>
      </c>
      <c r="E85">
        <v>1</v>
      </c>
      <c r="F85" s="167">
        <v>45662.539583333302</v>
      </c>
      <c r="G85" s="167">
        <v>45662.551388888904</v>
      </c>
      <c r="H85" t="s">
        <v>5872</v>
      </c>
      <c r="I85" t="s">
        <v>1430</v>
      </c>
      <c r="J85">
        <v>6</v>
      </c>
      <c r="K85">
        <v>1</v>
      </c>
      <c r="L85" t="s">
        <v>1111</v>
      </c>
      <c r="M85" t="s">
        <v>1437</v>
      </c>
      <c r="N85" t="s">
        <v>1102</v>
      </c>
      <c r="O85" t="s">
        <v>1103</v>
      </c>
      <c r="P85" t="s">
        <v>1102</v>
      </c>
      <c r="Q85" t="s">
        <v>1103</v>
      </c>
      <c r="R85" t="s">
        <v>0</v>
      </c>
      <c r="T85" t="s">
        <v>5873</v>
      </c>
      <c r="U85">
        <v>48</v>
      </c>
      <c r="V85" t="s">
        <v>5874</v>
      </c>
      <c r="X85">
        <v>0</v>
      </c>
      <c r="Y85">
        <v>0</v>
      </c>
      <c r="AA85">
        <v>0</v>
      </c>
      <c r="AB85">
        <v>48</v>
      </c>
      <c r="AG85">
        <v>2025</v>
      </c>
      <c r="AH85">
        <v>1</v>
      </c>
      <c r="AI85" t="s">
        <v>5875</v>
      </c>
      <c r="AK85" t="s">
        <v>1515</v>
      </c>
    </row>
    <row r="86" spans="1:38" x14ac:dyDescent="0.25">
      <c r="A86" t="s">
        <v>1100</v>
      </c>
      <c r="B86" t="s">
        <v>5876</v>
      </c>
      <c r="C86" t="s">
        <v>1147</v>
      </c>
      <c r="D86" s="167">
        <v>45662.546527777798</v>
      </c>
      <c r="E86">
        <v>1</v>
      </c>
      <c r="F86" s="167">
        <v>45662.546527777798</v>
      </c>
      <c r="G86" s="167">
        <v>45662.561111111099</v>
      </c>
      <c r="H86" t="s">
        <v>5877</v>
      </c>
      <c r="I86" t="s">
        <v>1469</v>
      </c>
      <c r="J86">
        <v>6</v>
      </c>
      <c r="K86">
        <v>1</v>
      </c>
      <c r="L86" t="s">
        <v>1111</v>
      </c>
      <c r="M86" t="s">
        <v>1437</v>
      </c>
      <c r="N86" t="s">
        <v>1106</v>
      </c>
      <c r="O86" t="s">
        <v>1107</v>
      </c>
      <c r="P86" t="s">
        <v>1108</v>
      </c>
      <c r="Q86" t="s">
        <v>1109</v>
      </c>
      <c r="R86" t="s">
        <v>5878</v>
      </c>
      <c r="S86" t="s">
        <v>5674</v>
      </c>
      <c r="U86">
        <v>175</v>
      </c>
      <c r="V86" t="s">
        <v>1749</v>
      </c>
      <c r="W86" s="167">
        <v>45691.873611111099</v>
      </c>
      <c r="X86">
        <v>175</v>
      </c>
      <c r="Y86">
        <v>0</v>
      </c>
      <c r="Z86">
        <v>0</v>
      </c>
      <c r="AA86">
        <v>0</v>
      </c>
      <c r="AB86">
        <v>0</v>
      </c>
      <c r="AC86" t="s">
        <v>0</v>
      </c>
      <c r="AG86">
        <v>2025</v>
      </c>
      <c r="AH86">
        <v>1</v>
      </c>
      <c r="AI86" t="s">
        <v>5855</v>
      </c>
      <c r="AJ86" s="161">
        <v>45689</v>
      </c>
      <c r="AK86" t="s">
        <v>1426</v>
      </c>
    </row>
    <row r="87" spans="1:38" x14ac:dyDescent="0.25">
      <c r="A87" t="s">
        <v>1100</v>
      </c>
      <c r="B87" t="s">
        <v>5876</v>
      </c>
      <c r="C87" t="s">
        <v>1147</v>
      </c>
      <c r="D87" s="167">
        <v>45662.546527777798</v>
      </c>
      <c r="E87">
        <v>1</v>
      </c>
      <c r="F87" s="167">
        <v>45662.546527777798</v>
      </c>
      <c r="G87" s="167">
        <v>45662.561111111099</v>
      </c>
      <c r="H87" t="s">
        <v>5879</v>
      </c>
      <c r="I87" t="s">
        <v>1469</v>
      </c>
      <c r="J87">
        <v>6</v>
      </c>
      <c r="K87">
        <v>1</v>
      </c>
      <c r="L87" t="s">
        <v>1111</v>
      </c>
      <c r="M87" t="s">
        <v>1437</v>
      </c>
      <c r="N87" t="s">
        <v>1106</v>
      </c>
      <c r="O87" t="s">
        <v>1107</v>
      </c>
      <c r="P87" t="s">
        <v>1108</v>
      </c>
      <c r="Q87" t="s">
        <v>1109</v>
      </c>
      <c r="R87" t="s">
        <v>5878</v>
      </c>
      <c r="S87" t="s">
        <v>5674</v>
      </c>
      <c r="U87">
        <v>175</v>
      </c>
      <c r="V87" t="s">
        <v>1749</v>
      </c>
      <c r="W87" s="167">
        <v>45691.873611111099</v>
      </c>
      <c r="X87">
        <v>175</v>
      </c>
      <c r="Y87">
        <v>0</v>
      </c>
      <c r="Z87">
        <v>0</v>
      </c>
      <c r="AA87">
        <v>0</v>
      </c>
      <c r="AB87">
        <v>0</v>
      </c>
      <c r="AC87" t="s">
        <v>0</v>
      </c>
      <c r="AG87">
        <v>2025</v>
      </c>
      <c r="AH87">
        <v>1</v>
      </c>
      <c r="AI87" t="s">
        <v>5855</v>
      </c>
      <c r="AJ87" s="161">
        <v>45689</v>
      </c>
      <c r="AK87" t="s">
        <v>1426</v>
      </c>
    </row>
    <row r="88" spans="1:38" x14ac:dyDescent="0.25">
      <c r="A88" t="s">
        <v>1100</v>
      </c>
      <c r="B88" t="s">
        <v>5876</v>
      </c>
      <c r="C88" t="s">
        <v>1147</v>
      </c>
      <c r="D88" s="167">
        <v>45662.546527777798</v>
      </c>
      <c r="E88">
        <v>1</v>
      </c>
      <c r="F88" s="167">
        <v>45662.546527777798</v>
      </c>
      <c r="G88" s="167">
        <v>45662.561111111099</v>
      </c>
      <c r="H88" t="s">
        <v>5880</v>
      </c>
      <c r="I88" t="s">
        <v>1469</v>
      </c>
      <c r="J88">
        <v>6</v>
      </c>
      <c r="K88">
        <v>1</v>
      </c>
      <c r="L88" t="s">
        <v>1111</v>
      </c>
      <c r="M88" t="s">
        <v>1437</v>
      </c>
      <c r="N88" t="s">
        <v>1106</v>
      </c>
      <c r="O88" t="s">
        <v>1107</v>
      </c>
      <c r="P88" t="s">
        <v>1108</v>
      </c>
      <c r="Q88" t="s">
        <v>1109</v>
      </c>
      <c r="R88" t="s">
        <v>5878</v>
      </c>
      <c r="S88" t="s">
        <v>5674</v>
      </c>
      <c r="U88">
        <v>175</v>
      </c>
      <c r="V88" t="s">
        <v>1749</v>
      </c>
      <c r="W88" s="167">
        <v>45691.873611111099</v>
      </c>
      <c r="X88">
        <v>175</v>
      </c>
      <c r="Y88">
        <v>0</v>
      </c>
      <c r="Z88">
        <v>0</v>
      </c>
      <c r="AA88">
        <v>0</v>
      </c>
      <c r="AB88">
        <v>0</v>
      </c>
      <c r="AC88" t="s">
        <v>0</v>
      </c>
      <c r="AG88">
        <v>2025</v>
      </c>
      <c r="AH88">
        <v>1</v>
      </c>
      <c r="AI88" t="s">
        <v>5855</v>
      </c>
      <c r="AJ88" s="161">
        <v>45689</v>
      </c>
      <c r="AK88" t="s">
        <v>1426</v>
      </c>
    </row>
    <row r="89" spans="1:38" x14ac:dyDescent="0.25">
      <c r="A89" t="s">
        <v>1100</v>
      </c>
      <c r="B89" t="s">
        <v>5881</v>
      </c>
      <c r="C89" t="s">
        <v>5791</v>
      </c>
      <c r="D89" s="167">
        <v>45662.581250000003</v>
      </c>
      <c r="E89">
        <v>1</v>
      </c>
      <c r="F89" s="167">
        <v>45662.581250000003</v>
      </c>
      <c r="G89" s="167">
        <v>45662.618750000001</v>
      </c>
      <c r="H89" t="s">
        <v>5882</v>
      </c>
      <c r="I89" t="s">
        <v>1424</v>
      </c>
      <c r="J89">
        <v>6</v>
      </c>
      <c r="K89">
        <v>1</v>
      </c>
      <c r="L89" t="s">
        <v>1110</v>
      </c>
      <c r="M89" t="s">
        <v>1429</v>
      </c>
      <c r="N89" t="s">
        <v>1102</v>
      </c>
      <c r="O89" t="s">
        <v>1103</v>
      </c>
      <c r="P89" t="s">
        <v>1102</v>
      </c>
      <c r="Q89" t="s">
        <v>1103</v>
      </c>
      <c r="R89" t="s">
        <v>0</v>
      </c>
      <c r="U89">
        <v>0</v>
      </c>
      <c r="V89" t="s">
        <v>1752</v>
      </c>
      <c r="X89">
        <v>0</v>
      </c>
      <c r="Y89">
        <v>0</v>
      </c>
      <c r="AA89">
        <v>0</v>
      </c>
      <c r="AB89">
        <v>0</v>
      </c>
      <c r="AG89">
        <v>2025</v>
      </c>
      <c r="AH89">
        <v>1</v>
      </c>
      <c r="AI89" t="s">
        <v>5883</v>
      </c>
      <c r="AK89" t="s">
        <v>1515</v>
      </c>
    </row>
    <row r="90" spans="1:38" x14ac:dyDescent="0.25">
      <c r="A90" t="s">
        <v>1100</v>
      </c>
      <c r="B90" t="s">
        <v>5881</v>
      </c>
      <c r="C90" t="s">
        <v>5791</v>
      </c>
      <c r="D90" s="167">
        <v>45662.581250000003</v>
      </c>
      <c r="E90">
        <v>1</v>
      </c>
      <c r="F90" s="167">
        <v>45662.581250000003</v>
      </c>
      <c r="G90" s="167">
        <v>45662.618750000001</v>
      </c>
      <c r="H90" t="s">
        <v>5884</v>
      </c>
      <c r="I90" t="s">
        <v>1424</v>
      </c>
      <c r="J90">
        <v>6</v>
      </c>
      <c r="K90">
        <v>1</v>
      </c>
      <c r="L90" t="s">
        <v>1110</v>
      </c>
      <c r="M90" t="s">
        <v>1429</v>
      </c>
      <c r="N90" t="s">
        <v>1102</v>
      </c>
      <c r="O90" t="s">
        <v>1103</v>
      </c>
      <c r="P90" t="s">
        <v>1102</v>
      </c>
      <c r="Q90" t="s">
        <v>1103</v>
      </c>
      <c r="R90" t="s">
        <v>0</v>
      </c>
      <c r="U90">
        <v>0</v>
      </c>
      <c r="V90" t="s">
        <v>1752</v>
      </c>
      <c r="X90">
        <v>0</v>
      </c>
      <c r="Y90">
        <v>0</v>
      </c>
      <c r="AA90">
        <v>0</v>
      </c>
      <c r="AB90">
        <v>0</v>
      </c>
      <c r="AG90">
        <v>2025</v>
      </c>
      <c r="AH90">
        <v>1</v>
      </c>
      <c r="AI90" t="s">
        <v>5883</v>
      </c>
      <c r="AK90" t="s">
        <v>1515</v>
      </c>
    </row>
    <row r="91" spans="1:38" x14ac:dyDescent="0.25">
      <c r="A91" t="s">
        <v>1100</v>
      </c>
      <c r="B91" t="s">
        <v>5881</v>
      </c>
      <c r="C91" t="s">
        <v>5791</v>
      </c>
      <c r="D91" s="167">
        <v>45662.581250000003</v>
      </c>
      <c r="E91">
        <v>1</v>
      </c>
      <c r="F91" s="167">
        <v>45662.581250000003</v>
      </c>
      <c r="G91" s="167">
        <v>45662.618750000001</v>
      </c>
      <c r="H91" t="s">
        <v>5885</v>
      </c>
      <c r="I91" t="s">
        <v>1449</v>
      </c>
      <c r="J91">
        <v>6</v>
      </c>
      <c r="K91">
        <v>1</v>
      </c>
      <c r="L91" t="s">
        <v>1110</v>
      </c>
      <c r="M91" t="s">
        <v>1429</v>
      </c>
      <c r="N91" t="s">
        <v>1102</v>
      </c>
      <c r="O91" t="s">
        <v>1103</v>
      </c>
      <c r="P91" t="s">
        <v>1102</v>
      </c>
      <c r="Q91" t="s">
        <v>1103</v>
      </c>
      <c r="R91" t="s">
        <v>0</v>
      </c>
      <c r="T91" t="s">
        <v>5886</v>
      </c>
      <c r="U91">
        <v>144</v>
      </c>
      <c r="V91" t="s">
        <v>1752</v>
      </c>
      <c r="X91">
        <v>0</v>
      </c>
      <c r="Y91">
        <v>0</v>
      </c>
      <c r="AA91">
        <v>0</v>
      </c>
      <c r="AB91">
        <v>144</v>
      </c>
      <c r="AG91">
        <v>2025</v>
      </c>
      <c r="AH91">
        <v>1</v>
      </c>
      <c r="AI91" t="s">
        <v>5883</v>
      </c>
      <c r="AK91" t="s">
        <v>1515</v>
      </c>
    </row>
    <row r="92" spans="1:38" x14ac:dyDescent="0.25">
      <c r="A92" t="s">
        <v>1100</v>
      </c>
      <c r="B92" t="s">
        <v>5881</v>
      </c>
      <c r="C92" t="s">
        <v>5791</v>
      </c>
      <c r="D92" s="167">
        <v>45662.581250000003</v>
      </c>
      <c r="E92">
        <v>1</v>
      </c>
      <c r="F92" s="167">
        <v>45662.581250000003</v>
      </c>
      <c r="G92" s="167">
        <v>45662.618750000001</v>
      </c>
      <c r="H92" t="s">
        <v>5887</v>
      </c>
      <c r="I92" t="s">
        <v>1449</v>
      </c>
      <c r="J92">
        <v>6</v>
      </c>
      <c r="K92">
        <v>1</v>
      </c>
      <c r="L92" t="s">
        <v>1110</v>
      </c>
      <c r="M92" t="s">
        <v>1429</v>
      </c>
      <c r="N92" t="s">
        <v>1102</v>
      </c>
      <c r="O92" t="s">
        <v>1103</v>
      </c>
      <c r="P92" t="s">
        <v>1102</v>
      </c>
      <c r="Q92" t="s">
        <v>1103</v>
      </c>
      <c r="R92" t="s">
        <v>0</v>
      </c>
      <c r="T92" t="s">
        <v>5886</v>
      </c>
      <c r="U92">
        <v>144</v>
      </c>
      <c r="V92" t="s">
        <v>1752</v>
      </c>
      <c r="X92">
        <v>0</v>
      </c>
      <c r="Y92">
        <v>0</v>
      </c>
      <c r="AA92">
        <v>0</v>
      </c>
      <c r="AB92">
        <v>144</v>
      </c>
      <c r="AG92">
        <v>2025</v>
      </c>
      <c r="AH92">
        <v>1</v>
      </c>
      <c r="AI92" t="s">
        <v>5883</v>
      </c>
      <c r="AK92" t="s">
        <v>1515</v>
      </c>
    </row>
    <row r="93" spans="1:38" x14ac:dyDescent="0.25">
      <c r="A93" t="s">
        <v>1100</v>
      </c>
      <c r="B93" t="s">
        <v>5888</v>
      </c>
      <c r="C93" t="s">
        <v>1708</v>
      </c>
      <c r="D93" s="167">
        <v>45662.656944444403</v>
      </c>
      <c r="E93">
        <v>1</v>
      </c>
      <c r="F93" s="167">
        <v>45662.656944444403</v>
      </c>
      <c r="G93" s="167">
        <v>45662.670833333301</v>
      </c>
      <c r="H93" t="s">
        <v>5889</v>
      </c>
      <c r="I93" t="s">
        <v>1479</v>
      </c>
      <c r="J93">
        <v>6</v>
      </c>
      <c r="K93">
        <v>1</v>
      </c>
      <c r="L93" t="s">
        <v>1111</v>
      </c>
      <c r="M93" t="s">
        <v>1437</v>
      </c>
      <c r="N93" t="s">
        <v>1106</v>
      </c>
      <c r="O93" t="s">
        <v>1107</v>
      </c>
      <c r="P93" t="s">
        <v>1108</v>
      </c>
      <c r="Q93" t="s">
        <v>1109</v>
      </c>
      <c r="R93" t="s">
        <v>5890</v>
      </c>
      <c r="S93" t="s">
        <v>5674</v>
      </c>
      <c r="U93">
        <v>175</v>
      </c>
      <c r="V93" t="s">
        <v>5891</v>
      </c>
      <c r="W93" s="167">
        <v>45691.873611111099</v>
      </c>
      <c r="X93">
        <v>0</v>
      </c>
      <c r="Y93">
        <v>0</v>
      </c>
      <c r="Z93">
        <v>175</v>
      </c>
      <c r="AA93">
        <v>175</v>
      </c>
      <c r="AB93">
        <v>0</v>
      </c>
      <c r="AC93" t="s">
        <v>1446</v>
      </c>
      <c r="AD93" t="s">
        <v>1724</v>
      </c>
      <c r="AE93" t="s">
        <v>1725</v>
      </c>
      <c r="AF93" t="s">
        <v>1726</v>
      </c>
      <c r="AG93">
        <v>2025</v>
      </c>
      <c r="AH93">
        <v>1</v>
      </c>
      <c r="AI93" t="s">
        <v>5892</v>
      </c>
      <c r="AJ93" s="161">
        <v>45689</v>
      </c>
      <c r="AK93" t="s">
        <v>1426</v>
      </c>
      <c r="AL93" t="s">
        <v>5686</v>
      </c>
    </row>
    <row r="94" spans="1:38" x14ac:dyDescent="0.25">
      <c r="A94" t="s">
        <v>1100</v>
      </c>
      <c r="B94" t="s">
        <v>5888</v>
      </c>
      <c r="C94" t="s">
        <v>1708</v>
      </c>
      <c r="D94" s="167">
        <v>45662.656944444403</v>
      </c>
      <c r="E94">
        <v>1</v>
      </c>
      <c r="F94" s="167">
        <v>45662.656944444403</v>
      </c>
      <c r="G94" s="167">
        <v>45662.670833333301</v>
      </c>
      <c r="H94" t="s">
        <v>5893</v>
      </c>
      <c r="I94" t="s">
        <v>1444</v>
      </c>
      <c r="J94">
        <v>6</v>
      </c>
      <c r="K94">
        <v>1</v>
      </c>
      <c r="L94" t="s">
        <v>1111</v>
      </c>
      <c r="M94" t="s">
        <v>1437</v>
      </c>
      <c r="N94" t="s">
        <v>1106</v>
      </c>
      <c r="O94" t="s">
        <v>1107</v>
      </c>
      <c r="P94" t="s">
        <v>1108</v>
      </c>
      <c r="Q94" t="s">
        <v>1109</v>
      </c>
      <c r="R94" t="s">
        <v>5890</v>
      </c>
      <c r="S94" t="s">
        <v>5674</v>
      </c>
      <c r="U94">
        <v>420</v>
      </c>
      <c r="V94" t="s">
        <v>5891</v>
      </c>
      <c r="W94" s="167">
        <v>45691.873611111099</v>
      </c>
      <c r="X94">
        <v>420</v>
      </c>
      <c r="Y94">
        <v>0</v>
      </c>
      <c r="Z94">
        <v>0</v>
      </c>
      <c r="AA94">
        <v>0</v>
      </c>
      <c r="AB94">
        <v>0</v>
      </c>
      <c r="AC94" t="s">
        <v>0</v>
      </c>
      <c r="AG94">
        <v>2025</v>
      </c>
      <c r="AH94">
        <v>1</v>
      </c>
      <c r="AI94" t="s">
        <v>5892</v>
      </c>
      <c r="AJ94" s="161">
        <v>45689</v>
      </c>
      <c r="AK94" t="s">
        <v>1426</v>
      </c>
    </row>
    <row r="95" spans="1:38" x14ac:dyDescent="0.25">
      <c r="A95" t="s">
        <v>1100</v>
      </c>
      <c r="B95" t="s">
        <v>5894</v>
      </c>
      <c r="C95" t="s">
        <v>1324</v>
      </c>
      <c r="D95" s="167">
        <v>45662.682638888902</v>
      </c>
      <c r="E95">
        <v>1</v>
      </c>
      <c r="F95" s="167">
        <v>45662.682638888902</v>
      </c>
      <c r="G95" s="167">
        <v>45662.704166666699</v>
      </c>
      <c r="H95" t="s">
        <v>5895</v>
      </c>
      <c r="I95" t="s">
        <v>1430</v>
      </c>
      <c r="J95">
        <v>6</v>
      </c>
      <c r="K95">
        <v>1</v>
      </c>
      <c r="L95" t="s">
        <v>1105</v>
      </c>
      <c r="M95" t="s">
        <v>1425</v>
      </c>
      <c r="N95" t="s">
        <v>1106</v>
      </c>
      <c r="O95" t="s">
        <v>1107</v>
      </c>
      <c r="P95" t="s">
        <v>1108</v>
      </c>
      <c r="Q95" t="s">
        <v>1109</v>
      </c>
      <c r="R95" t="s">
        <v>0</v>
      </c>
      <c r="U95">
        <v>70</v>
      </c>
      <c r="V95" t="s">
        <v>1774</v>
      </c>
      <c r="X95">
        <v>0</v>
      </c>
      <c r="Y95">
        <v>0</v>
      </c>
      <c r="AA95">
        <v>0</v>
      </c>
      <c r="AB95">
        <v>70</v>
      </c>
      <c r="AG95">
        <v>2025</v>
      </c>
      <c r="AH95">
        <v>1</v>
      </c>
      <c r="AI95" t="s">
        <v>5896</v>
      </c>
      <c r="AK95" t="s">
        <v>1515</v>
      </c>
    </row>
    <row r="96" spans="1:38" x14ac:dyDescent="0.25">
      <c r="A96" t="s">
        <v>1100</v>
      </c>
      <c r="B96" t="s">
        <v>5894</v>
      </c>
      <c r="C96" t="s">
        <v>1324</v>
      </c>
      <c r="D96" s="167">
        <v>45662.682638888902</v>
      </c>
      <c r="E96">
        <v>1</v>
      </c>
      <c r="F96" s="167">
        <v>45662.682638888902</v>
      </c>
      <c r="G96" s="167">
        <v>45662.704166666699</v>
      </c>
      <c r="H96" t="s">
        <v>5897</v>
      </c>
      <c r="I96" t="s">
        <v>1440</v>
      </c>
      <c r="J96">
        <v>6</v>
      </c>
      <c r="K96">
        <v>1</v>
      </c>
      <c r="L96" t="s">
        <v>1105</v>
      </c>
      <c r="M96" t="s">
        <v>1425</v>
      </c>
      <c r="N96" t="s">
        <v>1106</v>
      </c>
      <c r="O96" t="s">
        <v>1107</v>
      </c>
      <c r="P96" t="s">
        <v>1108</v>
      </c>
      <c r="Q96" t="s">
        <v>1109</v>
      </c>
      <c r="R96" t="s">
        <v>0</v>
      </c>
      <c r="U96">
        <v>70</v>
      </c>
      <c r="V96" t="s">
        <v>1774</v>
      </c>
      <c r="X96">
        <v>0</v>
      </c>
      <c r="Y96">
        <v>0</v>
      </c>
      <c r="AA96">
        <v>0</v>
      </c>
      <c r="AB96">
        <v>70</v>
      </c>
      <c r="AG96">
        <v>2025</v>
      </c>
      <c r="AH96">
        <v>1</v>
      </c>
      <c r="AI96" t="s">
        <v>5896</v>
      </c>
      <c r="AK96" t="s">
        <v>1515</v>
      </c>
    </row>
    <row r="97" spans="1:38" x14ac:dyDescent="0.25">
      <c r="A97" t="s">
        <v>1100</v>
      </c>
      <c r="B97" t="s">
        <v>5894</v>
      </c>
      <c r="C97" t="s">
        <v>1324</v>
      </c>
      <c r="D97" s="167">
        <v>45662.682638888902</v>
      </c>
      <c r="E97">
        <v>1</v>
      </c>
      <c r="F97" s="167">
        <v>45662.682638888902</v>
      </c>
      <c r="G97" s="167">
        <v>45662.704166666699</v>
      </c>
      <c r="H97" t="s">
        <v>5898</v>
      </c>
      <c r="I97" t="s">
        <v>1441</v>
      </c>
      <c r="J97">
        <v>6</v>
      </c>
      <c r="K97">
        <v>1</v>
      </c>
      <c r="L97" t="s">
        <v>1105</v>
      </c>
      <c r="M97" t="s">
        <v>1425</v>
      </c>
      <c r="N97" t="s">
        <v>1106</v>
      </c>
      <c r="O97" t="s">
        <v>1107</v>
      </c>
      <c r="P97" t="s">
        <v>1108</v>
      </c>
      <c r="Q97" t="s">
        <v>1109</v>
      </c>
      <c r="R97" t="s">
        <v>0</v>
      </c>
      <c r="U97">
        <v>52.5</v>
      </c>
      <c r="V97" t="s">
        <v>1774</v>
      </c>
      <c r="X97">
        <v>0</v>
      </c>
      <c r="Y97">
        <v>0</v>
      </c>
      <c r="AA97">
        <v>0</v>
      </c>
      <c r="AB97">
        <v>52.5</v>
      </c>
      <c r="AG97">
        <v>2025</v>
      </c>
      <c r="AH97">
        <v>1</v>
      </c>
      <c r="AI97" t="s">
        <v>5896</v>
      </c>
      <c r="AK97" t="s">
        <v>1515</v>
      </c>
    </row>
    <row r="98" spans="1:38" x14ac:dyDescent="0.25">
      <c r="A98" t="s">
        <v>1100</v>
      </c>
      <c r="B98" t="s">
        <v>5899</v>
      </c>
      <c r="C98" t="s">
        <v>1179</v>
      </c>
      <c r="D98" s="167">
        <v>45662.682638888902</v>
      </c>
      <c r="E98">
        <v>1</v>
      </c>
      <c r="F98" s="167">
        <v>45662.682638888902</v>
      </c>
      <c r="G98" s="167">
        <v>45662.710416666698</v>
      </c>
      <c r="H98" t="s">
        <v>5900</v>
      </c>
      <c r="I98" t="s">
        <v>1474</v>
      </c>
      <c r="J98">
        <v>6</v>
      </c>
      <c r="K98">
        <v>1</v>
      </c>
      <c r="L98" t="s">
        <v>2418</v>
      </c>
      <c r="M98" t="s">
        <v>5680</v>
      </c>
      <c r="N98" t="s">
        <v>1102</v>
      </c>
      <c r="O98" t="s">
        <v>1103</v>
      </c>
      <c r="P98" t="s">
        <v>1102</v>
      </c>
      <c r="Q98" t="s">
        <v>1103</v>
      </c>
      <c r="R98" t="s">
        <v>0</v>
      </c>
      <c r="T98" t="s">
        <v>5901</v>
      </c>
      <c r="U98">
        <v>120</v>
      </c>
      <c r="V98" t="s">
        <v>1778</v>
      </c>
      <c r="X98">
        <v>0</v>
      </c>
      <c r="Y98">
        <v>0</v>
      </c>
      <c r="AA98">
        <v>0</v>
      </c>
      <c r="AB98">
        <v>120</v>
      </c>
      <c r="AG98">
        <v>2025</v>
      </c>
      <c r="AH98">
        <v>1</v>
      </c>
      <c r="AI98" t="s">
        <v>5902</v>
      </c>
      <c r="AK98" t="s">
        <v>1515</v>
      </c>
    </row>
    <row r="99" spans="1:38" x14ac:dyDescent="0.25">
      <c r="A99" t="s">
        <v>1100</v>
      </c>
      <c r="B99" t="s">
        <v>3486</v>
      </c>
      <c r="C99" t="s">
        <v>1708</v>
      </c>
      <c r="D99" s="167">
        <v>45662.682638888902</v>
      </c>
      <c r="E99">
        <v>1</v>
      </c>
      <c r="F99" s="167">
        <v>45662.682638888902</v>
      </c>
      <c r="G99" s="167">
        <v>45662.695833333302</v>
      </c>
      <c r="H99" t="s">
        <v>5903</v>
      </c>
      <c r="I99" t="s">
        <v>1438</v>
      </c>
      <c r="J99">
        <v>6</v>
      </c>
      <c r="K99">
        <v>1</v>
      </c>
      <c r="L99" t="s">
        <v>1110</v>
      </c>
      <c r="M99" t="s">
        <v>1429</v>
      </c>
      <c r="N99" t="s">
        <v>1106</v>
      </c>
      <c r="O99" t="s">
        <v>1107</v>
      </c>
      <c r="P99" t="s">
        <v>1108</v>
      </c>
      <c r="Q99" t="s">
        <v>1109</v>
      </c>
      <c r="R99" t="s">
        <v>5904</v>
      </c>
      <c r="S99" t="s">
        <v>2256</v>
      </c>
      <c r="U99">
        <v>56</v>
      </c>
      <c r="V99" t="s">
        <v>1722</v>
      </c>
      <c r="W99" s="167">
        <v>45674.769444444399</v>
      </c>
      <c r="X99">
        <v>56</v>
      </c>
      <c r="Y99">
        <v>0</v>
      </c>
      <c r="Z99">
        <v>0</v>
      </c>
      <c r="AA99">
        <v>0</v>
      </c>
      <c r="AB99">
        <v>0</v>
      </c>
      <c r="AC99" t="s">
        <v>0</v>
      </c>
      <c r="AG99">
        <v>2025</v>
      </c>
      <c r="AH99">
        <v>1</v>
      </c>
      <c r="AI99" t="s">
        <v>5905</v>
      </c>
      <c r="AJ99" s="161">
        <v>45672</v>
      </c>
      <c r="AK99" t="s">
        <v>1426</v>
      </c>
    </row>
    <row r="100" spans="1:38" x14ac:dyDescent="0.25">
      <c r="A100" t="s">
        <v>1100</v>
      </c>
      <c r="B100" t="s">
        <v>3486</v>
      </c>
      <c r="C100" t="s">
        <v>1708</v>
      </c>
      <c r="D100" s="167">
        <v>45662.682638888902</v>
      </c>
      <c r="E100">
        <v>1</v>
      </c>
      <c r="F100" s="167">
        <v>45662.682638888902</v>
      </c>
      <c r="G100" s="167">
        <v>45662.695833333302</v>
      </c>
      <c r="H100" t="s">
        <v>5906</v>
      </c>
      <c r="I100" t="s">
        <v>1440</v>
      </c>
      <c r="J100">
        <v>6</v>
      </c>
      <c r="K100">
        <v>1</v>
      </c>
      <c r="L100" t="s">
        <v>1110</v>
      </c>
      <c r="M100" t="s">
        <v>1429</v>
      </c>
      <c r="N100" t="s">
        <v>1106</v>
      </c>
      <c r="O100" t="s">
        <v>1107</v>
      </c>
      <c r="P100" t="s">
        <v>1108</v>
      </c>
      <c r="Q100" t="s">
        <v>1109</v>
      </c>
      <c r="R100" t="s">
        <v>5904</v>
      </c>
      <c r="S100" t="s">
        <v>2256</v>
      </c>
      <c r="U100">
        <v>70</v>
      </c>
      <c r="V100" t="s">
        <v>1722</v>
      </c>
      <c r="W100" s="167">
        <v>45674.769444444399</v>
      </c>
      <c r="X100">
        <v>70</v>
      </c>
      <c r="Y100">
        <v>0</v>
      </c>
      <c r="Z100">
        <v>0</v>
      </c>
      <c r="AA100">
        <v>0</v>
      </c>
      <c r="AB100">
        <v>0</v>
      </c>
      <c r="AC100" t="s">
        <v>0</v>
      </c>
      <c r="AG100">
        <v>2025</v>
      </c>
      <c r="AH100">
        <v>1</v>
      </c>
      <c r="AI100" t="s">
        <v>5905</v>
      </c>
      <c r="AJ100" s="161">
        <v>45672</v>
      </c>
      <c r="AK100" t="s">
        <v>1426</v>
      </c>
    </row>
    <row r="101" spans="1:38" x14ac:dyDescent="0.25">
      <c r="A101" t="s">
        <v>1100</v>
      </c>
      <c r="B101" t="s">
        <v>3486</v>
      </c>
      <c r="C101" t="s">
        <v>1708</v>
      </c>
      <c r="D101" s="167">
        <v>45662.682638888902</v>
      </c>
      <c r="E101">
        <v>1</v>
      </c>
      <c r="F101" s="167">
        <v>45662.682638888902</v>
      </c>
      <c r="G101" s="167">
        <v>45662.695833333302</v>
      </c>
      <c r="H101" t="s">
        <v>5907</v>
      </c>
      <c r="I101" t="s">
        <v>1441</v>
      </c>
      <c r="J101">
        <v>6</v>
      </c>
      <c r="K101">
        <v>1</v>
      </c>
      <c r="L101" t="s">
        <v>1110</v>
      </c>
      <c r="M101" t="s">
        <v>1429</v>
      </c>
      <c r="N101" t="s">
        <v>1106</v>
      </c>
      <c r="O101" t="s">
        <v>1107</v>
      </c>
      <c r="P101" t="s">
        <v>1108</v>
      </c>
      <c r="Q101" t="s">
        <v>1109</v>
      </c>
      <c r="R101" t="s">
        <v>5904</v>
      </c>
      <c r="S101" t="s">
        <v>2256</v>
      </c>
      <c r="U101">
        <v>52.5</v>
      </c>
      <c r="V101" t="s">
        <v>1722</v>
      </c>
      <c r="W101" s="167">
        <v>45674.769444444399</v>
      </c>
      <c r="X101">
        <v>52.5</v>
      </c>
      <c r="Y101">
        <v>0</v>
      </c>
      <c r="Z101">
        <v>0</v>
      </c>
      <c r="AA101">
        <v>0</v>
      </c>
      <c r="AB101">
        <v>0</v>
      </c>
      <c r="AC101" t="s">
        <v>0</v>
      </c>
      <c r="AG101">
        <v>2025</v>
      </c>
      <c r="AH101">
        <v>1</v>
      </c>
      <c r="AI101" t="s">
        <v>5905</v>
      </c>
      <c r="AJ101" s="161">
        <v>45672</v>
      </c>
      <c r="AK101" t="s">
        <v>1426</v>
      </c>
    </row>
    <row r="102" spans="1:38" x14ac:dyDescent="0.25">
      <c r="A102" t="s">
        <v>1100</v>
      </c>
      <c r="B102" t="s">
        <v>5908</v>
      </c>
      <c r="C102" t="s">
        <v>5909</v>
      </c>
      <c r="D102" s="167">
        <v>45662.690972222197</v>
      </c>
      <c r="E102">
        <v>1</v>
      </c>
      <c r="F102" s="167">
        <v>45662.690972222197</v>
      </c>
      <c r="G102" s="167">
        <v>45662.764583333301</v>
      </c>
      <c r="H102" t="s">
        <v>5910</v>
      </c>
      <c r="I102" t="s">
        <v>1424</v>
      </c>
      <c r="J102">
        <v>6</v>
      </c>
      <c r="K102">
        <v>1</v>
      </c>
      <c r="L102" t="s">
        <v>1300</v>
      </c>
      <c r="M102" t="s">
        <v>5911</v>
      </c>
      <c r="N102" t="s">
        <v>1253</v>
      </c>
      <c r="O102" t="s">
        <v>1254</v>
      </c>
      <c r="P102" t="s">
        <v>1260</v>
      </c>
      <c r="Q102" t="s">
        <v>1261</v>
      </c>
      <c r="R102" t="s">
        <v>5912</v>
      </c>
      <c r="S102" t="s">
        <v>781</v>
      </c>
      <c r="T102" t="s">
        <v>5913</v>
      </c>
      <c r="U102">
        <v>37.799999999999997</v>
      </c>
      <c r="V102" t="s">
        <v>1750</v>
      </c>
      <c r="W102" s="167">
        <v>45684.065277777801</v>
      </c>
      <c r="X102">
        <v>0</v>
      </c>
      <c r="Y102">
        <v>0</v>
      </c>
      <c r="Z102">
        <v>37.799999999999997</v>
      </c>
      <c r="AA102">
        <v>37.799999999999997</v>
      </c>
      <c r="AB102">
        <v>0</v>
      </c>
      <c r="AC102" t="s">
        <v>1476</v>
      </c>
      <c r="AD102" t="s">
        <v>1742</v>
      </c>
      <c r="AE102" t="s">
        <v>1737</v>
      </c>
      <c r="AF102" t="s">
        <v>1743</v>
      </c>
      <c r="AG102">
        <v>2025</v>
      </c>
      <c r="AH102">
        <v>1</v>
      </c>
      <c r="AI102" t="s">
        <v>5914</v>
      </c>
      <c r="AJ102" s="167">
        <v>45684.065277777801</v>
      </c>
      <c r="AK102" t="s">
        <v>1426</v>
      </c>
      <c r="AL102" t="s">
        <v>5686</v>
      </c>
    </row>
    <row r="103" spans="1:38" x14ac:dyDescent="0.25">
      <c r="A103" t="s">
        <v>1100</v>
      </c>
      <c r="B103" t="s">
        <v>5908</v>
      </c>
      <c r="C103" t="s">
        <v>5909</v>
      </c>
      <c r="D103" s="167">
        <v>45662.690972222197</v>
      </c>
      <c r="E103">
        <v>1</v>
      </c>
      <c r="F103" s="167">
        <v>45662.690972222197</v>
      </c>
      <c r="G103" s="167">
        <v>45662.764583333301</v>
      </c>
      <c r="H103" t="s">
        <v>5915</v>
      </c>
      <c r="I103" t="s">
        <v>1424</v>
      </c>
      <c r="J103">
        <v>6</v>
      </c>
      <c r="K103">
        <v>1</v>
      </c>
      <c r="L103" t="s">
        <v>1300</v>
      </c>
      <c r="M103" t="s">
        <v>5911</v>
      </c>
      <c r="N103" t="s">
        <v>1253</v>
      </c>
      <c r="O103" t="s">
        <v>1254</v>
      </c>
      <c r="P103" t="s">
        <v>1260</v>
      </c>
      <c r="Q103" t="s">
        <v>1261</v>
      </c>
      <c r="R103" t="s">
        <v>5912</v>
      </c>
      <c r="S103" t="s">
        <v>781</v>
      </c>
      <c r="T103" t="s">
        <v>5916</v>
      </c>
      <c r="U103">
        <v>37.799999999999997</v>
      </c>
      <c r="V103" t="s">
        <v>1750</v>
      </c>
      <c r="W103" s="167">
        <v>45684.065277777801</v>
      </c>
      <c r="X103">
        <v>0</v>
      </c>
      <c r="Y103">
        <v>0</v>
      </c>
      <c r="Z103">
        <v>37.799999999999997</v>
      </c>
      <c r="AA103">
        <v>37.799999999999997</v>
      </c>
      <c r="AB103">
        <v>0</v>
      </c>
      <c r="AC103" t="s">
        <v>1476</v>
      </c>
      <c r="AD103" t="s">
        <v>1742</v>
      </c>
      <c r="AE103" t="s">
        <v>1737</v>
      </c>
      <c r="AF103" t="s">
        <v>1743</v>
      </c>
      <c r="AG103">
        <v>2025</v>
      </c>
      <c r="AH103">
        <v>1</v>
      </c>
      <c r="AI103" t="s">
        <v>5914</v>
      </c>
      <c r="AJ103" s="167">
        <v>45684.065277777801</v>
      </c>
      <c r="AK103" t="s">
        <v>1426</v>
      </c>
      <c r="AL103" t="s">
        <v>5686</v>
      </c>
    </row>
    <row r="104" spans="1:38" x14ac:dyDescent="0.25">
      <c r="A104" t="s">
        <v>1100</v>
      </c>
      <c r="B104" t="s">
        <v>5908</v>
      </c>
      <c r="C104" t="s">
        <v>5909</v>
      </c>
      <c r="D104" s="167">
        <v>45662.690972222197</v>
      </c>
      <c r="E104">
        <v>1</v>
      </c>
      <c r="F104" s="167">
        <v>45662.690972222197</v>
      </c>
      <c r="G104" s="167">
        <v>45662.764583333301</v>
      </c>
      <c r="H104" t="s">
        <v>5917</v>
      </c>
      <c r="I104" t="s">
        <v>1465</v>
      </c>
      <c r="J104">
        <v>6</v>
      </c>
      <c r="K104">
        <v>1</v>
      </c>
      <c r="L104" t="s">
        <v>1300</v>
      </c>
      <c r="M104" t="s">
        <v>5911</v>
      </c>
      <c r="N104" t="s">
        <v>1253</v>
      </c>
      <c r="O104" t="s">
        <v>1254</v>
      </c>
      <c r="P104" t="s">
        <v>1260</v>
      </c>
      <c r="Q104" t="s">
        <v>1261</v>
      </c>
      <c r="R104" t="s">
        <v>5912</v>
      </c>
      <c r="S104" t="s">
        <v>781</v>
      </c>
      <c r="T104" t="s">
        <v>5913</v>
      </c>
      <c r="U104">
        <v>642.6</v>
      </c>
      <c r="V104" t="s">
        <v>1750</v>
      </c>
      <c r="W104" s="167">
        <v>45684.065277777801</v>
      </c>
      <c r="X104">
        <v>0</v>
      </c>
      <c r="Y104">
        <v>0</v>
      </c>
      <c r="Z104">
        <v>642.6</v>
      </c>
      <c r="AA104">
        <v>642.6</v>
      </c>
      <c r="AB104">
        <v>0</v>
      </c>
      <c r="AC104" t="s">
        <v>1476</v>
      </c>
      <c r="AD104" t="s">
        <v>1742</v>
      </c>
      <c r="AE104" t="s">
        <v>1737</v>
      </c>
      <c r="AF104" t="s">
        <v>1743</v>
      </c>
      <c r="AG104">
        <v>2025</v>
      </c>
      <c r="AH104">
        <v>1</v>
      </c>
      <c r="AI104" t="s">
        <v>5914</v>
      </c>
      <c r="AJ104" s="167">
        <v>45684.065277777801</v>
      </c>
      <c r="AK104" t="s">
        <v>1426</v>
      </c>
      <c r="AL104" t="s">
        <v>5686</v>
      </c>
    </row>
    <row r="105" spans="1:38" x14ac:dyDescent="0.25">
      <c r="A105" t="s">
        <v>1100</v>
      </c>
      <c r="B105" t="s">
        <v>3484</v>
      </c>
      <c r="C105" t="s">
        <v>1240</v>
      </c>
      <c r="D105" s="167">
        <v>45662.715277777803</v>
      </c>
      <c r="E105">
        <v>1</v>
      </c>
      <c r="F105" s="167">
        <v>45662.715277777803</v>
      </c>
      <c r="G105" s="167">
        <v>45662.741666666698</v>
      </c>
      <c r="H105" t="s">
        <v>5918</v>
      </c>
      <c r="I105" t="s">
        <v>1430</v>
      </c>
      <c r="J105">
        <v>6</v>
      </c>
      <c r="K105">
        <v>1</v>
      </c>
      <c r="L105" t="s">
        <v>1110</v>
      </c>
      <c r="M105" t="s">
        <v>1429</v>
      </c>
      <c r="N105" t="s">
        <v>1106</v>
      </c>
      <c r="O105" t="s">
        <v>1107</v>
      </c>
      <c r="P105" t="s">
        <v>1108</v>
      </c>
      <c r="Q105" t="s">
        <v>1109</v>
      </c>
      <c r="R105" t="s">
        <v>5919</v>
      </c>
      <c r="S105" t="s">
        <v>2256</v>
      </c>
      <c r="U105">
        <v>70</v>
      </c>
      <c r="V105" t="s">
        <v>1722</v>
      </c>
      <c r="W105" s="167">
        <v>45674.769444444399</v>
      </c>
      <c r="X105">
        <v>70</v>
      </c>
      <c r="Y105">
        <v>0</v>
      </c>
      <c r="Z105">
        <v>0</v>
      </c>
      <c r="AA105">
        <v>0</v>
      </c>
      <c r="AB105">
        <v>0</v>
      </c>
      <c r="AC105" t="s">
        <v>0</v>
      </c>
      <c r="AG105">
        <v>2025</v>
      </c>
      <c r="AH105">
        <v>1</v>
      </c>
      <c r="AI105" t="s">
        <v>5920</v>
      </c>
      <c r="AJ105" s="161">
        <v>45672</v>
      </c>
      <c r="AK105" t="s">
        <v>1426</v>
      </c>
    </row>
    <row r="106" spans="1:38" x14ac:dyDescent="0.25">
      <c r="A106" t="s">
        <v>1100</v>
      </c>
      <c r="B106" t="s">
        <v>3484</v>
      </c>
      <c r="C106" t="s">
        <v>1240</v>
      </c>
      <c r="D106" s="167">
        <v>45662.715277777803</v>
      </c>
      <c r="E106">
        <v>1</v>
      </c>
      <c r="F106" s="167">
        <v>45662.715277777803</v>
      </c>
      <c r="G106" s="167">
        <v>45662.741666666698</v>
      </c>
      <c r="H106" t="s">
        <v>5921</v>
      </c>
      <c r="I106" t="s">
        <v>1438</v>
      </c>
      <c r="J106">
        <v>6</v>
      </c>
      <c r="K106">
        <v>1</v>
      </c>
      <c r="L106" t="s">
        <v>1110</v>
      </c>
      <c r="M106" t="s">
        <v>1429</v>
      </c>
      <c r="N106" t="s">
        <v>1106</v>
      </c>
      <c r="O106" t="s">
        <v>1107</v>
      </c>
      <c r="P106" t="s">
        <v>1108</v>
      </c>
      <c r="Q106" t="s">
        <v>1109</v>
      </c>
      <c r="R106" t="s">
        <v>5919</v>
      </c>
      <c r="S106" t="s">
        <v>2256</v>
      </c>
      <c r="U106">
        <v>56</v>
      </c>
      <c r="V106" t="s">
        <v>1722</v>
      </c>
      <c r="W106" s="167">
        <v>45674.769444444399</v>
      </c>
      <c r="X106">
        <v>56</v>
      </c>
      <c r="Y106">
        <v>0</v>
      </c>
      <c r="Z106">
        <v>0</v>
      </c>
      <c r="AA106">
        <v>0</v>
      </c>
      <c r="AB106">
        <v>0</v>
      </c>
      <c r="AC106" t="s">
        <v>0</v>
      </c>
      <c r="AG106">
        <v>2025</v>
      </c>
      <c r="AH106">
        <v>1</v>
      </c>
      <c r="AI106" t="s">
        <v>5920</v>
      </c>
      <c r="AJ106" s="161">
        <v>45672</v>
      </c>
      <c r="AK106" t="s">
        <v>1426</v>
      </c>
    </row>
    <row r="107" spans="1:38" x14ac:dyDescent="0.25">
      <c r="A107" t="s">
        <v>1100</v>
      </c>
      <c r="B107" t="s">
        <v>3484</v>
      </c>
      <c r="C107" t="s">
        <v>1240</v>
      </c>
      <c r="D107" s="167">
        <v>45662.715277777803</v>
      </c>
      <c r="E107">
        <v>1</v>
      </c>
      <c r="F107" s="167">
        <v>45662.715277777803</v>
      </c>
      <c r="G107" s="167">
        <v>45662.741666666698</v>
      </c>
      <c r="H107" t="s">
        <v>5922</v>
      </c>
      <c r="I107" t="s">
        <v>1440</v>
      </c>
      <c r="J107">
        <v>6</v>
      </c>
      <c r="K107">
        <v>1</v>
      </c>
      <c r="L107" t="s">
        <v>1110</v>
      </c>
      <c r="M107" t="s">
        <v>1429</v>
      </c>
      <c r="N107" t="s">
        <v>1106</v>
      </c>
      <c r="O107" t="s">
        <v>1107</v>
      </c>
      <c r="P107" t="s">
        <v>1108</v>
      </c>
      <c r="Q107" t="s">
        <v>1109</v>
      </c>
      <c r="R107" t="s">
        <v>5919</v>
      </c>
      <c r="S107" t="s">
        <v>2256</v>
      </c>
      <c r="U107">
        <v>70</v>
      </c>
      <c r="V107" t="s">
        <v>1722</v>
      </c>
      <c r="W107" s="167">
        <v>45674.769444444399</v>
      </c>
      <c r="X107">
        <v>70</v>
      </c>
      <c r="Y107">
        <v>0</v>
      </c>
      <c r="Z107">
        <v>0</v>
      </c>
      <c r="AA107">
        <v>0</v>
      </c>
      <c r="AB107">
        <v>0</v>
      </c>
      <c r="AC107" t="s">
        <v>0</v>
      </c>
      <c r="AG107">
        <v>2025</v>
      </c>
      <c r="AH107">
        <v>1</v>
      </c>
      <c r="AI107" t="s">
        <v>5920</v>
      </c>
      <c r="AJ107" s="161">
        <v>45672</v>
      </c>
      <c r="AK107" t="s">
        <v>1426</v>
      </c>
    </row>
    <row r="108" spans="1:38" x14ac:dyDescent="0.25">
      <c r="A108" t="s">
        <v>1100</v>
      </c>
      <c r="B108" t="s">
        <v>3484</v>
      </c>
      <c r="C108" t="s">
        <v>1240</v>
      </c>
      <c r="D108" s="167">
        <v>45662.715277777803</v>
      </c>
      <c r="E108">
        <v>1</v>
      </c>
      <c r="F108" s="167">
        <v>45662.715277777803</v>
      </c>
      <c r="G108" s="167">
        <v>45662.741666666698</v>
      </c>
      <c r="H108" t="s">
        <v>5923</v>
      </c>
      <c r="I108" t="s">
        <v>1441</v>
      </c>
      <c r="J108">
        <v>6</v>
      </c>
      <c r="K108">
        <v>1</v>
      </c>
      <c r="L108" t="s">
        <v>1110</v>
      </c>
      <c r="M108" t="s">
        <v>1429</v>
      </c>
      <c r="N108" t="s">
        <v>1106</v>
      </c>
      <c r="O108" t="s">
        <v>1107</v>
      </c>
      <c r="P108" t="s">
        <v>1108</v>
      </c>
      <c r="Q108" t="s">
        <v>1109</v>
      </c>
      <c r="R108" t="s">
        <v>5919</v>
      </c>
      <c r="S108" t="s">
        <v>2256</v>
      </c>
      <c r="U108">
        <v>52.5</v>
      </c>
      <c r="V108" t="s">
        <v>1722</v>
      </c>
      <c r="W108" s="167">
        <v>45674.769444444399</v>
      </c>
      <c r="X108">
        <v>52.5</v>
      </c>
      <c r="Y108">
        <v>0</v>
      </c>
      <c r="Z108">
        <v>0</v>
      </c>
      <c r="AA108">
        <v>0</v>
      </c>
      <c r="AB108">
        <v>0</v>
      </c>
      <c r="AC108" t="s">
        <v>0</v>
      </c>
      <c r="AG108">
        <v>2025</v>
      </c>
      <c r="AH108">
        <v>1</v>
      </c>
      <c r="AI108" t="s">
        <v>5920</v>
      </c>
      <c r="AJ108" s="161">
        <v>45672</v>
      </c>
      <c r="AK108" t="s">
        <v>1426</v>
      </c>
    </row>
    <row r="109" spans="1:38" x14ac:dyDescent="0.25">
      <c r="A109" t="s">
        <v>1100</v>
      </c>
      <c r="B109" t="s">
        <v>5924</v>
      </c>
      <c r="C109" t="s">
        <v>1269</v>
      </c>
      <c r="D109" s="167">
        <v>45662.757638888899</v>
      </c>
      <c r="E109">
        <v>1</v>
      </c>
      <c r="F109" s="167">
        <v>45662.757638888899</v>
      </c>
      <c r="G109" s="167">
        <v>45662.7993055556</v>
      </c>
      <c r="H109" t="s">
        <v>5925</v>
      </c>
      <c r="I109" t="s">
        <v>1424</v>
      </c>
      <c r="J109">
        <v>6</v>
      </c>
      <c r="K109">
        <v>1</v>
      </c>
      <c r="L109" t="s">
        <v>1105</v>
      </c>
      <c r="M109" t="s">
        <v>1425</v>
      </c>
      <c r="N109" t="s">
        <v>1102</v>
      </c>
      <c r="O109" t="s">
        <v>1103</v>
      </c>
      <c r="P109" t="s">
        <v>1102</v>
      </c>
      <c r="Q109" t="s">
        <v>1103</v>
      </c>
      <c r="R109" t="s">
        <v>0</v>
      </c>
      <c r="U109">
        <v>0</v>
      </c>
      <c r="V109" t="s">
        <v>5926</v>
      </c>
      <c r="X109">
        <v>0</v>
      </c>
      <c r="Y109">
        <v>0</v>
      </c>
      <c r="AA109">
        <v>0</v>
      </c>
      <c r="AB109">
        <v>0</v>
      </c>
      <c r="AG109">
        <v>2025</v>
      </c>
      <c r="AH109">
        <v>1</v>
      </c>
      <c r="AI109" t="s">
        <v>5927</v>
      </c>
      <c r="AK109" t="s">
        <v>1515</v>
      </c>
    </row>
    <row r="110" spans="1:38" x14ac:dyDescent="0.25">
      <c r="A110" t="s">
        <v>1100</v>
      </c>
      <c r="B110" t="s">
        <v>5924</v>
      </c>
      <c r="C110" t="s">
        <v>1269</v>
      </c>
      <c r="D110" s="167">
        <v>45662.757638888899</v>
      </c>
      <c r="E110">
        <v>1</v>
      </c>
      <c r="F110" s="167">
        <v>45662.757638888899</v>
      </c>
      <c r="G110" s="167">
        <v>45662.7993055556</v>
      </c>
      <c r="H110" t="s">
        <v>5928</v>
      </c>
      <c r="I110" t="s">
        <v>1427</v>
      </c>
      <c r="J110">
        <v>6</v>
      </c>
      <c r="K110">
        <v>1</v>
      </c>
      <c r="L110" t="s">
        <v>1105</v>
      </c>
      <c r="M110" t="s">
        <v>1425</v>
      </c>
      <c r="N110" t="s">
        <v>1102</v>
      </c>
      <c r="O110" t="s">
        <v>1103</v>
      </c>
      <c r="P110" t="s">
        <v>1102</v>
      </c>
      <c r="Q110" t="s">
        <v>1103</v>
      </c>
      <c r="R110" t="s">
        <v>0</v>
      </c>
      <c r="T110" t="s">
        <v>5929</v>
      </c>
      <c r="U110">
        <v>420</v>
      </c>
      <c r="V110" t="s">
        <v>5926</v>
      </c>
      <c r="X110">
        <v>0</v>
      </c>
      <c r="Y110">
        <v>0</v>
      </c>
      <c r="AA110">
        <v>0</v>
      </c>
      <c r="AB110">
        <v>420</v>
      </c>
      <c r="AG110">
        <v>2025</v>
      </c>
      <c r="AH110">
        <v>1</v>
      </c>
      <c r="AI110" t="s">
        <v>5927</v>
      </c>
      <c r="AK110" t="s">
        <v>1515</v>
      </c>
    </row>
    <row r="111" spans="1:38" x14ac:dyDescent="0.25">
      <c r="A111" t="s">
        <v>1100</v>
      </c>
      <c r="B111" t="s">
        <v>5930</v>
      </c>
      <c r="C111" t="s">
        <v>2496</v>
      </c>
      <c r="D111" s="167">
        <v>45662.802083333299</v>
      </c>
      <c r="E111">
        <v>1</v>
      </c>
      <c r="F111" s="167">
        <v>45662.802083333299</v>
      </c>
      <c r="G111" s="167">
        <v>45662.84375</v>
      </c>
      <c r="H111" t="s">
        <v>5931</v>
      </c>
      <c r="I111" t="s">
        <v>1424</v>
      </c>
      <c r="J111">
        <v>6</v>
      </c>
      <c r="K111">
        <v>1</v>
      </c>
      <c r="L111" t="s">
        <v>1300</v>
      </c>
      <c r="M111" t="s">
        <v>5911</v>
      </c>
      <c r="N111" t="s">
        <v>1102</v>
      </c>
      <c r="O111" t="s">
        <v>1103</v>
      </c>
      <c r="P111" t="s">
        <v>1102</v>
      </c>
      <c r="Q111" t="s">
        <v>1103</v>
      </c>
      <c r="R111" t="s">
        <v>0</v>
      </c>
      <c r="U111">
        <v>0</v>
      </c>
      <c r="V111" t="s">
        <v>1719</v>
      </c>
      <c r="X111">
        <v>0</v>
      </c>
      <c r="Y111">
        <v>0</v>
      </c>
      <c r="AA111">
        <v>0</v>
      </c>
      <c r="AB111">
        <v>0</v>
      </c>
      <c r="AG111">
        <v>2025</v>
      </c>
      <c r="AH111">
        <v>1</v>
      </c>
      <c r="AI111" t="s">
        <v>5932</v>
      </c>
      <c r="AK111" t="s">
        <v>1515</v>
      </c>
    </row>
    <row r="112" spans="1:38" x14ac:dyDescent="0.25">
      <c r="A112" t="s">
        <v>1100</v>
      </c>
      <c r="B112" t="s">
        <v>5930</v>
      </c>
      <c r="C112" t="s">
        <v>2496</v>
      </c>
      <c r="D112" s="167">
        <v>45662.802083333299</v>
      </c>
      <c r="E112">
        <v>1</v>
      </c>
      <c r="F112" s="167">
        <v>45662.802083333299</v>
      </c>
      <c r="G112" s="167">
        <v>45662.84375</v>
      </c>
      <c r="H112" t="s">
        <v>5933</v>
      </c>
      <c r="I112" t="s">
        <v>1424</v>
      </c>
      <c r="J112">
        <v>6</v>
      </c>
      <c r="K112">
        <v>1</v>
      </c>
      <c r="L112" t="s">
        <v>1300</v>
      </c>
      <c r="M112" t="s">
        <v>5911</v>
      </c>
      <c r="N112" t="s">
        <v>1102</v>
      </c>
      <c r="O112" t="s">
        <v>1103</v>
      </c>
      <c r="P112" t="s">
        <v>1102</v>
      </c>
      <c r="Q112" t="s">
        <v>1103</v>
      </c>
      <c r="R112" t="s">
        <v>0</v>
      </c>
      <c r="U112">
        <v>0</v>
      </c>
      <c r="V112" t="s">
        <v>1719</v>
      </c>
      <c r="X112">
        <v>0</v>
      </c>
      <c r="Y112">
        <v>0</v>
      </c>
      <c r="AA112">
        <v>0</v>
      </c>
      <c r="AB112">
        <v>0</v>
      </c>
      <c r="AG112">
        <v>2025</v>
      </c>
      <c r="AH112">
        <v>1</v>
      </c>
      <c r="AI112" t="s">
        <v>5932</v>
      </c>
      <c r="AK112" t="s">
        <v>1515</v>
      </c>
    </row>
    <row r="113" spans="1:38" x14ac:dyDescent="0.25">
      <c r="A113" t="s">
        <v>1100</v>
      </c>
      <c r="B113" t="s">
        <v>5930</v>
      </c>
      <c r="C113" t="s">
        <v>2496</v>
      </c>
      <c r="D113" s="167">
        <v>45662.802083333299</v>
      </c>
      <c r="E113">
        <v>1</v>
      </c>
      <c r="F113" s="167">
        <v>45662.802083333299</v>
      </c>
      <c r="G113" s="167">
        <v>45662.84375</v>
      </c>
      <c r="H113" t="s">
        <v>5934</v>
      </c>
      <c r="I113" t="s">
        <v>1427</v>
      </c>
      <c r="J113">
        <v>6</v>
      </c>
      <c r="K113">
        <v>1</v>
      </c>
      <c r="L113" t="s">
        <v>1300</v>
      </c>
      <c r="M113" t="s">
        <v>5911</v>
      </c>
      <c r="N113" t="s">
        <v>1102</v>
      </c>
      <c r="O113" t="s">
        <v>1103</v>
      </c>
      <c r="P113" t="s">
        <v>1102</v>
      </c>
      <c r="Q113" t="s">
        <v>1103</v>
      </c>
      <c r="R113" t="s">
        <v>0</v>
      </c>
      <c r="T113" t="s">
        <v>5935</v>
      </c>
      <c r="U113">
        <v>336</v>
      </c>
      <c r="V113" t="s">
        <v>1719</v>
      </c>
      <c r="X113">
        <v>0</v>
      </c>
      <c r="Y113">
        <v>0</v>
      </c>
      <c r="AA113">
        <v>0</v>
      </c>
      <c r="AB113">
        <v>336</v>
      </c>
      <c r="AG113">
        <v>2025</v>
      </c>
      <c r="AH113">
        <v>1</v>
      </c>
      <c r="AI113" t="s">
        <v>5932</v>
      </c>
      <c r="AK113" t="s">
        <v>1515</v>
      </c>
    </row>
    <row r="114" spans="1:38" x14ac:dyDescent="0.25">
      <c r="A114" t="s">
        <v>1100</v>
      </c>
      <c r="B114" t="s">
        <v>3523</v>
      </c>
      <c r="C114" t="s">
        <v>3524</v>
      </c>
      <c r="D114" s="167">
        <v>45662.8034722222</v>
      </c>
      <c r="E114">
        <v>1</v>
      </c>
      <c r="F114" s="167">
        <v>45662.8034722222</v>
      </c>
      <c r="G114" s="167">
        <v>45662.827777777798</v>
      </c>
      <c r="H114" t="s">
        <v>5936</v>
      </c>
      <c r="I114" t="s">
        <v>1430</v>
      </c>
      <c r="J114">
        <v>6</v>
      </c>
      <c r="K114">
        <v>1</v>
      </c>
      <c r="L114" t="s">
        <v>1105</v>
      </c>
      <c r="M114" t="s">
        <v>1425</v>
      </c>
      <c r="N114" t="s">
        <v>1106</v>
      </c>
      <c r="O114" t="s">
        <v>1107</v>
      </c>
      <c r="P114" t="s">
        <v>1108</v>
      </c>
      <c r="Q114" t="s">
        <v>1109</v>
      </c>
      <c r="R114" t="s">
        <v>5937</v>
      </c>
      <c r="S114" t="s">
        <v>2268</v>
      </c>
      <c r="U114">
        <v>70</v>
      </c>
      <c r="V114" t="s">
        <v>1789</v>
      </c>
      <c r="W114" s="167">
        <v>45681.704861111102</v>
      </c>
      <c r="X114">
        <v>70</v>
      </c>
      <c r="Y114">
        <v>0</v>
      </c>
      <c r="Z114">
        <v>0</v>
      </c>
      <c r="AA114">
        <v>0</v>
      </c>
      <c r="AB114">
        <v>0</v>
      </c>
      <c r="AC114" t="s">
        <v>0</v>
      </c>
      <c r="AG114">
        <v>2025</v>
      </c>
      <c r="AH114">
        <v>1</v>
      </c>
      <c r="AI114" t="s">
        <v>5938</v>
      </c>
      <c r="AJ114" s="161">
        <v>45680</v>
      </c>
      <c r="AK114" t="s">
        <v>1426</v>
      </c>
    </row>
    <row r="115" spans="1:38" x14ac:dyDescent="0.25">
      <c r="A115" t="s">
        <v>1100</v>
      </c>
      <c r="B115" t="s">
        <v>3523</v>
      </c>
      <c r="C115" t="s">
        <v>3524</v>
      </c>
      <c r="D115" s="167">
        <v>45662.8034722222</v>
      </c>
      <c r="E115">
        <v>1</v>
      </c>
      <c r="F115" s="167">
        <v>45662.8034722222</v>
      </c>
      <c r="G115" s="167">
        <v>45662.827777777798</v>
      </c>
      <c r="H115" t="s">
        <v>5939</v>
      </c>
      <c r="I115" t="s">
        <v>1431</v>
      </c>
      <c r="J115">
        <v>6</v>
      </c>
      <c r="K115">
        <v>1</v>
      </c>
      <c r="L115" t="s">
        <v>1105</v>
      </c>
      <c r="M115" t="s">
        <v>1425</v>
      </c>
      <c r="N115" t="s">
        <v>1106</v>
      </c>
      <c r="O115" t="s">
        <v>1107</v>
      </c>
      <c r="P115" t="s">
        <v>1108</v>
      </c>
      <c r="Q115" t="s">
        <v>1109</v>
      </c>
      <c r="R115" t="s">
        <v>5937</v>
      </c>
      <c r="S115" t="s">
        <v>2268</v>
      </c>
      <c r="U115">
        <v>105</v>
      </c>
      <c r="V115" t="s">
        <v>1789</v>
      </c>
      <c r="W115" s="167">
        <v>45681.704861111102</v>
      </c>
      <c r="X115">
        <v>105</v>
      </c>
      <c r="Y115">
        <v>0</v>
      </c>
      <c r="Z115">
        <v>0</v>
      </c>
      <c r="AA115">
        <v>0</v>
      </c>
      <c r="AB115">
        <v>0</v>
      </c>
      <c r="AC115" t="s">
        <v>0</v>
      </c>
      <c r="AG115">
        <v>2025</v>
      </c>
      <c r="AH115">
        <v>1</v>
      </c>
      <c r="AI115" t="s">
        <v>5938</v>
      </c>
      <c r="AJ115" s="161">
        <v>45680</v>
      </c>
      <c r="AK115" t="s">
        <v>1426</v>
      </c>
    </row>
    <row r="116" spans="1:38" x14ac:dyDescent="0.25">
      <c r="A116" t="s">
        <v>1100</v>
      </c>
      <c r="B116" t="s">
        <v>3523</v>
      </c>
      <c r="C116" t="s">
        <v>3524</v>
      </c>
      <c r="D116" s="167">
        <v>45662.8034722222</v>
      </c>
      <c r="E116">
        <v>1</v>
      </c>
      <c r="F116" s="167">
        <v>45662.8034722222</v>
      </c>
      <c r="G116" s="167">
        <v>45662.827777777798</v>
      </c>
      <c r="H116" t="s">
        <v>5940</v>
      </c>
      <c r="I116" t="s">
        <v>1438</v>
      </c>
      <c r="J116">
        <v>6</v>
      </c>
      <c r="K116">
        <v>1</v>
      </c>
      <c r="L116" t="s">
        <v>1105</v>
      </c>
      <c r="M116" t="s">
        <v>1425</v>
      </c>
      <c r="N116" t="s">
        <v>1106</v>
      </c>
      <c r="O116" t="s">
        <v>1107</v>
      </c>
      <c r="P116" t="s">
        <v>1108</v>
      </c>
      <c r="Q116" t="s">
        <v>1109</v>
      </c>
      <c r="R116" t="s">
        <v>5937</v>
      </c>
      <c r="S116" t="s">
        <v>2268</v>
      </c>
      <c r="U116">
        <v>56</v>
      </c>
      <c r="V116" t="s">
        <v>1789</v>
      </c>
      <c r="W116" s="167">
        <v>45681.704861111102</v>
      </c>
      <c r="X116">
        <v>56</v>
      </c>
      <c r="Y116">
        <v>0</v>
      </c>
      <c r="Z116">
        <v>0</v>
      </c>
      <c r="AA116">
        <v>0</v>
      </c>
      <c r="AB116">
        <v>0</v>
      </c>
      <c r="AC116" t="s">
        <v>0</v>
      </c>
      <c r="AG116">
        <v>2025</v>
      </c>
      <c r="AH116">
        <v>1</v>
      </c>
      <c r="AI116" t="s">
        <v>5938</v>
      </c>
      <c r="AJ116" s="161">
        <v>45680</v>
      </c>
      <c r="AK116" t="s">
        <v>1426</v>
      </c>
    </row>
    <row r="117" spans="1:38" x14ac:dyDescent="0.25">
      <c r="A117" t="s">
        <v>1100</v>
      </c>
      <c r="B117" t="s">
        <v>3523</v>
      </c>
      <c r="C117" t="s">
        <v>3524</v>
      </c>
      <c r="D117" s="167">
        <v>45662.8034722222</v>
      </c>
      <c r="E117">
        <v>1</v>
      </c>
      <c r="F117" s="167">
        <v>45662.8034722222</v>
      </c>
      <c r="G117" s="167">
        <v>45662.827777777798</v>
      </c>
      <c r="H117" t="s">
        <v>5941</v>
      </c>
      <c r="I117" t="s">
        <v>1440</v>
      </c>
      <c r="J117">
        <v>6</v>
      </c>
      <c r="K117">
        <v>1</v>
      </c>
      <c r="L117" t="s">
        <v>1105</v>
      </c>
      <c r="M117" t="s">
        <v>1425</v>
      </c>
      <c r="N117" t="s">
        <v>1106</v>
      </c>
      <c r="O117" t="s">
        <v>1107</v>
      </c>
      <c r="P117" t="s">
        <v>1108</v>
      </c>
      <c r="Q117" t="s">
        <v>1109</v>
      </c>
      <c r="R117" t="s">
        <v>5937</v>
      </c>
      <c r="S117" t="s">
        <v>2268</v>
      </c>
      <c r="U117">
        <v>70</v>
      </c>
      <c r="V117" t="s">
        <v>1789</v>
      </c>
      <c r="W117" s="167">
        <v>45681.704861111102</v>
      </c>
      <c r="X117">
        <v>70</v>
      </c>
      <c r="Y117">
        <v>0</v>
      </c>
      <c r="Z117">
        <v>0</v>
      </c>
      <c r="AA117">
        <v>0</v>
      </c>
      <c r="AB117">
        <v>0</v>
      </c>
      <c r="AC117" t="s">
        <v>0</v>
      </c>
      <c r="AG117">
        <v>2025</v>
      </c>
      <c r="AH117">
        <v>1</v>
      </c>
      <c r="AI117" t="s">
        <v>5938</v>
      </c>
      <c r="AJ117" s="161">
        <v>45680</v>
      </c>
      <c r="AK117" t="s">
        <v>1426</v>
      </c>
    </row>
    <row r="118" spans="1:38" x14ac:dyDescent="0.25">
      <c r="A118" t="s">
        <v>1100</v>
      </c>
      <c r="B118" t="s">
        <v>3523</v>
      </c>
      <c r="C118" t="s">
        <v>3524</v>
      </c>
      <c r="D118" s="167">
        <v>45662.8034722222</v>
      </c>
      <c r="E118">
        <v>1</v>
      </c>
      <c r="F118" s="167">
        <v>45662.8034722222</v>
      </c>
      <c r="G118" s="167">
        <v>45662.827777777798</v>
      </c>
      <c r="H118" t="s">
        <v>5942</v>
      </c>
      <c r="I118" t="s">
        <v>1441</v>
      </c>
      <c r="J118">
        <v>6</v>
      </c>
      <c r="K118">
        <v>1</v>
      </c>
      <c r="L118" t="s">
        <v>1105</v>
      </c>
      <c r="M118" t="s">
        <v>1425</v>
      </c>
      <c r="N118" t="s">
        <v>1106</v>
      </c>
      <c r="O118" t="s">
        <v>1107</v>
      </c>
      <c r="P118" t="s">
        <v>1108</v>
      </c>
      <c r="Q118" t="s">
        <v>1109</v>
      </c>
      <c r="R118" t="s">
        <v>5937</v>
      </c>
      <c r="S118" t="s">
        <v>2268</v>
      </c>
      <c r="U118">
        <v>52.5</v>
      </c>
      <c r="V118" t="s">
        <v>1789</v>
      </c>
      <c r="W118" s="167">
        <v>45681.704861111102</v>
      </c>
      <c r="X118">
        <v>52.5</v>
      </c>
      <c r="Y118">
        <v>0</v>
      </c>
      <c r="Z118">
        <v>0</v>
      </c>
      <c r="AA118">
        <v>0</v>
      </c>
      <c r="AB118">
        <v>0</v>
      </c>
      <c r="AC118" t="s">
        <v>0</v>
      </c>
      <c r="AG118">
        <v>2025</v>
      </c>
      <c r="AH118">
        <v>1</v>
      </c>
      <c r="AI118" t="s">
        <v>5938</v>
      </c>
      <c r="AJ118" s="161">
        <v>45680</v>
      </c>
      <c r="AK118" t="s">
        <v>1426</v>
      </c>
    </row>
    <row r="119" spans="1:38" x14ac:dyDescent="0.25">
      <c r="A119" t="s">
        <v>1100</v>
      </c>
      <c r="B119" t="s">
        <v>5943</v>
      </c>
      <c r="C119" t="s">
        <v>5944</v>
      </c>
      <c r="D119" s="167">
        <v>45662.8125</v>
      </c>
      <c r="E119">
        <v>1</v>
      </c>
      <c r="F119" s="167">
        <v>45662.8125</v>
      </c>
      <c r="G119" s="167">
        <v>45662.837500000001</v>
      </c>
      <c r="H119" t="s">
        <v>5945</v>
      </c>
      <c r="I119" t="s">
        <v>1438</v>
      </c>
      <c r="J119">
        <v>6</v>
      </c>
      <c r="K119">
        <v>1</v>
      </c>
      <c r="L119" t="s">
        <v>1110</v>
      </c>
      <c r="M119" t="s">
        <v>1429</v>
      </c>
      <c r="N119" t="s">
        <v>1106</v>
      </c>
      <c r="O119" t="s">
        <v>1107</v>
      </c>
      <c r="P119" t="s">
        <v>1108</v>
      </c>
      <c r="Q119" t="s">
        <v>1109</v>
      </c>
      <c r="R119" t="s">
        <v>0</v>
      </c>
      <c r="U119">
        <v>56</v>
      </c>
      <c r="V119" t="s">
        <v>5946</v>
      </c>
      <c r="X119">
        <v>0</v>
      </c>
      <c r="Y119">
        <v>0</v>
      </c>
      <c r="AA119">
        <v>0</v>
      </c>
      <c r="AB119">
        <v>56</v>
      </c>
      <c r="AG119">
        <v>2025</v>
      </c>
      <c r="AH119">
        <v>1</v>
      </c>
      <c r="AI119" t="s">
        <v>5947</v>
      </c>
      <c r="AK119" t="s">
        <v>1515</v>
      </c>
    </row>
    <row r="120" spans="1:38" x14ac:dyDescent="0.25">
      <c r="A120" t="s">
        <v>1100</v>
      </c>
      <c r="B120" t="s">
        <v>5943</v>
      </c>
      <c r="C120" t="s">
        <v>5944</v>
      </c>
      <c r="D120" s="167">
        <v>45662.8125</v>
      </c>
      <c r="E120">
        <v>1</v>
      </c>
      <c r="F120" s="167">
        <v>45662.8125</v>
      </c>
      <c r="G120" s="167">
        <v>45662.837500000001</v>
      </c>
      <c r="H120" t="s">
        <v>5948</v>
      </c>
      <c r="I120" t="s">
        <v>1430</v>
      </c>
      <c r="J120">
        <v>6</v>
      </c>
      <c r="K120">
        <v>1</v>
      </c>
      <c r="L120" t="s">
        <v>1110</v>
      </c>
      <c r="M120" t="s">
        <v>1429</v>
      </c>
      <c r="N120" t="s">
        <v>1106</v>
      </c>
      <c r="O120" t="s">
        <v>1107</v>
      </c>
      <c r="P120" t="s">
        <v>1108</v>
      </c>
      <c r="Q120" t="s">
        <v>1109</v>
      </c>
      <c r="R120" t="s">
        <v>0</v>
      </c>
      <c r="U120">
        <v>70</v>
      </c>
      <c r="V120" t="s">
        <v>5946</v>
      </c>
      <c r="X120">
        <v>0</v>
      </c>
      <c r="Y120">
        <v>0</v>
      </c>
      <c r="AA120">
        <v>0</v>
      </c>
      <c r="AB120">
        <v>70</v>
      </c>
      <c r="AG120">
        <v>2025</v>
      </c>
      <c r="AH120">
        <v>1</v>
      </c>
      <c r="AI120" t="s">
        <v>5947</v>
      </c>
      <c r="AK120" t="s">
        <v>1515</v>
      </c>
    </row>
    <row r="121" spans="1:38" x14ac:dyDescent="0.25">
      <c r="A121" t="s">
        <v>1100</v>
      </c>
      <c r="B121" t="s">
        <v>5943</v>
      </c>
      <c r="C121" t="s">
        <v>5944</v>
      </c>
      <c r="D121" s="167">
        <v>45662.8125</v>
      </c>
      <c r="E121">
        <v>1</v>
      </c>
      <c r="F121" s="167">
        <v>45662.8125</v>
      </c>
      <c r="G121" s="167">
        <v>45662.837500000001</v>
      </c>
      <c r="H121" t="s">
        <v>5949</v>
      </c>
      <c r="I121" t="s">
        <v>1440</v>
      </c>
      <c r="J121">
        <v>6</v>
      </c>
      <c r="K121">
        <v>1</v>
      </c>
      <c r="L121" t="s">
        <v>1110</v>
      </c>
      <c r="M121" t="s">
        <v>1429</v>
      </c>
      <c r="N121" t="s">
        <v>1106</v>
      </c>
      <c r="O121" t="s">
        <v>1107</v>
      </c>
      <c r="P121" t="s">
        <v>1108</v>
      </c>
      <c r="Q121" t="s">
        <v>1109</v>
      </c>
      <c r="R121" t="s">
        <v>0</v>
      </c>
      <c r="U121">
        <v>70</v>
      </c>
      <c r="V121" t="s">
        <v>5946</v>
      </c>
      <c r="X121">
        <v>0</v>
      </c>
      <c r="Y121">
        <v>0</v>
      </c>
      <c r="AA121">
        <v>0</v>
      </c>
      <c r="AB121">
        <v>70</v>
      </c>
      <c r="AG121">
        <v>2025</v>
      </c>
      <c r="AH121">
        <v>1</v>
      </c>
      <c r="AI121" t="s">
        <v>5947</v>
      </c>
      <c r="AK121" t="s">
        <v>1515</v>
      </c>
    </row>
    <row r="122" spans="1:38" x14ac:dyDescent="0.25">
      <c r="A122" t="s">
        <v>1100</v>
      </c>
      <c r="B122" t="s">
        <v>5943</v>
      </c>
      <c r="C122" t="s">
        <v>5944</v>
      </c>
      <c r="D122" s="167">
        <v>45662.8125</v>
      </c>
      <c r="E122">
        <v>1</v>
      </c>
      <c r="F122" s="167">
        <v>45662.8125</v>
      </c>
      <c r="G122" s="167">
        <v>45662.837500000001</v>
      </c>
      <c r="H122" t="s">
        <v>5950</v>
      </c>
      <c r="I122" t="s">
        <v>1441</v>
      </c>
      <c r="J122">
        <v>6</v>
      </c>
      <c r="K122">
        <v>1</v>
      </c>
      <c r="L122" t="s">
        <v>1110</v>
      </c>
      <c r="M122" t="s">
        <v>1429</v>
      </c>
      <c r="N122" t="s">
        <v>1106</v>
      </c>
      <c r="O122" t="s">
        <v>1107</v>
      </c>
      <c r="P122" t="s">
        <v>1108</v>
      </c>
      <c r="Q122" t="s">
        <v>1109</v>
      </c>
      <c r="R122" t="s">
        <v>0</v>
      </c>
      <c r="U122">
        <v>52.5</v>
      </c>
      <c r="V122" t="s">
        <v>5946</v>
      </c>
      <c r="X122">
        <v>0</v>
      </c>
      <c r="Y122">
        <v>0</v>
      </c>
      <c r="AA122">
        <v>0</v>
      </c>
      <c r="AB122">
        <v>52.5</v>
      </c>
      <c r="AG122">
        <v>2025</v>
      </c>
      <c r="AH122">
        <v>1</v>
      </c>
      <c r="AI122" t="s">
        <v>5947</v>
      </c>
      <c r="AK122" t="s">
        <v>1515</v>
      </c>
    </row>
    <row r="123" spans="1:38" x14ac:dyDescent="0.25">
      <c r="A123" t="s">
        <v>1100</v>
      </c>
      <c r="B123" t="s">
        <v>5943</v>
      </c>
      <c r="C123" t="s">
        <v>5944</v>
      </c>
      <c r="D123" s="167">
        <v>45662.8125</v>
      </c>
      <c r="E123">
        <v>1</v>
      </c>
      <c r="F123" s="167">
        <v>45662.8125</v>
      </c>
      <c r="G123" s="167">
        <v>45662.837500000001</v>
      </c>
      <c r="H123" t="s">
        <v>5951</v>
      </c>
      <c r="I123" t="s">
        <v>1509</v>
      </c>
      <c r="J123">
        <v>6</v>
      </c>
      <c r="K123">
        <v>1</v>
      </c>
      <c r="L123" t="s">
        <v>1110</v>
      </c>
      <c r="M123" t="s">
        <v>1429</v>
      </c>
      <c r="N123" t="s">
        <v>1106</v>
      </c>
      <c r="O123" t="s">
        <v>1107</v>
      </c>
      <c r="P123" t="s">
        <v>1108</v>
      </c>
      <c r="Q123" t="s">
        <v>1109</v>
      </c>
      <c r="R123" t="s">
        <v>0</v>
      </c>
      <c r="U123">
        <v>140</v>
      </c>
      <c r="V123" t="s">
        <v>5946</v>
      </c>
      <c r="X123">
        <v>0</v>
      </c>
      <c r="Y123">
        <v>0</v>
      </c>
      <c r="AA123">
        <v>0</v>
      </c>
      <c r="AB123">
        <v>140</v>
      </c>
      <c r="AG123">
        <v>2025</v>
      </c>
      <c r="AH123">
        <v>1</v>
      </c>
      <c r="AI123" t="s">
        <v>5947</v>
      </c>
      <c r="AK123" t="s">
        <v>1515</v>
      </c>
    </row>
    <row r="124" spans="1:38" x14ac:dyDescent="0.25">
      <c r="A124" t="s">
        <v>1100</v>
      </c>
      <c r="B124" t="s">
        <v>5952</v>
      </c>
      <c r="C124" t="s">
        <v>2291</v>
      </c>
      <c r="D124" s="167">
        <v>45662.818749999999</v>
      </c>
      <c r="E124">
        <v>1</v>
      </c>
      <c r="F124" s="167">
        <v>45662.818749999999</v>
      </c>
      <c r="G124" s="167">
        <v>45662.880555555603</v>
      </c>
      <c r="H124" t="s">
        <v>5953</v>
      </c>
      <c r="I124" t="s">
        <v>1484</v>
      </c>
      <c r="J124">
        <v>6</v>
      </c>
      <c r="K124">
        <v>1</v>
      </c>
      <c r="L124" t="s">
        <v>2418</v>
      </c>
      <c r="M124" t="s">
        <v>5680</v>
      </c>
      <c r="N124" t="s">
        <v>1102</v>
      </c>
      <c r="O124" t="s">
        <v>1103</v>
      </c>
      <c r="P124" t="s">
        <v>1102</v>
      </c>
      <c r="Q124" t="s">
        <v>1103</v>
      </c>
      <c r="R124" t="s">
        <v>0</v>
      </c>
      <c r="T124" t="s">
        <v>5954</v>
      </c>
      <c r="U124">
        <v>192</v>
      </c>
      <c r="V124" t="s">
        <v>1767</v>
      </c>
      <c r="X124">
        <v>0</v>
      </c>
      <c r="Y124">
        <v>0</v>
      </c>
      <c r="AA124">
        <v>0</v>
      </c>
      <c r="AB124">
        <v>192</v>
      </c>
      <c r="AG124">
        <v>2025</v>
      </c>
      <c r="AH124">
        <v>1</v>
      </c>
      <c r="AI124" t="s">
        <v>5955</v>
      </c>
      <c r="AK124" t="s">
        <v>1515</v>
      </c>
    </row>
    <row r="125" spans="1:38" x14ac:dyDescent="0.25">
      <c r="A125" t="s">
        <v>1100</v>
      </c>
      <c r="B125" t="s">
        <v>5952</v>
      </c>
      <c r="C125" t="s">
        <v>2291</v>
      </c>
      <c r="D125" s="167">
        <v>45662.818749999999</v>
      </c>
      <c r="E125">
        <v>1</v>
      </c>
      <c r="F125" s="167">
        <v>45662.818749999999</v>
      </c>
      <c r="G125" s="167">
        <v>45662.880555555603</v>
      </c>
      <c r="H125" t="s">
        <v>5956</v>
      </c>
      <c r="I125" t="s">
        <v>1484</v>
      </c>
      <c r="J125">
        <v>6</v>
      </c>
      <c r="K125">
        <v>1</v>
      </c>
      <c r="L125" t="s">
        <v>2418</v>
      </c>
      <c r="M125" t="s">
        <v>5680</v>
      </c>
      <c r="N125" t="s">
        <v>1102</v>
      </c>
      <c r="O125" t="s">
        <v>1103</v>
      </c>
      <c r="P125" t="s">
        <v>1102</v>
      </c>
      <c r="Q125" t="s">
        <v>1103</v>
      </c>
      <c r="R125" t="s">
        <v>0</v>
      </c>
      <c r="T125" t="s">
        <v>5954</v>
      </c>
      <c r="U125">
        <v>192</v>
      </c>
      <c r="V125" t="s">
        <v>1767</v>
      </c>
      <c r="X125">
        <v>0</v>
      </c>
      <c r="Y125">
        <v>0</v>
      </c>
      <c r="AA125">
        <v>0</v>
      </c>
      <c r="AB125">
        <v>192</v>
      </c>
      <c r="AG125">
        <v>2025</v>
      </c>
      <c r="AH125">
        <v>1</v>
      </c>
      <c r="AI125" t="s">
        <v>5955</v>
      </c>
      <c r="AK125" t="s">
        <v>1515</v>
      </c>
    </row>
    <row r="126" spans="1:38" x14ac:dyDescent="0.25">
      <c r="A126" t="s">
        <v>1100</v>
      </c>
      <c r="B126" t="s">
        <v>5957</v>
      </c>
      <c r="C126" t="s">
        <v>5958</v>
      </c>
      <c r="D126" s="167">
        <v>45663.497916666704</v>
      </c>
      <c r="E126">
        <v>1</v>
      </c>
      <c r="F126" s="167">
        <v>45663.497916666704</v>
      </c>
      <c r="G126" s="167">
        <v>45663.5180555556</v>
      </c>
      <c r="H126" t="s">
        <v>5959</v>
      </c>
      <c r="I126" t="s">
        <v>1430</v>
      </c>
      <c r="J126">
        <v>6</v>
      </c>
      <c r="K126">
        <v>1</v>
      </c>
      <c r="L126" t="s">
        <v>2418</v>
      </c>
      <c r="M126" t="s">
        <v>5680</v>
      </c>
      <c r="N126" t="s">
        <v>1102</v>
      </c>
      <c r="O126" t="s">
        <v>1103</v>
      </c>
      <c r="P126" t="s">
        <v>1102</v>
      </c>
      <c r="Q126" t="s">
        <v>1103</v>
      </c>
      <c r="R126" t="s">
        <v>0</v>
      </c>
      <c r="T126" t="s">
        <v>5960</v>
      </c>
      <c r="U126">
        <v>48</v>
      </c>
      <c r="V126" t="s">
        <v>1781</v>
      </c>
      <c r="X126">
        <v>0</v>
      </c>
      <c r="Y126">
        <v>0</v>
      </c>
      <c r="AA126">
        <v>0</v>
      </c>
      <c r="AB126">
        <v>48</v>
      </c>
      <c r="AG126">
        <v>2025</v>
      </c>
      <c r="AH126">
        <v>1</v>
      </c>
      <c r="AI126" t="s">
        <v>5715</v>
      </c>
      <c r="AK126" t="s">
        <v>1515</v>
      </c>
    </row>
    <row r="127" spans="1:38" x14ac:dyDescent="0.25">
      <c r="A127" t="s">
        <v>1100</v>
      </c>
      <c r="B127" t="s">
        <v>5957</v>
      </c>
      <c r="C127" t="s">
        <v>5958</v>
      </c>
      <c r="D127" s="167">
        <v>45663.497916666704</v>
      </c>
      <c r="E127">
        <v>1</v>
      </c>
      <c r="F127" s="167">
        <v>45663.497916666704</v>
      </c>
      <c r="G127" s="167">
        <v>45663.5180555556</v>
      </c>
      <c r="H127" t="s">
        <v>5961</v>
      </c>
      <c r="I127" t="s">
        <v>1431</v>
      </c>
      <c r="J127">
        <v>6</v>
      </c>
      <c r="K127">
        <v>1</v>
      </c>
      <c r="L127" t="s">
        <v>2418</v>
      </c>
      <c r="M127" t="s">
        <v>5680</v>
      </c>
      <c r="N127" t="s">
        <v>1102</v>
      </c>
      <c r="O127" t="s">
        <v>1103</v>
      </c>
      <c r="P127" t="s">
        <v>1102</v>
      </c>
      <c r="Q127" t="s">
        <v>1103</v>
      </c>
      <c r="R127" t="s">
        <v>0</v>
      </c>
      <c r="T127" t="s">
        <v>5960</v>
      </c>
      <c r="U127">
        <v>72</v>
      </c>
      <c r="V127" t="s">
        <v>1781</v>
      </c>
      <c r="X127">
        <v>0</v>
      </c>
      <c r="Y127">
        <v>0</v>
      </c>
      <c r="AA127">
        <v>0</v>
      </c>
      <c r="AB127">
        <v>72</v>
      </c>
      <c r="AG127">
        <v>2025</v>
      </c>
      <c r="AH127">
        <v>1</v>
      </c>
      <c r="AI127" t="s">
        <v>5715</v>
      </c>
      <c r="AK127" t="s">
        <v>1515</v>
      </c>
    </row>
    <row r="128" spans="1:38" x14ac:dyDescent="0.25">
      <c r="A128" t="s">
        <v>1100</v>
      </c>
      <c r="B128" t="s">
        <v>5962</v>
      </c>
      <c r="C128" t="s">
        <v>1406</v>
      </c>
      <c r="D128" s="167">
        <v>45663.5534722222</v>
      </c>
      <c r="E128">
        <v>1</v>
      </c>
      <c r="F128" s="167">
        <v>45663.5534722222</v>
      </c>
      <c r="G128" s="167">
        <v>45663.572222222203</v>
      </c>
      <c r="H128" t="s">
        <v>5963</v>
      </c>
      <c r="I128" t="s">
        <v>1430</v>
      </c>
      <c r="J128">
        <v>6</v>
      </c>
      <c r="K128">
        <v>1</v>
      </c>
      <c r="L128" t="s">
        <v>1105</v>
      </c>
      <c r="M128" t="s">
        <v>1425</v>
      </c>
      <c r="N128" t="s">
        <v>1253</v>
      </c>
      <c r="O128" t="s">
        <v>1254</v>
      </c>
      <c r="P128" t="s">
        <v>1290</v>
      </c>
      <c r="Q128" t="s">
        <v>1291</v>
      </c>
      <c r="R128" t="s">
        <v>5964</v>
      </c>
      <c r="S128" t="s">
        <v>781</v>
      </c>
      <c r="T128" t="s">
        <v>5965</v>
      </c>
      <c r="U128">
        <v>112</v>
      </c>
      <c r="V128" t="s">
        <v>1774</v>
      </c>
      <c r="W128" s="167">
        <v>45674.065972222197</v>
      </c>
      <c r="X128">
        <v>0</v>
      </c>
      <c r="Y128">
        <v>0</v>
      </c>
      <c r="Z128">
        <v>112</v>
      </c>
      <c r="AA128">
        <v>112</v>
      </c>
      <c r="AB128">
        <v>0</v>
      </c>
      <c r="AC128" t="s">
        <v>1476</v>
      </c>
      <c r="AD128" t="s">
        <v>1742</v>
      </c>
      <c r="AE128" t="s">
        <v>1737</v>
      </c>
      <c r="AF128" t="s">
        <v>1743</v>
      </c>
      <c r="AG128">
        <v>2025</v>
      </c>
      <c r="AH128">
        <v>1</v>
      </c>
      <c r="AI128" t="s">
        <v>5966</v>
      </c>
      <c r="AJ128" s="167">
        <v>45674.065972222197</v>
      </c>
      <c r="AK128" t="s">
        <v>1447</v>
      </c>
      <c r="AL128" t="s">
        <v>5686</v>
      </c>
    </row>
    <row r="129" spans="1:38" x14ac:dyDescent="0.25">
      <c r="A129" t="s">
        <v>1100</v>
      </c>
      <c r="B129" t="s">
        <v>5962</v>
      </c>
      <c r="C129" t="s">
        <v>1406</v>
      </c>
      <c r="D129" s="167">
        <v>45663.5534722222</v>
      </c>
      <c r="E129">
        <v>1</v>
      </c>
      <c r="F129" s="167">
        <v>45663.5534722222</v>
      </c>
      <c r="G129" s="167">
        <v>45663.572222222203</v>
      </c>
      <c r="H129" t="s">
        <v>5967</v>
      </c>
      <c r="I129" t="s">
        <v>1431</v>
      </c>
      <c r="J129">
        <v>6</v>
      </c>
      <c r="K129">
        <v>1</v>
      </c>
      <c r="L129" t="s">
        <v>1105</v>
      </c>
      <c r="M129" t="s">
        <v>1425</v>
      </c>
      <c r="N129" t="s">
        <v>1253</v>
      </c>
      <c r="O129" t="s">
        <v>1254</v>
      </c>
      <c r="P129" t="s">
        <v>1290</v>
      </c>
      <c r="Q129" t="s">
        <v>1291</v>
      </c>
      <c r="R129" t="s">
        <v>5964</v>
      </c>
      <c r="S129" t="s">
        <v>781</v>
      </c>
      <c r="T129" t="s">
        <v>5965</v>
      </c>
      <c r="U129">
        <v>113.4</v>
      </c>
      <c r="V129" t="s">
        <v>1774</v>
      </c>
      <c r="W129" s="167">
        <v>45674.065972222197</v>
      </c>
      <c r="X129">
        <v>0</v>
      </c>
      <c r="Y129">
        <v>0</v>
      </c>
      <c r="Z129">
        <v>113.4</v>
      </c>
      <c r="AA129">
        <v>113.4</v>
      </c>
      <c r="AB129">
        <v>0</v>
      </c>
      <c r="AC129" t="s">
        <v>1476</v>
      </c>
      <c r="AD129" t="s">
        <v>1742</v>
      </c>
      <c r="AE129" t="s">
        <v>1737</v>
      </c>
      <c r="AF129" t="s">
        <v>1743</v>
      </c>
      <c r="AG129">
        <v>2025</v>
      </c>
      <c r="AH129">
        <v>1</v>
      </c>
      <c r="AI129" t="s">
        <v>5966</v>
      </c>
      <c r="AJ129" s="167">
        <v>45674.065972222197</v>
      </c>
      <c r="AK129" t="s">
        <v>1447</v>
      </c>
      <c r="AL129" t="s">
        <v>5686</v>
      </c>
    </row>
    <row r="130" spans="1:38" x14ac:dyDescent="0.25">
      <c r="A130" t="s">
        <v>1100</v>
      </c>
      <c r="B130" t="s">
        <v>5968</v>
      </c>
      <c r="C130" t="s">
        <v>1556</v>
      </c>
      <c r="D130" s="167">
        <v>45663.569444444402</v>
      </c>
      <c r="E130">
        <v>1</v>
      </c>
      <c r="F130" s="167">
        <v>45663.569444444402</v>
      </c>
      <c r="G130" s="167">
        <v>45663.599305555603</v>
      </c>
      <c r="H130" t="s">
        <v>5969</v>
      </c>
      <c r="I130" t="s">
        <v>1449</v>
      </c>
      <c r="J130">
        <v>6</v>
      </c>
      <c r="K130">
        <v>1</v>
      </c>
      <c r="L130" t="s">
        <v>1110</v>
      </c>
      <c r="M130" t="s">
        <v>1429</v>
      </c>
      <c r="N130" t="s">
        <v>1102</v>
      </c>
      <c r="O130" t="s">
        <v>1103</v>
      </c>
      <c r="P130" t="s">
        <v>1102</v>
      </c>
      <c r="Q130" t="s">
        <v>1103</v>
      </c>
      <c r="R130" t="s">
        <v>5970</v>
      </c>
      <c r="S130" t="s">
        <v>5971</v>
      </c>
      <c r="T130" t="s">
        <v>5972</v>
      </c>
      <c r="U130">
        <v>144</v>
      </c>
      <c r="V130" t="s">
        <v>1752</v>
      </c>
      <c r="W130" s="167">
        <v>45699.618055555598</v>
      </c>
      <c r="X130">
        <v>0</v>
      </c>
      <c r="Y130">
        <v>0</v>
      </c>
      <c r="Z130">
        <v>144</v>
      </c>
      <c r="AA130">
        <v>144</v>
      </c>
      <c r="AB130">
        <v>0</v>
      </c>
      <c r="AC130" t="s">
        <v>1525</v>
      </c>
      <c r="AD130" t="s">
        <v>1784</v>
      </c>
      <c r="AE130" t="s">
        <v>1725</v>
      </c>
      <c r="AF130" t="s">
        <v>1726</v>
      </c>
      <c r="AG130">
        <v>2025</v>
      </c>
      <c r="AH130">
        <v>1</v>
      </c>
      <c r="AI130" t="s">
        <v>5973</v>
      </c>
      <c r="AJ130" s="167">
        <v>45698.770833333299</v>
      </c>
      <c r="AK130" t="s">
        <v>1426</v>
      </c>
      <c r="AL130" t="s">
        <v>5686</v>
      </c>
    </row>
    <row r="131" spans="1:38" x14ac:dyDescent="0.25">
      <c r="A131" t="s">
        <v>1100</v>
      </c>
      <c r="B131" t="s">
        <v>5974</v>
      </c>
      <c r="C131" t="s">
        <v>2471</v>
      </c>
      <c r="D131" s="167">
        <v>45663.591666666704</v>
      </c>
      <c r="E131">
        <v>1</v>
      </c>
      <c r="F131" s="167">
        <v>45663.591666666704</v>
      </c>
      <c r="G131" s="167">
        <v>45664.496527777803</v>
      </c>
      <c r="H131" t="s">
        <v>5975</v>
      </c>
      <c r="I131" t="s">
        <v>1430</v>
      </c>
      <c r="J131">
        <v>6</v>
      </c>
      <c r="K131">
        <v>1</v>
      </c>
      <c r="L131" t="s">
        <v>2418</v>
      </c>
      <c r="M131" t="s">
        <v>5680</v>
      </c>
      <c r="N131" t="s">
        <v>1106</v>
      </c>
      <c r="O131" t="s">
        <v>1107</v>
      </c>
      <c r="P131" t="s">
        <v>1108</v>
      </c>
      <c r="Q131" t="s">
        <v>1109</v>
      </c>
      <c r="R131" t="s">
        <v>0</v>
      </c>
      <c r="U131">
        <v>70</v>
      </c>
      <c r="V131" t="s">
        <v>1744</v>
      </c>
      <c r="X131">
        <v>0</v>
      </c>
      <c r="Y131">
        <v>0</v>
      </c>
      <c r="AA131">
        <v>0</v>
      </c>
      <c r="AB131">
        <v>70</v>
      </c>
      <c r="AG131">
        <v>2025</v>
      </c>
      <c r="AH131">
        <v>1</v>
      </c>
      <c r="AI131" t="s">
        <v>5843</v>
      </c>
      <c r="AK131" t="s">
        <v>1515</v>
      </c>
    </row>
    <row r="132" spans="1:38" x14ac:dyDescent="0.25">
      <c r="A132" t="s">
        <v>1100</v>
      </c>
      <c r="B132" t="s">
        <v>5976</v>
      </c>
      <c r="C132" t="s">
        <v>2510</v>
      </c>
      <c r="D132" s="167">
        <v>45663.596527777801</v>
      </c>
      <c r="E132">
        <v>1</v>
      </c>
      <c r="F132" s="167">
        <v>45663.596527777801</v>
      </c>
      <c r="G132" s="167">
        <v>45663.659027777801</v>
      </c>
      <c r="H132" t="s">
        <v>5977</v>
      </c>
      <c r="I132" t="s">
        <v>1424</v>
      </c>
      <c r="J132">
        <v>6</v>
      </c>
      <c r="K132">
        <v>1</v>
      </c>
      <c r="L132" t="s">
        <v>1105</v>
      </c>
      <c r="M132" t="s">
        <v>1425</v>
      </c>
      <c r="N132" t="s">
        <v>1102</v>
      </c>
      <c r="O132" t="s">
        <v>1103</v>
      </c>
      <c r="P132" t="s">
        <v>1102</v>
      </c>
      <c r="Q132" t="s">
        <v>1103</v>
      </c>
      <c r="R132" t="s">
        <v>0</v>
      </c>
      <c r="U132">
        <v>0</v>
      </c>
      <c r="V132" t="s">
        <v>5926</v>
      </c>
      <c r="X132">
        <v>0</v>
      </c>
      <c r="Y132">
        <v>0</v>
      </c>
      <c r="AA132">
        <v>0</v>
      </c>
      <c r="AB132">
        <v>0</v>
      </c>
      <c r="AG132">
        <v>2025</v>
      </c>
      <c r="AH132">
        <v>1</v>
      </c>
      <c r="AI132" t="s">
        <v>5978</v>
      </c>
      <c r="AK132" t="s">
        <v>1515</v>
      </c>
    </row>
    <row r="133" spans="1:38" x14ac:dyDescent="0.25">
      <c r="A133" t="s">
        <v>1100</v>
      </c>
      <c r="B133" t="s">
        <v>5976</v>
      </c>
      <c r="C133" t="s">
        <v>2510</v>
      </c>
      <c r="D133" s="167">
        <v>45663.596527777801</v>
      </c>
      <c r="E133">
        <v>1</v>
      </c>
      <c r="F133" s="167">
        <v>45663.596527777801</v>
      </c>
      <c r="G133" s="167">
        <v>45663.659027777801</v>
      </c>
      <c r="H133" t="s">
        <v>5979</v>
      </c>
      <c r="I133" t="s">
        <v>1424</v>
      </c>
      <c r="J133">
        <v>6</v>
      </c>
      <c r="K133">
        <v>1</v>
      </c>
      <c r="L133" t="s">
        <v>1105</v>
      </c>
      <c r="M133" t="s">
        <v>1425</v>
      </c>
      <c r="N133" t="s">
        <v>1102</v>
      </c>
      <c r="O133" t="s">
        <v>1103</v>
      </c>
      <c r="P133" t="s">
        <v>1102</v>
      </c>
      <c r="Q133" t="s">
        <v>1103</v>
      </c>
      <c r="R133" t="s">
        <v>0</v>
      </c>
      <c r="U133">
        <v>0</v>
      </c>
      <c r="V133" t="s">
        <v>5926</v>
      </c>
      <c r="X133">
        <v>0</v>
      </c>
      <c r="Y133">
        <v>0</v>
      </c>
      <c r="AA133">
        <v>0</v>
      </c>
      <c r="AB133">
        <v>0</v>
      </c>
      <c r="AG133">
        <v>2025</v>
      </c>
      <c r="AH133">
        <v>1</v>
      </c>
      <c r="AI133" t="s">
        <v>5978</v>
      </c>
      <c r="AK133" t="s">
        <v>1515</v>
      </c>
    </row>
    <row r="134" spans="1:38" x14ac:dyDescent="0.25">
      <c r="A134" t="s">
        <v>1100</v>
      </c>
      <c r="B134" t="s">
        <v>5976</v>
      </c>
      <c r="C134" t="s">
        <v>2510</v>
      </c>
      <c r="D134" s="167">
        <v>45663.596527777801</v>
      </c>
      <c r="E134">
        <v>1</v>
      </c>
      <c r="F134" s="167">
        <v>45663.596527777801</v>
      </c>
      <c r="G134" s="167">
        <v>45663.659027777801</v>
      </c>
      <c r="H134" t="s">
        <v>5980</v>
      </c>
      <c r="I134" t="s">
        <v>1424</v>
      </c>
      <c r="J134">
        <v>6</v>
      </c>
      <c r="K134">
        <v>1</v>
      </c>
      <c r="L134" t="s">
        <v>1105</v>
      </c>
      <c r="M134" t="s">
        <v>1425</v>
      </c>
      <c r="N134" t="s">
        <v>1102</v>
      </c>
      <c r="O134" t="s">
        <v>1103</v>
      </c>
      <c r="P134" t="s">
        <v>1102</v>
      </c>
      <c r="Q134" t="s">
        <v>1103</v>
      </c>
      <c r="R134" t="s">
        <v>0</v>
      </c>
      <c r="U134">
        <v>0</v>
      </c>
      <c r="V134" t="s">
        <v>5926</v>
      </c>
      <c r="X134">
        <v>0</v>
      </c>
      <c r="Y134">
        <v>0</v>
      </c>
      <c r="AA134">
        <v>0</v>
      </c>
      <c r="AB134">
        <v>0</v>
      </c>
      <c r="AG134">
        <v>2025</v>
      </c>
      <c r="AH134">
        <v>1</v>
      </c>
      <c r="AI134" t="s">
        <v>5978</v>
      </c>
      <c r="AK134" t="s">
        <v>1515</v>
      </c>
    </row>
    <row r="135" spans="1:38" x14ac:dyDescent="0.25">
      <c r="A135" t="s">
        <v>1100</v>
      </c>
      <c r="B135" t="s">
        <v>5976</v>
      </c>
      <c r="C135" t="s">
        <v>2510</v>
      </c>
      <c r="D135" s="167">
        <v>45663.596527777801</v>
      </c>
      <c r="E135">
        <v>1</v>
      </c>
      <c r="F135" s="167">
        <v>45663.596527777801</v>
      </c>
      <c r="G135" s="167">
        <v>45663.659027777801</v>
      </c>
      <c r="H135" t="s">
        <v>5981</v>
      </c>
      <c r="I135" t="s">
        <v>1424</v>
      </c>
      <c r="J135">
        <v>6</v>
      </c>
      <c r="K135">
        <v>1</v>
      </c>
      <c r="L135" t="s">
        <v>1105</v>
      </c>
      <c r="M135" t="s">
        <v>1425</v>
      </c>
      <c r="N135" t="s">
        <v>1102</v>
      </c>
      <c r="O135" t="s">
        <v>1103</v>
      </c>
      <c r="P135" t="s">
        <v>1102</v>
      </c>
      <c r="Q135" t="s">
        <v>1103</v>
      </c>
      <c r="R135" t="s">
        <v>0</v>
      </c>
      <c r="U135">
        <v>0</v>
      </c>
      <c r="V135" t="s">
        <v>5926</v>
      </c>
      <c r="X135">
        <v>0</v>
      </c>
      <c r="Y135">
        <v>0</v>
      </c>
      <c r="AA135">
        <v>0</v>
      </c>
      <c r="AB135">
        <v>0</v>
      </c>
      <c r="AG135">
        <v>2025</v>
      </c>
      <c r="AH135">
        <v>1</v>
      </c>
      <c r="AI135" t="s">
        <v>5978</v>
      </c>
      <c r="AK135" t="s">
        <v>1515</v>
      </c>
    </row>
    <row r="136" spans="1:38" x14ac:dyDescent="0.25">
      <c r="A136" t="s">
        <v>1100</v>
      </c>
      <c r="B136" t="s">
        <v>5976</v>
      </c>
      <c r="C136" t="s">
        <v>2510</v>
      </c>
      <c r="D136" s="167">
        <v>45663.596527777801</v>
      </c>
      <c r="E136">
        <v>1</v>
      </c>
      <c r="F136" s="167">
        <v>45663.596527777801</v>
      </c>
      <c r="G136" s="167">
        <v>45663.659027777801</v>
      </c>
      <c r="H136" t="s">
        <v>5982</v>
      </c>
      <c r="I136" t="s">
        <v>1435</v>
      </c>
      <c r="J136">
        <v>6</v>
      </c>
      <c r="K136">
        <v>1</v>
      </c>
      <c r="L136" t="s">
        <v>1105</v>
      </c>
      <c r="M136" t="s">
        <v>1425</v>
      </c>
      <c r="N136" t="s">
        <v>1102</v>
      </c>
      <c r="O136" t="s">
        <v>1103</v>
      </c>
      <c r="P136" t="s">
        <v>1102</v>
      </c>
      <c r="Q136" t="s">
        <v>1103</v>
      </c>
      <c r="R136" t="s">
        <v>0</v>
      </c>
      <c r="T136" t="s">
        <v>5983</v>
      </c>
      <c r="U136">
        <v>240</v>
      </c>
      <c r="V136" t="s">
        <v>5926</v>
      </c>
      <c r="X136">
        <v>0</v>
      </c>
      <c r="Y136">
        <v>0</v>
      </c>
      <c r="AA136">
        <v>0</v>
      </c>
      <c r="AB136">
        <v>240</v>
      </c>
      <c r="AG136">
        <v>2025</v>
      </c>
      <c r="AH136">
        <v>1</v>
      </c>
      <c r="AI136" t="s">
        <v>5978</v>
      </c>
      <c r="AK136" t="s">
        <v>1515</v>
      </c>
    </row>
    <row r="137" spans="1:38" x14ac:dyDescent="0.25">
      <c r="A137" t="s">
        <v>1100</v>
      </c>
      <c r="B137" t="s">
        <v>5976</v>
      </c>
      <c r="C137" t="s">
        <v>2510</v>
      </c>
      <c r="D137" s="167">
        <v>45663.596527777801</v>
      </c>
      <c r="E137">
        <v>1</v>
      </c>
      <c r="F137" s="167">
        <v>45663.596527777801</v>
      </c>
      <c r="G137" s="167">
        <v>45663.659027777801</v>
      </c>
      <c r="H137" t="s">
        <v>5984</v>
      </c>
      <c r="I137" t="s">
        <v>1435</v>
      </c>
      <c r="J137">
        <v>6</v>
      </c>
      <c r="K137">
        <v>1</v>
      </c>
      <c r="L137" t="s">
        <v>1105</v>
      </c>
      <c r="M137" t="s">
        <v>1425</v>
      </c>
      <c r="N137" t="s">
        <v>1102</v>
      </c>
      <c r="O137" t="s">
        <v>1103</v>
      </c>
      <c r="P137" t="s">
        <v>1102</v>
      </c>
      <c r="Q137" t="s">
        <v>1103</v>
      </c>
      <c r="R137" t="s">
        <v>0</v>
      </c>
      <c r="T137" t="s">
        <v>5983</v>
      </c>
      <c r="U137">
        <v>240</v>
      </c>
      <c r="V137" t="s">
        <v>5926</v>
      </c>
      <c r="X137">
        <v>0</v>
      </c>
      <c r="Y137">
        <v>0</v>
      </c>
      <c r="AA137">
        <v>0</v>
      </c>
      <c r="AB137">
        <v>240</v>
      </c>
      <c r="AG137">
        <v>2025</v>
      </c>
      <c r="AH137">
        <v>1</v>
      </c>
      <c r="AI137" t="s">
        <v>5978</v>
      </c>
      <c r="AK137" t="s">
        <v>1515</v>
      </c>
    </row>
    <row r="138" spans="1:38" x14ac:dyDescent="0.25">
      <c r="A138" t="s">
        <v>1100</v>
      </c>
      <c r="B138" t="s">
        <v>5985</v>
      </c>
      <c r="C138" t="s">
        <v>5986</v>
      </c>
      <c r="D138" s="167">
        <v>45663.661805555603</v>
      </c>
      <c r="E138">
        <v>1</v>
      </c>
      <c r="F138" s="167">
        <v>45663.661805555603</v>
      </c>
      <c r="G138" s="167">
        <v>45663.691666666702</v>
      </c>
      <c r="H138" t="s">
        <v>5987</v>
      </c>
      <c r="I138" t="s">
        <v>1430</v>
      </c>
      <c r="J138">
        <v>6</v>
      </c>
      <c r="K138">
        <v>1</v>
      </c>
      <c r="L138" t="s">
        <v>1111</v>
      </c>
      <c r="M138" t="s">
        <v>1437</v>
      </c>
      <c r="N138" t="s">
        <v>1106</v>
      </c>
      <c r="O138" t="s">
        <v>1107</v>
      </c>
      <c r="P138" t="s">
        <v>1108</v>
      </c>
      <c r="Q138" t="s">
        <v>1109</v>
      </c>
      <c r="R138" t="s">
        <v>0</v>
      </c>
      <c r="U138">
        <v>70</v>
      </c>
      <c r="V138" t="s">
        <v>5988</v>
      </c>
      <c r="X138">
        <v>0</v>
      </c>
      <c r="Y138">
        <v>0</v>
      </c>
      <c r="AA138">
        <v>0</v>
      </c>
      <c r="AB138">
        <v>70</v>
      </c>
      <c r="AG138">
        <v>2025</v>
      </c>
      <c r="AH138">
        <v>1</v>
      </c>
      <c r="AI138" t="s">
        <v>5989</v>
      </c>
      <c r="AK138" t="s">
        <v>1515</v>
      </c>
    </row>
    <row r="139" spans="1:38" x14ac:dyDescent="0.25">
      <c r="A139" t="s">
        <v>1100</v>
      </c>
      <c r="B139" t="s">
        <v>5985</v>
      </c>
      <c r="C139" t="s">
        <v>5986</v>
      </c>
      <c r="D139" s="167">
        <v>45663.661805555603</v>
      </c>
      <c r="E139">
        <v>1</v>
      </c>
      <c r="F139" s="167">
        <v>45663.661805555603</v>
      </c>
      <c r="G139" s="167">
        <v>45663.691666666702</v>
      </c>
      <c r="H139" t="s">
        <v>5990</v>
      </c>
      <c r="I139" t="s">
        <v>1431</v>
      </c>
      <c r="J139">
        <v>6</v>
      </c>
      <c r="K139">
        <v>1</v>
      </c>
      <c r="L139" t="s">
        <v>1111</v>
      </c>
      <c r="M139" t="s">
        <v>1437</v>
      </c>
      <c r="N139" t="s">
        <v>1106</v>
      </c>
      <c r="O139" t="s">
        <v>1107</v>
      </c>
      <c r="P139" t="s">
        <v>1108</v>
      </c>
      <c r="Q139" t="s">
        <v>1109</v>
      </c>
      <c r="R139" t="s">
        <v>0</v>
      </c>
      <c r="U139">
        <v>105</v>
      </c>
      <c r="V139" t="s">
        <v>5988</v>
      </c>
      <c r="X139">
        <v>0</v>
      </c>
      <c r="Y139">
        <v>0</v>
      </c>
      <c r="AA139">
        <v>0</v>
      </c>
      <c r="AB139">
        <v>105</v>
      </c>
      <c r="AG139">
        <v>2025</v>
      </c>
      <c r="AH139">
        <v>1</v>
      </c>
      <c r="AI139" t="s">
        <v>5989</v>
      </c>
      <c r="AK139" t="s">
        <v>1515</v>
      </c>
    </row>
    <row r="140" spans="1:38" x14ac:dyDescent="0.25">
      <c r="A140" t="s">
        <v>1100</v>
      </c>
      <c r="B140" t="s">
        <v>3487</v>
      </c>
      <c r="C140" t="s">
        <v>3488</v>
      </c>
      <c r="D140" s="167">
        <v>45663.671527777798</v>
      </c>
      <c r="E140">
        <v>1</v>
      </c>
      <c r="F140" s="167">
        <v>45663.671527777798</v>
      </c>
      <c r="G140" s="167">
        <v>45663.701388888898</v>
      </c>
      <c r="H140" t="s">
        <v>5991</v>
      </c>
      <c r="I140" t="s">
        <v>1430</v>
      </c>
      <c r="J140">
        <v>6</v>
      </c>
      <c r="K140">
        <v>1</v>
      </c>
      <c r="L140" t="s">
        <v>1110</v>
      </c>
      <c r="M140" t="s">
        <v>1429</v>
      </c>
      <c r="N140" t="s">
        <v>1106</v>
      </c>
      <c r="O140" t="s">
        <v>1107</v>
      </c>
      <c r="P140" t="s">
        <v>1108</v>
      </c>
      <c r="Q140" t="s">
        <v>1109</v>
      </c>
      <c r="R140" t="s">
        <v>5992</v>
      </c>
      <c r="S140" t="s">
        <v>2256</v>
      </c>
      <c r="U140">
        <v>70</v>
      </c>
      <c r="V140" t="s">
        <v>5993</v>
      </c>
      <c r="W140" s="167">
        <v>45674.769444444399</v>
      </c>
      <c r="X140">
        <v>70</v>
      </c>
      <c r="Y140">
        <v>0</v>
      </c>
      <c r="Z140">
        <v>0</v>
      </c>
      <c r="AA140">
        <v>0</v>
      </c>
      <c r="AB140">
        <v>0</v>
      </c>
      <c r="AC140" t="s">
        <v>0</v>
      </c>
      <c r="AG140">
        <v>2025</v>
      </c>
      <c r="AH140">
        <v>1</v>
      </c>
      <c r="AI140" t="s">
        <v>5905</v>
      </c>
      <c r="AJ140" s="161">
        <v>45672</v>
      </c>
      <c r="AK140" t="s">
        <v>1426</v>
      </c>
    </row>
    <row r="141" spans="1:38" x14ac:dyDescent="0.25">
      <c r="A141" t="s">
        <v>1100</v>
      </c>
      <c r="B141" t="s">
        <v>3487</v>
      </c>
      <c r="C141" t="s">
        <v>3488</v>
      </c>
      <c r="D141" s="167">
        <v>45663.671527777798</v>
      </c>
      <c r="E141">
        <v>1</v>
      </c>
      <c r="F141" s="167">
        <v>45663.671527777798</v>
      </c>
      <c r="G141" s="167">
        <v>45663.701388888898</v>
      </c>
      <c r="H141" t="s">
        <v>5994</v>
      </c>
      <c r="I141" t="s">
        <v>1431</v>
      </c>
      <c r="J141">
        <v>6</v>
      </c>
      <c r="K141">
        <v>1</v>
      </c>
      <c r="L141" t="s">
        <v>1110</v>
      </c>
      <c r="M141" t="s">
        <v>1429</v>
      </c>
      <c r="N141" t="s">
        <v>1106</v>
      </c>
      <c r="O141" t="s">
        <v>1107</v>
      </c>
      <c r="P141" t="s">
        <v>1108</v>
      </c>
      <c r="Q141" t="s">
        <v>1109</v>
      </c>
      <c r="R141" t="s">
        <v>5992</v>
      </c>
      <c r="S141" t="s">
        <v>2256</v>
      </c>
      <c r="U141">
        <v>105</v>
      </c>
      <c r="V141" t="s">
        <v>5993</v>
      </c>
      <c r="W141" s="167">
        <v>45674.769444444399</v>
      </c>
      <c r="X141">
        <v>105</v>
      </c>
      <c r="Y141">
        <v>0</v>
      </c>
      <c r="Z141">
        <v>0</v>
      </c>
      <c r="AA141">
        <v>0</v>
      </c>
      <c r="AB141">
        <v>0</v>
      </c>
      <c r="AC141" t="s">
        <v>0</v>
      </c>
      <c r="AG141">
        <v>2025</v>
      </c>
      <c r="AH141">
        <v>1</v>
      </c>
      <c r="AI141" t="s">
        <v>5905</v>
      </c>
      <c r="AJ141" s="161">
        <v>45672</v>
      </c>
      <c r="AK141" t="s">
        <v>1426</v>
      </c>
    </row>
    <row r="142" spans="1:38" x14ac:dyDescent="0.25">
      <c r="A142" t="s">
        <v>1100</v>
      </c>
      <c r="B142" t="s">
        <v>3487</v>
      </c>
      <c r="C142" t="s">
        <v>3488</v>
      </c>
      <c r="D142" s="167">
        <v>45663.671527777798</v>
      </c>
      <c r="E142">
        <v>1</v>
      </c>
      <c r="F142" s="167">
        <v>45663.671527777798</v>
      </c>
      <c r="G142" s="167">
        <v>45663.701388888898</v>
      </c>
      <c r="H142" t="s">
        <v>5995</v>
      </c>
      <c r="I142" t="s">
        <v>1438</v>
      </c>
      <c r="J142">
        <v>6</v>
      </c>
      <c r="K142">
        <v>1</v>
      </c>
      <c r="L142" t="s">
        <v>1110</v>
      </c>
      <c r="M142" t="s">
        <v>1429</v>
      </c>
      <c r="N142" t="s">
        <v>1106</v>
      </c>
      <c r="O142" t="s">
        <v>1107</v>
      </c>
      <c r="P142" t="s">
        <v>1108</v>
      </c>
      <c r="Q142" t="s">
        <v>1109</v>
      </c>
      <c r="R142" t="s">
        <v>5992</v>
      </c>
      <c r="S142" t="s">
        <v>2256</v>
      </c>
      <c r="U142">
        <v>56</v>
      </c>
      <c r="V142" t="s">
        <v>5993</v>
      </c>
      <c r="W142" s="167">
        <v>45674.769444444399</v>
      </c>
      <c r="X142">
        <v>56</v>
      </c>
      <c r="Y142">
        <v>0</v>
      </c>
      <c r="Z142">
        <v>0</v>
      </c>
      <c r="AA142">
        <v>0</v>
      </c>
      <c r="AB142">
        <v>0</v>
      </c>
      <c r="AC142" t="s">
        <v>0</v>
      </c>
      <c r="AG142">
        <v>2025</v>
      </c>
      <c r="AH142">
        <v>1</v>
      </c>
      <c r="AI142" t="s">
        <v>5905</v>
      </c>
      <c r="AJ142" s="161">
        <v>45672</v>
      </c>
      <c r="AK142" t="s">
        <v>1426</v>
      </c>
    </row>
    <row r="143" spans="1:38" x14ac:dyDescent="0.25">
      <c r="A143" t="s">
        <v>1100</v>
      </c>
      <c r="B143" t="s">
        <v>3487</v>
      </c>
      <c r="C143" t="s">
        <v>3488</v>
      </c>
      <c r="D143" s="167">
        <v>45663.671527777798</v>
      </c>
      <c r="E143">
        <v>1</v>
      </c>
      <c r="F143" s="167">
        <v>45663.671527777798</v>
      </c>
      <c r="G143" s="167">
        <v>45663.701388888898</v>
      </c>
      <c r="H143" t="s">
        <v>5996</v>
      </c>
      <c r="I143" t="s">
        <v>1440</v>
      </c>
      <c r="J143">
        <v>6</v>
      </c>
      <c r="K143">
        <v>1</v>
      </c>
      <c r="L143" t="s">
        <v>1110</v>
      </c>
      <c r="M143" t="s">
        <v>1429</v>
      </c>
      <c r="N143" t="s">
        <v>1106</v>
      </c>
      <c r="O143" t="s">
        <v>1107</v>
      </c>
      <c r="P143" t="s">
        <v>1108</v>
      </c>
      <c r="Q143" t="s">
        <v>1109</v>
      </c>
      <c r="R143" t="s">
        <v>5992</v>
      </c>
      <c r="S143" t="s">
        <v>2256</v>
      </c>
      <c r="U143">
        <v>70</v>
      </c>
      <c r="V143" t="s">
        <v>5993</v>
      </c>
      <c r="W143" s="167">
        <v>45674.769444444399</v>
      </c>
      <c r="X143">
        <v>70</v>
      </c>
      <c r="Y143">
        <v>0</v>
      </c>
      <c r="Z143">
        <v>0</v>
      </c>
      <c r="AA143">
        <v>0</v>
      </c>
      <c r="AB143">
        <v>0</v>
      </c>
      <c r="AC143" t="s">
        <v>0</v>
      </c>
      <c r="AG143">
        <v>2025</v>
      </c>
      <c r="AH143">
        <v>1</v>
      </c>
      <c r="AI143" t="s">
        <v>5905</v>
      </c>
      <c r="AJ143" s="161">
        <v>45672</v>
      </c>
      <c r="AK143" t="s">
        <v>1426</v>
      </c>
    </row>
    <row r="144" spans="1:38" x14ac:dyDescent="0.25">
      <c r="A144" t="s">
        <v>1100</v>
      </c>
      <c r="B144" t="s">
        <v>3487</v>
      </c>
      <c r="C144" t="s">
        <v>3488</v>
      </c>
      <c r="D144" s="167">
        <v>45663.671527777798</v>
      </c>
      <c r="E144">
        <v>1</v>
      </c>
      <c r="F144" s="167">
        <v>45663.671527777798</v>
      </c>
      <c r="G144" s="167">
        <v>45663.701388888898</v>
      </c>
      <c r="H144" t="s">
        <v>5997</v>
      </c>
      <c r="I144" t="s">
        <v>1441</v>
      </c>
      <c r="J144">
        <v>6</v>
      </c>
      <c r="K144">
        <v>1</v>
      </c>
      <c r="L144" t="s">
        <v>1110</v>
      </c>
      <c r="M144" t="s">
        <v>1429</v>
      </c>
      <c r="N144" t="s">
        <v>1106</v>
      </c>
      <c r="O144" t="s">
        <v>1107</v>
      </c>
      <c r="P144" t="s">
        <v>1108</v>
      </c>
      <c r="Q144" t="s">
        <v>1109</v>
      </c>
      <c r="R144" t="s">
        <v>5992</v>
      </c>
      <c r="S144" t="s">
        <v>2256</v>
      </c>
      <c r="U144">
        <v>52.5</v>
      </c>
      <c r="V144" t="s">
        <v>5993</v>
      </c>
      <c r="W144" s="167">
        <v>45674.769444444399</v>
      </c>
      <c r="X144">
        <v>52.5</v>
      </c>
      <c r="Y144">
        <v>0</v>
      </c>
      <c r="Z144">
        <v>0</v>
      </c>
      <c r="AA144">
        <v>0</v>
      </c>
      <c r="AB144">
        <v>0</v>
      </c>
      <c r="AC144" t="s">
        <v>0</v>
      </c>
      <c r="AG144">
        <v>2025</v>
      </c>
      <c r="AH144">
        <v>1</v>
      </c>
      <c r="AI144" t="s">
        <v>5905</v>
      </c>
      <c r="AJ144" s="161">
        <v>45672</v>
      </c>
      <c r="AK144" t="s">
        <v>1426</v>
      </c>
    </row>
    <row r="145" spans="1:38" x14ac:dyDescent="0.25">
      <c r="A145" t="s">
        <v>1100</v>
      </c>
      <c r="B145" t="s">
        <v>5998</v>
      </c>
      <c r="C145" t="s">
        <v>1322</v>
      </c>
      <c r="D145" s="167">
        <v>45663.686111111099</v>
      </c>
      <c r="E145">
        <v>1</v>
      </c>
      <c r="F145" s="167">
        <v>45663.686111111099</v>
      </c>
      <c r="G145" s="167">
        <v>45663.714583333298</v>
      </c>
      <c r="H145" t="s">
        <v>5999</v>
      </c>
      <c r="I145" t="s">
        <v>1430</v>
      </c>
      <c r="J145">
        <v>6</v>
      </c>
      <c r="K145">
        <v>1</v>
      </c>
      <c r="L145" t="s">
        <v>1105</v>
      </c>
      <c r="M145" t="s">
        <v>1425</v>
      </c>
      <c r="N145" t="s">
        <v>1102</v>
      </c>
      <c r="O145" t="s">
        <v>1103</v>
      </c>
      <c r="P145" t="s">
        <v>1102</v>
      </c>
      <c r="Q145" t="s">
        <v>1103</v>
      </c>
      <c r="R145" t="s">
        <v>0</v>
      </c>
      <c r="T145" t="s">
        <v>6000</v>
      </c>
      <c r="U145">
        <v>48</v>
      </c>
      <c r="V145" t="s">
        <v>6001</v>
      </c>
      <c r="X145">
        <v>0</v>
      </c>
      <c r="Y145">
        <v>0</v>
      </c>
      <c r="AA145">
        <v>0</v>
      </c>
      <c r="AB145">
        <v>48</v>
      </c>
      <c r="AG145">
        <v>2025</v>
      </c>
      <c r="AH145">
        <v>1</v>
      </c>
      <c r="AI145" t="s">
        <v>6002</v>
      </c>
      <c r="AK145" t="s">
        <v>1515</v>
      </c>
    </row>
    <row r="146" spans="1:38" x14ac:dyDescent="0.25">
      <c r="A146" t="s">
        <v>1100</v>
      </c>
      <c r="B146" t="s">
        <v>6003</v>
      </c>
      <c r="C146" t="s">
        <v>5986</v>
      </c>
      <c r="D146" s="167">
        <v>45663.707638888904</v>
      </c>
      <c r="E146">
        <v>1</v>
      </c>
      <c r="F146" s="167">
        <v>45663.707638888904</v>
      </c>
      <c r="G146" s="167">
        <v>45663.713888888902</v>
      </c>
      <c r="H146" t="s">
        <v>6004</v>
      </c>
      <c r="I146" t="s">
        <v>1438</v>
      </c>
      <c r="J146">
        <v>6</v>
      </c>
      <c r="K146">
        <v>1</v>
      </c>
      <c r="L146" t="s">
        <v>2418</v>
      </c>
      <c r="M146" t="s">
        <v>5680</v>
      </c>
      <c r="N146" t="s">
        <v>1106</v>
      </c>
      <c r="O146" t="s">
        <v>1107</v>
      </c>
      <c r="P146" t="s">
        <v>1108</v>
      </c>
      <c r="Q146" t="s">
        <v>1109</v>
      </c>
      <c r="R146" t="s">
        <v>0</v>
      </c>
      <c r="U146">
        <v>56</v>
      </c>
      <c r="V146" t="s">
        <v>1729</v>
      </c>
      <c r="X146">
        <v>0</v>
      </c>
      <c r="Y146">
        <v>0</v>
      </c>
      <c r="AA146">
        <v>0</v>
      </c>
      <c r="AB146">
        <v>56</v>
      </c>
      <c r="AG146">
        <v>2025</v>
      </c>
      <c r="AH146">
        <v>1</v>
      </c>
      <c r="AI146" t="s">
        <v>5839</v>
      </c>
      <c r="AK146" t="s">
        <v>1515</v>
      </c>
    </row>
    <row r="147" spans="1:38" x14ac:dyDescent="0.25">
      <c r="A147" t="s">
        <v>1100</v>
      </c>
      <c r="B147" t="s">
        <v>6003</v>
      </c>
      <c r="C147" t="s">
        <v>5986</v>
      </c>
      <c r="D147" s="167">
        <v>45663.707638888904</v>
      </c>
      <c r="E147">
        <v>1</v>
      </c>
      <c r="F147" s="167">
        <v>45663.707638888904</v>
      </c>
      <c r="G147" s="167">
        <v>45663.713888888902</v>
      </c>
      <c r="H147" t="s">
        <v>6005</v>
      </c>
      <c r="I147" t="s">
        <v>1440</v>
      </c>
      <c r="J147">
        <v>6</v>
      </c>
      <c r="K147">
        <v>1</v>
      </c>
      <c r="L147" t="s">
        <v>2418</v>
      </c>
      <c r="M147" t="s">
        <v>5680</v>
      </c>
      <c r="N147" t="s">
        <v>1106</v>
      </c>
      <c r="O147" t="s">
        <v>1107</v>
      </c>
      <c r="P147" t="s">
        <v>1108</v>
      </c>
      <c r="Q147" t="s">
        <v>1109</v>
      </c>
      <c r="R147" t="s">
        <v>0</v>
      </c>
      <c r="U147">
        <v>70</v>
      </c>
      <c r="V147" t="s">
        <v>1729</v>
      </c>
      <c r="X147">
        <v>0</v>
      </c>
      <c r="Y147">
        <v>0</v>
      </c>
      <c r="AA147">
        <v>0</v>
      </c>
      <c r="AB147">
        <v>70</v>
      </c>
      <c r="AG147">
        <v>2025</v>
      </c>
      <c r="AH147">
        <v>1</v>
      </c>
      <c r="AI147" t="s">
        <v>5839</v>
      </c>
      <c r="AK147" t="s">
        <v>1515</v>
      </c>
    </row>
    <row r="148" spans="1:38" x14ac:dyDescent="0.25">
      <c r="A148" t="s">
        <v>1100</v>
      </c>
      <c r="B148" t="s">
        <v>6003</v>
      </c>
      <c r="C148" t="s">
        <v>5986</v>
      </c>
      <c r="D148" s="167">
        <v>45663.707638888904</v>
      </c>
      <c r="E148">
        <v>1</v>
      </c>
      <c r="F148" s="167">
        <v>45663.707638888904</v>
      </c>
      <c r="G148" s="167">
        <v>45663.713888888902</v>
      </c>
      <c r="H148" t="s">
        <v>6006</v>
      </c>
      <c r="I148" t="s">
        <v>1441</v>
      </c>
      <c r="J148">
        <v>6</v>
      </c>
      <c r="K148">
        <v>1</v>
      </c>
      <c r="L148" t="s">
        <v>2418</v>
      </c>
      <c r="M148" t="s">
        <v>5680</v>
      </c>
      <c r="N148" t="s">
        <v>1106</v>
      </c>
      <c r="O148" t="s">
        <v>1107</v>
      </c>
      <c r="P148" t="s">
        <v>1108</v>
      </c>
      <c r="Q148" t="s">
        <v>1109</v>
      </c>
      <c r="R148" t="s">
        <v>0</v>
      </c>
      <c r="U148">
        <v>52.5</v>
      </c>
      <c r="V148" t="s">
        <v>1729</v>
      </c>
      <c r="X148">
        <v>0</v>
      </c>
      <c r="Y148">
        <v>0</v>
      </c>
      <c r="AA148">
        <v>0</v>
      </c>
      <c r="AB148">
        <v>52.5</v>
      </c>
      <c r="AG148">
        <v>2025</v>
      </c>
      <c r="AH148">
        <v>1</v>
      </c>
      <c r="AI148" t="s">
        <v>5839</v>
      </c>
      <c r="AK148" t="s">
        <v>1515</v>
      </c>
    </row>
    <row r="149" spans="1:38" x14ac:dyDescent="0.25">
      <c r="A149" t="s">
        <v>1100</v>
      </c>
      <c r="B149" t="s">
        <v>6007</v>
      </c>
      <c r="C149" t="s">
        <v>2291</v>
      </c>
      <c r="D149" s="167">
        <v>45663.724305555603</v>
      </c>
      <c r="E149">
        <v>1</v>
      </c>
      <c r="F149" s="167">
        <v>45663.724305555603</v>
      </c>
      <c r="G149" s="167">
        <v>45663.766666666699</v>
      </c>
      <c r="H149" t="s">
        <v>6008</v>
      </c>
      <c r="I149" t="s">
        <v>1424</v>
      </c>
      <c r="J149">
        <v>6</v>
      </c>
      <c r="K149">
        <v>1</v>
      </c>
      <c r="L149" t="s">
        <v>2418</v>
      </c>
      <c r="M149" t="s">
        <v>5680</v>
      </c>
      <c r="N149" t="s">
        <v>1102</v>
      </c>
      <c r="O149" t="s">
        <v>1103</v>
      </c>
      <c r="P149" t="s">
        <v>1102</v>
      </c>
      <c r="Q149" t="s">
        <v>1103</v>
      </c>
      <c r="R149" t="s">
        <v>0</v>
      </c>
      <c r="U149">
        <v>0</v>
      </c>
      <c r="V149" t="s">
        <v>1732</v>
      </c>
      <c r="X149">
        <v>0</v>
      </c>
      <c r="Y149">
        <v>0</v>
      </c>
      <c r="AA149">
        <v>0</v>
      </c>
      <c r="AB149">
        <v>0</v>
      </c>
      <c r="AG149">
        <v>2025</v>
      </c>
      <c r="AH149">
        <v>1</v>
      </c>
      <c r="AI149" t="s">
        <v>6009</v>
      </c>
      <c r="AK149" t="s">
        <v>1515</v>
      </c>
    </row>
    <row r="150" spans="1:38" x14ac:dyDescent="0.25">
      <c r="A150" t="s">
        <v>1100</v>
      </c>
      <c r="B150" t="s">
        <v>6007</v>
      </c>
      <c r="C150" t="s">
        <v>2291</v>
      </c>
      <c r="D150" s="167">
        <v>45663.724305555603</v>
      </c>
      <c r="E150">
        <v>1</v>
      </c>
      <c r="F150" s="167">
        <v>45663.724305555603</v>
      </c>
      <c r="G150" s="167">
        <v>45663.766666666699</v>
      </c>
      <c r="H150" t="s">
        <v>6010</v>
      </c>
      <c r="I150" t="s">
        <v>1478</v>
      </c>
      <c r="J150">
        <v>6</v>
      </c>
      <c r="K150">
        <v>1</v>
      </c>
      <c r="L150" t="s">
        <v>2418</v>
      </c>
      <c r="M150" t="s">
        <v>5680</v>
      </c>
      <c r="N150" t="s">
        <v>1102</v>
      </c>
      <c r="O150" t="s">
        <v>1103</v>
      </c>
      <c r="P150" t="s">
        <v>1102</v>
      </c>
      <c r="Q150" t="s">
        <v>1103</v>
      </c>
      <c r="R150" t="s">
        <v>0</v>
      </c>
      <c r="T150" t="s">
        <v>6011</v>
      </c>
      <c r="U150">
        <v>105.6</v>
      </c>
      <c r="V150" t="s">
        <v>1732</v>
      </c>
      <c r="X150">
        <v>0</v>
      </c>
      <c r="Y150">
        <v>0</v>
      </c>
      <c r="AA150">
        <v>0</v>
      </c>
      <c r="AB150">
        <v>105.6</v>
      </c>
      <c r="AG150">
        <v>2025</v>
      </c>
      <c r="AH150">
        <v>1</v>
      </c>
      <c r="AI150" t="s">
        <v>6009</v>
      </c>
      <c r="AK150" t="s">
        <v>1515</v>
      </c>
    </row>
    <row r="151" spans="1:38" x14ac:dyDescent="0.25">
      <c r="A151" t="s">
        <v>1100</v>
      </c>
      <c r="B151" t="s">
        <v>6007</v>
      </c>
      <c r="C151" t="s">
        <v>2291</v>
      </c>
      <c r="D151" s="167">
        <v>45663.724305555603</v>
      </c>
      <c r="E151">
        <v>1</v>
      </c>
      <c r="F151" s="167">
        <v>45663.724305555603</v>
      </c>
      <c r="G151" s="167">
        <v>45663.766666666699</v>
      </c>
      <c r="H151" t="s">
        <v>6012</v>
      </c>
      <c r="I151" t="s">
        <v>1478</v>
      </c>
      <c r="J151">
        <v>6</v>
      </c>
      <c r="K151">
        <v>1</v>
      </c>
      <c r="L151" t="s">
        <v>2418</v>
      </c>
      <c r="M151" t="s">
        <v>5680</v>
      </c>
      <c r="N151" t="s">
        <v>1102</v>
      </c>
      <c r="O151" t="s">
        <v>1103</v>
      </c>
      <c r="P151" t="s">
        <v>1102</v>
      </c>
      <c r="Q151" t="s">
        <v>1103</v>
      </c>
      <c r="R151" t="s">
        <v>0</v>
      </c>
      <c r="T151" t="s">
        <v>6011</v>
      </c>
      <c r="U151">
        <v>105.6</v>
      </c>
      <c r="V151" t="s">
        <v>1732</v>
      </c>
      <c r="X151">
        <v>0</v>
      </c>
      <c r="Y151">
        <v>0</v>
      </c>
      <c r="AA151">
        <v>0</v>
      </c>
      <c r="AB151">
        <v>105.6</v>
      </c>
      <c r="AG151">
        <v>2025</v>
      </c>
      <c r="AH151">
        <v>1</v>
      </c>
      <c r="AI151" t="s">
        <v>6009</v>
      </c>
      <c r="AK151" t="s">
        <v>1515</v>
      </c>
    </row>
    <row r="152" spans="1:38" x14ac:dyDescent="0.25">
      <c r="A152" t="s">
        <v>1100</v>
      </c>
      <c r="B152" t="s">
        <v>3483</v>
      </c>
      <c r="C152" t="s">
        <v>1378</v>
      </c>
      <c r="D152" s="167">
        <v>45663.752083333296</v>
      </c>
      <c r="E152">
        <v>1</v>
      </c>
      <c r="F152" s="167">
        <v>45663.752083333296</v>
      </c>
      <c r="G152" s="167">
        <v>45663.772916666698</v>
      </c>
      <c r="H152" t="s">
        <v>6013</v>
      </c>
      <c r="I152" t="s">
        <v>1430</v>
      </c>
      <c r="J152">
        <v>6</v>
      </c>
      <c r="K152">
        <v>1</v>
      </c>
      <c r="L152" t="s">
        <v>1110</v>
      </c>
      <c r="M152" t="s">
        <v>1429</v>
      </c>
      <c r="N152" t="s">
        <v>1106</v>
      </c>
      <c r="O152" t="s">
        <v>1107</v>
      </c>
      <c r="P152" t="s">
        <v>1108</v>
      </c>
      <c r="Q152" t="s">
        <v>1109</v>
      </c>
      <c r="R152" t="s">
        <v>6014</v>
      </c>
      <c r="S152" t="s">
        <v>2256</v>
      </c>
      <c r="U152">
        <v>70</v>
      </c>
      <c r="V152" t="s">
        <v>6015</v>
      </c>
      <c r="W152" s="167">
        <v>45674.769444444399</v>
      </c>
      <c r="X152">
        <v>70</v>
      </c>
      <c r="Y152">
        <v>0</v>
      </c>
      <c r="Z152">
        <v>0</v>
      </c>
      <c r="AA152">
        <v>0</v>
      </c>
      <c r="AB152">
        <v>0</v>
      </c>
      <c r="AC152" t="s">
        <v>0</v>
      </c>
      <c r="AG152">
        <v>2025</v>
      </c>
      <c r="AH152">
        <v>1</v>
      </c>
      <c r="AI152" t="s">
        <v>5920</v>
      </c>
      <c r="AJ152" s="161">
        <v>45672</v>
      </c>
      <c r="AK152" t="s">
        <v>1426</v>
      </c>
    </row>
    <row r="153" spans="1:38" x14ac:dyDescent="0.25">
      <c r="A153" t="s">
        <v>1100</v>
      </c>
      <c r="B153" t="s">
        <v>3483</v>
      </c>
      <c r="C153" t="s">
        <v>1378</v>
      </c>
      <c r="D153" s="167">
        <v>45663.752083333296</v>
      </c>
      <c r="E153">
        <v>1</v>
      </c>
      <c r="F153" s="167">
        <v>45663.752083333296</v>
      </c>
      <c r="G153" s="167">
        <v>45663.772916666698</v>
      </c>
      <c r="H153" t="s">
        <v>6016</v>
      </c>
      <c r="I153" t="s">
        <v>1431</v>
      </c>
      <c r="J153">
        <v>6</v>
      </c>
      <c r="K153">
        <v>1</v>
      </c>
      <c r="L153" t="s">
        <v>1110</v>
      </c>
      <c r="M153" t="s">
        <v>1429</v>
      </c>
      <c r="N153" t="s">
        <v>1106</v>
      </c>
      <c r="O153" t="s">
        <v>1107</v>
      </c>
      <c r="P153" t="s">
        <v>1108</v>
      </c>
      <c r="Q153" t="s">
        <v>1109</v>
      </c>
      <c r="R153" t="s">
        <v>6014</v>
      </c>
      <c r="S153" t="s">
        <v>2256</v>
      </c>
      <c r="U153">
        <v>105</v>
      </c>
      <c r="V153" t="s">
        <v>6015</v>
      </c>
      <c r="W153" s="167">
        <v>45674.769444444399</v>
      </c>
      <c r="X153">
        <v>105</v>
      </c>
      <c r="Y153">
        <v>0</v>
      </c>
      <c r="Z153">
        <v>0</v>
      </c>
      <c r="AA153">
        <v>0</v>
      </c>
      <c r="AB153">
        <v>0</v>
      </c>
      <c r="AC153" t="s">
        <v>0</v>
      </c>
      <c r="AG153">
        <v>2025</v>
      </c>
      <c r="AH153">
        <v>1</v>
      </c>
      <c r="AI153" t="s">
        <v>5920</v>
      </c>
      <c r="AJ153" s="161">
        <v>45672</v>
      </c>
      <c r="AK153" t="s">
        <v>1426</v>
      </c>
    </row>
    <row r="154" spans="1:38" x14ac:dyDescent="0.25">
      <c r="A154" t="s">
        <v>1100</v>
      </c>
      <c r="B154" t="s">
        <v>3483</v>
      </c>
      <c r="C154" t="s">
        <v>1378</v>
      </c>
      <c r="D154" s="167">
        <v>45663.752083333296</v>
      </c>
      <c r="E154">
        <v>1</v>
      </c>
      <c r="F154" s="167">
        <v>45663.752083333296</v>
      </c>
      <c r="G154" s="167">
        <v>45663.772916666698</v>
      </c>
      <c r="H154" t="s">
        <v>6017</v>
      </c>
      <c r="I154" t="s">
        <v>1438</v>
      </c>
      <c r="J154">
        <v>6</v>
      </c>
      <c r="K154">
        <v>1</v>
      </c>
      <c r="L154" t="s">
        <v>1110</v>
      </c>
      <c r="M154" t="s">
        <v>1429</v>
      </c>
      <c r="N154" t="s">
        <v>1106</v>
      </c>
      <c r="O154" t="s">
        <v>1107</v>
      </c>
      <c r="P154" t="s">
        <v>1108</v>
      </c>
      <c r="Q154" t="s">
        <v>1109</v>
      </c>
      <c r="R154" t="s">
        <v>6014</v>
      </c>
      <c r="S154" t="s">
        <v>2256</v>
      </c>
      <c r="U154">
        <v>56</v>
      </c>
      <c r="V154" t="s">
        <v>6015</v>
      </c>
      <c r="W154" s="167">
        <v>45674.769444444399</v>
      </c>
      <c r="X154">
        <v>56</v>
      </c>
      <c r="Y154">
        <v>0</v>
      </c>
      <c r="Z154">
        <v>0</v>
      </c>
      <c r="AA154">
        <v>0</v>
      </c>
      <c r="AB154">
        <v>0</v>
      </c>
      <c r="AC154" t="s">
        <v>0</v>
      </c>
      <c r="AG154">
        <v>2025</v>
      </c>
      <c r="AH154">
        <v>1</v>
      </c>
      <c r="AI154" t="s">
        <v>5920</v>
      </c>
      <c r="AJ154" s="161">
        <v>45672</v>
      </c>
      <c r="AK154" t="s">
        <v>1426</v>
      </c>
    </row>
    <row r="155" spans="1:38" x14ac:dyDescent="0.25">
      <c r="A155" t="s">
        <v>1100</v>
      </c>
      <c r="B155" t="s">
        <v>3483</v>
      </c>
      <c r="C155" t="s">
        <v>1378</v>
      </c>
      <c r="D155" s="167">
        <v>45663.752083333296</v>
      </c>
      <c r="E155">
        <v>1</v>
      </c>
      <c r="F155" s="167">
        <v>45663.752083333296</v>
      </c>
      <c r="G155" s="167">
        <v>45663.772916666698</v>
      </c>
      <c r="H155" t="s">
        <v>6018</v>
      </c>
      <c r="I155" t="s">
        <v>1440</v>
      </c>
      <c r="J155">
        <v>6</v>
      </c>
      <c r="K155">
        <v>1</v>
      </c>
      <c r="L155" t="s">
        <v>1110</v>
      </c>
      <c r="M155" t="s">
        <v>1429</v>
      </c>
      <c r="N155" t="s">
        <v>1106</v>
      </c>
      <c r="O155" t="s">
        <v>1107</v>
      </c>
      <c r="P155" t="s">
        <v>1108</v>
      </c>
      <c r="Q155" t="s">
        <v>1109</v>
      </c>
      <c r="R155" t="s">
        <v>6014</v>
      </c>
      <c r="S155" t="s">
        <v>2256</v>
      </c>
      <c r="U155">
        <v>70</v>
      </c>
      <c r="V155" t="s">
        <v>6015</v>
      </c>
      <c r="W155" s="167">
        <v>45674.769444444399</v>
      </c>
      <c r="X155">
        <v>70</v>
      </c>
      <c r="Y155">
        <v>0</v>
      </c>
      <c r="Z155">
        <v>0</v>
      </c>
      <c r="AA155">
        <v>0</v>
      </c>
      <c r="AB155">
        <v>0</v>
      </c>
      <c r="AC155" t="s">
        <v>0</v>
      </c>
      <c r="AG155">
        <v>2025</v>
      </c>
      <c r="AH155">
        <v>1</v>
      </c>
      <c r="AI155" t="s">
        <v>5920</v>
      </c>
      <c r="AJ155" s="161">
        <v>45672</v>
      </c>
      <c r="AK155" t="s">
        <v>1426</v>
      </c>
    </row>
    <row r="156" spans="1:38" x14ac:dyDescent="0.25">
      <c r="A156" t="s">
        <v>1100</v>
      </c>
      <c r="B156" t="s">
        <v>3483</v>
      </c>
      <c r="C156" t="s">
        <v>1378</v>
      </c>
      <c r="D156" s="167">
        <v>45663.752083333296</v>
      </c>
      <c r="E156">
        <v>1</v>
      </c>
      <c r="F156" s="167">
        <v>45663.752083333296</v>
      </c>
      <c r="G156" s="167">
        <v>45663.772916666698</v>
      </c>
      <c r="H156" t="s">
        <v>6019</v>
      </c>
      <c r="I156" t="s">
        <v>1441</v>
      </c>
      <c r="J156">
        <v>6</v>
      </c>
      <c r="K156">
        <v>1</v>
      </c>
      <c r="L156" t="s">
        <v>1110</v>
      </c>
      <c r="M156" t="s">
        <v>1429</v>
      </c>
      <c r="N156" t="s">
        <v>1106</v>
      </c>
      <c r="O156" t="s">
        <v>1107</v>
      </c>
      <c r="P156" t="s">
        <v>1108</v>
      </c>
      <c r="Q156" t="s">
        <v>1109</v>
      </c>
      <c r="R156" t="s">
        <v>6014</v>
      </c>
      <c r="S156" t="s">
        <v>2256</v>
      </c>
      <c r="U156">
        <v>52.5</v>
      </c>
      <c r="V156" t="s">
        <v>6015</v>
      </c>
      <c r="W156" s="167">
        <v>45674.769444444399</v>
      </c>
      <c r="X156">
        <v>52.5</v>
      </c>
      <c r="Y156">
        <v>0</v>
      </c>
      <c r="Z156">
        <v>0</v>
      </c>
      <c r="AA156">
        <v>0</v>
      </c>
      <c r="AB156">
        <v>0</v>
      </c>
      <c r="AC156" t="s">
        <v>0</v>
      </c>
      <c r="AG156">
        <v>2025</v>
      </c>
      <c r="AH156">
        <v>1</v>
      </c>
      <c r="AI156" t="s">
        <v>5920</v>
      </c>
      <c r="AJ156" s="161">
        <v>45672</v>
      </c>
      <c r="AK156" t="s">
        <v>1426</v>
      </c>
    </row>
    <row r="157" spans="1:38" x14ac:dyDescent="0.25">
      <c r="A157" t="s">
        <v>1100</v>
      </c>
      <c r="B157" t="s">
        <v>6020</v>
      </c>
      <c r="C157" t="s">
        <v>5781</v>
      </c>
      <c r="D157" s="167">
        <v>45663.776388888902</v>
      </c>
      <c r="E157">
        <v>1</v>
      </c>
      <c r="F157" s="167">
        <v>45663.776388888902</v>
      </c>
      <c r="G157" s="167">
        <v>45663.838888888902</v>
      </c>
      <c r="H157" t="s">
        <v>6021</v>
      </c>
      <c r="I157" t="s">
        <v>1435</v>
      </c>
      <c r="J157">
        <v>6</v>
      </c>
      <c r="K157">
        <v>1</v>
      </c>
      <c r="L157" t="s">
        <v>2418</v>
      </c>
      <c r="M157" t="s">
        <v>5680</v>
      </c>
      <c r="N157" t="s">
        <v>1102</v>
      </c>
      <c r="O157" t="s">
        <v>1103</v>
      </c>
      <c r="P157" t="s">
        <v>1102</v>
      </c>
      <c r="Q157" t="s">
        <v>1103</v>
      </c>
      <c r="R157" t="s">
        <v>0</v>
      </c>
      <c r="T157" t="s">
        <v>6022</v>
      </c>
      <c r="U157">
        <v>240</v>
      </c>
      <c r="V157" t="s">
        <v>1719</v>
      </c>
      <c r="X157">
        <v>0</v>
      </c>
      <c r="Y157">
        <v>0</v>
      </c>
      <c r="AA157">
        <v>0</v>
      </c>
      <c r="AB157">
        <v>240</v>
      </c>
      <c r="AG157">
        <v>2025</v>
      </c>
      <c r="AH157">
        <v>1</v>
      </c>
      <c r="AI157" t="s">
        <v>5785</v>
      </c>
      <c r="AK157" t="s">
        <v>1515</v>
      </c>
    </row>
    <row r="158" spans="1:38" x14ac:dyDescent="0.25">
      <c r="A158" t="s">
        <v>1100</v>
      </c>
      <c r="B158" t="s">
        <v>3511</v>
      </c>
      <c r="C158" t="s">
        <v>1226</v>
      </c>
      <c r="D158" s="167">
        <v>45663.777083333298</v>
      </c>
      <c r="E158">
        <v>1</v>
      </c>
      <c r="F158" s="167">
        <v>45663.777083333298</v>
      </c>
      <c r="G158" s="167">
        <v>45663.788194444402</v>
      </c>
      <c r="H158" t="s">
        <v>6023</v>
      </c>
      <c r="I158" t="s">
        <v>1430</v>
      </c>
      <c r="J158">
        <v>6</v>
      </c>
      <c r="K158">
        <v>1</v>
      </c>
      <c r="L158" t="s">
        <v>1105</v>
      </c>
      <c r="M158" t="s">
        <v>1425</v>
      </c>
      <c r="N158" t="s">
        <v>1106</v>
      </c>
      <c r="O158" t="s">
        <v>1107</v>
      </c>
      <c r="P158" t="s">
        <v>1108</v>
      </c>
      <c r="Q158" t="s">
        <v>1109</v>
      </c>
      <c r="R158" t="s">
        <v>6024</v>
      </c>
      <c r="S158" t="s">
        <v>2257</v>
      </c>
      <c r="U158">
        <v>70</v>
      </c>
      <c r="V158" t="s">
        <v>1761</v>
      </c>
      <c r="W158" s="167">
        <v>45681.163194444402</v>
      </c>
      <c r="X158">
        <v>70</v>
      </c>
      <c r="Y158">
        <v>0</v>
      </c>
      <c r="Z158">
        <v>0</v>
      </c>
      <c r="AA158">
        <v>0</v>
      </c>
      <c r="AB158">
        <v>0</v>
      </c>
      <c r="AC158" t="s">
        <v>0</v>
      </c>
      <c r="AG158">
        <v>2025</v>
      </c>
      <c r="AH158">
        <v>1</v>
      </c>
      <c r="AI158" t="s">
        <v>6025</v>
      </c>
      <c r="AJ158" s="161">
        <v>45679</v>
      </c>
      <c r="AK158" t="s">
        <v>1426</v>
      </c>
    </row>
    <row r="159" spans="1:38" x14ac:dyDescent="0.25">
      <c r="A159" t="s">
        <v>1100</v>
      </c>
      <c r="B159" t="s">
        <v>3511</v>
      </c>
      <c r="C159" t="s">
        <v>1226</v>
      </c>
      <c r="D159" s="167">
        <v>45663.777083333298</v>
      </c>
      <c r="E159">
        <v>1</v>
      </c>
      <c r="F159" s="167">
        <v>45663.777083333298</v>
      </c>
      <c r="G159" s="167">
        <v>45663.788194444402</v>
      </c>
      <c r="H159" t="s">
        <v>6026</v>
      </c>
      <c r="I159" t="s">
        <v>1431</v>
      </c>
      <c r="J159">
        <v>6</v>
      </c>
      <c r="K159">
        <v>1</v>
      </c>
      <c r="L159" t="s">
        <v>1105</v>
      </c>
      <c r="M159" t="s">
        <v>1425</v>
      </c>
      <c r="N159" t="s">
        <v>1106</v>
      </c>
      <c r="O159" t="s">
        <v>1107</v>
      </c>
      <c r="P159" t="s">
        <v>1108</v>
      </c>
      <c r="Q159" t="s">
        <v>1109</v>
      </c>
      <c r="R159" t="s">
        <v>6024</v>
      </c>
      <c r="S159" t="s">
        <v>2257</v>
      </c>
      <c r="U159">
        <v>0</v>
      </c>
      <c r="V159" t="s">
        <v>1761</v>
      </c>
      <c r="W159" s="167">
        <v>45681.163194444402</v>
      </c>
      <c r="X159">
        <v>0</v>
      </c>
      <c r="Y159">
        <v>0</v>
      </c>
      <c r="Z159">
        <v>0</v>
      </c>
      <c r="AA159">
        <v>0</v>
      </c>
      <c r="AB159">
        <v>0</v>
      </c>
      <c r="AC159" t="s">
        <v>0</v>
      </c>
      <c r="AG159">
        <v>2025</v>
      </c>
      <c r="AH159">
        <v>1</v>
      </c>
      <c r="AI159" t="s">
        <v>6025</v>
      </c>
      <c r="AJ159" s="161">
        <v>45679</v>
      </c>
      <c r="AK159" t="s">
        <v>1426</v>
      </c>
      <c r="AL159" t="s">
        <v>5686</v>
      </c>
    </row>
    <row r="160" spans="1:38" x14ac:dyDescent="0.25">
      <c r="A160" t="s">
        <v>1100</v>
      </c>
      <c r="B160" t="s">
        <v>3512</v>
      </c>
      <c r="C160" t="s">
        <v>3513</v>
      </c>
      <c r="D160" s="167">
        <v>45663.777083333298</v>
      </c>
      <c r="E160">
        <v>1</v>
      </c>
      <c r="F160" s="167">
        <v>45663.777083333298</v>
      </c>
      <c r="G160" s="167">
        <v>45663.8034722222</v>
      </c>
      <c r="H160" t="s">
        <v>6027</v>
      </c>
      <c r="I160" t="s">
        <v>1430</v>
      </c>
      <c r="J160">
        <v>6</v>
      </c>
      <c r="K160">
        <v>1</v>
      </c>
      <c r="L160" t="s">
        <v>1105</v>
      </c>
      <c r="M160" t="s">
        <v>1425</v>
      </c>
      <c r="N160" t="s">
        <v>1106</v>
      </c>
      <c r="O160" t="s">
        <v>1107</v>
      </c>
      <c r="P160" t="s">
        <v>1108</v>
      </c>
      <c r="Q160" t="s">
        <v>1109</v>
      </c>
      <c r="R160" t="s">
        <v>6028</v>
      </c>
      <c r="S160" t="s">
        <v>2257</v>
      </c>
      <c r="U160">
        <v>70</v>
      </c>
      <c r="V160" t="s">
        <v>1774</v>
      </c>
      <c r="W160" s="167">
        <v>45681.163194444402</v>
      </c>
      <c r="X160">
        <v>70</v>
      </c>
      <c r="Y160">
        <v>0</v>
      </c>
      <c r="Z160">
        <v>0</v>
      </c>
      <c r="AA160">
        <v>0</v>
      </c>
      <c r="AB160">
        <v>0</v>
      </c>
      <c r="AC160" t="s">
        <v>0</v>
      </c>
      <c r="AG160">
        <v>2025</v>
      </c>
      <c r="AH160">
        <v>1</v>
      </c>
      <c r="AI160" t="s">
        <v>6025</v>
      </c>
      <c r="AJ160" s="161">
        <v>45679</v>
      </c>
      <c r="AK160" t="s">
        <v>1426</v>
      </c>
    </row>
    <row r="161" spans="1:38" x14ac:dyDescent="0.25">
      <c r="A161" t="s">
        <v>1100</v>
      </c>
      <c r="B161" t="s">
        <v>3512</v>
      </c>
      <c r="C161" t="s">
        <v>3513</v>
      </c>
      <c r="D161" s="167">
        <v>45663.777083333298</v>
      </c>
      <c r="E161">
        <v>1</v>
      </c>
      <c r="F161" s="167">
        <v>45663.777083333298</v>
      </c>
      <c r="G161" s="167">
        <v>45663.8034722222</v>
      </c>
      <c r="H161" t="s">
        <v>6029</v>
      </c>
      <c r="I161" t="s">
        <v>1431</v>
      </c>
      <c r="J161">
        <v>6</v>
      </c>
      <c r="K161">
        <v>1</v>
      </c>
      <c r="L161" t="s">
        <v>1105</v>
      </c>
      <c r="M161" t="s">
        <v>1425</v>
      </c>
      <c r="N161" t="s">
        <v>1106</v>
      </c>
      <c r="O161" t="s">
        <v>1107</v>
      </c>
      <c r="P161" t="s">
        <v>1108</v>
      </c>
      <c r="Q161" t="s">
        <v>1109</v>
      </c>
      <c r="R161" t="s">
        <v>6028</v>
      </c>
      <c r="S161" t="s">
        <v>2257</v>
      </c>
      <c r="U161">
        <v>105</v>
      </c>
      <c r="V161" t="s">
        <v>1774</v>
      </c>
      <c r="W161" s="167">
        <v>45681.163194444402</v>
      </c>
      <c r="X161">
        <v>105</v>
      </c>
      <c r="Y161">
        <v>0</v>
      </c>
      <c r="Z161">
        <v>0</v>
      </c>
      <c r="AA161">
        <v>0</v>
      </c>
      <c r="AB161">
        <v>0</v>
      </c>
      <c r="AC161" t="s">
        <v>0</v>
      </c>
      <c r="AG161">
        <v>2025</v>
      </c>
      <c r="AH161">
        <v>1</v>
      </c>
      <c r="AI161" t="s">
        <v>6025</v>
      </c>
      <c r="AJ161" s="161">
        <v>45679</v>
      </c>
      <c r="AK161" t="s">
        <v>1426</v>
      </c>
    </row>
    <row r="162" spans="1:38" x14ac:dyDescent="0.25">
      <c r="A162" t="s">
        <v>1100</v>
      </c>
      <c r="B162" t="s">
        <v>6030</v>
      </c>
      <c r="C162" t="s">
        <v>2496</v>
      </c>
      <c r="D162" s="167">
        <v>45663.780555555597</v>
      </c>
      <c r="E162">
        <v>1</v>
      </c>
      <c r="F162" s="167">
        <v>45663.780555555597</v>
      </c>
      <c r="G162" s="167">
        <v>45663.820138888899</v>
      </c>
      <c r="H162" t="s">
        <v>6031</v>
      </c>
      <c r="I162" t="s">
        <v>1424</v>
      </c>
      <c r="J162">
        <v>6</v>
      </c>
      <c r="K162">
        <v>1</v>
      </c>
      <c r="L162" t="s">
        <v>1300</v>
      </c>
      <c r="M162" t="s">
        <v>5911</v>
      </c>
      <c r="N162" t="s">
        <v>1102</v>
      </c>
      <c r="O162" t="s">
        <v>1103</v>
      </c>
      <c r="P162" t="s">
        <v>1102</v>
      </c>
      <c r="Q162" t="s">
        <v>1103</v>
      </c>
      <c r="R162" t="s">
        <v>0</v>
      </c>
      <c r="U162">
        <v>0</v>
      </c>
      <c r="V162" t="s">
        <v>6032</v>
      </c>
      <c r="X162">
        <v>0</v>
      </c>
      <c r="Y162">
        <v>0</v>
      </c>
      <c r="AA162">
        <v>0</v>
      </c>
      <c r="AB162">
        <v>0</v>
      </c>
      <c r="AG162">
        <v>2025</v>
      </c>
      <c r="AH162">
        <v>1</v>
      </c>
      <c r="AI162" t="s">
        <v>6033</v>
      </c>
      <c r="AK162" t="s">
        <v>1515</v>
      </c>
    </row>
    <row r="163" spans="1:38" x14ac:dyDescent="0.25">
      <c r="A163" t="s">
        <v>1100</v>
      </c>
      <c r="B163" t="s">
        <v>6030</v>
      </c>
      <c r="C163" t="s">
        <v>2496</v>
      </c>
      <c r="D163" s="167">
        <v>45663.780555555597</v>
      </c>
      <c r="E163">
        <v>1</v>
      </c>
      <c r="F163" s="167">
        <v>45663.780555555597</v>
      </c>
      <c r="G163" s="167">
        <v>45663.820138888899</v>
      </c>
      <c r="H163" t="s">
        <v>6034</v>
      </c>
      <c r="I163" t="s">
        <v>1424</v>
      </c>
      <c r="J163">
        <v>6</v>
      </c>
      <c r="K163">
        <v>1</v>
      </c>
      <c r="L163" t="s">
        <v>1300</v>
      </c>
      <c r="M163" t="s">
        <v>5911</v>
      </c>
      <c r="N163" t="s">
        <v>1102</v>
      </c>
      <c r="O163" t="s">
        <v>1103</v>
      </c>
      <c r="P163" t="s">
        <v>1102</v>
      </c>
      <c r="Q163" t="s">
        <v>1103</v>
      </c>
      <c r="R163" t="s">
        <v>0</v>
      </c>
      <c r="U163">
        <v>0</v>
      </c>
      <c r="V163" t="s">
        <v>6032</v>
      </c>
      <c r="X163">
        <v>0</v>
      </c>
      <c r="Y163">
        <v>0</v>
      </c>
      <c r="AA163">
        <v>0</v>
      </c>
      <c r="AB163">
        <v>0</v>
      </c>
      <c r="AG163">
        <v>2025</v>
      </c>
      <c r="AH163">
        <v>1</v>
      </c>
      <c r="AI163" t="s">
        <v>6033</v>
      </c>
      <c r="AK163" t="s">
        <v>1515</v>
      </c>
    </row>
    <row r="164" spans="1:38" x14ac:dyDescent="0.25">
      <c r="A164" t="s">
        <v>1100</v>
      </c>
      <c r="B164" t="s">
        <v>6030</v>
      </c>
      <c r="C164" t="s">
        <v>2496</v>
      </c>
      <c r="D164" s="167">
        <v>45663.780555555597</v>
      </c>
      <c r="E164">
        <v>1</v>
      </c>
      <c r="F164" s="167">
        <v>45663.780555555597</v>
      </c>
      <c r="G164" s="167">
        <v>45663.820138888899</v>
      </c>
      <c r="H164" t="s">
        <v>6035</v>
      </c>
      <c r="I164" t="s">
        <v>1486</v>
      </c>
      <c r="J164">
        <v>6</v>
      </c>
      <c r="K164">
        <v>1</v>
      </c>
      <c r="L164" t="s">
        <v>1300</v>
      </c>
      <c r="M164" t="s">
        <v>5911</v>
      </c>
      <c r="N164" t="s">
        <v>1102</v>
      </c>
      <c r="O164" t="s">
        <v>1103</v>
      </c>
      <c r="P164" t="s">
        <v>1102</v>
      </c>
      <c r="Q164" t="s">
        <v>1103</v>
      </c>
      <c r="R164" t="s">
        <v>0</v>
      </c>
      <c r="T164" t="s">
        <v>6036</v>
      </c>
      <c r="U164">
        <v>129.6</v>
      </c>
      <c r="V164" t="s">
        <v>6032</v>
      </c>
      <c r="X164">
        <v>0</v>
      </c>
      <c r="Y164">
        <v>0</v>
      </c>
      <c r="AA164">
        <v>0</v>
      </c>
      <c r="AB164">
        <v>129.6</v>
      </c>
      <c r="AG164">
        <v>2025</v>
      </c>
      <c r="AH164">
        <v>1</v>
      </c>
      <c r="AI164" t="s">
        <v>6033</v>
      </c>
      <c r="AK164" t="s">
        <v>1515</v>
      </c>
    </row>
    <row r="165" spans="1:38" x14ac:dyDescent="0.25">
      <c r="A165" t="s">
        <v>1100</v>
      </c>
      <c r="B165" t="s">
        <v>6030</v>
      </c>
      <c r="C165" t="s">
        <v>2496</v>
      </c>
      <c r="D165" s="167">
        <v>45663.780555555597</v>
      </c>
      <c r="E165">
        <v>1</v>
      </c>
      <c r="F165" s="167">
        <v>45663.780555555597</v>
      </c>
      <c r="G165" s="167">
        <v>45663.820138888899</v>
      </c>
      <c r="H165" t="s">
        <v>6037</v>
      </c>
      <c r="I165" t="s">
        <v>1486</v>
      </c>
      <c r="J165">
        <v>6</v>
      </c>
      <c r="K165">
        <v>1</v>
      </c>
      <c r="L165" t="s">
        <v>1300</v>
      </c>
      <c r="M165" t="s">
        <v>5911</v>
      </c>
      <c r="N165" t="s">
        <v>1102</v>
      </c>
      <c r="O165" t="s">
        <v>1103</v>
      </c>
      <c r="P165" t="s">
        <v>1102</v>
      </c>
      <c r="Q165" t="s">
        <v>1103</v>
      </c>
      <c r="R165" t="s">
        <v>0</v>
      </c>
      <c r="T165" t="s">
        <v>6036</v>
      </c>
      <c r="U165">
        <v>129.6</v>
      </c>
      <c r="V165" t="s">
        <v>6032</v>
      </c>
      <c r="X165">
        <v>0</v>
      </c>
      <c r="Y165">
        <v>0</v>
      </c>
      <c r="AA165">
        <v>0</v>
      </c>
      <c r="AB165">
        <v>129.6</v>
      </c>
      <c r="AG165">
        <v>2025</v>
      </c>
      <c r="AH165">
        <v>1</v>
      </c>
      <c r="AI165" t="s">
        <v>6033</v>
      </c>
      <c r="AK165" t="s">
        <v>1515</v>
      </c>
    </row>
    <row r="166" spans="1:38" x14ac:dyDescent="0.25">
      <c r="A166" t="s">
        <v>1100</v>
      </c>
      <c r="B166" t="s">
        <v>3510</v>
      </c>
      <c r="C166" t="s">
        <v>2018</v>
      </c>
      <c r="D166" s="167">
        <v>45663.811805555597</v>
      </c>
      <c r="E166">
        <v>1</v>
      </c>
      <c r="F166" s="167">
        <v>45663.811805555597</v>
      </c>
      <c r="G166" s="167">
        <v>45663.865277777797</v>
      </c>
      <c r="H166" t="s">
        <v>6038</v>
      </c>
      <c r="I166" t="s">
        <v>1424</v>
      </c>
      <c r="J166">
        <v>6</v>
      </c>
      <c r="K166">
        <v>1</v>
      </c>
      <c r="L166" t="s">
        <v>1110</v>
      </c>
      <c r="M166" t="s">
        <v>1429</v>
      </c>
      <c r="N166" t="s">
        <v>1106</v>
      </c>
      <c r="O166" t="s">
        <v>1107</v>
      </c>
      <c r="P166" t="s">
        <v>1108</v>
      </c>
      <c r="Q166" t="s">
        <v>1109</v>
      </c>
      <c r="R166" t="s">
        <v>6039</v>
      </c>
      <c r="S166" t="s">
        <v>2257</v>
      </c>
      <c r="U166">
        <v>0</v>
      </c>
      <c r="V166" t="s">
        <v>1728</v>
      </c>
      <c r="W166" s="167">
        <v>45681.163194444402</v>
      </c>
      <c r="X166">
        <v>0</v>
      </c>
      <c r="Y166">
        <v>0</v>
      </c>
      <c r="Z166">
        <v>0</v>
      </c>
      <c r="AA166">
        <v>0</v>
      </c>
      <c r="AB166">
        <v>0</v>
      </c>
      <c r="AC166" t="s">
        <v>0</v>
      </c>
      <c r="AG166">
        <v>2025</v>
      </c>
      <c r="AH166">
        <v>1</v>
      </c>
      <c r="AI166" t="s">
        <v>6040</v>
      </c>
      <c r="AJ166" s="161">
        <v>45679</v>
      </c>
      <c r="AK166" t="s">
        <v>1426</v>
      </c>
      <c r="AL166" t="s">
        <v>5686</v>
      </c>
    </row>
    <row r="167" spans="1:38" x14ac:dyDescent="0.25">
      <c r="A167" t="s">
        <v>1100</v>
      </c>
      <c r="B167" t="s">
        <v>3510</v>
      </c>
      <c r="C167" t="s">
        <v>2018</v>
      </c>
      <c r="D167" s="167">
        <v>45663.811805555597</v>
      </c>
      <c r="E167">
        <v>1</v>
      </c>
      <c r="F167" s="167">
        <v>45663.811805555597</v>
      </c>
      <c r="G167" s="167">
        <v>45663.865277777797</v>
      </c>
      <c r="H167" t="s">
        <v>6041</v>
      </c>
      <c r="I167" t="s">
        <v>1484</v>
      </c>
      <c r="J167">
        <v>6</v>
      </c>
      <c r="K167">
        <v>1</v>
      </c>
      <c r="L167" t="s">
        <v>1110</v>
      </c>
      <c r="M167" t="s">
        <v>1429</v>
      </c>
      <c r="N167" t="s">
        <v>1106</v>
      </c>
      <c r="O167" t="s">
        <v>1107</v>
      </c>
      <c r="P167" t="s">
        <v>1108</v>
      </c>
      <c r="Q167" t="s">
        <v>1109</v>
      </c>
      <c r="R167" t="s">
        <v>6039</v>
      </c>
      <c r="S167" t="s">
        <v>2257</v>
      </c>
      <c r="U167">
        <v>308</v>
      </c>
      <c r="V167" t="s">
        <v>1728</v>
      </c>
      <c r="W167" s="167">
        <v>45681.163194444402</v>
      </c>
      <c r="X167">
        <v>0</v>
      </c>
      <c r="Y167">
        <v>0</v>
      </c>
      <c r="Z167">
        <v>308</v>
      </c>
      <c r="AA167">
        <v>308</v>
      </c>
      <c r="AB167">
        <v>0</v>
      </c>
      <c r="AC167" t="s">
        <v>1493</v>
      </c>
      <c r="AD167" t="s">
        <v>1756</v>
      </c>
      <c r="AE167" t="s">
        <v>1737</v>
      </c>
      <c r="AF167" t="s">
        <v>2</v>
      </c>
      <c r="AG167">
        <v>2025</v>
      </c>
      <c r="AH167">
        <v>1</v>
      </c>
      <c r="AI167" t="s">
        <v>6040</v>
      </c>
      <c r="AJ167" s="161">
        <v>45679</v>
      </c>
      <c r="AK167" t="s">
        <v>1426</v>
      </c>
      <c r="AL167" t="s">
        <v>5686</v>
      </c>
    </row>
    <row r="168" spans="1:38" x14ac:dyDescent="0.25">
      <c r="A168" t="s">
        <v>1100</v>
      </c>
      <c r="B168" t="s">
        <v>3510</v>
      </c>
      <c r="C168" t="s">
        <v>2018</v>
      </c>
      <c r="D168" s="167">
        <v>45663.811805555597</v>
      </c>
      <c r="E168">
        <v>1</v>
      </c>
      <c r="F168" s="167">
        <v>45663.811805555597</v>
      </c>
      <c r="G168" s="167">
        <v>45663.865277777797</v>
      </c>
      <c r="H168" t="s">
        <v>6042</v>
      </c>
      <c r="I168" t="s">
        <v>1433</v>
      </c>
      <c r="J168">
        <v>6</v>
      </c>
      <c r="K168">
        <v>1</v>
      </c>
      <c r="L168" t="s">
        <v>1110</v>
      </c>
      <c r="M168" t="s">
        <v>1429</v>
      </c>
      <c r="N168" t="s">
        <v>1106</v>
      </c>
      <c r="O168" t="s">
        <v>1107</v>
      </c>
      <c r="P168" t="s">
        <v>1108</v>
      </c>
      <c r="Q168" t="s">
        <v>1109</v>
      </c>
      <c r="R168" t="s">
        <v>6039</v>
      </c>
      <c r="S168" t="s">
        <v>2257</v>
      </c>
      <c r="U168">
        <v>385</v>
      </c>
      <c r="V168" t="s">
        <v>1728</v>
      </c>
      <c r="W168" s="167">
        <v>45681.163194444402</v>
      </c>
      <c r="X168">
        <v>385</v>
      </c>
      <c r="Y168">
        <v>0</v>
      </c>
      <c r="Z168">
        <v>0</v>
      </c>
      <c r="AA168">
        <v>0</v>
      </c>
      <c r="AB168">
        <v>0</v>
      </c>
      <c r="AC168" t="s">
        <v>0</v>
      </c>
      <c r="AG168">
        <v>2025</v>
      </c>
      <c r="AH168">
        <v>1</v>
      </c>
      <c r="AI168" t="s">
        <v>6040</v>
      </c>
      <c r="AJ168" s="161">
        <v>45679</v>
      </c>
      <c r="AK168" t="s">
        <v>1426</v>
      </c>
    </row>
    <row r="169" spans="1:38" x14ac:dyDescent="0.25">
      <c r="A169" t="s">
        <v>1100</v>
      </c>
      <c r="B169" t="s">
        <v>3510</v>
      </c>
      <c r="C169" t="s">
        <v>2018</v>
      </c>
      <c r="D169" s="167">
        <v>45663.811805555597</v>
      </c>
      <c r="E169">
        <v>1</v>
      </c>
      <c r="F169" s="167">
        <v>45663.811805555597</v>
      </c>
      <c r="G169" s="167">
        <v>45663.865277777797</v>
      </c>
      <c r="H169" t="s">
        <v>6043</v>
      </c>
      <c r="I169" t="s">
        <v>1465</v>
      </c>
      <c r="J169">
        <v>6</v>
      </c>
      <c r="K169">
        <v>1</v>
      </c>
      <c r="L169" t="s">
        <v>1110</v>
      </c>
      <c r="M169" t="s">
        <v>1429</v>
      </c>
      <c r="N169" t="s">
        <v>1106</v>
      </c>
      <c r="O169" t="s">
        <v>1107</v>
      </c>
      <c r="P169" t="s">
        <v>1108</v>
      </c>
      <c r="Q169" t="s">
        <v>1109</v>
      </c>
      <c r="R169" t="s">
        <v>6039</v>
      </c>
      <c r="S169" t="s">
        <v>2257</v>
      </c>
      <c r="U169">
        <v>665</v>
      </c>
      <c r="V169" t="s">
        <v>1728</v>
      </c>
      <c r="W169" s="167">
        <v>45681.163194444402</v>
      </c>
      <c r="X169">
        <v>0</v>
      </c>
      <c r="Y169">
        <v>0</v>
      </c>
      <c r="Z169">
        <v>665</v>
      </c>
      <c r="AA169">
        <v>665</v>
      </c>
      <c r="AB169">
        <v>0</v>
      </c>
      <c r="AC169" t="s">
        <v>1525</v>
      </c>
      <c r="AD169" t="s">
        <v>1784</v>
      </c>
      <c r="AE169" t="s">
        <v>1725</v>
      </c>
      <c r="AF169" t="s">
        <v>1726</v>
      </c>
      <c r="AG169">
        <v>2025</v>
      </c>
      <c r="AH169">
        <v>1</v>
      </c>
      <c r="AI169" t="s">
        <v>6040</v>
      </c>
      <c r="AJ169" s="161">
        <v>45679</v>
      </c>
      <c r="AK169" t="s">
        <v>1426</v>
      </c>
      <c r="AL169" t="s">
        <v>5686</v>
      </c>
    </row>
    <row r="170" spans="1:38" x14ac:dyDescent="0.25">
      <c r="A170" t="s">
        <v>1100</v>
      </c>
      <c r="B170" t="s">
        <v>6044</v>
      </c>
      <c r="C170" t="s">
        <v>6045</v>
      </c>
      <c r="D170" s="167">
        <v>45663.849305555603</v>
      </c>
      <c r="E170">
        <v>1</v>
      </c>
      <c r="F170" s="167">
        <v>45663.849305555603</v>
      </c>
      <c r="G170" s="167">
        <v>45663.854861111096</v>
      </c>
      <c r="H170" t="s">
        <v>6046</v>
      </c>
      <c r="I170" t="s">
        <v>1430</v>
      </c>
      <c r="J170">
        <v>6</v>
      </c>
      <c r="K170">
        <v>1</v>
      </c>
      <c r="L170" t="s">
        <v>1300</v>
      </c>
      <c r="M170" t="s">
        <v>5911</v>
      </c>
      <c r="N170" t="s">
        <v>1102</v>
      </c>
      <c r="O170" t="s">
        <v>1103</v>
      </c>
      <c r="P170" t="s">
        <v>1102</v>
      </c>
      <c r="Q170" t="s">
        <v>1103</v>
      </c>
      <c r="R170" t="s">
        <v>0</v>
      </c>
      <c r="T170" t="s">
        <v>6047</v>
      </c>
      <c r="U170">
        <v>48</v>
      </c>
      <c r="V170" t="s">
        <v>6048</v>
      </c>
      <c r="X170">
        <v>0</v>
      </c>
      <c r="Y170">
        <v>0</v>
      </c>
      <c r="AA170">
        <v>0</v>
      </c>
      <c r="AB170">
        <v>48</v>
      </c>
      <c r="AG170">
        <v>2025</v>
      </c>
      <c r="AH170">
        <v>1</v>
      </c>
      <c r="AI170" t="s">
        <v>6033</v>
      </c>
      <c r="AK170" t="s">
        <v>1515</v>
      </c>
    </row>
    <row r="171" spans="1:38" x14ac:dyDescent="0.25">
      <c r="A171" t="s">
        <v>1100</v>
      </c>
      <c r="B171" t="s">
        <v>6044</v>
      </c>
      <c r="C171" t="s">
        <v>6045</v>
      </c>
      <c r="D171" s="167">
        <v>45663.849305555603</v>
      </c>
      <c r="E171">
        <v>1</v>
      </c>
      <c r="F171" s="167">
        <v>45663.849305555603</v>
      </c>
      <c r="G171" s="167">
        <v>45663.854861111096</v>
      </c>
      <c r="H171" t="s">
        <v>6049</v>
      </c>
      <c r="I171" t="s">
        <v>1424</v>
      </c>
      <c r="J171">
        <v>6</v>
      </c>
      <c r="K171">
        <v>1</v>
      </c>
      <c r="L171" t="s">
        <v>1300</v>
      </c>
      <c r="M171" t="s">
        <v>5911</v>
      </c>
      <c r="N171" t="s">
        <v>1102</v>
      </c>
      <c r="O171" t="s">
        <v>1103</v>
      </c>
      <c r="P171" t="s">
        <v>1102</v>
      </c>
      <c r="Q171" t="s">
        <v>1103</v>
      </c>
      <c r="R171" t="s">
        <v>0</v>
      </c>
      <c r="U171">
        <v>0</v>
      </c>
      <c r="V171" t="s">
        <v>6048</v>
      </c>
      <c r="X171">
        <v>0</v>
      </c>
      <c r="Y171">
        <v>0</v>
      </c>
      <c r="AA171">
        <v>0</v>
      </c>
      <c r="AB171">
        <v>0</v>
      </c>
      <c r="AG171">
        <v>2025</v>
      </c>
      <c r="AH171">
        <v>1</v>
      </c>
      <c r="AI171" t="s">
        <v>6033</v>
      </c>
      <c r="AK171" t="s">
        <v>1515</v>
      </c>
    </row>
    <row r="172" spans="1:38" x14ac:dyDescent="0.25">
      <c r="A172" t="s">
        <v>1100</v>
      </c>
      <c r="B172" t="s">
        <v>6044</v>
      </c>
      <c r="C172" t="s">
        <v>6045</v>
      </c>
      <c r="D172" s="167">
        <v>45663.849305555603</v>
      </c>
      <c r="E172">
        <v>1</v>
      </c>
      <c r="F172" s="167">
        <v>45663.849305555603</v>
      </c>
      <c r="G172" s="167">
        <v>45663.854861111096</v>
      </c>
      <c r="H172" t="s">
        <v>6050</v>
      </c>
      <c r="I172" t="s">
        <v>1431</v>
      </c>
      <c r="J172">
        <v>6</v>
      </c>
      <c r="K172">
        <v>1</v>
      </c>
      <c r="L172" t="s">
        <v>1300</v>
      </c>
      <c r="M172" t="s">
        <v>5911</v>
      </c>
      <c r="N172" t="s">
        <v>1102</v>
      </c>
      <c r="O172" t="s">
        <v>1103</v>
      </c>
      <c r="P172" t="s">
        <v>1102</v>
      </c>
      <c r="Q172" t="s">
        <v>1103</v>
      </c>
      <c r="R172" t="s">
        <v>0</v>
      </c>
      <c r="T172" t="s">
        <v>6047</v>
      </c>
      <c r="U172">
        <v>72</v>
      </c>
      <c r="V172" t="s">
        <v>6048</v>
      </c>
      <c r="X172">
        <v>0</v>
      </c>
      <c r="Y172">
        <v>0</v>
      </c>
      <c r="AA172">
        <v>0</v>
      </c>
      <c r="AB172">
        <v>72</v>
      </c>
      <c r="AG172">
        <v>2025</v>
      </c>
      <c r="AH172">
        <v>1</v>
      </c>
      <c r="AI172" t="s">
        <v>6033</v>
      </c>
      <c r="AK172" t="s">
        <v>1515</v>
      </c>
    </row>
    <row r="173" spans="1:38" x14ac:dyDescent="0.25">
      <c r="A173" t="s">
        <v>1100</v>
      </c>
      <c r="B173" t="s">
        <v>6044</v>
      </c>
      <c r="C173" t="s">
        <v>6045</v>
      </c>
      <c r="D173" s="167">
        <v>45663.849305555603</v>
      </c>
      <c r="E173">
        <v>1</v>
      </c>
      <c r="F173" s="167">
        <v>45663.849305555603</v>
      </c>
      <c r="G173" s="167">
        <v>45663.854861111096</v>
      </c>
      <c r="H173" t="s">
        <v>6051</v>
      </c>
      <c r="I173" t="s">
        <v>1508</v>
      </c>
      <c r="J173">
        <v>6</v>
      </c>
      <c r="K173">
        <v>1</v>
      </c>
      <c r="L173" t="s">
        <v>1300</v>
      </c>
      <c r="M173" t="s">
        <v>5911</v>
      </c>
      <c r="N173" t="s">
        <v>1102</v>
      </c>
      <c r="O173" t="s">
        <v>1103</v>
      </c>
      <c r="P173" t="s">
        <v>1102</v>
      </c>
      <c r="Q173" t="s">
        <v>1103</v>
      </c>
      <c r="R173" t="s">
        <v>0</v>
      </c>
      <c r="T173" t="s">
        <v>6047</v>
      </c>
      <c r="U173">
        <v>288</v>
      </c>
      <c r="V173" t="s">
        <v>6048</v>
      </c>
      <c r="X173">
        <v>0</v>
      </c>
      <c r="Y173">
        <v>0</v>
      </c>
      <c r="AA173">
        <v>0</v>
      </c>
      <c r="AB173">
        <v>288</v>
      </c>
      <c r="AG173">
        <v>2025</v>
      </c>
      <c r="AH173">
        <v>1</v>
      </c>
      <c r="AI173" t="s">
        <v>6033</v>
      </c>
      <c r="AK173" t="s">
        <v>1515</v>
      </c>
    </row>
    <row r="174" spans="1:38" x14ac:dyDescent="0.25">
      <c r="A174" t="s">
        <v>1100</v>
      </c>
      <c r="B174" t="s">
        <v>6052</v>
      </c>
      <c r="C174" t="s">
        <v>1124</v>
      </c>
      <c r="D174" s="167">
        <v>45664.493750000001</v>
      </c>
      <c r="E174">
        <v>1</v>
      </c>
      <c r="F174" s="167">
        <v>45664.493750000001</v>
      </c>
      <c r="G174" s="167">
        <v>45664.547222222202</v>
      </c>
      <c r="H174" t="s">
        <v>6053</v>
      </c>
      <c r="I174" t="s">
        <v>1473</v>
      </c>
      <c r="J174">
        <v>6</v>
      </c>
      <c r="K174">
        <v>1</v>
      </c>
      <c r="L174" t="s">
        <v>1110</v>
      </c>
      <c r="M174" t="s">
        <v>1429</v>
      </c>
      <c r="N174" t="s">
        <v>1106</v>
      </c>
      <c r="O174" t="s">
        <v>1107</v>
      </c>
      <c r="P174" t="s">
        <v>1108</v>
      </c>
      <c r="Q174" t="s">
        <v>1109</v>
      </c>
      <c r="R174" t="s">
        <v>0</v>
      </c>
      <c r="U174">
        <v>192.5</v>
      </c>
      <c r="V174" t="s">
        <v>6054</v>
      </c>
      <c r="X174">
        <v>0</v>
      </c>
      <c r="Y174">
        <v>0</v>
      </c>
      <c r="AA174">
        <v>0</v>
      </c>
      <c r="AB174">
        <v>192.5</v>
      </c>
      <c r="AG174">
        <v>2025</v>
      </c>
      <c r="AH174">
        <v>1</v>
      </c>
      <c r="AI174" t="s">
        <v>6055</v>
      </c>
      <c r="AK174" t="s">
        <v>1515</v>
      </c>
    </row>
    <row r="175" spans="1:38" x14ac:dyDescent="0.25">
      <c r="A175" t="s">
        <v>1100</v>
      </c>
      <c r="B175" t="s">
        <v>6056</v>
      </c>
      <c r="C175" t="s">
        <v>1334</v>
      </c>
      <c r="D175" s="167">
        <v>45664.547916666699</v>
      </c>
      <c r="E175">
        <v>1</v>
      </c>
      <c r="F175" s="167">
        <v>45664.547916666699</v>
      </c>
      <c r="G175" s="167">
        <v>45664.5715277778</v>
      </c>
      <c r="H175" t="s">
        <v>6057</v>
      </c>
      <c r="I175" t="s">
        <v>1424</v>
      </c>
      <c r="J175">
        <v>6</v>
      </c>
      <c r="K175">
        <v>1</v>
      </c>
      <c r="L175" t="s">
        <v>1110</v>
      </c>
      <c r="M175" t="s">
        <v>1429</v>
      </c>
      <c r="N175" t="s">
        <v>1106</v>
      </c>
      <c r="O175" t="s">
        <v>1107</v>
      </c>
      <c r="P175" t="s">
        <v>1108</v>
      </c>
      <c r="Q175" t="s">
        <v>1109</v>
      </c>
      <c r="R175" t="s">
        <v>6058</v>
      </c>
      <c r="S175" t="s">
        <v>5732</v>
      </c>
      <c r="U175">
        <v>0</v>
      </c>
      <c r="V175" t="s">
        <v>6059</v>
      </c>
      <c r="W175" s="167">
        <v>45692.901388888902</v>
      </c>
      <c r="X175">
        <v>0</v>
      </c>
      <c r="Y175">
        <v>0</v>
      </c>
      <c r="Z175">
        <v>0</v>
      </c>
      <c r="AA175">
        <v>0</v>
      </c>
      <c r="AB175">
        <v>0</v>
      </c>
      <c r="AC175" t="s">
        <v>0</v>
      </c>
      <c r="AG175">
        <v>2025</v>
      </c>
      <c r="AH175">
        <v>1</v>
      </c>
      <c r="AI175" t="s">
        <v>6060</v>
      </c>
      <c r="AJ175" s="161">
        <v>45689</v>
      </c>
      <c r="AK175" t="s">
        <v>1426</v>
      </c>
      <c r="AL175" t="s">
        <v>5686</v>
      </c>
    </row>
    <row r="176" spans="1:38" x14ac:dyDescent="0.25">
      <c r="A176" t="s">
        <v>1100</v>
      </c>
      <c r="B176" t="s">
        <v>6056</v>
      </c>
      <c r="C176" t="s">
        <v>1334</v>
      </c>
      <c r="D176" s="167">
        <v>45664.547916666699</v>
      </c>
      <c r="E176">
        <v>1</v>
      </c>
      <c r="F176" s="167">
        <v>45664.547916666699</v>
      </c>
      <c r="G176" s="167">
        <v>45664.5715277778</v>
      </c>
      <c r="H176" t="s">
        <v>6061</v>
      </c>
      <c r="I176" t="s">
        <v>1487</v>
      </c>
      <c r="J176">
        <v>6</v>
      </c>
      <c r="K176">
        <v>1</v>
      </c>
      <c r="L176" t="s">
        <v>1110</v>
      </c>
      <c r="M176" t="s">
        <v>1429</v>
      </c>
      <c r="N176" t="s">
        <v>1106</v>
      </c>
      <c r="O176" t="s">
        <v>1107</v>
      </c>
      <c r="P176" t="s">
        <v>1108</v>
      </c>
      <c r="Q176" t="s">
        <v>1109</v>
      </c>
      <c r="R176" t="s">
        <v>6058</v>
      </c>
      <c r="S176" t="s">
        <v>5732</v>
      </c>
      <c r="U176">
        <v>231</v>
      </c>
      <c r="V176" t="s">
        <v>6059</v>
      </c>
      <c r="W176" s="167">
        <v>45692.901388888902</v>
      </c>
      <c r="X176">
        <v>231</v>
      </c>
      <c r="Y176">
        <v>0</v>
      </c>
      <c r="Z176">
        <v>0</v>
      </c>
      <c r="AA176">
        <v>0</v>
      </c>
      <c r="AB176">
        <v>0</v>
      </c>
      <c r="AC176" t="s">
        <v>0</v>
      </c>
      <c r="AG176">
        <v>2025</v>
      </c>
      <c r="AH176">
        <v>1</v>
      </c>
      <c r="AI176" t="s">
        <v>6060</v>
      </c>
      <c r="AJ176" s="161">
        <v>45689</v>
      </c>
      <c r="AK176" t="s">
        <v>1426</v>
      </c>
    </row>
    <row r="177" spans="1:38" x14ac:dyDescent="0.25">
      <c r="A177" t="s">
        <v>1100</v>
      </c>
      <c r="B177" t="s">
        <v>6056</v>
      </c>
      <c r="C177" t="s">
        <v>1334</v>
      </c>
      <c r="D177" s="167">
        <v>45664.547916666699</v>
      </c>
      <c r="E177">
        <v>1</v>
      </c>
      <c r="F177" s="167">
        <v>45664.547916666699</v>
      </c>
      <c r="G177" s="167">
        <v>45664.5715277778</v>
      </c>
      <c r="H177" t="s">
        <v>6062</v>
      </c>
      <c r="I177" t="s">
        <v>1513</v>
      </c>
      <c r="J177">
        <v>6</v>
      </c>
      <c r="K177">
        <v>1</v>
      </c>
      <c r="L177" t="s">
        <v>1110</v>
      </c>
      <c r="M177" t="s">
        <v>1429</v>
      </c>
      <c r="N177" t="s">
        <v>1106</v>
      </c>
      <c r="O177" t="s">
        <v>1107</v>
      </c>
      <c r="P177" t="s">
        <v>1108</v>
      </c>
      <c r="Q177" t="s">
        <v>1109</v>
      </c>
      <c r="R177" t="s">
        <v>6058</v>
      </c>
      <c r="S177" t="s">
        <v>5732</v>
      </c>
      <c r="U177">
        <v>140</v>
      </c>
      <c r="V177" t="s">
        <v>6059</v>
      </c>
      <c r="W177" s="167">
        <v>45692.901388888902</v>
      </c>
      <c r="X177">
        <v>0</v>
      </c>
      <c r="Y177">
        <v>0</v>
      </c>
      <c r="Z177">
        <v>140</v>
      </c>
      <c r="AA177">
        <v>140</v>
      </c>
      <c r="AB177">
        <v>0</v>
      </c>
      <c r="AC177" t="s">
        <v>6063</v>
      </c>
      <c r="AD177" t="s">
        <v>6064</v>
      </c>
      <c r="AE177" t="s">
        <v>1725</v>
      </c>
      <c r="AF177" t="s">
        <v>1735</v>
      </c>
      <c r="AG177">
        <v>2025</v>
      </c>
      <c r="AH177">
        <v>1</v>
      </c>
      <c r="AI177" t="s">
        <v>6060</v>
      </c>
      <c r="AJ177" s="161">
        <v>45689</v>
      </c>
      <c r="AK177" t="s">
        <v>1426</v>
      </c>
      <c r="AL177" t="s">
        <v>5686</v>
      </c>
    </row>
    <row r="178" spans="1:38" x14ac:dyDescent="0.25">
      <c r="A178" t="s">
        <v>1100</v>
      </c>
      <c r="B178" t="s">
        <v>6065</v>
      </c>
      <c r="C178" t="s">
        <v>1707</v>
      </c>
      <c r="D178" s="167">
        <v>45664.547916666699</v>
      </c>
      <c r="E178">
        <v>1</v>
      </c>
      <c r="F178" s="167">
        <v>45664.547916666699</v>
      </c>
      <c r="G178" s="167">
        <v>45664.6472222222</v>
      </c>
      <c r="H178" t="s">
        <v>6066</v>
      </c>
      <c r="I178" t="s">
        <v>1424</v>
      </c>
      <c r="J178">
        <v>6</v>
      </c>
      <c r="K178">
        <v>1</v>
      </c>
      <c r="L178" t="s">
        <v>1105</v>
      </c>
      <c r="M178" t="s">
        <v>1425</v>
      </c>
      <c r="N178" t="s">
        <v>1106</v>
      </c>
      <c r="O178" t="s">
        <v>1107</v>
      </c>
      <c r="P178" t="s">
        <v>1108</v>
      </c>
      <c r="Q178" t="s">
        <v>1109</v>
      </c>
      <c r="R178" t="s">
        <v>0</v>
      </c>
      <c r="U178">
        <v>0</v>
      </c>
      <c r="V178" t="s">
        <v>6067</v>
      </c>
      <c r="X178">
        <v>0</v>
      </c>
      <c r="Y178">
        <v>0</v>
      </c>
      <c r="AA178">
        <v>0</v>
      </c>
      <c r="AB178">
        <v>0</v>
      </c>
      <c r="AG178">
        <v>2025</v>
      </c>
      <c r="AH178">
        <v>1</v>
      </c>
      <c r="AI178" t="s">
        <v>6068</v>
      </c>
      <c r="AK178" t="s">
        <v>1515</v>
      </c>
    </row>
    <row r="179" spans="1:38" x14ac:dyDescent="0.25">
      <c r="A179" t="s">
        <v>1100</v>
      </c>
      <c r="B179" t="s">
        <v>6065</v>
      </c>
      <c r="C179" t="s">
        <v>1707</v>
      </c>
      <c r="D179" s="167">
        <v>45664.547916666699</v>
      </c>
      <c r="E179">
        <v>1</v>
      </c>
      <c r="F179" s="167">
        <v>45664.547916666699</v>
      </c>
      <c r="G179" s="167">
        <v>45664.6472222222</v>
      </c>
      <c r="H179" t="s">
        <v>6069</v>
      </c>
      <c r="I179" t="s">
        <v>1424</v>
      </c>
      <c r="J179">
        <v>6</v>
      </c>
      <c r="K179">
        <v>1</v>
      </c>
      <c r="L179" t="s">
        <v>1105</v>
      </c>
      <c r="M179" t="s">
        <v>1425</v>
      </c>
      <c r="N179" t="s">
        <v>1106</v>
      </c>
      <c r="O179" t="s">
        <v>1107</v>
      </c>
      <c r="P179" t="s">
        <v>1108</v>
      </c>
      <c r="Q179" t="s">
        <v>1109</v>
      </c>
      <c r="R179" t="s">
        <v>0</v>
      </c>
      <c r="U179">
        <v>0</v>
      </c>
      <c r="V179" t="s">
        <v>6067</v>
      </c>
      <c r="X179">
        <v>0</v>
      </c>
      <c r="Y179">
        <v>0</v>
      </c>
      <c r="AA179">
        <v>0</v>
      </c>
      <c r="AB179">
        <v>0</v>
      </c>
      <c r="AG179">
        <v>2025</v>
      </c>
      <c r="AH179">
        <v>1</v>
      </c>
      <c r="AI179" t="s">
        <v>6068</v>
      </c>
      <c r="AK179" t="s">
        <v>1515</v>
      </c>
    </row>
    <row r="180" spans="1:38" x14ac:dyDescent="0.25">
      <c r="A180" t="s">
        <v>1100</v>
      </c>
      <c r="B180" t="s">
        <v>6065</v>
      </c>
      <c r="C180" t="s">
        <v>1707</v>
      </c>
      <c r="D180" s="167">
        <v>45664.547916666699</v>
      </c>
      <c r="E180">
        <v>1</v>
      </c>
      <c r="F180" s="167">
        <v>45664.547916666699</v>
      </c>
      <c r="G180" s="167">
        <v>45664.6472222222</v>
      </c>
      <c r="H180" t="s">
        <v>6070</v>
      </c>
      <c r="I180" t="s">
        <v>1424</v>
      </c>
      <c r="J180">
        <v>6</v>
      </c>
      <c r="K180">
        <v>1</v>
      </c>
      <c r="L180" t="s">
        <v>1105</v>
      </c>
      <c r="M180" t="s">
        <v>1425</v>
      </c>
      <c r="N180" t="s">
        <v>1106</v>
      </c>
      <c r="O180" t="s">
        <v>1107</v>
      </c>
      <c r="P180" t="s">
        <v>1108</v>
      </c>
      <c r="Q180" t="s">
        <v>1109</v>
      </c>
      <c r="R180" t="s">
        <v>0</v>
      </c>
      <c r="U180">
        <v>0</v>
      </c>
      <c r="V180" t="s">
        <v>6067</v>
      </c>
      <c r="X180">
        <v>0</v>
      </c>
      <c r="Y180">
        <v>0</v>
      </c>
      <c r="AA180">
        <v>0</v>
      </c>
      <c r="AB180">
        <v>0</v>
      </c>
      <c r="AG180">
        <v>2025</v>
      </c>
      <c r="AH180">
        <v>1</v>
      </c>
      <c r="AI180" t="s">
        <v>6068</v>
      </c>
      <c r="AK180" t="s">
        <v>1515</v>
      </c>
    </row>
    <row r="181" spans="1:38" x14ac:dyDescent="0.25">
      <c r="A181" t="s">
        <v>1100</v>
      </c>
      <c r="B181" t="s">
        <v>6065</v>
      </c>
      <c r="C181" t="s">
        <v>1707</v>
      </c>
      <c r="D181" s="167">
        <v>45664.547916666699</v>
      </c>
      <c r="E181">
        <v>1</v>
      </c>
      <c r="F181" s="167">
        <v>45664.547916666699</v>
      </c>
      <c r="G181" s="167">
        <v>45664.6472222222</v>
      </c>
      <c r="H181" t="s">
        <v>6071</v>
      </c>
      <c r="I181" t="s">
        <v>1483</v>
      </c>
      <c r="J181">
        <v>6</v>
      </c>
      <c r="K181">
        <v>1</v>
      </c>
      <c r="L181" t="s">
        <v>1105</v>
      </c>
      <c r="M181" t="s">
        <v>1425</v>
      </c>
      <c r="N181" t="s">
        <v>1106</v>
      </c>
      <c r="O181" t="s">
        <v>1107</v>
      </c>
      <c r="P181" t="s">
        <v>1108</v>
      </c>
      <c r="Q181" t="s">
        <v>1109</v>
      </c>
      <c r="R181" t="s">
        <v>0</v>
      </c>
      <c r="U181">
        <v>875</v>
      </c>
      <c r="V181" t="s">
        <v>6067</v>
      </c>
      <c r="X181">
        <v>0</v>
      </c>
      <c r="Y181">
        <v>0</v>
      </c>
      <c r="AA181">
        <v>0</v>
      </c>
      <c r="AB181">
        <v>875</v>
      </c>
      <c r="AG181">
        <v>2025</v>
      </c>
      <c r="AH181">
        <v>1</v>
      </c>
      <c r="AI181" t="s">
        <v>6068</v>
      </c>
      <c r="AK181" t="s">
        <v>1515</v>
      </c>
    </row>
    <row r="182" spans="1:38" x14ac:dyDescent="0.25">
      <c r="A182" t="s">
        <v>1100</v>
      </c>
      <c r="B182" t="s">
        <v>6072</v>
      </c>
      <c r="C182" t="s">
        <v>1125</v>
      </c>
      <c r="D182" s="167">
        <v>45664.640277777798</v>
      </c>
      <c r="E182">
        <v>1</v>
      </c>
      <c r="F182" s="167">
        <v>45664.640277777798</v>
      </c>
      <c r="G182" s="167">
        <v>45664.658333333296</v>
      </c>
      <c r="H182" t="s">
        <v>6073</v>
      </c>
      <c r="I182" t="s">
        <v>2303</v>
      </c>
      <c r="J182">
        <v>6</v>
      </c>
      <c r="K182">
        <v>1</v>
      </c>
      <c r="L182" t="s">
        <v>1111</v>
      </c>
      <c r="M182" t="s">
        <v>1437</v>
      </c>
      <c r="N182" t="s">
        <v>1106</v>
      </c>
      <c r="O182" t="s">
        <v>1107</v>
      </c>
      <c r="P182" t="s">
        <v>1108</v>
      </c>
      <c r="Q182" t="s">
        <v>1109</v>
      </c>
      <c r="R182" t="s">
        <v>6074</v>
      </c>
      <c r="S182" t="s">
        <v>6075</v>
      </c>
      <c r="U182">
        <v>35</v>
      </c>
      <c r="V182" t="s">
        <v>1727</v>
      </c>
      <c r="W182" s="167">
        <v>45684.671527777798</v>
      </c>
      <c r="X182">
        <v>0</v>
      </c>
      <c r="Y182">
        <v>0</v>
      </c>
      <c r="Z182">
        <v>35</v>
      </c>
      <c r="AA182">
        <v>35</v>
      </c>
      <c r="AB182">
        <v>0</v>
      </c>
      <c r="AC182" t="s">
        <v>1453</v>
      </c>
      <c r="AD182" t="s">
        <v>1734</v>
      </c>
      <c r="AE182" t="s">
        <v>1725</v>
      </c>
      <c r="AF182" t="s">
        <v>1726</v>
      </c>
      <c r="AG182">
        <v>2025</v>
      </c>
      <c r="AH182">
        <v>1</v>
      </c>
      <c r="AI182" t="s">
        <v>6076</v>
      </c>
      <c r="AJ182" s="167">
        <v>45683.771527777797</v>
      </c>
      <c r="AK182" t="s">
        <v>1426</v>
      </c>
      <c r="AL182" t="s">
        <v>5686</v>
      </c>
    </row>
    <row r="183" spans="1:38" x14ac:dyDescent="0.25">
      <c r="A183" t="s">
        <v>1100</v>
      </c>
      <c r="B183" t="s">
        <v>6077</v>
      </c>
      <c r="C183" t="s">
        <v>1125</v>
      </c>
      <c r="D183" s="167">
        <v>45664.663194444402</v>
      </c>
      <c r="E183">
        <v>1</v>
      </c>
      <c r="F183" s="167">
        <v>45664.663194444402</v>
      </c>
      <c r="G183" s="167">
        <v>45664.6784722222</v>
      </c>
      <c r="H183" t="s">
        <v>6078</v>
      </c>
      <c r="I183" t="s">
        <v>1440</v>
      </c>
      <c r="J183">
        <v>6</v>
      </c>
      <c r="K183">
        <v>1</v>
      </c>
      <c r="L183" t="s">
        <v>2418</v>
      </c>
      <c r="M183" t="s">
        <v>5680</v>
      </c>
      <c r="N183" t="s">
        <v>1106</v>
      </c>
      <c r="O183" t="s">
        <v>1107</v>
      </c>
      <c r="P183" t="s">
        <v>1108</v>
      </c>
      <c r="Q183" t="s">
        <v>1109</v>
      </c>
      <c r="R183" t="s">
        <v>6079</v>
      </c>
      <c r="S183" t="s">
        <v>5732</v>
      </c>
      <c r="U183">
        <v>70</v>
      </c>
      <c r="V183" t="s">
        <v>1729</v>
      </c>
      <c r="W183" s="167">
        <v>45692.909027777801</v>
      </c>
      <c r="X183">
        <v>70</v>
      </c>
      <c r="Y183">
        <v>0</v>
      </c>
      <c r="Z183">
        <v>0</v>
      </c>
      <c r="AA183">
        <v>0</v>
      </c>
      <c r="AB183">
        <v>0</v>
      </c>
      <c r="AC183" t="s">
        <v>0</v>
      </c>
      <c r="AG183">
        <v>2025</v>
      </c>
      <c r="AH183">
        <v>1</v>
      </c>
      <c r="AI183" t="s">
        <v>5839</v>
      </c>
      <c r="AJ183" s="161">
        <v>45689</v>
      </c>
      <c r="AK183" t="s">
        <v>1426</v>
      </c>
    </row>
    <row r="184" spans="1:38" x14ac:dyDescent="0.25">
      <c r="A184" t="s">
        <v>1100</v>
      </c>
      <c r="B184" t="s">
        <v>6077</v>
      </c>
      <c r="C184" t="s">
        <v>1125</v>
      </c>
      <c r="D184" s="167">
        <v>45664.663194444402</v>
      </c>
      <c r="E184">
        <v>1</v>
      </c>
      <c r="F184" s="167">
        <v>45664.663194444402</v>
      </c>
      <c r="G184" s="167">
        <v>45664.6784722222</v>
      </c>
      <c r="H184" t="s">
        <v>6080</v>
      </c>
      <c r="I184" t="s">
        <v>1441</v>
      </c>
      <c r="J184">
        <v>6</v>
      </c>
      <c r="K184">
        <v>1</v>
      </c>
      <c r="L184" t="s">
        <v>2418</v>
      </c>
      <c r="M184" t="s">
        <v>5680</v>
      </c>
      <c r="N184" t="s">
        <v>1106</v>
      </c>
      <c r="O184" t="s">
        <v>1107</v>
      </c>
      <c r="P184" t="s">
        <v>1108</v>
      </c>
      <c r="Q184" t="s">
        <v>1109</v>
      </c>
      <c r="R184" t="s">
        <v>6079</v>
      </c>
      <c r="S184" t="s">
        <v>5732</v>
      </c>
      <c r="U184">
        <v>52.5</v>
      </c>
      <c r="V184" t="s">
        <v>1729</v>
      </c>
      <c r="W184" s="167">
        <v>45692.909027777801</v>
      </c>
      <c r="X184">
        <v>52.5</v>
      </c>
      <c r="Y184">
        <v>0</v>
      </c>
      <c r="Z184">
        <v>0</v>
      </c>
      <c r="AA184">
        <v>0</v>
      </c>
      <c r="AB184">
        <v>0</v>
      </c>
      <c r="AC184" t="s">
        <v>0</v>
      </c>
      <c r="AG184">
        <v>2025</v>
      </c>
      <c r="AH184">
        <v>1</v>
      </c>
      <c r="AI184" t="s">
        <v>5839</v>
      </c>
      <c r="AJ184" s="161">
        <v>45689</v>
      </c>
      <c r="AK184" t="s">
        <v>1426</v>
      </c>
    </row>
    <row r="185" spans="1:38" x14ac:dyDescent="0.25">
      <c r="A185" t="s">
        <v>1100</v>
      </c>
      <c r="B185" t="s">
        <v>6081</v>
      </c>
      <c r="C185" t="s">
        <v>1705</v>
      </c>
      <c r="D185" s="167">
        <v>45664.664583333302</v>
      </c>
      <c r="E185">
        <v>1</v>
      </c>
      <c r="F185" s="167">
        <v>45664.664583333302</v>
      </c>
      <c r="G185" s="167">
        <v>45664.689583333296</v>
      </c>
      <c r="H185" t="s">
        <v>6082</v>
      </c>
      <c r="I185" t="s">
        <v>2409</v>
      </c>
      <c r="J185">
        <v>6</v>
      </c>
      <c r="K185">
        <v>1</v>
      </c>
      <c r="L185" t="s">
        <v>1111</v>
      </c>
      <c r="M185" t="s">
        <v>1437</v>
      </c>
      <c r="N185" t="s">
        <v>1106</v>
      </c>
      <c r="O185" t="s">
        <v>1107</v>
      </c>
      <c r="P185" t="s">
        <v>1108</v>
      </c>
      <c r="Q185" t="s">
        <v>1109</v>
      </c>
      <c r="R185" t="s">
        <v>6083</v>
      </c>
      <c r="S185" t="s">
        <v>6084</v>
      </c>
      <c r="U185">
        <v>0</v>
      </c>
      <c r="V185" t="s">
        <v>6085</v>
      </c>
      <c r="W185" s="167">
        <v>45694.565277777801</v>
      </c>
      <c r="X185">
        <v>0</v>
      </c>
      <c r="Y185">
        <v>0</v>
      </c>
      <c r="Z185">
        <v>0</v>
      </c>
      <c r="AA185">
        <v>0</v>
      </c>
      <c r="AB185">
        <v>0</v>
      </c>
      <c r="AC185" t="s">
        <v>0</v>
      </c>
      <c r="AG185">
        <v>2025</v>
      </c>
      <c r="AH185">
        <v>1</v>
      </c>
      <c r="AI185" t="s">
        <v>5989</v>
      </c>
      <c r="AJ185" s="167">
        <v>45693.769444444399</v>
      </c>
      <c r="AK185" t="s">
        <v>1426</v>
      </c>
      <c r="AL185" t="s">
        <v>5686</v>
      </c>
    </row>
    <row r="186" spans="1:38" x14ac:dyDescent="0.25">
      <c r="A186" t="s">
        <v>1100</v>
      </c>
      <c r="B186" t="s">
        <v>6086</v>
      </c>
      <c r="C186" t="s">
        <v>6087</v>
      </c>
      <c r="D186" s="167">
        <v>45664.6694444444</v>
      </c>
      <c r="E186">
        <v>1</v>
      </c>
      <c r="F186" s="167">
        <v>45664.6694444444</v>
      </c>
      <c r="G186" s="167">
        <v>45664.686111111099</v>
      </c>
      <c r="H186" t="s">
        <v>6088</v>
      </c>
      <c r="I186" t="s">
        <v>1430</v>
      </c>
      <c r="J186">
        <v>6</v>
      </c>
      <c r="K186">
        <v>1</v>
      </c>
      <c r="L186" t="s">
        <v>1110</v>
      </c>
      <c r="M186" t="s">
        <v>1429</v>
      </c>
      <c r="N186" t="s">
        <v>1102</v>
      </c>
      <c r="O186" t="s">
        <v>1103</v>
      </c>
      <c r="P186" t="s">
        <v>1102</v>
      </c>
      <c r="Q186" t="s">
        <v>1103</v>
      </c>
      <c r="R186" t="s">
        <v>0</v>
      </c>
      <c r="T186" t="s">
        <v>6089</v>
      </c>
      <c r="U186">
        <v>48</v>
      </c>
      <c r="V186" t="s">
        <v>6090</v>
      </c>
      <c r="X186">
        <v>0</v>
      </c>
      <c r="Y186">
        <v>0</v>
      </c>
      <c r="AA186">
        <v>0</v>
      </c>
      <c r="AB186">
        <v>48</v>
      </c>
      <c r="AG186">
        <v>2025</v>
      </c>
      <c r="AH186">
        <v>1</v>
      </c>
      <c r="AI186" t="s">
        <v>6091</v>
      </c>
      <c r="AK186" t="s">
        <v>1515</v>
      </c>
    </row>
    <row r="187" spans="1:38" x14ac:dyDescent="0.25">
      <c r="A187" t="s">
        <v>1100</v>
      </c>
      <c r="B187" t="s">
        <v>6086</v>
      </c>
      <c r="C187" t="s">
        <v>6087</v>
      </c>
      <c r="D187" s="167">
        <v>45664.6694444444</v>
      </c>
      <c r="E187">
        <v>1</v>
      </c>
      <c r="F187" s="167">
        <v>45664.6694444444</v>
      </c>
      <c r="G187" s="167">
        <v>45664.686111111099</v>
      </c>
      <c r="H187" t="s">
        <v>6092</v>
      </c>
      <c r="I187" t="s">
        <v>1431</v>
      </c>
      <c r="J187">
        <v>6</v>
      </c>
      <c r="K187">
        <v>1</v>
      </c>
      <c r="L187" t="s">
        <v>1110</v>
      </c>
      <c r="M187" t="s">
        <v>1429</v>
      </c>
      <c r="N187" t="s">
        <v>1102</v>
      </c>
      <c r="O187" t="s">
        <v>1103</v>
      </c>
      <c r="P187" t="s">
        <v>1102</v>
      </c>
      <c r="Q187" t="s">
        <v>1103</v>
      </c>
      <c r="R187" t="s">
        <v>0</v>
      </c>
      <c r="U187">
        <v>0</v>
      </c>
      <c r="V187" t="s">
        <v>6090</v>
      </c>
      <c r="X187">
        <v>0</v>
      </c>
      <c r="Y187">
        <v>0</v>
      </c>
      <c r="AA187">
        <v>0</v>
      </c>
      <c r="AB187">
        <v>0</v>
      </c>
      <c r="AG187">
        <v>2025</v>
      </c>
      <c r="AH187">
        <v>1</v>
      </c>
      <c r="AI187" t="s">
        <v>6091</v>
      </c>
      <c r="AK187" t="s">
        <v>1515</v>
      </c>
    </row>
    <row r="188" spans="1:38" x14ac:dyDescent="0.25">
      <c r="A188" t="s">
        <v>1100</v>
      </c>
      <c r="B188" t="s">
        <v>6086</v>
      </c>
      <c r="C188" t="s">
        <v>6087</v>
      </c>
      <c r="D188" s="167">
        <v>45664.6694444444</v>
      </c>
      <c r="E188">
        <v>1</v>
      </c>
      <c r="F188" s="167">
        <v>45664.6694444444</v>
      </c>
      <c r="G188" s="167">
        <v>45664.686111111099</v>
      </c>
      <c r="H188" t="s">
        <v>6093</v>
      </c>
      <c r="I188" t="s">
        <v>1438</v>
      </c>
      <c r="J188">
        <v>6</v>
      </c>
      <c r="K188">
        <v>1</v>
      </c>
      <c r="L188" t="s">
        <v>1110</v>
      </c>
      <c r="M188" t="s">
        <v>1429</v>
      </c>
      <c r="N188" t="s">
        <v>1102</v>
      </c>
      <c r="O188" t="s">
        <v>1103</v>
      </c>
      <c r="P188" t="s">
        <v>1102</v>
      </c>
      <c r="Q188" t="s">
        <v>1103</v>
      </c>
      <c r="R188" t="s">
        <v>0</v>
      </c>
      <c r="U188">
        <v>0</v>
      </c>
      <c r="V188" t="s">
        <v>6090</v>
      </c>
      <c r="X188">
        <v>0</v>
      </c>
      <c r="Y188">
        <v>0</v>
      </c>
      <c r="AA188">
        <v>0</v>
      </c>
      <c r="AB188">
        <v>0</v>
      </c>
      <c r="AG188">
        <v>2025</v>
      </c>
      <c r="AH188">
        <v>1</v>
      </c>
      <c r="AI188" t="s">
        <v>6091</v>
      </c>
      <c r="AK188" t="s">
        <v>1515</v>
      </c>
    </row>
    <row r="189" spans="1:38" x14ac:dyDescent="0.25">
      <c r="A189" t="s">
        <v>1100</v>
      </c>
      <c r="B189" t="s">
        <v>6086</v>
      </c>
      <c r="C189" t="s">
        <v>6087</v>
      </c>
      <c r="D189" s="167">
        <v>45664.6694444444</v>
      </c>
      <c r="E189">
        <v>1</v>
      </c>
      <c r="F189" s="167">
        <v>45664.6694444444</v>
      </c>
      <c r="G189" s="167">
        <v>45664.686111111099</v>
      </c>
      <c r="H189" t="s">
        <v>6094</v>
      </c>
      <c r="I189" t="s">
        <v>1440</v>
      </c>
      <c r="J189">
        <v>6</v>
      </c>
      <c r="K189">
        <v>1</v>
      </c>
      <c r="L189" t="s">
        <v>1110</v>
      </c>
      <c r="M189" t="s">
        <v>1429</v>
      </c>
      <c r="N189" t="s">
        <v>1102</v>
      </c>
      <c r="O189" t="s">
        <v>1103</v>
      </c>
      <c r="P189" t="s">
        <v>1102</v>
      </c>
      <c r="Q189" t="s">
        <v>1103</v>
      </c>
      <c r="R189" t="s">
        <v>0</v>
      </c>
      <c r="U189">
        <v>0</v>
      </c>
      <c r="V189" t="s">
        <v>6090</v>
      </c>
      <c r="X189">
        <v>0</v>
      </c>
      <c r="Y189">
        <v>0</v>
      </c>
      <c r="AA189">
        <v>0</v>
      </c>
      <c r="AB189">
        <v>0</v>
      </c>
      <c r="AG189">
        <v>2025</v>
      </c>
      <c r="AH189">
        <v>1</v>
      </c>
      <c r="AI189" t="s">
        <v>6091</v>
      </c>
      <c r="AK189" t="s">
        <v>1515</v>
      </c>
    </row>
    <row r="190" spans="1:38" x14ac:dyDescent="0.25">
      <c r="A190" t="s">
        <v>1100</v>
      </c>
      <c r="B190" t="s">
        <v>3515</v>
      </c>
      <c r="C190" t="s">
        <v>1263</v>
      </c>
      <c r="D190" s="167">
        <v>45664.6743055556</v>
      </c>
      <c r="E190">
        <v>1</v>
      </c>
      <c r="F190" s="167">
        <v>45664.6743055556</v>
      </c>
      <c r="G190" s="167">
        <v>45664.724305555603</v>
      </c>
      <c r="H190" t="s">
        <v>6095</v>
      </c>
      <c r="I190" t="s">
        <v>1430</v>
      </c>
      <c r="J190">
        <v>6</v>
      </c>
      <c r="K190">
        <v>1</v>
      </c>
      <c r="L190" t="s">
        <v>1105</v>
      </c>
      <c r="M190" t="s">
        <v>1425</v>
      </c>
      <c r="N190" t="s">
        <v>1106</v>
      </c>
      <c r="O190" t="s">
        <v>1107</v>
      </c>
      <c r="P190" t="s">
        <v>1108</v>
      </c>
      <c r="Q190" t="s">
        <v>1109</v>
      </c>
      <c r="R190" t="s">
        <v>6096</v>
      </c>
      <c r="S190" t="s">
        <v>2257</v>
      </c>
      <c r="U190">
        <v>70</v>
      </c>
      <c r="V190" t="s">
        <v>6097</v>
      </c>
      <c r="W190" s="167">
        <v>45681.163194444402</v>
      </c>
      <c r="X190">
        <v>70</v>
      </c>
      <c r="Y190">
        <v>0</v>
      </c>
      <c r="Z190">
        <v>0</v>
      </c>
      <c r="AA190">
        <v>0</v>
      </c>
      <c r="AB190">
        <v>0</v>
      </c>
      <c r="AC190" t="s">
        <v>0</v>
      </c>
      <c r="AG190">
        <v>2025</v>
      </c>
      <c r="AH190">
        <v>1</v>
      </c>
      <c r="AI190" t="s">
        <v>6025</v>
      </c>
      <c r="AJ190" s="161">
        <v>45679</v>
      </c>
      <c r="AK190" t="s">
        <v>1426</v>
      </c>
    </row>
    <row r="191" spans="1:38" x14ac:dyDescent="0.25">
      <c r="A191" t="s">
        <v>1100</v>
      </c>
      <c r="B191" t="s">
        <v>3515</v>
      </c>
      <c r="C191" t="s">
        <v>1263</v>
      </c>
      <c r="D191" s="167">
        <v>45664.6743055556</v>
      </c>
      <c r="E191">
        <v>1</v>
      </c>
      <c r="F191" s="167">
        <v>45664.6743055556</v>
      </c>
      <c r="G191" s="167">
        <v>45664.724305555603</v>
      </c>
      <c r="H191" t="s">
        <v>6098</v>
      </c>
      <c r="I191" t="s">
        <v>1431</v>
      </c>
      <c r="J191">
        <v>6</v>
      </c>
      <c r="K191">
        <v>1</v>
      </c>
      <c r="L191" t="s">
        <v>1105</v>
      </c>
      <c r="M191" t="s">
        <v>1425</v>
      </c>
      <c r="N191" t="s">
        <v>1106</v>
      </c>
      <c r="O191" t="s">
        <v>1107</v>
      </c>
      <c r="P191" t="s">
        <v>1108</v>
      </c>
      <c r="Q191" t="s">
        <v>1109</v>
      </c>
      <c r="R191" t="s">
        <v>6096</v>
      </c>
      <c r="S191" t="s">
        <v>2257</v>
      </c>
      <c r="U191">
        <v>0</v>
      </c>
      <c r="V191" t="s">
        <v>6097</v>
      </c>
      <c r="W191" s="167">
        <v>45681.163194444402</v>
      </c>
      <c r="X191">
        <v>0</v>
      </c>
      <c r="Y191">
        <v>0</v>
      </c>
      <c r="Z191">
        <v>0</v>
      </c>
      <c r="AA191">
        <v>0</v>
      </c>
      <c r="AB191">
        <v>0</v>
      </c>
      <c r="AC191" t="s">
        <v>0</v>
      </c>
      <c r="AG191">
        <v>2025</v>
      </c>
      <c r="AH191">
        <v>1</v>
      </c>
      <c r="AI191" t="s">
        <v>6025</v>
      </c>
      <c r="AJ191" s="161">
        <v>45679</v>
      </c>
      <c r="AK191" t="s">
        <v>1426</v>
      </c>
      <c r="AL191" t="s">
        <v>5686</v>
      </c>
    </row>
    <row r="192" spans="1:38" x14ac:dyDescent="0.25">
      <c r="A192" t="s">
        <v>1100</v>
      </c>
      <c r="B192" t="s">
        <v>3515</v>
      </c>
      <c r="C192" t="s">
        <v>1263</v>
      </c>
      <c r="D192" s="167">
        <v>45664.6743055556</v>
      </c>
      <c r="E192">
        <v>1</v>
      </c>
      <c r="F192" s="167">
        <v>45664.6743055556</v>
      </c>
      <c r="G192" s="167">
        <v>45664.724305555603</v>
      </c>
      <c r="H192" t="s">
        <v>6099</v>
      </c>
      <c r="I192" t="s">
        <v>1438</v>
      </c>
      <c r="J192">
        <v>6</v>
      </c>
      <c r="K192">
        <v>1</v>
      </c>
      <c r="L192" t="s">
        <v>1105</v>
      </c>
      <c r="M192" t="s">
        <v>1425</v>
      </c>
      <c r="N192" t="s">
        <v>1106</v>
      </c>
      <c r="O192" t="s">
        <v>1107</v>
      </c>
      <c r="P192" t="s">
        <v>1108</v>
      </c>
      <c r="Q192" t="s">
        <v>1109</v>
      </c>
      <c r="R192" t="s">
        <v>6096</v>
      </c>
      <c r="S192" t="s">
        <v>2257</v>
      </c>
      <c r="U192">
        <v>0</v>
      </c>
      <c r="V192" t="s">
        <v>6097</v>
      </c>
      <c r="W192" s="167">
        <v>45681.163194444402</v>
      </c>
      <c r="X192">
        <v>0</v>
      </c>
      <c r="Y192">
        <v>0</v>
      </c>
      <c r="Z192">
        <v>0</v>
      </c>
      <c r="AA192">
        <v>0</v>
      </c>
      <c r="AB192">
        <v>0</v>
      </c>
      <c r="AC192" t="s">
        <v>0</v>
      </c>
      <c r="AG192">
        <v>2025</v>
      </c>
      <c r="AH192">
        <v>1</v>
      </c>
      <c r="AI192" t="s">
        <v>6025</v>
      </c>
      <c r="AJ192" s="161">
        <v>45679</v>
      </c>
      <c r="AK192" t="s">
        <v>1426</v>
      </c>
      <c r="AL192" t="s">
        <v>5686</v>
      </c>
    </row>
    <row r="193" spans="1:38" x14ac:dyDescent="0.25">
      <c r="A193" t="s">
        <v>1100</v>
      </c>
      <c r="B193" t="s">
        <v>3515</v>
      </c>
      <c r="C193" t="s">
        <v>1263</v>
      </c>
      <c r="D193" s="167">
        <v>45664.6743055556</v>
      </c>
      <c r="E193">
        <v>1</v>
      </c>
      <c r="F193" s="167">
        <v>45664.6743055556</v>
      </c>
      <c r="G193" s="167">
        <v>45664.724305555603</v>
      </c>
      <c r="H193" t="s">
        <v>6100</v>
      </c>
      <c r="I193" t="s">
        <v>1440</v>
      </c>
      <c r="J193">
        <v>6</v>
      </c>
      <c r="K193">
        <v>1</v>
      </c>
      <c r="L193" t="s">
        <v>1105</v>
      </c>
      <c r="M193" t="s">
        <v>1425</v>
      </c>
      <c r="N193" t="s">
        <v>1106</v>
      </c>
      <c r="O193" t="s">
        <v>1107</v>
      </c>
      <c r="P193" t="s">
        <v>1108</v>
      </c>
      <c r="Q193" t="s">
        <v>1109</v>
      </c>
      <c r="R193" t="s">
        <v>6096</v>
      </c>
      <c r="S193" t="s">
        <v>2257</v>
      </c>
      <c r="U193">
        <v>70</v>
      </c>
      <c r="V193" t="s">
        <v>6097</v>
      </c>
      <c r="W193" s="167">
        <v>45681.163194444402</v>
      </c>
      <c r="X193">
        <v>70</v>
      </c>
      <c r="Y193">
        <v>0</v>
      </c>
      <c r="Z193">
        <v>0</v>
      </c>
      <c r="AA193">
        <v>0</v>
      </c>
      <c r="AB193">
        <v>0</v>
      </c>
      <c r="AC193" t="s">
        <v>0</v>
      </c>
      <c r="AG193">
        <v>2025</v>
      </c>
      <c r="AH193">
        <v>1</v>
      </c>
      <c r="AI193" t="s">
        <v>6025</v>
      </c>
      <c r="AJ193" s="161">
        <v>45679</v>
      </c>
      <c r="AK193" t="s">
        <v>1426</v>
      </c>
    </row>
    <row r="194" spans="1:38" x14ac:dyDescent="0.25">
      <c r="A194" t="s">
        <v>1100</v>
      </c>
      <c r="B194" t="s">
        <v>3515</v>
      </c>
      <c r="C194" t="s">
        <v>1263</v>
      </c>
      <c r="D194" s="167">
        <v>45664.6743055556</v>
      </c>
      <c r="E194">
        <v>1</v>
      </c>
      <c r="F194" s="167">
        <v>45664.6743055556</v>
      </c>
      <c r="G194" s="167">
        <v>45664.724305555603</v>
      </c>
      <c r="H194" t="s">
        <v>6101</v>
      </c>
      <c r="I194" t="s">
        <v>1441</v>
      </c>
      <c r="J194">
        <v>6</v>
      </c>
      <c r="K194">
        <v>1</v>
      </c>
      <c r="L194" t="s">
        <v>1105</v>
      </c>
      <c r="M194" t="s">
        <v>1425</v>
      </c>
      <c r="N194" t="s">
        <v>1106</v>
      </c>
      <c r="O194" t="s">
        <v>1107</v>
      </c>
      <c r="P194" t="s">
        <v>1108</v>
      </c>
      <c r="Q194" t="s">
        <v>1109</v>
      </c>
      <c r="R194" t="s">
        <v>6096</v>
      </c>
      <c r="S194" t="s">
        <v>2257</v>
      </c>
      <c r="U194">
        <v>52.5</v>
      </c>
      <c r="V194" t="s">
        <v>6097</v>
      </c>
      <c r="W194" s="167">
        <v>45681.163194444402</v>
      </c>
      <c r="X194">
        <v>0</v>
      </c>
      <c r="Y194">
        <v>0</v>
      </c>
      <c r="Z194">
        <v>52.5</v>
      </c>
      <c r="AA194">
        <v>52.5</v>
      </c>
      <c r="AB194">
        <v>0</v>
      </c>
      <c r="AC194" t="s">
        <v>1446</v>
      </c>
      <c r="AD194" t="s">
        <v>1724</v>
      </c>
      <c r="AE194" t="s">
        <v>1725</v>
      </c>
      <c r="AF194" t="s">
        <v>1726</v>
      </c>
      <c r="AG194">
        <v>2025</v>
      </c>
      <c r="AH194">
        <v>1</v>
      </c>
      <c r="AI194" t="s">
        <v>6025</v>
      </c>
      <c r="AJ194" s="161">
        <v>45679</v>
      </c>
      <c r="AK194" t="s">
        <v>1426</v>
      </c>
      <c r="AL194" t="s">
        <v>5686</v>
      </c>
    </row>
    <row r="195" spans="1:38" x14ac:dyDescent="0.25">
      <c r="A195" t="s">
        <v>1100</v>
      </c>
      <c r="B195" t="s">
        <v>6102</v>
      </c>
      <c r="C195" t="s">
        <v>2501</v>
      </c>
      <c r="D195" s="167">
        <v>45664.684722222199</v>
      </c>
      <c r="E195">
        <v>1</v>
      </c>
      <c r="F195" s="167">
        <v>45664.684722222199</v>
      </c>
      <c r="G195" s="167">
        <v>45664.756249999999</v>
      </c>
      <c r="H195" t="s">
        <v>6103</v>
      </c>
      <c r="I195" t="s">
        <v>1474</v>
      </c>
      <c r="J195">
        <v>6</v>
      </c>
      <c r="K195">
        <v>1</v>
      </c>
      <c r="L195" t="s">
        <v>2418</v>
      </c>
      <c r="M195" t="s">
        <v>5680</v>
      </c>
      <c r="N195" t="s">
        <v>1102</v>
      </c>
      <c r="O195" t="s">
        <v>1103</v>
      </c>
      <c r="P195" t="s">
        <v>1102</v>
      </c>
      <c r="Q195" t="s">
        <v>1103</v>
      </c>
      <c r="R195" t="s">
        <v>0</v>
      </c>
      <c r="T195" t="s">
        <v>6104</v>
      </c>
      <c r="U195">
        <v>120</v>
      </c>
      <c r="V195" t="s">
        <v>6105</v>
      </c>
      <c r="X195">
        <v>0</v>
      </c>
      <c r="Y195">
        <v>0</v>
      </c>
      <c r="AA195">
        <v>0</v>
      </c>
      <c r="AB195">
        <v>120</v>
      </c>
      <c r="AG195">
        <v>2025</v>
      </c>
      <c r="AH195">
        <v>1</v>
      </c>
      <c r="AI195" t="s">
        <v>5955</v>
      </c>
      <c r="AK195" t="s">
        <v>1515</v>
      </c>
    </row>
    <row r="196" spans="1:38" x14ac:dyDescent="0.25">
      <c r="A196" t="s">
        <v>1100</v>
      </c>
      <c r="B196" t="s">
        <v>6106</v>
      </c>
      <c r="C196" t="s">
        <v>6107</v>
      </c>
      <c r="D196" s="167">
        <v>45664.733333333301</v>
      </c>
      <c r="E196">
        <v>1</v>
      </c>
      <c r="F196" s="167">
        <v>45664.733333333301</v>
      </c>
      <c r="G196" s="167">
        <v>45664.746527777803</v>
      </c>
      <c r="H196" t="s">
        <v>6108</v>
      </c>
      <c r="I196" t="s">
        <v>1430</v>
      </c>
      <c r="J196">
        <v>6</v>
      </c>
      <c r="K196">
        <v>1</v>
      </c>
      <c r="L196" t="s">
        <v>1110</v>
      </c>
      <c r="M196" t="s">
        <v>1429</v>
      </c>
      <c r="N196" t="s">
        <v>1166</v>
      </c>
      <c r="O196" t="s">
        <v>1167</v>
      </c>
      <c r="P196" t="s">
        <v>1166</v>
      </c>
      <c r="Q196" t="s">
        <v>1167</v>
      </c>
      <c r="R196" t="s">
        <v>0</v>
      </c>
      <c r="U196">
        <v>56</v>
      </c>
      <c r="V196" t="s">
        <v>6109</v>
      </c>
      <c r="X196">
        <v>0</v>
      </c>
      <c r="Y196">
        <v>0</v>
      </c>
      <c r="AA196">
        <v>0</v>
      </c>
      <c r="AB196">
        <v>56</v>
      </c>
      <c r="AG196">
        <v>2025</v>
      </c>
      <c r="AH196">
        <v>1</v>
      </c>
      <c r="AI196" t="s">
        <v>6110</v>
      </c>
      <c r="AK196" t="s">
        <v>1515</v>
      </c>
    </row>
    <row r="197" spans="1:38" x14ac:dyDescent="0.25">
      <c r="A197" t="s">
        <v>1100</v>
      </c>
      <c r="B197" t="s">
        <v>6106</v>
      </c>
      <c r="C197" t="s">
        <v>6107</v>
      </c>
      <c r="D197" s="167">
        <v>45664.733333333301</v>
      </c>
      <c r="E197">
        <v>1</v>
      </c>
      <c r="F197" s="167">
        <v>45664.733333333301</v>
      </c>
      <c r="G197" s="167">
        <v>45664.746527777803</v>
      </c>
      <c r="H197" t="s">
        <v>6111</v>
      </c>
      <c r="I197" t="s">
        <v>1431</v>
      </c>
      <c r="J197">
        <v>6</v>
      </c>
      <c r="K197">
        <v>1</v>
      </c>
      <c r="L197" t="s">
        <v>1110</v>
      </c>
      <c r="M197" t="s">
        <v>1429</v>
      </c>
      <c r="N197" t="s">
        <v>1166</v>
      </c>
      <c r="O197" t="s">
        <v>1167</v>
      </c>
      <c r="P197" t="s">
        <v>1166</v>
      </c>
      <c r="Q197" t="s">
        <v>1167</v>
      </c>
      <c r="R197" t="s">
        <v>0</v>
      </c>
      <c r="U197">
        <v>84</v>
      </c>
      <c r="V197" t="s">
        <v>6109</v>
      </c>
      <c r="X197">
        <v>0</v>
      </c>
      <c r="Y197">
        <v>0</v>
      </c>
      <c r="AA197">
        <v>0</v>
      </c>
      <c r="AB197">
        <v>84</v>
      </c>
      <c r="AG197">
        <v>2025</v>
      </c>
      <c r="AH197">
        <v>1</v>
      </c>
      <c r="AI197" t="s">
        <v>6110</v>
      </c>
      <c r="AK197" t="s">
        <v>1515</v>
      </c>
    </row>
    <row r="198" spans="1:38" x14ac:dyDescent="0.25">
      <c r="A198" t="s">
        <v>1100</v>
      </c>
      <c r="B198" t="s">
        <v>6112</v>
      </c>
      <c r="C198" t="s">
        <v>1704</v>
      </c>
      <c r="D198" s="167">
        <v>45664.737500000003</v>
      </c>
      <c r="E198">
        <v>1</v>
      </c>
      <c r="F198" s="167">
        <v>45664.737500000003</v>
      </c>
      <c r="G198" s="167">
        <v>45664.748611111099</v>
      </c>
      <c r="H198" t="s">
        <v>6113</v>
      </c>
      <c r="I198" t="s">
        <v>1424</v>
      </c>
      <c r="J198">
        <v>6</v>
      </c>
      <c r="K198">
        <v>1</v>
      </c>
      <c r="L198" t="s">
        <v>1111</v>
      </c>
      <c r="M198" t="s">
        <v>1437</v>
      </c>
      <c r="N198" t="s">
        <v>1106</v>
      </c>
      <c r="O198" t="s">
        <v>1107</v>
      </c>
      <c r="P198" t="s">
        <v>1108</v>
      </c>
      <c r="Q198" t="s">
        <v>1109</v>
      </c>
      <c r="R198" t="s">
        <v>6114</v>
      </c>
      <c r="S198" t="s">
        <v>6075</v>
      </c>
      <c r="U198">
        <v>0</v>
      </c>
      <c r="V198" t="s">
        <v>1771</v>
      </c>
      <c r="W198" s="167">
        <v>45684.671527777798</v>
      </c>
      <c r="X198">
        <v>0</v>
      </c>
      <c r="Y198">
        <v>0</v>
      </c>
      <c r="Z198">
        <v>0</v>
      </c>
      <c r="AA198">
        <v>0</v>
      </c>
      <c r="AB198">
        <v>0</v>
      </c>
      <c r="AC198" t="s">
        <v>0</v>
      </c>
      <c r="AG198">
        <v>2025</v>
      </c>
      <c r="AH198">
        <v>1</v>
      </c>
      <c r="AI198" t="s">
        <v>6076</v>
      </c>
      <c r="AJ198" s="167">
        <v>45683.771527777797</v>
      </c>
      <c r="AK198" t="s">
        <v>1426</v>
      </c>
      <c r="AL198" t="s">
        <v>5686</v>
      </c>
    </row>
    <row r="199" spans="1:38" x14ac:dyDescent="0.25">
      <c r="A199" t="s">
        <v>1100</v>
      </c>
      <c r="B199" t="s">
        <v>6115</v>
      </c>
      <c r="C199" t="s">
        <v>1269</v>
      </c>
      <c r="D199" s="167">
        <v>45664.745833333298</v>
      </c>
      <c r="E199">
        <v>1</v>
      </c>
      <c r="F199" s="167">
        <v>45664.745833333298</v>
      </c>
      <c r="G199" s="167">
        <v>45664.809027777803</v>
      </c>
      <c r="H199" t="s">
        <v>6116</v>
      </c>
      <c r="I199" t="s">
        <v>1424</v>
      </c>
      <c r="J199">
        <v>6</v>
      </c>
      <c r="K199">
        <v>1</v>
      </c>
      <c r="L199" t="s">
        <v>1105</v>
      </c>
      <c r="M199" t="s">
        <v>1425</v>
      </c>
      <c r="N199" t="s">
        <v>1102</v>
      </c>
      <c r="O199" t="s">
        <v>1103</v>
      </c>
      <c r="P199" t="s">
        <v>1102</v>
      </c>
      <c r="Q199" t="s">
        <v>1103</v>
      </c>
      <c r="R199" t="s">
        <v>0</v>
      </c>
      <c r="U199">
        <v>0</v>
      </c>
      <c r="V199" t="s">
        <v>5926</v>
      </c>
      <c r="X199">
        <v>0</v>
      </c>
      <c r="Y199">
        <v>0</v>
      </c>
      <c r="AA199">
        <v>0</v>
      </c>
      <c r="AB199">
        <v>0</v>
      </c>
      <c r="AG199">
        <v>2025</v>
      </c>
      <c r="AH199">
        <v>1</v>
      </c>
      <c r="AI199" t="s">
        <v>6117</v>
      </c>
      <c r="AK199" t="s">
        <v>1515</v>
      </c>
    </row>
    <row r="200" spans="1:38" x14ac:dyDescent="0.25">
      <c r="A200" t="s">
        <v>1100</v>
      </c>
      <c r="B200" t="s">
        <v>6115</v>
      </c>
      <c r="C200" t="s">
        <v>1269</v>
      </c>
      <c r="D200" s="167">
        <v>45664.745833333298</v>
      </c>
      <c r="E200">
        <v>1</v>
      </c>
      <c r="F200" s="167">
        <v>45664.745833333298</v>
      </c>
      <c r="G200" s="167">
        <v>45664.809027777803</v>
      </c>
      <c r="H200" t="s">
        <v>6118</v>
      </c>
      <c r="I200" t="s">
        <v>1486</v>
      </c>
      <c r="J200">
        <v>6</v>
      </c>
      <c r="K200">
        <v>1</v>
      </c>
      <c r="L200" t="s">
        <v>1105</v>
      </c>
      <c r="M200" t="s">
        <v>1425</v>
      </c>
      <c r="N200" t="s">
        <v>1102</v>
      </c>
      <c r="O200" t="s">
        <v>1103</v>
      </c>
      <c r="P200" t="s">
        <v>1102</v>
      </c>
      <c r="Q200" t="s">
        <v>1103</v>
      </c>
      <c r="R200" t="s">
        <v>0</v>
      </c>
      <c r="T200" t="s">
        <v>6119</v>
      </c>
      <c r="U200">
        <v>162</v>
      </c>
      <c r="V200" t="s">
        <v>5926</v>
      </c>
      <c r="X200">
        <v>0</v>
      </c>
      <c r="Y200">
        <v>0</v>
      </c>
      <c r="AA200">
        <v>0</v>
      </c>
      <c r="AB200">
        <v>162</v>
      </c>
      <c r="AG200">
        <v>2025</v>
      </c>
      <c r="AH200">
        <v>1</v>
      </c>
      <c r="AI200" t="s">
        <v>6117</v>
      </c>
      <c r="AK200" t="s">
        <v>1515</v>
      </c>
    </row>
    <row r="201" spans="1:38" x14ac:dyDescent="0.25">
      <c r="A201" t="s">
        <v>1100</v>
      </c>
      <c r="B201" t="s">
        <v>6115</v>
      </c>
      <c r="C201" t="s">
        <v>1269</v>
      </c>
      <c r="D201" s="167">
        <v>45664.745833333298</v>
      </c>
      <c r="E201">
        <v>1</v>
      </c>
      <c r="F201" s="167">
        <v>45664.745833333298</v>
      </c>
      <c r="G201" s="167">
        <v>45664.809027777803</v>
      </c>
      <c r="H201" t="s">
        <v>6120</v>
      </c>
      <c r="I201" t="s">
        <v>1433</v>
      </c>
      <c r="J201">
        <v>6</v>
      </c>
      <c r="K201">
        <v>1</v>
      </c>
      <c r="L201" t="s">
        <v>1105</v>
      </c>
      <c r="M201" t="s">
        <v>1425</v>
      </c>
      <c r="N201" t="s">
        <v>1102</v>
      </c>
      <c r="O201" t="s">
        <v>1103</v>
      </c>
      <c r="P201" t="s">
        <v>1102</v>
      </c>
      <c r="Q201" t="s">
        <v>1103</v>
      </c>
      <c r="R201" t="s">
        <v>0</v>
      </c>
      <c r="T201" t="s">
        <v>6121</v>
      </c>
      <c r="U201">
        <v>330</v>
      </c>
      <c r="V201" t="s">
        <v>5926</v>
      </c>
      <c r="X201">
        <v>0</v>
      </c>
      <c r="Y201">
        <v>0</v>
      </c>
      <c r="AA201">
        <v>0</v>
      </c>
      <c r="AB201">
        <v>330</v>
      </c>
      <c r="AG201">
        <v>2025</v>
      </c>
      <c r="AH201">
        <v>1</v>
      </c>
      <c r="AI201" t="s">
        <v>6117</v>
      </c>
      <c r="AK201" t="s">
        <v>1515</v>
      </c>
    </row>
    <row r="202" spans="1:38" x14ac:dyDescent="0.25">
      <c r="A202" t="s">
        <v>1100</v>
      </c>
      <c r="B202" t="s">
        <v>6122</v>
      </c>
      <c r="C202" t="s">
        <v>2503</v>
      </c>
      <c r="D202" s="167">
        <v>45664.784722222197</v>
      </c>
      <c r="E202">
        <v>1</v>
      </c>
      <c r="F202" s="167">
        <v>45664.784722222197</v>
      </c>
      <c r="G202" s="167">
        <v>45664.838194444397</v>
      </c>
      <c r="H202" t="s">
        <v>6123</v>
      </c>
      <c r="I202" t="s">
        <v>1424</v>
      </c>
      <c r="J202">
        <v>6</v>
      </c>
      <c r="K202">
        <v>1</v>
      </c>
      <c r="L202" t="s">
        <v>1300</v>
      </c>
      <c r="M202" t="s">
        <v>5911</v>
      </c>
      <c r="N202" t="s">
        <v>1102</v>
      </c>
      <c r="O202" t="s">
        <v>1103</v>
      </c>
      <c r="P202" t="s">
        <v>1102</v>
      </c>
      <c r="Q202" t="s">
        <v>1103</v>
      </c>
      <c r="R202" t="s">
        <v>0</v>
      </c>
      <c r="U202">
        <v>0</v>
      </c>
      <c r="V202" t="s">
        <v>1752</v>
      </c>
      <c r="X202">
        <v>0</v>
      </c>
      <c r="Y202">
        <v>0</v>
      </c>
      <c r="AA202">
        <v>0</v>
      </c>
      <c r="AB202">
        <v>0</v>
      </c>
      <c r="AG202">
        <v>2025</v>
      </c>
      <c r="AH202">
        <v>1</v>
      </c>
      <c r="AI202" t="s">
        <v>5932</v>
      </c>
      <c r="AK202" t="s">
        <v>1515</v>
      </c>
    </row>
    <row r="203" spans="1:38" x14ac:dyDescent="0.25">
      <c r="A203" t="s">
        <v>1100</v>
      </c>
      <c r="B203" t="s">
        <v>6122</v>
      </c>
      <c r="C203" t="s">
        <v>2503</v>
      </c>
      <c r="D203" s="167">
        <v>45664.784722222197</v>
      </c>
      <c r="E203">
        <v>1</v>
      </c>
      <c r="F203" s="167">
        <v>45664.784722222197</v>
      </c>
      <c r="G203" s="167">
        <v>45664.838194444397</v>
      </c>
      <c r="H203" t="s">
        <v>6124</v>
      </c>
      <c r="I203" t="s">
        <v>1424</v>
      </c>
      <c r="J203">
        <v>6</v>
      </c>
      <c r="K203">
        <v>1</v>
      </c>
      <c r="L203" t="s">
        <v>1300</v>
      </c>
      <c r="M203" t="s">
        <v>5911</v>
      </c>
      <c r="N203" t="s">
        <v>1102</v>
      </c>
      <c r="O203" t="s">
        <v>1103</v>
      </c>
      <c r="P203" t="s">
        <v>1102</v>
      </c>
      <c r="Q203" t="s">
        <v>1103</v>
      </c>
      <c r="R203" t="s">
        <v>0</v>
      </c>
      <c r="U203">
        <v>0</v>
      </c>
      <c r="V203" t="s">
        <v>1752</v>
      </c>
      <c r="X203">
        <v>0</v>
      </c>
      <c r="Y203">
        <v>0</v>
      </c>
      <c r="AA203">
        <v>0</v>
      </c>
      <c r="AB203">
        <v>0</v>
      </c>
      <c r="AG203">
        <v>2025</v>
      </c>
      <c r="AH203">
        <v>1</v>
      </c>
      <c r="AI203" t="s">
        <v>5932</v>
      </c>
      <c r="AK203" t="s">
        <v>1515</v>
      </c>
    </row>
    <row r="204" spans="1:38" x14ac:dyDescent="0.25">
      <c r="A204" t="s">
        <v>1100</v>
      </c>
      <c r="B204" t="s">
        <v>6122</v>
      </c>
      <c r="C204" t="s">
        <v>2503</v>
      </c>
      <c r="D204" s="167">
        <v>45664.784722222197</v>
      </c>
      <c r="E204">
        <v>1</v>
      </c>
      <c r="F204" s="167">
        <v>45664.784722222197</v>
      </c>
      <c r="G204" s="167">
        <v>45664.838194444397</v>
      </c>
      <c r="H204" t="s">
        <v>6125</v>
      </c>
      <c r="I204" t="s">
        <v>1424</v>
      </c>
      <c r="J204">
        <v>6</v>
      </c>
      <c r="K204">
        <v>1</v>
      </c>
      <c r="L204" t="s">
        <v>1300</v>
      </c>
      <c r="M204" t="s">
        <v>5911</v>
      </c>
      <c r="N204" t="s">
        <v>1102</v>
      </c>
      <c r="O204" t="s">
        <v>1103</v>
      </c>
      <c r="P204" t="s">
        <v>1102</v>
      </c>
      <c r="Q204" t="s">
        <v>1103</v>
      </c>
      <c r="R204" t="s">
        <v>0</v>
      </c>
      <c r="U204">
        <v>0</v>
      </c>
      <c r="V204" t="s">
        <v>1752</v>
      </c>
      <c r="X204">
        <v>0</v>
      </c>
      <c r="Y204">
        <v>0</v>
      </c>
      <c r="AA204">
        <v>0</v>
      </c>
      <c r="AB204">
        <v>0</v>
      </c>
      <c r="AG204">
        <v>2025</v>
      </c>
      <c r="AH204">
        <v>1</v>
      </c>
      <c r="AI204" t="s">
        <v>5932</v>
      </c>
      <c r="AK204" t="s">
        <v>1515</v>
      </c>
    </row>
    <row r="205" spans="1:38" x14ac:dyDescent="0.25">
      <c r="A205" t="s">
        <v>1100</v>
      </c>
      <c r="B205" t="s">
        <v>6122</v>
      </c>
      <c r="C205" t="s">
        <v>2503</v>
      </c>
      <c r="D205" s="167">
        <v>45664.784722222197</v>
      </c>
      <c r="E205">
        <v>1</v>
      </c>
      <c r="F205" s="167">
        <v>45664.784722222197</v>
      </c>
      <c r="G205" s="167">
        <v>45664.838194444397</v>
      </c>
      <c r="H205" t="s">
        <v>6126</v>
      </c>
      <c r="I205" t="s">
        <v>1473</v>
      </c>
      <c r="J205">
        <v>6</v>
      </c>
      <c r="K205">
        <v>1</v>
      </c>
      <c r="L205" t="s">
        <v>1300</v>
      </c>
      <c r="M205" t="s">
        <v>5911</v>
      </c>
      <c r="N205" t="s">
        <v>1102</v>
      </c>
      <c r="O205" t="s">
        <v>1103</v>
      </c>
      <c r="P205" t="s">
        <v>1102</v>
      </c>
      <c r="Q205" t="s">
        <v>1103</v>
      </c>
      <c r="R205" t="s">
        <v>0</v>
      </c>
      <c r="T205" t="s">
        <v>6127</v>
      </c>
      <c r="U205">
        <v>120</v>
      </c>
      <c r="V205" t="s">
        <v>1752</v>
      </c>
      <c r="X205">
        <v>0</v>
      </c>
      <c r="Y205">
        <v>0</v>
      </c>
      <c r="AA205">
        <v>0</v>
      </c>
      <c r="AB205">
        <v>120</v>
      </c>
      <c r="AG205">
        <v>2025</v>
      </c>
      <c r="AH205">
        <v>1</v>
      </c>
      <c r="AI205" t="s">
        <v>5932</v>
      </c>
      <c r="AK205" t="s">
        <v>1515</v>
      </c>
    </row>
    <row r="206" spans="1:38" x14ac:dyDescent="0.25">
      <c r="A206" t="s">
        <v>1100</v>
      </c>
      <c r="B206" t="s">
        <v>6122</v>
      </c>
      <c r="C206" t="s">
        <v>2503</v>
      </c>
      <c r="D206" s="167">
        <v>45664.784722222197</v>
      </c>
      <c r="E206">
        <v>1</v>
      </c>
      <c r="F206" s="167">
        <v>45664.784722222197</v>
      </c>
      <c r="G206" s="167">
        <v>45664.838194444397</v>
      </c>
      <c r="H206" t="s">
        <v>6128</v>
      </c>
      <c r="I206" t="s">
        <v>1487</v>
      </c>
      <c r="J206">
        <v>6</v>
      </c>
      <c r="K206">
        <v>1</v>
      </c>
      <c r="L206" t="s">
        <v>1300</v>
      </c>
      <c r="M206" t="s">
        <v>5911</v>
      </c>
      <c r="N206" t="s">
        <v>1102</v>
      </c>
      <c r="O206" t="s">
        <v>1103</v>
      </c>
      <c r="P206" t="s">
        <v>1102</v>
      </c>
      <c r="Q206" t="s">
        <v>1103</v>
      </c>
      <c r="R206" t="s">
        <v>0</v>
      </c>
      <c r="T206" t="s">
        <v>6127</v>
      </c>
      <c r="U206">
        <v>144</v>
      </c>
      <c r="V206" t="s">
        <v>1752</v>
      </c>
      <c r="X206">
        <v>0</v>
      </c>
      <c r="Y206">
        <v>0</v>
      </c>
      <c r="AA206">
        <v>0</v>
      </c>
      <c r="AB206">
        <v>144</v>
      </c>
      <c r="AG206">
        <v>2025</v>
      </c>
      <c r="AH206">
        <v>1</v>
      </c>
      <c r="AI206" t="s">
        <v>5932</v>
      </c>
      <c r="AK206" t="s">
        <v>1515</v>
      </c>
    </row>
    <row r="207" spans="1:38" x14ac:dyDescent="0.25">
      <c r="A207" t="s">
        <v>1100</v>
      </c>
      <c r="B207" t="s">
        <v>6122</v>
      </c>
      <c r="C207" t="s">
        <v>2503</v>
      </c>
      <c r="D207" s="167">
        <v>45664.784722222197</v>
      </c>
      <c r="E207">
        <v>1</v>
      </c>
      <c r="F207" s="167">
        <v>45664.784722222197</v>
      </c>
      <c r="G207" s="167">
        <v>45664.838194444397</v>
      </c>
      <c r="H207" t="s">
        <v>6129</v>
      </c>
      <c r="I207" t="s">
        <v>1484</v>
      </c>
      <c r="J207">
        <v>6</v>
      </c>
      <c r="K207">
        <v>1</v>
      </c>
      <c r="L207" t="s">
        <v>1300</v>
      </c>
      <c r="M207" t="s">
        <v>5911</v>
      </c>
      <c r="N207" t="s">
        <v>1102</v>
      </c>
      <c r="O207" t="s">
        <v>1103</v>
      </c>
      <c r="P207" t="s">
        <v>1102</v>
      </c>
      <c r="Q207" t="s">
        <v>1103</v>
      </c>
      <c r="R207" t="s">
        <v>0</v>
      </c>
      <c r="T207" t="s">
        <v>6127</v>
      </c>
      <c r="U207">
        <v>192</v>
      </c>
      <c r="V207" t="s">
        <v>1752</v>
      </c>
      <c r="X207">
        <v>0</v>
      </c>
      <c r="Y207">
        <v>0</v>
      </c>
      <c r="AA207">
        <v>0</v>
      </c>
      <c r="AB207">
        <v>192</v>
      </c>
      <c r="AG207">
        <v>2025</v>
      </c>
      <c r="AH207">
        <v>1</v>
      </c>
      <c r="AI207" t="s">
        <v>5932</v>
      </c>
      <c r="AK207" t="s">
        <v>1515</v>
      </c>
    </row>
    <row r="208" spans="1:38" x14ac:dyDescent="0.25">
      <c r="A208" t="s">
        <v>1100</v>
      </c>
      <c r="B208" t="s">
        <v>6130</v>
      </c>
      <c r="C208" t="s">
        <v>6087</v>
      </c>
      <c r="D208" s="167">
        <v>45665.463194444397</v>
      </c>
      <c r="E208">
        <v>1</v>
      </c>
      <c r="F208" s="167">
        <v>45665.463194444397</v>
      </c>
      <c r="G208" s="167">
        <v>45665.495138888902</v>
      </c>
      <c r="H208" t="s">
        <v>6131</v>
      </c>
      <c r="I208" t="s">
        <v>1424</v>
      </c>
      <c r="J208">
        <v>6</v>
      </c>
      <c r="K208">
        <v>1</v>
      </c>
      <c r="L208" t="s">
        <v>1110</v>
      </c>
      <c r="M208" t="s">
        <v>1429</v>
      </c>
      <c r="N208" t="s">
        <v>1102</v>
      </c>
      <c r="O208" t="s">
        <v>1103</v>
      </c>
      <c r="P208" t="s">
        <v>1102</v>
      </c>
      <c r="Q208" t="s">
        <v>1103</v>
      </c>
      <c r="R208" t="s">
        <v>6132</v>
      </c>
      <c r="S208" t="s">
        <v>6133</v>
      </c>
      <c r="U208">
        <v>0</v>
      </c>
      <c r="V208" t="s">
        <v>1752</v>
      </c>
      <c r="W208" s="167">
        <v>45701.651388888902</v>
      </c>
      <c r="X208">
        <v>0</v>
      </c>
      <c r="Y208">
        <v>0</v>
      </c>
      <c r="Z208">
        <v>0</v>
      </c>
      <c r="AA208">
        <v>0</v>
      </c>
      <c r="AB208">
        <v>0</v>
      </c>
      <c r="AC208" t="s">
        <v>0</v>
      </c>
      <c r="AG208">
        <v>2025</v>
      </c>
      <c r="AH208">
        <v>1</v>
      </c>
      <c r="AI208" t="s">
        <v>6134</v>
      </c>
      <c r="AJ208" s="167">
        <v>45700.770833333299</v>
      </c>
      <c r="AK208" t="s">
        <v>1426</v>
      </c>
      <c r="AL208" t="s">
        <v>5686</v>
      </c>
    </row>
    <row r="209" spans="1:38" x14ac:dyDescent="0.25">
      <c r="A209" t="s">
        <v>1100</v>
      </c>
      <c r="B209" t="s">
        <v>6130</v>
      </c>
      <c r="C209" t="s">
        <v>6087</v>
      </c>
      <c r="D209" s="167">
        <v>45665.463194444397</v>
      </c>
      <c r="E209">
        <v>1</v>
      </c>
      <c r="F209" s="167">
        <v>45665.463194444397</v>
      </c>
      <c r="G209" s="167">
        <v>45665.495138888902</v>
      </c>
      <c r="H209" t="s">
        <v>6135</v>
      </c>
      <c r="I209" t="s">
        <v>1478</v>
      </c>
      <c r="J209">
        <v>6</v>
      </c>
      <c r="K209">
        <v>1</v>
      </c>
      <c r="L209" t="s">
        <v>1110</v>
      </c>
      <c r="M209" t="s">
        <v>1429</v>
      </c>
      <c r="N209" t="s">
        <v>1102</v>
      </c>
      <c r="O209" t="s">
        <v>1103</v>
      </c>
      <c r="P209" t="s">
        <v>1102</v>
      </c>
      <c r="Q209" t="s">
        <v>1103</v>
      </c>
      <c r="R209" t="s">
        <v>6132</v>
      </c>
      <c r="S209" t="s">
        <v>6133</v>
      </c>
      <c r="T209" t="s">
        <v>6136</v>
      </c>
      <c r="U209">
        <v>105.6</v>
      </c>
      <c r="V209" t="s">
        <v>1752</v>
      </c>
      <c r="W209" s="167">
        <v>45701.651388888902</v>
      </c>
      <c r="X209">
        <v>0</v>
      </c>
      <c r="Y209">
        <v>0</v>
      </c>
      <c r="Z209">
        <v>105.6</v>
      </c>
      <c r="AA209">
        <v>105.6</v>
      </c>
      <c r="AB209">
        <v>0</v>
      </c>
      <c r="AC209" t="s">
        <v>1525</v>
      </c>
      <c r="AD209" t="s">
        <v>1784</v>
      </c>
      <c r="AE209" t="s">
        <v>1725</v>
      </c>
      <c r="AF209" t="s">
        <v>1726</v>
      </c>
      <c r="AG209">
        <v>2025</v>
      </c>
      <c r="AH209">
        <v>1</v>
      </c>
      <c r="AI209" t="s">
        <v>6134</v>
      </c>
      <c r="AJ209" s="167">
        <v>45700.770833333299</v>
      </c>
      <c r="AK209" t="s">
        <v>1426</v>
      </c>
      <c r="AL209" t="s">
        <v>5686</v>
      </c>
    </row>
    <row r="210" spans="1:38" x14ac:dyDescent="0.25">
      <c r="A210" t="s">
        <v>1100</v>
      </c>
      <c r="B210" t="s">
        <v>6130</v>
      </c>
      <c r="C210" t="s">
        <v>6087</v>
      </c>
      <c r="D210" s="167">
        <v>45665.463194444397</v>
      </c>
      <c r="E210">
        <v>1</v>
      </c>
      <c r="F210" s="167">
        <v>45665.463194444397</v>
      </c>
      <c r="G210" s="167">
        <v>45665.495138888902</v>
      </c>
      <c r="H210" t="s">
        <v>6137</v>
      </c>
      <c r="I210" t="s">
        <v>1449</v>
      </c>
      <c r="J210">
        <v>6</v>
      </c>
      <c r="K210">
        <v>1</v>
      </c>
      <c r="L210" t="s">
        <v>1110</v>
      </c>
      <c r="M210" t="s">
        <v>1429</v>
      </c>
      <c r="N210" t="s">
        <v>1102</v>
      </c>
      <c r="O210" t="s">
        <v>1103</v>
      </c>
      <c r="P210" t="s">
        <v>1102</v>
      </c>
      <c r="Q210" t="s">
        <v>1103</v>
      </c>
      <c r="R210" t="s">
        <v>6132</v>
      </c>
      <c r="S210" t="s">
        <v>6133</v>
      </c>
      <c r="T210" t="s">
        <v>6138</v>
      </c>
      <c r="U210">
        <v>144</v>
      </c>
      <c r="V210" t="s">
        <v>1752</v>
      </c>
      <c r="W210" s="167">
        <v>45701.651388888902</v>
      </c>
      <c r="X210">
        <v>0</v>
      </c>
      <c r="Y210">
        <v>0</v>
      </c>
      <c r="Z210">
        <v>144</v>
      </c>
      <c r="AA210">
        <v>144</v>
      </c>
      <c r="AB210">
        <v>0</v>
      </c>
      <c r="AC210" t="s">
        <v>1525</v>
      </c>
      <c r="AD210" t="s">
        <v>1784</v>
      </c>
      <c r="AE210" t="s">
        <v>1725</v>
      </c>
      <c r="AF210" t="s">
        <v>1726</v>
      </c>
      <c r="AG210">
        <v>2025</v>
      </c>
      <c r="AH210">
        <v>1</v>
      </c>
      <c r="AI210" t="s">
        <v>6134</v>
      </c>
      <c r="AJ210" s="167">
        <v>45700.770833333299</v>
      </c>
      <c r="AK210" t="s">
        <v>1426</v>
      </c>
      <c r="AL210" t="s">
        <v>5686</v>
      </c>
    </row>
    <row r="211" spans="1:38" x14ac:dyDescent="0.25">
      <c r="A211" t="s">
        <v>1100</v>
      </c>
      <c r="B211" t="s">
        <v>6139</v>
      </c>
      <c r="C211" t="s">
        <v>1341</v>
      </c>
      <c r="D211" s="167">
        <v>45665.5444444444</v>
      </c>
      <c r="E211">
        <v>1</v>
      </c>
      <c r="F211" s="167">
        <v>45665.5444444444</v>
      </c>
      <c r="G211" s="167">
        <v>45665.638888888898</v>
      </c>
      <c r="H211" t="s">
        <v>6140</v>
      </c>
      <c r="I211" t="s">
        <v>1424</v>
      </c>
      <c r="J211">
        <v>6</v>
      </c>
      <c r="K211">
        <v>1</v>
      </c>
      <c r="L211" t="s">
        <v>1105</v>
      </c>
      <c r="M211" t="s">
        <v>1425</v>
      </c>
      <c r="N211" t="s">
        <v>1106</v>
      </c>
      <c r="O211" t="s">
        <v>1107</v>
      </c>
      <c r="P211" t="s">
        <v>1108</v>
      </c>
      <c r="Q211" t="s">
        <v>1109</v>
      </c>
      <c r="R211" t="s">
        <v>6141</v>
      </c>
      <c r="S211" t="s">
        <v>5732</v>
      </c>
      <c r="U211">
        <v>0</v>
      </c>
      <c r="V211" t="s">
        <v>6142</v>
      </c>
      <c r="W211" s="167">
        <v>45692.8256944444</v>
      </c>
      <c r="X211">
        <v>0</v>
      </c>
      <c r="Y211">
        <v>0</v>
      </c>
      <c r="Z211">
        <v>0</v>
      </c>
      <c r="AA211">
        <v>0</v>
      </c>
      <c r="AB211">
        <v>0</v>
      </c>
      <c r="AC211" t="s">
        <v>0</v>
      </c>
      <c r="AG211">
        <v>2025</v>
      </c>
      <c r="AH211">
        <v>1</v>
      </c>
      <c r="AI211" t="s">
        <v>2508</v>
      </c>
      <c r="AJ211" s="161">
        <v>45689</v>
      </c>
      <c r="AK211" t="s">
        <v>1426</v>
      </c>
      <c r="AL211" t="s">
        <v>5686</v>
      </c>
    </row>
    <row r="212" spans="1:38" x14ac:dyDescent="0.25">
      <c r="A212" t="s">
        <v>1100</v>
      </c>
      <c r="B212" t="s">
        <v>6139</v>
      </c>
      <c r="C212" t="s">
        <v>1341</v>
      </c>
      <c r="D212" s="167">
        <v>45665.5444444444</v>
      </c>
      <c r="E212">
        <v>1</v>
      </c>
      <c r="F212" s="167">
        <v>45665.5444444444</v>
      </c>
      <c r="G212" s="167">
        <v>45665.638888888898</v>
      </c>
      <c r="H212" t="s">
        <v>6143</v>
      </c>
      <c r="I212" t="s">
        <v>1482</v>
      </c>
      <c r="J212">
        <v>6</v>
      </c>
      <c r="K212">
        <v>1</v>
      </c>
      <c r="L212" t="s">
        <v>1105</v>
      </c>
      <c r="M212" t="s">
        <v>1425</v>
      </c>
      <c r="N212" t="s">
        <v>1106</v>
      </c>
      <c r="O212" t="s">
        <v>1107</v>
      </c>
      <c r="P212" t="s">
        <v>1108</v>
      </c>
      <c r="Q212" t="s">
        <v>1109</v>
      </c>
      <c r="R212" t="s">
        <v>6141</v>
      </c>
      <c r="S212" t="s">
        <v>5732</v>
      </c>
      <c r="U212">
        <v>269.5</v>
      </c>
      <c r="V212" t="s">
        <v>6142</v>
      </c>
      <c r="W212" s="167">
        <v>45692.8256944444</v>
      </c>
      <c r="X212">
        <v>269.5</v>
      </c>
      <c r="Y212">
        <v>0</v>
      </c>
      <c r="Z212">
        <v>0</v>
      </c>
      <c r="AA212">
        <v>0</v>
      </c>
      <c r="AB212">
        <v>0</v>
      </c>
      <c r="AC212" t="s">
        <v>0</v>
      </c>
      <c r="AG212">
        <v>2025</v>
      </c>
      <c r="AH212">
        <v>1</v>
      </c>
      <c r="AI212" t="s">
        <v>2508</v>
      </c>
      <c r="AJ212" s="161">
        <v>45689</v>
      </c>
      <c r="AK212" t="s">
        <v>1426</v>
      </c>
    </row>
    <row r="213" spans="1:38" x14ac:dyDescent="0.25">
      <c r="A213" t="s">
        <v>1100</v>
      </c>
      <c r="B213" t="s">
        <v>6139</v>
      </c>
      <c r="C213" t="s">
        <v>1341</v>
      </c>
      <c r="D213" s="167">
        <v>45665.5444444444</v>
      </c>
      <c r="E213">
        <v>1</v>
      </c>
      <c r="F213" s="167">
        <v>45665.5444444444</v>
      </c>
      <c r="G213" s="167">
        <v>45665.638888888898</v>
      </c>
      <c r="H213" t="s">
        <v>6144</v>
      </c>
      <c r="I213" t="s">
        <v>1491</v>
      </c>
      <c r="J213">
        <v>6</v>
      </c>
      <c r="K213">
        <v>1</v>
      </c>
      <c r="L213" t="s">
        <v>1105</v>
      </c>
      <c r="M213" t="s">
        <v>1425</v>
      </c>
      <c r="N213" t="s">
        <v>1106</v>
      </c>
      <c r="O213" t="s">
        <v>1107</v>
      </c>
      <c r="P213" t="s">
        <v>1108</v>
      </c>
      <c r="Q213" t="s">
        <v>1109</v>
      </c>
      <c r="R213" t="s">
        <v>6141</v>
      </c>
      <c r="S213" t="s">
        <v>5732</v>
      </c>
      <c r="U213">
        <v>105</v>
      </c>
      <c r="V213" t="s">
        <v>6142</v>
      </c>
      <c r="W213" s="167">
        <v>45692.8256944444</v>
      </c>
      <c r="X213">
        <v>105</v>
      </c>
      <c r="Y213">
        <v>0</v>
      </c>
      <c r="Z213">
        <v>0</v>
      </c>
      <c r="AA213">
        <v>0</v>
      </c>
      <c r="AB213">
        <v>0</v>
      </c>
      <c r="AC213" t="s">
        <v>0</v>
      </c>
      <c r="AG213">
        <v>2025</v>
      </c>
      <c r="AH213">
        <v>1</v>
      </c>
      <c r="AI213" t="s">
        <v>2508</v>
      </c>
      <c r="AJ213" s="161">
        <v>45689</v>
      </c>
      <c r="AK213" t="s">
        <v>1426</v>
      </c>
    </row>
    <row r="214" spans="1:38" x14ac:dyDescent="0.25">
      <c r="A214" t="s">
        <v>1100</v>
      </c>
      <c r="B214" t="s">
        <v>6145</v>
      </c>
      <c r="C214" t="s">
        <v>6146</v>
      </c>
      <c r="D214" s="167">
        <v>45665.6743055556</v>
      </c>
      <c r="E214">
        <v>1</v>
      </c>
      <c r="F214" s="167">
        <v>45665.6743055556</v>
      </c>
      <c r="G214" s="167">
        <v>45665.690972222197</v>
      </c>
      <c r="H214" t="s">
        <v>6147</v>
      </c>
      <c r="I214" t="s">
        <v>1479</v>
      </c>
      <c r="J214">
        <v>6</v>
      </c>
      <c r="K214">
        <v>1</v>
      </c>
      <c r="L214" t="s">
        <v>1111</v>
      </c>
      <c r="M214" t="s">
        <v>1437</v>
      </c>
      <c r="N214" t="s">
        <v>1106</v>
      </c>
      <c r="O214" t="s">
        <v>1107</v>
      </c>
      <c r="P214" t="s">
        <v>1108</v>
      </c>
      <c r="Q214" t="s">
        <v>1109</v>
      </c>
      <c r="R214" t="s">
        <v>6148</v>
      </c>
      <c r="S214" t="s">
        <v>5732</v>
      </c>
      <c r="U214">
        <v>175</v>
      </c>
      <c r="V214" t="s">
        <v>6149</v>
      </c>
      <c r="W214" s="167">
        <v>45692.894444444399</v>
      </c>
      <c r="X214">
        <v>175</v>
      </c>
      <c r="Y214">
        <v>0</v>
      </c>
      <c r="Z214">
        <v>0</v>
      </c>
      <c r="AA214">
        <v>0</v>
      </c>
      <c r="AB214">
        <v>0</v>
      </c>
      <c r="AC214" t="s">
        <v>0</v>
      </c>
      <c r="AG214">
        <v>2025</v>
      </c>
      <c r="AH214">
        <v>1</v>
      </c>
      <c r="AI214" t="s">
        <v>6076</v>
      </c>
      <c r="AJ214" s="161">
        <v>45689</v>
      </c>
      <c r="AK214" t="s">
        <v>1426</v>
      </c>
    </row>
    <row r="215" spans="1:38" x14ac:dyDescent="0.25">
      <c r="A215" t="s">
        <v>1100</v>
      </c>
      <c r="B215" t="s">
        <v>6145</v>
      </c>
      <c r="C215" t="s">
        <v>6146</v>
      </c>
      <c r="D215" s="167">
        <v>45665.6743055556</v>
      </c>
      <c r="E215">
        <v>1</v>
      </c>
      <c r="F215" s="167">
        <v>45665.6743055556</v>
      </c>
      <c r="G215" s="167">
        <v>45665.690972222197</v>
      </c>
      <c r="H215" t="s">
        <v>6150</v>
      </c>
      <c r="I215" t="s">
        <v>1444</v>
      </c>
      <c r="J215">
        <v>6</v>
      </c>
      <c r="K215">
        <v>1</v>
      </c>
      <c r="L215" t="s">
        <v>1111</v>
      </c>
      <c r="M215" t="s">
        <v>1437</v>
      </c>
      <c r="N215" t="s">
        <v>1106</v>
      </c>
      <c r="O215" t="s">
        <v>1107</v>
      </c>
      <c r="P215" t="s">
        <v>1108</v>
      </c>
      <c r="Q215" t="s">
        <v>1109</v>
      </c>
      <c r="R215" t="s">
        <v>6148</v>
      </c>
      <c r="S215" t="s">
        <v>5732</v>
      </c>
      <c r="U215">
        <v>420</v>
      </c>
      <c r="V215" t="s">
        <v>6149</v>
      </c>
      <c r="W215" s="167">
        <v>45692.894444444399</v>
      </c>
      <c r="X215">
        <v>420</v>
      </c>
      <c r="Y215">
        <v>0</v>
      </c>
      <c r="Z215">
        <v>0</v>
      </c>
      <c r="AA215">
        <v>0</v>
      </c>
      <c r="AB215">
        <v>0</v>
      </c>
      <c r="AC215" t="s">
        <v>0</v>
      </c>
      <c r="AG215">
        <v>2025</v>
      </c>
      <c r="AH215">
        <v>1</v>
      </c>
      <c r="AI215" t="s">
        <v>6076</v>
      </c>
      <c r="AJ215" s="161">
        <v>45689</v>
      </c>
      <c r="AK215" t="s">
        <v>1426</v>
      </c>
    </row>
    <row r="216" spans="1:38" x14ac:dyDescent="0.25">
      <c r="A216" t="s">
        <v>1100</v>
      </c>
      <c r="B216" t="s">
        <v>6151</v>
      </c>
      <c r="C216" t="s">
        <v>6152</v>
      </c>
      <c r="D216" s="167">
        <v>45665.684027777803</v>
      </c>
      <c r="E216">
        <v>1</v>
      </c>
      <c r="F216" s="167">
        <v>45665.684027777803</v>
      </c>
      <c r="G216" s="167">
        <v>45665.713888888902</v>
      </c>
      <c r="H216" t="s">
        <v>6153</v>
      </c>
      <c r="I216" t="s">
        <v>1430</v>
      </c>
      <c r="J216">
        <v>6</v>
      </c>
      <c r="K216">
        <v>1</v>
      </c>
      <c r="L216" t="s">
        <v>1110</v>
      </c>
      <c r="M216" t="s">
        <v>1429</v>
      </c>
      <c r="N216" t="s">
        <v>1102</v>
      </c>
      <c r="O216" t="s">
        <v>1103</v>
      </c>
      <c r="P216" t="s">
        <v>1102</v>
      </c>
      <c r="Q216" t="s">
        <v>1103</v>
      </c>
      <c r="R216" t="s">
        <v>0</v>
      </c>
      <c r="T216" t="s">
        <v>6154</v>
      </c>
      <c r="U216">
        <v>48</v>
      </c>
      <c r="V216" t="s">
        <v>6155</v>
      </c>
      <c r="X216">
        <v>0</v>
      </c>
      <c r="Y216">
        <v>0</v>
      </c>
      <c r="AA216">
        <v>0</v>
      </c>
      <c r="AB216">
        <v>48</v>
      </c>
      <c r="AG216">
        <v>2025</v>
      </c>
      <c r="AH216">
        <v>1</v>
      </c>
      <c r="AI216" t="s">
        <v>6156</v>
      </c>
      <c r="AK216" t="s">
        <v>1515</v>
      </c>
    </row>
    <row r="217" spans="1:38" x14ac:dyDescent="0.25">
      <c r="A217" t="s">
        <v>1100</v>
      </c>
      <c r="B217" t="s">
        <v>6151</v>
      </c>
      <c r="C217" t="s">
        <v>6152</v>
      </c>
      <c r="D217" s="167">
        <v>45665.684027777803</v>
      </c>
      <c r="E217">
        <v>1</v>
      </c>
      <c r="F217" s="167">
        <v>45665.684027777803</v>
      </c>
      <c r="G217" s="167">
        <v>45665.713888888902</v>
      </c>
      <c r="H217" t="s">
        <v>6157</v>
      </c>
      <c r="I217" t="s">
        <v>1431</v>
      </c>
      <c r="J217">
        <v>6</v>
      </c>
      <c r="K217">
        <v>1</v>
      </c>
      <c r="L217" t="s">
        <v>1110</v>
      </c>
      <c r="M217" t="s">
        <v>1429</v>
      </c>
      <c r="N217" t="s">
        <v>1102</v>
      </c>
      <c r="O217" t="s">
        <v>1103</v>
      </c>
      <c r="P217" t="s">
        <v>1102</v>
      </c>
      <c r="Q217" t="s">
        <v>1103</v>
      </c>
      <c r="R217" t="s">
        <v>0</v>
      </c>
      <c r="T217" t="s">
        <v>6154</v>
      </c>
      <c r="U217">
        <v>72</v>
      </c>
      <c r="V217" t="s">
        <v>6155</v>
      </c>
      <c r="X217">
        <v>0</v>
      </c>
      <c r="Y217">
        <v>0</v>
      </c>
      <c r="AA217">
        <v>0</v>
      </c>
      <c r="AB217">
        <v>72</v>
      </c>
      <c r="AG217">
        <v>2025</v>
      </c>
      <c r="AH217">
        <v>1</v>
      </c>
      <c r="AI217" t="s">
        <v>6156</v>
      </c>
      <c r="AK217" t="s">
        <v>1515</v>
      </c>
    </row>
    <row r="218" spans="1:38" x14ac:dyDescent="0.25">
      <c r="A218" t="s">
        <v>1100</v>
      </c>
      <c r="B218" t="s">
        <v>6151</v>
      </c>
      <c r="C218" t="s">
        <v>6152</v>
      </c>
      <c r="D218" s="167">
        <v>45665.684027777803</v>
      </c>
      <c r="E218">
        <v>1</v>
      </c>
      <c r="F218" s="167">
        <v>45665.684027777803</v>
      </c>
      <c r="G218" s="167">
        <v>45665.713888888902</v>
      </c>
      <c r="H218" t="s">
        <v>6158</v>
      </c>
      <c r="I218" t="s">
        <v>1438</v>
      </c>
      <c r="J218">
        <v>6</v>
      </c>
      <c r="K218">
        <v>1</v>
      </c>
      <c r="L218" t="s">
        <v>1110</v>
      </c>
      <c r="M218" t="s">
        <v>1429</v>
      </c>
      <c r="N218" t="s">
        <v>1102</v>
      </c>
      <c r="O218" t="s">
        <v>1103</v>
      </c>
      <c r="P218" t="s">
        <v>1102</v>
      </c>
      <c r="Q218" t="s">
        <v>1103</v>
      </c>
      <c r="R218" t="s">
        <v>0</v>
      </c>
      <c r="T218" t="s">
        <v>6159</v>
      </c>
      <c r="U218">
        <v>38.4</v>
      </c>
      <c r="V218" t="s">
        <v>6155</v>
      </c>
      <c r="X218">
        <v>0</v>
      </c>
      <c r="Y218">
        <v>0</v>
      </c>
      <c r="AA218">
        <v>0</v>
      </c>
      <c r="AB218">
        <v>38.4</v>
      </c>
      <c r="AG218">
        <v>2025</v>
      </c>
      <c r="AH218">
        <v>1</v>
      </c>
      <c r="AI218" t="s">
        <v>6156</v>
      </c>
      <c r="AK218" t="s">
        <v>1515</v>
      </c>
    </row>
    <row r="219" spans="1:38" x14ac:dyDescent="0.25">
      <c r="A219" t="s">
        <v>1100</v>
      </c>
      <c r="B219" t="s">
        <v>6151</v>
      </c>
      <c r="C219" t="s">
        <v>6152</v>
      </c>
      <c r="D219" s="167">
        <v>45665.684027777803</v>
      </c>
      <c r="E219">
        <v>1</v>
      </c>
      <c r="F219" s="167">
        <v>45665.684027777803</v>
      </c>
      <c r="G219" s="167">
        <v>45665.713888888902</v>
      </c>
      <c r="H219" t="s">
        <v>6160</v>
      </c>
      <c r="I219" t="s">
        <v>1440</v>
      </c>
      <c r="J219">
        <v>6</v>
      </c>
      <c r="K219">
        <v>1</v>
      </c>
      <c r="L219" t="s">
        <v>1110</v>
      </c>
      <c r="M219" t="s">
        <v>1429</v>
      </c>
      <c r="N219" t="s">
        <v>1102</v>
      </c>
      <c r="O219" t="s">
        <v>1103</v>
      </c>
      <c r="P219" t="s">
        <v>1102</v>
      </c>
      <c r="Q219" t="s">
        <v>1103</v>
      </c>
      <c r="R219" t="s">
        <v>0</v>
      </c>
      <c r="T219" t="s">
        <v>6159</v>
      </c>
      <c r="U219">
        <v>48</v>
      </c>
      <c r="V219" t="s">
        <v>6155</v>
      </c>
      <c r="X219">
        <v>0</v>
      </c>
      <c r="Y219">
        <v>0</v>
      </c>
      <c r="AA219">
        <v>0</v>
      </c>
      <c r="AB219">
        <v>48</v>
      </c>
      <c r="AG219">
        <v>2025</v>
      </c>
      <c r="AH219">
        <v>1</v>
      </c>
      <c r="AI219" t="s">
        <v>6156</v>
      </c>
      <c r="AK219" t="s">
        <v>1515</v>
      </c>
    </row>
    <row r="220" spans="1:38" x14ac:dyDescent="0.25">
      <c r="A220" t="s">
        <v>1100</v>
      </c>
      <c r="B220" t="s">
        <v>6151</v>
      </c>
      <c r="C220" t="s">
        <v>6152</v>
      </c>
      <c r="D220" s="167">
        <v>45665.684027777803</v>
      </c>
      <c r="E220">
        <v>1</v>
      </c>
      <c r="F220" s="167">
        <v>45665.684027777803</v>
      </c>
      <c r="G220" s="167">
        <v>45665.713888888902</v>
      </c>
      <c r="H220" t="s">
        <v>6161</v>
      </c>
      <c r="I220" t="s">
        <v>1441</v>
      </c>
      <c r="J220">
        <v>6</v>
      </c>
      <c r="K220">
        <v>1</v>
      </c>
      <c r="L220" t="s">
        <v>1110</v>
      </c>
      <c r="M220" t="s">
        <v>1429</v>
      </c>
      <c r="N220" t="s">
        <v>1102</v>
      </c>
      <c r="O220" t="s">
        <v>1103</v>
      </c>
      <c r="P220" t="s">
        <v>1102</v>
      </c>
      <c r="Q220" t="s">
        <v>1103</v>
      </c>
      <c r="R220" t="s">
        <v>0</v>
      </c>
      <c r="T220" t="s">
        <v>6159</v>
      </c>
      <c r="U220">
        <v>36</v>
      </c>
      <c r="V220" t="s">
        <v>6155</v>
      </c>
      <c r="X220">
        <v>0</v>
      </c>
      <c r="Y220">
        <v>0</v>
      </c>
      <c r="AA220">
        <v>0</v>
      </c>
      <c r="AB220">
        <v>36</v>
      </c>
      <c r="AG220">
        <v>2025</v>
      </c>
      <c r="AH220">
        <v>1</v>
      </c>
      <c r="AI220" t="s">
        <v>6156</v>
      </c>
      <c r="AK220" t="s">
        <v>1515</v>
      </c>
    </row>
    <row r="221" spans="1:38" x14ac:dyDescent="0.25">
      <c r="A221" t="s">
        <v>1100</v>
      </c>
      <c r="B221" t="s">
        <v>6162</v>
      </c>
      <c r="C221" t="s">
        <v>6146</v>
      </c>
      <c r="D221" s="167">
        <v>45665.699305555601</v>
      </c>
      <c r="E221">
        <v>1</v>
      </c>
      <c r="F221" s="167">
        <v>45665.699305555601</v>
      </c>
      <c r="G221" s="167">
        <v>45665.716666666704</v>
      </c>
      <c r="H221" t="s">
        <v>6163</v>
      </c>
      <c r="I221" t="s">
        <v>1438</v>
      </c>
      <c r="J221">
        <v>6</v>
      </c>
      <c r="K221">
        <v>1</v>
      </c>
      <c r="L221" t="s">
        <v>1300</v>
      </c>
      <c r="M221" t="s">
        <v>5911</v>
      </c>
      <c r="N221" t="s">
        <v>1106</v>
      </c>
      <c r="O221" t="s">
        <v>1107</v>
      </c>
      <c r="P221" t="s">
        <v>1108</v>
      </c>
      <c r="Q221" t="s">
        <v>1109</v>
      </c>
      <c r="R221" t="s">
        <v>6164</v>
      </c>
      <c r="S221" t="s">
        <v>5732</v>
      </c>
      <c r="U221">
        <v>56</v>
      </c>
      <c r="V221" t="s">
        <v>1722</v>
      </c>
      <c r="W221" s="167">
        <v>45692.894444444399</v>
      </c>
      <c r="X221">
        <v>56</v>
      </c>
      <c r="Y221">
        <v>0</v>
      </c>
      <c r="Z221">
        <v>0</v>
      </c>
      <c r="AA221">
        <v>0</v>
      </c>
      <c r="AB221">
        <v>0</v>
      </c>
      <c r="AC221" t="s">
        <v>0</v>
      </c>
      <c r="AG221">
        <v>2025</v>
      </c>
      <c r="AH221">
        <v>1</v>
      </c>
      <c r="AI221" t="s">
        <v>6165</v>
      </c>
      <c r="AJ221" s="161">
        <v>45689</v>
      </c>
      <c r="AK221" t="s">
        <v>1426</v>
      </c>
    </row>
    <row r="222" spans="1:38" x14ac:dyDescent="0.25">
      <c r="A222" t="s">
        <v>1100</v>
      </c>
      <c r="B222" t="s">
        <v>6162</v>
      </c>
      <c r="C222" t="s">
        <v>6146</v>
      </c>
      <c r="D222" s="167">
        <v>45665.699305555601</v>
      </c>
      <c r="E222">
        <v>1</v>
      </c>
      <c r="F222" s="167">
        <v>45665.699305555601</v>
      </c>
      <c r="G222" s="167">
        <v>45665.716666666704</v>
      </c>
      <c r="H222" t="s">
        <v>6166</v>
      </c>
      <c r="I222" t="s">
        <v>1440</v>
      </c>
      <c r="J222">
        <v>6</v>
      </c>
      <c r="K222">
        <v>1</v>
      </c>
      <c r="L222" t="s">
        <v>1300</v>
      </c>
      <c r="M222" t="s">
        <v>5911</v>
      </c>
      <c r="N222" t="s">
        <v>1106</v>
      </c>
      <c r="O222" t="s">
        <v>1107</v>
      </c>
      <c r="P222" t="s">
        <v>1108</v>
      </c>
      <c r="Q222" t="s">
        <v>1109</v>
      </c>
      <c r="R222" t="s">
        <v>6164</v>
      </c>
      <c r="S222" t="s">
        <v>5732</v>
      </c>
      <c r="U222">
        <v>70</v>
      </c>
      <c r="V222" t="s">
        <v>1722</v>
      </c>
      <c r="W222" s="167">
        <v>45692.894444444399</v>
      </c>
      <c r="X222">
        <v>70</v>
      </c>
      <c r="Y222">
        <v>0</v>
      </c>
      <c r="Z222">
        <v>0</v>
      </c>
      <c r="AA222">
        <v>0</v>
      </c>
      <c r="AB222">
        <v>0</v>
      </c>
      <c r="AC222" t="s">
        <v>0</v>
      </c>
      <c r="AG222">
        <v>2025</v>
      </c>
      <c r="AH222">
        <v>1</v>
      </c>
      <c r="AI222" t="s">
        <v>6165</v>
      </c>
      <c r="AJ222" s="161">
        <v>45689</v>
      </c>
      <c r="AK222" t="s">
        <v>1426</v>
      </c>
    </row>
    <row r="223" spans="1:38" x14ac:dyDescent="0.25">
      <c r="A223" t="s">
        <v>1100</v>
      </c>
      <c r="B223" t="s">
        <v>6167</v>
      </c>
      <c r="C223" t="s">
        <v>1170</v>
      </c>
      <c r="D223" s="167">
        <v>45665.710416666698</v>
      </c>
      <c r="E223">
        <v>1</v>
      </c>
      <c r="F223" s="167">
        <v>45665.710416666698</v>
      </c>
      <c r="G223" s="167">
        <v>45665.739583333299</v>
      </c>
      <c r="H223" t="s">
        <v>6168</v>
      </c>
      <c r="I223" t="s">
        <v>1430</v>
      </c>
      <c r="J223">
        <v>6</v>
      </c>
      <c r="K223">
        <v>1</v>
      </c>
      <c r="L223" t="s">
        <v>1110</v>
      </c>
      <c r="M223" t="s">
        <v>1429</v>
      </c>
      <c r="N223" t="s">
        <v>1166</v>
      </c>
      <c r="O223" t="s">
        <v>1167</v>
      </c>
      <c r="P223" t="s">
        <v>1166</v>
      </c>
      <c r="Q223" t="s">
        <v>1167</v>
      </c>
      <c r="R223" t="s">
        <v>0</v>
      </c>
      <c r="U223">
        <v>56</v>
      </c>
      <c r="V223" t="s">
        <v>6169</v>
      </c>
      <c r="X223">
        <v>0</v>
      </c>
      <c r="Y223">
        <v>0</v>
      </c>
      <c r="AA223">
        <v>0</v>
      </c>
      <c r="AB223">
        <v>56</v>
      </c>
      <c r="AG223">
        <v>2025</v>
      </c>
      <c r="AH223">
        <v>1</v>
      </c>
      <c r="AI223" t="s">
        <v>6170</v>
      </c>
      <c r="AK223" t="s">
        <v>1515</v>
      </c>
    </row>
    <row r="224" spans="1:38" x14ac:dyDescent="0.25">
      <c r="A224" t="s">
        <v>1100</v>
      </c>
      <c r="B224" t="s">
        <v>6167</v>
      </c>
      <c r="C224" t="s">
        <v>1170</v>
      </c>
      <c r="D224" s="167">
        <v>45665.710416666698</v>
      </c>
      <c r="E224">
        <v>1</v>
      </c>
      <c r="F224" s="167">
        <v>45665.710416666698</v>
      </c>
      <c r="G224" s="167">
        <v>45665.739583333299</v>
      </c>
      <c r="H224" t="s">
        <v>6171</v>
      </c>
      <c r="I224" t="s">
        <v>1431</v>
      </c>
      <c r="J224">
        <v>6</v>
      </c>
      <c r="K224">
        <v>1</v>
      </c>
      <c r="L224" t="s">
        <v>1110</v>
      </c>
      <c r="M224" t="s">
        <v>1429</v>
      </c>
      <c r="N224" t="s">
        <v>1166</v>
      </c>
      <c r="O224" t="s">
        <v>1167</v>
      </c>
      <c r="P224" t="s">
        <v>1166</v>
      </c>
      <c r="Q224" t="s">
        <v>1167</v>
      </c>
      <c r="R224" t="s">
        <v>0</v>
      </c>
      <c r="U224">
        <v>84</v>
      </c>
      <c r="V224" t="s">
        <v>6169</v>
      </c>
      <c r="X224">
        <v>0</v>
      </c>
      <c r="Y224">
        <v>0</v>
      </c>
      <c r="AA224">
        <v>0</v>
      </c>
      <c r="AB224">
        <v>84</v>
      </c>
      <c r="AG224">
        <v>2025</v>
      </c>
      <c r="AH224">
        <v>1</v>
      </c>
      <c r="AI224" t="s">
        <v>6170</v>
      </c>
      <c r="AK224" t="s">
        <v>1515</v>
      </c>
    </row>
    <row r="225" spans="1:38" x14ac:dyDescent="0.25">
      <c r="A225" t="s">
        <v>1100</v>
      </c>
      <c r="B225" t="s">
        <v>6167</v>
      </c>
      <c r="C225" t="s">
        <v>1170</v>
      </c>
      <c r="D225" s="167">
        <v>45665.710416666698</v>
      </c>
      <c r="E225">
        <v>1</v>
      </c>
      <c r="F225" s="167">
        <v>45665.710416666698</v>
      </c>
      <c r="G225" s="167">
        <v>45665.739583333299</v>
      </c>
      <c r="H225" t="s">
        <v>6172</v>
      </c>
      <c r="I225" t="s">
        <v>1438</v>
      </c>
      <c r="J225">
        <v>6</v>
      </c>
      <c r="K225">
        <v>1</v>
      </c>
      <c r="L225" t="s">
        <v>1110</v>
      </c>
      <c r="M225" t="s">
        <v>1429</v>
      </c>
      <c r="N225" t="s">
        <v>1166</v>
      </c>
      <c r="O225" t="s">
        <v>1167</v>
      </c>
      <c r="P225" t="s">
        <v>1166</v>
      </c>
      <c r="Q225" t="s">
        <v>1167</v>
      </c>
      <c r="R225" t="s">
        <v>0</v>
      </c>
      <c r="U225">
        <v>44.8</v>
      </c>
      <c r="V225" t="s">
        <v>6169</v>
      </c>
      <c r="X225">
        <v>0</v>
      </c>
      <c r="Y225">
        <v>0</v>
      </c>
      <c r="AA225">
        <v>0</v>
      </c>
      <c r="AB225">
        <v>44.8</v>
      </c>
      <c r="AG225">
        <v>2025</v>
      </c>
      <c r="AH225">
        <v>1</v>
      </c>
      <c r="AI225" t="s">
        <v>6170</v>
      </c>
      <c r="AK225" t="s">
        <v>1515</v>
      </c>
    </row>
    <row r="226" spans="1:38" x14ac:dyDescent="0.25">
      <c r="A226" t="s">
        <v>1100</v>
      </c>
      <c r="B226" t="s">
        <v>6167</v>
      </c>
      <c r="C226" t="s">
        <v>1170</v>
      </c>
      <c r="D226" s="167">
        <v>45665.710416666698</v>
      </c>
      <c r="E226">
        <v>1</v>
      </c>
      <c r="F226" s="167">
        <v>45665.710416666698</v>
      </c>
      <c r="G226" s="167">
        <v>45665.739583333299</v>
      </c>
      <c r="H226" t="s">
        <v>6173</v>
      </c>
      <c r="I226" t="s">
        <v>1439</v>
      </c>
      <c r="J226">
        <v>6</v>
      </c>
      <c r="K226">
        <v>1</v>
      </c>
      <c r="L226" t="s">
        <v>1110</v>
      </c>
      <c r="M226" t="s">
        <v>1429</v>
      </c>
      <c r="N226" t="s">
        <v>1166</v>
      </c>
      <c r="O226" t="s">
        <v>1167</v>
      </c>
      <c r="P226" t="s">
        <v>1166</v>
      </c>
      <c r="Q226" t="s">
        <v>1167</v>
      </c>
      <c r="R226" t="s">
        <v>0</v>
      </c>
      <c r="U226">
        <v>28</v>
      </c>
      <c r="V226" t="s">
        <v>6169</v>
      </c>
      <c r="X226">
        <v>0</v>
      </c>
      <c r="Y226">
        <v>0</v>
      </c>
      <c r="AA226">
        <v>0</v>
      </c>
      <c r="AB226">
        <v>28</v>
      </c>
      <c r="AG226">
        <v>2025</v>
      </c>
      <c r="AH226">
        <v>1</v>
      </c>
      <c r="AI226" t="s">
        <v>6170</v>
      </c>
      <c r="AK226" t="s">
        <v>1515</v>
      </c>
    </row>
    <row r="227" spans="1:38" x14ac:dyDescent="0.25">
      <c r="A227" t="s">
        <v>1100</v>
      </c>
      <c r="B227" t="s">
        <v>6167</v>
      </c>
      <c r="C227" t="s">
        <v>1170</v>
      </c>
      <c r="D227" s="167">
        <v>45665.710416666698</v>
      </c>
      <c r="E227">
        <v>1</v>
      </c>
      <c r="F227" s="167">
        <v>45665.710416666698</v>
      </c>
      <c r="G227" s="167">
        <v>45665.739583333299</v>
      </c>
      <c r="H227" t="s">
        <v>6174</v>
      </c>
      <c r="I227" t="s">
        <v>1440</v>
      </c>
      <c r="J227">
        <v>6</v>
      </c>
      <c r="K227">
        <v>1</v>
      </c>
      <c r="L227" t="s">
        <v>1110</v>
      </c>
      <c r="M227" t="s">
        <v>1429</v>
      </c>
      <c r="N227" t="s">
        <v>1166</v>
      </c>
      <c r="O227" t="s">
        <v>1167</v>
      </c>
      <c r="P227" t="s">
        <v>1166</v>
      </c>
      <c r="Q227" t="s">
        <v>1167</v>
      </c>
      <c r="R227" t="s">
        <v>0</v>
      </c>
      <c r="U227">
        <v>56</v>
      </c>
      <c r="V227" t="s">
        <v>6169</v>
      </c>
      <c r="X227">
        <v>0</v>
      </c>
      <c r="Y227">
        <v>0</v>
      </c>
      <c r="AA227">
        <v>0</v>
      </c>
      <c r="AB227">
        <v>56</v>
      </c>
      <c r="AG227">
        <v>2025</v>
      </c>
      <c r="AH227">
        <v>1</v>
      </c>
      <c r="AI227" t="s">
        <v>6170</v>
      </c>
      <c r="AK227" t="s">
        <v>1515</v>
      </c>
    </row>
    <row r="228" spans="1:38" x14ac:dyDescent="0.25">
      <c r="A228" t="s">
        <v>1100</v>
      </c>
      <c r="B228" t="s">
        <v>6167</v>
      </c>
      <c r="C228" t="s">
        <v>1170</v>
      </c>
      <c r="D228" s="167">
        <v>45665.710416666698</v>
      </c>
      <c r="E228">
        <v>1</v>
      </c>
      <c r="F228" s="167">
        <v>45665.710416666698</v>
      </c>
      <c r="G228" s="167">
        <v>45665.739583333299</v>
      </c>
      <c r="H228" t="s">
        <v>6175</v>
      </c>
      <c r="I228" t="s">
        <v>1441</v>
      </c>
      <c r="J228">
        <v>6</v>
      </c>
      <c r="K228">
        <v>1</v>
      </c>
      <c r="L228" t="s">
        <v>1110</v>
      </c>
      <c r="M228" t="s">
        <v>1429</v>
      </c>
      <c r="N228" t="s">
        <v>1166</v>
      </c>
      <c r="O228" t="s">
        <v>1167</v>
      </c>
      <c r="P228" t="s">
        <v>1166</v>
      </c>
      <c r="Q228" t="s">
        <v>1167</v>
      </c>
      <c r="R228" t="s">
        <v>0</v>
      </c>
      <c r="U228">
        <v>42</v>
      </c>
      <c r="V228" t="s">
        <v>6169</v>
      </c>
      <c r="X228">
        <v>0</v>
      </c>
      <c r="Y228">
        <v>0</v>
      </c>
      <c r="AA228">
        <v>0</v>
      </c>
      <c r="AB228">
        <v>42</v>
      </c>
      <c r="AG228">
        <v>2025</v>
      </c>
      <c r="AH228">
        <v>1</v>
      </c>
      <c r="AI228" t="s">
        <v>6170</v>
      </c>
      <c r="AK228" t="s">
        <v>1515</v>
      </c>
    </row>
    <row r="229" spans="1:38" x14ac:dyDescent="0.25">
      <c r="A229" t="s">
        <v>1100</v>
      </c>
      <c r="B229" t="s">
        <v>6176</v>
      </c>
      <c r="C229" t="s">
        <v>1294</v>
      </c>
      <c r="D229" s="167">
        <v>45665.742361111101</v>
      </c>
      <c r="E229">
        <v>1</v>
      </c>
      <c r="F229" s="167">
        <v>45665.742361111101</v>
      </c>
      <c r="G229" s="167">
        <v>45665.840277777803</v>
      </c>
      <c r="H229" t="s">
        <v>6177</v>
      </c>
      <c r="I229" t="s">
        <v>1424</v>
      </c>
      <c r="J229">
        <v>6</v>
      </c>
      <c r="K229">
        <v>1</v>
      </c>
      <c r="L229" t="s">
        <v>1105</v>
      </c>
      <c r="M229" t="s">
        <v>1425</v>
      </c>
      <c r="N229" t="s">
        <v>1106</v>
      </c>
      <c r="O229" t="s">
        <v>1107</v>
      </c>
      <c r="P229" t="s">
        <v>1108</v>
      </c>
      <c r="Q229" t="s">
        <v>1109</v>
      </c>
      <c r="R229" t="s">
        <v>6178</v>
      </c>
      <c r="S229" t="s">
        <v>6179</v>
      </c>
      <c r="U229">
        <v>0</v>
      </c>
      <c r="V229" t="s">
        <v>2290</v>
      </c>
      <c r="W229" s="167">
        <v>45680.527777777803</v>
      </c>
      <c r="X229">
        <v>0</v>
      </c>
      <c r="Y229">
        <v>0</v>
      </c>
      <c r="Z229">
        <v>0</v>
      </c>
      <c r="AA229">
        <v>0</v>
      </c>
      <c r="AB229">
        <v>0</v>
      </c>
      <c r="AC229" t="s">
        <v>0</v>
      </c>
      <c r="AG229">
        <v>2025</v>
      </c>
      <c r="AH229">
        <v>1</v>
      </c>
      <c r="AI229" t="s">
        <v>6180</v>
      </c>
      <c r="AJ229" s="167">
        <v>45679.7680555556</v>
      </c>
      <c r="AK229" t="s">
        <v>1426</v>
      </c>
      <c r="AL229" t="s">
        <v>5686</v>
      </c>
    </row>
    <row r="230" spans="1:38" x14ac:dyDescent="0.25">
      <c r="A230" t="s">
        <v>1100</v>
      </c>
      <c r="B230" t="s">
        <v>6176</v>
      </c>
      <c r="C230" t="s">
        <v>1294</v>
      </c>
      <c r="D230" s="167">
        <v>45665.742361111101</v>
      </c>
      <c r="E230">
        <v>1</v>
      </c>
      <c r="F230" s="167">
        <v>45665.742361111101</v>
      </c>
      <c r="G230" s="167">
        <v>45665.840277777803</v>
      </c>
      <c r="H230" t="s">
        <v>6181</v>
      </c>
      <c r="I230" t="s">
        <v>1424</v>
      </c>
      <c r="J230">
        <v>6</v>
      </c>
      <c r="K230">
        <v>1</v>
      </c>
      <c r="L230" t="s">
        <v>1105</v>
      </c>
      <c r="M230" t="s">
        <v>1425</v>
      </c>
      <c r="N230" t="s">
        <v>1106</v>
      </c>
      <c r="O230" t="s">
        <v>1107</v>
      </c>
      <c r="P230" t="s">
        <v>1108</v>
      </c>
      <c r="Q230" t="s">
        <v>1109</v>
      </c>
      <c r="R230" t="s">
        <v>6178</v>
      </c>
      <c r="S230" t="s">
        <v>6179</v>
      </c>
      <c r="U230">
        <v>0</v>
      </c>
      <c r="V230" t="s">
        <v>2290</v>
      </c>
      <c r="W230" s="167">
        <v>45680.527777777803</v>
      </c>
      <c r="X230">
        <v>0</v>
      </c>
      <c r="Y230">
        <v>0</v>
      </c>
      <c r="Z230">
        <v>0</v>
      </c>
      <c r="AA230">
        <v>0</v>
      </c>
      <c r="AB230">
        <v>0</v>
      </c>
      <c r="AC230" t="s">
        <v>0</v>
      </c>
      <c r="AG230">
        <v>2025</v>
      </c>
      <c r="AH230">
        <v>1</v>
      </c>
      <c r="AI230" t="s">
        <v>6180</v>
      </c>
      <c r="AJ230" s="167">
        <v>45679.7680555556</v>
      </c>
      <c r="AK230" t="s">
        <v>1426</v>
      </c>
      <c r="AL230" t="s">
        <v>5686</v>
      </c>
    </row>
    <row r="231" spans="1:38" x14ac:dyDescent="0.25">
      <c r="A231" t="s">
        <v>1100</v>
      </c>
      <c r="B231" t="s">
        <v>6176</v>
      </c>
      <c r="C231" t="s">
        <v>1294</v>
      </c>
      <c r="D231" s="167">
        <v>45665.742361111101</v>
      </c>
      <c r="E231">
        <v>1</v>
      </c>
      <c r="F231" s="167">
        <v>45665.742361111101</v>
      </c>
      <c r="G231" s="167">
        <v>45665.840277777803</v>
      </c>
      <c r="H231" t="s">
        <v>6182</v>
      </c>
      <c r="I231" t="s">
        <v>1484</v>
      </c>
      <c r="J231">
        <v>6</v>
      </c>
      <c r="K231">
        <v>1</v>
      </c>
      <c r="L231" t="s">
        <v>1105</v>
      </c>
      <c r="M231" t="s">
        <v>1425</v>
      </c>
      <c r="N231" t="s">
        <v>1106</v>
      </c>
      <c r="O231" t="s">
        <v>1107</v>
      </c>
      <c r="P231" t="s">
        <v>1108</v>
      </c>
      <c r="Q231" t="s">
        <v>1109</v>
      </c>
      <c r="R231" t="s">
        <v>6178</v>
      </c>
      <c r="S231" t="s">
        <v>6179</v>
      </c>
      <c r="U231">
        <v>308</v>
      </c>
      <c r="V231" t="s">
        <v>2290</v>
      </c>
      <c r="W231" s="167">
        <v>45680.527777777803</v>
      </c>
      <c r="X231">
        <v>0</v>
      </c>
      <c r="Y231">
        <v>0</v>
      </c>
      <c r="Z231">
        <v>308</v>
      </c>
      <c r="AA231">
        <v>308</v>
      </c>
      <c r="AB231">
        <v>0</v>
      </c>
      <c r="AC231" t="s">
        <v>1525</v>
      </c>
      <c r="AD231" t="s">
        <v>1784</v>
      </c>
      <c r="AE231" t="s">
        <v>1725</v>
      </c>
      <c r="AF231" t="s">
        <v>1726</v>
      </c>
      <c r="AG231">
        <v>2025</v>
      </c>
      <c r="AH231">
        <v>1</v>
      </c>
      <c r="AI231" t="s">
        <v>6180</v>
      </c>
      <c r="AJ231" s="167">
        <v>45679.7680555556</v>
      </c>
      <c r="AK231" t="s">
        <v>1426</v>
      </c>
      <c r="AL231" t="s">
        <v>5686</v>
      </c>
    </row>
    <row r="232" spans="1:38" x14ac:dyDescent="0.25">
      <c r="A232" t="s">
        <v>1100</v>
      </c>
      <c r="B232" t="s">
        <v>6176</v>
      </c>
      <c r="C232" t="s">
        <v>1294</v>
      </c>
      <c r="D232" s="167">
        <v>45665.742361111101</v>
      </c>
      <c r="E232">
        <v>1</v>
      </c>
      <c r="F232" s="167">
        <v>45665.742361111101</v>
      </c>
      <c r="G232" s="167">
        <v>45665.840277777803</v>
      </c>
      <c r="H232" t="s">
        <v>6183</v>
      </c>
      <c r="I232" t="s">
        <v>1483</v>
      </c>
      <c r="J232">
        <v>6</v>
      </c>
      <c r="K232">
        <v>1</v>
      </c>
      <c r="L232" t="s">
        <v>1105</v>
      </c>
      <c r="M232" t="s">
        <v>1425</v>
      </c>
      <c r="N232" t="s">
        <v>1106</v>
      </c>
      <c r="O232" t="s">
        <v>1107</v>
      </c>
      <c r="P232" t="s">
        <v>1108</v>
      </c>
      <c r="Q232" t="s">
        <v>1109</v>
      </c>
      <c r="R232" t="s">
        <v>6178</v>
      </c>
      <c r="S232" t="s">
        <v>6179</v>
      </c>
      <c r="U232">
        <v>875</v>
      </c>
      <c r="V232" t="s">
        <v>2290</v>
      </c>
      <c r="W232" s="167">
        <v>45680.527777777803</v>
      </c>
      <c r="X232">
        <v>0</v>
      </c>
      <c r="Y232">
        <v>0</v>
      </c>
      <c r="Z232">
        <v>875</v>
      </c>
      <c r="AA232">
        <v>875</v>
      </c>
      <c r="AB232">
        <v>0</v>
      </c>
      <c r="AC232" t="s">
        <v>1525</v>
      </c>
      <c r="AD232" t="s">
        <v>1784</v>
      </c>
      <c r="AE232" t="s">
        <v>1725</v>
      </c>
      <c r="AF232" t="s">
        <v>1726</v>
      </c>
      <c r="AG232">
        <v>2025</v>
      </c>
      <c r="AH232">
        <v>1</v>
      </c>
      <c r="AI232" t="s">
        <v>6180</v>
      </c>
      <c r="AJ232" s="167">
        <v>45679.7680555556</v>
      </c>
      <c r="AK232" t="s">
        <v>1426</v>
      </c>
      <c r="AL232" t="s">
        <v>5686</v>
      </c>
    </row>
    <row r="233" spans="1:38" x14ac:dyDescent="0.25">
      <c r="A233" t="s">
        <v>1100</v>
      </c>
      <c r="B233" t="s">
        <v>6184</v>
      </c>
      <c r="C233" t="s">
        <v>2051</v>
      </c>
      <c r="D233" s="167">
        <v>45665.743055555598</v>
      </c>
      <c r="E233">
        <v>1</v>
      </c>
      <c r="F233" s="167">
        <v>45665.743055555598</v>
      </c>
      <c r="G233" s="167">
        <v>45665.793055555601</v>
      </c>
      <c r="H233" t="s">
        <v>6185</v>
      </c>
      <c r="I233" t="s">
        <v>1424</v>
      </c>
      <c r="J233">
        <v>6</v>
      </c>
      <c r="K233">
        <v>1</v>
      </c>
      <c r="L233" t="s">
        <v>1110</v>
      </c>
      <c r="M233" t="s">
        <v>1429</v>
      </c>
      <c r="N233" t="s">
        <v>1106</v>
      </c>
      <c r="O233" t="s">
        <v>1107</v>
      </c>
      <c r="P233" t="s">
        <v>1108</v>
      </c>
      <c r="Q233" t="s">
        <v>1109</v>
      </c>
      <c r="R233" t="s">
        <v>6186</v>
      </c>
      <c r="S233" t="s">
        <v>6187</v>
      </c>
      <c r="U233">
        <v>0</v>
      </c>
      <c r="V233" t="s">
        <v>1747</v>
      </c>
      <c r="W233" s="167">
        <v>45699.650694444397</v>
      </c>
      <c r="X233">
        <v>0</v>
      </c>
      <c r="Y233">
        <v>0</v>
      </c>
      <c r="Z233">
        <v>0</v>
      </c>
      <c r="AA233">
        <v>0</v>
      </c>
      <c r="AB233">
        <v>0</v>
      </c>
      <c r="AC233" t="s">
        <v>0</v>
      </c>
      <c r="AG233">
        <v>2025</v>
      </c>
      <c r="AH233">
        <v>1</v>
      </c>
      <c r="AI233" t="s">
        <v>6188</v>
      </c>
      <c r="AJ233" s="167">
        <v>45698.786111111098</v>
      </c>
      <c r="AK233" t="s">
        <v>1426</v>
      </c>
      <c r="AL233" t="s">
        <v>5686</v>
      </c>
    </row>
    <row r="234" spans="1:38" x14ac:dyDescent="0.25">
      <c r="A234" t="s">
        <v>1100</v>
      </c>
      <c r="B234" t="s">
        <v>6184</v>
      </c>
      <c r="C234" t="s">
        <v>2051</v>
      </c>
      <c r="D234" s="167">
        <v>45665.743055555598</v>
      </c>
      <c r="E234">
        <v>1</v>
      </c>
      <c r="F234" s="167">
        <v>45665.743055555598</v>
      </c>
      <c r="G234" s="167">
        <v>45665.793055555601</v>
      </c>
      <c r="H234" t="s">
        <v>6189</v>
      </c>
      <c r="I234" t="s">
        <v>1465</v>
      </c>
      <c r="J234">
        <v>6</v>
      </c>
      <c r="K234">
        <v>1</v>
      </c>
      <c r="L234" t="s">
        <v>1110</v>
      </c>
      <c r="M234" t="s">
        <v>1429</v>
      </c>
      <c r="N234" t="s">
        <v>1106</v>
      </c>
      <c r="O234" t="s">
        <v>1107</v>
      </c>
      <c r="P234" t="s">
        <v>1108</v>
      </c>
      <c r="Q234" t="s">
        <v>1109</v>
      </c>
      <c r="R234" t="s">
        <v>6186</v>
      </c>
      <c r="S234" t="s">
        <v>6187</v>
      </c>
      <c r="U234">
        <v>665</v>
      </c>
      <c r="V234" t="s">
        <v>1747</v>
      </c>
      <c r="W234" s="167">
        <v>45699.650694444397</v>
      </c>
      <c r="X234">
        <v>0</v>
      </c>
      <c r="Y234">
        <v>0</v>
      </c>
      <c r="Z234">
        <v>665</v>
      </c>
      <c r="AA234">
        <v>665</v>
      </c>
      <c r="AB234">
        <v>0</v>
      </c>
      <c r="AC234" t="s">
        <v>1525</v>
      </c>
      <c r="AD234" t="s">
        <v>1784</v>
      </c>
      <c r="AE234" t="s">
        <v>1725</v>
      </c>
      <c r="AF234" t="s">
        <v>1726</v>
      </c>
      <c r="AG234">
        <v>2025</v>
      </c>
      <c r="AH234">
        <v>1</v>
      </c>
      <c r="AI234" t="s">
        <v>6188</v>
      </c>
      <c r="AJ234" s="167">
        <v>45698.786111111098</v>
      </c>
      <c r="AK234" t="s">
        <v>1426</v>
      </c>
      <c r="AL234" t="s">
        <v>5686</v>
      </c>
    </row>
    <row r="235" spans="1:38" x14ac:dyDescent="0.25">
      <c r="A235" t="s">
        <v>1100</v>
      </c>
      <c r="B235" t="s">
        <v>6190</v>
      </c>
      <c r="C235" t="s">
        <v>1536</v>
      </c>
      <c r="D235" s="167">
        <v>45665.793055555601</v>
      </c>
      <c r="E235">
        <v>1</v>
      </c>
      <c r="F235" s="167">
        <v>45665.793055555601</v>
      </c>
      <c r="G235" s="167">
        <v>45665.808333333298</v>
      </c>
      <c r="H235" t="s">
        <v>6191</v>
      </c>
      <c r="I235" t="s">
        <v>1428</v>
      </c>
      <c r="J235">
        <v>6</v>
      </c>
      <c r="K235">
        <v>1</v>
      </c>
      <c r="L235" t="s">
        <v>1300</v>
      </c>
      <c r="M235" t="s">
        <v>5911</v>
      </c>
      <c r="N235" t="s">
        <v>1106</v>
      </c>
      <c r="O235" t="s">
        <v>1107</v>
      </c>
      <c r="P235" t="s">
        <v>1108</v>
      </c>
      <c r="Q235" t="s">
        <v>1109</v>
      </c>
      <c r="R235" t="s">
        <v>6192</v>
      </c>
      <c r="S235" t="s">
        <v>5732</v>
      </c>
      <c r="U235">
        <v>140</v>
      </c>
      <c r="V235" t="s">
        <v>6193</v>
      </c>
      <c r="W235" s="167">
        <v>45692.894444444399</v>
      </c>
      <c r="X235">
        <v>140</v>
      </c>
      <c r="Y235">
        <v>0</v>
      </c>
      <c r="Z235">
        <v>0</v>
      </c>
      <c r="AA235">
        <v>0</v>
      </c>
      <c r="AB235">
        <v>0</v>
      </c>
      <c r="AC235" t="s">
        <v>0</v>
      </c>
      <c r="AG235">
        <v>2025</v>
      </c>
      <c r="AH235">
        <v>1</v>
      </c>
      <c r="AI235" t="s">
        <v>6165</v>
      </c>
      <c r="AJ235" s="161">
        <v>45689</v>
      </c>
      <c r="AK235" t="s">
        <v>1426</v>
      </c>
    </row>
    <row r="236" spans="1:38" x14ac:dyDescent="0.25">
      <c r="A236" t="s">
        <v>1100</v>
      </c>
      <c r="B236" t="s">
        <v>6194</v>
      </c>
      <c r="C236" t="s">
        <v>1154</v>
      </c>
      <c r="D236" s="167">
        <v>45665.844444444403</v>
      </c>
      <c r="E236">
        <v>1</v>
      </c>
      <c r="F236" s="167">
        <v>45665.844444444403</v>
      </c>
      <c r="G236" s="167">
        <v>45665.848611111098</v>
      </c>
      <c r="H236" t="s">
        <v>6195</v>
      </c>
      <c r="I236" t="s">
        <v>1430</v>
      </c>
      <c r="J236">
        <v>6</v>
      </c>
      <c r="K236">
        <v>1</v>
      </c>
      <c r="L236" t="s">
        <v>1300</v>
      </c>
      <c r="M236" t="s">
        <v>5911</v>
      </c>
      <c r="N236" t="s">
        <v>1106</v>
      </c>
      <c r="O236" t="s">
        <v>1107</v>
      </c>
      <c r="P236" t="s">
        <v>1108</v>
      </c>
      <c r="Q236" t="s">
        <v>1109</v>
      </c>
      <c r="R236" t="s">
        <v>6196</v>
      </c>
      <c r="S236" t="s">
        <v>5732</v>
      </c>
      <c r="U236">
        <v>70</v>
      </c>
      <c r="V236" t="s">
        <v>2043</v>
      </c>
      <c r="W236" s="167">
        <v>45692.902777777803</v>
      </c>
      <c r="X236">
        <v>70</v>
      </c>
      <c r="Y236">
        <v>0</v>
      </c>
      <c r="Z236">
        <v>0</v>
      </c>
      <c r="AA236">
        <v>0</v>
      </c>
      <c r="AB236">
        <v>0</v>
      </c>
      <c r="AC236" t="s">
        <v>0</v>
      </c>
      <c r="AG236">
        <v>2025</v>
      </c>
      <c r="AH236">
        <v>1</v>
      </c>
      <c r="AI236" t="s">
        <v>6197</v>
      </c>
      <c r="AJ236" s="161">
        <v>45689</v>
      </c>
      <c r="AK236" t="s">
        <v>1426</v>
      </c>
    </row>
    <row r="237" spans="1:38" x14ac:dyDescent="0.25">
      <c r="A237" t="s">
        <v>1100</v>
      </c>
      <c r="B237" t="s">
        <v>6198</v>
      </c>
      <c r="C237" t="s">
        <v>1378</v>
      </c>
      <c r="D237" s="167">
        <v>45666.46875</v>
      </c>
      <c r="E237">
        <v>1</v>
      </c>
      <c r="F237" s="167">
        <v>45666.46875</v>
      </c>
      <c r="G237" s="167">
        <v>45666.531944444403</v>
      </c>
      <c r="H237" t="s">
        <v>6199</v>
      </c>
      <c r="I237" t="s">
        <v>1424</v>
      </c>
      <c r="J237">
        <v>6</v>
      </c>
      <c r="K237">
        <v>1</v>
      </c>
      <c r="L237" t="s">
        <v>1110</v>
      </c>
      <c r="M237" t="s">
        <v>1429</v>
      </c>
      <c r="N237" t="s">
        <v>1106</v>
      </c>
      <c r="O237" t="s">
        <v>1107</v>
      </c>
      <c r="P237" t="s">
        <v>1108</v>
      </c>
      <c r="Q237" t="s">
        <v>1109</v>
      </c>
      <c r="R237" t="s">
        <v>6200</v>
      </c>
      <c r="S237" t="s">
        <v>5861</v>
      </c>
      <c r="U237">
        <v>0</v>
      </c>
      <c r="V237" t="s">
        <v>6201</v>
      </c>
      <c r="W237" s="167">
        <v>45697.5534722222</v>
      </c>
      <c r="X237">
        <v>0</v>
      </c>
      <c r="Y237">
        <v>0</v>
      </c>
      <c r="Z237">
        <v>0</v>
      </c>
      <c r="AA237">
        <v>0</v>
      </c>
      <c r="AB237">
        <v>0</v>
      </c>
      <c r="AC237" t="s">
        <v>0</v>
      </c>
      <c r="AG237">
        <v>2025</v>
      </c>
      <c r="AH237">
        <v>1</v>
      </c>
      <c r="AI237" t="s">
        <v>5862</v>
      </c>
      <c r="AJ237" s="167">
        <v>45696.775000000001</v>
      </c>
      <c r="AK237" t="s">
        <v>1426</v>
      </c>
      <c r="AL237" t="s">
        <v>5686</v>
      </c>
    </row>
    <row r="238" spans="1:38" x14ac:dyDescent="0.25">
      <c r="A238" t="s">
        <v>1100</v>
      </c>
      <c r="B238" t="s">
        <v>6198</v>
      </c>
      <c r="C238" t="s">
        <v>1378</v>
      </c>
      <c r="D238" s="167">
        <v>45666.46875</v>
      </c>
      <c r="E238">
        <v>1</v>
      </c>
      <c r="F238" s="167">
        <v>45666.46875</v>
      </c>
      <c r="G238" s="167">
        <v>45666.531944444403</v>
      </c>
      <c r="H238" t="s">
        <v>6202</v>
      </c>
      <c r="I238" t="s">
        <v>1483</v>
      </c>
      <c r="J238">
        <v>6</v>
      </c>
      <c r="K238">
        <v>1</v>
      </c>
      <c r="L238" t="s">
        <v>1110</v>
      </c>
      <c r="M238" t="s">
        <v>1429</v>
      </c>
      <c r="N238" t="s">
        <v>1106</v>
      </c>
      <c r="O238" t="s">
        <v>1107</v>
      </c>
      <c r="P238" t="s">
        <v>1108</v>
      </c>
      <c r="Q238" t="s">
        <v>1109</v>
      </c>
      <c r="R238" t="s">
        <v>6200</v>
      </c>
      <c r="S238" t="s">
        <v>5861</v>
      </c>
      <c r="U238">
        <v>875</v>
      </c>
      <c r="V238" t="s">
        <v>6201</v>
      </c>
      <c r="W238" s="167">
        <v>45697.5534722222</v>
      </c>
      <c r="X238">
        <v>0</v>
      </c>
      <c r="Y238">
        <v>0</v>
      </c>
      <c r="Z238">
        <v>875</v>
      </c>
      <c r="AA238">
        <v>875</v>
      </c>
      <c r="AB238">
        <v>0</v>
      </c>
      <c r="AC238" t="s">
        <v>1525</v>
      </c>
      <c r="AD238" t="s">
        <v>1784</v>
      </c>
      <c r="AE238" t="s">
        <v>1725</v>
      </c>
      <c r="AF238" t="s">
        <v>1726</v>
      </c>
      <c r="AG238">
        <v>2025</v>
      </c>
      <c r="AH238">
        <v>1</v>
      </c>
      <c r="AI238" t="s">
        <v>5862</v>
      </c>
      <c r="AJ238" s="167">
        <v>45696.775000000001</v>
      </c>
      <c r="AK238" t="s">
        <v>1426</v>
      </c>
      <c r="AL238" t="s">
        <v>5686</v>
      </c>
    </row>
    <row r="239" spans="1:38" x14ac:dyDescent="0.25">
      <c r="A239" t="s">
        <v>1100</v>
      </c>
      <c r="B239" t="s">
        <v>6203</v>
      </c>
      <c r="C239" t="s">
        <v>1553</v>
      </c>
      <c r="D239" s="167">
        <v>45666.484027777798</v>
      </c>
      <c r="E239">
        <v>1</v>
      </c>
      <c r="F239" s="167">
        <v>45666.484027777798</v>
      </c>
      <c r="G239" s="167">
        <v>45666.497222222199</v>
      </c>
      <c r="H239" t="s">
        <v>6204</v>
      </c>
      <c r="I239" t="s">
        <v>1480</v>
      </c>
      <c r="J239">
        <v>6</v>
      </c>
      <c r="K239">
        <v>1</v>
      </c>
      <c r="L239" t="s">
        <v>1111</v>
      </c>
      <c r="M239" t="s">
        <v>1437</v>
      </c>
      <c r="N239" t="s">
        <v>1106</v>
      </c>
      <c r="O239" t="s">
        <v>1107</v>
      </c>
      <c r="P239" t="s">
        <v>1108</v>
      </c>
      <c r="Q239" t="s">
        <v>1109</v>
      </c>
      <c r="R239" t="s">
        <v>6205</v>
      </c>
      <c r="S239" t="s">
        <v>6206</v>
      </c>
      <c r="U239">
        <v>140</v>
      </c>
      <c r="V239" t="s">
        <v>1720</v>
      </c>
      <c r="W239" s="167">
        <v>45692.555555555598</v>
      </c>
      <c r="X239">
        <v>0</v>
      </c>
      <c r="Y239">
        <v>0</v>
      </c>
      <c r="Z239">
        <v>140</v>
      </c>
      <c r="AA239">
        <v>140</v>
      </c>
      <c r="AB239">
        <v>0</v>
      </c>
      <c r="AC239" t="s">
        <v>1453</v>
      </c>
      <c r="AD239" t="s">
        <v>1734</v>
      </c>
      <c r="AE239" t="s">
        <v>1725</v>
      </c>
      <c r="AF239" t="s">
        <v>1726</v>
      </c>
      <c r="AG239">
        <v>2025</v>
      </c>
      <c r="AH239">
        <v>1</v>
      </c>
      <c r="AI239" t="s">
        <v>6076</v>
      </c>
      <c r="AJ239" s="167">
        <v>45691.777083333298</v>
      </c>
      <c r="AK239" t="s">
        <v>1426</v>
      </c>
      <c r="AL239" t="s">
        <v>5686</v>
      </c>
    </row>
    <row r="240" spans="1:38" x14ac:dyDescent="0.25">
      <c r="A240" t="s">
        <v>1100</v>
      </c>
      <c r="B240" t="s">
        <v>6207</v>
      </c>
      <c r="C240" t="s">
        <v>1323</v>
      </c>
      <c r="D240" s="167">
        <v>45666.495833333298</v>
      </c>
      <c r="E240">
        <v>1</v>
      </c>
      <c r="F240" s="167">
        <v>45666.495833333298</v>
      </c>
      <c r="G240" s="167">
        <v>45666.510416666701</v>
      </c>
      <c r="H240" t="s">
        <v>6208</v>
      </c>
      <c r="I240" t="s">
        <v>1479</v>
      </c>
      <c r="J240">
        <v>6</v>
      </c>
      <c r="K240">
        <v>1</v>
      </c>
      <c r="L240" t="s">
        <v>1111</v>
      </c>
      <c r="M240" t="s">
        <v>1437</v>
      </c>
      <c r="N240" t="s">
        <v>1166</v>
      </c>
      <c r="O240" t="s">
        <v>1167</v>
      </c>
      <c r="P240" t="s">
        <v>1166</v>
      </c>
      <c r="Q240" t="s">
        <v>1167</v>
      </c>
      <c r="R240" t="s">
        <v>0</v>
      </c>
      <c r="T240" t="s">
        <v>6209</v>
      </c>
      <c r="U240">
        <v>140</v>
      </c>
      <c r="V240" t="s">
        <v>6210</v>
      </c>
      <c r="X240">
        <v>0</v>
      </c>
      <c r="Y240">
        <v>0</v>
      </c>
      <c r="AA240">
        <v>0</v>
      </c>
      <c r="AB240">
        <v>140</v>
      </c>
      <c r="AG240">
        <v>2025</v>
      </c>
      <c r="AH240">
        <v>1</v>
      </c>
      <c r="AI240" t="s">
        <v>6211</v>
      </c>
      <c r="AK240" t="s">
        <v>1515</v>
      </c>
    </row>
    <row r="241" spans="1:38" x14ac:dyDescent="0.25">
      <c r="A241" t="s">
        <v>1100</v>
      </c>
      <c r="B241" t="s">
        <v>6207</v>
      </c>
      <c r="C241" t="s">
        <v>1323</v>
      </c>
      <c r="D241" s="167">
        <v>45666.495833333298</v>
      </c>
      <c r="E241">
        <v>1</v>
      </c>
      <c r="F241" s="167">
        <v>45666.495833333298</v>
      </c>
      <c r="G241" s="167">
        <v>45666.510416666701</v>
      </c>
      <c r="H241" t="s">
        <v>6212</v>
      </c>
      <c r="I241" t="s">
        <v>1444</v>
      </c>
      <c r="J241">
        <v>6</v>
      </c>
      <c r="K241">
        <v>1</v>
      </c>
      <c r="L241" t="s">
        <v>1111</v>
      </c>
      <c r="M241" t="s">
        <v>1437</v>
      </c>
      <c r="N241" t="s">
        <v>1166</v>
      </c>
      <c r="O241" t="s">
        <v>1167</v>
      </c>
      <c r="P241" t="s">
        <v>1166</v>
      </c>
      <c r="Q241" t="s">
        <v>1167</v>
      </c>
      <c r="R241" t="s">
        <v>0</v>
      </c>
      <c r="T241" t="s">
        <v>6209</v>
      </c>
      <c r="U241">
        <v>336</v>
      </c>
      <c r="V241" t="s">
        <v>6210</v>
      </c>
      <c r="X241">
        <v>0</v>
      </c>
      <c r="Y241">
        <v>0</v>
      </c>
      <c r="AA241">
        <v>0</v>
      </c>
      <c r="AB241">
        <v>336</v>
      </c>
      <c r="AG241">
        <v>2025</v>
      </c>
      <c r="AH241">
        <v>1</v>
      </c>
      <c r="AI241" t="s">
        <v>6211</v>
      </c>
      <c r="AK241" t="s">
        <v>1515</v>
      </c>
    </row>
    <row r="242" spans="1:38" x14ac:dyDescent="0.25">
      <c r="A242" t="s">
        <v>1100</v>
      </c>
      <c r="B242" t="s">
        <v>6213</v>
      </c>
      <c r="C242" t="s">
        <v>1112</v>
      </c>
      <c r="D242" s="167">
        <v>45666.516666666699</v>
      </c>
      <c r="E242">
        <v>1</v>
      </c>
      <c r="F242" s="167">
        <v>45666.516666666699</v>
      </c>
      <c r="G242" s="167">
        <v>45666.5402777778</v>
      </c>
      <c r="H242" t="s">
        <v>6214</v>
      </c>
      <c r="I242" t="s">
        <v>6215</v>
      </c>
      <c r="J242">
        <v>6</v>
      </c>
      <c r="K242">
        <v>1</v>
      </c>
      <c r="L242" t="s">
        <v>1111</v>
      </c>
      <c r="M242" t="s">
        <v>1437</v>
      </c>
      <c r="N242" t="s">
        <v>1106</v>
      </c>
      <c r="O242" t="s">
        <v>1107</v>
      </c>
      <c r="P242" t="s">
        <v>1108</v>
      </c>
      <c r="Q242" t="s">
        <v>1109</v>
      </c>
      <c r="R242" t="s">
        <v>0</v>
      </c>
      <c r="U242">
        <v>105</v>
      </c>
      <c r="V242" t="s">
        <v>6216</v>
      </c>
      <c r="X242">
        <v>0</v>
      </c>
      <c r="Y242">
        <v>0</v>
      </c>
      <c r="AA242">
        <v>0</v>
      </c>
      <c r="AB242">
        <v>105</v>
      </c>
      <c r="AG242">
        <v>2025</v>
      </c>
      <c r="AH242">
        <v>1</v>
      </c>
      <c r="AI242" t="s">
        <v>5989</v>
      </c>
      <c r="AK242" t="s">
        <v>1515</v>
      </c>
    </row>
    <row r="243" spans="1:38" x14ac:dyDescent="0.25">
      <c r="A243" t="s">
        <v>1100</v>
      </c>
      <c r="B243" t="s">
        <v>6213</v>
      </c>
      <c r="C243" t="s">
        <v>1112</v>
      </c>
      <c r="D243" s="167">
        <v>45666.516666666699</v>
      </c>
      <c r="E243">
        <v>1</v>
      </c>
      <c r="F243" s="167">
        <v>45666.516666666699</v>
      </c>
      <c r="G243" s="167">
        <v>45666.5402777778</v>
      </c>
      <c r="H243" t="s">
        <v>6217</v>
      </c>
      <c r="I243" t="s">
        <v>6218</v>
      </c>
      <c r="J243">
        <v>6</v>
      </c>
      <c r="K243">
        <v>1</v>
      </c>
      <c r="L243" t="s">
        <v>1111</v>
      </c>
      <c r="M243" t="s">
        <v>1437</v>
      </c>
      <c r="N243" t="s">
        <v>1106</v>
      </c>
      <c r="O243" t="s">
        <v>1107</v>
      </c>
      <c r="P243" t="s">
        <v>1108</v>
      </c>
      <c r="Q243" t="s">
        <v>1109</v>
      </c>
      <c r="R243" t="s">
        <v>0</v>
      </c>
      <c r="U243">
        <v>84</v>
      </c>
      <c r="V243" t="s">
        <v>6216</v>
      </c>
      <c r="X243">
        <v>0</v>
      </c>
      <c r="Y243">
        <v>0</v>
      </c>
      <c r="AA243">
        <v>0</v>
      </c>
      <c r="AB243">
        <v>84</v>
      </c>
      <c r="AG243">
        <v>2025</v>
      </c>
      <c r="AH243">
        <v>1</v>
      </c>
      <c r="AI243" t="s">
        <v>5989</v>
      </c>
      <c r="AK243" t="s">
        <v>1515</v>
      </c>
    </row>
    <row r="244" spans="1:38" x14ac:dyDescent="0.25">
      <c r="A244" t="s">
        <v>1100</v>
      </c>
      <c r="B244" t="s">
        <v>6219</v>
      </c>
      <c r="C244" t="s">
        <v>2398</v>
      </c>
      <c r="D244" s="167">
        <v>45666.536805555603</v>
      </c>
      <c r="E244">
        <v>1</v>
      </c>
      <c r="F244" s="167">
        <v>45666.536805555603</v>
      </c>
      <c r="G244" s="167">
        <v>45666.584027777797</v>
      </c>
      <c r="H244" t="s">
        <v>6220</v>
      </c>
      <c r="I244" t="s">
        <v>1424</v>
      </c>
      <c r="J244">
        <v>6</v>
      </c>
      <c r="K244">
        <v>1</v>
      </c>
      <c r="L244" t="s">
        <v>1105</v>
      </c>
      <c r="M244" t="s">
        <v>1425</v>
      </c>
      <c r="N244" t="s">
        <v>1106</v>
      </c>
      <c r="O244" t="s">
        <v>1107</v>
      </c>
      <c r="P244" t="s">
        <v>1108</v>
      </c>
      <c r="Q244" t="s">
        <v>1109</v>
      </c>
      <c r="R244" t="s">
        <v>6221</v>
      </c>
      <c r="S244" t="s">
        <v>6075</v>
      </c>
      <c r="U244">
        <v>0</v>
      </c>
      <c r="V244" t="s">
        <v>2290</v>
      </c>
      <c r="W244" s="167">
        <v>45684.581250000003</v>
      </c>
      <c r="X244">
        <v>0</v>
      </c>
      <c r="Y244">
        <v>0</v>
      </c>
      <c r="Z244">
        <v>0</v>
      </c>
      <c r="AA244">
        <v>0</v>
      </c>
      <c r="AB244">
        <v>0</v>
      </c>
      <c r="AC244" t="s">
        <v>0</v>
      </c>
      <c r="AG244">
        <v>2025</v>
      </c>
      <c r="AH244">
        <v>1</v>
      </c>
      <c r="AI244" t="s">
        <v>2508</v>
      </c>
      <c r="AJ244" s="167">
        <v>45683.7722222222</v>
      </c>
      <c r="AK244" t="s">
        <v>1426</v>
      </c>
      <c r="AL244" t="s">
        <v>5686</v>
      </c>
    </row>
    <row r="245" spans="1:38" x14ac:dyDescent="0.25">
      <c r="A245" t="s">
        <v>1100</v>
      </c>
      <c r="B245" t="s">
        <v>6219</v>
      </c>
      <c r="C245" t="s">
        <v>2398</v>
      </c>
      <c r="D245" s="167">
        <v>45666.536805555603</v>
      </c>
      <c r="E245">
        <v>1</v>
      </c>
      <c r="F245" s="167">
        <v>45666.536805555603</v>
      </c>
      <c r="G245" s="167">
        <v>45666.584027777797</v>
      </c>
      <c r="H245" t="s">
        <v>6222</v>
      </c>
      <c r="I245" t="s">
        <v>1467</v>
      </c>
      <c r="J245">
        <v>6</v>
      </c>
      <c r="K245">
        <v>1</v>
      </c>
      <c r="L245" t="s">
        <v>1105</v>
      </c>
      <c r="M245" t="s">
        <v>1425</v>
      </c>
      <c r="N245" t="s">
        <v>1106</v>
      </c>
      <c r="O245" t="s">
        <v>1107</v>
      </c>
      <c r="P245" t="s">
        <v>1108</v>
      </c>
      <c r="Q245" t="s">
        <v>1109</v>
      </c>
      <c r="R245" t="s">
        <v>6221</v>
      </c>
      <c r="S245" t="s">
        <v>6075</v>
      </c>
      <c r="T245" t="s">
        <v>6223</v>
      </c>
      <c r="U245">
        <v>1925</v>
      </c>
      <c r="V245" t="s">
        <v>2290</v>
      </c>
      <c r="W245" s="167">
        <v>45684.581250000003</v>
      </c>
      <c r="X245">
        <v>0</v>
      </c>
      <c r="Y245">
        <v>0</v>
      </c>
      <c r="Z245">
        <v>1925</v>
      </c>
      <c r="AA245">
        <v>1925</v>
      </c>
      <c r="AB245">
        <v>0</v>
      </c>
      <c r="AC245" t="s">
        <v>1466</v>
      </c>
      <c r="AD245" t="s">
        <v>1739</v>
      </c>
      <c r="AE245" t="s">
        <v>1737</v>
      </c>
      <c r="AF245" t="s">
        <v>1740</v>
      </c>
      <c r="AG245">
        <v>2025</v>
      </c>
      <c r="AH245">
        <v>1</v>
      </c>
      <c r="AI245" t="s">
        <v>2508</v>
      </c>
      <c r="AJ245" s="167">
        <v>45683.7722222222</v>
      </c>
      <c r="AK245" t="s">
        <v>1426</v>
      </c>
      <c r="AL245" t="s">
        <v>5686</v>
      </c>
    </row>
    <row r="246" spans="1:38" x14ac:dyDescent="0.25">
      <c r="A246" t="s">
        <v>1100</v>
      </c>
      <c r="B246" t="s">
        <v>6224</v>
      </c>
      <c r="C246" t="s">
        <v>1225</v>
      </c>
      <c r="D246" s="167">
        <v>45666.570833333302</v>
      </c>
      <c r="E246">
        <v>1</v>
      </c>
      <c r="F246" s="167">
        <v>45666.570833333302</v>
      </c>
      <c r="G246" s="167">
        <v>45666.581944444399</v>
      </c>
      <c r="H246" t="s">
        <v>6225</v>
      </c>
      <c r="I246" t="s">
        <v>1430</v>
      </c>
      <c r="J246">
        <v>6</v>
      </c>
      <c r="K246">
        <v>1</v>
      </c>
      <c r="L246" t="s">
        <v>1110</v>
      </c>
      <c r="M246" t="s">
        <v>1429</v>
      </c>
      <c r="N246" t="s">
        <v>1102</v>
      </c>
      <c r="O246" t="s">
        <v>1103</v>
      </c>
      <c r="P246" t="s">
        <v>1102</v>
      </c>
      <c r="Q246" t="s">
        <v>1103</v>
      </c>
      <c r="R246" t="s">
        <v>0</v>
      </c>
      <c r="T246" t="s">
        <v>6226</v>
      </c>
      <c r="U246">
        <v>48</v>
      </c>
      <c r="V246" t="s">
        <v>1723</v>
      </c>
      <c r="X246">
        <v>0</v>
      </c>
      <c r="Y246">
        <v>0</v>
      </c>
      <c r="AA246">
        <v>0</v>
      </c>
      <c r="AB246">
        <v>48</v>
      </c>
      <c r="AG246">
        <v>2025</v>
      </c>
      <c r="AH246">
        <v>1</v>
      </c>
      <c r="AI246" t="s">
        <v>6134</v>
      </c>
      <c r="AK246" t="s">
        <v>1515</v>
      </c>
    </row>
    <row r="247" spans="1:38" x14ac:dyDescent="0.25">
      <c r="A247" t="s">
        <v>1100</v>
      </c>
      <c r="B247" t="s">
        <v>6224</v>
      </c>
      <c r="C247" t="s">
        <v>1225</v>
      </c>
      <c r="D247" s="167">
        <v>45666.570833333302</v>
      </c>
      <c r="E247">
        <v>1</v>
      </c>
      <c r="F247" s="167">
        <v>45666.570833333302</v>
      </c>
      <c r="G247" s="167">
        <v>45666.581944444399</v>
      </c>
      <c r="H247" t="s">
        <v>6227</v>
      </c>
      <c r="I247" t="s">
        <v>1431</v>
      </c>
      <c r="J247">
        <v>6</v>
      </c>
      <c r="K247">
        <v>1</v>
      </c>
      <c r="L247" t="s">
        <v>1110</v>
      </c>
      <c r="M247" t="s">
        <v>1429</v>
      </c>
      <c r="N247" t="s">
        <v>1102</v>
      </c>
      <c r="O247" t="s">
        <v>1103</v>
      </c>
      <c r="P247" t="s">
        <v>1102</v>
      </c>
      <c r="Q247" t="s">
        <v>1103</v>
      </c>
      <c r="R247" t="s">
        <v>0</v>
      </c>
      <c r="T247" t="s">
        <v>6226</v>
      </c>
      <c r="U247">
        <v>72</v>
      </c>
      <c r="V247" t="s">
        <v>1723</v>
      </c>
      <c r="X247">
        <v>0</v>
      </c>
      <c r="Y247">
        <v>0</v>
      </c>
      <c r="AA247">
        <v>0</v>
      </c>
      <c r="AB247">
        <v>72</v>
      </c>
      <c r="AG247">
        <v>2025</v>
      </c>
      <c r="AH247">
        <v>1</v>
      </c>
      <c r="AI247" t="s">
        <v>6134</v>
      </c>
      <c r="AK247" t="s">
        <v>1515</v>
      </c>
    </row>
    <row r="248" spans="1:38" x14ac:dyDescent="0.25">
      <c r="A248" t="s">
        <v>1100</v>
      </c>
      <c r="B248" t="s">
        <v>6228</v>
      </c>
      <c r="C248" t="s">
        <v>6229</v>
      </c>
      <c r="D248" s="167">
        <v>45666.602083333302</v>
      </c>
      <c r="E248">
        <v>1</v>
      </c>
      <c r="F248" s="167">
        <v>45666.602083333302</v>
      </c>
      <c r="G248" s="167">
        <v>45666.620833333298</v>
      </c>
      <c r="H248" t="s">
        <v>6230</v>
      </c>
      <c r="I248" t="s">
        <v>1430</v>
      </c>
      <c r="J248">
        <v>6</v>
      </c>
      <c r="K248">
        <v>1</v>
      </c>
      <c r="L248" t="s">
        <v>1110</v>
      </c>
      <c r="M248" t="s">
        <v>1429</v>
      </c>
      <c r="N248" t="s">
        <v>1106</v>
      </c>
      <c r="O248" t="s">
        <v>1107</v>
      </c>
      <c r="P248" t="s">
        <v>1108</v>
      </c>
      <c r="Q248" t="s">
        <v>1109</v>
      </c>
      <c r="R248" t="s">
        <v>0</v>
      </c>
      <c r="U248">
        <v>70</v>
      </c>
      <c r="V248" t="s">
        <v>5800</v>
      </c>
      <c r="X248">
        <v>0</v>
      </c>
      <c r="Y248">
        <v>0</v>
      </c>
      <c r="AA248">
        <v>0</v>
      </c>
      <c r="AB248">
        <v>70</v>
      </c>
      <c r="AG248">
        <v>2025</v>
      </c>
      <c r="AH248">
        <v>1</v>
      </c>
      <c r="AI248" t="s">
        <v>6188</v>
      </c>
      <c r="AK248" t="s">
        <v>1515</v>
      </c>
    </row>
    <row r="249" spans="1:38" x14ac:dyDescent="0.25">
      <c r="A249" t="s">
        <v>1100</v>
      </c>
      <c r="B249" t="s">
        <v>6228</v>
      </c>
      <c r="C249" t="s">
        <v>6229</v>
      </c>
      <c r="D249" s="167">
        <v>45666.602083333302</v>
      </c>
      <c r="E249">
        <v>1</v>
      </c>
      <c r="F249" s="167">
        <v>45666.602083333302</v>
      </c>
      <c r="G249" s="167">
        <v>45666.620833333298</v>
      </c>
      <c r="H249" t="s">
        <v>6231</v>
      </c>
      <c r="I249" t="s">
        <v>1440</v>
      </c>
      <c r="J249">
        <v>6</v>
      </c>
      <c r="K249">
        <v>1</v>
      </c>
      <c r="L249" t="s">
        <v>1110</v>
      </c>
      <c r="M249" t="s">
        <v>1429</v>
      </c>
      <c r="N249" t="s">
        <v>1106</v>
      </c>
      <c r="O249" t="s">
        <v>1107</v>
      </c>
      <c r="P249" t="s">
        <v>1108</v>
      </c>
      <c r="Q249" t="s">
        <v>1109</v>
      </c>
      <c r="R249" t="s">
        <v>0</v>
      </c>
      <c r="U249">
        <v>70</v>
      </c>
      <c r="V249" t="s">
        <v>5800</v>
      </c>
      <c r="X249">
        <v>0</v>
      </c>
      <c r="Y249">
        <v>0</v>
      </c>
      <c r="AA249">
        <v>0</v>
      </c>
      <c r="AB249">
        <v>70</v>
      </c>
      <c r="AG249">
        <v>2025</v>
      </c>
      <c r="AH249">
        <v>1</v>
      </c>
      <c r="AI249" t="s">
        <v>6188</v>
      </c>
      <c r="AK249" t="s">
        <v>1515</v>
      </c>
    </row>
    <row r="250" spans="1:38" x14ac:dyDescent="0.25">
      <c r="A250" t="s">
        <v>1100</v>
      </c>
      <c r="B250" t="s">
        <v>6228</v>
      </c>
      <c r="C250" t="s">
        <v>6229</v>
      </c>
      <c r="D250" s="167">
        <v>45666.602083333302</v>
      </c>
      <c r="E250">
        <v>1</v>
      </c>
      <c r="F250" s="167">
        <v>45666.602083333302</v>
      </c>
      <c r="G250" s="167">
        <v>45666.620833333298</v>
      </c>
      <c r="H250" t="s">
        <v>6232</v>
      </c>
      <c r="I250" t="s">
        <v>1441</v>
      </c>
      <c r="J250">
        <v>6</v>
      </c>
      <c r="K250">
        <v>1</v>
      </c>
      <c r="L250" t="s">
        <v>1110</v>
      </c>
      <c r="M250" t="s">
        <v>1429</v>
      </c>
      <c r="N250" t="s">
        <v>1106</v>
      </c>
      <c r="O250" t="s">
        <v>1107</v>
      </c>
      <c r="P250" t="s">
        <v>1108</v>
      </c>
      <c r="Q250" t="s">
        <v>1109</v>
      </c>
      <c r="R250" t="s">
        <v>0</v>
      </c>
      <c r="U250">
        <v>52.5</v>
      </c>
      <c r="V250" t="s">
        <v>5800</v>
      </c>
      <c r="X250">
        <v>0</v>
      </c>
      <c r="Y250">
        <v>0</v>
      </c>
      <c r="AA250">
        <v>0</v>
      </c>
      <c r="AB250">
        <v>52.5</v>
      </c>
      <c r="AG250">
        <v>2025</v>
      </c>
      <c r="AH250">
        <v>1</v>
      </c>
      <c r="AI250" t="s">
        <v>6188</v>
      </c>
      <c r="AK250" t="s">
        <v>1515</v>
      </c>
    </row>
    <row r="251" spans="1:38" x14ac:dyDescent="0.25">
      <c r="A251" t="s">
        <v>1100</v>
      </c>
      <c r="B251" t="s">
        <v>6228</v>
      </c>
      <c r="C251" t="s">
        <v>6229</v>
      </c>
      <c r="D251" s="167">
        <v>45666.602083333302</v>
      </c>
      <c r="E251">
        <v>1</v>
      </c>
      <c r="F251" s="167">
        <v>45666.602083333302</v>
      </c>
      <c r="G251" s="167">
        <v>45666.620833333298</v>
      </c>
      <c r="H251" t="s">
        <v>6233</v>
      </c>
      <c r="I251" t="s">
        <v>1431</v>
      </c>
      <c r="J251">
        <v>6</v>
      </c>
      <c r="K251">
        <v>1</v>
      </c>
      <c r="L251" t="s">
        <v>1110</v>
      </c>
      <c r="M251" t="s">
        <v>1429</v>
      </c>
      <c r="N251" t="s">
        <v>1106</v>
      </c>
      <c r="O251" t="s">
        <v>1107</v>
      </c>
      <c r="P251" t="s">
        <v>1108</v>
      </c>
      <c r="Q251" t="s">
        <v>1109</v>
      </c>
      <c r="R251" t="s">
        <v>0</v>
      </c>
      <c r="U251">
        <v>105</v>
      </c>
      <c r="V251" t="s">
        <v>5800</v>
      </c>
      <c r="X251">
        <v>0</v>
      </c>
      <c r="Y251">
        <v>0</v>
      </c>
      <c r="AA251">
        <v>0</v>
      </c>
      <c r="AB251">
        <v>105</v>
      </c>
      <c r="AG251">
        <v>2025</v>
      </c>
      <c r="AH251">
        <v>1</v>
      </c>
      <c r="AI251" t="s">
        <v>6188</v>
      </c>
      <c r="AK251" t="s">
        <v>1515</v>
      </c>
    </row>
    <row r="252" spans="1:38" x14ac:dyDescent="0.25">
      <c r="A252" t="s">
        <v>1100</v>
      </c>
      <c r="B252" t="s">
        <v>6228</v>
      </c>
      <c r="C252" t="s">
        <v>6229</v>
      </c>
      <c r="D252" s="167">
        <v>45666.602083333302</v>
      </c>
      <c r="E252">
        <v>1</v>
      </c>
      <c r="F252" s="167">
        <v>45666.602083333302</v>
      </c>
      <c r="G252" s="167">
        <v>45666.620833333298</v>
      </c>
      <c r="H252" t="s">
        <v>6234</v>
      </c>
      <c r="I252" t="s">
        <v>1438</v>
      </c>
      <c r="J252">
        <v>6</v>
      </c>
      <c r="K252">
        <v>1</v>
      </c>
      <c r="L252" t="s">
        <v>1110</v>
      </c>
      <c r="M252" t="s">
        <v>1429</v>
      </c>
      <c r="N252" t="s">
        <v>1106</v>
      </c>
      <c r="O252" t="s">
        <v>1107</v>
      </c>
      <c r="P252" t="s">
        <v>1108</v>
      </c>
      <c r="Q252" t="s">
        <v>1109</v>
      </c>
      <c r="R252" t="s">
        <v>0</v>
      </c>
      <c r="U252">
        <v>56</v>
      </c>
      <c r="V252" t="s">
        <v>5800</v>
      </c>
      <c r="X252">
        <v>0</v>
      </c>
      <c r="Y252">
        <v>0</v>
      </c>
      <c r="AA252">
        <v>0</v>
      </c>
      <c r="AB252">
        <v>56</v>
      </c>
      <c r="AG252">
        <v>2025</v>
      </c>
      <c r="AH252">
        <v>1</v>
      </c>
      <c r="AI252" t="s">
        <v>6188</v>
      </c>
      <c r="AK252" t="s">
        <v>1515</v>
      </c>
    </row>
    <row r="253" spans="1:38" x14ac:dyDescent="0.25">
      <c r="A253" t="s">
        <v>1100</v>
      </c>
      <c r="B253" t="s">
        <v>6235</v>
      </c>
      <c r="C253" t="s">
        <v>1158</v>
      </c>
      <c r="D253" s="167">
        <v>45666.632638888899</v>
      </c>
      <c r="E253">
        <v>1</v>
      </c>
      <c r="F253" s="167">
        <v>45666.632638888899</v>
      </c>
      <c r="G253" s="167">
        <v>45666.651388888902</v>
      </c>
      <c r="H253" t="s">
        <v>6236</v>
      </c>
      <c r="I253" t="s">
        <v>1469</v>
      </c>
      <c r="J253">
        <v>6</v>
      </c>
      <c r="K253">
        <v>1</v>
      </c>
      <c r="L253" t="s">
        <v>1111</v>
      </c>
      <c r="M253" t="s">
        <v>1437</v>
      </c>
      <c r="N253" t="s">
        <v>1106</v>
      </c>
      <c r="O253" t="s">
        <v>1107</v>
      </c>
      <c r="P253" t="s">
        <v>1108</v>
      </c>
      <c r="Q253" t="s">
        <v>1109</v>
      </c>
      <c r="R253" t="s">
        <v>6237</v>
      </c>
      <c r="S253" t="s">
        <v>5732</v>
      </c>
      <c r="U253">
        <v>175</v>
      </c>
      <c r="V253" t="s">
        <v>1749</v>
      </c>
      <c r="W253" s="167">
        <v>45692.894444444399</v>
      </c>
      <c r="X253">
        <v>175</v>
      </c>
      <c r="Y253">
        <v>0</v>
      </c>
      <c r="Z253">
        <v>0</v>
      </c>
      <c r="AA253">
        <v>0</v>
      </c>
      <c r="AB253">
        <v>0</v>
      </c>
      <c r="AC253" t="s">
        <v>0</v>
      </c>
      <c r="AG253">
        <v>2025</v>
      </c>
      <c r="AH253">
        <v>1</v>
      </c>
      <c r="AI253" t="s">
        <v>6076</v>
      </c>
      <c r="AJ253" s="161">
        <v>45689</v>
      </c>
      <c r="AK253" t="s">
        <v>1426</v>
      </c>
    </row>
    <row r="254" spans="1:38" x14ac:dyDescent="0.25">
      <c r="A254" t="s">
        <v>1100</v>
      </c>
      <c r="B254" t="s">
        <v>6235</v>
      </c>
      <c r="C254" t="s">
        <v>1158</v>
      </c>
      <c r="D254" s="167">
        <v>45666.632638888899</v>
      </c>
      <c r="E254">
        <v>1</v>
      </c>
      <c r="F254" s="167">
        <v>45666.632638888899</v>
      </c>
      <c r="G254" s="167">
        <v>45666.651388888902</v>
      </c>
      <c r="H254" t="s">
        <v>6238</v>
      </c>
      <c r="I254" t="s">
        <v>1469</v>
      </c>
      <c r="J254">
        <v>6</v>
      </c>
      <c r="K254">
        <v>1</v>
      </c>
      <c r="L254" t="s">
        <v>1111</v>
      </c>
      <c r="M254" t="s">
        <v>1437</v>
      </c>
      <c r="N254" t="s">
        <v>1106</v>
      </c>
      <c r="O254" t="s">
        <v>1107</v>
      </c>
      <c r="P254" t="s">
        <v>1108</v>
      </c>
      <c r="Q254" t="s">
        <v>1109</v>
      </c>
      <c r="R254" t="s">
        <v>6237</v>
      </c>
      <c r="S254" t="s">
        <v>5732</v>
      </c>
      <c r="U254">
        <v>175</v>
      </c>
      <c r="V254" t="s">
        <v>1749</v>
      </c>
      <c r="W254" s="167">
        <v>45692.894444444399</v>
      </c>
      <c r="X254">
        <v>175</v>
      </c>
      <c r="Y254">
        <v>0</v>
      </c>
      <c r="Z254">
        <v>0</v>
      </c>
      <c r="AA254">
        <v>0</v>
      </c>
      <c r="AB254">
        <v>0</v>
      </c>
      <c r="AC254" t="s">
        <v>0</v>
      </c>
      <c r="AG254">
        <v>2025</v>
      </c>
      <c r="AH254">
        <v>1</v>
      </c>
      <c r="AI254" t="s">
        <v>6076</v>
      </c>
      <c r="AJ254" s="161">
        <v>45689</v>
      </c>
      <c r="AK254" t="s">
        <v>1426</v>
      </c>
    </row>
    <row r="255" spans="1:38" x14ac:dyDescent="0.25">
      <c r="A255" t="s">
        <v>1100</v>
      </c>
      <c r="B255" t="s">
        <v>6235</v>
      </c>
      <c r="C255" t="s">
        <v>1158</v>
      </c>
      <c r="D255" s="167">
        <v>45666.632638888899</v>
      </c>
      <c r="E255">
        <v>1</v>
      </c>
      <c r="F255" s="167">
        <v>45666.632638888899</v>
      </c>
      <c r="G255" s="167">
        <v>45666.651388888902</v>
      </c>
      <c r="H255" t="s">
        <v>6239</v>
      </c>
      <c r="I255" t="s">
        <v>1469</v>
      </c>
      <c r="J255">
        <v>6</v>
      </c>
      <c r="K255">
        <v>1</v>
      </c>
      <c r="L255" t="s">
        <v>1111</v>
      </c>
      <c r="M255" t="s">
        <v>1437</v>
      </c>
      <c r="N255" t="s">
        <v>1106</v>
      </c>
      <c r="O255" t="s">
        <v>1107</v>
      </c>
      <c r="P255" t="s">
        <v>1108</v>
      </c>
      <c r="Q255" t="s">
        <v>1109</v>
      </c>
      <c r="R255" t="s">
        <v>6237</v>
      </c>
      <c r="S255" t="s">
        <v>5732</v>
      </c>
      <c r="U255">
        <v>175</v>
      </c>
      <c r="V255" t="s">
        <v>1749</v>
      </c>
      <c r="W255" s="167">
        <v>45692.894444444399</v>
      </c>
      <c r="X255">
        <v>175</v>
      </c>
      <c r="Y255">
        <v>0</v>
      </c>
      <c r="Z255">
        <v>0</v>
      </c>
      <c r="AA255">
        <v>0</v>
      </c>
      <c r="AB255">
        <v>0</v>
      </c>
      <c r="AC255" t="s">
        <v>0</v>
      </c>
      <c r="AG255">
        <v>2025</v>
      </c>
      <c r="AH255">
        <v>1</v>
      </c>
      <c r="AI255" t="s">
        <v>6076</v>
      </c>
      <c r="AJ255" s="161">
        <v>45689</v>
      </c>
      <c r="AK255" t="s">
        <v>1426</v>
      </c>
    </row>
    <row r="256" spans="1:38" x14ac:dyDescent="0.25">
      <c r="A256" t="s">
        <v>1100</v>
      </c>
      <c r="B256" t="s">
        <v>6235</v>
      </c>
      <c r="C256" t="s">
        <v>1158</v>
      </c>
      <c r="D256" s="167">
        <v>45666.632638888899</v>
      </c>
      <c r="E256">
        <v>1</v>
      </c>
      <c r="F256" s="167">
        <v>45666.632638888899</v>
      </c>
      <c r="G256" s="167">
        <v>45666.651388888902</v>
      </c>
      <c r="H256" t="s">
        <v>6240</v>
      </c>
      <c r="I256" t="s">
        <v>1469</v>
      </c>
      <c r="J256">
        <v>6</v>
      </c>
      <c r="K256">
        <v>1</v>
      </c>
      <c r="L256" t="s">
        <v>1111</v>
      </c>
      <c r="M256" t="s">
        <v>1437</v>
      </c>
      <c r="N256" t="s">
        <v>1106</v>
      </c>
      <c r="O256" t="s">
        <v>1107</v>
      </c>
      <c r="P256" t="s">
        <v>1108</v>
      </c>
      <c r="Q256" t="s">
        <v>1109</v>
      </c>
      <c r="R256" t="s">
        <v>6237</v>
      </c>
      <c r="S256" t="s">
        <v>5732</v>
      </c>
      <c r="U256">
        <v>175</v>
      </c>
      <c r="V256" t="s">
        <v>1749</v>
      </c>
      <c r="W256" s="167">
        <v>45692.894444444399</v>
      </c>
      <c r="X256">
        <v>175</v>
      </c>
      <c r="Y256">
        <v>0</v>
      </c>
      <c r="Z256">
        <v>0</v>
      </c>
      <c r="AA256">
        <v>0</v>
      </c>
      <c r="AB256">
        <v>0</v>
      </c>
      <c r="AC256" t="s">
        <v>0</v>
      </c>
      <c r="AG256">
        <v>2025</v>
      </c>
      <c r="AH256">
        <v>1</v>
      </c>
      <c r="AI256" t="s">
        <v>6076</v>
      </c>
      <c r="AJ256" s="161">
        <v>45689</v>
      </c>
      <c r="AK256" t="s">
        <v>1426</v>
      </c>
    </row>
    <row r="257" spans="1:38" x14ac:dyDescent="0.25">
      <c r="A257" t="s">
        <v>1100</v>
      </c>
      <c r="B257" t="s">
        <v>6241</v>
      </c>
      <c r="C257" t="s">
        <v>6242</v>
      </c>
      <c r="D257" s="167">
        <v>45666.675000000003</v>
      </c>
      <c r="E257">
        <v>1</v>
      </c>
      <c r="F257" s="167">
        <v>45666.675000000003</v>
      </c>
      <c r="G257" s="167">
        <v>45666.765972222202</v>
      </c>
      <c r="H257" t="s">
        <v>6243</v>
      </c>
      <c r="I257" t="s">
        <v>1431</v>
      </c>
      <c r="J257">
        <v>6</v>
      </c>
      <c r="K257">
        <v>1</v>
      </c>
      <c r="L257" t="s">
        <v>1111</v>
      </c>
      <c r="M257" t="s">
        <v>1437</v>
      </c>
      <c r="N257" t="s">
        <v>1106</v>
      </c>
      <c r="O257" t="s">
        <v>1107</v>
      </c>
      <c r="P257" t="s">
        <v>1108</v>
      </c>
      <c r="Q257" t="s">
        <v>1109</v>
      </c>
      <c r="R257" t="s">
        <v>0</v>
      </c>
      <c r="U257">
        <v>105</v>
      </c>
      <c r="V257" t="s">
        <v>1801</v>
      </c>
      <c r="X257">
        <v>0</v>
      </c>
      <c r="Y257">
        <v>0</v>
      </c>
      <c r="AA257">
        <v>0</v>
      </c>
      <c r="AB257">
        <v>105</v>
      </c>
      <c r="AG257">
        <v>2025</v>
      </c>
      <c r="AH257">
        <v>1</v>
      </c>
      <c r="AI257" t="s">
        <v>5989</v>
      </c>
      <c r="AK257" t="s">
        <v>1515</v>
      </c>
    </row>
    <row r="258" spans="1:38" x14ac:dyDescent="0.25">
      <c r="A258" t="s">
        <v>1100</v>
      </c>
      <c r="B258" t="s">
        <v>6241</v>
      </c>
      <c r="C258" t="s">
        <v>6242</v>
      </c>
      <c r="D258" s="167">
        <v>45666.675000000003</v>
      </c>
      <c r="E258">
        <v>1</v>
      </c>
      <c r="F258" s="167">
        <v>45666.675000000003</v>
      </c>
      <c r="G258" s="167">
        <v>45666.765972222202</v>
      </c>
      <c r="H258" t="s">
        <v>6244</v>
      </c>
      <c r="I258" t="s">
        <v>1510</v>
      </c>
      <c r="J258">
        <v>6</v>
      </c>
      <c r="K258">
        <v>1</v>
      </c>
      <c r="L258" t="s">
        <v>1111</v>
      </c>
      <c r="M258" t="s">
        <v>1437</v>
      </c>
      <c r="N258" t="s">
        <v>1106</v>
      </c>
      <c r="O258" t="s">
        <v>1107</v>
      </c>
      <c r="P258" t="s">
        <v>1108</v>
      </c>
      <c r="Q258" t="s">
        <v>1109</v>
      </c>
      <c r="R258" t="s">
        <v>0</v>
      </c>
      <c r="U258">
        <v>1050</v>
      </c>
      <c r="V258" t="s">
        <v>1801</v>
      </c>
      <c r="X258">
        <v>0</v>
      </c>
      <c r="Y258">
        <v>0</v>
      </c>
      <c r="AA258">
        <v>0</v>
      </c>
      <c r="AB258">
        <v>1050</v>
      </c>
      <c r="AG258">
        <v>2025</v>
      </c>
      <c r="AH258">
        <v>1</v>
      </c>
      <c r="AI258" t="s">
        <v>5989</v>
      </c>
      <c r="AK258" t="s">
        <v>1515</v>
      </c>
    </row>
    <row r="259" spans="1:38" x14ac:dyDescent="0.25">
      <c r="A259" t="s">
        <v>1100</v>
      </c>
      <c r="B259" t="s">
        <v>6241</v>
      </c>
      <c r="C259" t="s">
        <v>6242</v>
      </c>
      <c r="D259" s="167">
        <v>45666.675000000003</v>
      </c>
      <c r="E259">
        <v>1</v>
      </c>
      <c r="F259" s="167">
        <v>45666.675000000003</v>
      </c>
      <c r="G259" s="167">
        <v>45666.765972222202</v>
      </c>
      <c r="H259" t="s">
        <v>6245</v>
      </c>
      <c r="I259" t="s">
        <v>1471</v>
      </c>
      <c r="J259">
        <v>6</v>
      </c>
      <c r="K259">
        <v>1</v>
      </c>
      <c r="L259" t="s">
        <v>1111</v>
      </c>
      <c r="M259" t="s">
        <v>1437</v>
      </c>
      <c r="N259" t="s">
        <v>1106</v>
      </c>
      <c r="O259" t="s">
        <v>1107</v>
      </c>
      <c r="P259" t="s">
        <v>1108</v>
      </c>
      <c r="Q259" t="s">
        <v>1109</v>
      </c>
      <c r="R259" t="s">
        <v>0</v>
      </c>
      <c r="U259">
        <v>1190</v>
      </c>
      <c r="V259" t="s">
        <v>1801</v>
      </c>
      <c r="X259">
        <v>0</v>
      </c>
      <c r="Y259">
        <v>0</v>
      </c>
      <c r="AA259">
        <v>0</v>
      </c>
      <c r="AB259">
        <v>1190</v>
      </c>
      <c r="AG259">
        <v>2025</v>
      </c>
      <c r="AH259">
        <v>1</v>
      </c>
      <c r="AI259" t="s">
        <v>5989</v>
      </c>
      <c r="AK259" t="s">
        <v>1515</v>
      </c>
    </row>
    <row r="260" spans="1:38" x14ac:dyDescent="0.25">
      <c r="A260" t="s">
        <v>1100</v>
      </c>
      <c r="B260" t="s">
        <v>6241</v>
      </c>
      <c r="C260" t="s">
        <v>6242</v>
      </c>
      <c r="D260" s="167">
        <v>45666.675000000003</v>
      </c>
      <c r="E260">
        <v>1</v>
      </c>
      <c r="F260" s="167">
        <v>45666.675000000003</v>
      </c>
      <c r="G260" s="167">
        <v>45666.765972222202</v>
      </c>
      <c r="H260" t="s">
        <v>6246</v>
      </c>
      <c r="I260" t="s">
        <v>1494</v>
      </c>
      <c r="J260">
        <v>6</v>
      </c>
      <c r="K260">
        <v>1</v>
      </c>
      <c r="L260" t="s">
        <v>1111</v>
      </c>
      <c r="M260" t="s">
        <v>1437</v>
      </c>
      <c r="N260" t="s">
        <v>1106</v>
      </c>
      <c r="O260" t="s">
        <v>1107</v>
      </c>
      <c r="P260" t="s">
        <v>1108</v>
      </c>
      <c r="Q260" t="s">
        <v>1109</v>
      </c>
      <c r="R260" t="s">
        <v>0</v>
      </c>
      <c r="U260">
        <v>140</v>
      </c>
      <c r="V260" t="s">
        <v>1801</v>
      </c>
      <c r="X260">
        <v>0</v>
      </c>
      <c r="Y260">
        <v>0</v>
      </c>
      <c r="AA260">
        <v>0</v>
      </c>
      <c r="AB260">
        <v>140</v>
      </c>
      <c r="AG260">
        <v>2025</v>
      </c>
      <c r="AH260">
        <v>1</v>
      </c>
      <c r="AI260" t="s">
        <v>5989</v>
      </c>
      <c r="AK260" t="s">
        <v>1515</v>
      </c>
    </row>
    <row r="261" spans="1:38" x14ac:dyDescent="0.25">
      <c r="A261" t="s">
        <v>1100</v>
      </c>
      <c r="B261" t="s">
        <v>6241</v>
      </c>
      <c r="C261" t="s">
        <v>6242</v>
      </c>
      <c r="D261" s="167">
        <v>45666.675000000003</v>
      </c>
      <c r="E261">
        <v>1</v>
      </c>
      <c r="F261" s="167">
        <v>45666.675000000003</v>
      </c>
      <c r="G261" s="167">
        <v>45666.765972222202</v>
      </c>
      <c r="H261" t="s">
        <v>6247</v>
      </c>
      <c r="I261" t="s">
        <v>1494</v>
      </c>
      <c r="J261">
        <v>6</v>
      </c>
      <c r="K261">
        <v>1</v>
      </c>
      <c r="L261" t="s">
        <v>1111</v>
      </c>
      <c r="M261" t="s">
        <v>1437</v>
      </c>
      <c r="N261" t="s">
        <v>1106</v>
      </c>
      <c r="O261" t="s">
        <v>1107</v>
      </c>
      <c r="P261" t="s">
        <v>1108</v>
      </c>
      <c r="Q261" t="s">
        <v>1109</v>
      </c>
      <c r="R261" t="s">
        <v>0</v>
      </c>
      <c r="U261">
        <v>140</v>
      </c>
      <c r="V261" t="s">
        <v>1801</v>
      </c>
      <c r="X261">
        <v>0</v>
      </c>
      <c r="Y261">
        <v>0</v>
      </c>
      <c r="AA261">
        <v>0</v>
      </c>
      <c r="AB261">
        <v>140</v>
      </c>
      <c r="AG261">
        <v>2025</v>
      </c>
      <c r="AH261">
        <v>1</v>
      </c>
      <c r="AI261" t="s">
        <v>5989</v>
      </c>
      <c r="AK261" t="s">
        <v>1515</v>
      </c>
    </row>
    <row r="262" spans="1:38" x14ac:dyDescent="0.25">
      <c r="A262" t="s">
        <v>1100</v>
      </c>
      <c r="B262" t="s">
        <v>6241</v>
      </c>
      <c r="C262" t="s">
        <v>6242</v>
      </c>
      <c r="D262" s="167">
        <v>45666.675000000003</v>
      </c>
      <c r="E262">
        <v>1</v>
      </c>
      <c r="F262" s="167">
        <v>45666.675000000003</v>
      </c>
      <c r="G262" s="167">
        <v>45666.765972222202</v>
      </c>
      <c r="H262" t="s">
        <v>6248</v>
      </c>
      <c r="I262" t="s">
        <v>1460</v>
      </c>
      <c r="J262">
        <v>6</v>
      </c>
      <c r="K262">
        <v>1</v>
      </c>
      <c r="L262" t="s">
        <v>1111</v>
      </c>
      <c r="M262" t="s">
        <v>1437</v>
      </c>
      <c r="N262" t="s">
        <v>1106</v>
      </c>
      <c r="O262" t="s">
        <v>1107</v>
      </c>
      <c r="P262" t="s">
        <v>1108</v>
      </c>
      <c r="Q262" t="s">
        <v>1109</v>
      </c>
      <c r="R262" t="s">
        <v>0</v>
      </c>
      <c r="U262">
        <v>840</v>
      </c>
      <c r="V262" t="s">
        <v>1801</v>
      </c>
      <c r="X262">
        <v>0</v>
      </c>
      <c r="Y262">
        <v>0</v>
      </c>
      <c r="AA262">
        <v>0</v>
      </c>
      <c r="AB262">
        <v>840</v>
      </c>
      <c r="AG262">
        <v>2025</v>
      </c>
      <c r="AH262">
        <v>1</v>
      </c>
      <c r="AI262" t="s">
        <v>5989</v>
      </c>
      <c r="AK262" t="s">
        <v>1515</v>
      </c>
    </row>
    <row r="263" spans="1:38" x14ac:dyDescent="0.25">
      <c r="A263" t="s">
        <v>1100</v>
      </c>
      <c r="B263" t="s">
        <v>6241</v>
      </c>
      <c r="C263" t="s">
        <v>6242</v>
      </c>
      <c r="D263" s="167">
        <v>45666.675000000003</v>
      </c>
      <c r="E263">
        <v>1</v>
      </c>
      <c r="F263" s="167">
        <v>45666.675000000003</v>
      </c>
      <c r="G263" s="167">
        <v>45666.765972222202</v>
      </c>
      <c r="H263" t="s">
        <v>6249</v>
      </c>
      <c r="I263" t="s">
        <v>1460</v>
      </c>
      <c r="J263">
        <v>6</v>
      </c>
      <c r="K263">
        <v>1</v>
      </c>
      <c r="L263" t="s">
        <v>1111</v>
      </c>
      <c r="M263" t="s">
        <v>1437</v>
      </c>
      <c r="N263" t="s">
        <v>1106</v>
      </c>
      <c r="O263" t="s">
        <v>1107</v>
      </c>
      <c r="P263" t="s">
        <v>1108</v>
      </c>
      <c r="Q263" t="s">
        <v>1109</v>
      </c>
      <c r="R263" t="s">
        <v>0</v>
      </c>
      <c r="U263">
        <v>840</v>
      </c>
      <c r="V263" t="s">
        <v>1801</v>
      </c>
      <c r="X263">
        <v>0</v>
      </c>
      <c r="Y263">
        <v>0</v>
      </c>
      <c r="AA263">
        <v>0</v>
      </c>
      <c r="AB263">
        <v>840</v>
      </c>
      <c r="AG263">
        <v>2025</v>
      </c>
      <c r="AH263">
        <v>1</v>
      </c>
      <c r="AI263" t="s">
        <v>5989</v>
      </c>
      <c r="AK263" t="s">
        <v>1515</v>
      </c>
    </row>
    <row r="264" spans="1:38" x14ac:dyDescent="0.25">
      <c r="A264" t="s">
        <v>1100</v>
      </c>
      <c r="B264" t="s">
        <v>6241</v>
      </c>
      <c r="C264" t="s">
        <v>6242</v>
      </c>
      <c r="D264" s="167">
        <v>45666.675000000003</v>
      </c>
      <c r="E264">
        <v>1</v>
      </c>
      <c r="F264" s="167">
        <v>45666.675000000003</v>
      </c>
      <c r="G264" s="167">
        <v>45666.765972222202</v>
      </c>
      <c r="H264" t="s">
        <v>6250</v>
      </c>
      <c r="I264" t="s">
        <v>1462</v>
      </c>
      <c r="J264">
        <v>6</v>
      </c>
      <c r="K264">
        <v>1</v>
      </c>
      <c r="L264" t="s">
        <v>1111</v>
      </c>
      <c r="M264" t="s">
        <v>1437</v>
      </c>
      <c r="N264" t="s">
        <v>1106</v>
      </c>
      <c r="O264" t="s">
        <v>1107</v>
      </c>
      <c r="P264" t="s">
        <v>1108</v>
      </c>
      <c r="Q264" t="s">
        <v>1109</v>
      </c>
      <c r="R264" t="s">
        <v>0</v>
      </c>
      <c r="U264">
        <v>140</v>
      </c>
      <c r="V264" t="s">
        <v>1801</v>
      </c>
      <c r="X264">
        <v>0</v>
      </c>
      <c r="Y264">
        <v>0</v>
      </c>
      <c r="AA264">
        <v>0</v>
      </c>
      <c r="AB264">
        <v>140</v>
      </c>
      <c r="AG264">
        <v>2025</v>
      </c>
      <c r="AH264">
        <v>1</v>
      </c>
      <c r="AI264" t="s">
        <v>5989</v>
      </c>
      <c r="AK264" t="s">
        <v>1515</v>
      </c>
    </row>
    <row r="265" spans="1:38" x14ac:dyDescent="0.25">
      <c r="A265" t="s">
        <v>1100</v>
      </c>
      <c r="B265" t="s">
        <v>6241</v>
      </c>
      <c r="C265" t="s">
        <v>6242</v>
      </c>
      <c r="D265" s="167">
        <v>45666.675000000003</v>
      </c>
      <c r="E265">
        <v>1</v>
      </c>
      <c r="F265" s="167">
        <v>45666.675000000003</v>
      </c>
      <c r="G265" s="167">
        <v>45666.765972222202</v>
      </c>
      <c r="H265" t="s">
        <v>6251</v>
      </c>
      <c r="I265" t="s">
        <v>1463</v>
      </c>
      <c r="J265">
        <v>6</v>
      </c>
      <c r="K265">
        <v>1</v>
      </c>
      <c r="L265" t="s">
        <v>1111</v>
      </c>
      <c r="M265" t="s">
        <v>1437</v>
      </c>
      <c r="N265" t="s">
        <v>1106</v>
      </c>
      <c r="O265" t="s">
        <v>1107</v>
      </c>
      <c r="P265" t="s">
        <v>1108</v>
      </c>
      <c r="Q265" t="s">
        <v>1109</v>
      </c>
      <c r="R265" t="s">
        <v>0</v>
      </c>
      <c r="U265">
        <v>105</v>
      </c>
      <c r="V265" t="s">
        <v>1801</v>
      </c>
      <c r="X265">
        <v>0</v>
      </c>
      <c r="Y265">
        <v>0</v>
      </c>
      <c r="AA265">
        <v>0</v>
      </c>
      <c r="AB265">
        <v>105</v>
      </c>
      <c r="AG265">
        <v>2025</v>
      </c>
      <c r="AH265">
        <v>1</v>
      </c>
      <c r="AI265" t="s">
        <v>5989</v>
      </c>
      <c r="AK265" t="s">
        <v>1515</v>
      </c>
    </row>
    <row r="266" spans="1:38" x14ac:dyDescent="0.25">
      <c r="A266" t="s">
        <v>1100</v>
      </c>
      <c r="B266" t="s">
        <v>6241</v>
      </c>
      <c r="C266" t="s">
        <v>6242</v>
      </c>
      <c r="D266" s="167">
        <v>45666.675000000003</v>
      </c>
      <c r="E266">
        <v>1</v>
      </c>
      <c r="F266" s="167">
        <v>45666.675000000003</v>
      </c>
      <c r="G266" s="167">
        <v>45666.765972222202</v>
      </c>
      <c r="H266" t="s">
        <v>6252</v>
      </c>
      <c r="I266" t="s">
        <v>1463</v>
      </c>
      <c r="J266">
        <v>6</v>
      </c>
      <c r="K266">
        <v>1</v>
      </c>
      <c r="L266" t="s">
        <v>1111</v>
      </c>
      <c r="M266" t="s">
        <v>1437</v>
      </c>
      <c r="N266" t="s">
        <v>1106</v>
      </c>
      <c r="O266" t="s">
        <v>1107</v>
      </c>
      <c r="P266" t="s">
        <v>1108</v>
      </c>
      <c r="Q266" t="s">
        <v>1109</v>
      </c>
      <c r="R266" t="s">
        <v>0</v>
      </c>
      <c r="U266">
        <v>105</v>
      </c>
      <c r="V266" t="s">
        <v>1801</v>
      </c>
      <c r="X266">
        <v>0</v>
      </c>
      <c r="Y266">
        <v>0</v>
      </c>
      <c r="AA266">
        <v>0</v>
      </c>
      <c r="AB266">
        <v>105</v>
      </c>
      <c r="AG266">
        <v>2025</v>
      </c>
      <c r="AH266">
        <v>1</v>
      </c>
      <c r="AI266" t="s">
        <v>5989</v>
      </c>
      <c r="AK266" t="s">
        <v>1515</v>
      </c>
    </row>
    <row r="267" spans="1:38" x14ac:dyDescent="0.25">
      <c r="A267" t="s">
        <v>1100</v>
      </c>
      <c r="B267" t="s">
        <v>6241</v>
      </c>
      <c r="C267" t="s">
        <v>6242</v>
      </c>
      <c r="D267" s="167">
        <v>45666.675000000003</v>
      </c>
      <c r="E267">
        <v>1</v>
      </c>
      <c r="F267" s="167">
        <v>45666.675000000003</v>
      </c>
      <c r="G267" s="167">
        <v>45666.765972222202</v>
      </c>
      <c r="H267" t="s">
        <v>6253</v>
      </c>
      <c r="I267" t="s">
        <v>1463</v>
      </c>
      <c r="J267">
        <v>6</v>
      </c>
      <c r="K267">
        <v>1</v>
      </c>
      <c r="L267" t="s">
        <v>1111</v>
      </c>
      <c r="M267" t="s">
        <v>1437</v>
      </c>
      <c r="N267" t="s">
        <v>1106</v>
      </c>
      <c r="O267" t="s">
        <v>1107</v>
      </c>
      <c r="P267" t="s">
        <v>1108</v>
      </c>
      <c r="Q267" t="s">
        <v>1109</v>
      </c>
      <c r="R267" t="s">
        <v>0</v>
      </c>
      <c r="U267">
        <v>105</v>
      </c>
      <c r="V267" t="s">
        <v>1801</v>
      </c>
      <c r="X267">
        <v>0</v>
      </c>
      <c r="Y267">
        <v>0</v>
      </c>
      <c r="AA267">
        <v>0</v>
      </c>
      <c r="AB267">
        <v>105</v>
      </c>
      <c r="AG267">
        <v>2025</v>
      </c>
      <c r="AH267">
        <v>1</v>
      </c>
      <c r="AI267" t="s">
        <v>5989</v>
      </c>
      <c r="AK267" t="s">
        <v>1515</v>
      </c>
    </row>
    <row r="268" spans="1:38" x14ac:dyDescent="0.25">
      <c r="A268" t="s">
        <v>1100</v>
      </c>
      <c r="B268" t="s">
        <v>6254</v>
      </c>
      <c r="C268" t="s">
        <v>2471</v>
      </c>
      <c r="D268" s="167">
        <v>45666.675694444399</v>
      </c>
      <c r="E268">
        <v>1</v>
      </c>
      <c r="F268" s="167">
        <v>45666.675694444399</v>
      </c>
      <c r="G268" s="167">
        <v>45666.697916666701</v>
      </c>
      <c r="H268" t="s">
        <v>6255</v>
      </c>
      <c r="I268" t="s">
        <v>1424</v>
      </c>
      <c r="J268">
        <v>6</v>
      </c>
      <c r="K268">
        <v>1</v>
      </c>
      <c r="L268" t="s">
        <v>1111</v>
      </c>
      <c r="M268" t="s">
        <v>1437</v>
      </c>
      <c r="N268" t="s">
        <v>1106</v>
      </c>
      <c r="O268" t="s">
        <v>1107</v>
      </c>
      <c r="P268" t="s">
        <v>1108</v>
      </c>
      <c r="Q268" t="s">
        <v>1109</v>
      </c>
      <c r="R268" t="s">
        <v>6256</v>
      </c>
      <c r="S268" t="s">
        <v>6075</v>
      </c>
      <c r="U268">
        <v>0</v>
      </c>
      <c r="V268" t="s">
        <v>1744</v>
      </c>
      <c r="W268" s="167">
        <v>45684.671527777798</v>
      </c>
      <c r="X268">
        <v>0</v>
      </c>
      <c r="Y268">
        <v>0</v>
      </c>
      <c r="Z268">
        <v>0</v>
      </c>
      <c r="AA268">
        <v>0</v>
      </c>
      <c r="AB268">
        <v>0</v>
      </c>
      <c r="AC268" t="s">
        <v>0</v>
      </c>
      <c r="AG268">
        <v>2025</v>
      </c>
      <c r="AH268">
        <v>1</v>
      </c>
      <c r="AI268" t="s">
        <v>6076</v>
      </c>
      <c r="AJ268" s="167">
        <v>45683.772916666698</v>
      </c>
      <c r="AK268" t="s">
        <v>1426</v>
      </c>
      <c r="AL268" t="s">
        <v>5686</v>
      </c>
    </row>
    <row r="269" spans="1:38" x14ac:dyDescent="0.25">
      <c r="A269" t="s">
        <v>1100</v>
      </c>
      <c r="B269" t="s">
        <v>6257</v>
      </c>
      <c r="C269" t="s">
        <v>1833</v>
      </c>
      <c r="D269" s="167">
        <v>45666.681944444397</v>
      </c>
      <c r="E269">
        <v>1</v>
      </c>
      <c r="F269" s="167">
        <v>45666.681944444397</v>
      </c>
      <c r="G269" s="167">
        <v>45666.693749999999</v>
      </c>
      <c r="H269" t="s">
        <v>6258</v>
      </c>
      <c r="I269" t="s">
        <v>1424</v>
      </c>
      <c r="J269">
        <v>6</v>
      </c>
      <c r="K269">
        <v>1</v>
      </c>
      <c r="L269" t="s">
        <v>1110</v>
      </c>
      <c r="M269" t="s">
        <v>1429</v>
      </c>
      <c r="N269" t="s">
        <v>1102</v>
      </c>
      <c r="O269" t="s">
        <v>1103</v>
      </c>
      <c r="P269" t="s">
        <v>1102</v>
      </c>
      <c r="Q269" t="s">
        <v>1103</v>
      </c>
      <c r="R269" t="s">
        <v>0</v>
      </c>
      <c r="U269">
        <v>0</v>
      </c>
      <c r="V269" t="s">
        <v>1752</v>
      </c>
      <c r="X269">
        <v>0</v>
      </c>
      <c r="Y269">
        <v>0</v>
      </c>
      <c r="AA269">
        <v>0</v>
      </c>
      <c r="AB269">
        <v>0</v>
      </c>
      <c r="AG269">
        <v>2025</v>
      </c>
      <c r="AH269">
        <v>1</v>
      </c>
      <c r="AI269" t="s">
        <v>6259</v>
      </c>
      <c r="AK269" t="s">
        <v>1515</v>
      </c>
    </row>
    <row r="270" spans="1:38" x14ac:dyDescent="0.25">
      <c r="A270" t="s">
        <v>1100</v>
      </c>
      <c r="B270" t="s">
        <v>6257</v>
      </c>
      <c r="C270" t="s">
        <v>1833</v>
      </c>
      <c r="D270" s="167">
        <v>45666.681944444397</v>
      </c>
      <c r="E270">
        <v>1</v>
      </c>
      <c r="F270" s="167">
        <v>45666.681944444397</v>
      </c>
      <c r="G270" s="167">
        <v>45666.693749999999</v>
      </c>
      <c r="H270" t="s">
        <v>6260</v>
      </c>
      <c r="I270" t="s">
        <v>1449</v>
      </c>
      <c r="J270">
        <v>6</v>
      </c>
      <c r="K270">
        <v>1</v>
      </c>
      <c r="L270" t="s">
        <v>1110</v>
      </c>
      <c r="M270" t="s">
        <v>1429</v>
      </c>
      <c r="N270" t="s">
        <v>1102</v>
      </c>
      <c r="O270" t="s">
        <v>1103</v>
      </c>
      <c r="P270" t="s">
        <v>1102</v>
      </c>
      <c r="Q270" t="s">
        <v>1103</v>
      </c>
      <c r="R270" t="s">
        <v>0</v>
      </c>
      <c r="T270" t="s">
        <v>6261</v>
      </c>
      <c r="U270">
        <v>144</v>
      </c>
      <c r="V270" t="s">
        <v>1752</v>
      </c>
      <c r="X270">
        <v>0</v>
      </c>
      <c r="Y270">
        <v>0</v>
      </c>
      <c r="AA270">
        <v>0</v>
      </c>
      <c r="AB270">
        <v>144</v>
      </c>
      <c r="AG270">
        <v>2025</v>
      </c>
      <c r="AH270">
        <v>1</v>
      </c>
      <c r="AI270" t="s">
        <v>6259</v>
      </c>
      <c r="AK270" t="s">
        <v>1515</v>
      </c>
    </row>
    <row r="271" spans="1:38" x14ac:dyDescent="0.25">
      <c r="A271" t="s">
        <v>1100</v>
      </c>
      <c r="B271" t="s">
        <v>6257</v>
      </c>
      <c r="C271" t="s">
        <v>1833</v>
      </c>
      <c r="D271" s="167">
        <v>45666.681944444397</v>
      </c>
      <c r="E271">
        <v>1</v>
      </c>
      <c r="F271" s="167">
        <v>45666.681944444397</v>
      </c>
      <c r="G271" s="167">
        <v>45666.693749999999</v>
      </c>
      <c r="H271" t="s">
        <v>6262</v>
      </c>
      <c r="I271" t="s">
        <v>1449</v>
      </c>
      <c r="J271">
        <v>6</v>
      </c>
      <c r="K271">
        <v>1</v>
      </c>
      <c r="L271" t="s">
        <v>1110</v>
      </c>
      <c r="M271" t="s">
        <v>1429</v>
      </c>
      <c r="N271" t="s">
        <v>1102</v>
      </c>
      <c r="O271" t="s">
        <v>1103</v>
      </c>
      <c r="P271" t="s">
        <v>1102</v>
      </c>
      <c r="Q271" t="s">
        <v>1103</v>
      </c>
      <c r="R271" t="s">
        <v>0</v>
      </c>
      <c r="T271" t="s">
        <v>6261</v>
      </c>
      <c r="U271">
        <v>144</v>
      </c>
      <c r="V271" t="s">
        <v>1752</v>
      </c>
      <c r="X271">
        <v>0</v>
      </c>
      <c r="Y271">
        <v>0</v>
      </c>
      <c r="AA271">
        <v>0</v>
      </c>
      <c r="AB271">
        <v>144</v>
      </c>
      <c r="AG271">
        <v>2025</v>
      </c>
      <c r="AH271">
        <v>1</v>
      </c>
      <c r="AI271" t="s">
        <v>6259</v>
      </c>
      <c r="AK271" t="s">
        <v>1515</v>
      </c>
    </row>
    <row r="272" spans="1:38" x14ac:dyDescent="0.25">
      <c r="A272" t="s">
        <v>1100</v>
      </c>
      <c r="B272" t="s">
        <v>6263</v>
      </c>
      <c r="C272" t="s">
        <v>1255</v>
      </c>
      <c r="D272" s="167">
        <v>45666.7631944444</v>
      </c>
      <c r="E272">
        <v>1</v>
      </c>
      <c r="F272" s="167">
        <v>45666.7631944444</v>
      </c>
      <c r="G272" s="167">
        <v>45666.773611111101</v>
      </c>
      <c r="H272" t="s">
        <v>6264</v>
      </c>
      <c r="I272" t="s">
        <v>1430</v>
      </c>
      <c r="J272">
        <v>6</v>
      </c>
      <c r="K272">
        <v>1</v>
      </c>
      <c r="L272" t="s">
        <v>1110</v>
      </c>
      <c r="M272" t="s">
        <v>1429</v>
      </c>
      <c r="N272" t="s">
        <v>1256</v>
      </c>
      <c r="O272" t="s">
        <v>1257</v>
      </c>
      <c r="P272" t="s">
        <v>1256</v>
      </c>
      <c r="Q272" t="s">
        <v>1257</v>
      </c>
      <c r="R272" t="s">
        <v>0</v>
      </c>
      <c r="T272" t="s">
        <v>6265</v>
      </c>
      <c r="U272">
        <v>88</v>
      </c>
      <c r="V272" t="s">
        <v>1723</v>
      </c>
      <c r="X272">
        <v>0</v>
      </c>
      <c r="Y272">
        <v>0</v>
      </c>
      <c r="AA272">
        <v>0</v>
      </c>
      <c r="AB272">
        <v>88</v>
      </c>
      <c r="AG272">
        <v>2025</v>
      </c>
      <c r="AH272">
        <v>1</v>
      </c>
      <c r="AI272" t="s">
        <v>6266</v>
      </c>
      <c r="AK272" t="s">
        <v>1515</v>
      </c>
    </row>
    <row r="273" spans="1:37" x14ac:dyDescent="0.25">
      <c r="A273" t="s">
        <v>1100</v>
      </c>
      <c r="B273" t="s">
        <v>6263</v>
      </c>
      <c r="C273" t="s">
        <v>1255</v>
      </c>
      <c r="D273" s="167">
        <v>45666.7631944444</v>
      </c>
      <c r="E273">
        <v>1</v>
      </c>
      <c r="F273" s="167">
        <v>45666.7631944444</v>
      </c>
      <c r="G273" s="167">
        <v>45666.773611111101</v>
      </c>
      <c r="H273" t="s">
        <v>6267</v>
      </c>
      <c r="I273" t="s">
        <v>1431</v>
      </c>
      <c r="J273">
        <v>6</v>
      </c>
      <c r="K273">
        <v>1</v>
      </c>
      <c r="L273" t="s">
        <v>1110</v>
      </c>
      <c r="M273" t="s">
        <v>1429</v>
      </c>
      <c r="N273" t="s">
        <v>1256</v>
      </c>
      <c r="O273" t="s">
        <v>1257</v>
      </c>
      <c r="P273" t="s">
        <v>1256</v>
      </c>
      <c r="Q273" t="s">
        <v>1257</v>
      </c>
      <c r="R273" t="s">
        <v>0</v>
      </c>
      <c r="T273" t="s">
        <v>6265</v>
      </c>
      <c r="U273">
        <v>135.19999999999999</v>
      </c>
      <c r="V273" t="s">
        <v>1723</v>
      </c>
      <c r="X273">
        <v>0</v>
      </c>
      <c r="Y273">
        <v>0</v>
      </c>
      <c r="AA273">
        <v>0</v>
      </c>
      <c r="AB273">
        <v>135.19999999999999</v>
      </c>
      <c r="AG273">
        <v>2025</v>
      </c>
      <c r="AH273">
        <v>1</v>
      </c>
      <c r="AI273" t="s">
        <v>6266</v>
      </c>
      <c r="AK273" t="s">
        <v>1515</v>
      </c>
    </row>
    <row r="274" spans="1:37" x14ac:dyDescent="0.25">
      <c r="A274" t="s">
        <v>1100</v>
      </c>
      <c r="B274" t="s">
        <v>6263</v>
      </c>
      <c r="C274" t="s">
        <v>1255</v>
      </c>
      <c r="D274" s="167">
        <v>45666.7631944444</v>
      </c>
      <c r="E274">
        <v>1</v>
      </c>
      <c r="F274" s="167">
        <v>45666.7631944444</v>
      </c>
      <c r="G274" s="167">
        <v>45666.773611111101</v>
      </c>
      <c r="H274" t="s">
        <v>6268</v>
      </c>
      <c r="I274" t="s">
        <v>1438</v>
      </c>
      <c r="J274">
        <v>6</v>
      </c>
      <c r="K274">
        <v>1</v>
      </c>
      <c r="L274" t="s">
        <v>1110</v>
      </c>
      <c r="M274" t="s">
        <v>1429</v>
      </c>
      <c r="N274" t="s">
        <v>1256</v>
      </c>
      <c r="O274" t="s">
        <v>1257</v>
      </c>
      <c r="P274" t="s">
        <v>1256</v>
      </c>
      <c r="Q274" t="s">
        <v>1257</v>
      </c>
      <c r="R274" t="s">
        <v>0</v>
      </c>
      <c r="T274" t="s">
        <v>6265</v>
      </c>
      <c r="U274">
        <v>56.8</v>
      </c>
      <c r="V274" t="s">
        <v>1723</v>
      </c>
      <c r="X274">
        <v>0</v>
      </c>
      <c r="Y274">
        <v>0</v>
      </c>
      <c r="AA274">
        <v>0</v>
      </c>
      <c r="AB274">
        <v>56.8</v>
      </c>
      <c r="AG274">
        <v>2025</v>
      </c>
      <c r="AH274">
        <v>1</v>
      </c>
      <c r="AI274" t="s">
        <v>6266</v>
      </c>
      <c r="AK274" t="s">
        <v>1515</v>
      </c>
    </row>
    <row r="275" spans="1:37" x14ac:dyDescent="0.25">
      <c r="A275" t="s">
        <v>1100</v>
      </c>
      <c r="B275" t="s">
        <v>6263</v>
      </c>
      <c r="C275" t="s">
        <v>1255</v>
      </c>
      <c r="D275" s="167">
        <v>45666.7631944444</v>
      </c>
      <c r="E275">
        <v>1</v>
      </c>
      <c r="F275" s="167">
        <v>45666.7631944444</v>
      </c>
      <c r="G275" s="167">
        <v>45666.773611111101</v>
      </c>
      <c r="H275" t="s">
        <v>6269</v>
      </c>
      <c r="I275" t="s">
        <v>1439</v>
      </c>
      <c r="J275">
        <v>6</v>
      </c>
      <c r="K275">
        <v>1</v>
      </c>
      <c r="L275" t="s">
        <v>1110</v>
      </c>
      <c r="M275" t="s">
        <v>1429</v>
      </c>
      <c r="N275" t="s">
        <v>1256</v>
      </c>
      <c r="O275" t="s">
        <v>1257</v>
      </c>
      <c r="P275" t="s">
        <v>1256</v>
      </c>
      <c r="Q275" t="s">
        <v>1257</v>
      </c>
      <c r="R275" t="s">
        <v>0</v>
      </c>
      <c r="T275" t="s">
        <v>6265</v>
      </c>
      <c r="U275">
        <v>45.6</v>
      </c>
      <c r="V275" t="s">
        <v>1723</v>
      </c>
      <c r="X275">
        <v>0</v>
      </c>
      <c r="Y275">
        <v>0</v>
      </c>
      <c r="AA275">
        <v>0</v>
      </c>
      <c r="AB275">
        <v>45.6</v>
      </c>
      <c r="AG275">
        <v>2025</v>
      </c>
      <c r="AH275">
        <v>1</v>
      </c>
      <c r="AI275" t="s">
        <v>6266</v>
      </c>
      <c r="AK275" t="s">
        <v>1515</v>
      </c>
    </row>
    <row r="276" spans="1:37" x14ac:dyDescent="0.25">
      <c r="A276" t="s">
        <v>1100</v>
      </c>
      <c r="B276" t="s">
        <v>6263</v>
      </c>
      <c r="C276" t="s">
        <v>1255</v>
      </c>
      <c r="D276" s="167">
        <v>45666.7631944444</v>
      </c>
      <c r="E276">
        <v>1</v>
      </c>
      <c r="F276" s="167">
        <v>45666.7631944444</v>
      </c>
      <c r="G276" s="167">
        <v>45666.773611111101</v>
      </c>
      <c r="H276" t="s">
        <v>6270</v>
      </c>
      <c r="I276" t="s">
        <v>1440</v>
      </c>
      <c r="J276">
        <v>6</v>
      </c>
      <c r="K276">
        <v>1</v>
      </c>
      <c r="L276" t="s">
        <v>1110</v>
      </c>
      <c r="M276" t="s">
        <v>1429</v>
      </c>
      <c r="N276" t="s">
        <v>1256</v>
      </c>
      <c r="O276" t="s">
        <v>1257</v>
      </c>
      <c r="P276" t="s">
        <v>1256</v>
      </c>
      <c r="Q276" t="s">
        <v>1257</v>
      </c>
      <c r="R276" t="s">
        <v>0</v>
      </c>
      <c r="T276" t="s">
        <v>6265</v>
      </c>
      <c r="U276">
        <v>66.400000000000006</v>
      </c>
      <c r="V276" t="s">
        <v>1723</v>
      </c>
      <c r="X276">
        <v>0</v>
      </c>
      <c r="Y276">
        <v>0</v>
      </c>
      <c r="AA276">
        <v>0</v>
      </c>
      <c r="AB276">
        <v>66.400000000000006</v>
      </c>
      <c r="AG276">
        <v>2025</v>
      </c>
      <c r="AH276">
        <v>1</v>
      </c>
      <c r="AI276" t="s">
        <v>6266</v>
      </c>
      <c r="AK276" t="s">
        <v>1515</v>
      </c>
    </row>
    <row r="277" spans="1:37" x14ac:dyDescent="0.25">
      <c r="A277" t="s">
        <v>1100</v>
      </c>
      <c r="B277" t="s">
        <v>6263</v>
      </c>
      <c r="C277" t="s">
        <v>1255</v>
      </c>
      <c r="D277" s="167">
        <v>45666.7631944444</v>
      </c>
      <c r="E277">
        <v>1</v>
      </c>
      <c r="F277" s="167">
        <v>45666.7631944444</v>
      </c>
      <c r="G277" s="167">
        <v>45666.773611111101</v>
      </c>
      <c r="H277" t="s">
        <v>6271</v>
      </c>
      <c r="I277" t="s">
        <v>1441</v>
      </c>
      <c r="J277">
        <v>6</v>
      </c>
      <c r="K277">
        <v>1</v>
      </c>
      <c r="L277" t="s">
        <v>1110</v>
      </c>
      <c r="M277" t="s">
        <v>1429</v>
      </c>
      <c r="N277" t="s">
        <v>1256</v>
      </c>
      <c r="O277" t="s">
        <v>1257</v>
      </c>
      <c r="P277" t="s">
        <v>1256</v>
      </c>
      <c r="Q277" t="s">
        <v>1257</v>
      </c>
      <c r="R277" t="s">
        <v>0</v>
      </c>
      <c r="T277" t="s">
        <v>6265</v>
      </c>
      <c r="U277">
        <v>77.599999999999994</v>
      </c>
      <c r="V277" t="s">
        <v>1723</v>
      </c>
      <c r="X277">
        <v>0</v>
      </c>
      <c r="Y277">
        <v>0</v>
      </c>
      <c r="AA277">
        <v>0</v>
      </c>
      <c r="AB277">
        <v>77.599999999999994</v>
      </c>
      <c r="AG277">
        <v>2025</v>
      </c>
      <c r="AH277">
        <v>1</v>
      </c>
      <c r="AI277" t="s">
        <v>6266</v>
      </c>
      <c r="AK277" t="s">
        <v>1515</v>
      </c>
    </row>
    <row r="278" spans="1:37" x14ac:dyDescent="0.25">
      <c r="A278" t="s">
        <v>1100</v>
      </c>
      <c r="B278" t="s">
        <v>6272</v>
      </c>
      <c r="C278" t="s">
        <v>6273</v>
      </c>
      <c r="D278" s="167">
        <v>45666.804861111101</v>
      </c>
      <c r="E278">
        <v>1</v>
      </c>
      <c r="F278" s="167">
        <v>45666.804861111101</v>
      </c>
      <c r="G278" s="167">
        <v>45666.816666666702</v>
      </c>
      <c r="H278" t="s">
        <v>6274</v>
      </c>
      <c r="I278" t="s">
        <v>1430</v>
      </c>
      <c r="J278">
        <v>6</v>
      </c>
      <c r="K278">
        <v>1</v>
      </c>
      <c r="L278" t="s">
        <v>1110</v>
      </c>
      <c r="M278" t="s">
        <v>1429</v>
      </c>
      <c r="N278" t="s">
        <v>1106</v>
      </c>
      <c r="O278" t="s">
        <v>1107</v>
      </c>
      <c r="P278" t="s">
        <v>1108</v>
      </c>
      <c r="Q278" t="s">
        <v>1109</v>
      </c>
      <c r="R278" t="s">
        <v>0</v>
      </c>
      <c r="U278">
        <v>70</v>
      </c>
      <c r="V278" t="s">
        <v>1757</v>
      </c>
      <c r="X278">
        <v>0</v>
      </c>
      <c r="Y278">
        <v>0</v>
      </c>
      <c r="AA278">
        <v>0</v>
      </c>
      <c r="AB278">
        <v>70</v>
      </c>
      <c r="AG278">
        <v>2025</v>
      </c>
      <c r="AH278">
        <v>1</v>
      </c>
      <c r="AI278" t="s">
        <v>6188</v>
      </c>
      <c r="AK278" t="s">
        <v>1515</v>
      </c>
    </row>
    <row r="279" spans="1:37" x14ac:dyDescent="0.25">
      <c r="A279" t="s">
        <v>1100</v>
      </c>
      <c r="B279" t="s">
        <v>6272</v>
      </c>
      <c r="C279" t="s">
        <v>6273</v>
      </c>
      <c r="D279" s="167">
        <v>45666.804861111101</v>
      </c>
      <c r="E279">
        <v>1</v>
      </c>
      <c r="F279" s="167">
        <v>45666.804861111101</v>
      </c>
      <c r="G279" s="167">
        <v>45666.816666666702</v>
      </c>
      <c r="H279" t="s">
        <v>6275</v>
      </c>
      <c r="I279" t="s">
        <v>1431</v>
      </c>
      <c r="J279">
        <v>6</v>
      </c>
      <c r="K279">
        <v>1</v>
      </c>
      <c r="L279" t="s">
        <v>1110</v>
      </c>
      <c r="M279" t="s">
        <v>1429</v>
      </c>
      <c r="N279" t="s">
        <v>1106</v>
      </c>
      <c r="O279" t="s">
        <v>1107</v>
      </c>
      <c r="P279" t="s">
        <v>1108</v>
      </c>
      <c r="Q279" t="s">
        <v>1109</v>
      </c>
      <c r="R279" t="s">
        <v>0</v>
      </c>
      <c r="U279">
        <v>105</v>
      </c>
      <c r="V279" t="s">
        <v>1757</v>
      </c>
      <c r="X279">
        <v>0</v>
      </c>
      <c r="Y279">
        <v>0</v>
      </c>
      <c r="AA279">
        <v>0</v>
      </c>
      <c r="AB279">
        <v>105</v>
      </c>
      <c r="AG279">
        <v>2025</v>
      </c>
      <c r="AH279">
        <v>1</v>
      </c>
      <c r="AI279" t="s">
        <v>6188</v>
      </c>
      <c r="AK279" t="s">
        <v>1515</v>
      </c>
    </row>
    <row r="280" spans="1:37" x14ac:dyDescent="0.25">
      <c r="A280" t="s">
        <v>1100</v>
      </c>
      <c r="B280" t="s">
        <v>6272</v>
      </c>
      <c r="C280" t="s">
        <v>6273</v>
      </c>
      <c r="D280" s="167">
        <v>45666.804861111101</v>
      </c>
      <c r="E280">
        <v>1</v>
      </c>
      <c r="F280" s="167">
        <v>45666.804861111101</v>
      </c>
      <c r="G280" s="167">
        <v>45666.816666666702</v>
      </c>
      <c r="H280" t="s">
        <v>6276</v>
      </c>
      <c r="I280" t="s">
        <v>1438</v>
      </c>
      <c r="J280">
        <v>6</v>
      </c>
      <c r="K280">
        <v>1</v>
      </c>
      <c r="L280" t="s">
        <v>1110</v>
      </c>
      <c r="M280" t="s">
        <v>1429</v>
      </c>
      <c r="N280" t="s">
        <v>1106</v>
      </c>
      <c r="O280" t="s">
        <v>1107</v>
      </c>
      <c r="P280" t="s">
        <v>1108</v>
      </c>
      <c r="Q280" t="s">
        <v>1109</v>
      </c>
      <c r="R280" t="s">
        <v>0</v>
      </c>
      <c r="U280">
        <v>56</v>
      </c>
      <c r="V280" t="s">
        <v>1757</v>
      </c>
      <c r="X280">
        <v>0</v>
      </c>
      <c r="Y280">
        <v>0</v>
      </c>
      <c r="AA280">
        <v>0</v>
      </c>
      <c r="AB280">
        <v>56</v>
      </c>
      <c r="AG280">
        <v>2025</v>
      </c>
      <c r="AH280">
        <v>1</v>
      </c>
      <c r="AI280" t="s">
        <v>6188</v>
      </c>
      <c r="AK280" t="s">
        <v>1515</v>
      </c>
    </row>
    <row r="281" spans="1:37" x14ac:dyDescent="0.25">
      <c r="A281" t="s">
        <v>1100</v>
      </c>
      <c r="B281" t="s">
        <v>6272</v>
      </c>
      <c r="C281" t="s">
        <v>6273</v>
      </c>
      <c r="D281" s="167">
        <v>45666.804861111101</v>
      </c>
      <c r="E281">
        <v>1</v>
      </c>
      <c r="F281" s="167">
        <v>45666.804861111101</v>
      </c>
      <c r="G281" s="167">
        <v>45666.816666666702</v>
      </c>
      <c r="H281" t="s">
        <v>6277</v>
      </c>
      <c r="I281" t="s">
        <v>1440</v>
      </c>
      <c r="J281">
        <v>6</v>
      </c>
      <c r="K281">
        <v>1</v>
      </c>
      <c r="L281" t="s">
        <v>1110</v>
      </c>
      <c r="M281" t="s">
        <v>1429</v>
      </c>
      <c r="N281" t="s">
        <v>1106</v>
      </c>
      <c r="O281" t="s">
        <v>1107</v>
      </c>
      <c r="P281" t="s">
        <v>1108</v>
      </c>
      <c r="Q281" t="s">
        <v>1109</v>
      </c>
      <c r="R281" t="s">
        <v>0</v>
      </c>
      <c r="U281">
        <v>70</v>
      </c>
      <c r="V281" t="s">
        <v>1757</v>
      </c>
      <c r="X281">
        <v>0</v>
      </c>
      <c r="Y281">
        <v>0</v>
      </c>
      <c r="AA281">
        <v>0</v>
      </c>
      <c r="AB281">
        <v>70</v>
      </c>
      <c r="AG281">
        <v>2025</v>
      </c>
      <c r="AH281">
        <v>1</v>
      </c>
      <c r="AI281" t="s">
        <v>6188</v>
      </c>
      <c r="AK281" t="s">
        <v>1515</v>
      </c>
    </row>
    <row r="282" spans="1:37" x14ac:dyDescent="0.25">
      <c r="A282" t="s">
        <v>1100</v>
      </c>
      <c r="B282" t="s">
        <v>6272</v>
      </c>
      <c r="C282" t="s">
        <v>6273</v>
      </c>
      <c r="D282" s="167">
        <v>45666.804861111101</v>
      </c>
      <c r="E282">
        <v>1</v>
      </c>
      <c r="F282" s="167">
        <v>45666.804861111101</v>
      </c>
      <c r="G282" s="167">
        <v>45666.816666666702</v>
      </c>
      <c r="H282" t="s">
        <v>6278</v>
      </c>
      <c r="I282" t="s">
        <v>1441</v>
      </c>
      <c r="J282">
        <v>6</v>
      </c>
      <c r="K282">
        <v>1</v>
      </c>
      <c r="L282" t="s">
        <v>1110</v>
      </c>
      <c r="M282" t="s">
        <v>1429</v>
      </c>
      <c r="N282" t="s">
        <v>1106</v>
      </c>
      <c r="O282" t="s">
        <v>1107</v>
      </c>
      <c r="P282" t="s">
        <v>1108</v>
      </c>
      <c r="Q282" t="s">
        <v>1109</v>
      </c>
      <c r="R282" t="s">
        <v>0</v>
      </c>
      <c r="U282">
        <v>52.5</v>
      </c>
      <c r="V282" t="s">
        <v>1757</v>
      </c>
      <c r="X282">
        <v>0</v>
      </c>
      <c r="Y282">
        <v>0</v>
      </c>
      <c r="AA282">
        <v>0</v>
      </c>
      <c r="AB282">
        <v>52.5</v>
      </c>
      <c r="AG282">
        <v>2025</v>
      </c>
      <c r="AH282">
        <v>1</v>
      </c>
      <c r="AI282" t="s">
        <v>6188</v>
      </c>
      <c r="AK282" t="s">
        <v>1515</v>
      </c>
    </row>
    <row r="283" spans="1:37" x14ac:dyDescent="0.25">
      <c r="A283" t="s">
        <v>1100</v>
      </c>
      <c r="B283" t="s">
        <v>6279</v>
      </c>
      <c r="C283" t="s">
        <v>6280</v>
      </c>
      <c r="D283" s="167">
        <v>45666.818055555603</v>
      </c>
      <c r="E283">
        <v>1</v>
      </c>
      <c r="F283" s="167">
        <v>45666.818055555603</v>
      </c>
      <c r="G283" s="167">
        <v>45666.843055555597</v>
      </c>
      <c r="H283" t="s">
        <v>6281</v>
      </c>
      <c r="I283" t="s">
        <v>1430</v>
      </c>
      <c r="J283">
        <v>6</v>
      </c>
      <c r="K283">
        <v>1</v>
      </c>
      <c r="L283" t="s">
        <v>1110</v>
      </c>
      <c r="M283" t="s">
        <v>1429</v>
      </c>
      <c r="N283" t="s">
        <v>1106</v>
      </c>
      <c r="O283" t="s">
        <v>1107</v>
      </c>
      <c r="P283" t="s">
        <v>1108</v>
      </c>
      <c r="Q283" t="s">
        <v>1109</v>
      </c>
      <c r="R283" t="s">
        <v>0</v>
      </c>
      <c r="U283">
        <v>70</v>
      </c>
      <c r="V283" t="s">
        <v>1798</v>
      </c>
      <c r="X283">
        <v>0</v>
      </c>
      <c r="Y283">
        <v>0</v>
      </c>
      <c r="AA283">
        <v>0</v>
      </c>
      <c r="AB283">
        <v>70</v>
      </c>
      <c r="AG283">
        <v>2025</v>
      </c>
      <c r="AH283">
        <v>1</v>
      </c>
      <c r="AI283" t="s">
        <v>6188</v>
      </c>
      <c r="AK283" t="s">
        <v>1515</v>
      </c>
    </row>
    <row r="284" spans="1:37" x14ac:dyDescent="0.25">
      <c r="A284" t="s">
        <v>1100</v>
      </c>
      <c r="B284" t="s">
        <v>6279</v>
      </c>
      <c r="C284" t="s">
        <v>6280</v>
      </c>
      <c r="D284" s="167">
        <v>45666.818055555603</v>
      </c>
      <c r="E284">
        <v>1</v>
      </c>
      <c r="F284" s="167">
        <v>45666.818055555603</v>
      </c>
      <c r="G284" s="167">
        <v>45666.843055555597</v>
      </c>
      <c r="H284" t="s">
        <v>6282</v>
      </c>
      <c r="I284" t="s">
        <v>1424</v>
      </c>
      <c r="J284">
        <v>6</v>
      </c>
      <c r="K284">
        <v>1</v>
      </c>
      <c r="L284" t="s">
        <v>1110</v>
      </c>
      <c r="M284" t="s">
        <v>1429</v>
      </c>
      <c r="N284" t="s">
        <v>1106</v>
      </c>
      <c r="O284" t="s">
        <v>1107</v>
      </c>
      <c r="P284" t="s">
        <v>1108</v>
      </c>
      <c r="Q284" t="s">
        <v>1109</v>
      </c>
      <c r="R284" t="s">
        <v>0</v>
      </c>
      <c r="U284">
        <v>0</v>
      </c>
      <c r="V284" t="s">
        <v>1798</v>
      </c>
      <c r="X284">
        <v>0</v>
      </c>
      <c r="Y284">
        <v>0</v>
      </c>
      <c r="AA284">
        <v>0</v>
      </c>
      <c r="AB284">
        <v>0</v>
      </c>
      <c r="AG284">
        <v>2025</v>
      </c>
      <c r="AH284">
        <v>1</v>
      </c>
      <c r="AI284" t="s">
        <v>6188</v>
      </c>
      <c r="AK284" t="s">
        <v>1515</v>
      </c>
    </row>
    <row r="285" spans="1:37" x14ac:dyDescent="0.25">
      <c r="A285" t="s">
        <v>1100</v>
      </c>
      <c r="B285" t="s">
        <v>6279</v>
      </c>
      <c r="C285" t="s">
        <v>6280</v>
      </c>
      <c r="D285" s="167">
        <v>45666.818055555603</v>
      </c>
      <c r="E285">
        <v>1</v>
      </c>
      <c r="F285" s="167">
        <v>45666.818055555603</v>
      </c>
      <c r="G285" s="167">
        <v>45666.843055555597</v>
      </c>
      <c r="H285" t="s">
        <v>6283</v>
      </c>
      <c r="I285" t="s">
        <v>1431</v>
      </c>
      <c r="J285">
        <v>6</v>
      </c>
      <c r="K285">
        <v>1</v>
      </c>
      <c r="L285" t="s">
        <v>1110</v>
      </c>
      <c r="M285" t="s">
        <v>1429</v>
      </c>
      <c r="N285" t="s">
        <v>1106</v>
      </c>
      <c r="O285" t="s">
        <v>1107</v>
      </c>
      <c r="P285" t="s">
        <v>1108</v>
      </c>
      <c r="Q285" t="s">
        <v>1109</v>
      </c>
      <c r="R285" t="s">
        <v>0</v>
      </c>
      <c r="U285">
        <v>105</v>
      </c>
      <c r="V285" t="s">
        <v>1798</v>
      </c>
      <c r="X285">
        <v>0</v>
      </c>
      <c r="Y285">
        <v>0</v>
      </c>
      <c r="AA285">
        <v>0</v>
      </c>
      <c r="AB285">
        <v>105</v>
      </c>
      <c r="AG285">
        <v>2025</v>
      </c>
      <c r="AH285">
        <v>1</v>
      </c>
      <c r="AI285" t="s">
        <v>6188</v>
      </c>
      <c r="AK285" t="s">
        <v>1515</v>
      </c>
    </row>
    <row r="286" spans="1:37" x14ac:dyDescent="0.25">
      <c r="A286" t="s">
        <v>1100</v>
      </c>
      <c r="B286" t="s">
        <v>6279</v>
      </c>
      <c r="C286" t="s">
        <v>6280</v>
      </c>
      <c r="D286" s="167">
        <v>45666.818055555603</v>
      </c>
      <c r="E286">
        <v>1</v>
      </c>
      <c r="F286" s="167">
        <v>45666.818055555603</v>
      </c>
      <c r="G286" s="167">
        <v>45666.843055555597</v>
      </c>
      <c r="H286" t="s">
        <v>6284</v>
      </c>
      <c r="I286" t="s">
        <v>1438</v>
      </c>
      <c r="J286">
        <v>6</v>
      </c>
      <c r="K286">
        <v>1</v>
      </c>
      <c r="L286" t="s">
        <v>1110</v>
      </c>
      <c r="M286" t="s">
        <v>1429</v>
      </c>
      <c r="N286" t="s">
        <v>1106</v>
      </c>
      <c r="O286" t="s">
        <v>1107</v>
      </c>
      <c r="P286" t="s">
        <v>1108</v>
      </c>
      <c r="Q286" t="s">
        <v>1109</v>
      </c>
      <c r="R286" t="s">
        <v>0</v>
      </c>
      <c r="U286">
        <v>56</v>
      </c>
      <c r="V286" t="s">
        <v>1798</v>
      </c>
      <c r="X286">
        <v>0</v>
      </c>
      <c r="Y286">
        <v>0</v>
      </c>
      <c r="AA286">
        <v>0</v>
      </c>
      <c r="AB286">
        <v>56</v>
      </c>
      <c r="AG286">
        <v>2025</v>
      </c>
      <c r="AH286">
        <v>1</v>
      </c>
      <c r="AI286" t="s">
        <v>6188</v>
      </c>
      <c r="AK286" t="s">
        <v>1515</v>
      </c>
    </row>
    <row r="287" spans="1:37" x14ac:dyDescent="0.25">
      <c r="A287" t="s">
        <v>1100</v>
      </c>
      <c r="B287" t="s">
        <v>6279</v>
      </c>
      <c r="C287" t="s">
        <v>6280</v>
      </c>
      <c r="D287" s="167">
        <v>45666.818055555603</v>
      </c>
      <c r="E287">
        <v>1</v>
      </c>
      <c r="F287" s="167">
        <v>45666.818055555603</v>
      </c>
      <c r="G287" s="167">
        <v>45666.843055555597</v>
      </c>
      <c r="H287" t="s">
        <v>6285</v>
      </c>
      <c r="I287" t="s">
        <v>1440</v>
      </c>
      <c r="J287">
        <v>6</v>
      </c>
      <c r="K287">
        <v>1</v>
      </c>
      <c r="L287" t="s">
        <v>1110</v>
      </c>
      <c r="M287" t="s">
        <v>1429</v>
      </c>
      <c r="N287" t="s">
        <v>1106</v>
      </c>
      <c r="O287" t="s">
        <v>1107</v>
      </c>
      <c r="P287" t="s">
        <v>1108</v>
      </c>
      <c r="Q287" t="s">
        <v>1109</v>
      </c>
      <c r="R287" t="s">
        <v>0</v>
      </c>
      <c r="U287">
        <v>70</v>
      </c>
      <c r="V287" t="s">
        <v>1798</v>
      </c>
      <c r="X287">
        <v>0</v>
      </c>
      <c r="Y287">
        <v>0</v>
      </c>
      <c r="AA287">
        <v>0</v>
      </c>
      <c r="AB287">
        <v>70</v>
      </c>
      <c r="AG287">
        <v>2025</v>
      </c>
      <c r="AH287">
        <v>1</v>
      </c>
      <c r="AI287" t="s">
        <v>6188</v>
      </c>
      <c r="AK287" t="s">
        <v>1515</v>
      </c>
    </row>
    <row r="288" spans="1:37" x14ac:dyDescent="0.25">
      <c r="A288" t="s">
        <v>1100</v>
      </c>
      <c r="B288" t="s">
        <v>6279</v>
      </c>
      <c r="C288" t="s">
        <v>6280</v>
      </c>
      <c r="D288" s="167">
        <v>45666.818055555603</v>
      </c>
      <c r="E288">
        <v>1</v>
      </c>
      <c r="F288" s="167">
        <v>45666.818055555603</v>
      </c>
      <c r="G288" s="167">
        <v>45666.843055555597</v>
      </c>
      <c r="H288" t="s">
        <v>6286</v>
      </c>
      <c r="I288" t="s">
        <v>1441</v>
      </c>
      <c r="J288">
        <v>6</v>
      </c>
      <c r="K288">
        <v>1</v>
      </c>
      <c r="L288" t="s">
        <v>1110</v>
      </c>
      <c r="M288" t="s">
        <v>1429</v>
      </c>
      <c r="N288" t="s">
        <v>1106</v>
      </c>
      <c r="O288" t="s">
        <v>1107</v>
      </c>
      <c r="P288" t="s">
        <v>1108</v>
      </c>
      <c r="Q288" t="s">
        <v>1109</v>
      </c>
      <c r="R288" t="s">
        <v>0</v>
      </c>
      <c r="U288">
        <v>52.5</v>
      </c>
      <c r="V288" t="s">
        <v>1798</v>
      </c>
      <c r="X288">
        <v>0</v>
      </c>
      <c r="Y288">
        <v>0</v>
      </c>
      <c r="AA288">
        <v>0</v>
      </c>
      <c r="AB288">
        <v>52.5</v>
      </c>
      <c r="AG288">
        <v>2025</v>
      </c>
      <c r="AH288">
        <v>1</v>
      </c>
      <c r="AI288" t="s">
        <v>6188</v>
      </c>
      <c r="AK288" t="s">
        <v>1515</v>
      </c>
    </row>
    <row r="289" spans="1:37" x14ac:dyDescent="0.25">
      <c r="A289" t="s">
        <v>1100</v>
      </c>
      <c r="B289" t="s">
        <v>6279</v>
      </c>
      <c r="C289" t="s">
        <v>6280</v>
      </c>
      <c r="D289" s="167">
        <v>45666.818055555603</v>
      </c>
      <c r="E289">
        <v>1</v>
      </c>
      <c r="F289" s="167">
        <v>45666.818055555603</v>
      </c>
      <c r="G289" s="167">
        <v>45666.843055555597</v>
      </c>
      <c r="H289" t="s">
        <v>6287</v>
      </c>
      <c r="I289" t="s">
        <v>1474</v>
      </c>
      <c r="J289">
        <v>6</v>
      </c>
      <c r="K289">
        <v>1</v>
      </c>
      <c r="L289" t="s">
        <v>1110</v>
      </c>
      <c r="M289" t="s">
        <v>1429</v>
      </c>
      <c r="N289" t="s">
        <v>1106</v>
      </c>
      <c r="O289" t="s">
        <v>1107</v>
      </c>
      <c r="P289" t="s">
        <v>1108</v>
      </c>
      <c r="Q289" t="s">
        <v>1109</v>
      </c>
      <c r="R289" t="s">
        <v>0</v>
      </c>
      <c r="U289">
        <v>192.5</v>
      </c>
      <c r="V289" t="s">
        <v>1798</v>
      </c>
      <c r="X289">
        <v>0</v>
      </c>
      <c r="Y289">
        <v>0</v>
      </c>
      <c r="AA289">
        <v>0</v>
      </c>
      <c r="AB289">
        <v>192.5</v>
      </c>
      <c r="AG289">
        <v>2025</v>
      </c>
      <c r="AH289">
        <v>1</v>
      </c>
      <c r="AI289" t="s">
        <v>6188</v>
      </c>
      <c r="AK289" t="s">
        <v>1515</v>
      </c>
    </row>
    <row r="290" spans="1:37" x14ac:dyDescent="0.25">
      <c r="A290" t="s">
        <v>1100</v>
      </c>
      <c r="B290" t="s">
        <v>6288</v>
      </c>
      <c r="C290" t="s">
        <v>2510</v>
      </c>
      <c r="D290" s="167">
        <v>45668.491666666698</v>
      </c>
      <c r="E290">
        <v>1</v>
      </c>
      <c r="F290" s="167">
        <v>45668.491666666698</v>
      </c>
      <c r="G290" s="167">
        <v>45668.530555555597</v>
      </c>
      <c r="H290" t="s">
        <v>6289</v>
      </c>
      <c r="I290" t="s">
        <v>1424</v>
      </c>
      <c r="J290">
        <v>6</v>
      </c>
      <c r="K290">
        <v>1</v>
      </c>
      <c r="L290" t="s">
        <v>1105</v>
      </c>
      <c r="M290" t="s">
        <v>1425</v>
      </c>
      <c r="N290" t="s">
        <v>1102</v>
      </c>
      <c r="O290" t="s">
        <v>1103</v>
      </c>
      <c r="P290" t="s">
        <v>1102</v>
      </c>
      <c r="Q290" t="s">
        <v>1103</v>
      </c>
      <c r="R290" t="s">
        <v>0</v>
      </c>
      <c r="U290">
        <v>0</v>
      </c>
      <c r="V290" t="s">
        <v>2290</v>
      </c>
      <c r="X290">
        <v>0</v>
      </c>
      <c r="Y290">
        <v>0</v>
      </c>
      <c r="AA290">
        <v>0</v>
      </c>
      <c r="AB290">
        <v>0</v>
      </c>
      <c r="AG290">
        <v>2025</v>
      </c>
      <c r="AH290">
        <v>1</v>
      </c>
      <c r="AI290" t="s">
        <v>6290</v>
      </c>
      <c r="AK290" t="s">
        <v>1515</v>
      </c>
    </row>
    <row r="291" spans="1:37" x14ac:dyDescent="0.25">
      <c r="A291" t="s">
        <v>1100</v>
      </c>
      <c r="B291" t="s">
        <v>6288</v>
      </c>
      <c r="C291" t="s">
        <v>2510</v>
      </c>
      <c r="D291" s="167">
        <v>45668.491666666698</v>
      </c>
      <c r="E291">
        <v>1</v>
      </c>
      <c r="F291" s="167">
        <v>45668.491666666698</v>
      </c>
      <c r="G291" s="167">
        <v>45668.530555555597</v>
      </c>
      <c r="H291" t="s">
        <v>6291</v>
      </c>
      <c r="I291" t="s">
        <v>1424</v>
      </c>
      <c r="J291">
        <v>6</v>
      </c>
      <c r="K291">
        <v>1</v>
      </c>
      <c r="L291" t="s">
        <v>1105</v>
      </c>
      <c r="M291" t="s">
        <v>1425</v>
      </c>
      <c r="N291" t="s">
        <v>1102</v>
      </c>
      <c r="O291" t="s">
        <v>1103</v>
      </c>
      <c r="P291" t="s">
        <v>1102</v>
      </c>
      <c r="Q291" t="s">
        <v>1103</v>
      </c>
      <c r="R291" t="s">
        <v>0</v>
      </c>
      <c r="U291">
        <v>0</v>
      </c>
      <c r="V291" t="s">
        <v>2290</v>
      </c>
      <c r="X291">
        <v>0</v>
      </c>
      <c r="Y291">
        <v>0</v>
      </c>
      <c r="AA291">
        <v>0</v>
      </c>
      <c r="AB291">
        <v>0</v>
      </c>
      <c r="AG291">
        <v>2025</v>
      </c>
      <c r="AH291">
        <v>1</v>
      </c>
      <c r="AI291" t="s">
        <v>6290</v>
      </c>
      <c r="AK291" t="s">
        <v>1515</v>
      </c>
    </row>
    <row r="292" spans="1:37" x14ac:dyDescent="0.25">
      <c r="A292" t="s">
        <v>1100</v>
      </c>
      <c r="B292" t="s">
        <v>6288</v>
      </c>
      <c r="C292" t="s">
        <v>2510</v>
      </c>
      <c r="D292" s="167">
        <v>45668.491666666698</v>
      </c>
      <c r="E292">
        <v>1</v>
      </c>
      <c r="F292" s="167">
        <v>45668.491666666698</v>
      </c>
      <c r="G292" s="167">
        <v>45668.530555555597</v>
      </c>
      <c r="H292" t="s">
        <v>6292</v>
      </c>
      <c r="I292" t="s">
        <v>1487</v>
      </c>
      <c r="J292">
        <v>6</v>
      </c>
      <c r="K292">
        <v>1</v>
      </c>
      <c r="L292" t="s">
        <v>1105</v>
      </c>
      <c r="M292" t="s">
        <v>1425</v>
      </c>
      <c r="N292" t="s">
        <v>1102</v>
      </c>
      <c r="O292" t="s">
        <v>1103</v>
      </c>
      <c r="P292" t="s">
        <v>1102</v>
      </c>
      <c r="Q292" t="s">
        <v>1103</v>
      </c>
      <c r="R292" t="s">
        <v>0</v>
      </c>
      <c r="T292" t="s">
        <v>6293</v>
      </c>
      <c r="U292">
        <v>144</v>
      </c>
      <c r="V292" t="s">
        <v>2290</v>
      </c>
      <c r="X292">
        <v>0</v>
      </c>
      <c r="Y292">
        <v>0</v>
      </c>
      <c r="AA292">
        <v>0</v>
      </c>
      <c r="AB292">
        <v>144</v>
      </c>
      <c r="AG292">
        <v>2025</v>
      </c>
      <c r="AH292">
        <v>1</v>
      </c>
      <c r="AI292" t="s">
        <v>6290</v>
      </c>
      <c r="AK292" t="s">
        <v>1515</v>
      </c>
    </row>
    <row r="293" spans="1:37" x14ac:dyDescent="0.25">
      <c r="A293" t="s">
        <v>1100</v>
      </c>
      <c r="B293" t="s">
        <v>6288</v>
      </c>
      <c r="C293" t="s">
        <v>2510</v>
      </c>
      <c r="D293" s="167">
        <v>45668.491666666698</v>
      </c>
      <c r="E293">
        <v>1</v>
      </c>
      <c r="F293" s="167">
        <v>45668.491666666698</v>
      </c>
      <c r="G293" s="167">
        <v>45668.530555555597</v>
      </c>
      <c r="H293" t="s">
        <v>6294</v>
      </c>
      <c r="I293" t="s">
        <v>1482</v>
      </c>
      <c r="J293">
        <v>6</v>
      </c>
      <c r="K293">
        <v>1</v>
      </c>
      <c r="L293" t="s">
        <v>1105</v>
      </c>
      <c r="M293" t="s">
        <v>1425</v>
      </c>
      <c r="N293" t="s">
        <v>1102</v>
      </c>
      <c r="O293" t="s">
        <v>1103</v>
      </c>
      <c r="P293" t="s">
        <v>1102</v>
      </c>
      <c r="Q293" t="s">
        <v>1103</v>
      </c>
      <c r="R293" t="s">
        <v>0</v>
      </c>
      <c r="T293" t="s">
        <v>6293</v>
      </c>
      <c r="U293">
        <v>168</v>
      </c>
      <c r="V293" t="s">
        <v>2290</v>
      </c>
      <c r="X293">
        <v>0</v>
      </c>
      <c r="Y293">
        <v>0</v>
      </c>
      <c r="AA293">
        <v>0</v>
      </c>
      <c r="AB293">
        <v>168</v>
      </c>
      <c r="AG293">
        <v>2025</v>
      </c>
      <c r="AH293">
        <v>1</v>
      </c>
      <c r="AI293" t="s">
        <v>6290</v>
      </c>
      <c r="AK293" t="s">
        <v>1515</v>
      </c>
    </row>
    <row r="294" spans="1:37" x14ac:dyDescent="0.25">
      <c r="A294" t="s">
        <v>1100</v>
      </c>
      <c r="B294" t="s">
        <v>6288</v>
      </c>
      <c r="C294" t="s">
        <v>2510</v>
      </c>
      <c r="D294" s="167">
        <v>45668.491666666698</v>
      </c>
      <c r="E294">
        <v>1</v>
      </c>
      <c r="F294" s="167">
        <v>45668.491666666698</v>
      </c>
      <c r="G294" s="167">
        <v>45668.530555555597</v>
      </c>
      <c r="H294" t="s">
        <v>6295</v>
      </c>
      <c r="I294" t="s">
        <v>1433</v>
      </c>
      <c r="J294">
        <v>6</v>
      </c>
      <c r="K294">
        <v>1</v>
      </c>
      <c r="L294" t="s">
        <v>1105</v>
      </c>
      <c r="M294" t="s">
        <v>1425</v>
      </c>
      <c r="N294" t="s">
        <v>1102</v>
      </c>
      <c r="O294" t="s">
        <v>1103</v>
      </c>
      <c r="P294" t="s">
        <v>1102</v>
      </c>
      <c r="Q294" t="s">
        <v>1103</v>
      </c>
      <c r="R294" t="s">
        <v>0</v>
      </c>
      <c r="T294" t="s">
        <v>6296</v>
      </c>
      <c r="U294">
        <v>264</v>
      </c>
      <c r="V294" t="s">
        <v>2290</v>
      </c>
      <c r="X294">
        <v>0</v>
      </c>
      <c r="Y294">
        <v>0</v>
      </c>
      <c r="AA294">
        <v>0</v>
      </c>
      <c r="AB294">
        <v>264</v>
      </c>
      <c r="AG294">
        <v>2025</v>
      </c>
      <c r="AH294">
        <v>1</v>
      </c>
      <c r="AI294" t="s">
        <v>6290</v>
      </c>
      <c r="AK294" t="s">
        <v>1515</v>
      </c>
    </row>
    <row r="295" spans="1:37" x14ac:dyDescent="0.25">
      <c r="A295" t="s">
        <v>1100</v>
      </c>
      <c r="B295" t="s">
        <v>6288</v>
      </c>
      <c r="C295" t="s">
        <v>2510</v>
      </c>
      <c r="D295" s="167">
        <v>45668.491666666698</v>
      </c>
      <c r="E295">
        <v>1</v>
      </c>
      <c r="F295" s="167">
        <v>45668.491666666698</v>
      </c>
      <c r="G295" s="167">
        <v>45668.530555555597</v>
      </c>
      <c r="H295" t="s">
        <v>6297</v>
      </c>
      <c r="I295" t="s">
        <v>1433</v>
      </c>
      <c r="J295">
        <v>6</v>
      </c>
      <c r="K295">
        <v>1</v>
      </c>
      <c r="L295" t="s">
        <v>1105</v>
      </c>
      <c r="M295" t="s">
        <v>1425</v>
      </c>
      <c r="N295" t="s">
        <v>1102</v>
      </c>
      <c r="O295" t="s">
        <v>1103</v>
      </c>
      <c r="P295" t="s">
        <v>1102</v>
      </c>
      <c r="Q295" t="s">
        <v>1103</v>
      </c>
      <c r="R295" t="s">
        <v>0</v>
      </c>
      <c r="T295" t="s">
        <v>6296</v>
      </c>
      <c r="U295">
        <v>264</v>
      </c>
      <c r="V295" t="s">
        <v>2290</v>
      </c>
      <c r="X295">
        <v>0</v>
      </c>
      <c r="Y295">
        <v>0</v>
      </c>
      <c r="AA295">
        <v>0</v>
      </c>
      <c r="AB295">
        <v>264</v>
      </c>
      <c r="AG295">
        <v>2025</v>
      </c>
      <c r="AH295">
        <v>1</v>
      </c>
      <c r="AI295" t="s">
        <v>6290</v>
      </c>
      <c r="AK295" t="s">
        <v>1515</v>
      </c>
    </row>
    <row r="296" spans="1:37" x14ac:dyDescent="0.25">
      <c r="A296" t="s">
        <v>1100</v>
      </c>
      <c r="B296" t="s">
        <v>6298</v>
      </c>
      <c r="C296" t="s">
        <v>2291</v>
      </c>
      <c r="D296" s="167">
        <v>45668.495833333298</v>
      </c>
      <c r="E296">
        <v>1</v>
      </c>
      <c r="F296" s="167">
        <v>45668.495833333298</v>
      </c>
      <c r="G296" s="167">
        <v>45668.565972222197</v>
      </c>
      <c r="H296" t="s">
        <v>6299</v>
      </c>
      <c r="I296" t="s">
        <v>1478</v>
      </c>
      <c r="J296">
        <v>6</v>
      </c>
      <c r="K296">
        <v>1</v>
      </c>
      <c r="L296" t="s">
        <v>2418</v>
      </c>
      <c r="M296" t="s">
        <v>5680</v>
      </c>
      <c r="N296" t="s">
        <v>1102</v>
      </c>
      <c r="O296" t="s">
        <v>1103</v>
      </c>
      <c r="P296" t="s">
        <v>1102</v>
      </c>
      <c r="Q296" t="s">
        <v>1103</v>
      </c>
      <c r="R296" t="s">
        <v>0</v>
      </c>
      <c r="T296" t="s">
        <v>6300</v>
      </c>
      <c r="U296">
        <v>105.6</v>
      </c>
      <c r="V296" t="s">
        <v>1752</v>
      </c>
      <c r="X296">
        <v>0</v>
      </c>
      <c r="Y296">
        <v>0</v>
      </c>
      <c r="AA296">
        <v>0</v>
      </c>
      <c r="AB296">
        <v>105.6</v>
      </c>
      <c r="AG296">
        <v>2025</v>
      </c>
      <c r="AH296">
        <v>1</v>
      </c>
      <c r="AI296" t="s">
        <v>6301</v>
      </c>
      <c r="AK296" t="s">
        <v>1515</v>
      </c>
    </row>
    <row r="297" spans="1:37" x14ac:dyDescent="0.25">
      <c r="A297" t="s">
        <v>1100</v>
      </c>
      <c r="B297" t="s">
        <v>6298</v>
      </c>
      <c r="C297" t="s">
        <v>2291</v>
      </c>
      <c r="D297" s="167">
        <v>45668.495833333298</v>
      </c>
      <c r="E297">
        <v>1</v>
      </c>
      <c r="F297" s="167">
        <v>45668.495833333298</v>
      </c>
      <c r="G297" s="167">
        <v>45668.565972222197</v>
      </c>
      <c r="H297" t="s">
        <v>6302</v>
      </c>
      <c r="I297" t="s">
        <v>1478</v>
      </c>
      <c r="J297">
        <v>6</v>
      </c>
      <c r="K297">
        <v>1</v>
      </c>
      <c r="L297" t="s">
        <v>2418</v>
      </c>
      <c r="M297" t="s">
        <v>5680</v>
      </c>
      <c r="N297" t="s">
        <v>1102</v>
      </c>
      <c r="O297" t="s">
        <v>1103</v>
      </c>
      <c r="P297" t="s">
        <v>1102</v>
      </c>
      <c r="Q297" t="s">
        <v>1103</v>
      </c>
      <c r="R297" t="s">
        <v>0</v>
      </c>
      <c r="T297" t="s">
        <v>6300</v>
      </c>
      <c r="U297">
        <v>105.6</v>
      </c>
      <c r="V297" t="s">
        <v>1752</v>
      </c>
      <c r="X297">
        <v>0</v>
      </c>
      <c r="Y297">
        <v>0</v>
      </c>
      <c r="AA297">
        <v>0</v>
      </c>
      <c r="AB297">
        <v>105.6</v>
      </c>
      <c r="AG297">
        <v>2025</v>
      </c>
      <c r="AH297">
        <v>1</v>
      </c>
      <c r="AI297" t="s">
        <v>6301</v>
      </c>
      <c r="AK297" t="s">
        <v>1515</v>
      </c>
    </row>
    <row r="298" spans="1:37" x14ac:dyDescent="0.25">
      <c r="A298" t="s">
        <v>1100</v>
      </c>
      <c r="B298" t="s">
        <v>6298</v>
      </c>
      <c r="C298" t="s">
        <v>2291</v>
      </c>
      <c r="D298" s="167">
        <v>45668.495833333298</v>
      </c>
      <c r="E298">
        <v>1</v>
      </c>
      <c r="F298" s="167">
        <v>45668.495833333298</v>
      </c>
      <c r="G298" s="167">
        <v>45668.565972222197</v>
      </c>
      <c r="H298" t="s">
        <v>6303</v>
      </c>
      <c r="I298" t="s">
        <v>1474</v>
      </c>
      <c r="J298">
        <v>6</v>
      </c>
      <c r="K298">
        <v>1</v>
      </c>
      <c r="L298" t="s">
        <v>2418</v>
      </c>
      <c r="M298" t="s">
        <v>5680</v>
      </c>
      <c r="N298" t="s">
        <v>1102</v>
      </c>
      <c r="O298" t="s">
        <v>1103</v>
      </c>
      <c r="P298" t="s">
        <v>1102</v>
      </c>
      <c r="Q298" t="s">
        <v>1103</v>
      </c>
      <c r="R298" t="s">
        <v>0</v>
      </c>
      <c r="T298" t="s">
        <v>6304</v>
      </c>
      <c r="U298">
        <v>120</v>
      </c>
      <c r="V298" t="s">
        <v>1752</v>
      </c>
      <c r="X298">
        <v>0</v>
      </c>
      <c r="Y298">
        <v>0</v>
      </c>
      <c r="AA298">
        <v>0</v>
      </c>
      <c r="AB298">
        <v>120</v>
      </c>
      <c r="AG298">
        <v>2025</v>
      </c>
      <c r="AH298">
        <v>1</v>
      </c>
      <c r="AI298" t="s">
        <v>6301</v>
      </c>
      <c r="AK298" t="s">
        <v>1515</v>
      </c>
    </row>
    <row r="299" spans="1:37" x14ac:dyDescent="0.25">
      <c r="A299" t="s">
        <v>1100</v>
      </c>
      <c r="B299" t="s">
        <v>6298</v>
      </c>
      <c r="C299" t="s">
        <v>2291</v>
      </c>
      <c r="D299" s="167">
        <v>45668.495833333298</v>
      </c>
      <c r="E299">
        <v>1</v>
      </c>
      <c r="F299" s="167">
        <v>45668.495833333298</v>
      </c>
      <c r="G299" s="167">
        <v>45668.565972222197</v>
      </c>
      <c r="H299" t="s">
        <v>6305</v>
      </c>
      <c r="I299" t="s">
        <v>1449</v>
      </c>
      <c r="J299">
        <v>6</v>
      </c>
      <c r="K299">
        <v>1</v>
      </c>
      <c r="L299" t="s">
        <v>2418</v>
      </c>
      <c r="M299" t="s">
        <v>5680</v>
      </c>
      <c r="N299" t="s">
        <v>1102</v>
      </c>
      <c r="O299" t="s">
        <v>1103</v>
      </c>
      <c r="P299" t="s">
        <v>1102</v>
      </c>
      <c r="Q299" t="s">
        <v>1103</v>
      </c>
      <c r="R299" t="s">
        <v>0</v>
      </c>
      <c r="T299" t="s">
        <v>6304</v>
      </c>
      <c r="U299">
        <v>144</v>
      </c>
      <c r="V299" t="s">
        <v>1752</v>
      </c>
      <c r="X299">
        <v>0</v>
      </c>
      <c r="Y299">
        <v>0</v>
      </c>
      <c r="AA299">
        <v>0</v>
      </c>
      <c r="AB299">
        <v>144</v>
      </c>
      <c r="AG299">
        <v>2025</v>
      </c>
      <c r="AH299">
        <v>1</v>
      </c>
      <c r="AI299" t="s">
        <v>6301</v>
      </c>
      <c r="AK299" t="s">
        <v>1515</v>
      </c>
    </row>
    <row r="300" spans="1:37" x14ac:dyDescent="0.25">
      <c r="A300" t="s">
        <v>1100</v>
      </c>
      <c r="B300" t="s">
        <v>6306</v>
      </c>
      <c r="C300" t="s">
        <v>6307</v>
      </c>
      <c r="D300" s="167">
        <v>45668.531944444403</v>
      </c>
      <c r="E300">
        <v>1</v>
      </c>
      <c r="F300" s="167">
        <v>45668.531944444403</v>
      </c>
      <c r="G300" s="167">
        <v>45668.556944444397</v>
      </c>
      <c r="H300" t="s">
        <v>6308</v>
      </c>
      <c r="I300" t="s">
        <v>1430</v>
      </c>
      <c r="J300">
        <v>6</v>
      </c>
      <c r="K300">
        <v>1</v>
      </c>
      <c r="L300" t="s">
        <v>1110</v>
      </c>
      <c r="M300" t="s">
        <v>1429</v>
      </c>
      <c r="N300" t="s">
        <v>1102</v>
      </c>
      <c r="O300" t="s">
        <v>1103</v>
      </c>
      <c r="P300" t="s">
        <v>1102</v>
      </c>
      <c r="Q300" t="s">
        <v>1103</v>
      </c>
      <c r="R300" t="s">
        <v>0</v>
      </c>
      <c r="T300" t="s">
        <v>6309</v>
      </c>
      <c r="U300">
        <v>48</v>
      </c>
      <c r="V300" t="s">
        <v>6310</v>
      </c>
      <c r="X300">
        <v>0</v>
      </c>
      <c r="Y300">
        <v>0</v>
      </c>
      <c r="AA300">
        <v>0</v>
      </c>
      <c r="AB300">
        <v>48</v>
      </c>
      <c r="AG300">
        <v>2025</v>
      </c>
      <c r="AH300">
        <v>1</v>
      </c>
      <c r="AI300" t="s">
        <v>6311</v>
      </c>
      <c r="AK300" t="s">
        <v>1515</v>
      </c>
    </row>
    <row r="301" spans="1:37" x14ac:dyDescent="0.25">
      <c r="A301" t="s">
        <v>1100</v>
      </c>
      <c r="B301" t="s">
        <v>6306</v>
      </c>
      <c r="C301" t="s">
        <v>6307</v>
      </c>
      <c r="D301" s="167">
        <v>45668.531944444403</v>
      </c>
      <c r="E301">
        <v>1</v>
      </c>
      <c r="F301" s="167">
        <v>45668.531944444403</v>
      </c>
      <c r="G301" s="167">
        <v>45668.556944444397</v>
      </c>
      <c r="H301" t="s">
        <v>6312</v>
      </c>
      <c r="I301" t="s">
        <v>1431</v>
      </c>
      <c r="J301">
        <v>6</v>
      </c>
      <c r="K301">
        <v>1</v>
      </c>
      <c r="L301" t="s">
        <v>1110</v>
      </c>
      <c r="M301" t="s">
        <v>1429</v>
      </c>
      <c r="N301" t="s">
        <v>1102</v>
      </c>
      <c r="O301" t="s">
        <v>1103</v>
      </c>
      <c r="P301" t="s">
        <v>1102</v>
      </c>
      <c r="Q301" t="s">
        <v>1103</v>
      </c>
      <c r="R301" t="s">
        <v>0</v>
      </c>
      <c r="T301" t="s">
        <v>6309</v>
      </c>
      <c r="U301">
        <v>72</v>
      </c>
      <c r="V301" t="s">
        <v>6310</v>
      </c>
      <c r="X301">
        <v>0</v>
      </c>
      <c r="Y301">
        <v>0</v>
      </c>
      <c r="AA301">
        <v>0</v>
      </c>
      <c r="AB301">
        <v>72</v>
      </c>
      <c r="AG301">
        <v>2025</v>
      </c>
      <c r="AH301">
        <v>1</v>
      </c>
      <c r="AI301" t="s">
        <v>6311</v>
      </c>
      <c r="AK301" t="s">
        <v>1515</v>
      </c>
    </row>
    <row r="302" spans="1:37" x14ac:dyDescent="0.25">
      <c r="A302" t="s">
        <v>1100</v>
      </c>
      <c r="B302" t="s">
        <v>6306</v>
      </c>
      <c r="C302" t="s">
        <v>6307</v>
      </c>
      <c r="D302" s="167">
        <v>45668.531944444403</v>
      </c>
      <c r="E302">
        <v>1</v>
      </c>
      <c r="F302" s="167">
        <v>45668.531944444403</v>
      </c>
      <c r="G302" s="167">
        <v>45668.556944444397</v>
      </c>
      <c r="H302" t="s">
        <v>6313</v>
      </c>
      <c r="I302" t="s">
        <v>1438</v>
      </c>
      <c r="J302">
        <v>6</v>
      </c>
      <c r="K302">
        <v>1</v>
      </c>
      <c r="L302" t="s">
        <v>1110</v>
      </c>
      <c r="M302" t="s">
        <v>1429</v>
      </c>
      <c r="N302" t="s">
        <v>1102</v>
      </c>
      <c r="O302" t="s">
        <v>1103</v>
      </c>
      <c r="P302" t="s">
        <v>1102</v>
      </c>
      <c r="Q302" t="s">
        <v>1103</v>
      </c>
      <c r="R302" t="s">
        <v>0</v>
      </c>
      <c r="T302" t="s">
        <v>6314</v>
      </c>
      <c r="U302">
        <v>38.4</v>
      </c>
      <c r="V302" t="s">
        <v>6310</v>
      </c>
      <c r="X302">
        <v>0</v>
      </c>
      <c r="Y302">
        <v>0</v>
      </c>
      <c r="AA302">
        <v>0</v>
      </c>
      <c r="AB302">
        <v>38.4</v>
      </c>
      <c r="AG302">
        <v>2025</v>
      </c>
      <c r="AH302">
        <v>1</v>
      </c>
      <c r="AI302" t="s">
        <v>6311</v>
      </c>
      <c r="AK302" t="s">
        <v>1515</v>
      </c>
    </row>
    <row r="303" spans="1:37" x14ac:dyDescent="0.25">
      <c r="A303" t="s">
        <v>1100</v>
      </c>
      <c r="B303" t="s">
        <v>6306</v>
      </c>
      <c r="C303" t="s">
        <v>6307</v>
      </c>
      <c r="D303" s="167">
        <v>45668.531944444403</v>
      </c>
      <c r="E303">
        <v>1</v>
      </c>
      <c r="F303" s="167">
        <v>45668.531944444403</v>
      </c>
      <c r="G303" s="167">
        <v>45668.556944444397</v>
      </c>
      <c r="H303" t="s">
        <v>6315</v>
      </c>
      <c r="I303" t="s">
        <v>1440</v>
      </c>
      <c r="J303">
        <v>6</v>
      </c>
      <c r="K303">
        <v>1</v>
      </c>
      <c r="L303" t="s">
        <v>1110</v>
      </c>
      <c r="M303" t="s">
        <v>1429</v>
      </c>
      <c r="N303" t="s">
        <v>1102</v>
      </c>
      <c r="O303" t="s">
        <v>1103</v>
      </c>
      <c r="P303" t="s">
        <v>1102</v>
      </c>
      <c r="Q303" t="s">
        <v>1103</v>
      </c>
      <c r="R303" t="s">
        <v>0</v>
      </c>
      <c r="T303" t="s">
        <v>6314</v>
      </c>
      <c r="U303">
        <v>48</v>
      </c>
      <c r="V303" t="s">
        <v>6310</v>
      </c>
      <c r="X303">
        <v>0</v>
      </c>
      <c r="Y303">
        <v>0</v>
      </c>
      <c r="AA303">
        <v>0</v>
      </c>
      <c r="AB303">
        <v>48</v>
      </c>
      <c r="AG303">
        <v>2025</v>
      </c>
      <c r="AH303">
        <v>1</v>
      </c>
      <c r="AI303" t="s">
        <v>6311</v>
      </c>
      <c r="AK303" t="s">
        <v>1515</v>
      </c>
    </row>
    <row r="304" spans="1:37" x14ac:dyDescent="0.25">
      <c r="A304" t="s">
        <v>1100</v>
      </c>
      <c r="B304" t="s">
        <v>6306</v>
      </c>
      <c r="C304" t="s">
        <v>6307</v>
      </c>
      <c r="D304" s="167">
        <v>45668.531944444403</v>
      </c>
      <c r="E304">
        <v>1</v>
      </c>
      <c r="F304" s="167">
        <v>45668.531944444403</v>
      </c>
      <c r="G304" s="167">
        <v>45668.556944444397</v>
      </c>
      <c r="H304" t="s">
        <v>6316</v>
      </c>
      <c r="I304" t="s">
        <v>1441</v>
      </c>
      <c r="J304">
        <v>6</v>
      </c>
      <c r="K304">
        <v>1</v>
      </c>
      <c r="L304" t="s">
        <v>1110</v>
      </c>
      <c r="M304" t="s">
        <v>1429</v>
      </c>
      <c r="N304" t="s">
        <v>1102</v>
      </c>
      <c r="O304" t="s">
        <v>1103</v>
      </c>
      <c r="P304" t="s">
        <v>1102</v>
      </c>
      <c r="Q304" t="s">
        <v>1103</v>
      </c>
      <c r="R304" t="s">
        <v>0</v>
      </c>
      <c r="T304" t="s">
        <v>6314</v>
      </c>
      <c r="U304">
        <v>36</v>
      </c>
      <c r="V304" t="s">
        <v>6310</v>
      </c>
      <c r="X304">
        <v>0</v>
      </c>
      <c r="Y304">
        <v>0</v>
      </c>
      <c r="AA304">
        <v>0</v>
      </c>
      <c r="AB304">
        <v>36</v>
      </c>
      <c r="AG304">
        <v>2025</v>
      </c>
      <c r="AH304">
        <v>1</v>
      </c>
      <c r="AI304" t="s">
        <v>6311</v>
      </c>
      <c r="AK304" t="s">
        <v>1515</v>
      </c>
    </row>
    <row r="305" spans="1:38" x14ac:dyDescent="0.25">
      <c r="A305" t="s">
        <v>1100</v>
      </c>
      <c r="B305" t="s">
        <v>6317</v>
      </c>
      <c r="C305" t="s">
        <v>2036</v>
      </c>
      <c r="D305" s="167">
        <v>45668.590277777803</v>
      </c>
      <c r="E305">
        <v>1</v>
      </c>
      <c r="F305" s="167">
        <v>45668.590277777803</v>
      </c>
      <c r="G305" s="167">
        <v>45668.642361111102</v>
      </c>
      <c r="H305" t="s">
        <v>6318</v>
      </c>
      <c r="I305" t="s">
        <v>1424</v>
      </c>
      <c r="J305">
        <v>6</v>
      </c>
      <c r="K305">
        <v>1</v>
      </c>
      <c r="L305" t="s">
        <v>1110</v>
      </c>
      <c r="M305" t="s">
        <v>1429</v>
      </c>
      <c r="N305" t="s">
        <v>1102</v>
      </c>
      <c r="O305" t="s">
        <v>1103</v>
      </c>
      <c r="P305" t="s">
        <v>1102</v>
      </c>
      <c r="Q305" t="s">
        <v>1103</v>
      </c>
      <c r="R305" t="s">
        <v>0</v>
      </c>
      <c r="U305">
        <v>0</v>
      </c>
      <c r="V305" t="s">
        <v>6319</v>
      </c>
      <c r="X305">
        <v>0</v>
      </c>
      <c r="Y305">
        <v>0</v>
      </c>
      <c r="AA305">
        <v>0</v>
      </c>
      <c r="AB305">
        <v>0</v>
      </c>
      <c r="AG305">
        <v>2025</v>
      </c>
      <c r="AH305">
        <v>1</v>
      </c>
      <c r="AI305" t="s">
        <v>6311</v>
      </c>
      <c r="AK305" t="s">
        <v>1515</v>
      </c>
    </row>
    <row r="306" spans="1:38" x14ac:dyDescent="0.25">
      <c r="A306" t="s">
        <v>1100</v>
      </c>
      <c r="B306" t="s">
        <v>6317</v>
      </c>
      <c r="C306" t="s">
        <v>2036</v>
      </c>
      <c r="D306" s="167">
        <v>45668.590277777803</v>
      </c>
      <c r="E306">
        <v>1</v>
      </c>
      <c r="F306" s="167">
        <v>45668.590277777803</v>
      </c>
      <c r="G306" s="167">
        <v>45668.642361111102</v>
      </c>
      <c r="H306" t="s">
        <v>6320</v>
      </c>
      <c r="I306" t="s">
        <v>1465</v>
      </c>
      <c r="J306">
        <v>6</v>
      </c>
      <c r="K306">
        <v>1</v>
      </c>
      <c r="L306" t="s">
        <v>1110</v>
      </c>
      <c r="M306" t="s">
        <v>1429</v>
      </c>
      <c r="N306" t="s">
        <v>1102</v>
      </c>
      <c r="O306" t="s">
        <v>1103</v>
      </c>
      <c r="P306" t="s">
        <v>1102</v>
      </c>
      <c r="Q306" t="s">
        <v>1103</v>
      </c>
      <c r="R306" t="s">
        <v>0</v>
      </c>
      <c r="T306" t="s">
        <v>6321</v>
      </c>
      <c r="U306">
        <v>408</v>
      </c>
      <c r="V306" t="s">
        <v>6319</v>
      </c>
      <c r="X306">
        <v>0</v>
      </c>
      <c r="Y306">
        <v>0</v>
      </c>
      <c r="AA306">
        <v>0</v>
      </c>
      <c r="AB306">
        <v>408</v>
      </c>
      <c r="AG306">
        <v>2025</v>
      </c>
      <c r="AH306">
        <v>1</v>
      </c>
      <c r="AI306" t="s">
        <v>6311</v>
      </c>
      <c r="AK306" t="s">
        <v>1515</v>
      </c>
    </row>
    <row r="307" spans="1:38" x14ac:dyDescent="0.25">
      <c r="A307" t="s">
        <v>1100</v>
      </c>
      <c r="B307" t="s">
        <v>6322</v>
      </c>
      <c r="C307" t="s">
        <v>1224</v>
      </c>
      <c r="D307" s="167">
        <v>45668.591666666704</v>
      </c>
      <c r="E307">
        <v>1</v>
      </c>
      <c r="F307" s="167">
        <v>45668.591666666704</v>
      </c>
      <c r="G307" s="167">
        <v>45668.637499999997</v>
      </c>
      <c r="H307" t="s">
        <v>6323</v>
      </c>
      <c r="I307" t="s">
        <v>1424</v>
      </c>
      <c r="J307">
        <v>6</v>
      </c>
      <c r="K307">
        <v>1</v>
      </c>
      <c r="L307" t="s">
        <v>1105</v>
      </c>
      <c r="M307" t="s">
        <v>1425</v>
      </c>
      <c r="N307" t="s">
        <v>1102</v>
      </c>
      <c r="O307" t="s">
        <v>1103</v>
      </c>
      <c r="P307" t="s">
        <v>1102</v>
      </c>
      <c r="Q307" t="s">
        <v>1103</v>
      </c>
      <c r="R307" t="s">
        <v>0</v>
      </c>
      <c r="U307">
        <v>0</v>
      </c>
      <c r="V307" t="s">
        <v>1748</v>
      </c>
      <c r="X307">
        <v>0</v>
      </c>
      <c r="Y307">
        <v>0</v>
      </c>
      <c r="AA307">
        <v>0</v>
      </c>
      <c r="AB307">
        <v>0</v>
      </c>
      <c r="AG307">
        <v>2025</v>
      </c>
      <c r="AH307">
        <v>1</v>
      </c>
      <c r="AI307" t="s">
        <v>6324</v>
      </c>
      <c r="AK307" t="s">
        <v>1515</v>
      </c>
    </row>
    <row r="308" spans="1:38" x14ac:dyDescent="0.25">
      <c r="A308" t="s">
        <v>1100</v>
      </c>
      <c r="B308" t="s">
        <v>6322</v>
      </c>
      <c r="C308" t="s">
        <v>1224</v>
      </c>
      <c r="D308" s="167">
        <v>45668.591666666704</v>
      </c>
      <c r="E308">
        <v>1</v>
      </c>
      <c r="F308" s="167">
        <v>45668.591666666704</v>
      </c>
      <c r="G308" s="167">
        <v>45668.637499999997</v>
      </c>
      <c r="H308" t="s">
        <v>6325</v>
      </c>
      <c r="I308" t="s">
        <v>1482</v>
      </c>
      <c r="J308">
        <v>6</v>
      </c>
      <c r="K308">
        <v>1</v>
      </c>
      <c r="L308" t="s">
        <v>1105</v>
      </c>
      <c r="M308" t="s">
        <v>1425</v>
      </c>
      <c r="N308" t="s">
        <v>1102</v>
      </c>
      <c r="O308" t="s">
        <v>1103</v>
      </c>
      <c r="P308" t="s">
        <v>1102</v>
      </c>
      <c r="Q308" t="s">
        <v>1103</v>
      </c>
      <c r="R308" t="s">
        <v>0</v>
      </c>
      <c r="T308" t="s">
        <v>6326</v>
      </c>
      <c r="U308">
        <v>168</v>
      </c>
      <c r="V308" t="s">
        <v>1748</v>
      </c>
      <c r="X308">
        <v>0</v>
      </c>
      <c r="Y308">
        <v>0</v>
      </c>
      <c r="AA308">
        <v>0</v>
      </c>
      <c r="AB308">
        <v>168</v>
      </c>
      <c r="AG308">
        <v>2025</v>
      </c>
      <c r="AH308">
        <v>1</v>
      </c>
      <c r="AI308" t="s">
        <v>6324</v>
      </c>
      <c r="AK308" t="s">
        <v>1515</v>
      </c>
    </row>
    <row r="309" spans="1:38" x14ac:dyDescent="0.25">
      <c r="A309" t="s">
        <v>1100</v>
      </c>
      <c r="B309" t="s">
        <v>6322</v>
      </c>
      <c r="C309" t="s">
        <v>1224</v>
      </c>
      <c r="D309" s="167">
        <v>45668.591666666704</v>
      </c>
      <c r="E309">
        <v>1</v>
      </c>
      <c r="F309" s="167">
        <v>45668.591666666704</v>
      </c>
      <c r="G309" s="167">
        <v>45668.637499999997</v>
      </c>
      <c r="H309" t="s">
        <v>6327</v>
      </c>
      <c r="I309" t="s">
        <v>1482</v>
      </c>
      <c r="J309">
        <v>6</v>
      </c>
      <c r="K309">
        <v>1</v>
      </c>
      <c r="L309" t="s">
        <v>1105</v>
      </c>
      <c r="M309" t="s">
        <v>1425</v>
      </c>
      <c r="N309" t="s">
        <v>1102</v>
      </c>
      <c r="O309" t="s">
        <v>1103</v>
      </c>
      <c r="P309" t="s">
        <v>1102</v>
      </c>
      <c r="Q309" t="s">
        <v>1103</v>
      </c>
      <c r="R309" t="s">
        <v>0</v>
      </c>
      <c r="T309" t="s">
        <v>6326</v>
      </c>
      <c r="U309">
        <v>168</v>
      </c>
      <c r="V309" t="s">
        <v>1748</v>
      </c>
      <c r="X309">
        <v>0</v>
      </c>
      <c r="Y309">
        <v>0</v>
      </c>
      <c r="AA309">
        <v>0</v>
      </c>
      <c r="AB309">
        <v>168</v>
      </c>
      <c r="AG309">
        <v>2025</v>
      </c>
      <c r="AH309">
        <v>1</v>
      </c>
      <c r="AI309" t="s">
        <v>6324</v>
      </c>
      <c r="AK309" t="s">
        <v>1515</v>
      </c>
    </row>
    <row r="310" spans="1:38" x14ac:dyDescent="0.25">
      <c r="A310" t="s">
        <v>1100</v>
      </c>
      <c r="B310" t="s">
        <v>6328</v>
      </c>
      <c r="C310" t="s">
        <v>2018</v>
      </c>
      <c r="D310" s="167">
        <v>45668.651388888902</v>
      </c>
      <c r="E310">
        <v>1</v>
      </c>
      <c r="F310" s="167">
        <v>45668.651388888902</v>
      </c>
      <c r="G310" s="167">
        <v>45668.680555555598</v>
      </c>
      <c r="H310" t="s">
        <v>6329</v>
      </c>
      <c r="I310" t="s">
        <v>1424</v>
      </c>
      <c r="J310">
        <v>6</v>
      </c>
      <c r="K310">
        <v>1</v>
      </c>
      <c r="L310" t="s">
        <v>1110</v>
      </c>
      <c r="M310" t="s">
        <v>1429</v>
      </c>
      <c r="N310" t="s">
        <v>1106</v>
      </c>
      <c r="O310" t="s">
        <v>1107</v>
      </c>
      <c r="P310" t="s">
        <v>1108</v>
      </c>
      <c r="Q310" t="s">
        <v>1109</v>
      </c>
      <c r="R310" t="s">
        <v>6330</v>
      </c>
      <c r="S310" t="s">
        <v>6075</v>
      </c>
      <c r="U310">
        <v>0</v>
      </c>
      <c r="V310" t="s">
        <v>6331</v>
      </c>
      <c r="W310" s="167">
        <v>45684.581250000003</v>
      </c>
      <c r="X310">
        <v>0</v>
      </c>
      <c r="Y310">
        <v>0</v>
      </c>
      <c r="Z310">
        <v>0</v>
      </c>
      <c r="AA310">
        <v>0</v>
      </c>
      <c r="AB310">
        <v>0</v>
      </c>
      <c r="AC310" t="s">
        <v>0</v>
      </c>
      <c r="AG310">
        <v>2025</v>
      </c>
      <c r="AH310">
        <v>1</v>
      </c>
      <c r="AI310" t="s">
        <v>6188</v>
      </c>
      <c r="AJ310" s="167">
        <v>45683.7722222222</v>
      </c>
      <c r="AK310" t="s">
        <v>1426</v>
      </c>
      <c r="AL310" t="s">
        <v>5686</v>
      </c>
    </row>
    <row r="311" spans="1:38" x14ac:dyDescent="0.25">
      <c r="A311" t="s">
        <v>1100</v>
      </c>
      <c r="B311" t="s">
        <v>6328</v>
      </c>
      <c r="C311" t="s">
        <v>2018</v>
      </c>
      <c r="D311" s="167">
        <v>45668.651388888902</v>
      </c>
      <c r="E311">
        <v>1</v>
      </c>
      <c r="F311" s="167">
        <v>45668.651388888902</v>
      </c>
      <c r="G311" s="167">
        <v>45668.680555555598</v>
      </c>
      <c r="H311" t="s">
        <v>6332</v>
      </c>
      <c r="I311" t="s">
        <v>1474</v>
      </c>
      <c r="J311">
        <v>6</v>
      </c>
      <c r="K311">
        <v>1</v>
      </c>
      <c r="L311" t="s">
        <v>1110</v>
      </c>
      <c r="M311" t="s">
        <v>1429</v>
      </c>
      <c r="N311" t="s">
        <v>1106</v>
      </c>
      <c r="O311" t="s">
        <v>1107</v>
      </c>
      <c r="P311" t="s">
        <v>1108</v>
      </c>
      <c r="Q311" t="s">
        <v>1109</v>
      </c>
      <c r="R311" t="s">
        <v>6330</v>
      </c>
      <c r="S311" t="s">
        <v>6075</v>
      </c>
      <c r="U311">
        <v>192.5</v>
      </c>
      <c r="V311" t="s">
        <v>6331</v>
      </c>
      <c r="W311" s="167">
        <v>45684.581250000003</v>
      </c>
      <c r="X311">
        <v>0</v>
      </c>
      <c r="Y311">
        <v>0</v>
      </c>
      <c r="Z311">
        <v>192.5</v>
      </c>
      <c r="AA311">
        <v>192.5</v>
      </c>
      <c r="AB311">
        <v>0</v>
      </c>
      <c r="AC311" t="s">
        <v>1525</v>
      </c>
      <c r="AD311" t="s">
        <v>1784</v>
      </c>
      <c r="AE311" t="s">
        <v>1725</v>
      </c>
      <c r="AF311" t="s">
        <v>1726</v>
      </c>
      <c r="AG311">
        <v>2025</v>
      </c>
      <c r="AH311">
        <v>1</v>
      </c>
      <c r="AI311" t="s">
        <v>6188</v>
      </c>
      <c r="AJ311" s="167">
        <v>45683.7722222222</v>
      </c>
      <c r="AK311" t="s">
        <v>1426</v>
      </c>
      <c r="AL311" t="s">
        <v>5686</v>
      </c>
    </row>
    <row r="312" spans="1:38" x14ac:dyDescent="0.25">
      <c r="A312" t="s">
        <v>1100</v>
      </c>
      <c r="B312" t="s">
        <v>6328</v>
      </c>
      <c r="C312" t="s">
        <v>2018</v>
      </c>
      <c r="D312" s="167">
        <v>45668.651388888902</v>
      </c>
      <c r="E312">
        <v>1</v>
      </c>
      <c r="F312" s="167">
        <v>45668.651388888902</v>
      </c>
      <c r="G312" s="167">
        <v>45668.680555555598</v>
      </c>
      <c r="H312" t="s">
        <v>6333</v>
      </c>
      <c r="I312" t="s">
        <v>1485</v>
      </c>
      <c r="J312">
        <v>6</v>
      </c>
      <c r="K312">
        <v>1</v>
      </c>
      <c r="L312" t="s">
        <v>1110</v>
      </c>
      <c r="M312" t="s">
        <v>1429</v>
      </c>
      <c r="N312" t="s">
        <v>1106</v>
      </c>
      <c r="O312" t="s">
        <v>1107</v>
      </c>
      <c r="P312" t="s">
        <v>1108</v>
      </c>
      <c r="Q312" t="s">
        <v>1109</v>
      </c>
      <c r="R312" t="s">
        <v>6330</v>
      </c>
      <c r="S312" t="s">
        <v>6075</v>
      </c>
      <c r="T312" t="s">
        <v>6334</v>
      </c>
      <c r="U312">
        <v>1540</v>
      </c>
      <c r="V312" t="s">
        <v>6331</v>
      </c>
      <c r="W312" s="167">
        <v>45684.581250000003</v>
      </c>
      <c r="X312">
        <v>0</v>
      </c>
      <c r="Y312">
        <v>0</v>
      </c>
      <c r="Z312">
        <v>1540</v>
      </c>
      <c r="AA312">
        <v>1540</v>
      </c>
      <c r="AB312">
        <v>0</v>
      </c>
      <c r="AC312" t="s">
        <v>1466</v>
      </c>
      <c r="AD312" t="s">
        <v>1739</v>
      </c>
      <c r="AE312" t="s">
        <v>1737</v>
      </c>
      <c r="AF312" t="s">
        <v>1740</v>
      </c>
      <c r="AG312">
        <v>2025</v>
      </c>
      <c r="AH312">
        <v>1</v>
      </c>
      <c r="AI312" t="s">
        <v>6188</v>
      </c>
      <c r="AJ312" s="167">
        <v>45683.7722222222</v>
      </c>
      <c r="AK312" t="s">
        <v>1426</v>
      </c>
      <c r="AL312" t="s">
        <v>5686</v>
      </c>
    </row>
    <row r="313" spans="1:38" x14ac:dyDescent="0.25">
      <c r="A313" t="s">
        <v>1100</v>
      </c>
      <c r="B313" t="s">
        <v>6335</v>
      </c>
      <c r="C313" t="s">
        <v>1971</v>
      </c>
      <c r="D313" s="167">
        <v>45668.729861111096</v>
      </c>
      <c r="E313">
        <v>1</v>
      </c>
      <c r="F313" s="167">
        <v>45668.729861111096</v>
      </c>
      <c r="G313" s="167">
        <v>45668.756249999999</v>
      </c>
      <c r="H313" t="s">
        <v>6336</v>
      </c>
      <c r="I313" t="s">
        <v>1431</v>
      </c>
      <c r="J313">
        <v>6</v>
      </c>
      <c r="K313">
        <v>1</v>
      </c>
      <c r="L313" t="s">
        <v>1111</v>
      </c>
      <c r="M313" t="s">
        <v>1437</v>
      </c>
      <c r="N313" t="s">
        <v>1106</v>
      </c>
      <c r="O313" t="s">
        <v>1107</v>
      </c>
      <c r="P313" t="s">
        <v>1108</v>
      </c>
      <c r="Q313" t="s">
        <v>1109</v>
      </c>
      <c r="R313" t="s">
        <v>0</v>
      </c>
      <c r="U313">
        <v>105</v>
      </c>
      <c r="V313" t="s">
        <v>1791</v>
      </c>
      <c r="X313">
        <v>0</v>
      </c>
      <c r="Y313">
        <v>0</v>
      </c>
      <c r="AA313">
        <v>0</v>
      </c>
      <c r="AB313">
        <v>105</v>
      </c>
      <c r="AG313">
        <v>2025</v>
      </c>
      <c r="AH313">
        <v>1</v>
      </c>
      <c r="AI313" t="s">
        <v>6337</v>
      </c>
      <c r="AK313" t="s">
        <v>1515</v>
      </c>
    </row>
    <row r="314" spans="1:38" x14ac:dyDescent="0.25">
      <c r="A314" t="s">
        <v>1100</v>
      </c>
      <c r="B314" t="s">
        <v>6335</v>
      </c>
      <c r="C314" t="s">
        <v>1971</v>
      </c>
      <c r="D314" s="167">
        <v>45668.729861111096</v>
      </c>
      <c r="E314">
        <v>1</v>
      </c>
      <c r="F314" s="167">
        <v>45668.729861111096</v>
      </c>
      <c r="G314" s="167">
        <v>45668.756249999999</v>
      </c>
      <c r="H314" t="s">
        <v>6338</v>
      </c>
      <c r="I314" t="s">
        <v>1508</v>
      </c>
      <c r="J314">
        <v>6</v>
      </c>
      <c r="K314">
        <v>1</v>
      </c>
      <c r="L314" t="s">
        <v>1111</v>
      </c>
      <c r="M314" t="s">
        <v>1437</v>
      </c>
      <c r="N314" t="s">
        <v>1106</v>
      </c>
      <c r="O314" t="s">
        <v>1107</v>
      </c>
      <c r="P314" t="s">
        <v>1108</v>
      </c>
      <c r="Q314" t="s">
        <v>1109</v>
      </c>
      <c r="R314" t="s">
        <v>0</v>
      </c>
      <c r="U314">
        <v>455</v>
      </c>
      <c r="V314" t="s">
        <v>1791</v>
      </c>
      <c r="X314">
        <v>0</v>
      </c>
      <c r="Y314">
        <v>0</v>
      </c>
      <c r="AA314">
        <v>0</v>
      </c>
      <c r="AB314">
        <v>455</v>
      </c>
      <c r="AG314">
        <v>2025</v>
      </c>
      <c r="AH314">
        <v>1</v>
      </c>
      <c r="AI314" t="s">
        <v>6337</v>
      </c>
      <c r="AK314" t="s">
        <v>1515</v>
      </c>
    </row>
    <row r="315" spans="1:38" x14ac:dyDescent="0.25">
      <c r="A315" t="s">
        <v>1100</v>
      </c>
      <c r="B315" t="s">
        <v>6339</v>
      </c>
      <c r="C315" t="s">
        <v>1332</v>
      </c>
      <c r="D315" s="167">
        <v>45669.465972222199</v>
      </c>
      <c r="E315">
        <v>1</v>
      </c>
      <c r="F315" s="167">
        <v>45669.465972222199</v>
      </c>
      <c r="G315" s="167">
        <v>45669.497222222199</v>
      </c>
      <c r="H315" t="s">
        <v>6340</v>
      </c>
      <c r="I315" t="s">
        <v>1424</v>
      </c>
      <c r="J315">
        <v>6</v>
      </c>
      <c r="K315">
        <v>1</v>
      </c>
      <c r="L315" t="s">
        <v>1105</v>
      </c>
      <c r="M315" t="s">
        <v>1425</v>
      </c>
      <c r="N315" t="s">
        <v>1106</v>
      </c>
      <c r="O315" t="s">
        <v>1107</v>
      </c>
      <c r="P315" t="s">
        <v>1108</v>
      </c>
      <c r="Q315" t="s">
        <v>1109</v>
      </c>
      <c r="R315" t="s">
        <v>0</v>
      </c>
      <c r="U315">
        <v>0</v>
      </c>
      <c r="V315" t="s">
        <v>2310</v>
      </c>
      <c r="X315">
        <v>0</v>
      </c>
      <c r="Y315">
        <v>0</v>
      </c>
      <c r="AA315">
        <v>0</v>
      </c>
      <c r="AB315">
        <v>0</v>
      </c>
      <c r="AG315">
        <v>2025</v>
      </c>
      <c r="AH315">
        <v>1</v>
      </c>
      <c r="AI315" t="s">
        <v>2508</v>
      </c>
      <c r="AK315" t="s">
        <v>1515</v>
      </c>
    </row>
    <row r="316" spans="1:38" x14ac:dyDescent="0.25">
      <c r="A316" t="s">
        <v>1100</v>
      </c>
      <c r="B316" t="s">
        <v>6339</v>
      </c>
      <c r="C316" t="s">
        <v>1332</v>
      </c>
      <c r="D316" s="167">
        <v>45669.465972222199</v>
      </c>
      <c r="E316">
        <v>1</v>
      </c>
      <c r="F316" s="167">
        <v>45669.465972222199</v>
      </c>
      <c r="G316" s="167">
        <v>45669.497222222199</v>
      </c>
      <c r="H316" t="s">
        <v>6341</v>
      </c>
      <c r="I316" t="s">
        <v>1424</v>
      </c>
      <c r="J316">
        <v>6</v>
      </c>
      <c r="K316">
        <v>1</v>
      </c>
      <c r="L316" t="s">
        <v>1105</v>
      </c>
      <c r="M316" t="s">
        <v>1425</v>
      </c>
      <c r="N316" t="s">
        <v>1106</v>
      </c>
      <c r="O316" t="s">
        <v>1107</v>
      </c>
      <c r="P316" t="s">
        <v>1108</v>
      </c>
      <c r="Q316" t="s">
        <v>1109</v>
      </c>
      <c r="R316" t="s">
        <v>0</v>
      </c>
      <c r="U316">
        <v>0</v>
      </c>
      <c r="V316" t="s">
        <v>2310</v>
      </c>
      <c r="X316">
        <v>0</v>
      </c>
      <c r="Y316">
        <v>0</v>
      </c>
      <c r="AA316">
        <v>0</v>
      </c>
      <c r="AB316">
        <v>0</v>
      </c>
      <c r="AG316">
        <v>2025</v>
      </c>
      <c r="AH316">
        <v>1</v>
      </c>
      <c r="AI316" t="s">
        <v>2508</v>
      </c>
      <c r="AK316" t="s">
        <v>1515</v>
      </c>
    </row>
    <row r="317" spans="1:38" x14ac:dyDescent="0.25">
      <c r="A317" t="s">
        <v>1100</v>
      </c>
      <c r="B317" t="s">
        <v>6339</v>
      </c>
      <c r="C317" t="s">
        <v>1332</v>
      </c>
      <c r="D317" s="167">
        <v>45669.465972222199</v>
      </c>
      <c r="E317">
        <v>1</v>
      </c>
      <c r="F317" s="167">
        <v>45669.465972222199</v>
      </c>
      <c r="G317" s="167">
        <v>45669.497222222199</v>
      </c>
      <c r="H317" t="s">
        <v>6342</v>
      </c>
      <c r="I317" t="s">
        <v>1432</v>
      </c>
      <c r="J317">
        <v>6</v>
      </c>
      <c r="K317">
        <v>1</v>
      </c>
      <c r="L317" t="s">
        <v>1105</v>
      </c>
      <c r="M317" t="s">
        <v>1425</v>
      </c>
      <c r="N317" t="s">
        <v>1106</v>
      </c>
      <c r="O317" t="s">
        <v>1107</v>
      </c>
      <c r="P317" t="s">
        <v>1108</v>
      </c>
      <c r="Q317" t="s">
        <v>1109</v>
      </c>
      <c r="R317" t="s">
        <v>0</v>
      </c>
      <c r="U317">
        <v>308</v>
      </c>
      <c r="V317" t="s">
        <v>2310</v>
      </c>
      <c r="X317">
        <v>0</v>
      </c>
      <c r="Y317">
        <v>0</v>
      </c>
      <c r="AA317">
        <v>0</v>
      </c>
      <c r="AB317">
        <v>308</v>
      </c>
      <c r="AG317">
        <v>2025</v>
      </c>
      <c r="AH317">
        <v>1</v>
      </c>
      <c r="AI317" t="s">
        <v>2508</v>
      </c>
      <c r="AK317" t="s">
        <v>1515</v>
      </c>
    </row>
    <row r="318" spans="1:38" x14ac:dyDescent="0.25">
      <c r="A318" t="s">
        <v>1100</v>
      </c>
      <c r="B318" t="s">
        <v>6343</v>
      </c>
      <c r="C318" t="s">
        <v>2504</v>
      </c>
      <c r="D318" s="167">
        <v>45669.468055555597</v>
      </c>
      <c r="E318">
        <v>1</v>
      </c>
      <c r="F318" s="167">
        <v>45669.468055555597</v>
      </c>
      <c r="G318" s="167">
        <v>45669.530555555597</v>
      </c>
      <c r="H318" t="s">
        <v>6344</v>
      </c>
      <c r="I318" t="s">
        <v>1424</v>
      </c>
      <c r="J318">
        <v>6</v>
      </c>
      <c r="K318">
        <v>1</v>
      </c>
      <c r="L318" t="s">
        <v>2418</v>
      </c>
      <c r="M318" t="s">
        <v>5680</v>
      </c>
      <c r="N318" t="s">
        <v>1166</v>
      </c>
      <c r="O318" t="s">
        <v>1167</v>
      </c>
      <c r="P318" t="s">
        <v>1166</v>
      </c>
      <c r="Q318" t="s">
        <v>1167</v>
      </c>
      <c r="R318" t="s">
        <v>0</v>
      </c>
      <c r="T318" t="s">
        <v>6345</v>
      </c>
      <c r="U318">
        <v>35</v>
      </c>
      <c r="V318" t="s">
        <v>1730</v>
      </c>
      <c r="X318">
        <v>0</v>
      </c>
      <c r="Y318">
        <v>0</v>
      </c>
      <c r="AA318">
        <v>0</v>
      </c>
      <c r="AB318">
        <v>35</v>
      </c>
      <c r="AG318">
        <v>2025</v>
      </c>
      <c r="AH318">
        <v>1</v>
      </c>
      <c r="AI318" t="s">
        <v>6346</v>
      </c>
      <c r="AK318" t="s">
        <v>1515</v>
      </c>
    </row>
    <row r="319" spans="1:38" x14ac:dyDescent="0.25">
      <c r="A319" t="s">
        <v>1100</v>
      </c>
      <c r="B319" t="s">
        <v>6343</v>
      </c>
      <c r="C319" t="s">
        <v>2504</v>
      </c>
      <c r="D319" s="167">
        <v>45669.468055555597</v>
      </c>
      <c r="E319">
        <v>1</v>
      </c>
      <c r="F319" s="167">
        <v>45669.468055555597</v>
      </c>
      <c r="G319" s="167">
        <v>45669.530555555597</v>
      </c>
      <c r="H319" t="s">
        <v>6347</v>
      </c>
      <c r="I319" t="s">
        <v>1449</v>
      </c>
      <c r="J319">
        <v>6</v>
      </c>
      <c r="K319">
        <v>1</v>
      </c>
      <c r="L319" t="s">
        <v>2418</v>
      </c>
      <c r="M319" t="s">
        <v>5680</v>
      </c>
      <c r="N319" t="s">
        <v>1166</v>
      </c>
      <c r="O319" t="s">
        <v>1167</v>
      </c>
      <c r="P319" t="s">
        <v>1166</v>
      </c>
      <c r="Q319" t="s">
        <v>1167</v>
      </c>
      <c r="R319" t="s">
        <v>0</v>
      </c>
      <c r="T319" t="s">
        <v>6345</v>
      </c>
      <c r="U319">
        <v>231</v>
      </c>
      <c r="V319" t="s">
        <v>1730</v>
      </c>
      <c r="X319">
        <v>0</v>
      </c>
      <c r="Y319">
        <v>0</v>
      </c>
      <c r="AA319">
        <v>0</v>
      </c>
      <c r="AB319">
        <v>231</v>
      </c>
      <c r="AG319">
        <v>2025</v>
      </c>
      <c r="AH319">
        <v>1</v>
      </c>
      <c r="AI319" t="s">
        <v>6346</v>
      </c>
      <c r="AK319" t="s">
        <v>1515</v>
      </c>
    </row>
    <row r="320" spans="1:38" x14ac:dyDescent="0.25">
      <c r="A320" t="s">
        <v>1100</v>
      </c>
      <c r="B320" t="s">
        <v>6343</v>
      </c>
      <c r="C320" t="s">
        <v>2504</v>
      </c>
      <c r="D320" s="167">
        <v>45669.468055555597</v>
      </c>
      <c r="E320">
        <v>1</v>
      </c>
      <c r="F320" s="167">
        <v>45669.468055555597</v>
      </c>
      <c r="G320" s="167">
        <v>45669.530555555597</v>
      </c>
      <c r="H320" t="s">
        <v>6348</v>
      </c>
      <c r="I320" t="s">
        <v>1484</v>
      </c>
      <c r="J320">
        <v>6</v>
      </c>
      <c r="K320">
        <v>1</v>
      </c>
      <c r="L320" t="s">
        <v>2418</v>
      </c>
      <c r="M320" t="s">
        <v>5680</v>
      </c>
      <c r="N320" t="s">
        <v>1166</v>
      </c>
      <c r="O320" t="s">
        <v>1167</v>
      </c>
      <c r="P320" t="s">
        <v>1166</v>
      </c>
      <c r="Q320" t="s">
        <v>1167</v>
      </c>
      <c r="R320" t="s">
        <v>0</v>
      </c>
      <c r="T320" t="s">
        <v>6345</v>
      </c>
      <c r="U320">
        <v>308</v>
      </c>
      <c r="V320" t="s">
        <v>1730</v>
      </c>
      <c r="X320">
        <v>0</v>
      </c>
      <c r="Y320">
        <v>0</v>
      </c>
      <c r="AA320">
        <v>0</v>
      </c>
      <c r="AB320">
        <v>308</v>
      </c>
      <c r="AG320">
        <v>2025</v>
      </c>
      <c r="AH320">
        <v>1</v>
      </c>
      <c r="AI320" t="s">
        <v>6346</v>
      </c>
      <c r="AK320" t="s">
        <v>1515</v>
      </c>
    </row>
    <row r="321" spans="1:37" x14ac:dyDescent="0.25">
      <c r="A321" t="s">
        <v>1100</v>
      </c>
      <c r="B321" t="s">
        <v>6343</v>
      </c>
      <c r="C321" t="s">
        <v>2504</v>
      </c>
      <c r="D321" s="167">
        <v>45669.468055555597</v>
      </c>
      <c r="E321">
        <v>1</v>
      </c>
      <c r="F321" s="167">
        <v>45669.468055555597</v>
      </c>
      <c r="G321" s="167">
        <v>45669.530555555597</v>
      </c>
      <c r="H321" t="s">
        <v>6349</v>
      </c>
      <c r="I321" t="s">
        <v>1484</v>
      </c>
      <c r="J321">
        <v>6</v>
      </c>
      <c r="K321">
        <v>1</v>
      </c>
      <c r="L321" t="s">
        <v>2418</v>
      </c>
      <c r="M321" t="s">
        <v>5680</v>
      </c>
      <c r="N321" t="s">
        <v>1166</v>
      </c>
      <c r="O321" t="s">
        <v>1167</v>
      </c>
      <c r="P321" t="s">
        <v>1166</v>
      </c>
      <c r="Q321" t="s">
        <v>1167</v>
      </c>
      <c r="R321" t="s">
        <v>0</v>
      </c>
      <c r="T321" t="s">
        <v>6345</v>
      </c>
      <c r="U321">
        <v>308</v>
      </c>
      <c r="V321" t="s">
        <v>1730</v>
      </c>
      <c r="X321">
        <v>0</v>
      </c>
      <c r="Y321">
        <v>0</v>
      </c>
      <c r="AA321">
        <v>0</v>
      </c>
      <c r="AB321">
        <v>308</v>
      </c>
      <c r="AG321">
        <v>2025</v>
      </c>
      <c r="AH321">
        <v>1</v>
      </c>
      <c r="AI321" t="s">
        <v>6346</v>
      </c>
      <c r="AK321" t="s">
        <v>1515</v>
      </c>
    </row>
    <row r="322" spans="1:37" x14ac:dyDescent="0.25">
      <c r="A322" t="s">
        <v>1100</v>
      </c>
      <c r="B322" t="s">
        <v>6350</v>
      </c>
      <c r="C322" t="s">
        <v>1984</v>
      </c>
      <c r="D322" s="167">
        <v>45669.489583333299</v>
      </c>
      <c r="E322">
        <v>1</v>
      </c>
      <c r="F322" s="167">
        <v>45669.489583333299</v>
      </c>
      <c r="G322" s="167">
        <v>45669.497916666704</v>
      </c>
      <c r="H322" t="s">
        <v>6351</v>
      </c>
      <c r="I322" t="s">
        <v>1438</v>
      </c>
      <c r="J322">
        <v>6</v>
      </c>
      <c r="K322">
        <v>1</v>
      </c>
      <c r="L322" t="s">
        <v>1300</v>
      </c>
      <c r="M322" t="s">
        <v>5911</v>
      </c>
      <c r="N322" t="s">
        <v>1106</v>
      </c>
      <c r="O322" t="s">
        <v>1107</v>
      </c>
      <c r="P322" t="s">
        <v>1108</v>
      </c>
      <c r="Q322" t="s">
        <v>1109</v>
      </c>
      <c r="R322" t="s">
        <v>0</v>
      </c>
      <c r="U322">
        <v>56</v>
      </c>
      <c r="V322" t="s">
        <v>1722</v>
      </c>
      <c r="X322">
        <v>0</v>
      </c>
      <c r="Y322">
        <v>0</v>
      </c>
      <c r="AA322">
        <v>0</v>
      </c>
      <c r="AB322">
        <v>56</v>
      </c>
      <c r="AG322">
        <v>2025</v>
      </c>
      <c r="AH322">
        <v>1</v>
      </c>
      <c r="AI322" t="s">
        <v>6352</v>
      </c>
      <c r="AK322" t="s">
        <v>1515</v>
      </c>
    </row>
    <row r="323" spans="1:37" x14ac:dyDescent="0.25">
      <c r="A323" t="s">
        <v>1100</v>
      </c>
      <c r="B323" t="s">
        <v>6350</v>
      </c>
      <c r="C323" t="s">
        <v>1984</v>
      </c>
      <c r="D323" s="167">
        <v>45669.489583333299</v>
      </c>
      <c r="E323">
        <v>1</v>
      </c>
      <c r="F323" s="167">
        <v>45669.489583333299</v>
      </c>
      <c r="G323" s="167">
        <v>45669.497916666704</v>
      </c>
      <c r="H323" t="s">
        <v>6353</v>
      </c>
      <c r="I323" t="s">
        <v>1440</v>
      </c>
      <c r="J323">
        <v>6</v>
      </c>
      <c r="K323">
        <v>1</v>
      </c>
      <c r="L323" t="s">
        <v>1300</v>
      </c>
      <c r="M323" t="s">
        <v>5911</v>
      </c>
      <c r="N323" t="s">
        <v>1106</v>
      </c>
      <c r="O323" t="s">
        <v>1107</v>
      </c>
      <c r="P323" t="s">
        <v>1108</v>
      </c>
      <c r="Q323" t="s">
        <v>1109</v>
      </c>
      <c r="R323" t="s">
        <v>0</v>
      </c>
      <c r="U323">
        <v>70</v>
      </c>
      <c r="V323" t="s">
        <v>1722</v>
      </c>
      <c r="X323">
        <v>0</v>
      </c>
      <c r="Y323">
        <v>0</v>
      </c>
      <c r="AA323">
        <v>0</v>
      </c>
      <c r="AB323">
        <v>70</v>
      </c>
      <c r="AG323">
        <v>2025</v>
      </c>
      <c r="AH323">
        <v>1</v>
      </c>
      <c r="AI323" t="s">
        <v>6352</v>
      </c>
      <c r="AK323" t="s">
        <v>1515</v>
      </c>
    </row>
    <row r="324" spans="1:37" x14ac:dyDescent="0.25">
      <c r="A324" t="s">
        <v>1100</v>
      </c>
      <c r="B324" t="s">
        <v>6350</v>
      </c>
      <c r="C324" t="s">
        <v>1984</v>
      </c>
      <c r="D324" s="167">
        <v>45669.489583333299</v>
      </c>
      <c r="E324">
        <v>1</v>
      </c>
      <c r="F324" s="167">
        <v>45669.489583333299</v>
      </c>
      <c r="G324" s="167">
        <v>45669.497916666704</v>
      </c>
      <c r="H324" t="s">
        <v>6354</v>
      </c>
      <c r="I324" t="s">
        <v>1441</v>
      </c>
      <c r="J324">
        <v>6</v>
      </c>
      <c r="K324">
        <v>1</v>
      </c>
      <c r="L324" t="s">
        <v>1300</v>
      </c>
      <c r="M324" t="s">
        <v>5911</v>
      </c>
      <c r="N324" t="s">
        <v>1106</v>
      </c>
      <c r="O324" t="s">
        <v>1107</v>
      </c>
      <c r="P324" t="s">
        <v>1108</v>
      </c>
      <c r="Q324" t="s">
        <v>1109</v>
      </c>
      <c r="R324" t="s">
        <v>0</v>
      </c>
      <c r="U324">
        <v>52.5</v>
      </c>
      <c r="V324" t="s">
        <v>1722</v>
      </c>
      <c r="X324">
        <v>0</v>
      </c>
      <c r="Y324">
        <v>0</v>
      </c>
      <c r="AA324">
        <v>0</v>
      </c>
      <c r="AB324">
        <v>52.5</v>
      </c>
      <c r="AG324">
        <v>2025</v>
      </c>
      <c r="AH324">
        <v>1</v>
      </c>
      <c r="AI324" t="s">
        <v>6352</v>
      </c>
      <c r="AK324" t="s">
        <v>1515</v>
      </c>
    </row>
    <row r="325" spans="1:37" x14ac:dyDescent="0.25">
      <c r="A325" t="s">
        <v>1100</v>
      </c>
      <c r="B325" t="s">
        <v>6355</v>
      </c>
      <c r="C325" t="s">
        <v>6356</v>
      </c>
      <c r="D325" s="167">
        <v>45669.505555555603</v>
      </c>
      <c r="E325">
        <v>1</v>
      </c>
      <c r="F325" s="167">
        <v>45669.505555555603</v>
      </c>
      <c r="G325" s="167">
        <v>45669.545833333301</v>
      </c>
      <c r="H325" t="s">
        <v>6357</v>
      </c>
      <c r="I325" t="s">
        <v>1430</v>
      </c>
      <c r="J325">
        <v>6</v>
      </c>
      <c r="K325">
        <v>1</v>
      </c>
      <c r="L325" t="s">
        <v>1300</v>
      </c>
      <c r="M325" t="s">
        <v>5911</v>
      </c>
      <c r="N325" t="s">
        <v>1106</v>
      </c>
      <c r="O325" t="s">
        <v>1107</v>
      </c>
      <c r="P325" t="s">
        <v>1108</v>
      </c>
      <c r="Q325" t="s">
        <v>1109</v>
      </c>
      <c r="R325" t="s">
        <v>0</v>
      </c>
      <c r="U325">
        <v>70</v>
      </c>
      <c r="V325" t="s">
        <v>6358</v>
      </c>
      <c r="X325">
        <v>0</v>
      </c>
      <c r="Y325">
        <v>0</v>
      </c>
      <c r="AA325">
        <v>0</v>
      </c>
      <c r="AB325">
        <v>70</v>
      </c>
      <c r="AG325">
        <v>2025</v>
      </c>
      <c r="AH325">
        <v>1</v>
      </c>
      <c r="AI325" t="s">
        <v>6359</v>
      </c>
      <c r="AK325" t="s">
        <v>1515</v>
      </c>
    </row>
    <row r="326" spans="1:37" x14ac:dyDescent="0.25">
      <c r="A326" t="s">
        <v>1100</v>
      </c>
      <c r="B326" t="s">
        <v>6355</v>
      </c>
      <c r="C326" t="s">
        <v>6356</v>
      </c>
      <c r="D326" s="167">
        <v>45669.505555555603</v>
      </c>
      <c r="E326">
        <v>1</v>
      </c>
      <c r="F326" s="167">
        <v>45669.505555555603</v>
      </c>
      <c r="G326" s="167">
        <v>45669.545833333301</v>
      </c>
      <c r="H326" t="s">
        <v>6360</v>
      </c>
      <c r="I326" t="s">
        <v>1444</v>
      </c>
      <c r="J326">
        <v>6</v>
      </c>
      <c r="K326">
        <v>1</v>
      </c>
      <c r="L326" t="s">
        <v>1300</v>
      </c>
      <c r="M326" t="s">
        <v>5911</v>
      </c>
      <c r="N326" t="s">
        <v>1106</v>
      </c>
      <c r="O326" t="s">
        <v>1107</v>
      </c>
      <c r="P326" t="s">
        <v>1108</v>
      </c>
      <c r="Q326" t="s">
        <v>1109</v>
      </c>
      <c r="R326" t="s">
        <v>0</v>
      </c>
      <c r="U326">
        <v>420</v>
      </c>
      <c r="V326" t="s">
        <v>6358</v>
      </c>
      <c r="X326">
        <v>0</v>
      </c>
      <c r="Y326">
        <v>0</v>
      </c>
      <c r="AA326">
        <v>0</v>
      </c>
      <c r="AB326">
        <v>420</v>
      </c>
      <c r="AG326">
        <v>2025</v>
      </c>
      <c r="AH326">
        <v>1</v>
      </c>
      <c r="AI326" t="s">
        <v>6359</v>
      </c>
      <c r="AK326" t="s">
        <v>1515</v>
      </c>
    </row>
    <row r="327" spans="1:37" x14ac:dyDescent="0.25">
      <c r="A327" t="s">
        <v>1100</v>
      </c>
      <c r="B327" t="s">
        <v>6355</v>
      </c>
      <c r="C327" t="s">
        <v>6356</v>
      </c>
      <c r="D327" s="167">
        <v>45669.505555555603</v>
      </c>
      <c r="E327">
        <v>1</v>
      </c>
      <c r="F327" s="167">
        <v>45669.505555555603</v>
      </c>
      <c r="G327" s="167">
        <v>45669.545833333301</v>
      </c>
      <c r="H327" t="s">
        <v>6361</v>
      </c>
      <c r="I327" t="s">
        <v>1438</v>
      </c>
      <c r="J327">
        <v>6</v>
      </c>
      <c r="K327">
        <v>1</v>
      </c>
      <c r="L327" t="s">
        <v>1300</v>
      </c>
      <c r="M327" t="s">
        <v>5911</v>
      </c>
      <c r="N327" t="s">
        <v>1106</v>
      </c>
      <c r="O327" t="s">
        <v>1107</v>
      </c>
      <c r="P327" t="s">
        <v>1108</v>
      </c>
      <c r="Q327" t="s">
        <v>1109</v>
      </c>
      <c r="R327" t="s">
        <v>0</v>
      </c>
      <c r="U327">
        <v>56</v>
      </c>
      <c r="V327" t="s">
        <v>6358</v>
      </c>
      <c r="X327">
        <v>0</v>
      </c>
      <c r="Y327">
        <v>0</v>
      </c>
      <c r="AA327">
        <v>0</v>
      </c>
      <c r="AB327">
        <v>56</v>
      </c>
      <c r="AG327">
        <v>2025</v>
      </c>
      <c r="AH327">
        <v>1</v>
      </c>
      <c r="AI327" t="s">
        <v>6359</v>
      </c>
      <c r="AK327" t="s">
        <v>1515</v>
      </c>
    </row>
    <row r="328" spans="1:37" x14ac:dyDescent="0.25">
      <c r="A328" t="s">
        <v>1100</v>
      </c>
      <c r="B328" t="s">
        <v>6355</v>
      </c>
      <c r="C328" t="s">
        <v>6356</v>
      </c>
      <c r="D328" s="167">
        <v>45669.505555555603</v>
      </c>
      <c r="E328">
        <v>1</v>
      </c>
      <c r="F328" s="167">
        <v>45669.505555555603</v>
      </c>
      <c r="G328" s="167">
        <v>45669.545833333301</v>
      </c>
      <c r="H328" t="s">
        <v>6362</v>
      </c>
      <c r="I328" t="s">
        <v>1440</v>
      </c>
      <c r="J328">
        <v>6</v>
      </c>
      <c r="K328">
        <v>1</v>
      </c>
      <c r="L328" t="s">
        <v>1300</v>
      </c>
      <c r="M328" t="s">
        <v>5911</v>
      </c>
      <c r="N328" t="s">
        <v>1106</v>
      </c>
      <c r="O328" t="s">
        <v>1107</v>
      </c>
      <c r="P328" t="s">
        <v>1108</v>
      </c>
      <c r="Q328" t="s">
        <v>1109</v>
      </c>
      <c r="R328" t="s">
        <v>0</v>
      </c>
      <c r="U328">
        <v>70</v>
      </c>
      <c r="V328" t="s">
        <v>6358</v>
      </c>
      <c r="X328">
        <v>0</v>
      </c>
      <c r="Y328">
        <v>0</v>
      </c>
      <c r="AA328">
        <v>0</v>
      </c>
      <c r="AB328">
        <v>70</v>
      </c>
      <c r="AG328">
        <v>2025</v>
      </c>
      <c r="AH328">
        <v>1</v>
      </c>
      <c r="AI328" t="s">
        <v>6359</v>
      </c>
      <c r="AK328" t="s">
        <v>1515</v>
      </c>
    </row>
    <row r="329" spans="1:37" x14ac:dyDescent="0.25">
      <c r="A329" t="s">
        <v>1100</v>
      </c>
      <c r="B329" t="s">
        <v>6355</v>
      </c>
      <c r="C329" t="s">
        <v>6356</v>
      </c>
      <c r="D329" s="167">
        <v>45669.505555555603</v>
      </c>
      <c r="E329">
        <v>1</v>
      </c>
      <c r="F329" s="167">
        <v>45669.505555555603</v>
      </c>
      <c r="G329" s="167">
        <v>45669.545833333301</v>
      </c>
      <c r="H329" t="s">
        <v>6363</v>
      </c>
      <c r="I329" t="s">
        <v>1441</v>
      </c>
      <c r="J329">
        <v>6</v>
      </c>
      <c r="K329">
        <v>1</v>
      </c>
      <c r="L329" t="s">
        <v>1300</v>
      </c>
      <c r="M329" t="s">
        <v>5911</v>
      </c>
      <c r="N329" t="s">
        <v>1106</v>
      </c>
      <c r="O329" t="s">
        <v>1107</v>
      </c>
      <c r="P329" t="s">
        <v>1108</v>
      </c>
      <c r="Q329" t="s">
        <v>1109</v>
      </c>
      <c r="R329" t="s">
        <v>0</v>
      </c>
      <c r="U329">
        <v>52.5</v>
      </c>
      <c r="V329" t="s">
        <v>6358</v>
      </c>
      <c r="X329">
        <v>0</v>
      </c>
      <c r="Y329">
        <v>0</v>
      </c>
      <c r="AA329">
        <v>0</v>
      </c>
      <c r="AB329">
        <v>52.5</v>
      </c>
      <c r="AG329">
        <v>2025</v>
      </c>
      <c r="AH329">
        <v>1</v>
      </c>
      <c r="AI329" t="s">
        <v>6359</v>
      </c>
      <c r="AK329" t="s">
        <v>1515</v>
      </c>
    </row>
    <row r="330" spans="1:37" x14ac:dyDescent="0.25">
      <c r="A330" t="s">
        <v>1100</v>
      </c>
      <c r="B330" t="s">
        <v>6364</v>
      </c>
      <c r="C330" t="s">
        <v>1134</v>
      </c>
      <c r="D330" s="167">
        <v>45669.507638888899</v>
      </c>
      <c r="E330">
        <v>1</v>
      </c>
      <c r="F330" s="167">
        <v>45669.507638888899</v>
      </c>
      <c r="G330" s="167">
        <v>45669.625</v>
      </c>
      <c r="H330" t="s">
        <v>6365</v>
      </c>
      <c r="I330" t="s">
        <v>1424</v>
      </c>
      <c r="J330">
        <v>6</v>
      </c>
      <c r="K330">
        <v>1</v>
      </c>
      <c r="L330" t="s">
        <v>1105</v>
      </c>
      <c r="M330" t="s">
        <v>1425</v>
      </c>
      <c r="N330" t="s">
        <v>1106</v>
      </c>
      <c r="O330" t="s">
        <v>1107</v>
      </c>
      <c r="P330" t="s">
        <v>1108</v>
      </c>
      <c r="Q330" t="s">
        <v>1109</v>
      </c>
      <c r="R330" t="s">
        <v>0</v>
      </c>
      <c r="U330">
        <v>0</v>
      </c>
      <c r="V330" t="s">
        <v>6366</v>
      </c>
      <c r="X330">
        <v>0</v>
      </c>
      <c r="Y330">
        <v>0</v>
      </c>
      <c r="AA330">
        <v>0</v>
      </c>
      <c r="AB330">
        <v>0</v>
      </c>
      <c r="AG330">
        <v>2025</v>
      </c>
      <c r="AH330">
        <v>1</v>
      </c>
      <c r="AI330" t="s">
        <v>6367</v>
      </c>
      <c r="AK330" t="s">
        <v>1515</v>
      </c>
    </row>
    <row r="331" spans="1:37" x14ac:dyDescent="0.25">
      <c r="A331" t="s">
        <v>1100</v>
      </c>
      <c r="B331" t="s">
        <v>6364</v>
      </c>
      <c r="C331" t="s">
        <v>1134</v>
      </c>
      <c r="D331" s="167">
        <v>45669.507638888899</v>
      </c>
      <c r="E331">
        <v>1</v>
      </c>
      <c r="F331" s="167">
        <v>45669.507638888899</v>
      </c>
      <c r="G331" s="167">
        <v>45669.625</v>
      </c>
      <c r="H331" t="s">
        <v>6368</v>
      </c>
      <c r="I331" t="s">
        <v>1424</v>
      </c>
      <c r="J331">
        <v>6</v>
      </c>
      <c r="K331">
        <v>1</v>
      </c>
      <c r="L331" t="s">
        <v>1105</v>
      </c>
      <c r="M331" t="s">
        <v>1425</v>
      </c>
      <c r="N331" t="s">
        <v>1106</v>
      </c>
      <c r="O331" t="s">
        <v>1107</v>
      </c>
      <c r="P331" t="s">
        <v>1108</v>
      </c>
      <c r="Q331" t="s">
        <v>1109</v>
      </c>
      <c r="R331" t="s">
        <v>0</v>
      </c>
      <c r="U331">
        <v>0</v>
      </c>
      <c r="V331" t="s">
        <v>6366</v>
      </c>
      <c r="X331">
        <v>0</v>
      </c>
      <c r="Y331">
        <v>0</v>
      </c>
      <c r="AA331">
        <v>0</v>
      </c>
      <c r="AB331">
        <v>0</v>
      </c>
      <c r="AG331">
        <v>2025</v>
      </c>
      <c r="AH331">
        <v>1</v>
      </c>
      <c r="AI331" t="s">
        <v>6367</v>
      </c>
      <c r="AK331" t="s">
        <v>1515</v>
      </c>
    </row>
    <row r="332" spans="1:37" x14ac:dyDescent="0.25">
      <c r="A332" t="s">
        <v>1100</v>
      </c>
      <c r="B332" t="s">
        <v>6364</v>
      </c>
      <c r="C332" t="s">
        <v>1134</v>
      </c>
      <c r="D332" s="167">
        <v>45669.507638888899</v>
      </c>
      <c r="E332">
        <v>1</v>
      </c>
      <c r="F332" s="167">
        <v>45669.507638888899</v>
      </c>
      <c r="G332" s="167">
        <v>45669.625</v>
      </c>
      <c r="H332" t="s">
        <v>6369</v>
      </c>
      <c r="I332" t="s">
        <v>1424</v>
      </c>
      <c r="J332">
        <v>6</v>
      </c>
      <c r="K332">
        <v>1</v>
      </c>
      <c r="L332" t="s">
        <v>1105</v>
      </c>
      <c r="M332" t="s">
        <v>1425</v>
      </c>
      <c r="N332" t="s">
        <v>1106</v>
      </c>
      <c r="O332" t="s">
        <v>1107</v>
      </c>
      <c r="P332" t="s">
        <v>1108</v>
      </c>
      <c r="Q332" t="s">
        <v>1109</v>
      </c>
      <c r="R332" t="s">
        <v>0</v>
      </c>
      <c r="U332">
        <v>0</v>
      </c>
      <c r="V332" t="s">
        <v>6366</v>
      </c>
      <c r="X332">
        <v>0</v>
      </c>
      <c r="Y332">
        <v>0</v>
      </c>
      <c r="AA332">
        <v>0</v>
      </c>
      <c r="AB332">
        <v>0</v>
      </c>
      <c r="AG332">
        <v>2025</v>
      </c>
      <c r="AH332">
        <v>1</v>
      </c>
      <c r="AI332" t="s">
        <v>6367</v>
      </c>
      <c r="AK332" t="s">
        <v>1515</v>
      </c>
    </row>
    <row r="333" spans="1:37" x14ac:dyDescent="0.25">
      <c r="A333" t="s">
        <v>1100</v>
      </c>
      <c r="B333" t="s">
        <v>6364</v>
      </c>
      <c r="C333" t="s">
        <v>1134</v>
      </c>
      <c r="D333" s="167">
        <v>45669.507638888899</v>
      </c>
      <c r="E333">
        <v>1</v>
      </c>
      <c r="F333" s="167">
        <v>45669.507638888899</v>
      </c>
      <c r="G333" s="167">
        <v>45669.625</v>
      </c>
      <c r="H333" t="s">
        <v>6370</v>
      </c>
      <c r="I333" t="s">
        <v>1424</v>
      </c>
      <c r="J333">
        <v>6</v>
      </c>
      <c r="K333">
        <v>1</v>
      </c>
      <c r="L333" t="s">
        <v>1105</v>
      </c>
      <c r="M333" t="s">
        <v>1425</v>
      </c>
      <c r="N333" t="s">
        <v>1106</v>
      </c>
      <c r="O333" t="s">
        <v>1107</v>
      </c>
      <c r="P333" t="s">
        <v>1108</v>
      </c>
      <c r="Q333" t="s">
        <v>1109</v>
      </c>
      <c r="R333" t="s">
        <v>0</v>
      </c>
      <c r="U333">
        <v>0</v>
      </c>
      <c r="V333" t="s">
        <v>6366</v>
      </c>
      <c r="X333">
        <v>0</v>
      </c>
      <c r="Y333">
        <v>0</v>
      </c>
      <c r="AA333">
        <v>0</v>
      </c>
      <c r="AB333">
        <v>0</v>
      </c>
      <c r="AG333">
        <v>2025</v>
      </c>
      <c r="AH333">
        <v>1</v>
      </c>
      <c r="AI333" t="s">
        <v>6367</v>
      </c>
      <c r="AK333" t="s">
        <v>1515</v>
      </c>
    </row>
    <row r="334" spans="1:37" x14ac:dyDescent="0.25">
      <c r="A334" t="s">
        <v>1100</v>
      </c>
      <c r="B334" t="s">
        <v>6364</v>
      </c>
      <c r="C334" t="s">
        <v>1134</v>
      </c>
      <c r="D334" s="167">
        <v>45669.507638888899</v>
      </c>
      <c r="E334">
        <v>1</v>
      </c>
      <c r="F334" s="167">
        <v>45669.507638888899</v>
      </c>
      <c r="G334" s="167">
        <v>45669.625</v>
      </c>
      <c r="H334" t="s">
        <v>6371</v>
      </c>
      <c r="I334" t="s">
        <v>1424</v>
      </c>
      <c r="J334">
        <v>6</v>
      </c>
      <c r="K334">
        <v>1</v>
      </c>
      <c r="L334" t="s">
        <v>1105</v>
      </c>
      <c r="M334" t="s">
        <v>1425</v>
      </c>
      <c r="N334" t="s">
        <v>1106</v>
      </c>
      <c r="O334" t="s">
        <v>1107</v>
      </c>
      <c r="P334" t="s">
        <v>1108</v>
      </c>
      <c r="Q334" t="s">
        <v>1109</v>
      </c>
      <c r="R334" t="s">
        <v>0</v>
      </c>
      <c r="U334">
        <v>0</v>
      </c>
      <c r="V334" t="s">
        <v>6366</v>
      </c>
      <c r="X334">
        <v>0</v>
      </c>
      <c r="Y334">
        <v>0</v>
      </c>
      <c r="AA334">
        <v>0</v>
      </c>
      <c r="AB334">
        <v>0</v>
      </c>
      <c r="AG334">
        <v>2025</v>
      </c>
      <c r="AH334">
        <v>1</v>
      </c>
      <c r="AI334" t="s">
        <v>6367</v>
      </c>
      <c r="AK334" t="s">
        <v>1515</v>
      </c>
    </row>
    <row r="335" spans="1:37" x14ac:dyDescent="0.25">
      <c r="A335" t="s">
        <v>1100</v>
      </c>
      <c r="B335" t="s">
        <v>6364</v>
      </c>
      <c r="C335" t="s">
        <v>1134</v>
      </c>
      <c r="D335" s="167">
        <v>45669.507638888899</v>
      </c>
      <c r="E335">
        <v>1</v>
      </c>
      <c r="F335" s="167">
        <v>45669.507638888899</v>
      </c>
      <c r="G335" s="167">
        <v>45669.625</v>
      </c>
      <c r="H335" t="s">
        <v>6372</v>
      </c>
      <c r="I335" t="s">
        <v>1424</v>
      </c>
      <c r="J335">
        <v>6</v>
      </c>
      <c r="K335">
        <v>1</v>
      </c>
      <c r="L335" t="s">
        <v>1105</v>
      </c>
      <c r="M335" t="s">
        <v>1425</v>
      </c>
      <c r="N335" t="s">
        <v>1106</v>
      </c>
      <c r="O335" t="s">
        <v>1107</v>
      </c>
      <c r="P335" t="s">
        <v>1108</v>
      </c>
      <c r="Q335" t="s">
        <v>1109</v>
      </c>
      <c r="R335" t="s">
        <v>0</v>
      </c>
      <c r="U335">
        <v>0</v>
      </c>
      <c r="V335" t="s">
        <v>6366</v>
      </c>
      <c r="X335">
        <v>0</v>
      </c>
      <c r="Y335">
        <v>0</v>
      </c>
      <c r="AA335">
        <v>0</v>
      </c>
      <c r="AB335">
        <v>0</v>
      </c>
      <c r="AG335">
        <v>2025</v>
      </c>
      <c r="AH335">
        <v>1</v>
      </c>
      <c r="AI335" t="s">
        <v>6367</v>
      </c>
      <c r="AK335" t="s">
        <v>1515</v>
      </c>
    </row>
    <row r="336" spans="1:37" x14ac:dyDescent="0.25">
      <c r="A336" t="s">
        <v>1100</v>
      </c>
      <c r="B336" t="s">
        <v>6364</v>
      </c>
      <c r="C336" t="s">
        <v>1134</v>
      </c>
      <c r="D336" s="167">
        <v>45669.507638888899</v>
      </c>
      <c r="E336">
        <v>1</v>
      </c>
      <c r="F336" s="167">
        <v>45669.507638888899</v>
      </c>
      <c r="G336" s="167">
        <v>45669.625</v>
      </c>
      <c r="H336" t="s">
        <v>6373</v>
      </c>
      <c r="I336" t="s">
        <v>1488</v>
      </c>
      <c r="J336">
        <v>6</v>
      </c>
      <c r="K336">
        <v>1</v>
      </c>
      <c r="L336" t="s">
        <v>1105</v>
      </c>
      <c r="M336" t="s">
        <v>1425</v>
      </c>
      <c r="N336" t="s">
        <v>1106</v>
      </c>
      <c r="O336" t="s">
        <v>1107</v>
      </c>
      <c r="P336" t="s">
        <v>1108</v>
      </c>
      <c r="Q336" t="s">
        <v>1109</v>
      </c>
      <c r="R336" t="s">
        <v>0</v>
      </c>
      <c r="U336">
        <v>346.5</v>
      </c>
      <c r="V336" t="s">
        <v>6366</v>
      </c>
      <c r="X336">
        <v>0</v>
      </c>
      <c r="Y336">
        <v>0</v>
      </c>
      <c r="AA336">
        <v>0</v>
      </c>
      <c r="AB336">
        <v>346.5</v>
      </c>
      <c r="AG336">
        <v>2025</v>
      </c>
      <c r="AH336">
        <v>1</v>
      </c>
      <c r="AI336" t="s">
        <v>6367</v>
      </c>
      <c r="AK336" t="s">
        <v>1515</v>
      </c>
    </row>
    <row r="337" spans="1:38" x14ac:dyDescent="0.25">
      <c r="A337" t="s">
        <v>1100</v>
      </c>
      <c r="B337" t="s">
        <v>6364</v>
      </c>
      <c r="C337" t="s">
        <v>1134</v>
      </c>
      <c r="D337" s="167">
        <v>45669.507638888899</v>
      </c>
      <c r="E337">
        <v>1</v>
      </c>
      <c r="F337" s="167">
        <v>45669.507638888899</v>
      </c>
      <c r="G337" s="167">
        <v>45669.625</v>
      </c>
      <c r="H337" t="s">
        <v>6374</v>
      </c>
      <c r="I337" t="s">
        <v>1481</v>
      </c>
      <c r="J337">
        <v>6</v>
      </c>
      <c r="K337">
        <v>1</v>
      </c>
      <c r="L337" t="s">
        <v>1105</v>
      </c>
      <c r="M337" t="s">
        <v>1425</v>
      </c>
      <c r="N337" t="s">
        <v>1106</v>
      </c>
      <c r="O337" t="s">
        <v>1107</v>
      </c>
      <c r="P337" t="s">
        <v>1108</v>
      </c>
      <c r="Q337" t="s">
        <v>1109</v>
      </c>
      <c r="R337" t="s">
        <v>0</v>
      </c>
      <c r="U337">
        <v>385</v>
      </c>
      <c r="V337" t="s">
        <v>6366</v>
      </c>
      <c r="X337">
        <v>0</v>
      </c>
      <c r="Y337">
        <v>0</v>
      </c>
      <c r="AA337">
        <v>0</v>
      </c>
      <c r="AB337">
        <v>385</v>
      </c>
      <c r="AG337">
        <v>2025</v>
      </c>
      <c r="AH337">
        <v>1</v>
      </c>
      <c r="AI337" t="s">
        <v>6367</v>
      </c>
      <c r="AK337" t="s">
        <v>1515</v>
      </c>
    </row>
    <row r="338" spans="1:38" x14ac:dyDescent="0.25">
      <c r="A338" t="s">
        <v>1100</v>
      </c>
      <c r="B338" t="s">
        <v>6364</v>
      </c>
      <c r="C338" t="s">
        <v>1134</v>
      </c>
      <c r="D338" s="167">
        <v>45669.507638888899</v>
      </c>
      <c r="E338">
        <v>1</v>
      </c>
      <c r="F338" s="167">
        <v>45669.507638888899</v>
      </c>
      <c r="G338" s="167">
        <v>45669.625</v>
      </c>
      <c r="H338" t="s">
        <v>6375</v>
      </c>
      <c r="I338" t="s">
        <v>1433</v>
      </c>
      <c r="J338">
        <v>6</v>
      </c>
      <c r="K338">
        <v>1</v>
      </c>
      <c r="L338" t="s">
        <v>1105</v>
      </c>
      <c r="M338" t="s">
        <v>1425</v>
      </c>
      <c r="N338" t="s">
        <v>1106</v>
      </c>
      <c r="O338" t="s">
        <v>1107</v>
      </c>
      <c r="P338" t="s">
        <v>1108</v>
      </c>
      <c r="Q338" t="s">
        <v>1109</v>
      </c>
      <c r="R338" t="s">
        <v>0</v>
      </c>
      <c r="U338">
        <v>385</v>
      </c>
      <c r="V338" t="s">
        <v>6366</v>
      </c>
      <c r="X338">
        <v>0</v>
      </c>
      <c r="Y338">
        <v>0</v>
      </c>
      <c r="AA338">
        <v>0</v>
      </c>
      <c r="AB338">
        <v>385</v>
      </c>
      <c r="AG338">
        <v>2025</v>
      </c>
      <c r="AH338">
        <v>1</v>
      </c>
      <c r="AI338" t="s">
        <v>6367</v>
      </c>
      <c r="AK338" t="s">
        <v>1515</v>
      </c>
    </row>
    <row r="339" spans="1:38" x14ac:dyDescent="0.25">
      <c r="A339" t="s">
        <v>1100</v>
      </c>
      <c r="B339" t="s">
        <v>6364</v>
      </c>
      <c r="C339" t="s">
        <v>1134</v>
      </c>
      <c r="D339" s="167">
        <v>45669.507638888899</v>
      </c>
      <c r="E339">
        <v>1</v>
      </c>
      <c r="F339" s="167">
        <v>45669.507638888899</v>
      </c>
      <c r="G339" s="167">
        <v>45669.625</v>
      </c>
      <c r="H339" t="s">
        <v>6376</v>
      </c>
      <c r="I339" t="s">
        <v>1433</v>
      </c>
      <c r="J339">
        <v>6</v>
      </c>
      <c r="K339">
        <v>1</v>
      </c>
      <c r="L339" t="s">
        <v>1105</v>
      </c>
      <c r="M339" t="s">
        <v>1425</v>
      </c>
      <c r="N339" t="s">
        <v>1106</v>
      </c>
      <c r="O339" t="s">
        <v>1107</v>
      </c>
      <c r="P339" t="s">
        <v>1108</v>
      </c>
      <c r="Q339" t="s">
        <v>1109</v>
      </c>
      <c r="R339" t="s">
        <v>0</v>
      </c>
      <c r="U339">
        <v>385</v>
      </c>
      <c r="V339" t="s">
        <v>6366</v>
      </c>
      <c r="X339">
        <v>0</v>
      </c>
      <c r="Y339">
        <v>0</v>
      </c>
      <c r="AA339">
        <v>0</v>
      </c>
      <c r="AB339">
        <v>385</v>
      </c>
      <c r="AG339">
        <v>2025</v>
      </c>
      <c r="AH339">
        <v>1</v>
      </c>
      <c r="AI339" t="s">
        <v>6367</v>
      </c>
      <c r="AK339" t="s">
        <v>1515</v>
      </c>
    </row>
    <row r="340" spans="1:38" x14ac:dyDescent="0.25">
      <c r="A340" t="s">
        <v>1100</v>
      </c>
      <c r="B340" t="s">
        <v>6364</v>
      </c>
      <c r="C340" t="s">
        <v>1134</v>
      </c>
      <c r="D340" s="167">
        <v>45669.507638888899</v>
      </c>
      <c r="E340">
        <v>1</v>
      </c>
      <c r="F340" s="167">
        <v>45669.507638888899</v>
      </c>
      <c r="G340" s="167">
        <v>45669.625</v>
      </c>
      <c r="H340" t="s">
        <v>6377</v>
      </c>
      <c r="I340" t="s">
        <v>1491</v>
      </c>
      <c r="J340">
        <v>6</v>
      </c>
      <c r="K340">
        <v>1</v>
      </c>
      <c r="L340" t="s">
        <v>1105</v>
      </c>
      <c r="M340" t="s">
        <v>1425</v>
      </c>
      <c r="N340" t="s">
        <v>1106</v>
      </c>
      <c r="O340" t="s">
        <v>1107</v>
      </c>
      <c r="P340" t="s">
        <v>1108</v>
      </c>
      <c r="Q340" t="s">
        <v>1109</v>
      </c>
      <c r="R340" t="s">
        <v>0</v>
      </c>
      <c r="U340">
        <v>105</v>
      </c>
      <c r="V340" t="s">
        <v>6366</v>
      </c>
      <c r="X340">
        <v>0</v>
      </c>
      <c r="Y340">
        <v>0</v>
      </c>
      <c r="AA340">
        <v>0</v>
      </c>
      <c r="AB340">
        <v>105</v>
      </c>
      <c r="AG340">
        <v>2025</v>
      </c>
      <c r="AH340">
        <v>1</v>
      </c>
      <c r="AI340" t="s">
        <v>6367</v>
      </c>
      <c r="AK340" t="s">
        <v>1515</v>
      </c>
    </row>
    <row r="341" spans="1:38" x14ac:dyDescent="0.25">
      <c r="A341" t="s">
        <v>1100</v>
      </c>
      <c r="B341" t="s">
        <v>6364</v>
      </c>
      <c r="C341" t="s">
        <v>1134</v>
      </c>
      <c r="D341" s="167">
        <v>45669.507638888899</v>
      </c>
      <c r="E341">
        <v>1</v>
      </c>
      <c r="F341" s="167">
        <v>45669.507638888899</v>
      </c>
      <c r="G341" s="167">
        <v>45669.625</v>
      </c>
      <c r="H341" t="s">
        <v>6378</v>
      </c>
      <c r="I341" t="s">
        <v>1498</v>
      </c>
      <c r="J341">
        <v>6</v>
      </c>
      <c r="K341">
        <v>1</v>
      </c>
      <c r="L341" t="s">
        <v>1105</v>
      </c>
      <c r="M341" t="s">
        <v>1425</v>
      </c>
      <c r="N341" t="s">
        <v>1106</v>
      </c>
      <c r="O341" t="s">
        <v>1107</v>
      </c>
      <c r="P341" t="s">
        <v>1108</v>
      </c>
      <c r="Q341" t="s">
        <v>1109</v>
      </c>
      <c r="R341" t="s">
        <v>0</v>
      </c>
      <c r="U341">
        <v>70</v>
      </c>
      <c r="V341" t="s">
        <v>6366</v>
      </c>
      <c r="X341">
        <v>0</v>
      </c>
      <c r="Y341">
        <v>0</v>
      </c>
      <c r="AA341">
        <v>0</v>
      </c>
      <c r="AB341">
        <v>70</v>
      </c>
      <c r="AG341">
        <v>2025</v>
      </c>
      <c r="AH341">
        <v>1</v>
      </c>
      <c r="AI341" t="s">
        <v>6367</v>
      </c>
      <c r="AK341" t="s">
        <v>1515</v>
      </c>
    </row>
    <row r="342" spans="1:38" x14ac:dyDescent="0.25">
      <c r="A342" t="s">
        <v>1100</v>
      </c>
      <c r="B342" t="s">
        <v>6364</v>
      </c>
      <c r="C342" t="s">
        <v>1134</v>
      </c>
      <c r="D342" s="167">
        <v>45669.507638888899</v>
      </c>
      <c r="E342">
        <v>1</v>
      </c>
      <c r="F342" s="167">
        <v>45669.507638888899</v>
      </c>
      <c r="G342" s="167">
        <v>45669.625</v>
      </c>
      <c r="H342" t="s">
        <v>6379</v>
      </c>
      <c r="I342" t="s">
        <v>1435</v>
      </c>
      <c r="J342">
        <v>6</v>
      </c>
      <c r="K342">
        <v>1</v>
      </c>
      <c r="L342" t="s">
        <v>1105</v>
      </c>
      <c r="M342" t="s">
        <v>1425</v>
      </c>
      <c r="N342" t="s">
        <v>1106</v>
      </c>
      <c r="O342" t="s">
        <v>1107</v>
      </c>
      <c r="P342" t="s">
        <v>1108</v>
      </c>
      <c r="Q342" t="s">
        <v>1109</v>
      </c>
      <c r="R342" t="s">
        <v>0</v>
      </c>
      <c r="U342">
        <v>385</v>
      </c>
      <c r="V342" t="s">
        <v>6366</v>
      </c>
      <c r="X342">
        <v>0</v>
      </c>
      <c r="Y342">
        <v>0</v>
      </c>
      <c r="AA342">
        <v>0</v>
      </c>
      <c r="AB342">
        <v>385</v>
      </c>
      <c r="AG342">
        <v>2025</v>
      </c>
      <c r="AH342">
        <v>1</v>
      </c>
      <c r="AI342" t="s">
        <v>6367</v>
      </c>
      <c r="AK342" t="s">
        <v>1515</v>
      </c>
    </row>
    <row r="343" spans="1:38" x14ac:dyDescent="0.25">
      <c r="A343" t="s">
        <v>1100</v>
      </c>
      <c r="B343" t="s">
        <v>6364</v>
      </c>
      <c r="C343" t="s">
        <v>1134</v>
      </c>
      <c r="D343" s="167">
        <v>45669.507638888899</v>
      </c>
      <c r="E343">
        <v>1</v>
      </c>
      <c r="F343" s="167">
        <v>45669.507638888899</v>
      </c>
      <c r="G343" s="167">
        <v>45669.625</v>
      </c>
      <c r="H343" t="s">
        <v>6380</v>
      </c>
      <c r="I343" t="s">
        <v>1465</v>
      </c>
      <c r="J343">
        <v>6</v>
      </c>
      <c r="K343">
        <v>1</v>
      </c>
      <c r="L343" t="s">
        <v>1105</v>
      </c>
      <c r="M343" t="s">
        <v>1425</v>
      </c>
      <c r="N343" t="s">
        <v>1106</v>
      </c>
      <c r="O343" t="s">
        <v>1107</v>
      </c>
      <c r="P343" t="s">
        <v>1108</v>
      </c>
      <c r="Q343" t="s">
        <v>1109</v>
      </c>
      <c r="R343" t="s">
        <v>0</v>
      </c>
      <c r="U343">
        <v>665</v>
      </c>
      <c r="V343" t="s">
        <v>6366</v>
      </c>
      <c r="X343">
        <v>0</v>
      </c>
      <c r="Y343">
        <v>0</v>
      </c>
      <c r="AA343">
        <v>0</v>
      </c>
      <c r="AB343">
        <v>665</v>
      </c>
      <c r="AG343">
        <v>2025</v>
      </c>
      <c r="AH343">
        <v>1</v>
      </c>
      <c r="AI343" t="s">
        <v>6367</v>
      </c>
      <c r="AK343" t="s">
        <v>1515</v>
      </c>
    </row>
    <row r="344" spans="1:38" x14ac:dyDescent="0.25">
      <c r="A344" t="s">
        <v>1100</v>
      </c>
      <c r="B344" t="s">
        <v>6381</v>
      </c>
      <c r="C344" t="s">
        <v>6382</v>
      </c>
      <c r="D344" s="167">
        <v>45669.509722222203</v>
      </c>
      <c r="E344">
        <v>1</v>
      </c>
      <c r="F344" s="167">
        <v>45669.509722222203</v>
      </c>
      <c r="G344" s="167">
        <v>45669.525694444397</v>
      </c>
      <c r="H344" t="s">
        <v>6383</v>
      </c>
      <c r="I344" t="s">
        <v>1430</v>
      </c>
      <c r="J344">
        <v>6</v>
      </c>
      <c r="K344">
        <v>1</v>
      </c>
      <c r="L344" t="s">
        <v>1111</v>
      </c>
      <c r="M344" t="s">
        <v>1437</v>
      </c>
      <c r="N344" t="s">
        <v>1102</v>
      </c>
      <c r="O344" t="s">
        <v>1103</v>
      </c>
      <c r="P344" t="s">
        <v>1102</v>
      </c>
      <c r="Q344" t="s">
        <v>1103</v>
      </c>
      <c r="R344" t="s">
        <v>0</v>
      </c>
      <c r="T344" t="s">
        <v>6384</v>
      </c>
      <c r="U344">
        <v>48</v>
      </c>
      <c r="V344" t="s">
        <v>6385</v>
      </c>
      <c r="X344">
        <v>0</v>
      </c>
      <c r="Y344">
        <v>0</v>
      </c>
      <c r="AA344">
        <v>0</v>
      </c>
      <c r="AB344">
        <v>48</v>
      </c>
      <c r="AG344">
        <v>2025</v>
      </c>
      <c r="AH344">
        <v>1</v>
      </c>
      <c r="AI344" t="s">
        <v>6386</v>
      </c>
      <c r="AK344" t="s">
        <v>1515</v>
      </c>
    </row>
    <row r="345" spans="1:38" x14ac:dyDescent="0.25">
      <c r="A345" t="s">
        <v>1100</v>
      </c>
      <c r="B345" t="s">
        <v>6387</v>
      </c>
      <c r="C345" t="s">
        <v>1129</v>
      </c>
      <c r="D345" s="167">
        <v>45669.649305555598</v>
      </c>
      <c r="E345">
        <v>1</v>
      </c>
      <c r="F345" s="167">
        <v>45669.649305555598</v>
      </c>
      <c r="G345" s="167">
        <v>45669.665972222203</v>
      </c>
      <c r="H345" t="s">
        <v>6388</v>
      </c>
      <c r="I345" t="s">
        <v>1467</v>
      </c>
      <c r="J345">
        <v>6</v>
      </c>
      <c r="K345">
        <v>1</v>
      </c>
      <c r="L345" t="s">
        <v>1110</v>
      </c>
      <c r="M345" t="s">
        <v>1429</v>
      </c>
      <c r="N345" t="s">
        <v>1106</v>
      </c>
      <c r="O345" t="s">
        <v>1107</v>
      </c>
      <c r="P345" t="s">
        <v>1108</v>
      </c>
      <c r="Q345" t="s">
        <v>1109</v>
      </c>
      <c r="R345" t="s">
        <v>6389</v>
      </c>
      <c r="S345" t="s">
        <v>6390</v>
      </c>
      <c r="T345" t="s">
        <v>6391</v>
      </c>
      <c r="U345">
        <v>1925</v>
      </c>
      <c r="V345" t="s">
        <v>1750</v>
      </c>
      <c r="W345" s="167">
        <v>45700.517361111102</v>
      </c>
      <c r="X345">
        <v>0</v>
      </c>
      <c r="Y345">
        <v>0</v>
      </c>
      <c r="Z345">
        <v>1925</v>
      </c>
      <c r="AA345">
        <v>1925</v>
      </c>
      <c r="AB345">
        <v>0</v>
      </c>
      <c r="AC345" t="s">
        <v>1466</v>
      </c>
      <c r="AD345" t="s">
        <v>1739</v>
      </c>
      <c r="AE345" t="s">
        <v>1737</v>
      </c>
      <c r="AF345" t="s">
        <v>1740</v>
      </c>
      <c r="AG345">
        <v>2025</v>
      </c>
      <c r="AH345">
        <v>1</v>
      </c>
      <c r="AI345" t="s">
        <v>6392</v>
      </c>
      <c r="AJ345" s="167">
        <v>45699.764583333301</v>
      </c>
      <c r="AK345" t="s">
        <v>1426</v>
      </c>
      <c r="AL345" t="s">
        <v>5686</v>
      </c>
    </row>
    <row r="346" spans="1:38" x14ac:dyDescent="0.25">
      <c r="A346" t="s">
        <v>1100</v>
      </c>
      <c r="B346" t="s">
        <v>6387</v>
      </c>
      <c r="C346" t="s">
        <v>1129</v>
      </c>
      <c r="D346" s="167">
        <v>45669.649305555598</v>
      </c>
      <c r="E346">
        <v>1</v>
      </c>
      <c r="F346" s="167">
        <v>45669.649305555598</v>
      </c>
      <c r="G346" s="167">
        <v>45669.665972222203</v>
      </c>
      <c r="H346" t="s">
        <v>6393</v>
      </c>
      <c r="I346" t="s">
        <v>1424</v>
      </c>
      <c r="J346">
        <v>6</v>
      </c>
      <c r="K346">
        <v>1</v>
      </c>
      <c r="L346" t="s">
        <v>1110</v>
      </c>
      <c r="M346" t="s">
        <v>1429</v>
      </c>
      <c r="N346" t="s">
        <v>1106</v>
      </c>
      <c r="O346" t="s">
        <v>1107</v>
      </c>
      <c r="P346" t="s">
        <v>1108</v>
      </c>
      <c r="Q346" t="s">
        <v>1109</v>
      </c>
      <c r="R346" t="s">
        <v>6389</v>
      </c>
      <c r="S346" t="s">
        <v>6390</v>
      </c>
      <c r="U346">
        <v>0</v>
      </c>
      <c r="V346" t="s">
        <v>1750</v>
      </c>
      <c r="W346" s="167">
        <v>45700.517361111102</v>
      </c>
      <c r="X346">
        <v>0</v>
      </c>
      <c r="Y346">
        <v>0</v>
      </c>
      <c r="Z346">
        <v>0</v>
      </c>
      <c r="AA346">
        <v>0</v>
      </c>
      <c r="AB346">
        <v>0</v>
      </c>
      <c r="AC346" t="s">
        <v>0</v>
      </c>
      <c r="AG346">
        <v>2025</v>
      </c>
      <c r="AH346">
        <v>1</v>
      </c>
      <c r="AI346" t="s">
        <v>6392</v>
      </c>
      <c r="AJ346" s="167">
        <v>45699.764583333301</v>
      </c>
      <c r="AK346" t="s">
        <v>1426</v>
      </c>
      <c r="AL346" t="s">
        <v>5686</v>
      </c>
    </row>
    <row r="347" spans="1:38" x14ac:dyDescent="0.25">
      <c r="A347" t="s">
        <v>1100</v>
      </c>
      <c r="B347" t="s">
        <v>6394</v>
      </c>
      <c r="C347" t="s">
        <v>1155</v>
      </c>
      <c r="D347" s="167">
        <v>45669.668055555601</v>
      </c>
      <c r="E347">
        <v>1</v>
      </c>
      <c r="F347" s="167">
        <v>45669.668055555601</v>
      </c>
      <c r="G347" s="167">
        <v>45669.734722222202</v>
      </c>
      <c r="H347" t="s">
        <v>6395</v>
      </c>
      <c r="I347" t="s">
        <v>1424</v>
      </c>
      <c r="J347">
        <v>6</v>
      </c>
      <c r="K347">
        <v>1</v>
      </c>
      <c r="L347" t="s">
        <v>1105</v>
      </c>
      <c r="M347" t="s">
        <v>1425</v>
      </c>
      <c r="N347" t="s">
        <v>1106</v>
      </c>
      <c r="O347" t="s">
        <v>1107</v>
      </c>
      <c r="P347" t="s">
        <v>1108</v>
      </c>
      <c r="Q347" t="s">
        <v>1109</v>
      </c>
      <c r="R347" t="s">
        <v>0</v>
      </c>
      <c r="U347">
        <v>0</v>
      </c>
      <c r="V347" t="s">
        <v>6396</v>
      </c>
      <c r="X347">
        <v>0</v>
      </c>
      <c r="Y347">
        <v>0</v>
      </c>
      <c r="AA347">
        <v>0</v>
      </c>
      <c r="AB347">
        <v>0</v>
      </c>
      <c r="AG347">
        <v>2025</v>
      </c>
      <c r="AH347">
        <v>1</v>
      </c>
      <c r="AI347" t="s">
        <v>6397</v>
      </c>
      <c r="AK347" t="s">
        <v>1515</v>
      </c>
    </row>
    <row r="348" spans="1:38" x14ac:dyDescent="0.25">
      <c r="A348" t="s">
        <v>1100</v>
      </c>
      <c r="B348" t="s">
        <v>6394</v>
      </c>
      <c r="C348" t="s">
        <v>1155</v>
      </c>
      <c r="D348" s="167">
        <v>45669.668055555601</v>
      </c>
      <c r="E348">
        <v>1</v>
      </c>
      <c r="F348" s="167">
        <v>45669.668055555601</v>
      </c>
      <c r="G348" s="167">
        <v>45669.734722222202</v>
      </c>
      <c r="H348" t="s">
        <v>6398</v>
      </c>
      <c r="I348" t="s">
        <v>1424</v>
      </c>
      <c r="J348">
        <v>6</v>
      </c>
      <c r="K348">
        <v>1</v>
      </c>
      <c r="L348" t="s">
        <v>1105</v>
      </c>
      <c r="M348" t="s">
        <v>1425</v>
      </c>
      <c r="N348" t="s">
        <v>1106</v>
      </c>
      <c r="O348" t="s">
        <v>1107</v>
      </c>
      <c r="P348" t="s">
        <v>1108</v>
      </c>
      <c r="Q348" t="s">
        <v>1109</v>
      </c>
      <c r="R348" t="s">
        <v>0</v>
      </c>
      <c r="U348">
        <v>0</v>
      </c>
      <c r="V348" t="s">
        <v>6396</v>
      </c>
      <c r="X348">
        <v>0</v>
      </c>
      <c r="Y348">
        <v>0</v>
      </c>
      <c r="AA348">
        <v>0</v>
      </c>
      <c r="AB348">
        <v>0</v>
      </c>
      <c r="AG348">
        <v>2025</v>
      </c>
      <c r="AH348">
        <v>1</v>
      </c>
      <c r="AI348" t="s">
        <v>6397</v>
      </c>
      <c r="AK348" t="s">
        <v>1515</v>
      </c>
    </row>
    <row r="349" spans="1:38" x14ac:dyDescent="0.25">
      <c r="A349" t="s">
        <v>1100</v>
      </c>
      <c r="B349" t="s">
        <v>6394</v>
      </c>
      <c r="C349" t="s">
        <v>1155</v>
      </c>
      <c r="D349" s="167">
        <v>45669.668055555601</v>
      </c>
      <c r="E349">
        <v>1</v>
      </c>
      <c r="F349" s="167">
        <v>45669.668055555601</v>
      </c>
      <c r="G349" s="167">
        <v>45669.734722222202</v>
      </c>
      <c r="H349" t="s">
        <v>6399</v>
      </c>
      <c r="I349" t="s">
        <v>1465</v>
      </c>
      <c r="J349">
        <v>6</v>
      </c>
      <c r="K349">
        <v>1</v>
      </c>
      <c r="L349" t="s">
        <v>1105</v>
      </c>
      <c r="M349" t="s">
        <v>1425</v>
      </c>
      <c r="N349" t="s">
        <v>1106</v>
      </c>
      <c r="O349" t="s">
        <v>1107</v>
      </c>
      <c r="P349" t="s">
        <v>1108</v>
      </c>
      <c r="Q349" t="s">
        <v>1109</v>
      </c>
      <c r="R349" t="s">
        <v>0</v>
      </c>
      <c r="U349">
        <v>665</v>
      </c>
      <c r="V349" t="s">
        <v>6396</v>
      </c>
      <c r="X349">
        <v>0</v>
      </c>
      <c r="Y349">
        <v>0</v>
      </c>
      <c r="AA349">
        <v>0</v>
      </c>
      <c r="AB349">
        <v>665</v>
      </c>
      <c r="AG349">
        <v>2025</v>
      </c>
      <c r="AH349">
        <v>1</v>
      </c>
      <c r="AI349" t="s">
        <v>6397</v>
      </c>
      <c r="AK349" t="s">
        <v>1515</v>
      </c>
    </row>
    <row r="350" spans="1:38" x14ac:dyDescent="0.25">
      <c r="A350" t="s">
        <v>1100</v>
      </c>
      <c r="B350" t="s">
        <v>6400</v>
      </c>
      <c r="C350" t="s">
        <v>6307</v>
      </c>
      <c r="D350" s="167">
        <v>45669.7368055556</v>
      </c>
      <c r="E350">
        <v>1</v>
      </c>
      <c r="F350" s="167">
        <v>45669.7368055556</v>
      </c>
      <c r="G350" s="167">
        <v>45669.8347222222</v>
      </c>
      <c r="H350" t="s">
        <v>6401</v>
      </c>
      <c r="I350" t="s">
        <v>1424</v>
      </c>
      <c r="J350">
        <v>6</v>
      </c>
      <c r="K350">
        <v>1</v>
      </c>
      <c r="L350" t="s">
        <v>1110</v>
      </c>
      <c r="M350" t="s">
        <v>1429</v>
      </c>
      <c r="N350" t="s">
        <v>1102</v>
      </c>
      <c r="O350" t="s">
        <v>1103</v>
      </c>
      <c r="P350" t="s">
        <v>1102</v>
      </c>
      <c r="Q350" t="s">
        <v>1103</v>
      </c>
      <c r="R350" t="s">
        <v>0</v>
      </c>
      <c r="U350">
        <v>0</v>
      </c>
      <c r="V350" t="s">
        <v>1750</v>
      </c>
      <c r="X350">
        <v>0</v>
      </c>
      <c r="Y350">
        <v>0</v>
      </c>
      <c r="AA350">
        <v>0</v>
      </c>
      <c r="AB350">
        <v>0</v>
      </c>
      <c r="AG350">
        <v>2025</v>
      </c>
      <c r="AH350">
        <v>1</v>
      </c>
      <c r="AI350" t="s">
        <v>6402</v>
      </c>
      <c r="AK350" t="s">
        <v>1515</v>
      </c>
    </row>
    <row r="351" spans="1:38" x14ac:dyDescent="0.25">
      <c r="A351" t="s">
        <v>1100</v>
      </c>
      <c r="B351" t="s">
        <v>6400</v>
      </c>
      <c r="C351" t="s">
        <v>6307</v>
      </c>
      <c r="D351" s="167">
        <v>45669.7368055556</v>
      </c>
      <c r="E351">
        <v>1</v>
      </c>
      <c r="F351" s="167">
        <v>45669.7368055556</v>
      </c>
      <c r="G351" s="167">
        <v>45669.8347222222</v>
      </c>
      <c r="H351" t="s">
        <v>6403</v>
      </c>
      <c r="I351" t="s">
        <v>1465</v>
      </c>
      <c r="J351">
        <v>6</v>
      </c>
      <c r="K351">
        <v>1</v>
      </c>
      <c r="L351" t="s">
        <v>1110</v>
      </c>
      <c r="M351" t="s">
        <v>1429</v>
      </c>
      <c r="N351" t="s">
        <v>1102</v>
      </c>
      <c r="O351" t="s">
        <v>1103</v>
      </c>
      <c r="P351" t="s">
        <v>1102</v>
      </c>
      <c r="Q351" t="s">
        <v>1103</v>
      </c>
      <c r="R351" t="s">
        <v>0</v>
      </c>
      <c r="T351" t="s">
        <v>6404</v>
      </c>
      <c r="U351">
        <v>408</v>
      </c>
      <c r="V351" t="s">
        <v>1750</v>
      </c>
      <c r="X351">
        <v>0</v>
      </c>
      <c r="Y351">
        <v>0</v>
      </c>
      <c r="AA351">
        <v>0</v>
      </c>
      <c r="AB351">
        <v>408</v>
      </c>
      <c r="AG351">
        <v>2025</v>
      </c>
      <c r="AH351">
        <v>1</v>
      </c>
      <c r="AI351" t="s">
        <v>6402</v>
      </c>
      <c r="AK351" t="s">
        <v>1515</v>
      </c>
    </row>
    <row r="352" spans="1:38" x14ac:dyDescent="0.25">
      <c r="A352" t="s">
        <v>1100</v>
      </c>
      <c r="B352" t="s">
        <v>6400</v>
      </c>
      <c r="C352" t="s">
        <v>6307</v>
      </c>
      <c r="D352" s="167">
        <v>45669.7368055556</v>
      </c>
      <c r="E352">
        <v>1</v>
      </c>
      <c r="F352" s="167">
        <v>45669.7368055556</v>
      </c>
      <c r="G352" s="167">
        <v>45669.8347222222</v>
      </c>
      <c r="H352" t="s">
        <v>6405</v>
      </c>
      <c r="I352" t="s">
        <v>1483</v>
      </c>
      <c r="J352">
        <v>6</v>
      </c>
      <c r="K352">
        <v>1</v>
      </c>
      <c r="L352" t="s">
        <v>1110</v>
      </c>
      <c r="M352" t="s">
        <v>1429</v>
      </c>
      <c r="N352" t="s">
        <v>1102</v>
      </c>
      <c r="O352" t="s">
        <v>1103</v>
      </c>
      <c r="P352" t="s">
        <v>1102</v>
      </c>
      <c r="Q352" t="s">
        <v>1103</v>
      </c>
      <c r="R352" t="s">
        <v>0</v>
      </c>
      <c r="T352" t="s">
        <v>6404</v>
      </c>
      <c r="U352">
        <v>528</v>
      </c>
      <c r="V352" t="s">
        <v>1750</v>
      </c>
      <c r="X352">
        <v>0</v>
      </c>
      <c r="Y352">
        <v>0</v>
      </c>
      <c r="AA352">
        <v>0</v>
      </c>
      <c r="AB352">
        <v>528</v>
      </c>
      <c r="AG352">
        <v>2025</v>
      </c>
      <c r="AH352">
        <v>1</v>
      </c>
      <c r="AI352" t="s">
        <v>6402</v>
      </c>
      <c r="AK352" t="s">
        <v>1515</v>
      </c>
    </row>
    <row r="353" spans="1:38" x14ac:dyDescent="0.25">
      <c r="A353" t="s">
        <v>1100</v>
      </c>
      <c r="B353" t="s">
        <v>6406</v>
      </c>
      <c r="C353" t="s">
        <v>6407</v>
      </c>
      <c r="D353" s="167">
        <v>45669.747222222199</v>
      </c>
      <c r="E353">
        <v>1</v>
      </c>
      <c r="F353" s="167">
        <v>45669.747222222199</v>
      </c>
      <c r="G353" s="167">
        <v>45669.7902777778</v>
      </c>
      <c r="H353" t="s">
        <v>6408</v>
      </c>
      <c r="I353" t="s">
        <v>1424</v>
      </c>
      <c r="J353">
        <v>6</v>
      </c>
      <c r="K353">
        <v>1</v>
      </c>
      <c r="L353" t="s">
        <v>1300</v>
      </c>
      <c r="M353" t="s">
        <v>5911</v>
      </c>
      <c r="N353" t="s">
        <v>1106</v>
      </c>
      <c r="O353" t="s">
        <v>1107</v>
      </c>
      <c r="P353" t="s">
        <v>1108</v>
      </c>
      <c r="Q353" t="s">
        <v>1109</v>
      </c>
      <c r="R353" t="s">
        <v>6409</v>
      </c>
      <c r="S353" t="s">
        <v>5732</v>
      </c>
      <c r="U353">
        <v>0</v>
      </c>
      <c r="V353" t="s">
        <v>1750</v>
      </c>
      <c r="W353" s="167">
        <v>45692.909027777801</v>
      </c>
      <c r="X353">
        <v>0</v>
      </c>
      <c r="Y353">
        <v>0</v>
      </c>
      <c r="Z353">
        <v>0</v>
      </c>
      <c r="AA353">
        <v>0</v>
      </c>
      <c r="AB353">
        <v>0</v>
      </c>
      <c r="AC353" t="s">
        <v>0</v>
      </c>
      <c r="AG353">
        <v>2025</v>
      </c>
      <c r="AH353">
        <v>1</v>
      </c>
      <c r="AI353" t="s">
        <v>6352</v>
      </c>
      <c r="AJ353" s="161">
        <v>45689</v>
      </c>
      <c r="AK353" t="s">
        <v>1426</v>
      </c>
      <c r="AL353" t="s">
        <v>5686</v>
      </c>
    </row>
    <row r="354" spans="1:38" x14ac:dyDescent="0.25">
      <c r="A354" t="s">
        <v>1100</v>
      </c>
      <c r="B354" t="s">
        <v>6406</v>
      </c>
      <c r="C354" t="s">
        <v>6407</v>
      </c>
      <c r="D354" s="167">
        <v>45669.747222222199</v>
      </c>
      <c r="E354">
        <v>1</v>
      </c>
      <c r="F354" s="167">
        <v>45669.747222222199</v>
      </c>
      <c r="G354" s="167">
        <v>45669.7902777778</v>
      </c>
      <c r="H354" t="s">
        <v>6410</v>
      </c>
      <c r="I354" t="s">
        <v>1424</v>
      </c>
      <c r="J354">
        <v>6</v>
      </c>
      <c r="K354">
        <v>1</v>
      </c>
      <c r="L354" t="s">
        <v>1300</v>
      </c>
      <c r="M354" t="s">
        <v>5911</v>
      </c>
      <c r="N354" t="s">
        <v>1106</v>
      </c>
      <c r="O354" t="s">
        <v>1107</v>
      </c>
      <c r="P354" t="s">
        <v>1108</v>
      </c>
      <c r="Q354" t="s">
        <v>1109</v>
      </c>
      <c r="R354" t="s">
        <v>6409</v>
      </c>
      <c r="S354" t="s">
        <v>5732</v>
      </c>
      <c r="U354">
        <v>0</v>
      </c>
      <c r="V354" t="s">
        <v>1750</v>
      </c>
      <c r="W354" s="167">
        <v>45692.909027777801</v>
      </c>
      <c r="X354">
        <v>0</v>
      </c>
      <c r="Y354">
        <v>0</v>
      </c>
      <c r="Z354">
        <v>0</v>
      </c>
      <c r="AA354">
        <v>0</v>
      </c>
      <c r="AB354">
        <v>0</v>
      </c>
      <c r="AC354" t="s">
        <v>0</v>
      </c>
      <c r="AG354">
        <v>2025</v>
      </c>
      <c r="AH354">
        <v>1</v>
      </c>
      <c r="AI354" t="s">
        <v>6352</v>
      </c>
      <c r="AJ354" s="161">
        <v>45689</v>
      </c>
      <c r="AK354" t="s">
        <v>1426</v>
      </c>
      <c r="AL354" t="s">
        <v>5686</v>
      </c>
    </row>
    <row r="355" spans="1:38" x14ac:dyDescent="0.25">
      <c r="A355" t="s">
        <v>1100</v>
      </c>
      <c r="B355" t="s">
        <v>6406</v>
      </c>
      <c r="C355" t="s">
        <v>6407</v>
      </c>
      <c r="D355" s="167">
        <v>45669.747222222199</v>
      </c>
      <c r="E355">
        <v>1</v>
      </c>
      <c r="F355" s="167">
        <v>45669.747222222199</v>
      </c>
      <c r="G355" s="167">
        <v>45669.7902777778</v>
      </c>
      <c r="H355" t="s">
        <v>6411</v>
      </c>
      <c r="I355" t="s">
        <v>1424</v>
      </c>
      <c r="J355">
        <v>6</v>
      </c>
      <c r="K355">
        <v>1</v>
      </c>
      <c r="L355" t="s">
        <v>1300</v>
      </c>
      <c r="M355" t="s">
        <v>5911</v>
      </c>
      <c r="N355" t="s">
        <v>1106</v>
      </c>
      <c r="O355" t="s">
        <v>1107</v>
      </c>
      <c r="P355" t="s">
        <v>1108</v>
      </c>
      <c r="Q355" t="s">
        <v>1109</v>
      </c>
      <c r="R355" t="s">
        <v>6409</v>
      </c>
      <c r="S355" t="s">
        <v>5732</v>
      </c>
      <c r="U355">
        <v>0</v>
      </c>
      <c r="V355" t="s">
        <v>1750</v>
      </c>
      <c r="W355" s="167">
        <v>45692.909027777801</v>
      </c>
      <c r="X355">
        <v>0</v>
      </c>
      <c r="Y355">
        <v>0</v>
      </c>
      <c r="Z355">
        <v>0</v>
      </c>
      <c r="AA355">
        <v>0</v>
      </c>
      <c r="AB355">
        <v>0</v>
      </c>
      <c r="AC355" t="s">
        <v>0</v>
      </c>
      <c r="AG355">
        <v>2025</v>
      </c>
      <c r="AH355">
        <v>1</v>
      </c>
      <c r="AI355" t="s">
        <v>6352</v>
      </c>
      <c r="AJ355" s="161">
        <v>45689</v>
      </c>
      <c r="AK355" t="s">
        <v>1426</v>
      </c>
      <c r="AL355" t="s">
        <v>5686</v>
      </c>
    </row>
    <row r="356" spans="1:38" x14ac:dyDescent="0.25">
      <c r="A356" t="s">
        <v>1100</v>
      </c>
      <c r="B356" t="s">
        <v>6406</v>
      </c>
      <c r="C356" t="s">
        <v>6407</v>
      </c>
      <c r="D356" s="167">
        <v>45669.747222222199</v>
      </c>
      <c r="E356">
        <v>1</v>
      </c>
      <c r="F356" s="167">
        <v>45669.747222222199</v>
      </c>
      <c r="G356" s="167">
        <v>45669.7902777778</v>
      </c>
      <c r="H356" t="s">
        <v>6412</v>
      </c>
      <c r="I356" t="s">
        <v>1424</v>
      </c>
      <c r="J356">
        <v>6</v>
      </c>
      <c r="K356">
        <v>1</v>
      </c>
      <c r="L356" t="s">
        <v>1300</v>
      </c>
      <c r="M356" t="s">
        <v>5911</v>
      </c>
      <c r="N356" t="s">
        <v>1106</v>
      </c>
      <c r="O356" t="s">
        <v>1107</v>
      </c>
      <c r="P356" t="s">
        <v>1108</v>
      </c>
      <c r="Q356" t="s">
        <v>1109</v>
      </c>
      <c r="R356" t="s">
        <v>6409</v>
      </c>
      <c r="S356" t="s">
        <v>5732</v>
      </c>
      <c r="U356">
        <v>0</v>
      </c>
      <c r="V356" t="s">
        <v>1750</v>
      </c>
      <c r="W356" s="167">
        <v>45692.909027777801</v>
      </c>
      <c r="X356">
        <v>0</v>
      </c>
      <c r="Y356">
        <v>0</v>
      </c>
      <c r="Z356">
        <v>0</v>
      </c>
      <c r="AA356">
        <v>0</v>
      </c>
      <c r="AB356">
        <v>0</v>
      </c>
      <c r="AC356" t="s">
        <v>0</v>
      </c>
      <c r="AG356">
        <v>2025</v>
      </c>
      <c r="AH356">
        <v>1</v>
      </c>
      <c r="AI356" t="s">
        <v>6352</v>
      </c>
      <c r="AJ356" s="161">
        <v>45689</v>
      </c>
      <c r="AK356" t="s">
        <v>1426</v>
      </c>
      <c r="AL356" t="s">
        <v>5686</v>
      </c>
    </row>
    <row r="357" spans="1:38" x14ac:dyDescent="0.25">
      <c r="A357" t="s">
        <v>1100</v>
      </c>
      <c r="B357" t="s">
        <v>6406</v>
      </c>
      <c r="C357" t="s">
        <v>6407</v>
      </c>
      <c r="D357" s="167">
        <v>45669.747222222199</v>
      </c>
      <c r="E357">
        <v>1</v>
      </c>
      <c r="F357" s="167">
        <v>45669.747222222199</v>
      </c>
      <c r="G357" s="167">
        <v>45669.7902777778</v>
      </c>
      <c r="H357" t="s">
        <v>6413</v>
      </c>
      <c r="I357" t="s">
        <v>1435</v>
      </c>
      <c r="J357">
        <v>6</v>
      </c>
      <c r="K357">
        <v>1</v>
      </c>
      <c r="L357" t="s">
        <v>1300</v>
      </c>
      <c r="M357" t="s">
        <v>5911</v>
      </c>
      <c r="N357" t="s">
        <v>1106</v>
      </c>
      <c r="O357" t="s">
        <v>1107</v>
      </c>
      <c r="P357" t="s">
        <v>1108</v>
      </c>
      <c r="Q357" t="s">
        <v>1109</v>
      </c>
      <c r="R357" t="s">
        <v>6409</v>
      </c>
      <c r="S357" t="s">
        <v>5732</v>
      </c>
      <c r="U357">
        <v>385</v>
      </c>
      <c r="V357" t="s">
        <v>1750</v>
      </c>
      <c r="W357" s="167">
        <v>45692.909027777801</v>
      </c>
      <c r="X357">
        <v>385</v>
      </c>
      <c r="Y357">
        <v>0</v>
      </c>
      <c r="Z357">
        <v>0</v>
      </c>
      <c r="AA357">
        <v>0</v>
      </c>
      <c r="AB357">
        <v>0</v>
      </c>
      <c r="AC357" t="s">
        <v>0</v>
      </c>
      <c r="AG357">
        <v>2025</v>
      </c>
      <c r="AH357">
        <v>1</v>
      </c>
      <c r="AI357" t="s">
        <v>6352</v>
      </c>
      <c r="AJ357" s="161">
        <v>45689</v>
      </c>
      <c r="AK357" t="s">
        <v>1426</v>
      </c>
    </row>
    <row r="358" spans="1:38" x14ac:dyDescent="0.25">
      <c r="A358" t="s">
        <v>1100</v>
      </c>
      <c r="B358" t="s">
        <v>6406</v>
      </c>
      <c r="C358" t="s">
        <v>6407</v>
      </c>
      <c r="D358" s="167">
        <v>45669.747222222199</v>
      </c>
      <c r="E358">
        <v>1</v>
      </c>
      <c r="F358" s="167">
        <v>45669.747222222199</v>
      </c>
      <c r="G358" s="167">
        <v>45669.7902777778</v>
      </c>
      <c r="H358" t="s">
        <v>6414</v>
      </c>
      <c r="I358" t="s">
        <v>1427</v>
      </c>
      <c r="J358">
        <v>6</v>
      </c>
      <c r="K358">
        <v>1</v>
      </c>
      <c r="L358" t="s">
        <v>1300</v>
      </c>
      <c r="M358" t="s">
        <v>5911</v>
      </c>
      <c r="N358" t="s">
        <v>1106</v>
      </c>
      <c r="O358" t="s">
        <v>1107</v>
      </c>
      <c r="P358" t="s">
        <v>1108</v>
      </c>
      <c r="Q358" t="s">
        <v>1109</v>
      </c>
      <c r="R358" t="s">
        <v>6409</v>
      </c>
      <c r="S358" t="s">
        <v>5732</v>
      </c>
      <c r="U358">
        <v>539</v>
      </c>
      <c r="V358" t="s">
        <v>1750</v>
      </c>
      <c r="W358" s="167">
        <v>45692.909027777801</v>
      </c>
      <c r="X358">
        <v>0</v>
      </c>
      <c r="Y358">
        <v>0</v>
      </c>
      <c r="Z358">
        <v>539</v>
      </c>
      <c r="AA358">
        <v>539</v>
      </c>
      <c r="AB358">
        <v>0</v>
      </c>
      <c r="AC358" t="s">
        <v>1525</v>
      </c>
      <c r="AD358" t="s">
        <v>1784</v>
      </c>
      <c r="AE358" t="s">
        <v>1725</v>
      </c>
      <c r="AF358" t="s">
        <v>1726</v>
      </c>
      <c r="AG358">
        <v>2025</v>
      </c>
      <c r="AH358">
        <v>1</v>
      </c>
      <c r="AI358" t="s">
        <v>6352</v>
      </c>
      <c r="AJ358" s="161">
        <v>45689</v>
      </c>
      <c r="AK358" t="s">
        <v>1426</v>
      </c>
      <c r="AL358" t="s">
        <v>5686</v>
      </c>
    </row>
    <row r="359" spans="1:38" x14ac:dyDescent="0.25">
      <c r="A359" t="s">
        <v>1100</v>
      </c>
      <c r="B359" t="s">
        <v>6415</v>
      </c>
      <c r="C359" t="s">
        <v>1371</v>
      </c>
      <c r="D359" s="167">
        <v>45669.775000000001</v>
      </c>
      <c r="E359">
        <v>1</v>
      </c>
      <c r="F359" s="167">
        <v>45669.775000000001</v>
      </c>
      <c r="G359" s="167">
        <v>45669.815972222197</v>
      </c>
      <c r="H359" t="s">
        <v>6416</v>
      </c>
      <c r="I359" t="s">
        <v>1424</v>
      </c>
      <c r="J359">
        <v>6</v>
      </c>
      <c r="K359">
        <v>1</v>
      </c>
      <c r="L359" t="s">
        <v>1105</v>
      </c>
      <c r="M359" t="s">
        <v>1425</v>
      </c>
      <c r="N359" t="s">
        <v>1102</v>
      </c>
      <c r="O359" t="s">
        <v>1103</v>
      </c>
      <c r="P359" t="s">
        <v>1102</v>
      </c>
      <c r="Q359" t="s">
        <v>1103</v>
      </c>
      <c r="R359" t="s">
        <v>0</v>
      </c>
      <c r="U359">
        <v>0</v>
      </c>
      <c r="V359" t="s">
        <v>6417</v>
      </c>
      <c r="X359">
        <v>0</v>
      </c>
      <c r="Y359">
        <v>0</v>
      </c>
      <c r="AA359">
        <v>0</v>
      </c>
      <c r="AB359">
        <v>0</v>
      </c>
      <c r="AG359">
        <v>2025</v>
      </c>
      <c r="AH359">
        <v>1</v>
      </c>
      <c r="AI359" t="s">
        <v>6418</v>
      </c>
      <c r="AK359" t="s">
        <v>1515</v>
      </c>
    </row>
    <row r="360" spans="1:38" x14ac:dyDescent="0.25">
      <c r="A360" t="s">
        <v>1100</v>
      </c>
      <c r="B360" t="s">
        <v>6415</v>
      </c>
      <c r="C360" t="s">
        <v>1371</v>
      </c>
      <c r="D360" s="167">
        <v>45669.775000000001</v>
      </c>
      <c r="E360">
        <v>1</v>
      </c>
      <c r="F360" s="167">
        <v>45669.775000000001</v>
      </c>
      <c r="G360" s="167">
        <v>45669.815972222197</v>
      </c>
      <c r="H360" t="s">
        <v>6419</v>
      </c>
      <c r="I360" t="s">
        <v>1424</v>
      </c>
      <c r="J360">
        <v>6</v>
      </c>
      <c r="K360">
        <v>1</v>
      </c>
      <c r="L360" t="s">
        <v>1105</v>
      </c>
      <c r="M360" t="s">
        <v>1425</v>
      </c>
      <c r="N360" t="s">
        <v>1102</v>
      </c>
      <c r="O360" t="s">
        <v>1103</v>
      </c>
      <c r="P360" t="s">
        <v>1102</v>
      </c>
      <c r="Q360" t="s">
        <v>1103</v>
      </c>
      <c r="R360" t="s">
        <v>0</v>
      </c>
      <c r="U360">
        <v>0</v>
      </c>
      <c r="V360" t="s">
        <v>6417</v>
      </c>
      <c r="X360">
        <v>0</v>
      </c>
      <c r="Y360">
        <v>0</v>
      </c>
      <c r="AA360">
        <v>0</v>
      </c>
      <c r="AB360">
        <v>0</v>
      </c>
      <c r="AG360">
        <v>2025</v>
      </c>
      <c r="AH360">
        <v>1</v>
      </c>
      <c r="AI360" t="s">
        <v>6418</v>
      </c>
      <c r="AK360" t="s">
        <v>1515</v>
      </c>
    </row>
    <row r="361" spans="1:38" x14ac:dyDescent="0.25">
      <c r="A361" t="s">
        <v>1100</v>
      </c>
      <c r="B361" t="s">
        <v>6415</v>
      </c>
      <c r="C361" t="s">
        <v>1371</v>
      </c>
      <c r="D361" s="167">
        <v>45669.775000000001</v>
      </c>
      <c r="E361">
        <v>1</v>
      </c>
      <c r="F361" s="167">
        <v>45669.775000000001</v>
      </c>
      <c r="G361" s="167">
        <v>45669.815972222197</v>
      </c>
      <c r="H361" t="s">
        <v>6420</v>
      </c>
      <c r="I361" t="s">
        <v>1465</v>
      </c>
      <c r="J361">
        <v>6</v>
      </c>
      <c r="K361">
        <v>1</v>
      </c>
      <c r="L361" t="s">
        <v>1105</v>
      </c>
      <c r="M361" t="s">
        <v>1425</v>
      </c>
      <c r="N361" t="s">
        <v>1102</v>
      </c>
      <c r="O361" t="s">
        <v>1103</v>
      </c>
      <c r="P361" t="s">
        <v>1102</v>
      </c>
      <c r="Q361" t="s">
        <v>1103</v>
      </c>
      <c r="R361" t="s">
        <v>0</v>
      </c>
      <c r="T361" t="s">
        <v>6421</v>
      </c>
      <c r="U361">
        <v>408</v>
      </c>
      <c r="V361" t="s">
        <v>6417</v>
      </c>
      <c r="X361">
        <v>0</v>
      </c>
      <c r="Y361">
        <v>0</v>
      </c>
      <c r="AA361">
        <v>0</v>
      </c>
      <c r="AB361">
        <v>408</v>
      </c>
      <c r="AG361">
        <v>2025</v>
      </c>
      <c r="AH361">
        <v>1</v>
      </c>
      <c r="AI361" t="s">
        <v>6418</v>
      </c>
      <c r="AK361" t="s">
        <v>1515</v>
      </c>
    </row>
    <row r="362" spans="1:38" x14ac:dyDescent="0.25">
      <c r="A362" t="s">
        <v>1100</v>
      </c>
      <c r="B362" t="s">
        <v>6422</v>
      </c>
      <c r="C362" t="s">
        <v>5666</v>
      </c>
      <c r="D362" s="167">
        <v>45669.816666666702</v>
      </c>
      <c r="E362">
        <v>1</v>
      </c>
      <c r="F362" s="167">
        <v>45669.816666666702</v>
      </c>
      <c r="G362" s="167">
        <v>45669.848611111098</v>
      </c>
      <c r="H362" t="s">
        <v>6423</v>
      </c>
      <c r="I362" t="s">
        <v>1424</v>
      </c>
      <c r="J362">
        <v>6</v>
      </c>
      <c r="K362">
        <v>1</v>
      </c>
      <c r="L362" t="s">
        <v>1105</v>
      </c>
      <c r="M362" t="s">
        <v>1425</v>
      </c>
      <c r="N362" t="s">
        <v>1102</v>
      </c>
      <c r="O362" t="s">
        <v>1103</v>
      </c>
      <c r="P362" t="s">
        <v>1102</v>
      </c>
      <c r="Q362" t="s">
        <v>1103</v>
      </c>
      <c r="R362" t="s">
        <v>6424</v>
      </c>
      <c r="S362" t="s">
        <v>6133</v>
      </c>
      <c r="U362">
        <v>0</v>
      </c>
      <c r="V362" t="s">
        <v>2485</v>
      </c>
      <c r="W362" s="167">
        <v>45701.651388888902</v>
      </c>
      <c r="X362">
        <v>0</v>
      </c>
      <c r="Y362">
        <v>0</v>
      </c>
      <c r="Z362">
        <v>0</v>
      </c>
      <c r="AA362">
        <v>0</v>
      </c>
      <c r="AB362">
        <v>0</v>
      </c>
      <c r="AC362" t="s">
        <v>0</v>
      </c>
      <c r="AG362">
        <v>2025</v>
      </c>
      <c r="AH362">
        <v>1</v>
      </c>
      <c r="AI362" t="s">
        <v>6425</v>
      </c>
      <c r="AJ362" s="167">
        <v>45700.770833333299</v>
      </c>
      <c r="AK362" t="s">
        <v>1426</v>
      </c>
      <c r="AL362" t="s">
        <v>5686</v>
      </c>
    </row>
    <row r="363" spans="1:38" x14ac:dyDescent="0.25">
      <c r="A363" t="s">
        <v>1100</v>
      </c>
      <c r="B363" t="s">
        <v>6422</v>
      </c>
      <c r="C363" t="s">
        <v>5666</v>
      </c>
      <c r="D363" s="167">
        <v>45669.816666666702</v>
      </c>
      <c r="E363">
        <v>1</v>
      </c>
      <c r="F363" s="167">
        <v>45669.816666666702</v>
      </c>
      <c r="G363" s="167">
        <v>45669.848611111098</v>
      </c>
      <c r="H363" t="s">
        <v>6426</v>
      </c>
      <c r="I363" t="s">
        <v>1484</v>
      </c>
      <c r="J363">
        <v>6</v>
      </c>
      <c r="K363">
        <v>1</v>
      </c>
      <c r="L363" t="s">
        <v>1105</v>
      </c>
      <c r="M363" t="s">
        <v>1425</v>
      </c>
      <c r="N363" t="s">
        <v>1102</v>
      </c>
      <c r="O363" t="s">
        <v>1103</v>
      </c>
      <c r="P363" t="s">
        <v>1102</v>
      </c>
      <c r="Q363" t="s">
        <v>1103</v>
      </c>
      <c r="R363" t="s">
        <v>6424</v>
      </c>
      <c r="S363" t="s">
        <v>6133</v>
      </c>
      <c r="T363" t="s">
        <v>6427</v>
      </c>
      <c r="U363">
        <v>192</v>
      </c>
      <c r="V363" t="s">
        <v>2485</v>
      </c>
      <c r="W363" s="167">
        <v>45701.651388888902</v>
      </c>
      <c r="X363">
        <v>0</v>
      </c>
      <c r="Y363">
        <v>0</v>
      </c>
      <c r="Z363">
        <v>192</v>
      </c>
      <c r="AA363">
        <v>192</v>
      </c>
      <c r="AB363">
        <v>0</v>
      </c>
      <c r="AC363" t="s">
        <v>1466</v>
      </c>
      <c r="AD363" t="s">
        <v>1739</v>
      </c>
      <c r="AE363" t="s">
        <v>1737</v>
      </c>
      <c r="AF363" t="s">
        <v>1740</v>
      </c>
      <c r="AG363">
        <v>2025</v>
      </c>
      <c r="AH363">
        <v>1</v>
      </c>
      <c r="AI363" t="s">
        <v>6425</v>
      </c>
      <c r="AJ363" s="167">
        <v>45700.770833333299</v>
      </c>
      <c r="AK363" t="s">
        <v>1426</v>
      </c>
      <c r="AL363" t="s">
        <v>5686</v>
      </c>
    </row>
    <row r="364" spans="1:38" x14ac:dyDescent="0.25">
      <c r="A364" t="s">
        <v>1100</v>
      </c>
      <c r="B364" t="s">
        <v>6428</v>
      </c>
      <c r="C364" t="s">
        <v>1139</v>
      </c>
      <c r="D364" s="167">
        <v>45670.513888888898</v>
      </c>
      <c r="E364">
        <v>1</v>
      </c>
      <c r="F364" s="167">
        <v>45670.513888888898</v>
      </c>
      <c r="G364" s="167">
        <v>45670.536805555603</v>
      </c>
      <c r="H364" t="s">
        <v>6429</v>
      </c>
      <c r="I364" t="s">
        <v>1430</v>
      </c>
      <c r="J364">
        <v>6</v>
      </c>
      <c r="K364">
        <v>1</v>
      </c>
      <c r="L364" t="s">
        <v>1111</v>
      </c>
      <c r="M364" t="s">
        <v>1437</v>
      </c>
      <c r="N364" t="s">
        <v>1106</v>
      </c>
      <c r="O364" t="s">
        <v>1107</v>
      </c>
      <c r="P364" t="s">
        <v>1108</v>
      </c>
      <c r="Q364" t="s">
        <v>1109</v>
      </c>
      <c r="R364" t="s">
        <v>0</v>
      </c>
      <c r="U364">
        <v>70</v>
      </c>
      <c r="V364" t="s">
        <v>6430</v>
      </c>
      <c r="X364">
        <v>0</v>
      </c>
      <c r="Y364">
        <v>0</v>
      </c>
      <c r="AA364">
        <v>0</v>
      </c>
      <c r="AB364">
        <v>70</v>
      </c>
      <c r="AG364">
        <v>2025</v>
      </c>
      <c r="AH364">
        <v>1</v>
      </c>
      <c r="AI364" t="s">
        <v>6431</v>
      </c>
      <c r="AK364" t="s">
        <v>1515</v>
      </c>
    </row>
    <row r="365" spans="1:38" x14ac:dyDescent="0.25">
      <c r="A365" t="s">
        <v>1100</v>
      </c>
      <c r="B365" t="s">
        <v>6428</v>
      </c>
      <c r="C365" t="s">
        <v>1139</v>
      </c>
      <c r="D365" s="167">
        <v>45670.513888888898</v>
      </c>
      <c r="E365">
        <v>1</v>
      </c>
      <c r="F365" s="167">
        <v>45670.513888888898</v>
      </c>
      <c r="G365" s="167">
        <v>45670.536805555603</v>
      </c>
      <c r="H365" t="s">
        <v>6432</v>
      </c>
      <c r="I365" t="s">
        <v>1424</v>
      </c>
      <c r="J365">
        <v>6</v>
      </c>
      <c r="K365">
        <v>1</v>
      </c>
      <c r="L365" t="s">
        <v>1111</v>
      </c>
      <c r="M365" t="s">
        <v>1437</v>
      </c>
      <c r="N365" t="s">
        <v>1106</v>
      </c>
      <c r="O365" t="s">
        <v>1107</v>
      </c>
      <c r="P365" t="s">
        <v>1108</v>
      </c>
      <c r="Q365" t="s">
        <v>1109</v>
      </c>
      <c r="R365" t="s">
        <v>0</v>
      </c>
      <c r="U365">
        <v>0</v>
      </c>
      <c r="V365" t="s">
        <v>6430</v>
      </c>
      <c r="X365">
        <v>0</v>
      </c>
      <c r="Y365">
        <v>0</v>
      </c>
      <c r="AA365">
        <v>0</v>
      </c>
      <c r="AB365">
        <v>0</v>
      </c>
      <c r="AG365">
        <v>2025</v>
      </c>
      <c r="AH365">
        <v>1</v>
      </c>
      <c r="AI365" t="s">
        <v>6431</v>
      </c>
      <c r="AK365" t="s">
        <v>1515</v>
      </c>
    </row>
    <row r="366" spans="1:38" x14ac:dyDescent="0.25">
      <c r="A366" t="s">
        <v>1100</v>
      </c>
      <c r="B366" t="s">
        <v>6428</v>
      </c>
      <c r="C366" t="s">
        <v>1139</v>
      </c>
      <c r="D366" s="167">
        <v>45670.513888888898</v>
      </c>
      <c r="E366">
        <v>1</v>
      </c>
      <c r="F366" s="167">
        <v>45670.513888888898</v>
      </c>
      <c r="G366" s="167">
        <v>45670.536805555603</v>
      </c>
      <c r="H366" t="s">
        <v>6433</v>
      </c>
      <c r="I366" t="s">
        <v>1431</v>
      </c>
      <c r="J366">
        <v>6</v>
      </c>
      <c r="K366">
        <v>1</v>
      </c>
      <c r="L366" t="s">
        <v>1111</v>
      </c>
      <c r="M366" t="s">
        <v>1437</v>
      </c>
      <c r="N366" t="s">
        <v>1106</v>
      </c>
      <c r="O366" t="s">
        <v>1107</v>
      </c>
      <c r="P366" t="s">
        <v>1108</v>
      </c>
      <c r="Q366" t="s">
        <v>1109</v>
      </c>
      <c r="R366" t="s">
        <v>0</v>
      </c>
      <c r="U366">
        <v>105</v>
      </c>
      <c r="V366" t="s">
        <v>6430</v>
      </c>
      <c r="X366">
        <v>0</v>
      </c>
      <c r="Y366">
        <v>0</v>
      </c>
      <c r="AA366">
        <v>0</v>
      </c>
      <c r="AB366">
        <v>105</v>
      </c>
      <c r="AG366">
        <v>2025</v>
      </c>
      <c r="AH366">
        <v>1</v>
      </c>
      <c r="AI366" t="s">
        <v>6431</v>
      </c>
      <c r="AK366" t="s">
        <v>1515</v>
      </c>
    </row>
    <row r="367" spans="1:38" x14ac:dyDescent="0.25">
      <c r="A367" t="s">
        <v>1100</v>
      </c>
      <c r="B367" t="s">
        <v>6428</v>
      </c>
      <c r="C367" t="s">
        <v>1139</v>
      </c>
      <c r="D367" s="167">
        <v>45670.513888888898</v>
      </c>
      <c r="E367">
        <v>1</v>
      </c>
      <c r="F367" s="167">
        <v>45670.513888888898</v>
      </c>
      <c r="G367" s="167">
        <v>45670.536805555603</v>
      </c>
      <c r="H367" t="s">
        <v>6434</v>
      </c>
      <c r="I367" t="s">
        <v>1469</v>
      </c>
      <c r="J367">
        <v>6</v>
      </c>
      <c r="K367">
        <v>1</v>
      </c>
      <c r="L367" t="s">
        <v>1111</v>
      </c>
      <c r="M367" t="s">
        <v>1437</v>
      </c>
      <c r="N367" t="s">
        <v>1106</v>
      </c>
      <c r="O367" t="s">
        <v>1107</v>
      </c>
      <c r="P367" t="s">
        <v>1108</v>
      </c>
      <c r="Q367" t="s">
        <v>1109</v>
      </c>
      <c r="R367" t="s">
        <v>0</v>
      </c>
      <c r="U367">
        <v>175</v>
      </c>
      <c r="V367" t="s">
        <v>6430</v>
      </c>
      <c r="X367">
        <v>0</v>
      </c>
      <c r="Y367">
        <v>0</v>
      </c>
      <c r="AA367">
        <v>0</v>
      </c>
      <c r="AB367">
        <v>175</v>
      </c>
      <c r="AG367">
        <v>2025</v>
      </c>
      <c r="AH367">
        <v>1</v>
      </c>
      <c r="AI367" t="s">
        <v>6431</v>
      </c>
      <c r="AK367" t="s">
        <v>1515</v>
      </c>
    </row>
    <row r="368" spans="1:38" x14ac:dyDescent="0.25">
      <c r="A368" t="s">
        <v>1100</v>
      </c>
      <c r="B368" t="s">
        <v>6435</v>
      </c>
      <c r="C368" t="s">
        <v>2455</v>
      </c>
      <c r="D368" s="167">
        <v>45670.534722222197</v>
      </c>
      <c r="E368">
        <v>1</v>
      </c>
      <c r="F368" s="167">
        <v>45670.534722222197</v>
      </c>
      <c r="G368" s="167">
        <v>45670.545138888898</v>
      </c>
      <c r="H368" t="s">
        <v>6436</v>
      </c>
      <c r="I368" t="s">
        <v>1464</v>
      </c>
      <c r="J368">
        <v>6</v>
      </c>
      <c r="K368">
        <v>1</v>
      </c>
      <c r="L368" t="s">
        <v>1300</v>
      </c>
      <c r="M368" t="s">
        <v>5911</v>
      </c>
      <c r="N368" t="s">
        <v>1166</v>
      </c>
      <c r="O368" t="s">
        <v>1167</v>
      </c>
      <c r="P368" t="s">
        <v>1166</v>
      </c>
      <c r="Q368" t="s">
        <v>1167</v>
      </c>
      <c r="R368" t="s">
        <v>0</v>
      </c>
      <c r="U368">
        <v>84</v>
      </c>
      <c r="V368" t="s">
        <v>1754</v>
      </c>
      <c r="X368">
        <v>0</v>
      </c>
      <c r="Y368">
        <v>0</v>
      </c>
      <c r="AA368">
        <v>0</v>
      </c>
      <c r="AB368">
        <v>84</v>
      </c>
      <c r="AG368">
        <v>2025</v>
      </c>
      <c r="AH368">
        <v>1</v>
      </c>
      <c r="AI368" t="s">
        <v>6437</v>
      </c>
      <c r="AK368" t="s">
        <v>1515</v>
      </c>
    </row>
    <row r="369" spans="1:38" x14ac:dyDescent="0.25">
      <c r="A369" t="s">
        <v>1100</v>
      </c>
      <c r="B369" t="s">
        <v>6438</v>
      </c>
      <c r="C369" t="s">
        <v>5741</v>
      </c>
      <c r="D369" s="167">
        <v>45670.538888888899</v>
      </c>
      <c r="E369">
        <v>1</v>
      </c>
      <c r="F369" s="167">
        <v>45670.538888888899</v>
      </c>
      <c r="G369" s="167">
        <v>45670.558333333298</v>
      </c>
      <c r="H369" t="s">
        <v>6439</v>
      </c>
      <c r="I369" t="s">
        <v>1479</v>
      </c>
      <c r="J369">
        <v>6</v>
      </c>
      <c r="K369">
        <v>1</v>
      </c>
      <c r="L369" t="s">
        <v>1111</v>
      </c>
      <c r="M369" t="s">
        <v>1437</v>
      </c>
      <c r="N369" t="s">
        <v>1256</v>
      </c>
      <c r="O369" t="s">
        <v>1257</v>
      </c>
      <c r="P369" t="s">
        <v>1256</v>
      </c>
      <c r="Q369" t="s">
        <v>1257</v>
      </c>
      <c r="R369" t="s">
        <v>0</v>
      </c>
      <c r="T369" t="s">
        <v>6440</v>
      </c>
      <c r="U369">
        <v>224.8</v>
      </c>
      <c r="V369" t="s">
        <v>6441</v>
      </c>
      <c r="X369">
        <v>0</v>
      </c>
      <c r="Y369">
        <v>0</v>
      </c>
      <c r="AA369">
        <v>0</v>
      </c>
      <c r="AB369">
        <v>224.8</v>
      </c>
      <c r="AG369">
        <v>2025</v>
      </c>
      <c r="AH369">
        <v>1</v>
      </c>
      <c r="AI369" t="s">
        <v>6442</v>
      </c>
      <c r="AK369" t="s">
        <v>1515</v>
      </c>
    </row>
    <row r="370" spans="1:38" x14ac:dyDescent="0.25">
      <c r="A370" t="s">
        <v>1100</v>
      </c>
      <c r="B370" t="s">
        <v>6438</v>
      </c>
      <c r="C370" t="s">
        <v>5741</v>
      </c>
      <c r="D370" s="167">
        <v>45670.538888888899</v>
      </c>
      <c r="E370">
        <v>1</v>
      </c>
      <c r="F370" s="167">
        <v>45670.538888888899</v>
      </c>
      <c r="G370" s="167">
        <v>45670.558333333298</v>
      </c>
      <c r="H370" t="s">
        <v>6443</v>
      </c>
      <c r="I370" t="s">
        <v>1444</v>
      </c>
      <c r="J370">
        <v>6</v>
      </c>
      <c r="K370">
        <v>1</v>
      </c>
      <c r="L370" t="s">
        <v>1111</v>
      </c>
      <c r="M370" t="s">
        <v>1437</v>
      </c>
      <c r="N370" t="s">
        <v>1256</v>
      </c>
      <c r="O370" t="s">
        <v>1257</v>
      </c>
      <c r="P370" t="s">
        <v>1256</v>
      </c>
      <c r="Q370" t="s">
        <v>1257</v>
      </c>
      <c r="R370" t="s">
        <v>0</v>
      </c>
      <c r="T370" t="s">
        <v>6440</v>
      </c>
      <c r="U370">
        <v>529.6</v>
      </c>
      <c r="V370" t="s">
        <v>6441</v>
      </c>
      <c r="X370">
        <v>0</v>
      </c>
      <c r="Y370">
        <v>0</v>
      </c>
      <c r="AA370">
        <v>0</v>
      </c>
      <c r="AB370">
        <v>529.6</v>
      </c>
      <c r="AG370">
        <v>2025</v>
      </c>
      <c r="AH370">
        <v>1</v>
      </c>
      <c r="AI370" t="s">
        <v>6442</v>
      </c>
      <c r="AK370" t="s">
        <v>1515</v>
      </c>
    </row>
    <row r="371" spans="1:38" x14ac:dyDescent="0.25">
      <c r="A371" t="s">
        <v>1100</v>
      </c>
      <c r="B371" t="s">
        <v>6444</v>
      </c>
      <c r="C371" t="s">
        <v>6146</v>
      </c>
      <c r="D371" s="167">
        <v>45670.558333333298</v>
      </c>
      <c r="E371">
        <v>1</v>
      </c>
      <c r="F371" s="167">
        <v>45670.558333333298</v>
      </c>
      <c r="G371" s="167">
        <v>45670.567361111098</v>
      </c>
      <c r="H371" t="s">
        <v>6445</v>
      </c>
      <c r="I371" t="s">
        <v>2303</v>
      </c>
      <c r="J371">
        <v>6</v>
      </c>
      <c r="K371">
        <v>1</v>
      </c>
      <c r="L371" t="s">
        <v>1111</v>
      </c>
      <c r="M371" t="s">
        <v>1437</v>
      </c>
      <c r="N371" t="s">
        <v>1106</v>
      </c>
      <c r="O371" t="s">
        <v>1107</v>
      </c>
      <c r="P371" t="s">
        <v>1108</v>
      </c>
      <c r="Q371" t="s">
        <v>1109</v>
      </c>
      <c r="R371" t="s">
        <v>6446</v>
      </c>
      <c r="S371" t="s">
        <v>6084</v>
      </c>
      <c r="U371">
        <v>35</v>
      </c>
      <c r="V371" t="s">
        <v>6447</v>
      </c>
      <c r="W371" s="167">
        <v>45694.523611111101</v>
      </c>
      <c r="X371">
        <v>0</v>
      </c>
      <c r="Y371">
        <v>0</v>
      </c>
      <c r="Z371">
        <v>35</v>
      </c>
      <c r="AA371">
        <v>35</v>
      </c>
      <c r="AB371">
        <v>0</v>
      </c>
      <c r="AC371" t="s">
        <v>1502</v>
      </c>
      <c r="AD371" t="s">
        <v>1765</v>
      </c>
      <c r="AE371" t="s">
        <v>1725</v>
      </c>
      <c r="AF371" t="s">
        <v>1766</v>
      </c>
      <c r="AG371">
        <v>2025</v>
      </c>
      <c r="AH371">
        <v>1</v>
      </c>
      <c r="AI371" t="s">
        <v>6431</v>
      </c>
      <c r="AJ371" s="167">
        <v>45693.770138888904</v>
      </c>
      <c r="AK371" t="s">
        <v>1426</v>
      </c>
      <c r="AL371" t="s">
        <v>5686</v>
      </c>
    </row>
    <row r="372" spans="1:38" x14ac:dyDescent="0.25">
      <c r="A372" t="s">
        <v>1100</v>
      </c>
      <c r="B372" t="s">
        <v>6448</v>
      </c>
      <c r="C372" t="s">
        <v>6152</v>
      </c>
      <c r="D372" s="167">
        <v>45670.559722222199</v>
      </c>
      <c r="E372">
        <v>1</v>
      </c>
      <c r="F372" s="167">
        <v>45670.559722222199</v>
      </c>
      <c r="G372" s="167">
        <v>45670.611111111102</v>
      </c>
      <c r="H372" t="s">
        <v>6449</v>
      </c>
      <c r="I372" t="s">
        <v>1516</v>
      </c>
      <c r="J372">
        <v>6</v>
      </c>
      <c r="K372">
        <v>1</v>
      </c>
      <c r="L372" t="s">
        <v>1110</v>
      </c>
      <c r="M372" t="s">
        <v>1429</v>
      </c>
      <c r="N372" t="s">
        <v>1102</v>
      </c>
      <c r="O372" t="s">
        <v>1103</v>
      </c>
      <c r="P372" t="s">
        <v>1102</v>
      </c>
      <c r="Q372" t="s">
        <v>1103</v>
      </c>
      <c r="R372" t="s">
        <v>0</v>
      </c>
      <c r="T372" t="s">
        <v>6450</v>
      </c>
      <c r="U372">
        <v>432</v>
      </c>
      <c r="V372" t="s">
        <v>1779</v>
      </c>
      <c r="X372">
        <v>0</v>
      </c>
      <c r="Y372">
        <v>0</v>
      </c>
      <c r="AA372">
        <v>0</v>
      </c>
      <c r="AB372">
        <v>432</v>
      </c>
      <c r="AG372">
        <v>2025</v>
      </c>
      <c r="AH372">
        <v>1</v>
      </c>
      <c r="AI372" t="s">
        <v>6134</v>
      </c>
      <c r="AK372" t="s">
        <v>1515</v>
      </c>
    </row>
    <row r="373" spans="1:38" x14ac:dyDescent="0.25">
      <c r="A373" t="s">
        <v>1100</v>
      </c>
      <c r="B373" t="s">
        <v>6448</v>
      </c>
      <c r="C373" t="s">
        <v>6152</v>
      </c>
      <c r="D373" s="167">
        <v>45670.559722222199</v>
      </c>
      <c r="E373">
        <v>1</v>
      </c>
      <c r="F373" s="167">
        <v>45670.559722222199</v>
      </c>
      <c r="G373" s="167">
        <v>45670.611111111102</v>
      </c>
      <c r="H373" t="s">
        <v>6451</v>
      </c>
      <c r="I373" t="s">
        <v>1517</v>
      </c>
      <c r="J373">
        <v>6</v>
      </c>
      <c r="K373">
        <v>1</v>
      </c>
      <c r="L373" t="s">
        <v>1110</v>
      </c>
      <c r="M373" t="s">
        <v>1429</v>
      </c>
      <c r="N373" t="s">
        <v>1102</v>
      </c>
      <c r="O373" t="s">
        <v>1103</v>
      </c>
      <c r="P373" t="s">
        <v>1102</v>
      </c>
      <c r="Q373" t="s">
        <v>1103</v>
      </c>
      <c r="R373" t="s">
        <v>0</v>
      </c>
      <c r="T373" t="s">
        <v>6450</v>
      </c>
      <c r="U373">
        <v>312</v>
      </c>
      <c r="V373" t="s">
        <v>1779</v>
      </c>
      <c r="X373">
        <v>0</v>
      </c>
      <c r="Y373">
        <v>0</v>
      </c>
      <c r="AA373">
        <v>0</v>
      </c>
      <c r="AB373">
        <v>312</v>
      </c>
      <c r="AG373">
        <v>2025</v>
      </c>
      <c r="AH373">
        <v>1</v>
      </c>
      <c r="AI373" t="s">
        <v>6134</v>
      </c>
      <c r="AK373" t="s">
        <v>1515</v>
      </c>
    </row>
    <row r="374" spans="1:38" x14ac:dyDescent="0.25">
      <c r="A374" t="s">
        <v>1100</v>
      </c>
      <c r="B374" t="s">
        <v>6448</v>
      </c>
      <c r="C374" t="s">
        <v>6152</v>
      </c>
      <c r="D374" s="167">
        <v>45670.559722222199</v>
      </c>
      <c r="E374">
        <v>1</v>
      </c>
      <c r="F374" s="167">
        <v>45670.559722222199</v>
      </c>
      <c r="G374" s="167">
        <v>45670.611111111102</v>
      </c>
      <c r="H374" t="s">
        <v>6452</v>
      </c>
      <c r="I374" t="s">
        <v>1517</v>
      </c>
      <c r="J374">
        <v>6</v>
      </c>
      <c r="K374">
        <v>1</v>
      </c>
      <c r="L374" t="s">
        <v>1110</v>
      </c>
      <c r="M374" t="s">
        <v>1429</v>
      </c>
      <c r="N374" t="s">
        <v>1102</v>
      </c>
      <c r="O374" t="s">
        <v>1103</v>
      </c>
      <c r="P374" t="s">
        <v>1102</v>
      </c>
      <c r="Q374" t="s">
        <v>1103</v>
      </c>
      <c r="R374" t="s">
        <v>0</v>
      </c>
      <c r="T374" t="s">
        <v>6450</v>
      </c>
      <c r="U374">
        <v>312</v>
      </c>
      <c r="V374" t="s">
        <v>1779</v>
      </c>
      <c r="X374">
        <v>0</v>
      </c>
      <c r="Y374">
        <v>0</v>
      </c>
      <c r="AA374">
        <v>0</v>
      </c>
      <c r="AB374">
        <v>312</v>
      </c>
      <c r="AG374">
        <v>2025</v>
      </c>
      <c r="AH374">
        <v>1</v>
      </c>
      <c r="AI374" t="s">
        <v>6134</v>
      </c>
      <c r="AK374" t="s">
        <v>1515</v>
      </c>
    </row>
    <row r="375" spans="1:38" x14ac:dyDescent="0.25">
      <c r="A375" t="s">
        <v>1100</v>
      </c>
      <c r="B375" t="s">
        <v>6453</v>
      </c>
      <c r="C375" t="s">
        <v>1319</v>
      </c>
      <c r="D375" s="167">
        <v>45670.713194444397</v>
      </c>
      <c r="E375">
        <v>1</v>
      </c>
      <c r="F375" s="167">
        <v>45670.713194444397</v>
      </c>
      <c r="G375" s="167">
        <v>45670.7277777778</v>
      </c>
      <c r="H375" t="s">
        <v>6454</v>
      </c>
      <c r="I375" t="s">
        <v>1440</v>
      </c>
      <c r="J375">
        <v>6</v>
      </c>
      <c r="K375">
        <v>1</v>
      </c>
      <c r="L375" t="s">
        <v>1110</v>
      </c>
      <c r="M375" t="s">
        <v>1429</v>
      </c>
      <c r="N375" t="s">
        <v>1106</v>
      </c>
      <c r="O375" t="s">
        <v>1107</v>
      </c>
      <c r="P375" t="s">
        <v>1108</v>
      </c>
      <c r="Q375" t="s">
        <v>1109</v>
      </c>
      <c r="R375" t="s">
        <v>6455</v>
      </c>
      <c r="S375" t="s">
        <v>6456</v>
      </c>
      <c r="U375">
        <v>0</v>
      </c>
      <c r="V375" t="s">
        <v>1753</v>
      </c>
      <c r="W375" s="167">
        <v>45693.605555555601</v>
      </c>
      <c r="X375">
        <v>0</v>
      </c>
      <c r="Y375">
        <v>0</v>
      </c>
      <c r="Z375">
        <v>0</v>
      </c>
      <c r="AA375">
        <v>0</v>
      </c>
      <c r="AB375">
        <v>0</v>
      </c>
      <c r="AC375" t="s">
        <v>0</v>
      </c>
      <c r="AG375">
        <v>2025</v>
      </c>
      <c r="AH375">
        <v>1</v>
      </c>
      <c r="AI375" t="s">
        <v>6457</v>
      </c>
      <c r="AJ375" s="167">
        <v>45692.773611111101</v>
      </c>
      <c r="AK375" t="s">
        <v>1426</v>
      </c>
      <c r="AL375" t="s">
        <v>5686</v>
      </c>
    </row>
    <row r="376" spans="1:38" x14ac:dyDescent="0.25">
      <c r="A376" t="s">
        <v>1100</v>
      </c>
      <c r="B376" t="s">
        <v>6453</v>
      </c>
      <c r="C376" t="s">
        <v>1319</v>
      </c>
      <c r="D376" s="167">
        <v>45670.713194444397</v>
      </c>
      <c r="E376">
        <v>1</v>
      </c>
      <c r="F376" s="167">
        <v>45670.713194444397</v>
      </c>
      <c r="G376" s="167">
        <v>45670.7277777778</v>
      </c>
      <c r="H376" t="s">
        <v>6458</v>
      </c>
      <c r="I376" t="s">
        <v>1441</v>
      </c>
      <c r="J376">
        <v>6</v>
      </c>
      <c r="K376">
        <v>1</v>
      </c>
      <c r="L376" t="s">
        <v>1110</v>
      </c>
      <c r="M376" t="s">
        <v>1429</v>
      </c>
      <c r="N376" t="s">
        <v>1106</v>
      </c>
      <c r="O376" t="s">
        <v>1107</v>
      </c>
      <c r="P376" t="s">
        <v>1108</v>
      </c>
      <c r="Q376" t="s">
        <v>1109</v>
      </c>
      <c r="R376" t="s">
        <v>6455</v>
      </c>
      <c r="S376" t="s">
        <v>6456</v>
      </c>
      <c r="U376">
        <v>0</v>
      </c>
      <c r="V376" t="s">
        <v>1753</v>
      </c>
      <c r="W376" s="167">
        <v>45693.605555555601</v>
      </c>
      <c r="X376">
        <v>0</v>
      </c>
      <c r="Y376">
        <v>0</v>
      </c>
      <c r="Z376">
        <v>0</v>
      </c>
      <c r="AA376">
        <v>0</v>
      </c>
      <c r="AB376">
        <v>0</v>
      </c>
      <c r="AC376" t="s">
        <v>0</v>
      </c>
      <c r="AG376">
        <v>2025</v>
      </c>
      <c r="AH376">
        <v>1</v>
      </c>
      <c r="AI376" t="s">
        <v>6457</v>
      </c>
      <c r="AJ376" s="167">
        <v>45692.773611111101</v>
      </c>
      <c r="AK376" t="s">
        <v>1426</v>
      </c>
      <c r="AL376" t="s">
        <v>5686</v>
      </c>
    </row>
    <row r="377" spans="1:38" x14ac:dyDescent="0.25">
      <c r="A377" t="s">
        <v>1100</v>
      </c>
      <c r="B377" t="s">
        <v>6459</v>
      </c>
      <c r="C377" t="s">
        <v>6460</v>
      </c>
      <c r="D377" s="167">
        <v>45670.743750000001</v>
      </c>
      <c r="E377">
        <v>1</v>
      </c>
      <c r="F377" s="167">
        <v>45670.743750000001</v>
      </c>
      <c r="G377" s="167">
        <v>45670.771527777797</v>
      </c>
      <c r="H377" t="s">
        <v>6461</v>
      </c>
      <c r="I377" t="s">
        <v>1430</v>
      </c>
      <c r="J377">
        <v>6</v>
      </c>
      <c r="K377">
        <v>1</v>
      </c>
      <c r="L377" t="s">
        <v>2418</v>
      </c>
      <c r="M377" t="s">
        <v>5680</v>
      </c>
      <c r="N377" t="s">
        <v>1166</v>
      </c>
      <c r="O377" t="s">
        <v>1167</v>
      </c>
      <c r="P377" t="s">
        <v>1166</v>
      </c>
      <c r="Q377" t="s">
        <v>1167</v>
      </c>
      <c r="R377" t="s">
        <v>0</v>
      </c>
      <c r="U377">
        <v>56</v>
      </c>
      <c r="V377" t="s">
        <v>1796</v>
      </c>
      <c r="X377">
        <v>0</v>
      </c>
      <c r="Y377">
        <v>0</v>
      </c>
      <c r="AA377">
        <v>0</v>
      </c>
      <c r="AB377">
        <v>56</v>
      </c>
      <c r="AG377">
        <v>2025</v>
      </c>
      <c r="AH377">
        <v>1</v>
      </c>
      <c r="AI377" t="s">
        <v>6462</v>
      </c>
      <c r="AK377" t="s">
        <v>1515</v>
      </c>
    </row>
    <row r="378" spans="1:38" x14ac:dyDescent="0.25">
      <c r="A378" t="s">
        <v>1100</v>
      </c>
      <c r="B378" t="s">
        <v>6459</v>
      </c>
      <c r="C378" t="s">
        <v>6460</v>
      </c>
      <c r="D378" s="167">
        <v>45670.743750000001</v>
      </c>
      <c r="E378">
        <v>1</v>
      </c>
      <c r="F378" s="167">
        <v>45670.743750000001</v>
      </c>
      <c r="G378" s="167">
        <v>45670.771527777797</v>
      </c>
      <c r="H378" t="s">
        <v>6463</v>
      </c>
      <c r="I378" t="s">
        <v>1431</v>
      </c>
      <c r="J378">
        <v>6</v>
      </c>
      <c r="K378">
        <v>1</v>
      </c>
      <c r="L378" t="s">
        <v>2418</v>
      </c>
      <c r="M378" t="s">
        <v>5680</v>
      </c>
      <c r="N378" t="s">
        <v>1166</v>
      </c>
      <c r="O378" t="s">
        <v>1167</v>
      </c>
      <c r="P378" t="s">
        <v>1166</v>
      </c>
      <c r="Q378" t="s">
        <v>1167</v>
      </c>
      <c r="R378" t="s">
        <v>0</v>
      </c>
      <c r="U378">
        <v>84</v>
      </c>
      <c r="V378" t="s">
        <v>1796</v>
      </c>
      <c r="X378">
        <v>0</v>
      </c>
      <c r="Y378">
        <v>0</v>
      </c>
      <c r="AA378">
        <v>0</v>
      </c>
      <c r="AB378">
        <v>84</v>
      </c>
      <c r="AG378">
        <v>2025</v>
      </c>
      <c r="AH378">
        <v>1</v>
      </c>
      <c r="AI378" t="s">
        <v>6462</v>
      </c>
      <c r="AK378" t="s">
        <v>1515</v>
      </c>
    </row>
    <row r="379" spans="1:38" x14ac:dyDescent="0.25">
      <c r="A379" t="s">
        <v>1100</v>
      </c>
      <c r="B379" t="s">
        <v>6459</v>
      </c>
      <c r="C379" t="s">
        <v>6460</v>
      </c>
      <c r="D379" s="167">
        <v>45670.743750000001</v>
      </c>
      <c r="E379">
        <v>1</v>
      </c>
      <c r="F379" s="167">
        <v>45670.743750000001</v>
      </c>
      <c r="G379" s="167">
        <v>45670.771527777797</v>
      </c>
      <c r="H379" t="s">
        <v>6464</v>
      </c>
      <c r="I379" t="s">
        <v>1438</v>
      </c>
      <c r="J379">
        <v>6</v>
      </c>
      <c r="K379">
        <v>1</v>
      </c>
      <c r="L379" t="s">
        <v>2418</v>
      </c>
      <c r="M379" t="s">
        <v>5680</v>
      </c>
      <c r="N379" t="s">
        <v>1166</v>
      </c>
      <c r="O379" t="s">
        <v>1167</v>
      </c>
      <c r="P379" t="s">
        <v>1166</v>
      </c>
      <c r="Q379" t="s">
        <v>1167</v>
      </c>
      <c r="R379" t="s">
        <v>0</v>
      </c>
      <c r="U379">
        <v>44.8</v>
      </c>
      <c r="V379" t="s">
        <v>1796</v>
      </c>
      <c r="X379">
        <v>0</v>
      </c>
      <c r="Y379">
        <v>0</v>
      </c>
      <c r="AA379">
        <v>0</v>
      </c>
      <c r="AB379">
        <v>44.8</v>
      </c>
      <c r="AG379">
        <v>2025</v>
      </c>
      <c r="AH379">
        <v>1</v>
      </c>
      <c r="AI379" t="s">
        <v>6462</v>
      </c>
      <c r="AK379" t="s">
        <v>1515</v>
      </c>
    </row>
    <row r="380" spans="1:38" x14ac:dyDescent="0.25">
      <c r="A380" t="s">
        <v>1100</v>
      </c>
      <c r="B380" t="s">
        <v>6459</v>
      </c>
      <c r="C380" t="s">
        <v>6460</v>
      </c>
      <c r="D380" s="167">
        <v>45670.743750000001</v>
      </c>
      <c r="E380">
        <v>1</v>
      </c>
      <c r="F380" s="167">
        <v>45670.743750000001</v>
      </c>
      <c r="G380" s="167">
        <v>45670.771527777797</v>
      </c>
      <c r="H380" t="s">
        <v>6465</v>
      </c>
      <c r="I380" t="s">
        <v>1440</v>
      </c>
      <c r="J380">
        <v>6</v>
      </c>
      <c r="K380">
        <v>1</v>
      </c>
      <c r="L380" t="s">
        <v>2418</v>
      </c>
      <c r="M380" t="s">
        <v>5680</v>
      </c>
      <c r="N380" t="s">
        <v>1166</v>
      </c>
      <c r="O380" t="s">
        <v>1167</v>
      </c>
      <c r="P380" t="s">
        <v>1166</v>
      </c>
      <c r="Q380" t="s">
        <v>1167</v>
      </c>
      <c r="R380" t="s">
        <v>0</v>
      </c>
      <c r="U380">
        <v>56</v>
      </c>
      <c r="V380" t="s">
        <v>1796</v>
      </c>
      <c r="X380">
        <v>0</v>
      </c>
      <c r="Y380">
        <v>0</v>
      </c>
      <c r="AA380">
        <v>0</v>
      </c>
      <c r="AB380">
        <v>56</v>
      </c>
      <c r="AG380">
        <v>2025</v>
      </c>
      <c r="AH380">
        <v>1</v>
      </c>
      <c r="AI380" t="s">
        <v>6462</v>
      </c>
      <c r="AK380" t="s">
        <v>1515</v>
      </c>
    </row>
    <row r="381" spans="1:38" x14ac:dyDescent="0.25">
      <c r="A381" t="s">
        <v>1100</v>
      </c>
      <c r="B381" t="s">
        <v>6459</v>
      </c>
      <c r="C381" t="s">
        <v>6460</v>
      </c>
      <c r="D381" s="167">
        <v>45670.743750000001</v>
      </c>
      <c r="E381">
        <v>1</v>
      </c>
      <c r="F381" s="167">
        <v>45670.743750000001</v>
      </c>
      <c r="G381" s="167">
        <v>45670.771527777797</v>
      </c>
      <c r="H381" t="s">
        <v>6466</v>
      </c>
      <c r="I381" t="s">
        <v>1441</v>
      </c>
      <c r="J381">
        <v>6</v>
      </c>
      <c r="K381">
        <v>1</v>
      </c>
      <c r="L381" t="s">
        <v>2418</v>
      </c>
      <c r="M381" t="s">
        <v>5680</v>
      </c>
      <c r="N381" t="s">
        <v>1166</v>
      </c>
      <c r="O381" t="s">
        <v>1167</v>
      </c>
      <c r="P381" t="s">
        <v>1166</v>
      </c>
      <c r="Q381" t="s">
        <v>1167</v>
      </c>
      <c r="R381" t="s">
        <v>0</v>
      </c>
      <c r="U381">
        <v>42</v>
      </c>
      <c r="V381" t="s">
        <v>1796</v>
      </c>
      <c r="X381">
        <v>0</v>
      </c>
      <c r="Y381">
        <v>0</v>
      </c>
      <c r="AA381">
        <v>0</v>
      </c>
      <c r="AB381">
        <v>42</v>
      </c>
      <c r="AG381">
        <v>2025</v>
      </c>
      <c r="AH381">
        <v>1</v>
      </c>
      <c r="AI381" t="s">
        <v>6462</v>
      </c>
      <c r="AK381" t="s">
        <v>1515</v>
      </c>
    </row>
    <row r="382" spans="1:38" x14ac:dyDescent="0.25">
      <c r="A382" t="s">
        <v>1100</v>
      </c>
      <c r="B382" t="s">
        <v>6467</v>
      </c>
      <c r="C382" t="s">
        <v>2320</v>
      </c>
      <c r="D382" s="167">
        <v>45670.813888888901</v>
      </c>
      <c r="E382">
        <v>1</v>
      </c>
      <c r="F382" s="167">
        <v>45670.813888888901</v>
      </c>
      <c r="G382" s="167">
        <v>45670.868750000001</v>
      </c>
      <c r="H382" t="s">
        <v>6468</v>
      </c>
      <c r="I382" t="s">
        <v>1424</v>
      </c>
      <c r="J382">
        <v>6</v>
      </c>
      <c r="K382">
        <v>1</v>
      </c>
      <c r="L382" t="s">
        <v>1300</v>
      </c>
      <c r="M382" t="s">
        <v>5911</v>
      </c>
      <c r="N382" t="s">
        <v>1106</v>
      </c>
      <c r="O382" t="s">
        <v>1107</v>
      </c>
      <c r="P382" t="s">
        <v>1108</v>
      </c>
      <c r="Q382" t="s">
        <v>1109</v>
      </c>
      <c r="R382" t="s">
        <v>6469</v>
      </c>
      <c r="S382" t="s">
        <v>6470</v>
      </c>
      <c r="U382">
        <v>0</v>
      </c>
      <c r="V382" t="s">
        <v>1750</v>
      </c>
      <c r="W382" s="167">
        <v>45688.527083333298</v>
      </c>
      <c r="X382">
        <v>0</v>
      </c>
      <c r="Y382">
        <v>0</v>
      </c>
      <c r="Z382">
        <v>0</v>
      </c>
      <c r="AA382">
        <v>0</v>
      </c>
      <c r="AB382">
        <v>0</v>
      </c>
      <c r="AC382" t="s">
        <v>0</v>
      </c>
      <c r="AG382">
        <v>2025</v>
      </c>
      <c r="AH382">
        <v>1</v>
      </c>
      <c r="AI382" t="s">
        <v>6471</v>
      </c>
      <c r="AJ382" s="167">
        <v>45687.767361111102</v>
      </c>
      <c r="AK382" t="s">
        <v>1426</v>
      </c>
      <c r="AL382" t="s">
        <v>5686</v>
      </c>
    </row>
    <row r="383" spans="1:38" x14ac:dyDescent="0.25">
      <c r="A383" t="s">
        <v>1100</v>
      </c>
      <c r="B383" t="s">
        <v>6467</v>
      </c>
      <c r="C383" t="s">
        <v>2320</v>
      </c>
      <c r="D383" s="167">
        <v>45670.813888888901</v>
      </c>
      <c r="E383">
        <v>1</v>
      </c>
      <c r="F383" s="167">
        <v>45670.813888888901</v>
      </c>
      <c r="G383" s="167">
        <v>45670.868750000001</v>
      </c>
      <c r="H383" t="s">
        <v>6472</v>
      </c>
      <c r="I383" t="s">
        <v>1424</v>
      </c>
      <c r="J383">
        <v>6</v>
      </c>
      <c r="K383">
        <v>1</v>
      </c>
      <c r="L383" t="s">
        <v>1300</v>
      </c>
      <c r="M383" t="s">
        <v>5911</v>
      </c>
      <c r="N383" t="s">
        <v>1106</v>
      </c>
      <c r="O383" t="s">
        <v>1107</v>
      </c>
      <c r="P383" t="s">
        <v>1108</v>
      </c>
      <c r="Q383" t="s">
        <v>1109</v>
      </c>
      <c r="R383" t="s">
        <v>6469</v>
      </c>
      <c r="S383" t="s">
        <v>6470</v>
      </c>
      <c r="U383">
        <v>0</v>
      </c>
      <c r="V383" t="s">
        <v>1750</v>
      </c>
      <c r="W383" s="167">
        <v>45688.527083333298</v>
      </c>
      <c r="X383">
        <v>0</v>
      </c>
      <c r="Y383">
        <v>0</v>
      </c>
      <c r="Z383">
        <v>0</v>
      </c>
      <c r="AA383">
        <v>0</v>
      </c>
      <c r="AB383">
        <v>0</v>
      </c>
      <c r="AC383" t="s">
        <v>0</v>
      </c>
      <c r="AG383">
        <v>2025</v>
      </c>
      <c r="AH383">
        <v>1</v>
      </c>
      <c r="AI383" t="s">
        <v>6471</v>
      </c>
      <c r="AJ383" s="167">
        <v>45687.767361111102</v>
      </c>
      <c r="AK383" t="s">
        <v>1426</v>
      </c>
      <c r="AL383" t="s">
        <v>5686</v>
      </c>
    </row>
    <row r="384" spans="1:38" x14ac:dyDescent="0.25">
      <c r="A384" t="s">
        <v>1100</v>
      </c>
      <c r="B384" t="s">
        <v>6467</v>
      </c>
      <c r="C384" t="s">
        <v>2320</v>
      </c>
      <c r="D384" s="167">
        <v>45670.813888888901</v>
      </c>
      <c r="E384">
        <v>1</v>
      </c>
      <c r="F384" s="167">
        <v>45670.813888888901</v>
      </c>
      <c r="G384" s="167">
        <v>45670.868750000001</v>
      </c>
      <c r="H384" t="s">
        <v>6473</v>
      </c>
      <c r="I384" t="s">
        <v>1483</v>
      </c>
      <c r="J384">
        <v>6</v>
      </c>
      <c r="K384">
        <v>1</v>
      </c>
      <c r="L384" t="s">
        <v>1300</v>
      </c>
      <c r="M384" t="s">
        <v>5911</v>
      </c>
      <c r="N384" t="s">
        <v>1106</v>
      </c>
      <c r="O384" t="s">
        <v>1107</v>
      </c>
      <c r="P384" t="s">
        <v>1108</v>
      </c>
      <c r="Q384" t="s">
        <v>1109</v>
      </c>
      <c r="R384" t="s">
        <v>6469</v>
      </c>
      <c r="S384" t="s">
        <v>6470</v>
      </c>
      <c r="U384">
        <v>875</v>
      </c>
      <c r="V384" t="s">
        <v>1750</v>
      </c>
      <c r="W384" s="167">
        <v>45688.527083333298</v>
      </c>
      <c r="X384">
        <v>0</v>
      </c>
      <c r="Y384">
        <v>0</v>
      </c>
      <c r="Z384">
        <v>875</v>
      </c>
      <c r="AA384">
        <v>875</v>
      </c>
      <c r="AB384">
        <v>0</v>
      </c>
      <c r="AC384" t="s">
        <v>1525</v>
      </c>
      <c r="AD384" t="s">
        <v>1784</v>
      </c>
      <c r="AE384" t="s">
        <v>1725</v>
      </c>
      <c r="AF384" t="s">
        <v>1726</v>
      </c>
      <c r="AG384">
        <v>2025</v>
      </c>
      <c r="AH384">
        <v>1</v>
      </c>
      <c r="AI384" t="s">
        <v>6471</v>
      </c>
      <c r="AJ384" s="167">
        <v>45687.767361111102</v>
      </c>
      <c r="AK384" t="s">
        <v>1426</v>
      </c>
      <c r="AL384" t="s">
        <v>5686</v>
      </c>
    </row>
    <row r="385" spans="1:38" x14ac:dyDescent="0.25">
      <c r="A385" t="s">
        <v>1100</v>
      </c>
      <c r="B385" t="s">
        <v>6474</v>
      </c>
      <c r="C385" t="s">
        <v>1130</v>
      </c>
      <c r="D385" s="167">
        <v>45671.552083333299</v>
      </c>
      <c r="E385">
        <v>1</v>
      </c>
      <c r="F385" s="167">
        <v>45671.552083333299</v>
      </c>
      <c r="G385" s="167">
        <v>45671.577083333301</v>
      </c>
      <c r="H385" t="s">
        <v>6475</v>
      </c>
      <c r="I385" t="s">
        <v>1430</v>
      </c>
      <c r="J385">
        <v>6</v>
      </c>
      <c r="K385">
        <v>1</v>
      </c>
      <c r="L385" t="s">
        <v>1110</v>
      </c>
      <c r="M385" t="s">
        <v>1429</v>
      </c>
      <c r="N385" t="s">
        <v>1106</v>
      </c>
      <c r="O385" t="s">
        <v>1107</v>
      </c>
      <c r="P385" t="s">
        <v>1108</v>
      </c>
      <c r="Q385" t="s">
        <v>1109</v>
      </c>
      <c r="R385" t="s">
        <v>0</v>
      </c>
      <c r="U385">
        <v>70</v>
      </c>
      <c r="V385" t="s">
        <v>6476</v>
      </c>
      <c r="X385">
        <v>0</v>
      </c>
      <c r="Y385">
        <v>0</v>
      </c>
      <c r="AA385">
        <v>0</v>
      </c>
      <c r="AB385">
        <v>70</v>
      </c>
      <c r="AG385">
        <v>2025</v>
      </c>
      <c r="AH385">
        <v>1</v>
      </c>
      <c r="AI385" t="s">
        <v>6477</v>
      </c>
      <c r="AK385" t="s">
        <v>1515</v>
      </c>
    </row>
    <row r="386" spans="1:38" x14ac:dyDescent="0.25">
      <c r="A386" t="s">
        <v>1100</v>
      </c>
      <c r="B386" t="s">
        <v>6478</v>
      </c>
      <c r="C386" t="s">
        <v>1974</v>
      </c>
      <c r="D386" s="167">
        <v>45671.657638888901</v>
      </c>
      <c r="E386">
        <v>1</v>
      </c>
      <c r="F386" s="167">
        <v>45671.657638888901</v>
      </c>
      <c r="G386" s="167">
        <v>45671.666666666701</v>
      </c>
      <c r="H386" t="s">
        <v>6479</v>
      </c>
      <c r="I386" t="s">
        <v>2303</v>
      </c>
      <c r="J386">
        <v>6</v>
      </c>
      <c r="K386">
        <v>1</v>
      </c>
      <c r="L386" t="s">
        <v>1111</v>
      </c>
      <c r="M386" t="s">
        <v>1437</v>
      </c>
      <c r="N386" t="s">
        <v>1106</v>
      </c>
      <c r="O386" t="s">
        <v>1107</v>
      </c>
      <c r="P386" t="s">
        <v>1108</v>
      </c>
      <c r="Q386" t="s">
        <v>1109</v>
      </c>
      <c r="R386" t="s">
        <v>0</v>
      </c>
      <c r="U386">
        <v>35</v>
      </c>
      <c r="V386" t="s">
        <v>1727</v>
      </c>
      <c r="X386">
        <v>0</v>
      </c>
      <c r="Y386">
        <v>0</v>
      </c>
      <c r="AA386">
        <v>0</v>
      </c>
      <c r="AB386">
        <v>35</v>
      </c>
      <c r="AG386">
        <v>2025</v>
      </c>
      <c r="AH386">
        <v>1</v>
      </c>
      <c r="AI386" t="s">
        <v>6337</v>
      </c>
      <c r="AK386" t="s">
        <v>1515</v>
      </c>
    </row>
    <row r="387" spans="1:38" x14ac:dyDescent="0.25">
      <c r="A387" t="s">
        <v>1100</v>
      </c>
      <c r="B387" t="s">
        <v>6480</v>
      </c>
      <c r="C387" t="s">
        <v>6481</v>
      </c>
      <c r="D387" s="167">
        <v>45671.662499999999</v>
      </c>
      <c r="E387">
        <v>1</v>
      </c>
      <c r="F387" s="167">
        <v>45671.662499999999</v>
      </c>
      <c r="G387" s="167">
        <v>45671.688888888901</v>
      </c>
      <c r="H387" t="s">
        <v>6482</v>
      </c>
      <c r="I387" t="s">
        <v>1479</v>
      </c>
      <c r="J387">
        <v>6</v>
      </c>
      <c r="K387">
        <v>1</v>
      </c>
      <c r="L387" t="s">
        <v>1111</v>
      </c>
      <c r="M387" t="s">
        <v>1437</v>
      </c>
      <c r="N387" t="s">
        <v>1106</v>
      </c>
      <c r="O387" t="s">
        <v>1107</v>
      </c>
      <c r="P387" t="s">
        <v>1108</v>
      </c>
      <c r="Q387" t="s">
        <v>1109</v>
      </c>
      <c r="R387" t="s">
        <v>0</v>
      </c>
      <c r="U387">
        <v>175</v>
      </c>
      <c r="V387" t="s">
        <v>6483</v>
      </c>
      <c r="X387">
        <v>0</v>
      </c>
      <c r="Y387">
        <v>0</v>
      </c>
      <c r="AA387">
        <v>0</v>
      </c>
      <c r="AB387">
        <v>175</v>
      </c>
      <c r="AG387">
        <v>2025</v>
      </c>
      <c r="AH387">
        <v>1</v>
      </c>
      <c r="AI387" t="s">
        <v>5989</v>
      </c>
      <c r="AK387" t="s">
        <v>1515</v>
      </c>
    </row>
    <row r="388" spans="1:38" x14ac:dyDescent="0.25">
      <c r="A388" t="s">
        <v>1100</v>
      </c>
      <c r="B388" t="s">
        <v>6480</v>
      </c>
      <c r="C388" t="s">
        <v>6481</v>
      </c>
      <c r="D388" s="167">
        <v>45671.662499999999</v>
      </c>
      <c r="E388">
        <v>1</v>
      </c>
      <c r="F388" s="167">
        <v>45671.662499999999</v>
      </c>
      <c r="G388" s="167">
        <v>45671.688888888901</v>
      </c>
      <c r="H388" t="s">
        <v>6484</v>
      </c>
      <c r="I388" t="s">
        <v>1444</v>
      </c>
      <c r="J388">
        <v>6</v>
      </c>
      <c r="K388">
        <v>1</v>
      </c>
      <c r="L388" t="s">
        <v>1111</v>
      </c>
      <c r="M388" t="s">
        <v>1437</v>
      </c>
      <c r="N388" t="s">
        <v>1106</v>
      </c>
      <c r="O388" t="s">
        <v>1107</v>
      </c>
      <c r="P388" t="s">
        <v>1108</v>
      </c>
      <c r="Q388" t="s">
        <v>1109</v>
      </c>
      <c r="R388" t="s">
        <v>0</v>
      </c>
      <c r="U388">
        <v>420</v>
      </c>
      <c r="V388" t="s">
        <v>6483</v>
      </c>
      <c r="X388">
        <v>0</v>
      </c>
      <c r="Y388">
        <v>0</v>
      </c>
      <c r="AA388">
        <v>0</v>
      </c>
      <c r="AB388">
        <v>420</v>
      </c>
      <c r="AG388">
        <v>2025</v>
      </c>
      <c r="AH388">
        <v>1</v>
      </c>
      <c r="AI388" t="s">
        <v>5989</v>
      </c>
      <c r="AK388" t="s">
        <v>1515</v>
      </c>
    </row>
    <row r="389" spans="1:38" x14ac:dyDescent="0.25">
      <c r="A389" t="s">
        <v>1100</v>
      </c>
      <c r="B389" t="s">
        <v>6485</v>
      </c>
      <c r="C389" t="s">
        <v>1378</v>
      </c>
      <c r="D389" s="167">
        <v>45671.667361111096</v>
      </c>
      <c r="E389">
        <v>1</v>
      </c>
      <c r="F389" s="167">
        <v>45671.667361111096</v>
      </c>
      <c r="G389" s="167">
        <v>45671.695138888899</v>
      </c>
      <c r="H389" t="s">
        <v>6486</v>
      </c>
      <c r="I389" t="s">
        <v>1424</v>
      </c>
      <c r="J389">
        <v>6</v>
      </c>
      <c r="K389">
        <v>1</v>
      </c>
      <c r="L389" t="s">
        <v>1110</v>
      </c>
      <c r="M389" t="s">
        <v>1429</v>
      </c>
      <c r="N389" t="s">
        <v>1106</v>
      </c>
      <c r="O389" t="s">
        <v>1107</v>
      </c>
      <c r="P389" t="s">
        <v>1108</v>
      </c>
      <c r="Q389" t="s">
        <v>1109</v>
      </c>
      <c r="R389" t="s">
        <v>6487</v>
      </c>
      <c r="S389" t="s">
        <v>6075</v>
      </c>
      <c r="U389">
        <v>0</v>
      </c>
      <c r="V389" t="s">
        <v>6488</v>
      </c>
      <c r="W389" s="167">
        <v>45684.581250000003</v>
      </c>
      <c r="X389">
        <v>0</v>
      </c>
      <c r="Y389">
        <v>0</v>
      </c>
      <c r="Z389">
        <v>0</v>
      </c>
      <c r="AA389">
        <v>0</v>
      </c>
      <c r="AB389">
        <v>0</v>
      </c>
      <c r="AC389" t="s">
        <v>0</v>
      </c>
      <c r="AG389">
        <v>2025</v>
      </c>
      <c r="AH389">
        <v>1</v>
      </c>
      <c r="AI389" t="s">
        <v>6477</v>
      </c>
      <c r="AJ389" s="167">
        <v>45683.7722222222</v>
      </c>
      <c r="AK389" t="s">
        <v>1426</v>
      </c>
      <c r="AL389" t="s">
        <v>5686</v>
      </c>
    </row>
    <row r="390" spans="1:38" x14ac:dyDescent="0.25">
      <c r="A390" t="s">
        <v>1100</v>
      </c>
      <c r="B390" t="s">
        <v>6485</v>
      </c>
      <c r="C390" t="s">
        <v>1378</v>
      </c>
      <c r="D390" s="167">
        <v>45671.667361111096</v>
      </c>
      <c r="E390">
        <v>1</v>
      </c>
      <c r="F390" s="167">
        <v>45671.667361111096</v>
      </c>
      <c r="G390" s="167">
        <v>45671.695138888899</v>
      </c>
      <c r="H390" t="s">
        <v>6489</v>
      </c>
      <c r="I390" t="s">
        <v>1506</v>
      </c>
      <c r="J390">
        <v>6</v>
      </c>
      <c r="K390">
        <v>1</v>
      </c>
      <c r="L390" t="s">
        <v>1110</v>
      </c>
      <c r="M390" t="s">
        <v>1429</v>
      </c>
      <c r="N390" t="s">
        <v>1106</v>
      </c>
      <c r="O390" t="s">
        <v>1107</v>
      </c>
      <c r="P390" t="s">
        <v>1108</v>
      </c>
      <c r="Q390" t="s">
        <v>1109</v>
      </c>
      <c r="R390" t="s">
        <v>6487</v>
      </c>
      <c r="S390" t="s">
        <v>6075</v>
      </c>
      <c r="U390">
        <v>1050</v>
      </c>
      <c r="V390" t="s">
        <v>6488</v>
      </c>
      <c r="W390" s="167">
        <v>45684.581250000003</v>
      </c>
      <c r="X390">
        <v>0</v>
      </c>
      <c r="Y390">
        <v>0</v>
      </c>
      <c r="Z390">
        <v>1050</v>
      </c>
      <c r="AA390">
        <v>1050</v>
      </c>
      <c r="AB390">
        <v>0</v>
      </c>
      <c r="AC390" t="s">
        <v>1525</v>
      </c>
      <c r="AD390" t="s">
        <v>1784</v>
      </c>
      <c r="AE390" t="s">
        <v>1725</v>
      </c>
      <c r="AF390" t="s">
        <v>1726</v>
      </c>
      <c r="AG390">
        <v>2025</v>
      </c>
      <c r="AH390">
        <v>1</v>
      </c>
      <c r="AI390" t="s">
        <v>6477</v>
      </c>
      <c r="AJ390" s="167">
        <v>45683.7722222222</v>
      </c>
      <c r="AK390" t="s">
        <v>1426</v>
      </c>
      <c r="AL390" t="s">
        <v>5686</v>
      </c>
    </row>
    <row r="391" spans="1:38" x14ac:dyDescent="0.25">
      <c r="A391" t="s">
        <v>1100</v>
      </c>
      <c r="B391" t="s">
        <v>6485</v>
      </c>
      <c r="C391" t="s">
        <v>1378</v>
      </c>
      <c r="D391" s="167">
        <v>45671.667361111096</v>
      </c>
      <c r="E391">
        <v>1</v>
      </c>
      <c r="F391" s="167">
        <v>45671.667361111096</v>
      </c>
      <c r="G391" s="167">
        <v>45671.695138888899</v>
      </c>
      <c r="H391" t="s">
        <v>6490</v>
      </c>
      <c r="I391" t="s">
        <v>1467</v>
      </c>
      <c r="J391">
        <v>6</v>
      </c>
      <c r="K391">
        <v>1</v>
      </c>
      <c r="L391" t="s">
        <v>1110</v>
      </c>
      <c r="M391" t="s">
        <v>1429</v>
      </c>
      <c r="N391" t="s">
        <v>1106</v>
      </c>
      <c r="O391" t="s">
        <v>1107</v>
      </c>
      <c r="P391" t="s">
        <v>1108</v>
      </c>
      <c r="Q391" t="s">
        <v>1109</v>
      </c>
      <c r="R391" t="s">
        <v>6487</v>
      </c>
      <c r="S391" t="s">
        <v>6075</v>
      </c>
      <c r="T391" t="s">
        <v>6491</v>
      </c>
      <c r="U391">
        <v>1925</v>
      </c>
      <c r="V391" t="s">
        <v>6488</v>
      </c>
      <c r="W391" s="167">
        <v>45684.581250000003</v>
      </c>
      <c r="X391">
        <v>0</v>
      </c>
      <c r="Y391">
        <v>0</v>
      </c>
      <c r="Z391">
        <v>1925</v>
      </c>
      <c r="AA391">
        <v>1925</v>
      </c>
      <c r="AB391">
        <v>0</v>
      </c>
      <c r="AC391" t="s">
        <v>1466</v>
      </c>
      <c r="AD391" t="s">
        <v>1739</v>
      </c>
      <c r="AE391" t="s">
        <v>1737</v>
      </c>
      <c r="AF391" t="s">
        <v>1740</v>
      </c>
      <c r="AG391">
        <v>2025</v>
      </c>
      <c r="AH391">
        <v>1</v>
      </c>
      <c r="AI391" t="s">
        <v>6477</v>
      </c>
      <c r="AJ391" s="167">
        <v>45683.7722222222</v>
      </c>
      <c r="AK391" t="s">
        <v>1426</v>
      </c>
      <c r="AL391" t="s">
        <v>5686</v>
      </c>
    </row>
    <row r="392" spans="1:38" x14ac:dyDescent="0.25">
      <c r="A392" t="s">
        <v>1100</v>
      </c>
      <c r="B392" t="s">
        <v>6492</v>
      </c>
      <c r="C392" t="s">
        <v>6481</v>
      </c>
      <c r="D392" s="167">
        <v>45671.6965277778</v>
      </c>
      <c r="E392">
        <v>1</v>
      </c>
      <c r="F392" s="167">
        <v>45671.6965277778</v>
      </c>
      <c r="G392" s="167">
        <v>45671.706250000003</v>
      </c>
      <c r="H392" t="s">
        <v>6493</v>
      </c>
      <c r="I392" t="s">
        <v>1438</v>
      </c>
      <c r="J392">
        <v>6</v>
      </c>
      <c r="K392">
        <v>1</v>
      </c>
      <c r="L392" t="s">
        <v>1110</v>
      </c>
      <c r="M392" t="s">
        <v>1429</v>
      </c>
      <c r="N392" t="s">
        <v>1106</v>
      </c>
      <c r="O392" t="s">
        <v>1107</v>
      </c>
      <c r="P392" t="s">
        <v>1108</v>
      </c>
      <c r="Q392" t="s">
        <v>1109</v>
      </c>
      <c r="R392" t="s">
        <v>0</v>
      </c>
      <c r="U392">
        <v>56</v>
      </c>
      <c r="V392" t="s">
        <v>1731</v>
      </c>
      <c r="X392">
        <v>0</v>
      </c>
      <c r="Y392">
        <v>0</v>
      </c>
      <c r="AA392">
        <v>0</v>
      </c>
      <c r="AB392">
        <v>56</v>
      </c>
      <c r="AG392">
        <v>2025</v>
      </c>
      <c r="AH392">
        <v>1</v>
      </c>
      <c r="AI392" t="s">
        <v>6477</v>
      </c>
      <c r="AK392" t="s">
        <v>1515</v>
      </c>
    </row>
    <row r="393" spans="1:38" x14ac:dyDescent="0.25">
      <c r="A393" t="s">
        <v>1100</v>
      </c>
      <c r="B393" t="s">
        <v>6492</v>
      </c>
      <c r="C393" t="s">
        <v>6481</v>
      </c>
      <c r="D393" s="167">
        <v>45671.6965277778</v>
      </c>
      <c r="E393">
        <v>1</v>
      </c>
      <c r="F393" s="167">
        <v>45671.6965277778</v>
      </c>
      <c r="G393" s="167">
        <v>45671.706250000003</v>
      </c>
      <c r="H393" t="s">
        <v>6494</v>
      </c>
      <c r="I393" t="s">
        <v>1440</v>
      </c>
      <c r="J393">
        <v>6</v>
      </c>
      <c r="K393">
        <v>1</v>
      </c>
      <c r="L393" t="s">
        <v>1110</v>
      </c>
      <c r="M393" t="s">
        <v>1429</v>
      </c>
      <c r="N393" t="s">
        <v>1106</v>
      </c>
      <c r="O393" t="s">
        <v>1107</v>
      </c>
      <c r="P393" t="s">
        <v>1108</v>
      </c>
      <c r="Q393" t="s">
        <v>1109</v>
      </c>
      <c r="R393" t="s">
        <v>0</v>
      </c>
      <c r="U393">
        <v>70</v>
      </c>
      <c r="V393" t="s">
        <v>1731</v>
      </c>
      <c r="X393">
        <v>0</v>
      </c>
      <c r="Y393">
        <v>0</v>
      </c>
      <c r="AA393">
        <v>0</v>
      </c>
      <c r="AB393">
        <v>70</v>
      </c>
      <c r="AG393">
        <v>2025</v>
      </c>
      <c r="AH393">
        <v>1</v>
      </c>
      <c r="AI393" t="s">
        <v>6477</v>
      </c>
      <c r="AK393" t="s">
        <v>1515</v>
      </c>
    </row>
    <row r="394" spans="1:38" x14ac:dyDescent="0.25">
      <c r="A394" t="s">
        <v>1100</v>
      </c>
      <c r="B394" t="s">
        <v>6492</v>
      </c>
      <c r="C394" t="s">
        <v>6481</v>
      </c>
      <c r="D394" s="167">
        <v>45671.6965277778</v>
      </c>
      <c r="E394">
        <v>1</v>
      </c>
      <c r="F394" s="167">
        <v>45671.6965277778</v>
      </c>
      <c r="G394" s="167">
        <v>45671.706250000003</v>
      </c>
      <c r="H394" t="s">
        <v>6495</v>
      </c>
      <c r="I394" t="s">
        <v>1441</v>
      </c>
      <c r="J394">
        <v>6</v>
      </c>
      <c r="K394">
        <v>1</v>
      </c>
      <c r="L394" t="s">
        <v>1110</v>
      </c>
      <c r="M394" t="s">
        <v>1429</v>
      </c>
      <c r="N394" t="s">
        <v>1106</v>
      </c>
      <c r="O394" t="s">
        <v>1107</v>
      </c>
      <c r="P394" t="s">
        <v>1108</v>
      </c>
      <c r="Q394" t="s">
        <v>1109</v>
      </c>
      <c r="R394" t="s">
        <v>0</v>
      </c>
      <c r="U394">
        <v>52.5</v>
      </c>
      <c r="V394" t="s">
        <v>1731</v>
      </c>
      <c r="X394">
        <v>0</v>
      </c>
      <c r="Y394">
        <v>0</v>
      </c>
      <c r="AA394">
        <v>0</v>
      </c>
      <c r="AB394">
        <v>52.5</v>
      </c>
      <c r="AG394">
        <v>2025</v>
      </c>
      <c r="AH394">
        <v>1</v>
      </c>
      <c r="AI394" t="s">
        <v>6477</v>
      </c>
      <c r="AK394" t="s">
        <v>1515</v>
      </c>
    </row>
    <row r="395" spans="1:38" x14ac:dyDescent="0.25">
      <c r="A395" t="s">
        <v>1100</v>
      </c>
      <c r="B395" t="s">
        <v>6496</v>
      </c>
      <c r="C395" t="s">
        <v>1812</v>
      </c>
      <c r="D395" s="167">
        <v>45671.721527777801</v>
      </c>
      <c r="E395">
        <v>1</v>
      </c>
      <c r="F395" s="167">
        <v>45671.721527777801</v>
      </c>
      <c r="G395" s="167">
        <v>45671.765972222202</v>
      </c>
      <c r="H395" t="s">
        <v>6497</v>
      </c>
      <c r="I395" t="s">
        <v>2303</v>
      </c>
      <c r="J395">
        <v>6</v>
      </c>
      <c r="K395">
        <v>1</v>
      </c>
      <c r="L395" t="s">
        <v>1111</v>
      </c>
      <c r="M395" t="s">
        <v>1437</v>
      </c>
      <c r="N395" t="s">
        <v>1106</v>
      </c>
      <c r="O395" t="s">
        <v>1107</v>
      </c>
      <c r="P395" t="s">
        <v>1108</v>
      </c>
      <c r="Q395" t="s">
        <v>1109</v>
      </c>
      <c r="R395" t="s">
        <v>0</v>
      </c>
      <c r="U395">
        <v>35</v>
      </c>
      <c r="V395" t="s">
        <v>1790</v>
      </c>
      <c r="X395">
        <v>0</v>
      </c>
      <c r="Y395">
        <v>0</v>
      </c>
      <c r="AA395">
        <v>0</v>
      </c>
      <c r="AB395">
        <v>35</v>
      </c>
      <c r="AG395">
        <v>2025</v>
      </c>
      <c r="AH395">
        <v>1</v>
      </c>
      <c r="AI395" t="s">
        <v>6337</v>
      </c>
      <c r="AK395" t="s">
        <v>1515</v>
      </c>
    </row>
    <row r="396" spans="1:38" x14ac:dyDescent="0.25">
      <c r="A396" t="s">
        <v>1100</v>
      </c>
      <c r="B396" t="s">
        <v>6498</v>
      </c>
      <c r="C396" t="s">
        <v>5841</v>
      </c>
      <c r="D396" s="167">
        <v>45671.784722222197</v>
      </c>
      <c r="E396">
        <v>1</v>
      </c>
      <c r="F396" s="167">
        <v>45671.784722222197</v>
      </c>
      <c r="G396" s="167">
        <v>45671.851388888899</v>
      </c>
      <c r="H396" t="s">
        <v>6499</v>
      </c>
      <c r="I396" t="s">
        <v>1424</v>
      </c>
      <c r="J396">
        <v>6</v>
      </c>
      <c r="K396">
        <v>1</v>
      </c>
      <c r="L396" t="s">
        <v>2418</v>
      </c>
      <c r="M396" t="s">
        <v>5680</v>
      </c>
      <c r="N396" t="s">
        <v>1106</v>
      </c>
      <c r="O396" t="s">
        <v>1107</v>
      </c>
      <c r="P396" t="s">
        <v>1108</v>
      </c>
      <c r="Q396" t="s">
        <v>1109</v>
      </c>
      <c r="R396" t="s">
        <v>6500</v>
      </c>
      <c r="S396" t="s">
        <v>6206</v>
      </c>
      <c r="U396">
        <v>0</v>
      </c>
      <c r="V396" t="s">
        <v>5926</v>
      </c>
      <c r="W396" s="167">
        <v>45692.961805555598</v>
      </c>
      <c r="X396">
        <v>0</v>
      </c>
      <c r="Y396">
        <v>0</v>
      </c>
      <c r="Z396">
        <v>0</v>
      </c>
      <c r="AA396">
        <v>0</v>
      </c>
      <c r="AB396">
        <v>0</v>
      </c>
      <c r="AC396" t="s">
        <v>0</v>
      </c>
      <c r="AG396">
        <v>2025</v>
      </c>
      <c r="AH396">
        <v>1</v>
      </c>
      <c r="AI396" t="s">
        <v>6501</v>
      </c>
      <c r="AJ396" s="167">
        <v>45691.779166666704</v>
      </c>
      <c r="AK396" t="s">
        <v>1426</v>
      </c>
      <c r="AL396" t="s">
        <v>5686</v>
      </c>
    </row>
    <row r="397" spans="1:38" x14ac:dyDescent="0.25">
      <c r="A397" t="s">
        <v>1100</v>
      </c>
      <c r="B397" t="s">
        <v>6498</v>
      </c>
      <c r="C397" t="s">
        <v>5841</v>
      </c>
      <c r="D397" s="167">
        <v>45671.784722222197</v>
      </c>
      <c r="E397">
        <v>1</v>
      </c>
      <c r="F397" s="167">
        <v>45671.784722222197</v>
      </c>
      <c r="G397" s="167">
        <v>45671.851388888899</v>
      </c>
      <c r="H397" t="s">
        <v>6502</v>
      </c>
      <c r="I397" t="s">
        <v>1465</v>
      </c>
      <c r="J397">
        <v>6</v>
      </c>
      <c r="K397">
        <v>1</v>
      </c>
      <c r="L397" t="s">
        <v>2418</v>
      </c>
      <c r="M397" t="s">
        <v>5680</v>
      </c>
      <c r="N397" t="s">
        <v>1106</v>
      </c>
      <c r="O397" t="s">
        <v>1107</v>
      </c>
      <c r="P397" t="s">
        <v>1108</v>
      </c>
      <c r="Q397" t="s">
        <v>1109</v>
      </c>
      <c r="R397" t="s">
        <v>6500</v>
      </c>
      <c r="S397" t="s">
        <v>6206</v>
      </c>
      <c r="U397">
        <v>665</v>
      </c>
      <c r="V397" t="s">
        <v>5926</v>
      </c>
      <c r="W397" s="167">
        <v>45692.961805555598</v>
      </c>
      <c r="X397">
        <v>0</v>
      </c>
      <c r="Y397">
        <v>0</v>
      </c>
      <c r="Z397">
        <v>665</v>
      </c>
      <c r="AA397">
        <v>665</v>
      </c>
      <c r="AB397">
        <v>0</v>
      </c>
      <c r="AC397" t="s">
        <v>1525</v>
      </c>
      <c r="AD397" t="s">
        <v>1784</v>
      </c>
      <c r="AE397" t="s">
        <v>1725</v>
      </c>
      <c r="AF397" t="s">
        <v>1726</v>
      </c>
      <c r="AG397">
        <v>2025</v>
      </c>
      <c r="AH397">
        <v>1</v>
      </c>
      <c r="AI397" t="s">
        <v>6501</v>
      </c>
      <c r="AJ397" s="167">
        <v>45691.779166666704</v>
      </c>
      <c r="AK397" t="s">
        <v>1426</v>
      </c>
      <c r="AL397" t="s">
        <v>5686</v>
      </c>
    </row>
    <row r="398" spans="1:38" x14ac:dyDescent="0.25">
      <c r="A398" t="s">
        <v>1100</v>
      </c>
      <c r="B398" t="s">
        <v>6503</v>
      </c>
      <c r="C398" t="s">
        <v>1138</v>
      </c>
      <c r="D398" s="167">
        <v>45672.465972222199</v>
      </c>
      <c r="E398">
        <v>1</v>
      </c>
      <c r="F398" s="167">
        <v>45672.465972222199</v>
      </c>
      <c r="G398" s="167">
        <v>45672.490277777797</v>
      </c>
      <c r="H398" t="s">
        <v>6504</v>
      </c>
      <c r="I398" t="s">
        <v>1495</v>
      </c>
      <c r="J398">
        <v>6</v>
      </c>
      <c r="K398">
        <v>1</v>
      </c>
      <c r="L398" t="s">
        <v>1111</v>
      </c>
      <c r="M398" t="s">
        <v>1437</v>
      </c>
      <c r="N398" t="s">
        <v>1106</v>
      </c>
      <c r="O398" t="s">
        <v>1107</v>
      </c>
      <c r="P398" t="s">
        <v>1108</v>
      </c>
      <c r="Q398" t="s">
        <v>1109</v>
      </c>
      <c r="R398" t="s">
        <v>0</v>
      </c>
      <c r="T398" t="s">
        <v>6505</v>
      </c>
      <c r="U398">
        <v>1540</v>
      </c>
      <c r="V398" t="s">
        <v>1727</v>
      </c>
      <c r="X398">
        <v>0</v>
      </c>
      <c r="Y398">
        <v>0</v>
      </c>
      <c r="AA398">
        <v>0</v>
      </c>
      <c r="AB398">
        <v>1540</v>
      </c>
      <c r="AG398">
        <v>2025</v>
      </c>
      <c r="AH398">
        <v>1</v>
      </c>
      <c r="AI398" t="s">
        <v>6506</v>
      </c>
      <c r="AK398" t="s">
        <v>1515</v>
      </c>
    </row>
    <row r="399" spans="1:38" x14ac:dyDescent="0.25">
      <c r="A399" t="s">
        <v>1100</v>
      </c>
      <c r="B399" t="s">
        <v>6503</v>
      </c>
      <c r="C399" t="s">
        <v>1138</v>
      </c>
      <c r="D399" s="167">
        <v>45672.465972222199</v>
      </c>
      <c r="E399">
        <v>1</v>
      </c>
      <c r="F399" s="167">
        <v>45672.465972222199</v>
      </c>
      <c r="G399" s="167">
        <v>45672.490277777797</v>
      </c>
      <c r="H399" t="s">
        <v>6507</v>
      </c>
      <c r="I399" t="s">
        <v>1495</v>
      </c>
      <c r="J399">
        <v>6</v>
      </c>
      <c r="K399">
        <v>1</v>
      </c>
      <c r="L399" t="s">
        <v>1111</v>
      </c>
      <c r="M399" t="s">
        <v>1437</v>
      </c>
      <c r="N399" t="s">
        <v>1106</v>
      </c>
      <c r="O399" t="s">
        <v>1107</v>
      </c>
      <c r="P399" t="s">
        <v>1108</v>
      </c>
      <c r="Q399" t="s">
        <v>1109</v>
      </c>
      <c r="R399" t="s">
        <v>0</v>
      </c>
      <c r="T399" t="s">
        <v>6505</v>
      </c>
      <c r="U399">
        <v>1540</v>
      </c>
      <c r="V399" t="s">
        <v>1727</v>
      </c>
      <c r="X399">
        <v>0</v>
      </c>
      <c r="Y399">
        <v>0</v>
      </c>
      <c r="AA399">
        <v>0</v>
      </c>
      <c r="AB399">
        <v>1540</v>
      </c>
      <c r="AG399">
        <v>2025</v>
      </c>
      <c r="AH399">
        <v>1</v>
      </c>
      <c r="AI399" t="s">
        <v>6506</v>
      </c>
      <c r="AK399" t="s">
        <v>1515</v>
      </c>
    </row>
    <row r="400" spans="1:38" x14ac:dyDescent="0.25">
      <c r="A400" t="s">
        <v>1100</v>
      </c>
      <c r="B400" t="s">
        <v>6503</v>
      </c>
      <c r="C400" t="s">
        <v>1138</v>
      </c>
      <c r="D400" s="167">
        <v>45672.465972222199</v>
      </c>
      <c r="E400">
        <v>1</v>
      </c>
      <c r="F400" s="167">
        <v>45672.465972222199</v>
      </c>
      <c r="G400" s="167">
        <v>45672.490277777797</v>
      </c>
      <c r="H400" t="s">
        <v>6508</v>
      </c>
      <c r="I400" t="s">
        <v>1495</v>
      </c>
      <c r="J400">
        <v>6</v>
      </c>
      <c r="K400">
        <v>1</v>
      </c>
      <c r="L400" t="s">
        <v>1111</v>
      </c>
      <c r="M400" t="s">
        <v>1437</v>
      </c>
      <c r="N400" t="s">
        <v>1106</v>
      </c>
      <c r="O400" t="s">
        <v>1107</v>
      </c>
      <c r="P400" t="s">
        <v>1108</v>
      </c>
      <c r="Q400" t="s">
        <v>1109</v>
      </c>
      <c r="R400" t="s">
        <v>0</v>
      </c>
      <c r="T400" t="s">
        <v>6505</v>
      </c>
      <c r="U400">
        <v>1540</v>
      </c>
      <c r="V400" t="s">
        <v>1727</v>
      </c>
      <c r="X400">
        <v>0</v>
      </c>
      <c r="Y400">
        <v>0</v>
      </c>
      <c r="AA400">
        <v>0</v>
      </c>
      <c r="AB400">
        <v>1540</v>
      </c>
      <c r="AG400">
        <v>2025</v>
      </c>
      <c r="AH400">
        <v>1</v>
      </c>
      <c r="AI400" t="s">
        <v>6506</v>
      </c>
      <c r="AK400" t="s">
        <v>1515</v>
      </c>
    </row>
    <row r="401" spans="1:38" x14ac:dyDescent="0.25">
      <c r="A401" t="s">
        <v>1100</v>
      </c>
      <c r="B401" t="s">
        <v>6503</v>
      </c>
      <c r="C401" t="s">
        <v>1138</v>
      </c>
      <c r="D401" s="167">
        <v>45672.465972222199</v>
      </c>
      <c r="E401">
        <v>1</v>
      </c>
      <c r="F401" s="167">
        <v>45672.465972222199</v>
      </c>
      <c r="G401" s="167">
        <v>45672.490277777797</v>
      </c>
      <c r="H401" t="s">
        <v>6509</v>
      </c>
      <c r="I401" t="s">
        <v>1496</v>
      </c>
      <c r="J401">
        <v>6</v>
      </c>
      <c r="K401">
        <v>1</v>
      </c>
      <c r="L401" t="s">
        <v>1111</v>
      </c>
      <c r="M401" t="s">
        <v>1437</v>
      </c>
      <c r="N401" t="s">
        <v>1106</v>
      </c>
      <c r="O401" t="s">
        <v>1107</v>
      </c>
      <c r="P401" t="s">
        <v>1108</v>
      </c>
      <c r="Q401" t="s">
        <v>1109</v>
      </c>
      <c r="R401" t="s">
        <v>0</v>
      </c>
      <c r="T401" t="s">
        <v>6505</v>
      </c>
      <c r="U401">
        <v>1540</v>
      </c>
      <c r="V401" t="s">
        <v>1727</v>
      </c>
      <c r="X401">
        <v>0</v>
      </c>
      <c r="Y401">
        <v>0</v>
      </c>
      <c r="AA401">
        <v>0</v>
      </c>
      <c r="AB401">
        <v>1540</v>
      </c>
      <c r="AG401">
        <v>2025</v>
      </c>
      <c r="AH401">
        <v>1</v>
      </c>
      <c r="AI401" t="s">
        <v>6506</v>
      </c>
      <c r="AK401" t="s">
        <v>1515</v>
      </c>
    </row>
    <row r="402" spans="1:38" x14ac:dyDescent="0.25">
      <c r="A402" t="s">
        <v>1100</v>
      </c>
      <c r="B402" t="s">
        <v>6503</v>
      </c>
      <c r="C402" t="s">
        <v>1138</v>
      </c>
      <c r="D402" s="167">
        <v>45672.465972222199</v>
      </c>
      <c r="E402">
        <v>1</v>
      </c>
      <c r="F402" s="167">
        <v>45672.465972222199</v>
      </c>
      <c r="G402" s="167">
        <v>45672.490277777797</v>
      </c>
      <c r="H402" t="s">
        <v>6510</v>
      </c>
      <c r="I402" t="s">
        <v>1496</v>
      </c>
      <c r="J402">
        <v>6</v>
      </c>
      <c r="K402">
        <v>1</v>
      </c>
      <c r="L402" t="s">
        <v>1111</v>
      </c>
      <c r="M402" t="s">
        <v>1437</v>
      </c>
      <c r="N402" t="s">
        <v>1106</v>
      </c>
      <c r="O402" t="s">
        <v>1107</v>
      </c>
      <c r="P402" t="s">
        <v>1108</v>
      </c>
      <c r="Q402" t="s">
        <v>1109</v>
      </c>
      <c r="R402" t="s">
        <v>0</v>
      </c>
      <c r="T402" t="s">
        <v>6505</v>
      </c>
      <c r="U402">
        <v>1540</v>
      </c>
      <c r="V402" t="s">
        <v>1727</v>
      </c>
      <c r="X402">
        <v>0</v>
      </c>
      <c r="Y402">
        <v>0</v>
      </c>
      <c r="AA402">
        <v>0</v>
      </c>
      <c r="AB402">
        <v>1540</v>
      </c>
      <c r="AG402">
        <v>2025</v>
      </c>
      <c r="AH402">
        <v>1</v>
      </c>
      <c r="AI402" t="s">
        <v>6506</v>
      </c>
      <c r="AK402" t="s">
        <v>1515</v>
      </c>
    </row>
    <row r="403" spans="1:38" x14ac:dyDescent="0.25">
      <c r="A403" t="s">
        <v>1100</v>
      </c>
      <c r="B403" t="s">
        <v>6511</v>
      </c>
      <c r="C403" t="s">
        <v>5909</v>
      </c>
      <c r="D403" s="167">
        <v>45672.4868055556</v>
      </c>
      <c r="E403">
        <v>1</v>
      </c>
      <c r="F403" s="167">
        <v>45672.4868055556</v>
      </c>
      <c r="G403" s="167">
        <v>45672.525694444397</v>
      </c>
      <c r="H403" t="s">
        <v>6512</v>
      </c>
      <c r="I403" t="s">
        <v>1481</v>
      </c>
      <c r="J403">
        <v>6</v>
      </c>
      <c r="K403">
        <v>1</v>
      </c>
      <c r="L403" t="s">
        <v>1300</v>
      </c>
      <c r="M403" t="s">
        <v>5911</v>
      </c>
      <c r="N403" t="s">
        <v>1253</v>
      </c>
      <c r="O403" t="s">
        <v>1254</v>
      </c>
      <c r="P403" t="s">
        <v>1260</v>
      </c>
      <c r="Q403" t="s">
        <v>1261</v>
      </c>
      <c r="R403" t="s">
        <v>6513</v>
      </c>
      <c r="S403" t="s">
        <v>781</v>
      </c>
      <c r="T403" t="s">
        <v>6514</v>
      </c>
      <c r="U403">
        <v>378</v>
      </c>
      <c r="V403" t="s">
        <v>1750</v>
      </c>
      <c r="W403" s="167">
        <v>45690.065972222197</v>
      </c>
      <c r="X403">
        <v>0</v>
      </c>
      <c r="Y403">
        <v>0</v>
      </c>
      <c r="Z403">
        <v>378</v>
      </c>
      <c r="AA403">
        <v>378</v>
      </c>
      <c r="AB403">
        <v>0</v>
      </c>
      <c r="AC403" t="s">
        <v>1476</v>
      </c>
      <c r="AD403" t="s">
        <v>1742</v>
      </c>
      <c r="AE403" t="s">
        <v>1737</v>
      </c>
      <c r="AF403" t="s">
        <v>1743</v>
      </c>
      <c r="AG403">
        <v>2025</v>
      </c>
      <c r="AH403">
        <v>1</v>
      </c>
      <c r="AI403" t="s">
        <v>6515</v>
      </c>
      <c r="AJ403" s="167">
        <v>45690.065972222197</v>
      </c>
      <c r="AK403" t="s">
        <v>1426</v>
      </c>
      <c r="AL403" t="s">
        <v>5686</v>
      </c>
    </row>
    <row r="404" spans="1:38" x14ac:dyDescent="0.25">
      <c r="A404" t="s">
        <v>1100</v>
      </c>
      <c r="B404" t="s">
        <v>6516</v>
      </c>
      <c r="C404" t="s">
        <v>1162</v>
      </c>
      <c r="D404" s="167">
        <v>45672.497916666704</v>
      </c>
      <c r="E404">
        <v>1</v>
      </c>
      <c r="F404" s="167">
        <v>45672.497916666704</v>
      </c>
      <c r="G404" s="167">
        <v>45686.75</v>
      </c>
      <c r="H404" t="s">
        <v>6517</v>
      </c>
      <c r="I404" t="s">
        <v>1424</v>
      </c>
      <c r="J404">
        <v>6</v>
      </c>
      <c r="K404">
        <v>1</v>
      </c>
      <c r="L404" t="s">
        <v>1111</v>
      </c>
      <c r="M404" t="s">
        <v>1437</v>
      </c>
      <c r="N404" t="s">
        <v>1106</v>
      </c>
      <c r="O404" t="s">
        <v>1107</v>
      </c>
      <c r="P404" t="s">
        <v>1108</v>
      </c>
      <c r="Q404" t="s">
        <v>1109</v>
      </c>
      <c r="R404" t="s">
        <v>6518</v>
      </c>
      <c r="S404" t="s">
        <v>6187</v>
      </c>
      <c r="U404">
        <v>0</v>
      </c>
      <c r="V404" t="s">
        <v>1770</v>
      </c>
      <c r="W404" s="167">
        <v>45699.661805555603</v>
      </c>
      <c r="X404">
        <v>0</v>
      </c>
      <c r="Y404">
        <v>0</v>
      </c>
      <c r="Z404">
        <v>0</v>
      </c>
      <c r="AA404">
        <v>0</v>
      </c>
      <c r="AB404">
        <v>0</v>
      </c>
      <c r="AC404" t="s">
        <v>0</v>
      </c>
      <c r="AG404">
        <v>2025</v>
      </c>
      <c r="AH404">
        <v>1</v>
      </c>
      <c r="AI404" t="s">
        <v>6519</v>
      </c>
      <c r="AJ404" s="167">
        <v>45698.787499999999</v>
      </c>
      <c r="AK404" t="s">
        <v>1426</v>
      </c>
      <c r="AL404" t="s">
        <v>5686</v>
      </c>
    </row>
    <row r="405" spans="1:38" x14ac:dyDescent="0.25">
      <c r="A405" t="s">
        <v>1100</v>
      </c>
      <c r="B405" t="s">
        <v>6516</v>
      </c>
      <c r="C405" t="s">
        <v>1162</v>
      </c>
      <c r="D405" s="167">
        <v>45672.497916666704</v>
      </c>
      <c r="E405">
        <v>1</v>
      </c>
      <c r="F405" s="167">
        <v>45672.497916666704</v>
      </c>
      <c r="G405" s="167">
        <v>45686.75</v>
      </c>
      <c r="H405" t="s">
        <v>6520</v>
      </c>
      <c r="I405" t="s">
        <v>1475</v>
      </c>
      <c r="J405">
        <v>6</v>
      </c>
      <c r="K405">
        <v>1</v>
      </c>
      <c r="L405" t="s">
        <v>1111</v>
      </c>
      <c r="M405" t="s">
        <v>1437</v>
      </c>
      <c r="N405" t="s">
        <v>1106</v>
      </c>
      <c r="O405" t="s">
        <v>1107</v>
      </c>
      <c r="P405" t="s">
        <v>1108</v>
      </c>
      <c r="Q405" t="s">
        <v>1109</v>
      </c>
      <c r="R405" t="s">
        <v>6518</v>
      </c>
      <c r="S405" t="s">
        <v>6187</v>
      </c>
      <c r="T405" t="s">
        <v>6521</v>
      </c>
      <c r="U405">
        <v>1540</v>
      </c>
      <c r="V405" t="s">
        <v>1770</v>
      </c>
      <c r="W405" s="167">
        <v>45699.661805555603</v>
      </c>
      <c r="X405">
        <v>0</v>
      </c>
      <c r="Y405">
        <v>0</v>
      </c>
      <c r="Z405">
        <v>1540</v>
      </c>
      <c r="AA405">
        <v>1540</v>
      </c>
      <c r="AB405">
        <v>0</v>
      </c>
      <c r="AC405" t="s">
        <v>1466</v>
      </c>
      <c r="AD405" t="s">
        <v>1739</v>
      </c>
      <c r="AE405" t="s">
        <v>1737</v>
      </c>
      <c r="AF405" t="s">
        <v>1740</v>
      </c>
      <c r="AG405">
        <v>2025</v>
      </c>
      <c r="AH405">
        <v>1</v>
      </c>
      <c r="AI405" t="s">
        <v>6519</v>
      </c>
      <c r="AJ405" s="167">
        <v>45698.787499999999</v>
      </c>
      <c r="AK405" t="s">
        <v>1426</v>
      </c>
      <c r="AL405" t="s">
        <v>5686</v>
      </c>
    </row>
    <row r="406" spans="1:38" x14ac:dyDescent="0.25">
      <c r="A406" t="s">
        <v>1100</v>
      </c>
      <c r="B406" t="s">
        <v>6522</v>
      </c>
      <c r="C406" t="s">
        <v>2036</v>
      </c>
      <c r="D406" s="167">
        <v>45672.555555555598</v>
      </c>
      <c r="E406">
        <v>1</v>
      </c>
      <c r="F406" s="167">
        <v>45672.555555555598</v>
      </c>
      <c r="G406" s="167">
        <v>45672.577083333301</v>
      </c>
      <c r="H406" t="s">
        <v>6523</v>
      </c>
      <c r="I406" t="s">
        <v>1424</v>
      </c>
      <c r="J406">
        <v>6</v>
      </c>
      <c r="K406">
        <v>1</v>
      </c>
      <c r="L406" t="s">
        <v>1110</v>
      </c>
      <c r="M406" t="s">
        <v>1429</v>
      </c>
      <c r="N406" t="s">
        <v>1102</v>
      </c>
      <c r="O406" t="s">
        <v>1103</v>
      </c>
      <c r="P406" t="s">
        <v>1102</v>
      </c>
      <c r="Q406" t="s">
        <v>1103</v>
      </c>
      <c r="R406" t="s">
        <v>6524</v>
      </c>
      <c r="S406" t="s">
        <v>5971</v>
      </c>
      <c r="U406">
        <v>0</v>
      </c>
      <c r="V406" t="s">
        <v>6525</v>
      </c>
      <c r="W406" s="167">
        <v>45699.620138888902</v>
      </c>
      <c r="X406">
        <v>0</v>
      </c>
      <c r="Y406">
        <v>0</v>
      </c>
      <c r="Z406">
        <v>0</v>
      </c>
      <c r="AA406">
        <v>0</v>
      </c>
      <c r="AB406">
        <v>0</v>
      </c>
      <c r="AC406" t="s">
        <v>0</v>
      </c>
      <c r="AG406">
        <v>2025</v>
      </c>
      <c r="AH406">
        <v>1</v>
      </c>
      <c r="AI406" t="s">
        <v>6134</v>
      </c>
      <c r="AJ406" s="167">
        <v>45698.770833333299</v>
      </c>
      <c r="AK406" t="s">
        <v>1426</v>
      </c>
      <c r="AL406" t="s">
        <v>5686</v>
      </c>
    </row>
    <row r="407" spans="1:38" x14ac:dyDescent="0.25">
      <c r="A407" t="s">
        <v>1100</v>
      </c>
      <c r="B407" t="s">
        <v>6522</v>
      </c>
      <c r="C407" t="s">
        <v>2036</v>
      </c>
      <c r="D407" s="167">
        <v>45672.555555555598</v>
      </c>
      <c r="E407">
        <v>1</v>
      </c>
      <c r="F407" s="167">
        <v>45672.555555555598</v>
      </c>
      <c r="G407" s="167">
        <v>45672.577083333301</v>
      </c>
      <c r="H407" t="s">
        <v>6526</v>
      </c>
      <c r="I407" t="s">
        <v>1467</v>
      </c>
      <c r="J407">
        <v>6</v>
      </c>
      <c r="K407">
        <v>1</v>
      </c>
      <c r="L407" t="s">
        <v>1110</v>
      </c>
      <c r="M407" t="s">
        <v>1429</v>
      </c>
      <c r="N407" t="s">
        <v>1102</v>
      </c>
      <c r="O407" t="s">
        <v>1103</v>
      </c>
      <c r="P407" t="s">
        <v>1102</v>
      </c>
      <c r="Q407" t="s">
        <v>1103</v>
      </c>
      <c r="R407" t="s">
        <v>6524</v>
      </c>
      <c r="S407" t="s">
        <v>5971</v>
      </c>
      <c r="T407" t="s">
        <v>6527</v>
      </c>
      <c r="U407">
        <v>1200</v>
      </c>
      <c r="V407" t="s">
        <v>6525</v>
      </c>
      <c r="W407" s="167">
        <v>45699.620138888902</v>
      </c>
      <c r="X407">
        <v>0</v>
      </c>
      <c r="Y407">
        <v>0</v>
      </c>
      <c r="Z407">
        <v>1200</v>
      </c>
      <c r="AA407">
        <v>1200</v>
      </c>
      <c r="AB407">
        <v>0</v>
      </c>
      <c r="AC407" t="s">
        <v>1466</v>
      </c>
      <c r="AD407" t="s">
        <v>1739</v>
      </c>
      <c r="AE407" t="s">
        <v>1737</v>
      </c>
      <c r="AF407" t="s">
        <v>1740</v>
      </c>
      <c r="AG407">
        <v>2025</v>
      </c>
      <c r="AH407">
        <v>1</v>
      </c>
      <c r="AI407" t="s">
        <v>6134</v>
      </c>
      <c r="AJ407" s="167">
        <v>45698.770833333299</v>
      </c>
      <c r="AK407" t="s">
        <v>1426</v>
      </c>
      <c r="AL407" t="s">
        <v>5686</v>
      </c>
    </row>
    <row r="408" spans="1:38" x14ac:dyDescent="0.25">
      <c r="A408" t="s">
        <v>1100</v>
      </c>
      <c r="B408" t="s">
        <v>6528</v>
      </c>
      <c r="C408" t="s">
        <v>2051</v>
      </c>
      <c r="D408" s="167">
        <v>45672.627777777801</v>
      </c>
      <c r="E408">
        <v>1</v>
      </c>
      <c r="F408" s="167">
        <v>45672.627777777801</v>
      </c>
      <c r="G408" s="167">
        <v>45672.631944444402</v>
      </c>
      <c r="H408" t="s">
        <v>6529</v>
      </c>
      <c r="I408" t="s">
        <v>1424</v>
      </c>
      <c r="J408">
        <v>6</v>
      </c>
      <c r="K408">
        <v>1</v>
      </c>
      <c r="L408" t="s">
        <v>1110</v>
      </c>
      <c r="M408" t="s">
        <v>1429</v>
      </c>
      <c r="N408" t="s">
        <v>1106</v>
      </c>
      <c r="O408" t="s">
        <v>1107</v>
      </c>
      <c r="P408" t="s">
        <v>1108</v>
      </c>
      <c r="Q408" t="s">
        <v>1109</v>
      </c>
      <c r="R408" t="s">
        <v>6530</v>
      </c>
      <c r="S408" t="s">
        <v>6075</v>
      </c>
      <c r="U408">
        <v>0</v>
      </c>
      <c r="V408" t="s">
        <v>1750</v>
      </c>
      <c r="W408" s="167">
        <v>45684.581250000003</v>
      </c>
      <c r="X408">
        <v>0</v>
      </c>
      <c r="Y408">
        <v>0</v>
      </c>
      <c r="Z408">
        <v>0</v>
      </c>
      <c r="AA408">
        <v>0</v>
      </c>
      <c r="AB408">
        <v>0</v>
      </c>
      <c r="AC408" t="s">
        <v>0</v>
      </c>
      <c r="AG408">
        <v>2025</v>
      </c>
      <c r="AH408">
        <v>1</v>
      </c>
      <c r="AI408" t="s">
        <v>6477</v>
      </c>
      <c r="AJ408" s="167">
        <v>45683.7722222222</v>
      </c>
      <c r="AK408" t="s">
        <v>1426</v>
      </c>
      <c r="AL408" t="s">
        <v>5686</v>
      </c>
    </row>
    <row r="409" spans="1:38" x14ac:dyDescent="0.25">
      <c r="A409" t="s">
        <v>1100</v>
      </c>
      <c r="B409" t="s">
        <v>6528</v>
      </c>
      <c r="C409" t="s">
        <v>2051</v>
      </c>
      <c r="D409" s="167">
        <v>45672.627777777801</v>
      </c>
      <c r="E409">
        <v>1</v>
      </c>
      <c r="F409" s="167">
        <v>45672.627777777801</v>
      </c>
      <c r="G409" s="167">
        <v>45672.631944444402</v>
      </c>
      <c r="H409" t="s">
        <v>6531</v>
      </c>
      <c r="I409" t="s">
        <v>1467</v>
      </c>
      <c r="J409">
        <v>6</v>
      </c>
      <c r="K409">
        <v>1</v>
      </c>
      <c r="L409" t="s">
        <v>1110</v>
      </c>
      <c r="M409" t="s">
        <v>1429</v>
      </c>
      <c r="N409" t="s">
        <v>1106</v>
      </c>
      <c r="O409" t="s">
        <v>1107</v>
      </c>
      <c r="P409" t="s">
        <v>1108</v>
      </c>
      <c r="Q409" t="s">
        <v>1109</v>
      </c>
      <c r="R409" t="s">
        <v>6530</v>
      </c>
      <c r="S409" t="s">
        <v>6075</v>
      </c>
      <c r="T409" t="s">
        <v>6532</v>
      </c>
      <c r="U409">
        <v>1925</v>
      </c>
      <c r="V409" t="s">
        <v>1750</v>
      </c>
      <c r="W409" s="167">
        <v>45684.581250000003</v>
      </c>
      <c r="X409">
        <v>0</v>
      </c>
      <c r="Y409">
        <v>0</v>
      </c>
      <c r="Z409">
        <v>1925</v>
      </c>
      <c r="AA409">
        <v>1925</v>
      </c>
      <c r="AB409">
        <v>0</v>
      </c>
      <c r="AC409" t="s">
        <v>1466</v>
      </c>
      <c r="AD409" t="s">
        <v>1739</v>
      </c>
      <c r="AE409" t="s">
        <v>1737</v>
      </c>
      <c r="AF409" t="s">
        <v>1740</v>
      </c>
      <c r="AG409">
        <v>2025</v>
      </c>
      <c r="AH409">
        <v>1</v>
      </c>
      <c r="AI409" t="s">
        <v>6477</v>
      </c>
      <c r="AJ409" s="167">
        <v>45683.7722222222</v>
      </c>
      <c r="AK409" t="s">
        <v>1426</v>
      </c>
      <c r="AL409" t="s">
        <v>5686</v>
      </c>
    </row>
    <row r="410" spans="1:38" x14ac:dyDescent="0.25">
      <c r="A410" t="s">
        <v>1100</v>
      </c>
      <c r="B410" t="s">
        <v>6533</v>
      </c>
      <c r="C410" t="s">
        <v>6534</v>
      </c>
      <c r="D410" s="167">
        <v>45672.661805555603</v>
      </c>
      <c r="E410">
        <v>1</v>
      </c>
      <c r="F410" s="167">
        <v>45672.661805555603</v>
      </c>
      <c r="G410" s="167">
        <v>45672.681944444397</v>
      </c>
      <c r="H410" t="s">
        <v>6535</v>
      </c>
      <c r="I410" t="s">
        <v>1430</v>
      </c>
      <c r="J410">
        <v>6</v>
      </c>
      <c r="K410">
        <v>1</v>
      </c>
      <c r="L410" t="s">
        <v>1110</v>
      </c>
      <c r="M410" t="s">
        <v>1429</v>
      </c>
      <c r="N410" t="s">
        <v>1102</v>
      </c>
      <c r="O410" t="s">
        <v>1103</v>
      </c>
      <c r="P410" t="s">
        <v>1102</v>
      </c>
      <c r="Q410" t="s">
        <v>1103</v>
      </c>
      <c r="R410" t="s">
        <v>0</v>
      </c>
      <c r="T410" t="s">
        <v>6536</v>
      </c>
      <c r="U410">
        <v>60</v>
      </c>
      <c r="V410" t="s">
        <v>6537</v>
      </c>
      <c r="X410">
        <v>0</v>
      </c>
      <c r="Y410">
        <v>0</v>
      </c>
      <c r="AA410">
        <v>0</v>
      </c>
      <c r="AB410">
        <v>60</v>
      </c>
      <c r="AG410">
        <v>2025</v>
      </c>
      <c r="AH410">
        <v>1</v>
      </c>
      <c r="AI410" t="s">
        <v>5883</v>
      </c>
      <c r="AK410" t="s">
        <v>1515</v>
      </c>
    </row>
    <row r="411" spans="1:38" x14ac:dyDescent="0.25">
      <c r="A411" t="s">
        <v>1100</v>
      </c>
      <c r="B411" t="s">
        <v>6533</v>
      </c>
      <c r="C411" t="s">
        <v>6534</v>
      </c>
      <c r="D411" s="167">
        <v>45672.661805555603</v>
      </c>
      <c r="E411">
        <v>1</v>
      </c>
      <c r="F411" s="167">
        <v>45672.661805555603</v>
      </c>
      <c r="G411" s="167">
        <v>45672.681944444397</v>
      </c>
      <c r="H411" t="s">
        <v>6538</v>
      </c>
      <c r="I411" t="s">
        <v>1431</v>
      </c>
      <c r="J411">
        <v>6</v>
      </c>
      <c r="K411">
        <v>1</v>
      </c>
      <c r="L411" t="s">
        <v>1110</v>
      </c>
      <c r="M411" t="s">
        <v>1429</v>
      </c>
      <c r="N411" t="s">
        <v>1102</v>
      </c>
      <c r="O411" t="s">
        <v>1103</v>
      </c>
      <c r="P411" t="s">
        <v>1102</v>
      </c>
      <c r="Q411" t="s">
        <v>1103</v>
      </c>
      <c r="R411" t="s">
        <v>0</v>
      </c>
      <c r="T411" t="s">
        <v>6536</v>
      </c>
      <c r="U411">
        <v>90</v>
      </c>
      <c r="V411" t="s">
        <v>6537</v>
      </c>
      <c r="X411">
        <v>0</v>
      </c>
      <c r="Y411">
        <v>0</v>
      </c>
      <c r="AA411">
        <v>0</v>
      </c>
      <c r="AB411">
        <v>90</v>
      </c>
      <c r="AG411">
        <v>2025</v>
      </c>
      <c r="AH411">
        <v>1</v>
      </c>
      <c r="AI411" t="s">
        <v>5883</v>
      </c>
      <c r="AK411" t="s">
        <v>1515</v>
      </c>
    </row>
    <row r="412" spans="1:38" x14ac:dyDescent="0.25">
      <c r="A412" t="s">
        <v>1100</v>
      </c>
      <c r="B412" t="s">
        <v>6533</v>
      </c>
      <c r="C412" t="s">
        <v>6534</v>
      </c>
      <c r="D412" s="167">
        <v>45672.661805555603</v>
      </c>
      <c r="E412">
        <v>1</v>
      </c>
      <c r="F412" s="167">
        <v>45672.661805555603</v>
      </c>
      <c r="G412" s="167">
        <v>45672.681944444397</v>
      </c>
      <c r="H412" t="s">
        <v>6539</v>
      </c>
      <c r="I412" t="s">
        <v>1438</v>
      </c>
      <c r="J412">
        <v>6</v>
      </c>
      <c r="K412">
        <v>1</v>
      </c>
      <c r="L412" t="s">
        <v>1110</v>
      </c>
      <c r="M412" t="s">
        <v>1429</v>
      </c>
      <c r="N412" t="s">
        <v>1102</v>
      </c>
      <c r="O412" t="s">
        <v>1103</v>
      </c>
      <c r="P412" t="s">
        <v>1102</v>
      </c>
      <c r="Q412" t="s">
        <v>1103</v>
      </c>
      <c r="R412" t="s">
        <v>0</v>
      </c>
      <c r="T412" t="s">
        <v>6540</v>
      </c>
      <c r="U412">
        <v>48</v>
      </c>
      <c r="V412" t="s">
        <v>6537</v>
      </c>
      <c r="X412">
        <v>0</v>
      </c>
      <c r="Y412">
        <v>0</v>
      </c>
      <c r="AA412">
        <v>0</v>
      </c>
      <c r="AB412">
        <v>48</v>
      </c>
      <c r="AG412">
        <v>2025</v>
      </c>
      <c r="AH412">
        <v>1</v>
      </c>
      <c r="AI412" t="s">
        <v>5883</v>
      </c>
      <c r="AK412" t="s">
        <v>1515</v>
      </c>
    </row>
    <row r="413" spans="1:38" x14ac:dyDescent="0.25">
      <c r="A413" t="s">
        <v>1100</v>
      </c>
      <c r="B413" t="s">
        <v>6533</v>
      </c>
      <c r="C413" t="s">
        <v>6534</v>
      </c>
      <c r="D413" s="167">
        <v>45672.661805555603</v>
      </c>
      <c r="E413">
        <v>1</v>
      </c>
      <c r="F413" s="167">
        <v>45672.661805555603</v>
      </c>
      <c r="G413" s="167">
        <v>45672.681944444397</v>
      </c>
      <c r="H413" t="s">
        <v>6541</v>
      </c>
      <c r="I413" t="s">
        <v>1440</v>
      </c>
      <c r="J413">
        <v>6</v>
      </c>
      <c r="K413">
        <v>1</v>
      </c>
      <c r="L413" t="s">
        <v>1110</v>
      </c>
      <c r="M413" t="s">
        <v>1429</v>
      </c>
      <c r="N413" t="s">
        <v>1102</v>
      </c>
      <c r="O413" t="s">
        <v>1103</v>
      </c>
      <c r="P413" t="s">
        <v>1102</v>
      </c>
      <c r="Q413" t="s">
        <v>1103</v>
      </c>
      <c r="R413" t="s">
        <v>0</v>
      </c>
      <c r="T413" t="s">
        <v>6540</v>
      </c>
      <c r="U413">
        <v>60</v>
      </c>
      <c r="V413" t="s">
        <v>6537</v>
      </c>
      <c r="X413">
        <v>0</v>
      </c>
      <c r="Y413">
        <v>0</v>
      </c>
      <c r="AA413">
        <v>0</v>
      </c>
      <c r="AB413">
        <v>60</v>
      </c>
      <c r="AG413">
        <v>2025</v>
      </c>
      <c r="AH413">
        <v>1</v>
      </c>
      <c r="AI413" t="s">
        <v>5883</v>
      </c>
      <c r="AK413" t="s">
        <v>1515</v>
      </c>
    </row>
    <row r="414" spans="1:38" x14ac:dyDescent="0.25">
      <c r="A414" t="s">
        <v>1100</v>
      </c>
      <c r="B414" t="s">
        <v>6533</v>
      </c>
      <c r="C414" t="s">
        <v>6534</v>
      </c>
      <c r="D414" s="167">
        <v>45672.661805555603</v>
      </c>
      <c r="E414">
        <v>1</v>
      </c>
      <c r="F414" s="167">
        <v>45672.661805555603</v>
      </c>
      <c r="G414" s="167">
        <v>45672.681944444397</v>
      </c>
      <c r="H414" t="s">
        <v>6542</v>
      </c>
      <c r="I414" t="s">
        <v>1441</v>
      </c>
      <c r="J414">
        <v>6</v>
      </c>
      <c r="K414">
        <v>1</v>
      </c>
      <c r="L414" t="s">
        <v>1110</v>
      </c>
      <c r="M414" t="s">
        <v>1429</v>
      </c>
      <c r="N414" t="s">
        <v>1102</v>
      </c>
      <c r="O414" t="s">
        <v>1103</v>
      </c>
      <c r="P414" t="s">
        <v>1102</v>
      </c>
      <c r="Q414" t="s">
        <v>1103</v>
      </c>
      <c r="R414" t="s">
        <v>0</v>
      </c>
      <c r="T414" t="s">
        <v>6540</v>
      </c>
      <c r="U414">
        <v>45</v>
      </c>
      <c r="V414" t="s">
        <v>6537</v>
      </c>
      <c r="X414">
        <v>0</v>
      </c>
      <c r="Y414">
        <v>0</v>
      </c>
      <c r="AA414">
        <v>0</v>
      </c>
      <c r="AB414">
        <v>45</v>
      </c>
      <c r="AG414">
        <v>2025</v>
      </c>
      <c r="AH414">
        <v>1</v>
      </c>
      <c r="AI414" t="s">
        <v>5883</v>
      </c>
      <c r="AK414" t="s">
        <v>1515</v>
      </c>
    </row>
    <row r="415" spans="1:38" x14ac:dyDescent="0.25">
      <c r="A415" t="s">
        <v>1100</v>
      </c>
      <c r="B415" t="s">
        <v>6543</v>
      </c>
      <c r="C415" t="s">
        <v>1294</v>
      </c>
      <c r="D415" s="167">
        <v>45672.661805555603</v>
      </c>
      <c r="E415">
        <v>1</v>
      </c>
      <c r="F415" s="167">
        <v>45672.661805555603</v>
      </c>
      <c r="G415" s="167">
        <v>45672.719444444403</v>
      </c>
      <c r="H415" t="s">
        <v>6544</v>
      </c>
      <c r="I415" t="s">
        <v>1424</v>
      </c>
      <c r="J415">
        <v>6</v>
      </c>
      <c r="K415">
        <v>1</v>
      </c>
      <c r="L415" t="s">
        <v>1105</v>
      </c>
      <c r="M415" t="s">
        <v>1425</v>
      </c>
      <c r="N415" t="s">
        <v>1106</v>
      </c>
      <c r="O415" t="s">
        <v>1107</v>
      </c>
      <c r="P415" t="s">
        <v>1108</v>
      </c>
      <c r="Q415" t="s">
        <v>1109</v>
      </c>
      <c r="R415" t="s">
        <v>6545</v>
      </c>
      <c r="S415" t="s">
        <v>6390</v>
      </c>
      <c r="U415">
        <v>0</v>
      </c>
      <c r="V415" t="s">
        <v>2290</v>
      </c>
      <c r="W415" s="167">
        <v>45700.5222222222</v>
      </c>
      <c r="X415">
        <v>0</v>
      </c>
      <c r="Y415">
        <v>0</v>
      </c>
      <c r="Z415">
        <v>0</v>
      </c>
      <c r="AA415">
        <v>0</v>
      </c>
      <c r="AB415">
        <v>0</v>
      </c>
      <c r="AC415" t="s">
        <v>0</v>
      </c>
      <c r="AG415">
        <v>2025</v>
      </c>
      <c r="AH415">
        <v>1</v>
      </c>
      <c r="AI415" t="s">
        <v>6546</v>
      </c>
      <c r="AJ415" s="167">
        <v>45699.764583333301</v>
      </c>
      <c r="AK415" t="s">
        <v>1426</v>
      </c>
      <c r="AL415" t="s">
        <v>5686</v>
      </c>
    </row>
    <row r="416" spans="1:38" x14ac:dyDescent="0.25">
      <c r="A416" t="s">
        <v>1100</v>
      </c>
      <c r="B416" t="s">
        <v>6543</v>
      </c>
      <c r="C416" t="s">
        <v>1294</v>
      </c>
      <c r="D416" s="167">
        <v>45672.661805555603</v>
      </c>
      <c r="E416">
        <v>1</v>
      </c>
      <c r="F416" s="167">
        <v>45672.661805555603</v>
      </c>
      <c r="G416" s="167">
        <v>45672.719444444403</v>
      </c>
      <c r="H416" t="s">
        <v>6547</v>
      </c>
      <c r="I416" t="s">
        <v>1467</v>
      </c>
      <c r="J416">
        <v>6</v>
      </c>
      <c r="K416">
        <v>1</v>
      </c>
      <c r="L416" t="s">
        <v>1105</v>
      </c>
      <c r="M416" t="s">
        <v>1425</v>
      </c>
      <c r="N416" t="s">
        <v>1106</v>
      </c>
      <c r="O416" t="s">
        <v>1107</v>
      </c>
      <c r="P416" t="s">
        <v>1108</v>
      </c>
      <c r="Q416" t="s">
        <v>1109</v>
      </c>
      <c r="R416" t="s">
        <v>6545</v>
      </c>
      <c r="S416" t="s">
        <v>6390</v>
      </c>
      <c r="T416" t="s">
        <v>6548</v>
      </c>
      <c r="U416">
        <v>1925</v>
      </c>
      <c r="V416" t="s">
        <v>2290</v>
      </c>
      <c r="W416" s="167">
        <v>45700.5222222222</v>
      </c>
      <c r="X416">
        <v>0</v>
      </c>
      <c r="Y416">
        <v>0</v>
      </c>
      <c r="Z416">
        <v>1925</v>
      </c>
      <c r="AA416">
        <v>1925</v>
      </c>
      <c r="AB416">
        <v>0</v>
      </c>
      <c r="AC416" t="s">
        <v>1466</v>
      </c>
      <c r="AD416" t="s">
        <v>1739</v>
      </c>
      <c r="AE416" t="s">
        <v>1737</v>
      </c>
      <c r="AF416" t="s">
        <v>1740</v>
      </c>
      <c r="AG416">
        <v>2025</v>
      </c>
      <c r="AH416">
        <v>1</v>
      </c>
      <c r="AI416" t="s">
        <v>6546</v>
      </c>
      <c r="AJ416" s="167">
        <v>45699.764583333301</v>
      </c>
      <c r="AK416" t="s">
        <v>1426</v>
      </c>
      <c r="AL416" t="s">
        <v>5686</v>
      </c>
    </row>
    <row r="417" spans="1:38" x14ac:dyDescent="0.25">
      <c r="A417" t="s">
        <v>1100</v>
      </c>
      <c r="B417" t="s">
        <v>6549</v>
      </c>
      <c r="C417" t="s">
        <v>1118</v>
      </c>
      <c r="D417" s="167">
        <v>45672.677777777797</v>
      </c>
      <c r="E417">
        <v>1</v>
      </c>
      <c r="F417" s="167">
        <v>45672.677777777797</v>
      </c>
      <c r="G417" s="167">
        <v>45672.723611111098</v>
      </c>
      <c r="H417" t="s">
        <v>6550</v>
      </c>
      <c r="I417" t="s">
        <v>1470</v>
      </c>
      <c r="J417">
        <v>6</v>
      </c>
      <c r="K417">
        <v>1</v>
      </c>
      <c r="L417" t="s">
        <v>1105</v>
      </c>
      <c r="M417" t="s">
        <v>1425</v>
      </c>
      <c r="N417" t="s">
        <v>1106</v>
      </c>
      <c r="O417" t="s">
        <v>1107</v>
      </c>
      <c r="P417" t="s">
        <v>1108</v>
      </c>
      <c r="Q417" t="s">
        <v>1109</v>
      </c>
      <c r="R417" t="s">
        <v>0</v>
      </c>
      <c r="U417">
        <v>105</v>
      </c>
      <c r="V417" t="s">
        <v>6551</v>
      </c>
      <c r="X417">
        <v>0</v>
      </c>
      <c r="Y417">
        <v>0</v>
      </c>
      <c r="AA417">
        <v>0</v>
      </c>
      <c r="AB417">
        <v>105</v>
      </c>
      <c r="AG417">
        <v>2025</v>
      </c>
      <c r="AH417">
        <v>1</v>
      </c>
      <c r="AI417" t="s">
        <v>6367</v>
      </c>
      <c r="AK417" t="s">
        <v>1515</v>
      </c>
    </row>
    <row r="418" spans="1:38" x14ac:dyDescent="0.25">
      <c r="A418" t="s">
        <v>1100</v>
      </c>
      <c r="B418" t="s">
        <v>6549</v>
      </c>
      <c r="C418" t="s">
        <v>1118</v>
      </c>
      <c r="D418" s="167">
        <v>45672.677777777797</v>
      </c>
      <c r="E418">
        <v>1</v>
      </c>
      <c r="F418" s="167">
        <v>45672.677777777797</v>
      </c>
      <c r="G418" s="167">
        <v>45672.723611111098</v>
      </c>
      <c r="H418" t="s">
        <v>6552</v>
      </c>
      <c r="I418" t="s">
        <v>1522</v>
      </c>
      <c r="J418">
        <v>6</v>
      </c>
      <c r="K418">
        <v>1</v>
      </c>
      <c r="L418" t="s">
        <v>1105</v>
      </c>
      <c r="M418" t="s">
        <v>1425</v>
      </c>
      <c r="N418" t="s">
        <v>1106</v>
      </c>
      <c r="O418" t="s">
        <v>1107</v>
      </c>
      <c r="P418" t="s">
        <v>1108</v>
      </c>
      <c r="Q418" t="s">
        <v>1109</v>
      </c>
      <c r="R418" t="s">
        <v>0</v>
      </c>
      <c r="U418">
        <v>105</v>
      </c>
      <c r="V418" t="s">
        <v>6551</v>
      </c>
      <c r="X418">
        <v>0</v>
      </c>
      <c r="Y418">
        <v>0</v>
      </c>
      <c r="AA418">
        <v>0</v>
      </c>
      <c r="AB418">
        <v>105</v>
      </c>
      <c r="AG418">
        <v>2025</v>
      </c>
      <c r="AH418">
        <v>1</v>
      </c>
      <c r="AI418" t="s">
        <v>6367</v>
      </c>
      <c r="AK418" t="s">
        <v>1515</v>
      </c>
    </row>
    <row r="419" spans="1:38" x14ac:dyDescent="0.25">
      <c r="A419" t="s">
        <v>1100</v>
      </c>
      <c r="B419" t="s">
        <v>6549</v>
      </c>
      <c r="C419" t="s">
        <v>1118</v>
      </c>
      <c r="D419" s="167">
        <v>45672.677777777797</v>
      </c>
      <c r="E419">
        <v>1</v>
      </c>
      <c r="F419" s="167">
        <v>45672.677777777797</v>
      </c>
      <c r="G419" s="167">
        <v>45672.723611111098</v>
      </c>
      <c r="H419" t="s">
        <v>6553</v>
      </c>
      <c r="I419" t="s">
        <v>1522</v>
      </c>
      <c r="J419">
        <v>6</v>
      </c>
      <c r="K419">
        <v>1</v>
      </c>
      <c r="L419" t="s">
        <v>1105</v>
      </c>
      <c r="M419" t="s">
        <v>1425</v>
      </c>
      <c r="N419" t="s">
        <v>1106</v>
      </c>
      <c r="O419" t="s">
        <v>1107</v>
      </c>
      <c r="P419" t="s">
        <v>1108</v>
      </c>
      <c r="Q419" t="s">
        <v>1109</v>
      </c>
      <c r="R419" t="s">
        <v>0</v>
      </c>
      <c r="U419">
        <v>105</v>
      </c>
      <c r="V419" t="s">
        <v>6551</v>
      </c>
      <c r="X419">
        <v>0</v>
      </c>
      <c r="Y419">
        <v>0</v>
      </c>
      <c r="AA419">
        <v>0</v>
      </c>
      <c r="AB419">
        <v>105</v>
      </c>
      <c r="AG419">
        <v>2025</v>
      </c>
      <c r="AH419">
        <v>1</v>
      </c>
      <c r="AI419" t="s">
        <v>6367</v>
      </c>
      <c r="AK419" t="s">
        <v>1515</v>
      </c>
    </row>
    <row r="420" spans="1:38" x14ac:dyDescent="0.25">
      <c r="A420" t="s">
        <v>1100</v>
      </c>
      <c r="B420" t="s">
        <v>6549</v>
      </c>
      <c r="C420" t="s">
        <v>1118</v>
      </c>
      <c r="D420" s="167">
        <v>45672.677777777797</v>
      </c>
      <c r="E420">
        <v>1</v>
      </c>
      <c r="F420" s="167">
        <v>45672.677777777797</v>
      </c>
      <c r="G420" s="167">
        <v>45672.723611111098</v>
      </c>
      <c r="H420" t="s">
        <v>6554</v>
      </c>
      <c r="I420" t="s">
        <v>1522</v>
      </c>
      <c r="J420">
        <v>6</v>
      </c>
      <c r="K420">
        <v>1</v>
      </c>
      <c r="L420" t="s">
        <v>1105</v>
      </c>
      <c r="M420" t="s">
        <v>1425</v>
      </c>
      <c r="N420" t="s">
        <v>1106</v>
      </c>
      <c r="O420" t="s">
        <v>1107</v>
      </c>
      <c r="P420" t="s">
        <v>1108</v>
      </c>
      <c r="Q420" t="s">
        <v>1109</v>
      </c>
      <c r="R420" t="s">
        <v>0</v>
      </c>
      <c r="U420">
        <v>105</v>
      </c>
      <c r="V420" t="s">
        <v>6551</v>
      </c>
      <c r="X420">
        <v>0</v>
      </c>
      <c r="Y420">
        <v>0</v>
      </c>
      <c r="AA420">
        <v>0</v>
      </c>
      <c r="AB420">
        <v>105</v>
      </c>
      <c r="AG420">
        <v>2025</v>
      </c>
      <c r="AH420">
        <v>1</v>
      </c>
      <c r="AI420" t="s">
        <v>6367</v>
      </c>
      <c r="AK420" t="s">
        <v>1515</v>
      </c>
    </row>
    <row r="421" spans="1:38" x14ac:dyDescent="0.25">
      <c r="A421" t="s">
        <v>1100</v>
      </c>
      <c r="B421" t="s">
        <v>6555</v>
      </c>
      <c r="C421" t="s">
        <v>5986</v>
      </c>
      <c r="D421" s="167">
        <v>45672.679166666698</v>
      </c>
      <c r="E421">
        <v>1</v>
      </c>
      <c r="F421" s="167">
        <v>45672.679166666698</v>
      </c>
      <c r="G421" s="167">
        <v>45672.686805555597</v>
      </c>
      <c r="H421" t="s">
        <v>6556</v>
      </c>
      <c r="I421" t="s">
        <v>1424</v>
      </c>
      <c r="J421">
        <v>6</v>
      </c>
      <c r="K421">
        <v>1</v>
      </c>
      <c r="L421" t="s">
        <v>1111</v>
      </c>
      <c r="M421" t="s">
        <v>1437</v>
      </c>
      <c r="N421" t="s">
        <v>1106</v>
      </c>
      <c r="O421" t="s">
        <v>1107</v>
      </c>
      <c r="P421" t="s">
        <v>1108</v>
      </c>
      <c r="Q421" t="s">
        <v>1109</v>
      </c>
      <c r="R421" t="s">
        <v>6557</v>
      </c>
      <c r="S421" t="s">
        <v>6558</v>
      </c>
      <c r="U421">
        <v>0</v>
      </c>
      <c r="V421" t="s">
        <v>1745</v>
      </c>
      <c r="W421" s="167">
        <v>45696.529861111099</v>
      </c>
      <c r="X421">
        <v>0</v>
      </c>
      <c r="Y421">
        <v>0</v>
      </c>
      <c r="Z421">
        <v>0</v>
      </c>
      <c r="AA421">
        <v>0</v>
      </c>
      <c r="AB421">
        <v>0</v>
      </c>
      <c r="AC421" t="s">
        <v>0</v>
      </c>
      <c r="AG421">
        <v>2025</v>
      </c>
      <c r="AH421">
        <v>1</v>
      </c>
      <c r="AI421" t="s">
        <v>6506</v>
      </c>
      <c r="AJ421" s="167">
        <v>45695.771527777797</v>
      </c>
      <c r="AK421" t="s">
        <v>1426</v>
      </c>
      <c r="AL421" t="s">
        <v>5686</v>
      </c>
    </row>
    <row r="422" spans="1:38" x14ac:dyDescent="0.25">
      <c r="A422" t="s">
        <v>1100</v>
      </c>
      <c r="B422" t="s">
        <v>6555</v>
      </c>
      <c r="C422" t="s">
        <v>5986</v>
      </c>
      <c r="D422" s="167">
        <v>45672.679166666698</v>
      </c>
      <c r="E422">
        <v>1</v>
      </c>
      <c r="F422" s="167">
        <v>45672.679166666698</v>
      </c>
      <c r="G422" s="167">
        <v>45672.686805555597</v>
      </c>
      <c r="H422" t="s">
        <v>6559</v>
      </c>
      <c r="I422" t="s">
        <v>1475</v>
      </c>
      <c r="J422">
        <v>6</v>
      </c>
      <c r="K422">
        <v>1</v>
      </c>
      <c r="L422" t="s">
        <v>1111</v>
      </c>
      <c r="M422" t="s">
        <v>1437</v>
      </c>
      <c r="N422" t="s">
        <v>1106</v>
      </c>
      <c r="O422" t="s">
        <v>1107</v>
      </c>
      <c r="P422" t="s">
        <v>1108</v>
      </c>
      <c r="Q422" t="s">
        <v>1109</v>
      </c>
      <c r="R422" t="s">
        <v>6557</v>
      </c>
      <c r="S422" t="s">
        <v>6558</v>
      </c>
      <c r="T422" t="s">
        <v>6560</v>
      </c>
      <c r="U422">
        <v>1540</v>
      </c>
      <c r="V422" t="s">
        <v>1745</v>
      </c>
      <c r="W422" s="167">
        <v>45696.529861111099</v>
      </c>
      <c r="X422">
        <v>0</v>
      </c>
      <c r="Y422">
        <v>0</v>
      </c>
      <c r="Z422">
        <v>1540</v>
      </c>
      <c r="AA422">
        <v>1540</v>
      </c>
      <c r="AB422">
        <v>0</v>
      </c>
      <c r="AC422" t="s">
        <v>1466</v>
      </c>
      <c r="AD422" t="s">
        <v>1739</v>
      </c>
      <c r="AE422" t="s">
        <v>1737</v>
      </c>
      <c r="AF422" t="s">
        <v>1740</v>
      </c>
      <c r="AG422">
        <v>2025</v>
      </c>
      <c r="AH422">
        <v>1</v>
      </c>
      <c r="AI422" t="s">
        <v>6506</v>
      </c>
      <c r="AJ422" s="167">
        <v>45695.771527777797</v>
      </c>
      <c r="AK422" t="s">
        <v>1426</v>
      </c>
      <c r="AL422" t="s">
        <v>5686</v>
      </c>
    </row>
    <row r="423" spans="1:38" x14ac:dyDescent="0.25">
      <c r="A423" t="s">
        <v>1100</v>
      </c>
      <c r="B423" t="s">
        <v>6561</v>
      </c>
      <c r="C423" t="s">
        <v>6562</v>
      </c>
      <c r="D423" s="167">
        <v>45672.697222222203</v>
      </c>
      <c r="E423">
        <v>1</v>
      </c>
      <c r="F423" s="167">
        <v>45672.697222222203</v>
      </c>
      <c r="G423" s="167">
        <v>45672.722916666702</v>
      </c>
      <c r="H423" t="s">
        <v>6563</v>
      </c>
      <c r="I423" t="s">
        <v>1438</v>
      </c>
      <c r="J423">
        <v>6</v>
      </c>
      <c r="K423">
        <v>1</v>
      </c>
      <c r="L423" t="s">
        <v>1110</v>
      </c>
      <c r="M423" t="s">
        <v>1429</v>
      </c>
      <c r="N423" t="s">
        <v>1102</v>
      </c>
      <c r="O423" t="s">
        <v>1103</v>
      </c>
      <c r="P423" t="s">
        <v>1102</v>
      </c>
      <c r="Q423" t="s">
        <v>1103</v>
      </c>
      <c r="R423" t="s">
        <v>0</v>
      </c>
      <c r="T423" t="s">
        <v>6564</v>
      </c>
      <c r="U423">
        <v>38.4</v>
      </c>
      <c r="V423" t="s">
        <v>6565</v>
      </c>
      <c r="X423">
        <v>0</v>
      </c>
      <c r="Y423">
        <v>0</v>
      </c>
      <c r="AA423">
        <v>0</v>
      </c>
      <c r="AB423">
        <v>38.4</v>
      </c>
      <c r="AG423">
        <v>2025</v>
      </c>
      <c r="AH423">
        <v>1</v>
      </c>
      <c r="AI423" t="s">
        <v>6134</v>
      </c>
      <c r="AK423" t="s">
        <v>1515</v>
      </c>
    </row>
    <row r="424" spans="1:38" x14ac:dyDescent="0.25">
      <c r="A424" t="s">
        <v>1100</v>
      </c>
      <c r="B424" t="s">
        <v>6561</v>
      </c>
      <c r="C424" t="s">
        <v>6562</v>
      </c>
      <c r="D424" s="167">
        <v>45672.697222222203</v>
      </c>
      <c r="E424">
        <v>1</v>
      </c>
      <c r="F424" s="167">
        <v>45672.697222222203</v>
      </c>
      <c r="G424" s="167">
        <v>45672.722916666702</v>
      </c>
      <c r="H424" t="s">
        <v>6566</v>
      </c>
      <c r="I424" t="s">
        <v>1430</v>
      </c>
      <c r="J424">
        <v>6</v>
      </c>
      <c r="K424">
        <v>1</v>
      </c>
      <c r="L424" t="s">
        <v>1110</v>
      </c>
      <c r="M424" t="s">
        <v>1429</v>
      </c>
      <c r="N424" t="s">
        <v>1102</v>
      </c>
      <c r="O424" t="s">
        <v>1103</v>
      </c>
      <c r="P424" t="s">
        <v>1102</v>
      </c>
      <c r="Q424" t="s">
        <v>1103</v>
      </c>
      <c r="R424" t="s">
        <v>0</v>
      </c>
      <c r="T424" t="s">
        <v>6567</v>
      </c>
      <c r="U424">
        <v>48</v>
      </c>
      <c r="V424" t="s">
        <v>6565</v>
      </c>
      <c r="X424">
        <v>0</v>
      </c>
      <c r="Y424">
        <v>0</v>
      </c>
      <c r="AA424">
        <v>0</v>
      </c>
      <c r="AB424">
        <v>48</v>
      </c>
      <c r="AG424">
        <v>2025</v>
      </c>
      <c r="AH424">
        <v>1</v>
      </c>
      <c r="AI424" t="s">
        <v>6134</v>
      </c>
      <c r="AK424" t="s">
        <v>1515</v>
      </c>
    </row>
    <row r="425" spans="1:38" x14ac:dyDescent="0.25">
      <c r="A425" t="s">
        <v>1100</v>
      </c>
      <c r="B425" t="s">
        <v>6561</v>
      </c>
      <c r="C425" t="s">
        <v>6562</v>
      </c>
      <c r="D425" s="167">
        <v>45672.697222222203</v>
      </c>
      <c r="E425">
        <v>1</v>
      </c>
      <c r="F425" s="167">
        <v>45672.697222222203</v>
      </c>
      <c r="G425" s="167">
        <v>45672.722916666702</v>
      </c>
      <c r="H425" t="s">
        <v>6568</v>
      </c>
      <c r="I425" t="s">
        <v>1431</v>
      </c>
      <c r="J425">
        <v>6</v>
      </c>
      <c r="K425">
        <v>1</v>
      </c>
      <c r="L425" t="s">
        <v>1110</v>
      </c>
      <c r="M425" t="s">
        <v>1429</v>
      </c>
      <c r="N425" t="s">
        <v>1102</v>
      </c>
      <c r="O425" t="s">
        <v>1103</v>
      </c>
      <c r="P425" t="s">
        <v>1102</v>
      </c>
      <c r="Q425" t="s">
        <v>1103</v>
      </c>
      <c r="R425" t="s">
        <v>0</v>
      </c>
      <c r="T425" t="s">
        <v>6567</v>
      </c>
      <c r="U425">
        <v>72</v>
      </c>
      <c r="V425" t="s">
        <v>6565</v>
      </c>
      <c r="X425">
        <v>0</v>
      </c>
      <c r="Y425">
        <v>0</v>
      </c>
      <c r="AA425">
        <v>0</v>
      </c>
      <c r="AB425">
        <v>72</v>
      </c>
      <c r="AG425">
        <v>2025</v>
      </c>
      <c r="AH425">
        <v>1</v>
      </c>
      <c r="AI425" t="s">
        <v>6134</v>
      </c>
      <c r="AK425" t="s">
        <v>1515</v>
      </c>
    </row>
    <row r="426" spans="1:38" x14ac:dyDescent="0.25">
      <c r="A426" t="s">
        <v>1100</v>
      </c>
      <c r="B426" t="s">
        <v>6561</v>
      </c>
      <c r="C426" t="s">
        <v>6562</v>
      </c>
      <c r="D426" s="167">
        <v>45672.697222222203</v>
      </c>
      <c r="E426">
        <v>1</v>
      </c>
      <c r="F426" s="167">
        <v>45672.697222222203</v>
      </c>
      <c r="G426" s="167">
        <v>45672.722916666702</v>
      </c>
      <c r="H426" t="s">
        <v>6569</v>
      </c>
      <c r="I426" t="s">
        <v>1440</v>
      </c>
      <c r="J426">
        <v>6</v>
      </c>
      <c r="K426">
        <v>1</v>
      </c>
      <c r="L426" t="s">
        <v>1110</v>
      </c>
      <c r="M426" t="s">
        <v>1429</v>
      </c>
      <c r="N426" t="s">
        <v>1102</v>
      </c>
      <c r="O426" t="s">
        <v>1103</v>
      </c>
      <c r="P426" t="s">
        <v>1102</v>
      </c>
      <c r="Q426" t="s">
        <v>1103</v>
      </c>
      <c r="R426" t="s">
        <v>0</v>
      </c>
      <c r="T426" t="s">
        <v>6564</v>
      </c>
      <c r="U426">
        <v>48</v>
      </c>
      <c r="V426" t="s">
        <v>6565</v>
      </c>
      <c r="X426">
        <v>0</v>
      </c>
      <c r="Y426">
        <v>0</v>
      </c>
      <c r="AA426">
        <v>0</v>
      </c>
      <c r="AB426">
        <v>48</v>
      </c>
      <c r="AG426">
        <v>2025</v>
      </c>
      <c r="AH426">
        <v>1</v>
      </c>
      <c r="AI426" t="s">
        <v>6134</v>
      </c>
      <c r="AK426" t="s">
        <v>1515</v>
      </c>
    </row>
    <row r="427" spans="1:38" x14ac:dyDescent="0.25">
      <c r="A427" t="s">
        <v>1100</v>
      </c>
      <c r="B427" t="s">
        <v>6561</v>
      </c>
      <c r="C427" t="s">
        <v>6562</v>
      </c>
      <c r="D427" s="167">
        <v>45672.697222222203</v>
      </c>
      <c r="E427">
        <v>1</v>
      </c>
      <c r="F427" s="167">
        <v>45672.697222222203</v>
      </c>
      <c r="G427" s="167">
        <v>45672.722916666702</v>
      </c>
      <c r="H427" t="s">
        <v>6570</v>
      </c>
      <c r="I427" t="s">
        <v>1441</v>
      </c>
      <c r="J427">
        <v>6</v>
      </c>
      <c r="K427">
        <v>1</v>
      </c>
      <c r="L427" t="s">
        <v>1110</v>
      </c>
      <c r="M427" t="s">
        <v>1429</v>
      </c>
      <c r="N427" t="s">
        <v>1102</v>
      </c>
      <c r="O427" t="s">
        <v>1103</v>
      </c>
      <c r="P427" t="s">
        <v>1102</v>
      </c>
      <c r="Q427" t="s">
        <v>1103</v>
      </c>
      <c r="R427" t="s">
        <v>0</v>
      </c>
      <c r="T427" t="s">
        <v>6564</v>
      </c>
      <c r="U427">
        <v>36</v>
      </c>
      <c r="V427" t="s">
        <v>6565</v>
      </c>
      <c r="X427">
        <v>0</v>
      </c>
      <c r="Y427">
        <v>0</v>
      </c>
      <c r="AA427">
        <v>0</v>
      </c>
      <c r="AB427">
        <v>36</v>
      </c>
      <c r="AG427">
        <v>2025</v>
      </c>
      <c r="AH427">
        <v>1</v>
      </c>
      <c r="AI427" t="s">
        <v>6134</v>
      </c>
      <c r="AK427" t="s">
        <v>1515</v>
      </c>
    </row>
    <row r="428" spans="1:38" x14ac:dyDescent="0.25">
      <c r="A428" t="s">
        <v>1100</v>
      </c>
      <c r="B428" t="s">
        <v>6571</v>
      </c>
      <c r="C428" t="s">
        <v>2509</v>
      </c>
      <c r="D428" s="167">
        <v>45672.725694444402</v>
      </c>
      <c r="E428">
        <v>1</v>
      </c>
      <c r="F428" s="167">
        <v>45672.725694444402</v>
      </c>
      <c r="G428" s="167">
        <v>45672.735416666699</v>
      </c>
      <c r="H428" t="s">
        <v>6572</v>
      </c>
      <c r="I428" t="s">
        <v>1485</v>
      </c>
      <c r="J428">
        <v>6</v>
      </c>
      <c r="K428">
        <v>1</v>
      </c>
      <c r="L428" t="s">
        <v>1110</v>
      </c>
      <c r="M428" t="s">
        <v>1429</v>
      </c>
      <c r="N428" t="s">
        <v>1106</v>
      </c>
      <c r="O428" t="s">
        <v>1107</v>
      </c>
      <c r="P428" t="s">
        <v>1108</v>
      </c>
      <c r="Q428" t="s">
        <v>1109</v>
      </c>
      <c r="R428" t="s">
        <v>0</v>
      </c>
      <c r="T428" t="s">
        <v>6573</v>
      </c>
      <c r="U428">
        <v>1540</v>
      </c>
      <c r="V428" t="s">
        <v>1733</v>
      </c>
      <c r="X428">
        <v>0</v>
      </c>
      <c r="Y428">
        <v>0</v>
      </c>
      <c r="AA428">
        <v>0</v>
      </c>
      <c r="AB428">
        <v>1540</v>
      </c>
      <c r="AG428">
        <v>2025</v>
      </c>
      <c r="AH428">
        <v>1</v>
      </c>
      <c r="AI428" t="s">
        <v>6055</v>
      </c>
      <c r="AK428" t="s">
        <v>1515</v>
      </c>
    </row>
    <row r="429" spans="1:38" x14ac:dyDescent="0.25">
      <c r="A429" t="s">
        <v>1100</v>
      </c>
      <c r="B429" t="s">
        <v>6574</v>
      </c>
      <c r="C429" t="s">
        <v>1165</v>
      </c>
      <c r="D429" s="167">
        <v>45672.7319444444</v>
      </c>
      <c r="E429">
        <v>1</v>
      </c>
      <c r="F429" s="167">
        <v>45672.7319444444</v>
      </c>
      <c r="G429" s="167">
        <v>45672.75</v>
      </c>
      <c r="H429" t="s">
        <v>6575</v>
      </c>
      <c r="I429" t="s">
        <v>1445</v>
      </c>
      <c r="J429">
        <v>6</v>
      </c>
      <c r="K429">
        <v>1</v>
      </c>
      <c r="L429" t="s">
        <v>1111</v>
      </c>
      <c r="M429" t="s">
        <v>1437</v>
      </c>
      <c r="N429" t="s">
        <v>1106</v>
      </c>
      <c r="O429" t="s">
        <v>1107</v>
      </c>
      <c r="P429" t="s">
        <v>1108</v>
      </c>
      <c r="Q429" t="s">
        <v>1109</v>
      </c>
      <c r="R429" t="s">
        <v>0</v>
      </c>
      <c r="T429" t="s">
        <v>6576</v>
      </c>
      <c r="U429">
        <v>315</v>
      </c>
      <c r="V429" t="s">
        <v>1745</v>
      </c>
      <c r="X429">
        <v>0</v>
      </c>
      <c r="Y429">
        <v>0</v>
      </c>
      <c r="AA429">
        <v>0</v>
      </c>
      <c r="AB429">
        <v>315</v>
      </c>
      <c r="AG429">
        <v>2025</v>
      </c>
      <c r="AH429">
        <v>1</v>
      </c>
      <c r="AI429" t="s">
        <v>6577</v>
      </c>
      <c r="AK429" t="s">
        <v>1515</v>
      </c>
    </row>
    <row r="430" spans="1:38" x14ac:dyDescent="0.25">
      <c r="A430" t="s">
        <v>1100</v>
      </c>
      <c r="B430" t="s">
        <v>6578</v>
      </c>
      <c r="C430" t="s">
        <v>1271</v>
      </c>
      <c r="D430" s="167">
        <v>45672.743055555598</v>
      </c>
      <c r="E430">
        <v>1</v>
      </c>
      <c r="F430" s="167">
        <v>45672.743055555598</v>
      </c>
      <c r="G430" s="167">
        <v>45672.752777777801</v>
      </c>
      <c r="H430" t="s">
        <v>6579</v>
      </c>
      <c r="I430" t="s">
        <v>1438</v>
      </c>
      <c r="J430">
        <v>6</v>
      </c>
      <c r="K430">
        <v>1</v>
      </c>
      <c r="L430" t="s">
        <v>1110</v>
      </c>
      <c r="M430" t="s">
        <v>1429</v>
      </c>
      <c r="N430" t="s">
        <v>1106</v>
      </c>
      <c r="O430" t="s">
        <v>1107</v>
      </c>
      <c r="P430" t="s">
        <v>1108</v>
      </c>
      <c r="Q430" t="s">
        <v>1109</v>
      </c>
      <c r="R430" t="s">
        <v>0</v>
      </c>
      <c r="U430">
        <v>56</v>
      </c>
      <c r="V430" t="s">
        <v>1731</v>
      </c>
      <c r="X430">
        <v>0</v>
      </c>
      <c r="Y430">
        <v>0</v>
      </c>
      <c r="AA430">
        <v>0</v>
      </c>
      <c r="AB430">
        <v>56</v>
      </c>
      <c r="AG430">
        <v>2025</v>
      </c>
      <c r="AH430">
        <v>1</v>
      </c>
      <c r="AI430" t="s">
        <v>6477</v>
      </c>
      <c r="AK430" t="s">
        <v>1515</v>
      </c>
    </row>
    <row r="431" spans="1:38" x14ac:dyDescent="0.25">
      <c r="A431" t="s">
        <v>1100</v>
      </c>
      <c r="B431" t="s">
        <v>6578</v>
      </c>
      <c r="C431" t="s">
        <v>1271</v>
      </c>
      <c r="D431" s="167">
        <v>45672.743055555598</v>
      </c>
      <c r="E431">
        <v>1</v>
      </c>
      <c r="F431" s="167">
        <v>45672.743055555598</v>
      </c>
      <c r="G431" s="167">
        <v>45672.752777777801</v>
      </c>
      <c r="H431" t="s">
        <v>6580</v>
      </c>
      <c r="I431" t="s">
        <v>1440</v>
      </c>
      <c r="J431">
        <v>6</v>
      </c>
      <c r="K431">
        <v>1</v>
      </c>
      <c r="L431" t="s">
        <v>1110</v>
      </c>
      <c r="M431" t="s">
        <v>1429</v>
      </c>
      <c r="N431" t="s">
        <v>1106</v>
      </c>
      <c r="O431" t="s">
        <v>1107</v>
      </c>
      <c r="P431" t="s">
        <v>1108</v>
      </c>
      <c r="Q431" t="s">
        <v>1109</v>
      </c>
      <c r="R431" t="s">
        <v>0</v>
      </c>
      <c r="U431">
        <v>70</v>
      </c>
      <c r="V431" t="s">
        <v>1731</v>
      </c>
      <c r="X431">
        <v>0</v>
      </c>
      <c r="Y431">
        <v>0</v>
      </c>
      <c r="AA431">
        <v>0</v>
      </c>
      <c r="AB431">
        <v>70</v>
      </c>
      <c r="AG431">
        <v>2025</v>
      </c>
      <c r="AH431">
        <v>1</v>
      </c>
      <c r="AI431" t="s">
        <v>6477</v>
      </c>
      <c r="AK431" t="s">
        <v>1515</v>
      </c>
    </row>
    <row r="432" spans="1:38" x14ac:dyDescent="0.25">
      <c r="A432" t="s">
        <v>1100</v>
      </c>
      <c r="B432" t="s">
        <v>6578</v>
      </c>
      <c r="C432" t="s">
        <v>1271</v>
      </c>
      <c r="D432" s="167">
        <v>45672.743055555598</v>
      </c>
      <c r="E432">
        <v>1</v>
      </c>
      <c r="F432" s="167">
        <v>45672.743055555598</v>
      </c>
      <c r="G432" s="167">
        <v>45672.752777777801</v>
      </c>
      <c r="H432" t="s">
        <v>6581</v>
      </c>
      <c r="I432" t="s">
        <v>1441</v>
      </c>
      <c r="J432">
        <v>6</v>
      </c>
      <c r="K432">
        <v>1</v>
      </c>
      <c r="L432" t="s">
        <v>1110</v>
      </c>
      <c r="M432" t="s">
        <v>1429</v>
      </c>
      <c r="N432" t="s">
        <v>1106</v>
      </c>
      <c r="O432" t="s">
        <v>1107</v>
      </c>
      <c r="P432" t="s">
        <v>1108</v>
      </c>
      <c r="Q432" t="s">
        <v>1109</v>
      </c>
      <c r="R432" t="s">
        <v>0</v>
      </c>
      <c r="U432">
        <v>52.5</v>
      </c>
      <c r="V432" t="s">
        <v>1731</v>
      </c>
      <c r="X432">
        <v>0</v>
      </c>
      <c r="Y432">
        <v>0</v>
      </c>
      <c r="AA432">
        <v>0</v>
      </c>
      <c r="AB432">
        <v>52.5</v>
      </c>
      <c r="AG432">
        <v>2025</v>
      </c>
      <c r="AH432">
        <v>1</v>
      </c>
      <c r="AI432" t="s">
        <v>6477</v>
      </c>
      <c r="AK432" t="s">
        <v>1515</v>
      </c>
    </row>
    <row r="433" spans="1:38" x14ac:dyDescent="0.25">
      <c r="A433" t="s">
        <v>1100</v>
      </c>
      <c r="B433" t="s">
        <v>6582</v>
      </c>
      <c r="C433" t="s">
        <v>6583</v>
      </c>
      <c r="D433" s="167">
        <v>45672.752083333296</v>
      </c>
      <c r="E433">
        <v>1</v>
      </c>
      <c r="F433" s="167">
        <v>45672.752083333296</v>
      </c>
      <c r="G433" s="167">
        <v>45672.758333333302</v>
      </c>
      <c r="H433" t="s">
        <v>6584</v>
      </c>
      <c r="I433" t="s">
        <v>1430</v>
      </c>
      <c r="J433">
        <v>6</v>
      </c>
      <c r="K433">
        <v>1</v>
      </c>
      <c r="L433" t="s">
        <v>1110</v>
      </c>
      <c r="M433" t="s">
        <v>1429</v>
      </c>
      <c r="N433" t="s">
        <v>1102</v>
      </c>
      <c r="O433" t="s">
        <v>1103</v>
      </c>
      <c r="P433" t="s">
        <v>1102</v>
      </c>
      <c r="Q433" t="s">
        <v>1103</v>
      </c>
      <c r="R433" t="s">
        <v>0</v>
      </c>
      <c r="T433" t="s">
        <v>6585</v>
      </c>
      <c r="U433">
        <v>48</v>
      </c>
      <c r="V433" t="s">
        <v>6586</v>
      </c>
      <c r="X433">
        <v>0</v>
      </c>
      <c r="Y433">
        <v>0</v>
      </c>
      <c r="AA433">
        <v>0</v>
      </c>
      <c r="AB433">
        <v>48</v>
      </c>
      <c r="AG433">
        <v>2025</v>
      </c>
      <c r="AH433">
        <v>1</v>
      </c>
      <c r="AI433" t="s">
        <v>6587</v>
      </c>
      <c r="AK433" t="s">
        <v>1515</v>
      </c>
    </row>
    <row r="434" spans="1:38" x14ac:dyDescent="0.25">
      <c r="A434" t="s">
        <v>1100</v>
      </c>
      <c r="B434" t="s">
        <v>6582</v>
      </c>
      <c r="C434" t="s">
        <v>6583</v>
      </c>
      <c r="D434" s="167">
        <v>45672.752083333296</v>
      </c>
      <c r="E434">
        <v>1</v>
      </c>
      <c r="F434" s="167">
        <v>45672.752083333296</v>
      </c>
      <c r="G434" s="167">
        <v>45672.758333333302</v>
      </c>
      <c r="H434" t="s">
        <v>6588</v>
      </c>
      <c r="I434" t="s">
        <v>1431</v>
      </c>
      <c r="J434">
        <v>6</v>
      </c>
      <c r="K434">
        <v>1</v>
      </c>
      <c r="L434" t="s">
        <v>1110</v>
      </c>
      <c r="M434" t="s">
        <v>1429</v>
      </c>
      <c r="N434" t="s">
        <v>1102</v>
      </c>
      <c r="O434" t="s">
        <v>1103</v>
      </c>
      <c r="P434" t="s">
        <v>1102</v>
      </c>
      <c r="Q434" t="s">
        <v>1103</v>
      </c>
      <c r="R434" t="s">
        <v>0</v>
      </c>
      <c r="T434" t="s">
        <v>6585</v>
      </c>
      <c r="U434">
        <v>72</v>
      </c>
      <c r="V434" t="s">
        <v>6586</v>
      </c>
      <c r="X434">
        <v>0</v>
      </c>
      <c r="Y434">
        <v>0</v>
      </c>
      <c r="AA434">
        <v>0</v>
      </c>
      <c r="AB434">
        <v>72</v>
      </c>
      <c r="AG434">
        <v>2025</v>
      </c>
      <c r="AH434">
        <v>1</v>
      </c>
      <c r="AI434" t="s">
        <v>6587</v>
      </c>
      <c r="AK434" t="s">
        <v>1515</v>
      </c>
    </row>
    <row r="435" spans="1:38" x14ac:dyDescent="0.25">
      <c r="A435" t="s">
        <v>1100</v>
      </c>
      <c r="B435" t="s">
        <v>6589</v>
      </c>
      <c r="C435" t="s">
        <v>1154</v>
      </c>
      <c r="D435" s="167">
        <v>45672.752777777801</v>
      </c>
      <c r="E435">
        <v>1</v>
      </c>
      <c r="F435" s="167">
        <v>45672.752777777801</v>
      </c>
      <c r="G435" s="167">
        <v>45672.782638888901</v>
      </c>
      <c r="H435" t="s">
        <v>6590</v>
      </c>
      <c r="I435" t="s">
        <v>2303</v>
      </c>
      <c r="J435">
        <v>6</v>
      </c>
      <c r="K435">
        <v>1</v>
      </c>
      <c r="L435" t="s">
        <v>1111</v>
      </c>
      <c r="M435" t="s">
        <v>1437</v>
      </c>
      <c r="N435" t="s">
        <v>1106</v>
      </c>
      <c r="O435" t="s">
        <v>1107</v>
      </c>
      <c r="P435" t="s">
        <v>1108</v>
      </c>
      <c r="Q435" t="s">
        <v>1109</v>
      </c>
      <c r="R435" t="s">
        <v>6591</v>
      </c>
      <c r="S435" t="s">
        <v>6206</v>
      </c>
      <c r="U435">
        <v>35</v>
      </c>
      <c r="V435" t="s">
        <v>1727</v>
      </c>
      <c r="W435" s="167">
        <v>45692.704861111102</v>
      </c>
      <c r="X435">
        <v>0</v>
      </c>
      <c r="Y435">
        <v>0</v>
      </c>
      <c r="Z435">
        <v>35</v>
      </c>
      <c r="AA435">
        <v>35</v>
      </c>
      <c r="AB435">
        <v>0</v>
      </c>
      <c r="AC435" t="s">
        <v>1453</v>
      </c>
      <c r="AD435" t="s">
        <v>1734</v>
      </c>
      <c r="AE435" t="s">
        <v>1725</v>
      </c>
      <c r="AF435" t="s">
        <v>1726</v>
      </c>
      <c r="AG435">
        <v>2025</v>
      </c>
      <c r="AH435">
        <v>1</v>
      </c>
      <c r="AI435" t="s">
        <v>6506</v>
      </c>
      <c r="AJ435" s="167">
        <v>45691.779166666704</v>
      </c>
      <c r="AK435" t="s">
        <v>1426</v>
      </c>
      <c r="AL435" t="s">
        <v>5686</v>
      </c>
    </row>
    <row r="436" spans="1:38" x14ac:dyDescent="0.25">
      <c r="A436" t="s">
        <v>1100</v>
      </c>
      <c r="B436" t="s">
        <v>6592</v>
      </c>
      <c r="C436" t="s">
        <v>6593</v>
      </c>
      <c r="D436" s="167">
        <v>45672.775000000001</v>
      </c>
      <c r="E436">
        <v>1</v>
      </c>
      <c r="F436" s="167">
        <v>45672.775000000001</v>
      </c>
      <c r="G436" s="167">
        <v>45672.820138888899</v>
      </c>
      <c r="H436" t="s">
        <v>6594</v>
      </c>
      <c r="I436" t="s">
        <v>1430</v>
      </c>
      <c r="J436">
        <v>6</v>
      </c>
      <c r="K436">
        <v>1</v>
      </c>
      <c r="L436" t="s">
        <v>1300</v>
      </c>
      <c r="M436" t="s">
        <v>5911</v>
      </c>
      <c r="N436" t="s">
        <v>1102</v>
      </c>
      <c r="O436" t="s">
        <v>1103</v>
      </c>
      <c r="P436" t="s">
        <v>1102</v>
      </c>
      <c r="Q436" t="s">
        <v>1103</v>
      </c>
      <c r="R436" t="s">
        <v>0</v>
      </c>
      <c r="T436" t="s">
        <v>6595</v>
      </c>
      <c r="U436">
        <v>48</v>
      </c>
      <c r="V436" t="s">
        <v>6596</v>
      </c>
      <c r="X436">
        <v>0</v>
      </c>
      <c r="Y436">
        <v>0</v>
      </c>
      <c r="AA436">
        <v>0</v>
      </c>
      <c r="AB436">
        <v>48</v>
      </c>
      <c r="AG436">
        <v>2025</v>
      </c>
      <c r="AH436">
        <v>1</v>
      </c>
      <c r="AI436" t="s">
        <v>6597</v>
      </c>
      <c r="AK436" t="s">
        <v>1515</v>
      </c>
    </row>
    <row r="437" spans="1:38" x14ac:dyDescent="0.25">
      <c r="A437" t="s">
        <v>1100</v>
      </c>
      <c r="B437" t="s">
        <v>6592</v>
      </c>
      <c r="C437" t="s">
        <v>6593</v>
      </c>
      <c r="D437" s="167">
        <v>45672.775000000001</v>
      </c>
      <c r="E437">
        <v>1</v>
      </c>
      <c r="F437" s="167">
        <v>45672.775000000001</v>
      </c>
      <c r="G437" s="167">
        <v>45672.820138888899</v>
      </c>
      <c r="H437" t="s">
        <v>6598</v>
      </c>
      <c r="I437" t="s">
        <v>1424</v>
      </c>
      <c r="J437">
        <v>6</v>
      </c>
      <c r="K437">
        <v>1</v>
      </c>
      <c r="L437" t="s">
        <v>1300</v>
      </c>
      <c r="M437" t="s">
        <v>5911</v>
      </c>
      <c r="N437" t="s">
        <v>1102</v>
      </c>
      <c r="O437" t="s">
        <v>1103</v>
      </c>
      <c r="P437" t="s">
        <v>1102</v>
      </c>
      <c r="Q437" t="s">
        <v>1103</v>
      </c>
      <c r="R437" t="s">
        <v>0</v>
      </c>
      <c r="U437">
        <v>0</v>
      </c>
      <c r="V437" t="s">
        <v>6596</v>
      </c>
      <c r="X437">
        <v>0</v>
      </c>
      <c r="Y437">
        <v>0</v>
      </c>
      <c r="AA437">
        <v>0</v>
      </c>
      <c r="AB437">
        <v>0</v>
      </c>
      <c r="AG437">
        <v>2025</v>
      </c>
      <c r="AH437">
        <v>1</v>
      </c>
      <c r="AI437" t="s">
        <v>6597</v>
      </c>
      <c r="AK437" t="s">
        <v>1515</v>
      </c>
    </row>
    <row r="438" spans="1:38" x14ac:dyDescent="0.25">
      <c r="A438" t="s">
        <v>1100</v>
      </c>
      <c r="B438" t="s">
        <v>6592</v>
      </c>
      <c r="C438" t="s">
        <v>6593</v>
      </c>
      <c r="D438" s="167">
        <v>45672.775000000001</v>
      </c>
      <c r="E438">
        <v>1</v>
      </c>
      <c r="F438" s="167">
        <v>45672.775000000001</v>
      </c>
      <c r="G438" s="167">
        <v>45672.820138888899</v>
      </c>
      <c r="H438" t="s">
        <v>6599</v>
      </c>
      <c r="I438" t="s">
        <v>1431</v>
      </c>
      <c r="J438">
        <v>6</v>
      </c>
      <c r="K438">
        <v>1</v>
      </c>
      <c r="L438" t="s">
        <v>1300</v>
      </c>
      <c r="M438" t="s">
        <v>5911</v>
      </c>
      <c r="N438" t="s">
        <v>1102</v>
      </c>
      <c r="O438" t="s">
        <v>1103</v>
      </c>
      <c r="P438" t="s">
        <v>1102</v>
      </c>
      <c r="Q438" t="s">
        <v>1103</v>
      </c>
      <c r="R438" t="s">
        <v>0</v>
      </c>
      <c r="T438" t="s">
        <v>6595</v>
      </c>
      <c r="U438">
        <v>72</v>
      </c>
      <c r="V438" t="s">
        <v>6596</v>
      </c>
      <c r="X438">
        <v>0</v>
      </c>
      <c r="Y438">
        <v>0</v>
      </c>
      <c r="AA438">
        <v>0</v>
      </c>
      <c r="AB438">
        <v>72</v>
      </c>
      <c r="AG438">
        <v>2025</v>
      </c>
      <c r="AH438">
        <v>1</v>
      </c>
      <c r="AI438" t="s">
        <v>6597</v>
      </c>
      <c r="AK438" t="s">
        <v>1515</v>
      </c>
    </row>
    <row r="439" spans="1:38" x14ac:dyDescent="0.25">
      <c r="A439" t="s">
        <v>1100</v>
      </c>
      <c r="B439" t="s">
        <v>6592</v>
      </c>
      <c r="C439" t="s">
        <v>6593</v>
      </c>
      <c r="D439" s="167">
        <v>45672.775000000001</v>
      </c>
      <c r="E439">
        <v>1</v>
      </c>
      <c r="F439" s="167">
        <v>45672.775000000001</v>
      </c>
      <c r="G439" s="167">
        <v>45672.820138888899</v>
      </c>
      <c r="H439" t="s">
        <v>6600</v>
      </c>
      <c r="I439" t="s">
        <v>1432</v>
      </c>
      <c r="J439">
        <v>6</v>
      </c>
      <c r="K439">
        <v>1</v>
      </c>
      <c r="L439" t="s">
        <v>1300</v>
      </c>
      <c r="M439" t="s">
        <v>5911</v>
      </c>
      <c r="N439" t="s">
        <v>1102</v>
      </c>
      <c r="O439" t="s">
        <v>1103</v>
      </c>
      <c r="P439" t="s">
        <v>1102</v>
      </c>
      <c r="Q439" t="s">
        <v>1103</v>
      </c>
      <c r="R439" t="s">
        <v>0</v>
      </c>
      <c r="T439" t="s">
        <v>6601</v>
      </c>
      <c r="U439">
        <v>192</v>
      </c>
      <c r="V439" t="s">
        <v>6596</v>
      </c>
      <c r="X439">
        <v>0</v>
      </c>
      <c r="Y439">
        <v>0</v>
      </c>
      <c r="AA439">
        <v>0</v>
      </c>
      <c r="AB439">
        <v>192</v>
      </c>
      <c r="AG439">
        <v>2025</v>
      </c>
      <c r="AH439">
        <v>1</v>
      </c>
      <c r="AI439" t="s">
        <v>6597</v>
      </c>
      <c r="AK439" t="s">
        <v>1515</v>
      </c>
    </row>
    <row r="440" spans="1:38" x14ac:dyDescent="0.25">
      <c r="A440" t="s">
        <v>1100</v>
      </c>
      <c r="B440" t="s">
        <v>6602</v>
      </c>
      <c r="C440" t="s">
        <v>1198</v>
      </c>
      <c r="D440" s="167">
        <v>45673.469444444403</v>
      </c>
      <c r="E440">
        <v>1</v>
      </c>
      <c r="F440" s="167">
        <v>45673.469444444403</v>
      </c>
      <c r="G440" s="167">
        <v>45673.514583333301</v>
      </c>
      <c r="H440" t="s">
        <v>6603</v>
      </c>
      <c r="I440" t="s">
        <v>1424</v>
      </c>
      <c r="J440">
        <v>6</v>
      </c>
      <c r="K440">
        <v>1</v>
      </c>
      <c r="L440" t="s">
        <v>1105</v>
      </c>
      <c r="M440" t="s">
        <v>1425</v>
      </c>
      <c r="N440" t="s">
        <v>1106</v>
      </c>
      <c r="O440" t="s">
        <v>1107</v>
      </c>
      <c r="P440" t="s">
        <v>1108</v>
      </c>
      <c r="Q440" t="s">
        <v>1109</v>
      </c>
      <c r="R440" t="s">
        <v>6604</v>
      </c>
      <c r="S440" t="s">
        <v>5674</v>
      </c>
      <c r="U440">
        <v>0</v>
      </c>
      <c r="V440" t="s">
        <v>2483</v>
      </c>
      <c r="W440" s="167">
        <v>45691.873611111099</v>
      </c>
      <c r="X440">
        <v>0</v>
      </c>
      <c r="Y440">
        <v>0</v>
      </c>
      <c r="Z440">
        <v>0</v>
      </c>
      <c r="AA440">
        <v>0</v>
      </c>
      <c r="AB440">
        <v>0</v>
      </c>
      <c r="AC440" t="s">
        <v>0</v>
      </c>
      <c r="AG440">
        <v>2025</v>
      </c>
      <c r="AH440">
        <v>1</v>
      </c>
      <c r="AI440" t="s">
        <v>6605</v>
      </c>
      <c r="AJ440" s="161">
        <v>45689</v>
      </c>
      <c r="AK440" t="s">
        <v>1426</v>
      </c>
      <c r="AL440" t="s">
        <v>5686</v>
      </c>
    </row>
    <row r="441" spans="1:38" x14ac:dyDescent="0.25">
      <c r="A441" t="s">
        <v>1100</v>
      </c>
      <c r="B441" t="s">
        <v>6602</v>
      </c>
      <c r="C441" t="s">
        <v>1198</v>
      </c>
      <c r="D441" s="167">
        <v>45673.469444444403</v>
      </c>
      <c r="E441">
        <v>1</v>
      </c>
      <c r="F441" s="167">
        <v>45673.469444444403</v>
      </c>
      <c r="G441" s="167">
        <v>45673.514583333301</v>
      </c>
      <c r="H441" t="s">
        <v>6606</v>
      </c>
      <c r="I441" t="s">
        <v>1424</v>
      </c>
      <c r="J441">
        <v>6</v>
      </c>
      <c r="K441">
        <v>1</v>
      </c>
      <c r="L441" t="s">
        <v>1105</v>
      </c>
      <c r="M441" t="s">
        <v>1425</v>
      </c>
      <c r="N441" t="s">
        <v>1106</v>
      </c>
      <c r="O441" t="s">
        <v>1107</v>
      </c>
      <c r="P441" t="s">
        <v>1108</v>
      </c>
      <c r="Q441" t="s">
        <v>1109</v>
      </c>
      <c r="R441" t="s">
        <v>6604</v>
      </c>
      <c r="S441" t="s">
        <v>5674</v>
      </c>
      <c r="U441">
        <v>0</v>
      </c>
      <c r="V441" t="s">
        <v>2483</v>
      </c>
      <c r="W441" s="167">
        <v>45691.873611111099</v>
      </c>
      <c r="X441">
        <v>0</v>
      </c>
      <c r="Y441">
        <v>0</v>
      </c>
      <c r="Z441">
        <v>0</v>
      </c>
      <c r="AA441">
        <v>0</v>
      </c>
      <c r="AB441">
        <v>0</v>
      </c>
      <c r="AC441" t="s">
        <v>0</v>
      </c>
      <c r="AG441">
        <v>2025</v>
      </c>
      <c r="AH441">
        <v>1</v>
      </c>
      <c r="AI441" t="s">
        <v>6605</v>
      </c>
      <c r="AJ441" s="161">
        <v>45689</v>
      </c>
      <c r="AK441" t="s">
        <v>1426</v>
      </c>
      <c r="AL441" t="s">
        <v>5686</v>
      </c>
    </row>
    <row r="442" spans="1:38" x14ac:dyDescent="0.25">
      <c r="A442" t="s">
        <v>1100</v>
      </c>
      <c r="B442" t="s">
        <v>6602</v>
      </c>
      <c r="C442" t="s">
        <v>1198</v>
      </c>
      <c r="D442" s="167">
        <v>45673.469444444403</v>
      </c>
      <c r="E442">
        <v>1</v>
      </c>
      <c r="F442" s="167">
        <v>45673.469444444403</v>
      </c>
      <c r="G442" s="167">
        <v>45673.514583333301</v>
      </c>
      <c r="H442" t="s">
        <v>6607</v>
      </c>
      <c r="I442" t="s">
        <v>1523</v>
      </c>
      <c r="J442">
        <v>6</v>
      </c>
      <c r="K442">
        <v>1</v>
      </c>
      <c r="L442" t="s">
        <v>1105</v>
      </c>
      <c r="M442" t="s">
        <v>1425</v>
      </c>
      <c r="N442" t="s">
        <v>1106</v>
      </c>
      <c r="O442" t="s">
        <v>1107</v>
      </c>
      <c r="P442" t="s">
        <v>1108</v>
      </c>
      <c r="Q442" t="s">
        <v>1109</v>
      </c>
      <c r="R442" t="s">
        <v>6604</v>
      </c>
      <c r="S442" t="s">
        <v>5674</v>
      </c>
      <c r="U442">
        <v>455</v>
      </c>
      <c r="V442" t="s">
        <v>2483</v>
      </c>
      <c r="W442" s="167">
        <v>45691.873611111099</v>
      </c>
      <c r="X442">
        <v>455</v>
      </c>
      <c r="Y442">
        <v>0</v>
      </c>
      <c r="Z442">
        <v>0</v>
      </c>
      <c r="AA442">
        <v>0</v>
      </c>
      <c r="AB442">
        <v>0</v>
      </c>
      <c r="AC442" t="s">
        <v>0</v>
      </c>
      <c r="AG442">
        <v>2025</v>
      </c>
      <c r="AH442">
        <v>1</v>
      </c>
      <c r="AI442" t="s">
        <v>6605</v>
      </c>
      <c r="AJ442" s="161">
        <v>45689</v>
      </c>
      <c r="AK442" t="s">
        <v>1426</v>
      </c>
    </row>
    <row r="443" spans="1:38" x14ac:dyDescent="0.25">
      <c r="A443" t="s">
        <v>1100</v>
      </c>
      <c r="B443" t="s">
        <v>6608</v>
      </c>
      <c r="C443" t="s">
        <v>1130</v>
      </c>
      <c r="D443" s="167">
        <v>45673.536805555603</v>
      </c>
      <c r="E443">
        <v>1</v>
      </c>
      <c r="F443" s="167">
        <v>45673.536805555603</v>
      </c>
      <c r="G443" s="167">
        <v>45673.548611111102</v>
      </c>
      <c r="H443" t="s">
        <v>6609</v>
      </c>
      <c r="I443" t="s">
        <v>1440</v>
      </c>
      <c r="J443">
        <v>6</v>
      </c>
      <c r="K443">
        <v>1</v>
      </c>
      <c r="L443" t="s">
        <v>1110</v>
      </c>
      <c r="M443" t="s">
        <v>1429</v>
      </c>
      <c r="N443" t="s">
        <v>1106</v>
      </c>
      <c r="O443" t="s">
        <v>1107</v>
      </c>
      <c r="P443" t="s">
        <v>1108</v>
      </c>
      <c r="Q443" t="s">
        <v>1109</v>
      </c>
      <c r="R443" t="s">
        <v>6610</v>
      </c>
      <c r="S443" t="s">
        <v>5674</v>
      </c>
      <c r="U443">
        <v>70</v>
      </c>
      <c r="V443" t="s">
        <v>1751</v>
      </c>
      <c r="W443" s="167">
        <v>45691.873611111099</v>
      </c>
      <c r="X443">
        <v>70</v>
      </c>
      <c r="Y443">
        <v>0</v>
      </c>
      <c r="Z443">
        <v>0</v>
      </c>
      <c r="AA443">
        <v>0</v>
      </c>
      <c r="AB443">
        <v>0</v>
      </c>
      <c r="AC443" t="s">
        <v>0</v>
      </c>
      <c r="AG443">
        <v>2025</v>
      </c>
      <c r="AH443">
        <v>1</v>
      </c>
      <c r="AI443" t="s">
        <v>6611</v>
      </c>
      <c r="AJ443" s="161">
        <v>45689</v>
      </c>
      <c r="AK443" t="s">
        <v>1426</v>
      </c>
    </row>
    <row r="444" spans="1:38" x14ac:dyDescent="0.25">
      <c r="A444" t="s">
        <v>1100</v>
      </c>
      <c r="B444" t="s">
        <v>6608</v>
      </c>
      <c r="C444" t="s">
        <v>1130</v>
      </c>
      <c r="D444" s="167">
        <v>45673.536805555603</v>
      </c>
      <c r="E444">
        <v>1</v>
      </c>
      <c r="F444" s="167">
        <v>45673.536805555603</v>
      </c>
      <c r="G444" s="167">
        <v>45673.548611111102</v>
      </c>
      <c r="H444" t="s">
        <v>6612</v>
      </c>
      <c r="I444" t="s">
        <v>1441</v>
      </c>
      <c r="J444">
        <v>6</v>
      </c>
      <c r="K444">
        <v>1</v>
      </c>
      <c r="L444" t="s">
        <v>1110</v>
      </c>
      <c r="M444" t="s">
        <v>1429</v>
      </c>
      <c r="N444" t="s">
        <v>1106</v>
      </c>
      <c r="O444" t="s">
        <v>1107</v>
      </c>
      <c r="P444" t="s">
        <v>1108</v>
      </c>
      <c r="Q444" t="s">
        <v>1109</v>
      </c>
      <c r="R444" t="s">
        <v>6610</v>
      </c>
      <c r="S444" t="s">
        <v>5674</v>
      </c>
      <c r="U444">
        <v>52.5</v>
      </c>
      <c r="V444" t="s">
        <v>1751</v>
      </c>
      <c r="W444" s="167">
        <v>45691.873611111099</v>
      </c>
      <c r="X444">
        <v>52.5</v>
      </c>
      <c r="Y444">
        <v>0</v>
      </c>
      <c r="Z444">
        <v>0</v>
      </c>
      <c r="AA444">
        <v>0</v>
      </c>
      <c r="AB444">
        <v>0</v>
      </c>
      <c r="AC444" t="s">
        <v>0</v>
      </c>
      <c r="AG444">
        <v>2025</v>
      </c>
      <c r="AH444">
        <v>1</v>
      </c>
      <c r="AI444" t="s">
        <v>6611</v>
      </c>
      <c r="AJ444" s="161">
        <v>45689</v>
      </c>
      <c r="AK444" t="s">
        <v>1426</v>
      </c>
    </row>
    <row r="445" spans="1:38" x14ac:dyDescent="0.25">
      <c r="A445" t="s">
        <v>1100</v>
      </c>
      <c r="B445" t="s">
        <v>6613</v>
      </c>
      <c r="C445" t="s">
        <v>6614</v>
      </c>
      <c r="D445" s="167">
        <v>45673.583333333299</v>
      </c>
      <c r="E445">
        <v>1</v>
      </c>
      <c r="F445" s="167">
        <v>45673.583333333299</v>
      </c>
      <c r="G445" s="167">
        <v>45673.605555555601</v>
      </c>
      <c r="H445" t="s">
        <v>6615</v>
      </c>
      <c r="I445" t="s">
        <v>1430</v>
      </c>
      <c r="J445">
        <v>6</v>
      </c>
      <c r="K445">
        <v>1</v>
      </c>
      <c r="L445" t="s">
        <v>1105</v>
      </c>
      <c r="M445" t="s">
        <v>1425</v>
      </c>
      <c r="N445" t="s">
        <v>1106</v>
      </c>
      <c r="O445" t="s">
        <v>1107</v>
      </c>
      <c r="P445" t="s">
        <v>1108</v>
      </c>
      <c r="Q445" t="s">
        <v>1109</v>
      </c>
      <c r="R445" t="s">
        <v>6616</v>
      </c>
      <c r="S445" t="s">
        <v>5674</v>
      </c>
      <c r="U445">
        <v>70</v>
      </c>
      <c r="V445" t="s">
        <v>6617</v>
      </c>
      <c r="W445" s="167">
        <v>45691.873611111099</v>
      </c>
      <c r="X445">
        <v>70</v>
      </c>
      <c r="Y445">
        <v>0</v>
      </c>
      <c r="Z445">
        <v>0</v>
      </c>
      <c r="AA445">
        <v>0</v>
      </c>
      <c r="AB445">
        <v>0</v>
      </c>
      <c r="AC445" t="s">
        <v>0</v>
      </c>
      <c r="AG445">
        <v>2025</v>
      </c>
      <c r="AH445">
        <v>1</v>
      </c>
      <c r="AI445" t="s">
        <v>6605</v>
      </c>
      <c r="AJ445" s="161">
        <v>45689</v>
      </c>
      <c r="AK445" t="s">
        <v>1426</v>
      </c>
    </row>
    <row r="446" spans="1:38" x14ac:dyDescent="0.25">
      <c r="A446" t="s">
        <v>1100</v>
      </c>
      <c r="B446" t="s">
        <v>6613</v>
      </c>
      <c r="C446" t="s">
        <v>6614</v>
      </c>
      <c r="D446" s="167">
        <v>45673.583333333299</v>
      </c>
      <c r="E446">
        <v>1</v>
      </c>
      <c r="F446" s="167">
        <v>45673.583333333299</v>
      </c>
      <c r="G446" s="167">
        <v>45673.605555555601</v>
      </c>
      <c r="H446" t="s">
        <v>6618</v>
      </c>
      <c r="I446" t="s">
        <v>1424</v>
      </c>
      <c r="J446">
        <v>6</v>
      </c>
      <c r="K446">
        <v>1</v>
      </c>
      <c r="L446" t="s">
        <v>1105</v>
      </c>
      <c r="M446" t="s">
        <v>1425</v>
      </c>
      <c r="N446" t="s">
        <v>1106</v>
      </c>
      <c r="O446" t="s">
        <v>1107</v>
      </c>
      <c r="P446" t="s">
        <v>1108</v>
      </c>
      <c r="Q446" t="s">
        <v>1109</v>
      </c>
      <c r="R446" t="s">
        <v>6616</v>
      </c>
      <c r="S446" t="s">
        <v>5674</v>
      </c>
      <c r="U446">
        <v>0</v>
      </c>
      <c r="V446" t="s">
        <v>6617</v>
      </c>
      <c r="W446" s="167">
        <v>45691.873611111099</v>
      </c>
      <c r="X446">
        <v>0</v>
      </c>
      <c r="Y446">
        <v>0</v>
      </c>
      <c r="Z446">
        <v>0</v>
      </c>
      <c r="AA446">
        <v>0</v>
      </c>
      <c r="AB446">
        <v>0</v>
      </c>
      <c r="AC446" t="s">
        <v>0</v>
      </c>
      <c r="AG446">
        <v>2025</v>
      </c>
      <c r="AH446">
        <v>1</v>
      </c>
      <c r="AI446" t="s">
        <v>6605</v>
      </c>
      <c r="AJ446" s="161">
        <v>45689</v>
      </c>
      <c r="AK446" t="s">
        <v>1426</v>
      </c>
      <c r="AL446" t="s">
        <v>5686</v>
      </c>
    </row>
    <row r="447" spans="1:38" x14ac:dyDescent="0.25">
      <c r="A447" t="s">
        <v>1100</v>
      </c>
      <c r="B447" t="s">
        <v>6619</v>
      </c>
      <c r="C447" t="s">
        <v>1378</v>
      </c>
      <c r="D447" s="167">
        <v>45673.668055555601</v>
      </c>
      <c r="E447">
        <v>1</v>
      </c>
      <c r="F447" s="167">
        <v>45673.668055555601</v>
      </c>
      <c r="G447" s="167">
        <v>45673.681250000001</v>
      </c>
      <c r="H447" t="s">
        <v>6620</v>
      </c>
      <c r="I447" t="s">
        <v>1464</v>
      </c>
      <c r="J447">
        <v>6</v>
      </c>
      <c r="K447">
        <v>1</v>
      </c>
      <c r="L447" t="s">
        <v>1110</v>
      </c>
      <c r="M447" t="s">
        <v>1429</v>
      </c>
      <c r="N447" t="s">
        <v>1106</v>
      </c>
      <c r="O447" t="s">
        <v>1107</v>
      </c>
      <c r="P447" t="s">
        <v>1108</v>
      </c>
      <c r="Q447" t="s">
        <v>1109</v>
      </c>
      <c r="R447" t="s">
        <v>6621</v>
      </c>
      <c r="S447" t="s">
        <v>5674</v>
      </c>
      <c r="U447">
        <v>105</v>
      </c>
      <c r="V447" t="s">
        <v>1754</v>
      </c>
      <c r="W447" s="167">
        <v>45691.873611111099</v>
      </c>
      <c r="X447">
        <v>105</v>
      </c>
      <c r="Y447">
        <v>0</v>
      </c>
      <c r="Z447">
        <v>0</v>
      </c>
      <c r="AA447">
        <v>0</v>
      </c>
      <c r="AB447">
        <v>0</v>
      </c>
      <c r="AC447" t="s">
        <v>0</v>
      </c>
      <c r="AG447">
        <v>2025</v>
      </c>
      <c r="AH447">
        <v>1</v>
      </c>
      <c r="AI447" t="s">
        <v>6622</v>
      </c>
      <c r="AJ447" s="161">
        <v>45689</v>
      </c>
      <c r="AK447" t="s">
        <v>1426</v>
      </c>
    </row>
    <row r="448" spans="1:38" x14ac:dyDescent="0.25">
      <c r="A448" t="s">
        <v>1100</v>
      </c>
      <c r="B448" t="s">
        <v>6623</v>
      </c>
      <c r="C448" t="s">
        <v>1392</v>
      </c>
      <c r="D448" s="167">
        <v>45673.676388888904</v>
      </c>
      <c r="E448">
        <v>1</v>
      </c>
      <c r="F448" s="167">
        <v>45673.676388888904</v>
      </c>
      <c r="G448" s="167">
        <v>45673.7006944444</v>
      </c>
      <c r="H448" t="s">
        <v>6624</v>
      </c>
      <c r="I448" t="s">
        <v>1424</v>
      </c>
      <c r="J448">
        <v>6</v>
      </c>
      <c r="K448">
        <v>1</v>
      </c>
      <c r="L448" t="s">
        <v>1105</v>
      </c>
      <c r="M448" t="s">
        <v>1425</v>
      </c>
      <c r="N448" t="s">
        <v>1106</v>
      </c>
      <c r="O448" t="s">
        <v>1107</v>
      </c>
      <c r="P448" t="s">
        <v>1108</v>
      </c>
      <c r="Q448" t="s">
        <v>1109</v>
      </c>
      <c r="R448" t="s">
        <v>6625</v>
      </c>
      <c r="S448" t="s">
        <v>6179</v>
      </c>
      <c r="U448">
        <v>0</v>
      </c>
      <c r="V448" t="s">
        <v>2485</v>
      </c>
      <c r="W448" s="167">
        <v>45680.525694444397</v>
      </c>
      <c r="X448">
        <v>0</v>
      </c>
      <c r="Y448">
        <v>0</v>
      </c>
      <c r="Z448">
        <v>0</v>
      </c>
      <c r="AA448">
        <v>0</v>
      </c>
      <c r="AB448">
        <v>0</v>
      </c>
      <c r="AC448" t="s">
        <v>0</v>
      </c>
      <c r="AG448">
        <v>2025</v>
      </c>
      <c r="AH448">
        <v>1</v>
      </c>
      <c r="AI448" t="s">
        <v>6605</v>
      </c>
      <c r="AJ448" s="167">
        <v>45679.7680555556</v>
      </c>
      <c r="AK448" t="s">
        <v>1426</v>
      </c>
      <c r="AL448" t="s">
        <v>5686</v>
      </c>
    </row>
    <row r="449" spans="1:38" x14ac:dyDescent="0.25">
      <c r="A449" t="s">
        <v>1100</v>
      </c>
      <c r="B449" t="s">
        <v>6623</v>
      </c>
      <c r="C449" t="s">
        <v>1392</v>
      </c>
      <c r="D449" s="167">
        <v>45673.676388888904</v>
      </c>
      <c r="E449">
        <v>1</v>
      </c>
      <c r="F449" s="167">
        <v>45673.676388888904</v>
      </c>
      <c r="G449" s="167">
        <v>45673.7006944444</v>
      </c>
      <c r="H449" t="s">
        <v>6626</v>
      </c>
      <c r="I449" t="s">
        <v>1506</v>
      </c>
      <c r="J449">
        <v>6</v>
      </c>
      <c r="K449">
        <v>1</v>
      </c>
      <c r="L449" t="s">
        <v>1105</v>
      </c>
      <c r="M449" t="s">
        <v>1425</v>
      </c>
      <c r="N449" t="s">
        <v>1106</v>
      </c>
      <c r="O449" t="s">
        <v>1107</v>
      </c>
      <c r="P449" t="s">
        <v>1108</v>
      </c>
      <c r="Q449" t="s">
        <v>1109</v>
      </c>
      <c r="R449" t="s">
        <v>6625</v>
      </c>
      <c r="S449" t="s">
        <v>6179</v>
      </c>
      <c r="U449">
        <v>1050</v>
      </c>
      <c r="V449" t="s">
        <v>2485</v>
      </c>
      <c r="W449" s="167">
        <v>45680.525694444397</v>
      </c>
      <c r="X449">
        <v>0</v>
      </c>
      <c r="Y449">
        <v>0</v>
      </c>
      <c r="Z449">
        <v>1050</v>
      </c>
      <c r="AA449">
        <v>1050</v>
      </c>
      <c r="AB449">
        <v>0</v>
      </c>
      <c r="AC449" t="s">
        <v>1525</v>
      </c>
      <c r="AD449" t="s">
        <v>1784</v>
      </c>
      <c r="AE449" t="s">
        <v>1725</v>
      </c>
      <c r="AF449" t="s">
        <v>1726</v>
      </c>
      <c r="AG449">
        <v>2025</v>
      </c>
      <c r="AH449">
        <v>1</v>
      </c>
      <c r="AI449" t="s">
        <v>6605</v>
      </c>
      <c r="AJ449" s="167">
        <v>45679.7680555556</v>
      </c>
      <c r="AK449" t="s">
        <v>1426</v>
      </c>
      <c r="AL449" t="s">
        <v>5686</v>
      </c>
    </row>
    <row r="450" spans="1:38" x14ac:dyDescent="0.25">
      <c r="A450" t="s">
        <v>1100</v>
      </c>
      <c r="B450" t="s">
        <v>6627</v>
      </c>
      <c r="C450" t="s">
        <v>6628</v>
      </c>
      <c r="D450" s="167">
        <v>45673.714583333298</v>
      </c>
      <c r="E450">
        <v>1</v>
      </c>
      <c r="F450" s="167">
        <v>45673.714583333298</v>
      </c>
      <c r="G450" s="167">
        <v>45673.729166666701</v>
      </c>
      <c r="H450" t="s">
        <v>6629</v>
      </c>
      <c r="I450" t="s">
        <v>1430</v>
      </c>
      <c r="J450">
        <v>6</v>
      </c>
      <c r="K450">
        <v>1</v>
      </c>
      <c r="L450" t="s">
        <v>1110</v>
      </c>
      <c r="M450" t="s">
        <v>1429</v>
      </c>
      <c r="N450" t="s">
        <v>1166</v>
      </c>
      <c r="O450" t="s">
        <v>1167</v>
      </c>
      <c r="P450" t="s">
        <v>1166</v>
      </c>
      <c r="Q450" t="s">
        <v>1167</v>
      </c>
      <c r="R450" t="s">
        <v>0</v>
      </c>
      <c r="U450">
        <v>56</v>
      </c>
      <c r="V450" t="s">
        <v>6630</v>
      </c>
      <c r="X450">
        <v>0</v>
      </c>
      <c r="Y450">
        <v>0</v>
      </c>
      <c r="AA450">
        <v>0</v>
      </c>
      <c r="AB450">
        <v>56</v>
      </c>
      <c r="AG450">
        <v>2025</v>
      </c>
      <c r="AH450">
        <v>1</v>
      </c>
      <c r="AI450" t="s">
        <v>6631</v>
      </c>
      <c r="AK450" t="s">
        <v>1515</v>
      </c>
    </row>
    <row r="451" spans="1:38" x14ac:dyDescent="0.25">
      <c r="A451" t="s">
        <v>1100</v>
      </c>
      <c r="B451" t="s">
        <v>6627</v>
      </c>
      <c r="C451" t="s">
        <v>6628</v>
      </c>
      <c r="D451" s="167">
        <v>45673.714583333298</v>
      </c>
      <c r="E451">
        <v>1</v>
      </c>
      <c r="F451" s="167">
        <v>45673.714583333298</v>
      </c>
      <c r="G451" s="167">
        <v>45673.729166666701</v>
      </c>
      <c r="H451" t="s">
        <v>6632</v>
      </c>
      <c r="I451" t="s">
        <v>1424</v>
      </c>
      <c r="J451">
        <v>6</v>
      </c>
      <c r="K451">
        <v>1</v>
      </c>
      <c r="L451" t="s">
        <v>1110</v>
      </c>
      <c r="M451" t="s">
        <v>1429</v>
      </c>
      <c r="N451" t="s">
        <v>1166</v>
      </c>
      <c r="O451" t="s">
        <v>1167</v>
      </c>
      <c r="P451" t="s">
        <v>1166</v>
      </c>
      <c r="Q451" t="s">
        <v>1167</v>
      </c>
      <c r="R451" t="s">
        <v>0</v>
      </c>
      <c r="U451">
        <v>28</v>
      </c>
      <c r="V451" t="s">
        <v>6630</v>
      </c>
      <c r="X451">
        <v>0</v>
      </c>
      <c r="Y451">
        <v>0</v>
      </c>
      <c r="AA451">
        <v>0</v>
      </c>
      <c r="AB451">
        <v>28</v>
      </c>
      <c r="AG451">
        <v>2025</v>
      </c>
      <c r="AH451">
        <v>1</v>
      </c>
      <c r="AI451" t="s">
        <v>6631</v>
      </c>
      <c r="AK451" t="s">
        <v>1515</v>
      </c>
    </row>
    <row r="452" spans="1:38" x14ac:dyDescent="0.25">
      <c r="A452" t="s">
        <v>1100</v>
      </c>
      <c r="B452" t="s">
        <v>6627</v>
      </c>
      <c r="C452" t="s">
        <v>6628</v>
      </c>
      <c r="D452" s="167">
        <v>45673.714583333298</v>
      </c>
      <c r="E452">
        <v>1</v>
      </c>
      <c r="F452" s="167">
        <v>45673.714583333298</v>
      </c>
      <c r="G452" s="167">
        <v>45673.729166666701</v>
      </c>
      <c r="H452" t="s">
        <v>6633</v>
      </c>
      <c r="I452" t="s">
        <v>1431</v>
      </c>
      <c r="J452">
        <v>6</v>
      </c>
      <c r="K452">
        <v>1</v>
      </c>
      <c r="L452" t="s">
        <v>1110</v>
      </c>
      <c r="M452" t="s">
        <v>1429</v>
      </c>
      <c r="N452" t="s">
        <v>1166</v>
      </c>
      <c r="O452" t="s">
        <v>1167</v>
      </c>
      <c r="P452" t="s">
        <v>1166</v>
      </c>
      <c r="Q452" t="s">
        <v>1167</v>
      </c>
      <c r="R452" t="s">
        <v>0</v>
      </c>
      <c r="U452">
        <v>84</v>
      </c>
      <c r="V452" t="s">
        <v>6630</v>
      </c>
      <c r="X452">
        <v>0</v>
      </c>
      <c r="Y452">
        <v>0</v>
      </c>
      <c r="AA452">
        <v>0</v>
      </c>
      <c r="AB452">
        <v>84</v>
      </c>
      <c r="AG452">
        <v>2025</v>
      </c>
      <c r="AH452">
        <v>1</v>
      </c>
      <c r="AI452" t="s">
        <v>6631</v>
      </c>
      <c r="AK452" t="s">
        <v>1515</v>
      </c>
    </row>
    <row r="453" spans="1:38" x14ac:dyDescent="0.25">
      <c r="A453" t="s">
        <v>1100</v>
      </c>
      <c r="B453" t="s">
        <v>6634</v>
      </c>
      <c r="C453" t="s">
        <v>1344</v>
      </c>
      <c r="D453" s="167">
        <v>45673.715972222199</v>
      </c>
      <c r="E453">
        <v>1</v>
      </c>
      <c r="F453" s="167">
        <v>45673.715972222199</v>
      </c>
      <c r="G453" s="167">
        <v>45673.736111111102</v>
      </c>
      <c r="H453" t="s">
        <v>6635</v>
      </c>
      <c r="I453" t="s">
        <v>1440</v>
      </c>
      <c r="J453">
        <v>6</v>
      </c>
      <c r="K453">
        <v>1</v>
      </c>
      <c r="L453" t="s">
        <v>1105</v>
      </c>
      <c r="M453" t="s">
        <v>1425</v>
      </c>
      <c r="N453" t="s">
        <v>1106</v>
      </c>
      <c r="O453" t="s">
        <v>1107</v>
      </c>
      <c r="P453" t="s">
        <v>1108</v>
      </c>
      <c r="Q453" t="s">
        <v>1109</v>
      </c>
      <c r="R453" t="s">
        <v>6636</v>
      </c>
      <c r="S453" t="s">
        <v>5674</v>
      </c>
      <c r="U453">
        <v>70</v>
      </c>
      <c r="V453" t="s">
        <v>1729</v>
      </c>
      <c r="W453" s="167">
        <v>45691.873611111099</v>
      </c>
      <c r="X453">
        <v>70</v>
      </c>
      <c r="Y453">
        <v>0</v>
      </c>
      <c r="Z453">
        <v>0</v>
      </c>
      <c r="AA453">
        <v>0</v>
      </c>
      <c r="AB453">
        <v>0</v>
      </c>
      <c r="AC453" t="s">
        <v>0</v>
      </c>
      <c r="AG453">
        <v>2025</v>
      </c>
      <c r="AH453">
        <v>1</v>
      </c>
      <c r="AI453" t="s">
        <v>6605</v>
      </c>
      <c r="AJ453" s="161">
        <v>45689</v>
      </c>
      <c r="AK453" t="s">
        <v>1426</v>
      </c>
    </row>
    <row r="454" spans="1:38" x14ac:dyDescent="0.25">
      <c r="A454" t="s">
        <v>1100</v>
      </c>
      <c r="B454" t="s">
        <v>6634</v>
      </c>
      <c r="C454" t="s">
        <v>1344</v>
      </c>
      <c r="D454" s="167">
        <v>45673.715972222199</v>
      </c>
      <c r="E454">
        <v>1</v>
      </c>
      <c r="F454" s="167">
        <v>45673.715972222199</v>
      </c>
      <c r="G454" s="167">
        <v>45673.736111111102</v>
      </c>
      <c r="H454" t="s">
        <v>6637</v>
      </c>
      <c r="I454" t="s">
        <v>1441</v>
      </c>
      <c r="J454">
        <v>6</v>
      </c>
      <c r="K454">
        <v>1</v>
      </c>
      <c r="L454" t="s">
        <v>1105</v>
      </c>
      <c r="M454" t="s">
        <v>1425</v>
      </c>
      <c r="N454" t="s">
        <v>1106</v>
      </c>
      <c r="O454" t="s">
        <v>1107</v>
      </c>
      <c r="P454" t="s">
        <v>1108</v>
      </c>
      <c r="Q454" t="s">
        <v>1109</v>
      </c>
      <c r="R454" t="s">
        <v>6636</v>
      </c>
      <c r="S454" t="s">
        <v>5674</v>
      </c>
      <c r="U454">
        <v>52.5</v>
      </c>
      <c r="V454" t="s">
        <v>1729</v>
      </c>
      <c r="W454" s="167">
        <v>45691.873611111099</v>
      </c>
      <c r="X454">
        <v>52.5</v>
      </c>
      <c r="Y454">
        <v>0</v>
      </c>
      <c r="Z454">
        <v>0</v>
      </c>
      <c r="AA454">
        <v>0</v>
      </c>
      <c r="AB454">
        <v>0</v>
      </c>
      <c r="AC454" t="s">
        <v>0</v>
      </c>
      <c r="AG454">
        <v>2025</v>
      </c>
      <c r="AH454">
        <v>1</v>
      </c>
      <c r="AI454" t="s">
        <v>6605</v>
      </c>
      <c r="AJ454" s="161">
        <v>45689</v>
      </c>
      <c r="AK454" t="s">
        <v>1426</v>
      </c>
    </row>
    <row r="455" spans="1:38" x14ac:dyDescent="0.25">
      <c r="A455" t="s">
        <v>1100</v>
      </c>
      <c r="B455" t="s">
        <v>6638</v>
      </c>
      <c r="C455" t="s">
        <v>1365</v>
      </c>
      <c r="D455" s="167">
        <v>45673.742361111101</v>
      </c>
      <c r="E455">
        <v>1</v>
      </c>
      <c r="F455" s="167">
        <v>45673.742361111101</v>
      </c>
      <c r="G455" s="167">
        <v>45673.765277777798</v>
      </c>
      <c r="H455" t="s">
        <v>6639</v>
      </c>
      <c r="I455" t="s">
        <v>1424</v>
      </c>
      <c r="J455">
        <v>6</v>
      </c>
      <c r="K455">
        <v>1</v>
      </c>
      <c r="L455" t="s">
        <v>1110</v>
      </c>
      <c r="M455" t="s">
        <v>1429</v>
      </c>
      <c r="N455" t="s">
        <v>1102</v>
      </c>
      <c r="O455" t="s">
        <v>1103</v>
      </c>
      <c r="P455" t="s">
        <v>1102</v>
      </c>
      <c r="Q455" t="s">
        <v>1103</v>
      </c>
      <c r="R455" t="s">
        <v>0</v>
      </c>
      <c r="U455">
        <v>0</v>
      </c>
      <c r="V455" t="s">
        <v>1772</v>
      </c>
      <c r="X455">
        <v>0</v>
      </c>
      <c r="Y455">
        <v>0</v>
      </c>
      <c r="AA455">
        <v>0</v>
      </c>
      <c r="AB455">
        <v>0</v>
      </c>
      <c r="AG455">
        <v>2025</v>
      </c>
      <c r="AH455">
        <v>1</v>
      </c>
      <c r="AI455" t="s">
        <v>6640</v>
      </c>
      <c r="AK455" t="s">
        <v>1515</v>
      </c>
    </row>
    <row r="456" spans="1:38" x14ac:dyDescent="0.25">
      <c r="A456" t="s">
        <v>1100</v>
      </c>
      <c r="B456" t="s">
        <v>6638</v>
      </c>
      <c r="C456" t="s">
        <v>1365</v>
      </c>
      <c r="D456" s="167">
        <v>45673.742361111101</v>
      </c>
      <c r="E456">
        <v>1</v>
      </c>
      <c r="F456" s="167">
        <v>45673.742361111101</v>
      </c>
      <c r="G456" s="167">
        <v>45673.765277777798</v>
      </c>
      <c r="H456" t="s">
        <v>6641</v>
      </c>
      <c r="I456" t="s">
        <v>1424</v>
      </c>
      <c r="J456">
        <v>6</v>
      </c>
      <c r="K456">
        <v>1</v>
      </c>
      <c r="L456" t="s">
        <v>1110</v>
      </c>
      <c r="M456" t="s">
        <v>1429</v>
      </c>
      <c r="N456" t="s">
        <v>1102</v>
      </c>
      <c r="O456" t="s">
        <v>1103</v>
      </c>
      <c r="P456" t="s">
        <v>1102</v>
      </c>
      <c r="Q456" t="s">
        <v>1103</v>
      </c>
      <c r="R456" t="s">
        <v>0</v>
      </c>
      <c r="U456">
        <v>0</v>
      </c>
      <c r="V456" t="s">
        <v>1772</v>
      </c>
      <c r="X456">
        <v>0</v>
      </c>
      <c r="Y456">
        <v>0</v>
      </c>
      <c r="AA456">
        <v>0</v>
      </c>
      <c r="AB456">
        <v>0</v>
      </c>
      <c r="AG456">
        <v>2025</v>
      </c>
      <c r="AH456">
        <v>1</v>
      </c>
      <c r="AI456" t="s">
        <v>6640</v>
      </c>
      <c r="AK456" t="s">
        <v>1515</v>
      </c>
    </row>
    <row r="457" spans="1:38" x14ac:dyDescent="0.25">
      <c r="A457" t="s">
        <v>1100</v>
      </c>
      <c r="B457" t="s">
        <v>6638</v>
      </c>
      <c r="C457" t="s">
        <v>1365</v>
      </c>
      <c r="D457" s="167">
        <v>45673.742361111101</v>
      </c>
      <c r="E457">
        <v>1</v>
      </c>
      <c r="F457" s="167">
        <v>45673.742361111101</v>
      </c>
      <c r="G457" s="167">
        <v>45673.765277777798</v>
      </c>
      <c r="H457" t="s">
        <v>6642</v>
      </c>
      <c r="I457" t="s">
        <v>1492</v>
      </c>
      <c r="J457">
        <v>6</v>
      </c>
      <c r="K457">
        <v>1</v>
      </c>
      <c r="L457" t="s">
        <v>1110</v>
      </c>
      <c r="M457" t="s">
        <v>1429</v>
      </c>
      <c r="N457" t="s">
        <v>1102</v>
      </c>
      <c r="O457" t="s">
        <v>1103</v>
      </c>
      <c r="P457" t="s">
        <v>1102</v>
      </c>
      <c r="Q457" t="s">
        <v>1103</v>
      </c>
      <c r="R457" t="s">
        <v>0</v>
      </c>
      <c r="T457" t="s">
        <v>6643</v>
      </c>
      <c r="U457">
        <v>816</v>
      </c>
      <c r="V457" t="s">
        <v>1772</v>
      </c>
      <c r="X457">
        <v>0</v>
      </c>
      <c r="Y457">
        <v>0</v>
      </c>
      <c r="AA457">
        <v>0</v>
      </c>
      <c r="AB457">
        <v>816</v>
      </c>
      <c r="AG457">
        <v>2025</v>
      </c>
      <c r="AH457">
        <v>1</v>
      </c>
      <c r="AI457" t="s">
        <v>6640</v>
      </c>
      <c r="AK457" t="s">
        <v>1515</v>
      </c>
    </row>
    <row r="458" spans="1:38" x14ac:dyDescent="0.25">
      <c r="A458" t="s">
        <v>1100</v>
      </c>
      <c r="B458" t="s">
        <v>6638</v>
      </c>
      <c r="C458" t="s">
        <v>1365</v>
      </c>
      <c r="D458" s="167">
        <v>45673.742361111101</v>
      </c>
      <c r="E458">
        <v>1</v>
      </c>
      <c r="F458" s="167">
        <v>45673.742361111101</v>
      </c>
      <c r="G458" s="167">
        <v>45673.765277777798</v>
      </c>
      <c r="H458" t="s">
        <v>6644</v>
      </c>
      <c r="I458" t="s">
        <v>1492</v>
      </c>
      <c r="J458">
        <v>6</v>
      </c>
      <c r="K458">
        <v>1</v>
      </c>
      <c r="L458" t="s">
        <v>1110</v>
      </c>
      <c r="M458" t="s">
        <v>1429</v>
      </c>
      <c r="N458" t="s">
        <v>1102</v>
      </c>
      <c r="O458" t="s">
        <v>1103</v>
      </c>
      <c r="P458" t="s">
        <v>1102</v>
      </c>
      <c r="Q458" t="s">
        <v>1103</v>
      </c>
      <c r="R458" t="s">
        <v>0</v>
      </c>
      <c r="T458" t="s">
        <v>6643</v>
      </c>
      <c r="U458">
        <v>816</v>
      </c>
      <c r="V458" t="s">
        <v>1772</v>
      </c>
      <c r="X458">
        <v>0</v>
      </c>
      <c r="Y458">
        <v>0</v>
      </c>
      <c r="AA458">
        <v>0</v>
      </c>
      <c r="AB458">
        <v>816</v>
      </c>
      <c r="AG458">
        <v>2025</v>
      </c>
      <c r="AH458">
        <v>1</v>
      </c>
      <c r="AI458" t="s">
        <v>6640</v>
      </c>
      <c r="AK458" t="s">
        <v>1515</v>
      </c>
    </row>
    <row r="459" spans="1:38" x14ac:dyDescent="0.25">
      <c r="A459" t="s">
        <v>1100</v>
      </c>
      <c r="B459" t="s">
        <v>6645</v>
      </c>
      <c r="C459" t="s">
        <v>2374</v>
      </c>
      <c r="D459" s="167">
        <v>45673.784722222197</v>
      </c>
      <c r="E459">
        <v>1</v>
      </c>
      <c r="F459" s="167">
        <v>45673.784722222197</v>
      </c>
      <c r="G459" s="167">
        <v>45673.827083333301</v>
      </c>
      <c r="H459" t="s">
        <v>6646</v>
      </c>
      <c r="I459" t="s">
        <v>1424</v>
      </c>
      <c r="J459">
        <v>6</v>
      </c>
      <c r="K459">
        <v>1</v>
      </c>
      <c r="L459" t="s">
        <v>1110</v>
      </c>
      <c r="M459" t="s">
        <v>1429</v>
      </c>
      <c r="N459" t="s">
        <v>1102</v>
      </c>
      <c r="O459" t="s">
        <v>1103</v>
      </c>
      <c r="P459" t="s">
        <v>1102</v>
      </c>
      <c r="Q459" t="s">
        <v>1103</v>
      </c>
      <c r="R459" t="s">
        <v>0</v>
      </c>
      <c r="T459" t="s">
        <v>6647</v>
      </c>
      <c r="U459">
        <v>0</v>
      </c>
      <c r="V459" t="s">
        <v>1758</v>
      </c>
      <c r="X459">
        <v>0</v>
      </c>
      <c r="Y459">
        <v>0</v>
      </c>
      <c r="AA459">
        <v>0</v>
      </c>
      <c r="AB459">
        <v>0</v>
      </c>
      <c r="AG459">
        <v>2025</v>
      </c>
      <c r="AH459">
        <v>1</v>
      </c>
      <c r="AI459" t="s">
        <v>6640</v>
      </c>
      <c r="AK459" t="s">
        <v>1515</v>
      </c>
    </row>
    <row r="460" spans="1:38" x14ac:dyDescent="0.25">
      <c r="A460" t="s">
        <v>1100</v>
      </c>
      <c r="B460" t="s">
        <v>6645</v>
      </c>
      <c r="C460" t="s">
        <v>2374</v>
      </c>
      <c r="D460" s="167">
        <v>45673.784722222197</v>
      </c>
      <c r="E460">
        <v>1</v>
      </c>
      <c r="F460" s="167">
        <v>45673.784722222197</v>
      </c>
      <c r="G460" s="167">
        <v>45673.827083333301</v>
      </c>
      <c r="H460" t="s">
        <v>6648</v>
      </c>
      <c r="I460" t="s">
        <v>1435</v>
      </c>
      <c r="J460">
        <v>6</v>
      </c>
      <c r="K460">
        <v>1</v>
      </c>
      <c r="L460" t="s">
        <v>1110</v>
      </c>
      <c r="M460" t="s">
        <v>1429</v>
      </c>
      <c r="N460" t="s">
        <v>1102</v>
      </c>
      <c r="O460" t="s">
        <v>1103</v>
      </c>
      <c r="P460" t="s">
        <v>1102</v>
      </c>
      <c r="Q460" t="s">
        <v>1103</v>
      </c>
      <c r="R460" t="s">
        <v>0</v>
      </c>
      <c r="T460" t="s">
        <v>6647</v>
      </c>
      <c r="U460">
        <v>240</v>
      </c>
      <c r="V460" t="s">
        <v>1758</v>
      </c>
      <c r="X460">
        <v>0</v>
      </c>
      <c r="Y460">
        <v>0</v>
      </c>
      <c r="AA460">
        <v>0</v>
      </c>
      <c r="AB460">
        <v>240</v>
      </c>
      <c r="AG460">
        <v>2025</v>
      </c>
      <c r="AH460">
        <v>1</v>
      </c>
      <c r="AI460" t="s">
        <v>6640</v>
      </c>
      <c r="AK460" t="s">
        <v>1515</v>
      </c>
    </row>
    <row r="461" spans="1:38" x14ac:dyDescent="0.25">
      <c r="A461" t="s">
        <v>1100</v>
      </c>
      <c r="B461" t="s">
        <v>6649</v>
      </c>
      <c r="C461" t="s">
        <v>1183</v>
      </c>
      <c r="D461" s="167">
        <v>45673.788194444402</v>
      </c>
      <c r="E461">
        <v>1</v>
      </c>
      <c r="F461" s="167">
        <v>45673.788194444402</v>
      </c>
      <c r="G461" s="167">
        <v>45673.832638888904</v>
      </c>
      <c r="H461" t="s">
        <v>6650</v>
      </c>
      <c r="I461" t="s">
        <v>1424</v>
      </c>
      <c r="J461">
        <v>6</v>
      </c>
      <c r="K461">
        <v>1</v>
      </c>
      <c r="L461" t="s">
        <v>1105</v>
      </c>
      <c r="M461" t="s">
        <v>1425</v>
      </c>
      <c r="N461" t="s">
        <v>1106</v>
      </c>
      <c r="O461" t="s">
        <v>1107</v>
      </c>
      <c r="P461" t="s">
        <v>1108</v>
      </c>
      <c r="Q461" t="s">
        <v>1109</v>
      </c>
      <c r="R461" t="s">
        <v>6651</v>
      </c>
      <c r="S461" t="s">
        <v>5674</v>
      </c>
      <c r="U461">
        <v>0</v>
      </c>
      <c r="V461" t="s">
        <v>2290</v>
      </c>
      <c r="W461" s="167">
        <v>45691.873611111099</v>
      </c>
      <c r="X461">
        <v>0</v>
      </c>
      <c r="Y461">
        <v>0</v>
      </c>
      <c r="Z461">
        <v>0</v>
      </c>
      <c r="AA461">
        <v>0</v>
      </c>
      <c r="AB461">
        <v>0</v>
      </c>
      <c r="AC461" t="s">
        <v>0</v>
      </c>
      <c r="AG461">
        <v>2025</v>
      </c>
      <c r="AH461">
        <v>1</v>
      </c>
      <c r="AI461" t="s">
        <v>6605</v>
      </c>
      <c r="AJ461" s="161">
        <v>45689</v>
      </c>
      <c r="AK461" t="s">
        <v>1426</v>
      </c>
      <c r="AL461" t="s">
        <v>5686</v>
      </c>
    </row>
    <row r="462" spans="1:38" x14ac:dyDescent="0.25">
      <c r="A462" t="s">
        <v>1100</v>
      </c>
      <c r="B462" t="s">
        <v>6649</v>
      </c>
      <c r="C462" t="s">
        <v>1183</v>
      </c>
      <c r="D462" s="167">
        <v>45673.788194444402</v>
      </c>
      <c r="E462">
        <v>1</v>
      </c>
      <c r="F462" s="167">
        <v>45673.788194444402</v>
      </c>
      <c r="G462" s="167">
        <v>45673.832638888904</v>
      </c>
      <c r="H462" t="s">
        <v>6652</v>
      </c>
      <c r="I462" t="s">
        <v>1424</v>
      </c>
      <c r="J462">
        <v>6</v>
      </c>
      <c r="K462">
        <v>1</v>
      </c>
      <c r="L462" t="s">
        <v>1105</v>
      </c>
      <c r="M462" t="s">
        <v>1425</v>
      </c>
      <c r="N462" t="s">
        <v>1106</v>
      </c>
      <c r="O462" t="s">
        <v>1107</v>
      </c>
      <c r="P462" t="s">
        <v>1108</v>
      </c>
      <c r="Q462" t="s">
        <v>1109</v>
      </c>
      <c r="R462" t="s">
        <v>6651</v>
      </c>
      <c r="S462" t="s">
        <v>5674</v>
      </c>
      <c r="U462">
        <v>0</v>
      </c>
      <c r="V462" t="s">
        <v>2290</v>
      </c>
      <c r="W462" s="167">
        <v>45691.873611111099</v>
      </c>
      <c r="X462">
        <v>0</v>
      </c>
      <c r="Y462">
        <v>0</v>
      </c>
      <c r="Z462">
        <v>0</v>
      </c>
      <c r="AA462">
        <v>0</v>
      </c>
      <c r="AB462">
        <v>0</v>
      </c>
      <c r="AC462" t="s">
        <v>0</v>
      </c>
      <c r="AG462">
        <v>2025</v>
      </c>
      <c r="AH462">
        <v>1</v>
      </c>
      <c r="AI462" t="s">
        <v>6605</v>
      </c>
      <c r="AJ462" s="161">
        <v>45689</v>
      </c>
      <c r="AK462" t="s">
        <v>1426</v>
      </c>
      <c r="AL462" t="s">
        <v>5686</v>
      </c>
    </row>
    <row r="463" spans="1:38" x14ac:dyDescent="0.25">
      <c r="A463" t="s">
        <v>1100</v>
      </c>
      <c r="B463" t="s">
        <v>6649</v>
      </c>
      <c r="C463" t="s">
        <v>1183</v>
      </c>
      <c r="D463" s="167">
        <v>45673.788194444402</v>
      </c>
      <c r="E463">
        <v>1</v>
      </c>
      <c r="F463" s="167">
        <v>45673.788194444402</v>
      </c>
      <c r="G463" s="167">
        <v>45673.832638888904</v>
      </c>
      <c r="H463" t="s">
        <v>6653</v>
      </c>
      <c r="I463" t="s">
        <v>1435</v>
      </c>
      <c r="J463">
        <v>6</v>
      </c>
      <c r="K463">
        <v>1</v>
      </c>
      <c r="L463" t="s">
        <v>1105</v>
      </c>
      <c r="M463" t="s">
        <v>1425</v>
      </c>
      <c r="N463" t="s">
        <v>1106</v>
      </c>
      <c r="O463" t="s">
        <v>1107</v>
      </c>
      <c r="P463" t="s">
        <v>1108</v>
      </c>
      <c r="Q463" t="s">
        <v>1109</v>
      </c>
      <c r="R463" t="s">
        <v>6651</v>
      </c>
      <c r="S463" t="s">
        <v>5674</v>
      </c>
      <c r="U463">
        <v>385</v>
      </c>
      <c r="V463" t="s">
        <v>2290</v>
      </c>
      <c r="W463" s="167">
        <v>45691.873611111099</v>
      </c>
      <c r="X463">
        <v>385</v>
      </c>
      <c r="Y463">
        <v>0</v>
      </c>
      <c r="Z463">
        <v>0</v>
      </c>
      <c r="AA463">
        <v>0</v>
      </c>
      <c r="AB463">
        <v>0</v>
      </c>
      <c r="AC463" t="s">
        <v>0</v>
      </c>
      <c r="AG463">
        <v>2025</v>
      </c>
      <c r="AH463">
        <v>1</v>
      </c>
      <c r="AI463" t="s">
        <v>6605</v>
      </c>
      <c r="AJ463" s="161">
        <v>45689</v>
      </c>
      <c r="AK463" t="s">
        <v>1426</v>
      </c>
    </row>
    <row r="464" spans="1:38" x14ac:dyDescent="0.25">
      <c r="A464" t="s">
        <v>1100</v>
      </c>
      <c r="B464" t="s">
        <v>6654</v>
      </c>
      <c r="C464" t="s">
        <v>1352</v>
      </c>
      <c r="D464" s="167">
        <v>45675.461111111101</v>
      </c>
      <c r="E464">
        <v>1</v>
      </c>
      <c r="F464" s="167">
        <v>45675.461111111101</v>
      </c>
      <c r="G464" s="167">
        <v>45675.505555555603</v>
      </c>
      <c r="H464" t="s">
        <v>6655</v>
      </c>
      <c r="I464" t="s">
        <v>1424</v>
      </c>
      <c r="J464">
        <v>6</v>
      </c>
      <c r="K464">
        <v>1</v>
      </c>
      <c r="L464" t="s">
        <v>1105</v>
      </c>
      <c r="M464" t="s">
        <v>1425</v>
      </c>
      <c r="N464" t="s">
        <v>1166</v>
      </c>
      <c r="O464" t="s">
        <v>1167</v>
      </c>
      <c r="P464" t="s">
        <v>1166</v>
      </c>
      <c r="Q464" t="s">
        <v>1167</v>
      </c>
      <c r="R464" t="s">
        <v>0</v>
      </c>
      <c r="U464">
        <v>28</v>
      </c>
      <c r="V464" t="s">
        <v>6656</v>
      </c>
      <c r="X464">
        <v>0</v>
      </c>
      <c r="Y464">
        <v>0</v>
      </c>
      <c r="AA464">
        <v>0</v>
      </c>
      <c r="AB464">
        <v>28</v>
      </c>
      <c r="AG464">
        <v>2025</v>
      </c>
      <c r="AH464">
        <v>1</v>
      </c>
      <c r="AI464" t="s">
        <v>6657</v>
      </c>
      <c r="AK464" t="s">
        <v>1515</v>
      </c>
    </row>
    <row r="465" spans="1:37" x14ac:dyDescent="0.25">
      <c r="A465" t="s">
        <v>1100</v>
      </c>
      <c r="B465" t="s">
        <v>6654</v>
      </c>
      <c r="C465" t="s">
        <v>1352</v>
      </c>
      <c r="D465" s="167">
        <v>45675.461111111101</v>
      </c>
      <c r="E465">
        <v>1</v>
      </c>
      <c r="F465" s="167">
        <v>45675.461111111101</v>
      </c>
      <c r="G465" s="167">
        <v>45675.505555555603</v>
      </c>
      <c r="H465" t="s">
        <v>6658</v>
      </c>
      <c r="I465" t="s">
        <v>1485</v>
      </c>
      <c r="J465">
        <v>6</v>
      </c>
      <c r="K465">
        <v>1</v>
      </c>
      <c r="L465" t="s">
        <v>1105</v>
      </c>
      <c r="M465" t="s">
        <v>1425</v>
      </c>
      <c r="N465" t="s">
        <v>1166</v>
      </c>
      <c r="O465" t="s">
        <v>1167</v>
      </c>
      <c r="P465" t="s">
        <v>1166</v>
      </c>
      <c r="Q465" t="s">
        <v>1167</v>
      </c>
      <c r="R465" t="s">
        <v>0</v>
      </c>
      <c r="T465" t="s">
        <v>5697</v>
      </c>
      <c r="U465">
        <v>1232</v>
      </c>
      <c r="V465" t="s">
        <v>6656</v>
      </c>
      <c r="X465">
        <v>0</v>
      </c>
      <c r="Y465">
        <v>0</v>
      </c>
      <c r="AA465">
        <v>0</v>
      </c>
      <c r="AB465">
        <v>1232</v>
      </c>
      <c r="AG465">
        <v>2025</v>
      </c>
      <c r="AH465">
        <v>1</v>
      </c>
      <c r="AI465" t="s">
        <v>6657</v>
      </c>
      <c r="AK465" t="s">
        <v>1515</v>
      </c>
    </row>
    <row r="466" spans="1:37" x14ac:dyDescent="0.25">
      <c r="A466" t="s">
        <v>1100</v>
      </c>
      <c r="B466" t="s">
        <v>6659</v>
      </c>
      <c r="C466" t="s">
        <v>6660</v>
      </c>
      <c r="D466" s="167">
        <v>45675.507638888899</v>
      </c>
      <c r="E466">
        <v>1</v>
      </c>
      <c r="F466" s="167">
        <v>45675.507638888899</v>
      </c>
      <c r="G466" s="167">
        <v>45675.533333333296</v>
      </c>
      <c r="H466" t="s">
        <v>6661</v>
      </c>
      <c r="I466" t="s">
        <v>1424</v>
      </c>
      <c r="J466">
        <v>6</v>
      </c>
      <c r="K466">
        <v>1</v>
      </c>
      <c r="L466" t="s">
        <v>1110</v>
      </c>
      <c r="M466" t="s">
        <v>1429</v>
      </c>
      <c r="N466" t="s">
        <v>1102</v>
      </c>
      <c r="O466" t="s">
        <v>1103</v>
      </c>
      <c r="P466" t="s">
        <v>1102</v>
      </c>
      <c r="Q466" t="s">
        <v>1103</v>
      </c>
      <c r="R466" t="s">
        <v>0</v>
      </c>
      <c r="U466">
        <v>0</v>
      </c>
      <c r="V466" t="s">
        <v>1752</v>
      </c>
      <c r="X466">
        <v>0</v>
      </c>
      <c r="Y466">
        <v>0</v>
      </c>
      <c r="AA466">
        <v>0</v>
      </c>
      <c r="AB466">
        <v>0</v>
      </c>
      <c r="AG466">
        <v>2025</v>
      </c>
      <c r="AH466">
        <v>1</v>
      </c>
      <c r="AI466" t="s">
        <v>6156</v>
      </c>
      <c r="AK466" t="s">
        <v>1515</v>
      </c>
    </row>
    <row r="467" spans="1:37" x14ac:dyDescent="0.25">
      <c r="A467" t="s">
        <v>1100</v>
      </c>
      <c r="B467" t="s">
        <v>6659</v>
      </c>
      <c r="C467" t="s">
        <v>6660</v>
      </c>
      <c r="D467" s="167">
        <v>45675.507638888899</v>
      </c>
      <c r="E467">
        <v>1</v>
      </c>
      <c r="F467" s="167">
        <v>45675.507638888899</v>
      </c>
      <c r="G467" s="167">
        <v>45675.533333333296</v>
      </c>
      <c r="H467" t="s">
        <v>6662</v>
      </c>
      <c r="I467" t="s">
        <v>1449</v>
      </c>
      <c r="J467">
        <v>6</v>
      </c>
      <c r="K467">
        <v>1</v>
      </c>
      <c r="L467" t="s">
        <v>1110</v>
      </c>
      <c r="M467" t="s">
        <v>1429</v>
      </c>
      <c r="N467" t="s">
        <v>1102</v>
      </c>
      <c r="O467" t="s">
        <v>1103</v>
      </c>
      <c r="P467" t="s">
        <v>1102</v>
      </c>
      <c r="Q467" t="s">
        <v>1103</v>
      </c>
      <c r="R467" t="s">
        <v>0</v>
      </c>
      <c r="T467" t="s">
        <v>6663</v>
      </c>
      <c r="U467">
        <v>144</v>
      </c>
      <c r="V467" t="s">
        <v>1752</v>
      </c>
      <c r="X467">
        <v>0</v>
      </c>
      <c r="Y467">
        <v>0</v>
      </c>
      <c r="AA467">
        <v>0</v>
      </c>
      <c r="AB467">
        <v>144</v>
      </c>
      <c r="AG467">
        <v>2025</v>
      </c>
      <c r="AH467">
        <v>1</v>
      </c>
      <c r="AI467" t="s">
        <v>6156</v>
      </c>
      <c r="AK467" t="s">
        <v>1515</v>
      </c>
    </row>
    <row r="468" spans="1:37" x14ac:dyDescent="0.25">
      <c r="A468" t="s">
        <v>1100</v>
      </c>
      <c r="B468" t="s">
        <v>6664</v>
      </c>
      <c r="C468" t="s">
        <v>1141</v>
      </c>
      <c r="D468" s="167">
        <v>45675.508333333302</v>
      </c>
      <c r="E468">
        <v>1</v>
      </c>
      <c r="F468" s="167">
        <v>45675.508333333302</v>
      </c>
      <c r="G468" s="167">
        <v>45675.525694444397</v>
      </c>
      <c r="H468" t="s">
        <v>6665</v>
      </c>
      <c r="I468" t="s">
        <v>1430</v>
      </c>
      <c r="J468">
        <v>6</v>
      </c>
      <c r="K468">
        <v>1</v>
      </c>
      <c r="L468" t="s">
        <v>1105</v>
      </c>
      <c r="M468" t="s">
        <v>1425</v>
      </c>
      <c r="N468" t="s">
        <v>1106</v>
      </c>
      <c r="O468" t="s">
        <v>1107</v>
      </c>
      <c r="P468" t="s">
        <v>1108</v>
      </c>
      <c r="Q468" t="s">
        <v>1109</v>
      </c>
      <c r="R468" t="s">
        <v>6666</v>
      </c>
      <c r="S468" t="s">
        <v>5674</v>
      </c>
      <c r="U468">
        <v>70</v>
      </c>
      <c r="V468" t="s">
        <v>2500</v>
      </c>
      <c r="W468" s="167">
        <v>45691.873611111099</v>
      </c>
      <c r="X468">
        <v>70</v>
      </c>
      <c r="Y468">
        <v>0</v>
      </c>
      <c r="Z468">
        <v>0</v>
      </c>
      <c r="AA468">
        <v>0</v>
      </c>
      <c r="AB468">
        <v>0</v>
      </c>
      <c r="AC468" t="s">
        <v>0</v>
      </c>
      <c r="AG468">
        <v>2025</v>
      </c>
      <c r="AH468">
        <v>1</v>
      </c>
      <c r="AI468" t="s">
        <v>6667</v>
      </c>
      <c r="AJ468" s="161">
        <v>45689</v>
      </c>
      <c r="AK468" t="s">
        <v>1426</v>
      </c>
    </row>
    <row r="469" spans="1:37" x14ac:dyDescent="0.25">
      <c r="A469" t="s">
        <v>1100</v>
      </c>
      <c r="B469" t="s">
        <v>6664</v>
      </c>
      <c r="C469" t="s">
        <v>1141</v>
      </c>
      <c r="D469" s="167">
        <v>45675.508333333302</v>
      </c>
      <c r="E469">
        <v>1</v>
      </c>
      <c r="F469" s="167">
        <v>45675.508333333302</v>
      </c>
      <c r="G469" s="167">
        <v>45675.525694444397</v>
      </c>
      <c r="H469" t="s">
        <v>6668</v>
      </c>
      <c r="I469" t="s">
        <v>1440</v>
      </c>
      <c r="J469">
        <v>6</v>
      </c>
      <c r="K469">
        <v>1</v>
      </c>
      <c r="L469" t="s">
        <v>1105</v>
      </c>
      <c r="M469" t="s">
        <v>1425</v>
      </c>
      <c r="N469" t="s">
        <v>1106</v>
      </c>
      <c r="O469" t="s">
        <v>1107</v>
      </c>
      <c r="P469" t="s">
        <v>1108</v>
      </c>
      <c r="Q469" t="s">
        <v>1109</v>
      </c>
      <c r="R469" t="s">
        <v>6666</v>
      </c>
      <c r="S469" t="s">
        <v>5674</v>
      </c>
      <c r="U469">
        <v>70</v>
      </c>
      <c r="V469" t="s">
        <v>2500</v>
      </c>
      <c r="W469" s="167">
        <v>45691.873611111099</v>
      </c>
      <c r="X469">
        <v>70</v>
      </c>
      <c r="Y469">
        <v>0</v>
      </c>
      <c r="Z469">
        <v>0</v>
      </c>
      <c r="AA469">
        <v>0</v>
      </c>
      <c r="AB469">
        <v>0</v>
      </c>
      <c r="AC469" t="s">
        <v>0</v>
      </c>
      <c r="AG469">
        <v>2025</v>
      </c>
      <c r="AH469">
        <v>1</v>
      </c>
      <c r="AI469" t="s">
        <v>6667</v>
      </c>
      <c r="AJ469" s="161">
        <v>45689</v>
      </c>
      <c r="AK469" t="s">
        <v>1426</v>
      </c>
    </row>
    <row r="470" spans="1:37" x14ac:dyDescent="0.25">
      <c r="A470" t="s">
        <v>1100</v>
      </c>
      <c r="B470" t="s">
        <v>6664</v>
      </c>
      <c r="C470" t="s">
        <v>1141</v>
      </c>
      <c r="D470" s="167">
        <v>45675.508333333302</v>
      </c>
      <c r="E470">
        <v>1</v>
      </c>
      <c r="F470" s="167">
        <v>45675.508333333302</v>
      </c>
      <c r="G470" s="167">
        <v>45675.525694444397</v>
      </c>
      <c r="H470" t="s">
        <v>6669</v>
      </c>
      <c r="I470" t="s">
        <v>1441</v>
      </c>
      <c r="J470">
        <v>6</v>
      </c>
      <c r="K470">
        <v>1</v>
      </c>
      <c r="L470" t="s">
        <v>1105</v>
      </c>
      <c r="M470" t="s">
        <v>1425</v>
      </c>
      <c r="N470" t="s">
        <v>1106</v>
      </c>
      <c r="O470" t="s">
        <v>1107</v>
      </c>
      <c r="P470" t="s">
        <v>1108</v>
      </c>
      <c r="Q470" t="s">
        <v>1109</v>
      </c>
      <c r="R470" t="s">
        <v>6666</v>
      </c>
      <c r="S470" t="s">
        <v>5674</v>
      </c>
      <c r="U470">
        <v>52.5</v>
      </c>
      <c r="V470" t="s">
        <v>2500</v>
      </c>
      <c r="W470" s="167">
        <v>45691.873611111099</v>
      </c>
      <c r="X470">
        <v>52.5</v>
      </c>
      <c r="Y470">
        <v>0</v>
      </c>
      <c r="Z470">
        <v>0</v>
      </c>
      <c r="AA470">
        <v>0</v>
      </c>
      <c r="AB470">
        <v>0</v>
      </c>
      <c r="AC470" t="s">
        <v>0</v>
      </c>
      <c r="AG470">
        <v>2025</v>
      </c>
      <c r="AH470">
        <v>1</v>
      </c>
      <c r="AI470" t="s">
        <v>6667</v>
      </c>
      <c r="AJ470" s="161">
        <v>45689</v>
      </c>
      <c r="AK470" t="s">
        <v>1426</v>
      </c>
    </row>
    <row r="471" spans="1:37" x14ac:dyDescent="0.25">
      <c r="A471" t="s">
        <v>1100</v>
      </c>
      <c r="B471" t="s">
        <v>6670</v>
      </c>
      <c r="C471" t="s">
        <v>2502</v>
      </c>
      <c r="D471" s="167">
        <v>45675.534722222197</v>
      </c>
      <c r="E471">
        <v>1</v>
      </c>
      <c r="F471" s="167">
        <v>45675.534722222197</v>
      </c>
      <c r="G471" s="167">
        <v>45675.579166666699</v>
      </c>
      <c r="H471" t="s">
        <v>6671</v>
      </c>
      <c r="I471" t="s">
        <v>1424</v>
      </c>
      <c r="J471">
        <v>6</v>
      </c>
      <c r="K471">
        <v>1</v>
      </c>
      <c r="L471" t="s">
        <v>1110</v>
      </c>
      <c r="M471" t="s">
        <v>1429</v>
      </c>
      <c r="N471" t="s">
        <v>1102</v>
      </c>
      <c r="O471" t="s">
        <v>1103</v>
      </c>
      <c r="P471" t="s">
        <v>1102</v>
      </c>
      <c r="Q471" t="s">
        <v>1103</v>
      </c>
      <c r="R471" t="s">
        <v>0</v>
      </c>
      <c r="U471">
        <v>0</v>
      </c>
      <c r="V471" t="s">
        <v>1747</v>
      </c>
      <c r="X471">
        <v>0</v>
      </c>
      <c r="Y471">
        <v>0</v>
      </c>
      <c r="AA471">
        <v>0</v>
      </c>
      <c r="AB471">
        <v>0</v>
      </c>
      <c r="AG471">
        <v>2025</v>
      </c>
      <c r="AH471">
        <v>1</v>
      </c>
      <c r="AI471" t="s">
        <v>6156</v>
      </c>
      <c r="AK471" t="s">
        <v>1515</v>
      </c>
    </row>
    <row r="472" spans="1:37" x14ac:dyDescent="0.25">
      <c r="A472" t="s">
        <v>1100</v>
      </c>
      <c r="B472" t="s">
        <v>6670</v>
      </c>
      <c r="C472" t="s">
        <v>2502</v>
      </c>
      <c r="D472" s="167">
        <v>45675.534722222197</v>
      </c>
      <c r="E472">
        <v>1</v>
      </c>
      <c r="F472" s="167">
        <v>45675.534722222197</v>
      </c>
      <c r="G472" s="167">
        <v>45675.579166666699</v>
      </c>
      <c r="H472" t="s">
        <v>6672</v>
      </c>
      <c r="I472" t="s">
        <v>1442</v>
      </c>
      <c r="J472">
        <v>6</v>
      </c>
      <c r="K472">
        <v>1</v>
      </c>
      <c r="L472" t="s">
        <v>1110</v>
      </c>
      <c r="M472" t="s">
        <v>1429</v>
      </c>
      <c r="N472" t="s">
        <v>1102</v>
      </c>
      <c r="O472" t="s">
        <v>1103</v>
      </c>
      <c r="P472" t="s">
        <v>1102</v>
      </c>
      <c r="Q472" t="s">
        <v>1103</v>
      </c>
      <c r="R472" t="s">
        <v>0</v>
      </c>
      <c r="T472" t="s">
        <v>6673</v>
      </c>
      <c r="U472">
        <v>120</v>
      </c>
      <c r="V472" t="s">
        <v>1747</v>
      </c>
      <c r="X472">
        <v>0</v>
      </c>
      <c r="Y472">
        <v>0</v>
      </c>
      <c r="AA472">
        <v>0</v>
      </c>
      <c r="AB472">
        <v>120</v>
      </c>
      <c r="AG472">
        <v>2025</v>
      </c>
      <c r="AH472">
        <v>1</v>
      </c>
      <c r="AI472" t="s">
        <v>6156</v>
      </c>
      <c r="AK472" t="s">
        <v>1515</v>
      </c>
    </row>
    <row r="473" spans="1:37" x14ac:dyDescent="0.25">
      <c r="A473" t="s">
        <v>1100</v>
      </c>
      <c r="B473" t="s">
        <v>6670</v>
      </c>
      <c r="C473" t="s">
        <v>2502</v>
      </c>
      <c r="D473" s="167">
        <v>45675.534722222197</v>
      </c>
      <c r="E473">
        <v>1</v>
      </c>
      <c r="F473" s="167">
        <v>45675.534722222197</v>
      </c>
      <c r="G473" s="167">
        <v>45675.579166666699</v>
      </c>
      <c r="H473" t="s">
        <v>6674</v>
      </c>
      <c r="I473" t="s">
        <v>1442</v>
      </c>
      <c r="J473">
        <v>6</v>
      </c>
      <c r="K473">
        <v>1</v>
      </c>
      <c r="L473" t="s">
        <v>1110</v>
      </c>
      <c r="M473" t="s">
        <v>1429</v>
      </c>
      <c r="N473" t="s">
        <v>1102</v>
      </c>
      <c r="O473" t="s">
        <v>1103</v>
      </c>
      <c r="P473" t="s">
        <v>1102</v>
      </c>
      <c r="Q473" t="s">
        <v>1103</v>
      </c>
      <c r="R473" t="s">
        <v>0</v>
      </c>
      <c r="T473" t="s">
        <v>6673</v>
      </c>
      <c r="U473">
        <v>120</v>
      </c>
      <c r="V473" t="s">
        <v>1747</v>
      </c>
      <c r="X473">
        <v>0</v>
      </c>
      <c r="Y473">
        <v>0</v>
      </c>
      <c r="AA473">
        <v>0</v>
      </c>
      <c r="AB473">
        <v>120</v>
      </c>
      <c r="AG473">
        <v>2025</v>
      </c>
      <c r="AH473">
        <v>1</v>
      </c>
      <c r="AI473" t="s">
        <v>6156</v>
      </c>
      <c r="AK473" t="s">
        <v>1515</v>
      </c>
    </row>
    <row r="474" spans="1:37" x14ac:dyDescent="0.25">
      <c r="A474" t="s">
        <v>1100</v>
      </c>
      <c r="B474" t="s">
        <v>6670</v>
      </c>
      <c r="C474" t="s">
        <v>2502</v>
      </c>
      <c r="D474" s="167">
        <v>45675.534722222197</v>
      </c>
      <c r="E474">
        <v>1</v>
      </c>
      <c r="F474" s="167">
        <v>45675.534722222197</v>
      </c>
      <c r="G474" s="167">
        <v>45675.579166666699</v>
      </c>
      <c r="H474" t="s">
        <v>6675</v>
      </c>
      <c r="I474" t="s">
        <v>1443</v>
      </c>
      <c r="J474">
        <v>6</v>
      </c>
      <c r="K474">
        <v>1</v>
      </c>
      <c r="L474" t="s">
        <v>1110</v>
      </c>
      <c r="M474" t="s">
        <v>1429</v>
      </c>
      <c r="N474" t="s">
        <v>1102</v>
      </c>
      <c r="O474" t="s">
        <v>1103</v>
      </c>
      <c r="P474" t="s">
        <v>1102</v>
      </c>
      <c r="Q474" t="s">
        <v>1103</v>
      </c>
      <c r="R474" t="s">
        <v>0</v>
      </c>
      <c r="T474" t="s">
        <v>6673</v>
      </c>
      <c r="U474">
        <v>144</v>
      </c>
      <c r="V474" t="s">
        <v>1747</v>
      </c>
      <c r="X474">
        <v>0</v>
      </c>
      <c r="Y474">
        <v>0</v>
      </c>
      <c r="AA474">
        <v>0</v>
      </c>
      <c r="AB474">
        <v>144</v>
      </c>
      <c r="AG474">
        <v>2025</v>
      </c>
      <c r="AH474">
        <v>1</v>
      </c>
      <c r="AI474" t="s">
        <v>6156</v>
      </c>
      <c r="AK474" t="s">
        <v>1515</v>
      </c>
    </row>
    <row r="475" spans="1:37" x14ac:dyDescent="0.25">
      <c r="A475" t="s">
        <v>1100</v>
      </c>
      <c r="B475" t="s">
        <v>6670</v>
      </c>
      <c r="C475" t="s">
        <v>2502</v>
      </c>
      <c r="D475" s="167">
        <v>45675.534722222197</v>
      </c>
      <c r="E475">
        <v>1</v>
      </c>
      <c r="F475" s="167">
        <v>45675.534722222197</v>
      </c>
      <c r="G475" s="167">
        <v>45675.579166666699</v>
      </c>
      <c r="H475" t="s">
        <v>6676</v>
      </c>
      <c r="I475" t="s">
        <v>1443</v>
      </c>
      <c r="J475">
        <v>6</v>
      </c>
      <c r="K475">
        <v>1</v>
      </c>
      <c r="L475" t="s">
        <v>1110</v>
      </c>
      <c r="M475" t="s">
        <v>1429</v>
      </c>
      <c r="N475" t="s">
        <v>1102</v>
      </c>
      <c r="O475" t="s">
        <v>1103</v>
      </c>
      <c r="P475" t="s">
        <v>1102</v>
      </c>
      <c r="Q475" t="s">
        <v>1103</v>
      </c>
      <c r="R475" t="s">
        <v>0</v>
      </c>
      <c r="T475" t="s">
        <v>6673</v>
      </c>
      <c r="U475">
        <v>144</v>
      </c>
      <c r="V475" t="s">
        <v>1747</v>
      </c>
      <c r="X475">
        <v>0</v>
      </c>
      <c r="Y475">
        <v>0</v>
      </c>
      <c r="AA475">
        <v>0</v>
      </c>
      <c r="AB475">
        <v>144</v>
      </c>
      <c r="AG475">
        <v>2025</v>
      </c>
      <c r="AH475">
        <v>1</v>
      </c>
      <c r="AI475" t="s">
        <v>6156</v>
      </c>
      <c r="AK475" t="s">
        <v>1515</v>
      </c>
    </row>
    <row r="476" spans="1:37" x14ac:dyDescent="0.25">
      <c r="A476" t="s">
        <v>1100</v>
      </c>
      <c r="B476" t="s">
        <v>6677</v>
      </c>
      <c r="C476" t="s">
        <v>6678</v>
      </c>
      <c r="D476" s="167">
        <v>45675.577083333301</v>
      </c>
      <c r="E476">
        <v>1</v>
      </c>
      <c r="F476" s="167">
        <v>45675.577083333301</v>
      </c>
      <c r="G476" s="167">
        <v>45675.586805555598</v>
      </c>
      <c r="H476" t="s">
        <v>6679</v>
      </c>
      <c r="I476" t="s">
        <v>1430</v>
      </c>
      <c r="J476">
        <v>6</v>
      </c>
      <c r="K476">
        <v>1</v>
      </c>
      <c r="L476" t="s">
        <v>2418</v>
      </c>
      <c r="M476" t="s">
        <v>5680</v>
      </c>
      <c r="N476" t="s">
        <v>1102</v>
      </c>
      <c r="O476" t="s">
        <v>1103</v>
      </c>
      <c r="P476" t="s">
        <v>1102</v>
      </c>
      <c r="Q476" t="s">
        <v>1103</v>
      </c>
      <c r="R476" t="s">
        <v>0</v>
      </c>
      <c r="T476" t="s">
        <v>6680</v>
      </c>
      <c r="U476">
        <v>48</v>
      </c>
      <c r="V476" t="s">
        <v>1741</v>
      </c>
      <c r="X476">
        <v>0</v>
      </c>
      <c r="Y476">
        <v>0</v>
      </c>
      <c r="AA476">
        <v>0</v>
      </c>
      <c r="AB476">
        <v>48</v>
      </c>
      <c r="AG476">
        <v>2025</v>
      </c>
      <c r="AH476">
        <v>1</v>
      </c>
      <c r="AI476" t="s">
        <v>6009</v>
      </c>
      <c r="AK476" t="s">
        <v>1515</v>
      </c>
    </row>
    <row r="477" spans="1:37" x14ac:dyDescent="0.25">
      <c r="A477" t="s">
        <v>1100</v>
      </c>
      <c r="B477" t="s">
        <v>6677</v>
      </c>
      <c r="C477" t="s">
        <v>6678</v>
      </c>
      <c r="D477" s="167">
        <v>45675.577083333301</v>
      </c>
      <c r="E477">
        <v>1</v>
      </c>
      <c r="F477" s="167">
        <v>45675.577083333301</v>
      </c>
      <c r="G477" s="167">
        <v>45675.586805555598</v>
      </c>
      <c r="H477" t="s">
        <v>6681</v>
      </c>
      <c r="I477" t="s">
        <v>1431</v>
      </c>
      <c r="J477">
        <v>6</v>
      </c>
      <c r="K477">
        <v>1</v>
      </c>
      <c r="L477" t="s">
        <v>2418</v>
      </c>
      <c r="M477" t="s">
        <v>5680</v>
      </c>
      <c r="N477" t="s">
        <v>1102</v>
      </c>
      <c r="O477" t="s">
        <v>1103</v>
      </c>
      <c r="P477" t="s">
        <v>1102</v>
      </c>
      <c r="Q477" t="s">
        <v>1103</v>
      </c>
      <c r="R477" t="s">
        <v>0</v>
      </c>
      <c r="T477" t="s">
        <v>6680</v>
      </c>
      <c r="U477">
        <v>72</v>
      </c>
      <c r="V477" t="s">
        <v>1741</v>
      </c>
      <c r="X477">
        <v>0</v>
      </c>
      <c r="Y477">
        <v>0</v>
      </c>
      <c r="AA477">
        <v>0</v>
      </c>
      <c r="AB477">
        <v>72</v>
      </c>
      <c r="AG477">
        <v>2025</v>
      </c>
      <c r="AH477">
        <v>1</v>
      </c>
      <c r="AI477" t="s">
        <v>6009</v>
      </c>
      <c r="AK477" t="s">
        <v>1515</v>
      </c>
    </row>
    <row r="478" spans="1:37" x14ac:dyDescent="0.25">
      <c r="A478" t="s">
        <v>1100</v>
      </c>
      <c r="B478" t="s">
        <v>6682</v>
      </c>
      <c r="C478" t="s">
        <v>1535</v>
      </c>
      <c r="D478" s="167">
        <v>45675.593055555597</v>
      </c>
      <c r="E478">
        <v>1</v>
      </c>
      <c r="F478" s="167">
        <v>45675.593055555597</v>
      </c>
      <c r="G478" s="167">
        <v>45675.613888888904</v>
      </c>
      <c r="H478" t="s">
        <v>6683</v>
      </c>
      <c r="I478" t="s">
        <v>1424</v>
      </c>
      <c r="J478">
        <v>6</v>
      </c>
      <c r="K478">
        <v>1</v>
      </c>
      <c r="L478" t="s">
        <v>1110</v>
      </c>
      <c r="M478" t="s">
        <v>1429</v>
      </c>
      <c r="N478" t="s">
        <v>1102</v>
      </c>
      <c r="O478" t="s">
        <v>1103</v>
      </c>
      <c r="P478" t="s">
        <v>1102</v>
      </c>
      <c r="Q478" t="s">
        <v>1103</v>
      </c>
      <c r="R478" t="s">
        <v>0</v>
      </c>
      <c r="U478">
        <v>0</v>
      </c>
      <c r="V478" t="s">
        <v>6684</v>
      </c>
      <c r="X478">
        <v>0</v>
      </c>
      <c r="Y478">
        <v>0</v>
      </c>
      <c r="AA478">
        <v>0</v>
      </c>
      <c r="AB478">
        <v>0</v>
      </c>
      <c r="AG478">
        <v>2025</v>
      </c>
      <c r="AH478">
        <v>1</v>
      </c>
      <c r="AI478" t="s">
        <v>6685</v>
      </c>
      <c r="AK478" t="s">
        <v>1515</v>
      </c>
    </row>
    <row r="479" spans="1:37" x14ac:dyDescent="0.25">
      <c r="A479" t="s">
        <v>1100</v>
      </c>
      <c r="B479" t="s">
        <v>6682</v>
      </c>
      <c r="C479" t="s">
        <v>1535</v>
      </c>
      <c r="D479" s="167">
        <v>45675.593055555597</v>
      </c>
      <c r="E479">
        <v>1</v>
      </c>
      <c r="F479" s="167">
        <v>45675.593055555597</v>
      </c>
      <c r="G479" s="167">
        <v>45675.613888888904</v>
      </c>
      <c r="H479" t="s">
        <v>6686</v>
      </c>
      <c r="I479" t="s">
        <v>1468</v>
      </c>
      <c r="J479">
        <v>6</v>
      </c>
      <c r="K479">
        <v>1</v>
      </c>
      <c r="L479" t="s">
        <v>1110</v>
      </c>
      <c r="M479" t="s">
        <v>1429</v>
      </c>
      <c r="N479" t="s">
        <v>1102</v>
      </c>
      <c r="O479" t="s">
        <v>1103</v>
      </c>
      <c r="P479" t="s">
        <v>1102</v>
      </c>
      <c r="Q479" t="s">
        <v>1103</v>
      </c>
      <c r="R479" t="s">
        <v>0</v>
      </c>
      <c r="T479" t="s">
        <v>6687</v>
      </c>
      <c r="U479">
        <v>81</v>
      </c>
      <c r="V479" t="s">
        <v>6684</v>
      </c>
      <c r="X479">
        <v>0</v>
      </c>
      <c r="Y479">
        <v>0</v>
      </c>
      <c r="AA479">
        <v>0</v>
      </c>
      <c r="AB479">
        <v>81</v>
      </c>
      <c r="AG479">
        <v>2025</v>
      </c>
      <c r="AH479">
        <v>1</v>
      </c>
      <c r="AI479" t="s">
        <v>6685</v>
      </c>
      <c r="AK479" t="s">
        <v>1515</v>
      </c>
    </row>
    <row r="480" spans="1:37" x14ac:dyDescent="0.25">
      <c r="A480" t="s">
        <v>1100</v>
      </c>
      <c r="B480" t="s">
        <v>6688</v>
      </c>
      <c r="C480" t="s">
        <v>6689</v>
      </c>
      <c r="D480" s="167">
        <v>45675.710416666698</v>
      </c>
      <c r="E480">
        <v>1</v>
      </c>
      <c r="F480" s="167">
        <v>45675.710416666698</v>
      </c>
      <c r="G480" s="167">
        <v>45675.735416666699</v>
      </c>
      <c r="H480" t="s">
        <v>6690</v>
      </c>
      <c r="I480" t="s">
        <v>1479</v>
      </c>
      <c r="J480">
        <v>6</v>
      </c>
      <c r="K480">
        <v>1</v>
      </c>
      <c r="L480" t="s">
        <v>1111</v>
      </c>
      <c r="M480" t="s">
        <v>1437</v>
      </c>
      <c r="N480" t="s">
        <v>1166</v>
      </c>
      <c r="O480" t="s">
        <v>1167</v>
      </c>
      <c r="P480" t="s">
        <v>1166</v>
      </c>
      <c r="Q480" t="s">
        <v>1167</v>
      </c>
      <c r="R480" t="s">
        <v>0</v>
      </c>
      <c r="U480">
        <v>140</v>
      </c>
      <c r="V480" t="s">
        <v>6691</v>
      </c>
      <c r="X480">
        <v>0</v>
      </c>
      <c r="Y480">
        <v>0</v>
      </c>
      <c r="AA480">
        <v>0</v>
      </c>
      <c r="AB480">
        <v>140</v>
      </c>
      <c r="AG480">
        <v>2025</v>
      </c>
      <c r="AH480">
        <v>1</v>
      </c>
      <c r="AI480" t="s">
        <v>6211</v>
      </c>
      <c r="AK480" t="s">
        <v>1515</v>
      </c>
    </row>
    <row r="481" spans="1:38" x14ac:dyDescent="0.25">
      <c r="A481" t="s">
        <v>1100</v>
      </c>
      <c r="B481" t="s">
        <v>6688</v>
      </c>
      <c r="C481" t="s">
        <v>6689</v>
      </c>
      <c r="D481" s="167">
        <v>45675.710416666698</v>
      </c>
      <c r="E481">
        <v>1</v>
      </c>
      <c r="F481" s="167">
        <v>45675.710416666698</v>
      </c>
      <c r="G481" s="167">
        <v>45675.735416666699</v>
      </c>
      <c r="H481" t="s">
        <v>6692</v>
      </c>
      <c r="I481" t="s">
        <v>1514</v>
      </c>
      <c r="J481">
        <v>6</v>
      </c>
      <c r="K481">
        <v>1</v>
      </c>
      <c r="L481" t="s">
        <v>1111</v>
      </c>
      <c r="M481" t="s">
        <v>1437</v>
      </c>
      <c r="N481" t="s">
        <v>1166</v>
      </c>
      <c r="O481" t="s">
        <v>1167</v>
      </c>
      <c r="P481" t="s">
        <v>1166</v>
      </c>
      <c r="Q481" t="s">
        <v>1167</v>
      </c>
      <c r="R481" t="s">
        <v>0</v>
      </c>
      <c r="U481">
        <v>140</v>
      </c>
      <c r="V481" t="s">
        <v>6691</v>
      </c>
      <c r="X481">
        <v>0</v>
      </c>
      <c r="Y481">
        <v>0</v>
      </c>
      <c r="AA481">
        <v>0</v>
      </c>
      <c r="AB481">
        <v>140</v>
      </c>
      <c r="AG481">
        <v>2025</v>
      </c>
      <c r="AH481">
        <v>1</v>
      </c>
      <c r="AI481" t="s">
        <v>6211</v>
      </c>
      <c r="AK481" t="s">
        <v>1515</v>
      </c>
    </row>
    <row r="482" spans="1:38" x14ac:dyDescent="0.25">
      <c r="A482" t="s">
        <v>1100</v>
      </c>
      <c r="B482" t="s">
        <v>6688</v>
      </c>
      <c r="C482" t="s">
        <v>6689</v>
      </c>
      <c r="D482" s="167">
        <v>45675.710416666698</v>
      </c>
      <c r="E482">
        <v>1</v>
      </c>
      <c r="F482" s="167">
        <v>45675.710416666698</v>
      </c>
      <c r="G482" s="167">
        <v>45675.735416666699</v>
      </c>
      <c r="H482" t="s">
        <v>6693</v>
      </c>
      <c r="I482" t="s">
        <v>1431</v>
      </c>
      <c r="J482">
        <v>6</v>
      </c>
      <c r="K482">
        <v>1</v>
      </c>
      <c r="L482" t="s">
        <v>1111</v>
      </c>
      <c r="M482" t="s">
        <v>1437</v>
      </c>
      <c r="N482" t="s">
        <v>1166</v>
      </c>
      <c r="O482" t="s">
        <v>1167</v>
      </c>
      <c r="P482" t="s">
        <v>1166</v>
      </c>
      <c r="Q482" t="s">
        <v>1167</v>
      </c>
      <c r="R482" t="s">
        <v>0</v>
      </c>
      <c r="U482">
        <v>84</v>
      </c>
      <c r="V482" t="s">
        <v>6691</v>
      </c>
      <c r="X482">
        <v>0</v>
      </c>
      <c r="Y482">
        <v>0</v>
      </c>
      <c r="AA482">
        <v>0</v>
      </c>
      <c r="AB482">
        <v>84</v>
      </c>
      <c r="AG482">
        <v>2025</v>
      </c>
      <c r="AH482">
        <v>1</v>
      </c>
      <c r="AI482" t="s">
        <v>6211</v>
      </c>
      <c r="AK482" t="s">
        <v>1515</v>
      </c>
    </row>
    <row r="483" spans="1:38" x14ac:dyDescent="0.25">
      <c r="A483" t="s">
        <v>1100</v>
      </c>
      <c r="B483" t="s">
        <v>6694</v>
      </c>
      <c r="C483" t="s">
        <v>1366</v>
      </c>
      <c r="D483" s="167">
        <v>45675.770833333299</v>
      </c>
      <c r="E483">
        <v>1</v>
      </c>
      <c r="F483" s="167">
        <v>45675.770833333299</v>
      </c>
      <c r="G483" s="167">
        <v>45675.773611111101</v>
      </c>
      <c r="H483" t="s">
        <v>6695</v>
      </c>
      <c r="I483" t="s">
        <v>1430</v>
      </c>
      <c r="J483">
        <v>6</v>
      </c>
      <c r="K483">
        <v>1</v>
      </c>
      <c r="L483" t="s">
        <v>1110</v>
      </c>
      <c r="M483" t="s">
        <v>1429</v>
      </c>
      <c r="N483" t="s">
        <v>1102</v>
      </c>
      <c r="O483" t="s">
        <v>1103</v>
      </c>
      <c r="P483" t="s">
        <v>1102</v>
      </c>
      <c r="Q483" t="s">
        <v>1103</v>
      </c>
      <c r="R483" t="s">
        <v>0</v>
      </c>
      <c r="T483" t="s">
        <v>6696</v>
      </c>
      <c r="U483">
        <v>48</v>
      </c>
      <c r="V483" t="s">
        <v>1741</v>
      </c>
      <c r="X483">
        <v>0</v>
      </c>
      <c r="Y483">
        <v>0</v>
      </c>
      <c r="AA483">
        <v>0</v>
      </c>
      <c r="AB483">
        <v>48</v>
      </c>
      <c r="AG483">
        <v>2025</v>
      </c>
      <c r="AH483">
        <v>1</v>
      </c>
      <c r="AI483" t="s">
        <v>6685</v>
      </c>
      <c r="AK483" t="s">
        <v>1515</v>
      </c>
    </row>
    <row r="484" spans="1:38" x14ac:dyDescent="0.25">
      <c r="A484" t="s">
        <v>1100</v>
      </c>
      <c r="B484" t="s">
        <v>6694</v>
      </c>
      <c r="C484" t="s">
        <v>1366</v>
      </c>
      <c r="D484" s="167">
        <v>45675.770833333299</v>
      </c>
      <c r="E484">
        <v>1</v>
      </c>
      <c r="F484" s="167">
        <v>45675.770833333299</v>
      </c>
      <c r="G484" s="167">
        <v>45675.773611111101</v>
      </c>
      <c r="H484" t="s">
        <v>6697</v>
      </c>
      <c r="I484" t="s">
        <v>1424</v>
      </c>
      <c r="J484">
        <v>6</v>
      </c>
      <c r="K484">
        <v>1</v>
      </c>
      <c r="L484" t="s">
        <v>1110</v>
      </c>
      <c r="M484" t="s">
        <v>1429</v>
      </c>
      <c r="N484" t="s">
        <v>1102</v>
      </c>
      <c r="O484" t="s">
        <v>1103</v>
      </c>
      <c r="P484" t="s">
        <v>1102</v>
      </c>
      <c r="Q484" t="s">
        <v>1103</v>
      </c>
      <c r="R484" t="s">
        <v>0</v>
      </c>
      <c r="U484">
        <v>0</v>
      </c>
      <c r="V484" t="s">
        <v>1741</v>
      </c>
      <c r="X484">
        <v>0</v>
      </c>
      <c r="Y484">
        <v>0</v>
      </c>
      <c r="AA484">
        <v>0</v>
      </c>
      <c r="AB484">
        <v>0</v>
      </c>
      <c r="AG484">
        <v>2025</v>
      </c>
      <c r="AH484">
        <v>1</v>
      </c>
      <c r="AI484" t="s">
        <v>6685</v>
      </c>
      <c r="AK484" t="s">
        <v>1515</v>
      </c>
    </row>
    <row r="485" spans="1:38" x14ac:dyDescent="0.25">
      <c r="A485" t="s">
        <v>1100</v>
      </c>
      <c r="B485" t="s">
        <v>6694</v>
      </c>
      <c r="C485" t="s">
        <v>1366</v>
      </c>
      <c r="D485" s="167">
        <v>45675.770833333299</v>
      </c>
      <c r="E485">
        <v>1</v>
      </c>
      <c r="F485" s="167">
        <v>45675.770833333299</v>
      </c>
      <c r="G485" s="167">
        <v>45675.773611111101</v>
      </c>
      <c r="H485" t="s">
        <v>6698</v>
      </c>
      <c r="I485" t="s">
        <v>1468</v>
      </c>
      <c r="J485">
        <v>6</v>
      </c>
      <c r="K485">
        <v>1</v>
      </c>
      <c r="L485" t="s">
        <v>1110</v>
      </c>
      <c r="M485" t="s">
        <v>1429</v>
      </c>
      <c r="N485" t="s">
        <v>1102</v>
      </c>
      <c r="O485" t="s">
        <v>1103</v>
      </c>
      <c r="P485" t="s">
        <v>1102</v>
      </c>
      <c r="Q485" t="s">
        <v>1103</v>
      </c>
      <c r="R485" t="s">
        <v>0</v>
      </c>
      <c r="T485" t="s">
        <v>6696</v>
      </c>
      <c r="U485">
        <v>72</v>
      </c>
      <c r="V485" t="s">
        <v>1741</v>
      </c>
      <c r="X485">
        <v>0</v>
      </c>
      <c r="Y485">
        <v>0</v>
      </c>
      <c r="AA485">
        <v>0</v>
      </c>
      <c r="AB485">
        <v>72</v>
      </c>
      <c r="AG485">
        <v>2025</v>
      </c>
      <c r="AH485">
        <v>1</v>
      </c>
      <c r="AI485" t="s">
        <v>6685</v>
      </c>
      <c r="AK485" t="s">
        <v>1515</v>
      </c>
    </row>
    <row r="486" spans="1:38" x14ac:dyDescent="0.25">
      <c r="A486" t="s">
        <v>1100</v>
      </c>
      <c r="B486" t="s">
        <v>6699</v>
      </c>
      <c r="C486" t="s">
        <v>1998</v>
      </c>
      <c r="D486" s="167">
        <v>45675.806250000001</v>
      </c>
      <c r="E486">
        <v>1</v>
      </c>
      <c r="F486" s="167">
        <v>45675.806250000001</v>
      </c>
      <c r="G486" s="167">
        <v>45675.863194444399</v>
      </c>
      <c r="H486" t="s">
        <v>6700</v>
      </c>
      <c r="I486" t="s">
        <v>1424</v>
      </c>
      <c r="J486">
        <v>6</v>
      </c>
      <c r="K486">
        <v>1</v>
      </c>
      <c r="L486" t="s">
        <v>1105</v>
      </c>
      <c r="M486" t="s">
        <v>1425</v>
      </c>
      <c r="N486" t="s">
        <v>1166</v>
      </c>
      <c r="O486" t="s">
        <v>1167</v>
      </c>
      <c r="P486" t="s">
        <v>1166</v>
      </c>
      <c r="Q486" t="s">
        <v>1167</v>
      </c>
      <c r="R486" t="s">
        <v>0</v>
      </c>
      <c r="T486" t="s">
        <v>6701</v>
      </c>
      <c r="U486">
        <v>28</v>
      </c>
      <c r="V486" t="s">
        <v>6702</v>
      </c>
      <c r="X486">
        <v>0</v>
      </c>
      <c r="Y486">
        <v>0</v>
      </c>
      <c r="AA486">
        <v>0</v>
      </c>
      <c r="AB486">
        <v>28</v>
      </c>
      <c r="AG486">
        <v>2025</v>
      </c>
      <c r="AH486">
        <v>1</v>
      </c>
      <c r="AI486" t="s">
        <v>6703</v>
      </c>
      <c r="AK486" t="s">
        <v>1515</v>
      </c>
    </row>
    <row r="487" spans="1:38" x14ac:dyDescent="0.25">
      <c r="A487" t="s">
        <v>1100</v>
      </c>
      <c r="B487" t="s">
        <v>6699</v>
      </c>
      <c r="C487" t="s">
        <v>1998</v>
      </c>
      <c r="D487" s="167">
        <v>45675.806250000001</v>
      </c>
      <c r="E487">
        <v>1</v>
      </c>
      <c r="F487" s="167">
        <v>45675.806250000001</v>
      </c>
      <c r="G487" s="167">
        <v>45675.863194444399</v>
      </c>
      <c r="H487" t="s">
        <v>6704</v>
      </c>
      <c r="I487" t="s">
        <v>1465</v>
      </c>
      <c r="J487">
        <v>6</v>
      </c>
      <c r="K487">
        <v>1</v>
      </c>
      <c r="L487" t="s">
        <v>1105</v>
      </c>
      <c r="M487" t="s">
        <v>1425</v>
      </c>
      <c r="N487" t="s">
        <v>1166</v>
      </c>
      <c r="O487" t="s">
        <v>1167</v>
      </c>
      <c r="P487" t="s">
        <v>1166</v>
      </c>
      <c r="Q487" t="s">
        <v>1167</v>
      </c>
      <c r="R487" t="s">
        <v>0</v>
      </c>
      <c r="T487" t="s">
        <v>6701</v>
      </c>
      <c r="U487">
        <v>532</v>
      </c>
      <c r="V487" t="s">
        <v>6702</v>
      </c>
      <c r="X487">
        <v>0</v>
      </c>
      <c r="Y487">
        <v>0</v>
      </c>
      <c r="AA487">
        <v>0</v>
      </c>
      <c r="AB487">
        <v>532</v>
      </c>
      <c r="AG487">
        <v>2025</v>
      </c>
      <c r="AH487">
        <v>1</v>
      </c>
      <c r="AI487" t="s">
        <v>6703</v>
      </c>
      <c r="AK487" t="s">
        <v>1515</v>
      </c>
    </row>
    <row r="488" spans="1:38" x14ac:dyDescent="0.25">
      <c r="A488" t="s">
        <v>1100</v>
      </c>
      <c r="B488" t="s">
        <v>6705</v>
      </c>
      <c r="C488" t="s">
        <v>1971</v>
      </c>
      <c r="D488" s="167">
        <v>45676.468055555597</v>
      </c>
      <c r="E488">
        <v>1</v>
      </c>
      <c r="F488" s="167">
        <v>45676.468055555597</v>
      </c>
      <c r="G488" s="167">
        <v>45676.476388888899</v>
      </c>
      <c r="H488" t="s">
        <v>6706</v>
      </c>
      <c r="I488" t="s">
        <v>1428</v>
      </c>
      <c r="J488">
        <v>6</v>
      </c>
      <c r="K488">
        <v>1</v>
      </c>
      <c r="L488" t="s">
        <v>1300</v>
      </c>
      <c r="M488" t="s">
        <v>5911</v>
      </c>
      <c r="N488" t="s">
        <v>1106</v>
      </c>
      <c r="O488" t="s">
        <v>1107</v>
      </c>
      <c r="P488" t="s">
        <v>1108</v>
      </c>
      <c r="Q488" t="s">
        <v>1109</v>
      </c>
      <c r="R488" t="s">
        <v>0</v>
      </c>
      <c r="U488">
        <v>140</v>
      </c>
      <c r="V488" t="s">
        <v>6707</v>
      </c>
      <c r="X488">
        <v>0</v>
      </c>
      <c r="Y488">
        <v>0</v>
      </c>
      <c r="AA488">
        <v>0</v>
      </c>
      <c r="AB488">
        <v>140</v>
      </c>
      <c r="AG488">
        <v>2025</v>
      </c>
      <c r="AH488">
        <v>1</v>
      </c>
      <c r="AI488" t="s">
        <v>6708</v>
      </c>
      <c r="AK488" t="s">
        <v>1515</v>
      </c>
    </row>
    <row r="489" spans="1:38" x14ac:dyDescent="0.25">
      <c r="A489" t="s">
        <v>1100</v>
      </c>
      <c r="B489" t="s">
        <v>6709</v>
      </c>
      <c r="C489" t="s">
        <v>6356</v>
      </c>
      <c r="D489" s="167">
        <v>45676.497222222199</v>
      </c>
      <c r="E489">
        <v>1</v>
      </c>
      <c r="F489" s="167">
        <v>45676.497222222199</v>
      </c>
      <c r="G489" s="167">
        <v>45676.555555555598</v>
      </c>
      <c r="H489" t="s">
        <v>6710</v>
      </c>
      <c r="I489" t="s">
        <v>1424</v>
      </c>
      <c r="J489">
        <v>6</v>
      </c>
      <c r="K489">
        <v>1</v>
      </c>
      <c r="L489" t="s">
        <v>1300</v>
      </c>
      <c r="M489" t="s">
        <v>5911</v>
      </c>
      <c r="N489" t="s">
        <v>1106</v>
      </c>
      <c r="O489" t="s">
        <v>1107</v>
      </c>
      <c r="P489" t="s">
        <v>1108</v>
      </c>
      <c r="Q489" t="s">
        <v>1109</v>
      </c>
      <c r="R489" t="s">
        <v>6711</v>
      </c>
      <c r="S489" t="s">
        <v>6206</v>
      </c>
      <c r="U489">
        <v>0</v>
      </c>
      <c r="V489" t="s">
        <v>1773</v>
      </c>
      <c r="W489" s="167">
        <v>45693.157638888901</v>
      </c>
      <c r="X489">
        <v>0</v>
      </c>
      <c r="Y489">
        <v>0</v>
      </c>
      <c r="Z489">
        <v>0</v>
      </c>
      <c r="AA489">
        <v>0</v>
      </c>
      <c r="AB489">
        <v>0</v>
      </c>
      <c r="AC489" t="s">
        <v>0</v>
      </c>
      <c r="AG489">
        <v>2025</v>
      </c>
      <c r="AH489">
        <v>1</v>
      </c>
      <c r="AI489" t="s">
        <v>6708</v>
      </c>
      <c r="AJ489" s="167">
        <v>45691.775694444397</v>
      </c>
      <c r="AK489" t="s">
        <v>1426</v>
      </c>
      <c r="AL489" t="s">
        <v>5686</v>
      </c>
    </row>
    <row r="490" spans="1:38" x14ac:dyDescent="0.25">
      <c r="A490" t="s">
        <v>1100</v>
      </c>
      <c r="B490" t="s">
        <v>6709</v>
      </c>
      <c r="C490" t="s">
        <v>6356</v>
      </c>
      <c r="D490" s="167">
        <v>45676.497222222199</v>
      </c>
      <c r="E490">
        <v>1</v>
      </c>
      <c r="F490" s="167">
        <v>45676.497222222199</v>
      </c>
      <c r="G490" s="167">
        <v>45676.555555555598</v>
      </c>
      <c r="H490" t="s">
        <v>6712</v>
      </c>
      <c r="I490" t="s">
        <v>1424</v>
      </c>
      <c r="J490">
        <v>6</v>
      </c>
      <c r="K490">
        <v>1</v>
      </c>
      <c r="L490" t="s">
        <v>1300</v>
      </c>
      <c r="M490" t="s">
        <v>5911</v>
      </c>
      <c r="N490" t="s">
        <v>1106</v>
      </c>
      <c r="O490" t="s">
        <v>1107</v>
      </c>
      <c r="P490" t="s">
        <v>1108</v>
      </c>
      <c r="Q490" t="s">
        <v>1109</v>
      </c>
      <c r="R490" t="s">
        <v>6711</v>
      </c>
      <c r="S490" t="s">
        <v>6206</v>
      </c>
      <c r="U490">
        <v>0</v>
      </c>
      <c r="V490" t="s">
        <v>1773</v>
      </c>
      <c r="W490" s="167">
        <v>45693.157638888901</v>
      </c>
      <c r="X490">
        <v>0</v>
      </c>
      <c r="Y490">
        <v>0</v>
      </c>
      <c r="Z490">
        <v>0</v>
      </c>
      <c r="AA490">
        <v>0</v>
      </c>
      <c r="AB490">
        <v>0</v>
      </c>
      <c r="AC490" t="s">
        <v>0</v>
      </c>
      <c r="AG490">
        <v>2025</v>
      </c>
      <c r="AH490">
        <v>1</v>
      </c>
      <c r="AI490" t="s">
        <v>6708</v>
      </c>
      <c r="AJ490" s="167">
        <v>45691.775694444397</v>
      </c>
      <c r="AK490" t="s">
        <v>1426</v>
      </c>
      <c r="AL490" t="s">
        <v>5686</v>
      </c>
    </row>
    <row r="491" spans="1:38" x14ac:dyDescent="0.25">
      <c r="A491" t="s">
        <v>1100</v>
      </c>
      <c r="B491" t="s">
        <v>6709</v>
      </c>
      <c r="C491" t="s">
        <v>6356</v>
      </c>
      <c r="D491" s="167">
        <v>45676.497222222199</v>
      </c>
      <c r="E491">
        <v>1</v>
      </c>
      <c r="F491" s="167">
        <v>45676.497222222199</v>
      </c>
      <c r="G491" s="167">
        <v>45676.555555555598</v>
      </c>
      <c r="H491" t="s">
        <v>6713</v>
      </c>
      <c r="I491" t="s">
        <v>1465</v>
      </c>
      <c r="J491">
        <v>6</v>
      </c>
      <c r="K491">
        <v>1</v>
      </c>
      <c r="L491" t="s">
        <v>1300</v>
      </c>
      <c r="M491" t="s">
        <v>5911</v>
      </c>
      <c r="N491" t="s">
        <v>1106</v>
      </c>
      <c r="O491" t="s">
        <v>1107</v>
      </c>
      <c r="P491" t="s">
        <v>1108</v>
      </c>
      <c r="Q491" t="s">
        <v>1109</v>
      </c>
      <c r="R491" t="s">
        <v>6711</v>
      </c>
      <c r="S491" t="s">
        <v>6206</v>
      </c>
      <c r="U491">
        <v>665</v>
      </c>
      <c r="V491" t="s">
        <v>1773</v>
      </c>
      <c r="W491" s="167">
        <v>45693.157638888901</v>
      </c>
      <c r="X491">
        <v>0</v>
      </c>
      <c r="Y491">
        <v>0</v>
      </c>
      <c r="Z491">
        <v>665</v>
      </c>
      <c r="AA491">
        <v>665</v>
      </c>
      <c r="AB491">
        <v>0</v>
      </c>
      <c r="AC491" t="s">
        <v>1525</v>
      </c>
      <c r="AD491" t="s">
        <v>1784</v>
      </c>
      <c r="AE491" t="s">
        <v>1725</v>
      </c>
      <c r="AF491" t="s">
        <v>1726</v>
      </c>
      <c r="AG491">
        <v>2025</v>
      </c>
      <c r="AH491">
        <v>1</v>
      </c>
      <c r="AI491" t="s">
        <v>6708</v>
      </c>
      <c r="AJ491" s="167">
        <v>45691.775694444397</v>
      </c>
      <c r="AK491" t="s">
        <v>1426</v>
      </c>
      <c r="AL491" t="s">
        <v>5686</v>
      </c>
    </row>
    <row r="492" spans="1:38" x14ac:dyDescent="0.25">
      <c r="A492" t="s">
        <v>1100</v>
      </c>
      <c r="B492" t="s">
        <v>6714</v>
      </c>
      <c r="C492" t="s">
        <v>5760</v>
      </c>
      <c r="D492" s="167">
        <v>45676.551388888904</v>
      </c>
      <c r="E492">
        <v>1</v>
      </c>
      <c r="F492" s="167">
        <v>45676.551388888904</v>
      </c>
      <c r="G492" s="167">
        <v>45676.645138888904</v>
      </c>
      <c r="H492" t="s">
        <v>6715</v>
      </c>
      <c r="I492" t="s">
        <v>1424</v>
      </c>
      <c r="J492">
        <v>6</v>
      </c>
      <c r="K492">
        <v>1</v>
      </c>
      <c r="L492" t="s">
        <v>1105</v>
      </c>
      <c r="M492" t="s">
        <v>1425</v>
      </c>
      <c r="N492" t="s">
        <v>1102</v>
      </c>
      <c r="O492" t="s">
        <v>1103</v>
      </c>
      <c r="P492" t="s">
        <v>1102</v>
      </c>
      <c r="Q492" t="s">
        <v>1103</v>
      </c>
      <c r="R492" t="s">
        <v>0</v>
      </c>
      <c r="U492">
        <v>0</v>
      </c>
      <c r="V492" t="s">
        <v>2290</v>
      </c>
      <c r="X492">
        <v>0</v>
      </c>
      <c r="Y492">
        <v>0</v>
      </c>
      <c r="AA492">
        <v>0</v>
      </c>
      <c r="AB492">
        <v>0</v>
      </c>
      <c r="AG492">
        <v>2025</v>
      </c>
      <c r="AH492">
        <v>1</v>
      </c>
      <c r="AI492" t="s">
        <v>6002</v>
      </c>
      <c r="AK492" t="s">
        <v>1515</v>
      </c>
    </row>
    <row r="493" spans="1:38" x14ac:dyDescent="0.25">
      <c r="A493" t="s">
        <v>1100</v>
      </c>
      <c r="B493" t="s">
        <v>6714</v>
      </c>
      <c r="C493" t="s">
        <v>5760</v>
      </c>
      <c r="D493" s="167">
        <v>45676.551388888904</v>
      </c>
      <c r="E493">
        <v>1</v>
      </c>
      <c r="F493" s="167">
        <v>45676.551388888904</v>
      </c>
      <c r="G493" s="167">
        <v>45676.645138888904</v>
      </c>
      <c r="H493" t="s">
        <v>6716</v>
      </c>
      <c r="I493" t="s">
        <v>1424</v>
      </c>
      <c r="J493">
        <v>6</v>
      </c>
      <c r="K493">
        <v>1</v>
      </c>
      <c r="L493" t="s">
        <v>1105</v>
      </c>
      <c r="M493" t="s">
        <v>1425</v>
      </c>
      <c r="N493" t="s">
        <v>1102</v>
      </c>
      <c r="O493" t="s">
        <v>1103</v>
      </c>
      <c r="P493" t="s">
        <v>1102</v>
      </c>
      <c r="Q493" t="s">
        <v>1103</v>
      </c>
      <c r="R493" t="s">
        <v>0</v>
      </c>
      <c r="U493">
        <v>0</v>
      </c>
      <c r="V493" t="s">
        <v>2290</v>
      </c>
      <c r="X493">
        <v>0</v>
      </c>
      <c r="Y493">
        <v>0</v>
      </c>
      <c r="AA493">
        <v>0</v>
      </c>
      <c r="AB493">
        <v>0</v>
      </c>
      <c r="AG493">
        <v>2025</v>
      </c>
      <c r="AH493">
        <v>1</v>
      </c>
      <c r="AI493" t="s">
        <v>6002</v>
      </c>
      <c r="AK493" t="s">
        <v>1515</v>
      </c>
    </row>
    <row r="494" spans="1:38" x14ac:dyDescent="0.25">
      <c r="A494" t="s">
        <v>1100</v>
      </c>
      <c r="B494" t="s">
        <v>6714</v>
      </c>
      <c r="C494" t="s">
        <v>5760</v>
      </c>
      <c r="D494" s="167">
        <v>45676.551388888904</v>
      </c>
      <c r="E494">
        <v>1</v>
      </c>
      <c r="F494" s="167">
        <v>45676.551388888904</v>
      </c>
      <c r="G494" s="167">
        <v>45676.645138888904</v>
      </c>
      <c r="H494" t="s">
        <v>6717</v>
      </c>
      <c r="I494" t="s">
        <v>1481</v>
      </c>
      <c r="J494">
        <v>6</v>
      </c>
      <c r="K494">
        <v>1</v>
      </c>
      <c r="L494" t="s">
        <v>1105</v>
      </c>
      <c r="M494" t="s">
        <v>1425</v>
      </c>
      <c r="N494" t="s">
        <v>1102</v>
      </c>
      <c r="O494" t="s">
        <v>1103</v>
      </c>
      <c r="P494" t="s">
        <v>1102</v>
      </c>
      <c r="Q494" t="s">
        <v>1103</v>
      </c>
      <c r="R494" t="s">
        <v>0</v>
      </c>
      <c r="T494" t="s">
        <v>6718</v>
      </c>
      <c r="U494">
        <v>240</v>
      </c>
      <c r="V494" t="s">
        <v>2290</v>
      </c>
      <c r="X494">
        <v>0</v>
      </c>
      <c r="Y494">
        <v>0</v>
      </c>
      <c r="AA494">
        <v>0</v>
      </c>
      <c r="AB494">
        <v>240</v>
      </c>
      <c r="AG494">
        <v>2025</v>
      </c>
      <c r="AH494">
        <v>1</v>
      </c>
      <c r="AI494" t="s">
        <v>6002</v>
      </c>
      <c r="AK494" t="s">
        <v>1515</v>
      </c>
    </row>
    <row r="495" spans="1:38" x14ac:dyDescent="0.25">
      <c r="A495" t="s">
        <v>1100</v>
      </c>
      <c r="B495" t="s">
        <v>6714</v>
      </c>
      <c r="C495" t="s">
        <v>5760</v>
      </c>
      <c r="D495" s="167">
        <v>45676.551388888904</v>
      </c>
      <c r="E495">
        <v>1</v>
      </c>
      <c r="F495" s="167">
        <v>45676.551388888904</v>
      </c>
      <c r="G495" s="167">
        <v>45676.645138888904</v>
      </c>
      <c r="H495" t="s">
        <v>6719</v>
      </c>
      <c r="I495" t="s">
        <v>1483</v>
      </c>
      <c r="J495">
        <v>6</v>
      </c>
      <c r="K495">
        <v>1</v>
      </c>
      <c r="L495" t="s">
        <v>1105</v>
      </c>
      <c r="M495" t="s">
        <v>1425</v>
      </c>
      <c r="N495" t="s">
        <v>1102</v>
      </c>
      <c r="O495" t="s">
        <v>1103</v>
      </c>
      <c r="P495" t="s">
        <v>1102</v>
      </c>
      <c r="Q495" t="s">
        <v>1103</v>
      </c>
      <c r="R495" t="s">
        <v>0</v>
      </c>
      <c r="T495" t="s">
        <v>6720</v>
      </c>
      <c r="U495">
        <v>528</v>
      </c>
      <c r="V495" t="s">
        <v>2290</v>
      </c>
      <c r="X495">
        <v>0</v>
      </c>
      <c r="Y495">
        <v>0</v>
      </c>
      <c r="AA495">
        <v>0</v>
      </c>
      <c r="AB495">
        <v>528</v>
      </c>
      <c r="AG495">
        <v>2025</v>
      </c>
      <c r="AH495">
        <v>1</v>
      </c>
      <c r="AI495" t="s">
        <v>6002</v>
      </c>
      <c r="AK495" t="s">
        <v>1515</v>
      </c>
    </row>
    <row r="496" spans="1:38" x14ac:dyDescent="0.25">
      <c r="A496" t="s">
        <v>1100</v>
      </c>
      <c r="B496" t="s">
        <v>6721</v>
      </c>
      <c r="C496" t="s">
        <v>6722</v>
      </c>
      <c r="D496" s="167">
        <v>45676.567361111098</v>
      </c>
      <c r="E496">
        <v>1</v>
      </c>
      <c r="F496" s="167">
        <v>45676.567361111098</v>
      </c>
      <c r="G496" s="167">
        <v>45676.604861111096</v>
      </c>
      <c r="H496" t="s">
        <v>6723</v>
      </c>
      <c r="I496" t="s">
        <v>1982</v>
      </c>
      <c r="J496">
        <v>6</v>
      </c>
      <c r="K496">
        <v>1</v>
      </c>
      <c r="L496" t="s">
        <v>1300</v>
      </c>
      <c r="M496" t="s">
        <v>5911</v>
      </c>
      <c r="N496" t="s">
        <v>1166</v>
      </c>
      <c r="O496" t="s">
        <v>1167</v>
      </c>
      <c r="P496" t="s">
        <v>1166</v>
      </c>
      <c r="Q496" t="s">
        <v>1167</v>
      </c>
      <c r="R496" t="s">
        <v>0</v>
      </c>
      <c r="U496">
        <v>56</v>
      </c>
      <c r="V496" t="s">
        <v>6724</v>
      </c>
      <c r="X496">
        <v>0</v>
      </c>
      <c r="Y496">
        <v>0</v>
      </c>
      <c r="AA496">
        <v>0</v>
      </c>
      <c r="AB496">
        <v>56</v>
      </c>
      <c r="AG496">
        <v>2025</v>
      </c>
      <c r="AH496">
        <v>1</v>
      </c>
      <c r="AI496" t="s">
        <v>6725</v>
      </c>
      <c r="AK496" t="s">
        <v>1515</v>
      </c>
    </row>
    <row r="497" spans="1:38" x14ac:dyDescent="0.25">
      <c r="A497" t="s">
        <v>1100</v>
      </c>
      <c r="B497" t="s">
        <v>6721</v>
      </c>
      <c r="C497" t="s">
        <v>6722</v>
      </c>
      <c r="D497" s="167">
        <v>45676.567361111098</v>
      </c>
      <c r="E497">
        <v>1</v>
      </c>
      <c r="F497" s="167">
        <v>45676.567361111098</v>
      </c>
      <c r="G497" s="167">
        <v>45676.604861111096</v>
      </c>
      <c r="H497" t="s">
        <v>6726</v>
      </c>
      <c r="I497" t="s">
        <v>1424</v>
      </c>
      <c r="J497">
        <v>6</v>
      </c>
      <c r="K497">
        <v>1</v>
      </c>
      <c r="L497" t="s">
        <v>1300</v>
      </c>
      <c r="M497" t="s">
        <v>5911</v>
      </c>
      <c r="N497" t="s">
        <v>1166</v>
      </c>
      <c r="O497" t="s">
        <v>1167</v>
      </c>
      <c r="P497" t="s">
        <v>1166</v>
      </c>
      <c r="Q497" t="s">
        <v>1167</v>
      </c>
      <c r="R497" t="s">
        <v>0</v>
      </c>
      <c r="U497">
        <v>28</v>
      </c>
      <c r="V497" t="s">
        <v>6724</v>
      </c>
      <c r="X497">
        <v>0</v>
      </c>
      <c r="Y497">
        <v>0</v>
      </c>
      <c r="AA497">
        <v>0</v>
      </c>
      <c r="AB497">
        <v>28</v>
      </c>
      <c r="AG497">
        <v>2025</v>
      </c>
      <c r="AH497">
        <v>1</v>
      </c>
      <c r="AI497" t="s">
        <v>6725</v>
      </c>
      <c r="AK497" t="s">
        <v>1515</v>
      </c>
    </row>
    <row r="498" spans="1:38" x14ac:dyDescent="0.25">
      <c r="A498" t="s">
        <v>1100</v>
      </c>
      <c r="B498" t="s">
        <v>6721</v>
      </c>
      <c r="C498" t="s">
        <v>6722</v>
      </c>
      <c r="D498" s="167">
        <v>45676.567361111098</v>
      </c>
      <c r="E498">
        <v>1</v>
      </c>
      <c r="F498" s="167">
        <v>45676.567361111098</v>
      </c>
      <c r="G498" s="167">
        <v>45676.604861111096</v>
      </c>
      <c r="H498" t="s">
        <v>6727</v>
      </c>
      <c r="I498" t="s">
        <v>1424</v>
      </c>
      <c r="J498">
        <v>6</v>
      </c>
      <c r="K498">
        <v>1</v>
      </c>
      <c r="L498" t="s">
        <v>1300</v>
      </c>
      <c r="M498" t="s">
        <v>5911</v>
      </c>
      <c r="N498" t="s">
        <v>1166</v>
      </c>
      <c r="O498" t="s">
        <v>1167</v>
      </c>
      <c r="P498" t="s">
        <v>1166</v>
      </c>
      <c r="Q498" t="s">
        <v>1167</v>
      </c>
      <c r="R498" t="s">
        <v>0</v>
      </c>
      <c r="U498">
        <v>28</v>
      </c>
      <c r="V498" t="s">
        <v>6724</v>
      </c>
      <c r="X498">
        <v>0</v>
      </c>
      <c r="Y498">
        <v>0</v>
      </c>
      <c r="AA498">
        <v>0</v>
      </c>
      <c r="AB498">
        <v>28</v>
      </c>
      <c r="AG498">
        <v>2025</v>
      </c>
      <c r="AH498">
        <v>1</v>
      </c>
      <c r="AI498" t="s">
        <v>6725</v>
      </c>
      <c r="AK498" t="s">
        <v>1515</v>
      </c>
    </row>
    <row r="499" spans="1:38" x14ac:dyDescent="0.25">
      <c r="A499" t="s">
        <v>1100</v>
      </c>
      <c r="B499" t="s">
        <v>6721</v>
      </c>
      <c r="C499" t="s">
        <v>6722</v>
      </c>
      <c r="D499" s="167">
        <v>45676.567361111098</v>
      </c>
      <c r="E499">
        <v>1</v>
      </c>
      <c r="F499" s="167">
        <v>45676.567361111098</v>
      </c>
      <c r="G499" s="167">
        <v>45676.604861111096</v>
      </c>
      <c r="H499" t="s">
        <v>6728</v>
      </c>
      <c r="I499" t="s">
        <v>1424</v>
      </c>
      <c r="J499">
        <v>6</v>
      </c>
      <c r="K499">
        <v>1</v>
      </c>
      <c r="L499" t="s">
        <v>1300</v>
      </c>
      <c r="M499" t="s">
        <v>5911</v>
      </c>
      <c r="N499" t="s">
        <v>1166</v>
      </c>
      <c r="O499" t="s">
        <v>1167</v>
      </c>
      <c r="P499" t="s">
        <v>1166</v>
      </c>
      <c r="Q499" t="s">
        <v>1167</v>
      </c>
      <c r="R499" t="s">
        <v>0</v>
      </c>
      <c r="U499">
        <v>28</v>
      </c>
      <c r="V499" t="s">
        <v>6724</v>
      </c>
      <c r="X499">
        <v>0</v>
      </c>
      <c r="Y499">
        <v>0</v>
      </c>
      <c r="AA499">
        <v>0</v>
      </c>
      <c r="AB499">
        <v>28</v>
      </c>
      <c r="AG499">
        <v>2025</v>
      </c>
      <c r="AH499">
        <v>1</v>
      </c>
      <c r="AI499" t="s">
        <v>6725</v>
      </c>
      <c r="AK499" t="s">
        <v>1515</v>
      </c>
    </row>
    <row r="500" spans="1:38" x14ac:dyDescent="0.25">
      <c r="A500" t="s">
        <v>1100</v>
      </c>
      <c r="B500" t="s">
        <v>6721</v>
      </c>
      <c r="C500" t="s">
        <v>6722</v>
      </c>
      <c r="D500" s="167">
        <v>45676.567361111098</v>
      </c>
      <c r="E500">
        <v>1</v>
      </c>
      <c r="F500" s="167">
        <v>45676.567361111098</v>
      </c>
      <c r="G500" s="167">
        <v>45676.604861111096</v>
      </c>
      <c r="H500" t="s">
        <v>6729</v>
      </c>
      <c r="I500" t="s">
        <v>1431</v>
      </c>
      <c r="J500">
        <v>6</v>
      </c>
      <c r="K500">
        <v>1</v>
      </c>
      <c r="L500" t="s">
        <v>1300</v>
      </c>
      <c r="M500" t="s">
        <v>5911</v>
      </c>
      <c r="N500" t="s">
        <v>1166</v>
      </c>
      <c r="O500" t="s">
        <v>1167</v>
      </c>
      <c r="P500" t="s">
        <v>1166</v>
      </c>
      <c r="Q500" t="s">
        <v>1167</v>
      </c>
      <c r="R500" t="s">
        <v>0</v>
      </c>
      <c r="U500">
        <v>84</v>
      </c>
      <c r="V500" t="s">
        <v>6724</v>
      </c>
      <c r="X500">
        <v>0</v>
      </c>
      <c r="Y500">
        <v>0</v>
      </c>
      <c r="AA500">
        <v>0</v>
      </c>
      <c r="AB500">
        <v>84</v>
      </c>
      <c r="AG500">
        <v>2025</v>
      </c>
      <c r="AH500">
        <v>1</v>
      </c>
      <c r="AI500" t="s">
        <v>6725</v>
      </c>
      <c r="AK500" t="s">
        <v>1515</v>
      </c>
    </row>
    <row r="501" spans="1:38" x14ac:dyDescent="0.25">
      <c r="A501" t="s">
        <v>1100</v>
      </c>
      <c r="B501" t="s">
        <v>6721</v>
      </c>
      <c r="C501" t="s">
        <v>6722</v>
      </c>
      <c r="D501" s="167">
        <v>45676.567361111098</v>
      </c>
      <c r="E501">
        <v>1</v>
      </c>
      <c r="F501" s="167">
        <v>45676.567361111098</v>
      </c>
      <c r="G501" s="167">
        <v>45676.604861111096</v>
      </c>
      <c r="H501" t="s">
        <v>6730</v>
      </c>
      <c r="I501" t="s">
        <v>1438</v>
      </c>
      <c r="J501">
        <v>6</v>
      </c>
      <c r="K501">
        <v>1</v>
      </c>
      <c r="L501" t="s">
        <v>1300</v>
      </c>
      <c r="M501" t="s">
        <v>5911</v>
      </c>
      <c r="N501" t="s">
        <v>1166</v>
      </c>
      <c r="O501" t="s">
        <v>1167</v>
      </c>
      <c r="P501" t="s">
        <v>1166</v>
      </c>
      <c r="Q501" t="s">
        <v>1167</v>
      </c>
      <c r="R501" t="s">
        <v>0</v>
      </c>
      <c r="U501">
        <v>44.8</v>
      </c>
      <c r="V501" t="s">
        <v>6724</v>
      </c>
      <c r="X501">
        <v>0</v>
      </c>
      <c r="Y501">
        <v>0</v>
      </c>
      <c r="AA501">
        <v>0</v>
      </c>
      <c r="AB501">
        <v>44.8</v>
      </c>
      <c r="AG501">
        <v>2025</v>
      </c>
      <c r="AH501">
        <v>1</v>
      </c>
      <c r="AI501" t="s">
        <v>6725</v>
      </c>
      <c r="AK501" t="s">
        <v>1515</v>
      </c>
    </row>
    <row r="502" spans="1:38" x14ac:dyDescent="0.25">
      <c r="A502" t="s">
        <v>1100</v>
      </c>
      <c r="B502" t="s">
        <v>6721</v>
      </c>
      <c r="C502" t="s">
        <v>6722</v>
      </c>
      <c r="D502" s="167">
        <v>45676.567361111098</v>
      </c>
      <c r="E502">
        <v>1</v>
      </c>
      <c r="F502" s="167">
        <v>45676.567361111098</v>
      </c>
      <c r="G502" s="167">
        <v>45676.604861111096</v>
      </c>
      <c r="H502" t="s">
        <v>6731</v>
      </c>
      <c r="I502" t="s">
        <v>1439</v>
      </c>
      <c r="J502">
        <v>6</v>
      </c>
      <c r="K502">
        <v>1</v>
      </c>
      <c r="L502" t="s">
        <v>1300</v>
      </c>
      <c r="M502" t="s">
        <v>5911</v>
      </c>
      <c r="N502" t="s">
        <v>1166</v>
      </c>
      <c r="O502" t="s">
        <v>1167</v>
      </c>
      <c r="P502" t="s">
        <v>1166</v>
      </c>
      <c r="Q502" t="s">
        <v>1167</v>
      </c>
      <c r="R502" t="s">
        <v>0</v>
      </c>
      <c r="U502">
        <v>28</v>
      </c>
      <c r="V502" t="s">
        <v>6724</v>
      </c>
      <c r="X502">
        <v>0</v>
      </c>
      <c r="Y502">
        <v>0</v>
      </c>
      <c r="AA502">
        <v>0</v>
      </c>
      <c r="AB502">
        <v>28</v>
      </c>
      <c r="AG502">
        <v>2025</v>
      </c>
      <c r="AH502">
        <v>1</v>
      </c>
      <c r="AI502" t="s">
        <v>6725</v>
      </c>
      <c r="AK502" t="s">
        <v>1515</v>
      </c>
    </row>
    <row r="503" spans="1:38" x14ac:dyDescent="0.25">
      <c r="A503" t="s">
        <v>1100</v>
      </c>
      <c r="B503" t="s">
        <v>6721</v>
      </c>
      <c r="C503" t="s">
        <v>6722</v>
      </c>
      <c r="D503" s="167">
        <v>45676.567361111098</v>
      </c>
      <c r="E503">
        <v>1</v>
      </c>
      <c r="F503" s="167">
        <v>45676.567361111098</v>
      </c>
      <c r="G503" s="167">
        <v>45676.604861111096</v>
      </c>
      <c r="H503" t="s">
        <v>6732</v>
      </c>
      <c r="I503" t="s">
        <v>1440</v>
      </c>
      <c r="J503">
        <v>6</v>
      </c>
      <c r="K503">
        <v>1</v>
      </c>
      <c r="L503" t="s">
        <v>1300</v>
      </c>
      <c r="M503" t="s">
        <v>5911</v>
      </c>
      <c r="N503" t="s">
        <v>1166</v>
      </c>
      <c r="O503" t="s">
        <v>1167</v>
      </c>
      <c r="P503" t="s">
        <v>1166</v>
      </c>
      <c r="Q503" t="s">
        <v>1167</v>
      </c>
      <c r="R503" t="s">
        <v>0</v>
      </c>
      <c r="U503">
        <v>56</v>
      </c>
      <c r="V503" t="s">
        <v>6724</v>
      </c>
      <c r="X503">
        <v>0</v>
      </c>
      <c r="Y503">
        <v>0</v>
      </c>
      <c r="AA503">
        <v>0</v>
      </c>
      <c r="AB503">
        <v>56</v>
      </c>
      <c r="AG503">
        <v>2025</v>
      </c>
      <c r="AH503">
        <v>1</v>
      </c>
      <c r="AI503" t="s">
        <v>6725</v>
      </c>
      <c r="AK503" t="s">
        <v>1515</v>
      </c>
    </row>
    <row r="504" spans="1:38" x14ac:dyDescent="0.25">
      <c r="A504" t="s">
        <v>1100</v>
      </c>
      <c r="B504" t="s">
        <v>6721</v>
      </c>
      <c r="C504" t="s">
        <v>6722</v>
      </c>
      <c r="D504" s="167">
        <v>45676.567361111098</v>
      </c>
      <c r="E504">
        <v>1</v>
      </c>
      <c r="F504" s="167">
        <v>45676.567361111098</v>
      </c>
      <c r="G504" s="167">
        <v>45676.604861111096</v>
      </c>
      <c r="H504" t="s">
        <v>6733</v>
      </c>
      <c r="I504" t="s">
        <v>1441</v>
      </c>
      <c r="J504">
        <v>6</v>
      </c>
      <c r="K504">
        <v>1</v>
      </c>
      <c r="L504" t="s">
        <v>1300</v>
      </c>
      <c r="M504" t="s">
        <v>5911</v>
      </c>
      <c r="N504" t="s">
        <v>1166</v>
      </c>
      <c r="O504" t="s">
        <v>1167</v>
      </c>
      <c r="P504" t="s">
        <v>1166</v>
      </c>
      <c r="Q504" t="s">
        <v>1167</v>
      </c>
      <c r="R504" t="s">
        <v>0</v>
      </c>
      <c r="U504">
        <v>42</v>
      </c>
      <c r="V504" t="s">
        <v>6724</v>
      </c>
      <c r="X504">
        <v>0</v>
      </c>
      <c r="Y504">
        <v>0</v>
      </c>
      <c r="AA504">
        <v>0</v>
      </c>
      <c r="AB504">
        <v>42</v>
      </c>
      <c r="AG504">
        <v>2025</v>
      </c>
      <c r="AH504">
        <v>1</v>
      </c>
      <c r="AI504" t="s">
        <v>6725</v>
      </c>
      <c r="AK504" t="s">
        <v>1515</v>
      </c>
    </row>
    <row r="505" spans="1:38" x14ac:dyDescent="0.25">
      <c r="A505" t="s">
        <v>1100</v>
      </c>
      <c r="B505" t="s">
        <v>6734</v>
      </c>
      <c r="C505" t="s">
        <v>6735</v>
      </c>
      <c r="D505" s="167">
        <v>45676.6069444444</v>
      </c>
      <c r="E505">
        <v>1</v>
      </c>
      <c r="F505" s="167">
        <v>45676.6069444444</v>
      </c>
      <c r="G505" s="167">
        <v>45676.655555555597</v>
      </c>
      <c r="H505" t="s">
        <v>6736</v>
      </c>
      <c r="I505" t="s">
        <v>1430</v>
      </c>
      <c r="J505">
        <v>6</v>
      </c>
      <c r="K505">
        <v>1</v>
      </c>
      <c r="L505" t="s">
        <v>1300</v>
      </c>
      <c r="M505" t="s">
        <v>5911</v>
      </c>
      <c r="N505" t="s">
        <v>1166</v>
      </c>
      <c r="O505" t="s">
        <v>1167</v>
      </c>
      <c r="P505" t="s">
        <v>1166</v>
      </c>
      <c r="Q505" t="s">
        <v>1167</v>
      </c>
      <c r="R505" t="s">
        <v>0</v>
      </c>
      <c r="U505">
        <v>56</v>
      </c>
      <c r="V505" t="s">
        <v>1751</v>
      </c>
      <c r="X505">
        <v>0</v>
      </c>
      <c r="Y505">
        <v>0</v>
      </c>
      <c r="AA505">
        <v>0</v>
      </c>
      <c r="AB505">
        <v>56</v>
      </c>
      <c r="AG505">
        <v>2025</v>
      </c>
      <c r="AH505">
        <v>1</v>
      </c>
      <c r="AI505" t="s">
        <v>6737</v>
      </c>
      <c r="AK505" t="s">
        <v>1515</v>
      </c>
    </row>
    <row r="506" spans="1:38" x14ac:dyDescent="0.25">
      <c r="A506" t="s">
        <v>1100</v>
      </c>
      <c r="B506" t="s">
        <v>6734</v>
      </c>
      <c r="C506" t="s">
        <v>6735</v>
      </c>
      <c r="D506" s="167">
        <v>45676.6069444444</v>
      </c>
      <c r="E506">
        <v>1</v>
      </c>
      <c r="F506" s="167">
        <v>45676.6069444444</v>
      </c>
      <c r="G506" s="167">
        <v>45676.655555555597</v>
      </c>
      <c r="H506" t="s">
        <v>6738</v>
      </c>
      <c r="I506" t="s">
        <v>1424</v>
      </c>
      <c r="J506">
        <v>6</v>
      </c>
      <c r="K506">
        <v>1</v>
      </c>
      <c r="L506" t="s">
        <v>1300</v>
      </c>
      <c r="M506" t="s">
        <v>5911</v>
      </c>
      <c r="N506" t="s">
        <v>1166</v>
      </c>
      <c r="O506" t="s">
        <v>1167</v>
      </c>
      <c r="P506" t="s">
        <v>1166</v>
      </c>
      <c r="Q506" t="s">
        <v>1167</v>
      </c>
      <c r="R506" t="s">
        <v>0</v>
      </c>
      <c r="U506">
        <v>28</v>
      </c>
      <c r="V506" t="s">
        <v>1751</v>
      </c>
      <c r="X506">
        <v>0</v>
      </c>
      <c r="Y506">
        <v>0</v>
      </c>
      <c r="AA506">
        <v>0</v>
      </c>
      <c r="AB506">
        <v>28</v>
      </c>
      <c r="AG506">
        <v>2025</v>
      </c>
      <c r="AH506">
        <v>1</v>
      </c>
      <c r="AI506" t="s">
        <v>6737</v>
      </c>
      <c r="AK506" t="s">
        <v>1515</v>
      </c>
    </row>
    <row r="507" spans="1:38" x14ac:dyDescent="0.25">
      <c r="A507" t="s">
        <v>1100</v>
      </c>
      <c r="B507" t="s">
        <v>6734</v>
      </c>
      <c r="C507" t="s">
        <v>6735</v>
      </c>
      <c r="D507" s="167">
        <v>45676.6069444444</v>
      </c>
      <c r="E507">
        <v>1</v>
      </c>
      <c r="F507" s="167">
        <v>45676.6069444444</v>
      </c>
      <c r="G507" s="167">
        <v>45676.655555555597</v>
      </c>
      <c r="H507" t="s">
        <v>6739</v>
      </c>
      <c r="I507" t="s">
        <v>1432</v>
      </c>
      <c r="J507">
        <v>6</v>
      </c>
      <c r="K507">
        <v>1</v>
      </c>
      <c r="L507" t="s">
        <v>1300</v>
      </c>
      <c r="M507" t="s">
        <v>5911</v>
      </c>
      <c r="N507" t="s">
        <v>1166</v>
      </c>
      <c r="O507" t="s">
        <v>1167</v>
      </c>
      <c r="P507" t="s">
        <v>1166</v>
      </c>
      <c r="Q507" t="s">
        <v>1167</v>
      </c>
      <c r="R507" t="s">
        <v>0</v>
      </c>
      <c r="U507">
        <v>246.4</v>
      </c>
      <c r="V507" t="s">
        <v>1751</v>
      </c>
      <c r="X507">
        <v>0</v>
      </c>
      <c r="Y507">
        <v>0</v>
      </c>
      <c r="AA507">
        <v>0</v>
      </c>
      <c r="AB507">
        <v>246.4</v>
      </c>
      <c r="AG507">
        <v>2025</v>
      </c>
      <c r="AH507">
        <v>1</v>
      </c>
      <c r="AI507" t="s">
        <v>6737</v>
      </c>
      <c r="AK507" t="s">
        <v>1515</v>
      </c>
    </row>
    <row r="508" spans="1:38" x14ac:dyDescent="0.25">
      <c r="A508" t="s">
        <v>1100</v>
      </c>
      <c r="B508" t="s">
        <v>6740</v>
      </c>
      <c r="C508" t="s">
        <v>2502</v>
      </c>
      <c r="D508" s="167">
        <v>45676.675694444399</v>
      </c>
      <c r="E508">
        <v>1</v>
      </c>
      <c r="F508" s="167">
        <v>45676.675694444399</v>
      </c>
      <c r="G508" s="167">
        <v>45676.706250000003</v>
      </c>
      <c r="H508" t="s">
        <v>6741</v>
      </c>
      <c r="I508" t="s">
        <v>1424</v>
      </c>
      <c r="J508">
        <v>6</v>
      </c>
      <c r="K508">
        <v>1</v>
      </c>
      <c r="L508" t="s">
        <v>1110</v>
      </c>
      <c r="M508" t="s">
        <v>1429</v>
      </c>
      <c r="N508" t="s">
        <v>1102</v>
      </c>
      <c r="O508" t="s">
        <v>1103</v>
      </c>
      <c r="P508" t="s">
        <v>1102</v>
      </c>
      <c r="Q508" t="s">
        <v>1103</v>
      </c>
      <c r="R508" t="s">
        <v>0</v>
      </c>
      <c r="U508">
        <v>0</v>
      </c>
      <c r="V508" t="s">
        <v>6742</v>
      </c>
      <c r="X508">
        <v>0</v>
      </c>
      <c r="Y508">
        <v>0</v>
      </c>
      <c r="AA508">
        <v>0</v>
      </c>
      <c r="AB508">
        <v>0</v>
      </c>
      <c r="AG508">
        <v>2025</v>
      </c>
      <c r="AH508">
        <v>1</v>
      </c>
      <c r="AI508" t="s">
        <v>6156</v>
      </c>
      <c r="AK508" t="s">
        <v>1515</v>
      </c>
    </row>
    <row r="509" spans="1:38" x14ac:dyDescent="0.25">
      <c r="A509" t="s">
        <v>1100</v>
      </c>
      <c r="B509" t="s">
        <v>6740</v>
      </c>
      <c r="C509" t="s">
        <v>2502</v>
      </c>
      <c r="D509" s="167">
        <v>45676.675694444399</v>
      </c>
      <c r="E509">
        <v>1</v>
      </c>
      <c r="F509" s="167">
        <v>45676.675694444399</v>
      </c>
      <c r="G509" s="167">
        <v>45676.706250000003</v>
      </c>
      <c r="H509" t="s">
        <v>6743</v>
      </c>
      <c r="I509" t="s">
        <v>1442</v>
      </c>
      <c r="J509">
        <v>6</v>
      </c>
      <c r="K509">
        <v>1</v>
      </c>
      <c r="L509" t="s">
        <v>1110</v>
      </c>
      <c r="M509" t="s">
        <v>1429</v>
      </c>
      <c r="N509" t="s">
        <v>1102</v>
      </c>
      <c r="O509" t="s">
        <v>1103</v>
      </c>
      <c r="P509" t="s">
        <v>1102</v>
      </c>
      <c r="Q509" t="s">
        <v>1103</v>
      </c>
      <c r="R509" t="s">
        <v>0</v>
      </c>
      <c r="T509" t="s">
        <v>6744</v>
      </c>
      <c r="U509">
        <v>120</v>
      </c>
      <c r="V509" t="s">
        <v>6742</v>
      </c>
      <c r="X509">
        <v>0</v>
      </c>
      <c r="Y509">
        <v>0</v>
      </c>
      <c r="AA509">
        <v>0</v>
      </c>
      <c r="AB509">
        <v>120</v>
      </c>
      <c r="AG509">
        <v>2025</v>
      </c>
      <c r="AH509">
        <v>1</v>
      </c>
      <c r="AI509" t="s">
        <v>6156</v>
      </c>
      <c r="AK509" t="s">
        <v>1515</v>
      </c>
    </row>
    <row r="510" spans="1:38" x14ac:dyDescent="0.25">
      <c r="A510" t="s">
        <v>1100</v>
      </c>
      <c r="B510" t="s">
        <v>6740</v>
      </c>
      <c r="C510" t="s">
        <v>2502</v>
      </c>
      <c r="D510" s="167">
        <v>45676.675694444399</v>
      </c>
      <c r="E510">
        <v>1</v>
      </c>
      <c r="F510" s="167">
        <v>45676.675694444399</v>
      </c>
      <c r="G510" s="167">
        <v>45676.706250000003</v>
      </c>
      <c r="H510" t="s">
        <v>6745</v>
      </c>
      <c r="I510" t="s">
        <v>1443</v>
      </c>
      <c r="J510">
        <v>6</v>
      </c>
      <c r="K510">
        <v>1</v>
      </c>
      <c r="L510" t="s">
        <v>1110</v>
      </c>
      <c r="M510" t="s">
        <v>1429</v>
      </c>
      <c r="N510" t="s">
        <v>1102</v>
      </c>
      <c r="O510" t="s">
        <v>1103</v>
      </c>
      <c r="P510" t="s">
        <v>1102</v>
      </c>
      <c r="Q510" t="s">
        <v>1103</v>
      </c>
      <c r="R510" t="s">
        <v>0</v>
      </c>
      <c r="T510" t="s">
        <v>6746</v>
      </c>
      <c r="U510">
        <v>144</v>
      </c>
      <c r="V510" t="s">
        <v>6742</v>
      </c>
      <c r="X510">
        <v>0</v>
      </c>
      <c r="Y510">
        <v>0</v>
      </c>
      <c r="AA510">
        <v>0</v>
      </c>
      <c r="AB510">
        <v>144</v>
      </c>
      <c r="AG510">
        <v>2025</v>
      </c>
      <c r="AH510">
        <v>1</v>
      </c>
      <c r="AI510" t="s">
        <v>6156</v>
      </c>
      <c r="AK510" t="s">
        <v>1515</v>
      </c>
    </row>
    <row r="511" spans="1:38" x14ac:dyDescent="0.25">
      <c r="A511" t="s">
        <v>1100</v>
      </c>
      <c r="B511" t="s">
        <v>6740</v>
      </c>
      <c r="C511" t="s">
        <v>2502</v>
      </c>
      <c r="D511" s="167">
        <v>45676.675694444399</v>
      </c>
      <c r="E511">
        <v>1</v>
      </c>
      <c r="F511" s="167">
        <v>45676.675694444399</v>
      </c>
      <c r="G511" s="167">
        <v>45676.706250000003</v>
      </c>
      <c r="H511" t="s">
        <v>6747</v>
      </c>
      <c r="I511" t="s">
        <v>1468</v>
      </c>
      <c r="J511">
        <v>6</v>
      </c>
      <c r="K511">
        <v>1</v>
      </c>
      <c r="L511" t="s">
        <v>1110</v>
      </c>
      <c r="M511" t="s">
        <v>1429</v>
      </c>
      <c r="N511" t="s">
        <v>1102</v>
      </c>
      <c r="O511" t="s">
        <v>1103</v>
      </c>
      <c r="P511" t="s">
        <v>1102</v>
      </c>
      <c r="Q511" t="s">
        <v>1103</v>
      </c>
      <c r="R511" t="s">
        <v>0</v>
      </c>
      <c r="T511" t="s">
        <v>6748</v>
      </c>
      <c r="U511">
        <v>72</v>
      </c>
      <c r="V511" t="s">
        <v>6742</v>
      </c>
      <c r="X511">
        <v>0</v>
      </c>
      <c r="Y511">
        <v>0</v>
      </c>
      <c r="AA511">
        <v>0</v>
      </c>
      <c r="AB511">
        <v>72</v>
      </c>
      <c r="AG511">
        <v>2025</v>
      </c>
      <c r="AH511">
        <v>1</v>
      </c>
      <c r="AI511" t="s">
        <v>6156</v>
      </c>
      <c r="AK511" t="s">
        <v>1515</v>
      </c>
    </row>
    <row r="512" spans="1:38" x14ac:dyDescent="0.25">
      <c r="A512" t="s">
        <v>1100</v>
      </c>
      <c r="B512" t="s">
        <v>6749</v>
      </c>
      <c r="C512" t="s">
        <v>1134</v>
      </c>
      <c r="D512" s="167">
        <v>45676.684027777803</v>
      </c>
      <c r="E512">
        <v>1</v>
      </c>
      <c r="F512" s="167">
        <v>45676.684027777803</v>
      </c>
      <c r="G512" s="167">
        <v>45676.714583333298</v>
      </c>
      <c r="H512" t="s">
        <v>6750</v>
      </c>
      <c r="I512" t="s">
        <v>1424</v>
      </c>
      <c r="J512">
        <v>6</v>
      </c>
      <c r="K512">
        <v>1</v>
      </c>
      <c r="L512" t="s">
        <v>1105</v>
      </c>
      <c r="M512" t="s">
        <v>1425</v>
      </c>
      <c r="N512" t="s">
        <v>1106</v>
      </c>
      <c r="O512" t="s">
        <v>1107</v>
      </c>
      <c r="P512" t="s">
        <v>1108</v>
      </c>
      <c r="Q512" t="s">
        <v>1109</v>
      </c>
      <c r="R512" t="s">
        <v>6751</v>
      </c>
      <c r="S512" t="s">
        <v>6390</v>
      </c>
      <c r="U512">
        <v>0</v>
      </c>
      <c r="V512" t="s">
        <v>6396</v>
      </c>
      <c r="W512" s="167">
        <v>45700.5222222222</v>
      </c>
      <c r="X512">
        <v>0</v>
      </c>
      <c r="Y512">
        <v>0</v>
      </c>
      <c r="Z512">
        <v>0</v>
      </c>
      <c r="AA512">
        <v>0</v>
      </c>
      <c r="AB512">
        <v>0</v>
      </c>
      <c r="AC512" t="s">
        <v>0</v>
      </c>
      <c r="AG512">
        <v>2025</v>
      </c>
      <c r="AH512">
        <v>1</v>
      </c>
      <c r="AI512" t="s">
        <v>6546</v>
      </c>
      <c r="AJ512" s="167">
        <v>45699.764583333301</v>
      </c>
      <c r="AK512" t="s">
        <v>1426</v>
      </c>
      <c r="AL512" t="s">
        <v>5686</v>
      </c>
    </row>
    <row r="513" spans="1:38" x14ac:dyDescent="0.25">
      <c r="A513" t="s">
        <v>1100</v>
      </c>
      <c r="B513" t="s">
        <v>6749</v>
      </c>
      <c r="C513" t="s">
        <v>1134</v>
      </c>
      <c r="D513" s="167">
        <v>45676.684027777803</v>
      </c>
      <c r="E513">
        <v>1</v>
      </c>
      <c r="F513" s="167">
        <v>45676.684027777803</v>
      </c>
      <c r="G513" s="167">
        <v>45676.714583333298</v>
      </c>
      <c r="H513" t="s">
        <v>6752</v>
      </c>
      <c r="I513" t="s">
        <v>1424</v>
      </c>
      <c r="J513">
        <v>6</v>
      </c>
      <c r="K513">
        <v>1</v>
      </c>
      <c r="L513" t="s">
        <v>1105</v>
      </c>
      <c r="M513" t="s">
        <v>1425</v>
      </c>
      <c r="N513" t="s">
        <v>1106</v>
      </c>
      <c r="O513" t="s">
        <v>1107</v>
      </c>
      <c r="P513" t="s">
        <v>1108</v>
      </c>
      <c r="Q513" t="s">
        <v>1109</v>
      </c>
      <c r="R513" t="s">
        <v>6751</v>
      </c>
      <c r="S513" t="s">
        <v>6390</v>
      </c>
      <c r="U513">
        <v>0</v>
      </c>
      <c r="V513" t="s">
        <v>6396</v>
      </c>
      <c r="W513" s="167">
        <v>45700.5222222222</v>
      </c>
      <c r="X513">
        <v>0</v>
      </c>
      <c r="Y513">
        <v>0</v>
      </c>
      <c r="Z513">
        <v>0</v>
      </c>
      <c r="AA513">
        <v>0</v>
      </c>
      <c r="AB513">
        <v>0</v>
      </c>
      <c r="AC513" t="s">
        <v>0</v>
      </c>
      <c r="AG513">
        <v>2025</v>
      </c>
      <c r="AH513">
        <v>1</v>
      </c>
      <c r="AI513" t="s">
        <v>6546</v>
      </c>
      <c r="AJ513" s="167">
        <v>45699.764583333301</v>
      </c>
      <c r="AK513" t="s">
        <v>1426</v>
      </c>
      <c r="AL513" t="s">
        <v>5686</v>
      </c>
    </row>
    <row r="514" spans="1:38" x14ac:dyDescent="0.25">
      <c r="A514" t="s">
        <v>1100</v>
      </c>
      <c r="B514" t="s">
        <v>6749</v>
      </c>
      <c r="C514" t="s">
        <v>1134</v>
      </c>
      <c r="D514" s="167">
        <v>45676.684027777803</v>
      </c>
      <c r="E514">
        <v>1</v>
      </c>
      <c r="F514" s="167">
        <v>45676.684027777803</v>
      </c>
      <c r="G514" s="167">
        <v>45676.714583333298</v>
      </c>
      <c r="H514" t="s">
        <v>6753</v>
      </c>
      <c r="I514" t="s">
        <v>1485</v>
      </c>
      <c r="J514">
        <v>6</v>
      </c>
      <c r="K514">
        <v>1</v>
      </c>
      <c r="L514" t="s">
        <v>1105</v>
      </c>
      <c r="M514" t="s">
        <v>1425</v>
      </c>
      <c r="N514" t="s">
        <v>1106</v>
      </c>
      <c r="O514" t="s">
        <v>1107</v>
      </c>
      <c r="P514" t="s">
        <v>1108</v>
      </c>
      <c r="Q514" t="s">
        <v>1109</v>
      </c>
      <c r="R514" t="s">
        <v>6751</v>
      </c>
      <c r="S514" t="s">
        <v>6390</v>
      </c>
      <c r="T514" t="s">
        <v>6754</v>
      </c>
      <c r="U514">
        <v>1540</v>
      </c>
      <c r="V514" t="s">
        <v>6396</v>
      </c>
      <c r="W514" s="167">
        <v>45700.5222222222</v>
      </c>
      <c r="X514">
        <v>0</v>
      </c>
      <c r="Y514">
        <v>0</v>
      </c>
      <c r="Z514">
        <v>1540</v>
      </c>
      <c r="AA514">
        <v>1540</v>
      </c>
      <c r="AB514">
        <v>0</v>
      </c>
      <c r="AC514" t="s">
        <v>1466</v>
      </c>
      <c r="AD514" t="s">
        <v>1739</v>
      </c>
      <c r="AE514" t="s">
        <v>1737</v>
      </c>
      <c r="AF514" t="s">
        <v>1740</v>
      </c>
      <c r="AG514">
        <v>2025</v>
      </c>
      <c r="AH514">
        <v>1</v>
      </c>
      <c r="AI514" t="s">
        <v>6546</v>
      </c>
      <c r="AJ514" s="167">
        <v>45699.764583333301</v>
      </c>
      <c r="AK514" t="s">
        <v>1426</v>
      </c>
      <c r="AL514" t="s">
        <v>5686</v>
      </c>
    </row>
    <row r="515" spans="1:38" x14ac:dyDescent="0.25">
      <c r="A515" t="s">
        <v>1100</v>
      </c>
      <c r="B515" t="s">
        <v>6749</v>
      </c>
      <c r="C515" t="s">
        <v>1134</v>
      </c>
      <c r="D515" s="167">
        <v>45676.684027777803</v>
      </c>
      <c r="E515">
        <v>1</v>
      </c>
      <c r="F515" s="167">
        <v>45676.684027777803</v>
      </c>
      <c r="G515" s="167">
        <v>45676.714583333298</v>
      </c>
      <c r="H515" t="s">
        <v>6755</v>
      </c>
      <c r="I515" t="s">
        <v>1485</v>
      </c>
      <c r="J515">
        <v>6</v>
      </c>
      <c r="K515">
        <v>1</v>
      </c>
      <c r="L515" t="s">
        <v>1105</v>
      </c>
      <c r="M515" t="s">
        <v>1425</v>
      </c>
      <c r="N515" t="s">
        <v>1106</v>
      </c>
      <c r="O515" t="s">
        <v>1107</v>
      </c>
      <c r="P515" t="s">
        <v>1108</v>
      </c>
      <c r="Q515" t="s">
        <v>1109</v>
      </c>
      <c r="R515" t="s">
        <v>6751</v>
      </c>
      <c r="S515" t="s">
        <v>6390</v>
      </c>
      <c r="T515" t="s">
        <v>6754</v>
      </c>
      <c r="U515">
        <v>1540</v>
      </c>
      <c r="V515" t="s">
        <v>6396</v>
      </c>
      <c r="W515" s="167">
        <v>45700.5222222222</v>
      </c>
      <c r="X515">
        <v>0</v>
      </c>
      <c r="Y515">
        <v>0</v>
      </c>
      <c r="Z515">
        <v>1540</v>
      </c>
      <c r="AA515">
        <v>1540</v>
      </c>
      <c r="AB515">
        <v>0</v>
      </c>
      <c r="AC515" t="s">
        <v>1466</v>
      </c>
      <c r="AD515" t="s">
        <v>1739</v>
      </c>
      <c r="AE515" t="s">
        <v>1737</v>
      </c>
      <c r="AF515" t="s">
        <v>1740</v>
      </c>
      <c r="AG515">
        <v>2025</v>
      </c>
      <c r="AH515">
        <v>1</v>
      </c>
      <c r="AI515" t="s">
        <v>6546</v>
      </c>
      <c r="AJ515" s="167">
        <v>45699.764583333301</v>
      </c>
      <c r="AK515" t="s">
        <v>1426</v>
      </c>
      <c r="AL515" t="s">
        <v>5686</v>
      </c>
    </row>
    <row r="516" spans="1:38" x14ac:dyDescent="0.25">
      <c r="A516" t="s">
        <v>1100</v>
      </c>
      <c r="B516" t="s">
        <v>6756</v>
      </c>
      <c r="C516" t="s">
        <v>6242</v>
      </c>
      <c r="D516" s="167">
        <v>45676.704861111102</v>
      </c>
      <c r="E516">
        <v>1</v>
      </c>
      <c r="F516" s="167">
        <v>45676.704861111102</v>
      </c>
      <c r="G516" s="167">
        <v>45676.714583333298</v>
      </c>
      <c r="H516" t="s">
        <v>6757</v>
      </c>
      <c r="I516" t="s">
        <v>1428</v>
      </c>
      <c r="J516">
        <v>6</v>
      </c>
      <c r="K516">
        <v>1</v>
      </c>
      <c r="L516" t="s">
        <v>1300</v>
      </c>
      <c r="M516" t="s">
        <v>5911</v>
      </c>
      <c r="N516" t="s">
        <v>1106</v>
      </c>
      <c r="O516" t="s">
        <v>1107</v>
      </c>
      <c r="P516" t="s">
        <v>1108</v>
      </c>
      <c r="Q516" t="s">
        <v>1109</v>
      </c>
      <c r="R516" t="s">
        <v>0</v>
      </c>
      <c r="U516">
        <v>140</v>
      </c>
      <c r="V516" t="s">
        <v>6193</v>
      </c>
      <c r="X516">
        <v>0</v>
      </c>
      <c r="Y516">
        <v>0</v>
      </c>
      <c r="AA516">
        <v>0</v>
      </c>
      <c r="AB516">
        <v>140</v>
      </c>
      <c r="AG516">
        <v>2025</v>
      </c>
      <c r="AH516">
        <v>1</v>
      </c>
      <c r="AI516" t="s">
        <v>6708</v>
      </c>
      <c r="AK516" t="s">
        <v>1515</v>
      </c>
    </row>
    <row r="517" spans="1:38" x14ac:dyDescent="0.25">
      <c r="A517" t="s">
        <v>1100</v>
      </c>
      <c r="B517" t="s">
        <v>6758</v>
      </c>
      <c r="C517" t="s">
        <v>6307</v>
      </c>
      <c r="D517" s="167">
        <v>45676.715972222199</v>
      </c>
      <c r="E517">
        <v>1</v>
      </c>
      <c r="F517" s="167">
        <v>45676.715972222199</v>
      </c>
      <c r="G517" s="167">
        <v>45676.755555555603</v>
      </c>
      <c r="H517" t="s">
        <v>6759</v>
      </c>
      <c r="I517" t="s">
        <v>1424</v>
      </c>
      <c r="J517">
        <v>6</v>
      </c>
      <c r="K517">
        <v>1</v>
      </c>
      <c r="L517" t="s">
        <v>1110</v>
      </c>
      <c r="M517" t="s">
        <v>1429</v>
      </c>
      <c r="N517" t="s">
        <v>1102</v>
      </c>
      <c r="O517" t="s">
        <v>1103</v>
      </c>
      <c r="P517" t="s">
        <v>1102</v>
      </c>
      <c r="Q517" t="s">
        <v>1103</v>
      </c>
      <c r="R517" t="s">
        <v>0</v>
      </c>
      <c r="U517">
        <v>0</v>
      </c>
      <c r="V517" t="s">
        <v>1750</v>
      </c>
      <c r="X517">
        <v>0</v>
      </c>
      <c r="Y517">
        <v>0</v>
      </c>
      <c r="AA517">
        <v>0</v>
      </c>
      <c r="AB517">
        <v>0</v>
      </c>
      <c r="AG517">
        <v>2025</v>
      </c>
      <c r="AH517">
        <v>1</v>
      </c>
      <c r="AI517" t="s">
        <v>6685</v>
      </c>
      <c r="AK517" t="s">
        <v>1515</v>
      </c>
    </row>
    <row r="518" spans="1:38" x14ac:dyDescent="0.25">
      <c r="A518" t="s">
        <v>1100</v>
      </c>
      <c r="B518" t="s">
        <v>6758</v>
      </c>
      <c r="C518" t="s">
        <v>6307</v>
      </c>
      <c r="D518" s="167">
        <v>45676.715972222199</v>
      </c>
      <c r="E518">
        <v>1</v>
      </c>
      <c r="F518" s="167">
        <v>45676.715972222199</v>
      </c>
      <c r="G518" s="167">
        <v>45676.755555555603</v>
      </c>
      <c r="H518" t="s">
        <v>6760</v>
      </c>
      <c r="I518" t="s">
        <v>1467</v>
      </c>
      <c r="J518">
        <v>6</v>
      </c>
      <c r="K518">
        <v>1</v>
      </c>
      <c r="L518" t="s">
        <v>1110</v>
      </c>
      <c r="M518" t="s">
        <v>1429</v>
      </c>
      <c r="N518" t="s">
        <v>1102</v>
      </c>
      <c r="O518" t="s">
        <v>1103</v>
      </c>
      <c r="P518" t="s">
        <v>1102</v>
      </c>
      <c r="Q518" t="s">
        <v>1103</v>
      </c>
      <c r="R518" t="s">
        <v>0</v>
      </c>
      <c r="T518" t="s">
        <v>6761</v>
      </c>
      <c r="U518">
        <v>1200</v>
      </c>
      <c r="V518" t="s">
        <v>1750</v>
      </c>
      <c r="X518">
        <v>0</v>
      </c>
      <c r="Y518">
        <v>0</v>
      </c>
      <c r="AA518">
        <v>0</v>
      </c>
      <c r="AB518">
        <v>1200</v>
      </c>
      <c r="AG518">
        <v>2025</v>
      </c>
      <c r="AH518">
        <v>1</v>
      </c>
      <c r="AI518" t="s">
        <v>6685</v>
      </c>
      <c r="AK518" t="s">
        <v>1515</v>
      </c>
    </row>
    <row r="519" spans="1:38" x14ac:dyDescent="0.25">
      <c r="A519" t="s">
        <v>1100</v>
      </c>
      <c r="B519" t="s">
        <v>6758</v>
      </c>
      <c r="C519" t="s">
        <v>6307</v>
      </c>
      <c r="D519" s="167">
        <v>45676.715972222199</v>
      </c>
      <c r="E519">
        <v>1</v>
      </c>
      <c r="F519" s="167">
        <v>45676.715972222199</v>
      </c>
      <c r="G519" s="167">
        <v>45676.755555555603</v>
      </c>
      <c r="H519" t="s">
        <v>6762</v>
      </c>
      <c r="I519" t="s">
        <v>1467</v>
      </c>
      <c r="J519">
        <v>6</v>
      </c>
      <c r="K519">
        <v>1</v>
      </c>
      <c r="L519" t="s">
        <v>1110</v>
      </c>
      <c r="M519" t="s">
        <v>1429</v>
      </c>
      <c r="N519" t="s">
        <v>1102</v>
      </c>
      <c r="O519" t="s">
        <v>1103</v>
      </c>
      <c r="P519" t="s">
        <v>1102</v>
      </c>
      <c r="Q519" t="s">
        <v>1103</v>
      </c>
      <c r="R519" t="s">
        <v>0</v>
      </c>
      <c r="T519" t="s">
        <v>6761</v>
      </c>
      <c r="U519">
        <v>1200</v>
      </c>
      <c r="V519" t="s">
        <v>1750</v>
      </c>
      <c r="X519">
        <v>0</v>
      </c>
      <c r="Y519">
        <v>0</v>
      </c>
      <c r="AA519">
        <v>0</v>
      </c>
      <c r="AB519">
        <v>1200</v>
      </c>
      <c r="AG519">
        <v>2025</v>
      </c>
      <c r="AH519">
        <v>1</v>
      </c>
      <c r="AI519" t="s">
        <v>6685</v>
      </c>
      <c r="AK519" t="s">
        <v>1515</v>
      </c>
    </row>
    <row r="520" spans="1:38" x14ac:dyDescent="0.25">
      <c r="A520" t="s">
        <v>1100</v>
      </c>
      <c r="B520" t="s">
        <v>6763</v>
      </c>
      <c r="C520" t="s">
        <v>1293</v>
      </c>
      <c r="D520" s="167">
        <v>45676.721527777801</v>
      </c>
      <c r="E520">
        <v>1</v>
      </c>
      <c r="F520" s="167">
        <v>45676.721527777801</v>
      </c>
      <c r="G520" s="167">
        <v>45676.7722222222</v>
      </c>
      <c r="H520" t="s">
        <v>6764</v>
      </c>
      <c r="I520" t="s">
        <v>1424</v>
      </c>
      <c r="J520">
        <v>6</v>
      </c>
      <c r="K520">
        <v>1</v>
      </c>
      <c r="L520" t="s">
        <v>1105</v>
      </c>
      <c r="M520" t="s">
        <v>1425</v>
      </c>
      <c r="N520" t="s">
        <v>1106</v>
      </c>
      <c r="O520" t="s">
        <v>1107</v>
      </c>
      <c r="P520" t="s">
        <v>1108</v>
      </c>
      <c r="Q520" t="s">
        <v>1109</v>
      </c>
      <c r="R520" t="s">
        <v>6765</v>
      </c>
      <c r="S520" t="s">
        <v>6558</v>
      </c>
      <c r="U520">
        <v>0</v>
      </c>
      <c r="V520" t="s">
        <v>2448</v>
      </c>
      <c r="W520" s="167">
        <v>45696.934722222199</v>
      </c>
      <c r="X520">
        <v>0</v>
      </c>
      <c r="Y520">
        <v>0</v>
      </c>
      <c r="Z520">
        <v>0</v>
      </c>
      <c r="AA520">
        <v>0</v>
      </c>
      <c r="AB520">
        <v>0</v>
      </c>
      <c r="AC520" t="s">
        <v>0</v>
      </c>
      <c r="AG520">
        <v>2025</v>
      </c>
      <c r="AH520">
        <v>1</v>
      </c>
      <c r="AI520" t="s">
        <v>6766</v>
      </c>
      <c r="AJ520" s="167">
        <v>45695.769444444399</v>
      </c>
      <c r="AK520" t="s">
        <v>1426</v>
      </c>
      <c r="AL520" t="s">
        <v>5686</v>
      </c>
    </row>
    <row r="521" spans="1:38" x14ac:dyDescent="0.25">
      <c r="A521" t="s">
        <v>1100</v>
      </c>
      <c r="B521" t="s">
        <v>6763</v>
      </c>
      <c r="C521" t="s">
        <v>1293</v>
      </c>
      <c r="D521" s="167">
        <v>45676.721527777801</v>
      </c>
      <c r="E521">
        <v>1</v>
      </c>
      <c r="F521" s="167">
        <v>45676.721527777801</v>
      </c>
      <c r="G521" s="167">
        <v>45676.7722222222</v>
      </c>
      <c r="H521" t="s">
        <v>6767</v>
      </c>
      <c r="I521" t="s">
        <v>1424</v>
      </c>
      <c r="J521">
        <v>6</v>
      </c>
      <c r="K521">
        <v>1</v>
      </c>
      <c r="L521" t="s">
        <v>1105</v>
      </c>
      <c r="M521" t="s">
        <v>1425</v>
      </c>
      <c r="N521" t="s">
        <v>1106</v>
      </c>
      <c r="O521" t="s">
        <v>1107</v>
      </c>
      <c r="P521" t="s">
        <v>1108</v>
      </c>
      <c r="Q521" t="s">
        <v>1109</v>
      </c>
      <c r="R521" t="s">
        <v>6765</v>
      </c>
      <c r="S521" t="s">
        <v>6558</v>
      </c>
      <c r="U521">
        <v>0</v>
      </c>
      <c r="V521" t="s">
        <v>2448</v>
      </c>
      <c r="W521" s="167">
        <v>45696.934722222199</v>
      </c>
      <c r="X521">
        <v>0</v>
      </c>
      <c r="Y521">
        <v>0</v>
      </c>
      <c r="Z521">
        <v>0</v>
      </c>
      <c r="AA521">
        <v>0</v>
      </c>
      <c r="AB521">
        <v>0</v>
      </c>
      <c r="AC521" t="s">
        <v>0</v>
      </c>
      <c r="AG521">
        <v>2025</v>
      </c>
      <c r="AH521">
        <v>1</v>
      </c>
      <c r="AI521" t="s">
        <v>6766</v>
      </c>
      <c r="AJ521" s="167">
        <v>45695.769444444399</v>
      </c>
      <c r="AK521" t="s">
        <v>1426</v>
      </c>
      <c r="AL521" t="s">
        <v>5686</v>
      </c>
    </row>
    <row r="522" spans="1:38" x14ac:dyDescent="0.25">
      <c r="A522" t="s">
        <v>1100</v>
      </c>
      <c r="B522" t="s">
        <v>6763</v>
      </c>
      <c r="C522" t="s">
        <v>1293</v>
      </c>
      <c r="D522" s="167">
        <v>45676.721527777801</v>
      </c>
      <c r="E522">
        <v>1</v>
      </c>
      <c r="F522" s="167">
        <v>45676.721527777801</v>
      </c>
      <c r="G522" s="167">
        <v>45676.7722222222</v>
      </c>
      <c r="H522" t="s">
        <v>6768</v>
      </c>
      <c r="I522" t="s">
        <v>1424</v>
      </c>
      <c r="J522">
        <v>6</v>
      </c>
      <c r="K522">
        <v>1</v>
      </c>
      <c r="L522" t="s">
        <v>1105</v>
      </c>
      <c r="M522" t="s">
        <v>1425</v>
      </c>
      <c r="N522" t="s">
        <v>1106</v>
      </c>
      <c r="O522" t="s">
        <v>1107</v>
      </c>
      <c r="P522" t="s">
        <v>1108</v>
      </c>
      <c r="Q522" t="s">
        <v>1109</v>
      </c>
      <c r="R522" t="s">
        <v>6765</v>
      </c>
      <c r="S522" t="s">
        <v>6558</v>
      </c>
      <c r="U522">
        <v>0</v>
      </c>
      <c r="V522" t="s">
        <v>2448</v>
      </c>
      <c r="W522" s="167">
        <v>45696.934722222199</v>
      </c>
      <c r="X522">
        <v>0</v>
      </c>
      <c r="Y522">
        <v>0</v>
      </c>
      <c r="Z522">
        <v>0</v>
      </c>
      <c r="AA522">
        <v>0</v>
      </c>
      <c r="AB522">
        <v>0</v>
      </c>
      <c r="AC522" t="s">
        <v>0</v>
      </c>
      <c r="AG522">
        <v>2025</v>
      </c>
      <c r="AH522">
        <v>1</v>
      </c>
      <c r="AI522" t="s">
        <v>6766</v>
      </c>
      <c r="AJ522" s="167">
        <v>45695.769444444399</v>
      </c>
      <c r="AK522" t="s">
        <v>1426</v>
      </c>
      <c r="AL522" t="s">
        <v>5686</v>
      </c>
    </row>
    <row r="523" spans="1:38" x14ac:dyDescent="0.25">
      <c r="A523" t="s">
        <v>1100</v>
      </c>
      <c r="B523" t="s">
        <v>6763</v>
      </c>
      <c r="C523" t="s">
        <v>1293</v>
      </c>
      <c r="D523" s="167">
        <v>45676.721527777801</v>
      </c>
      <c r="E523">
        <v>1</v>
      </c>
      <c r="F523" s="167">
        <v>45676.721527777801</v>
      </c>
      <c r="G523" s="167">
        <v>45676.7722222222</v>
      </c>
      <c r="H523" t="s">
        <v>6769</v>
      </c>
      <c r="I523" t="s">
        <v>1427</v>
      </c>
      <c r="J523">
        <v>6</v>
      </c>
      <c r="K523">
        <v>1</v>
      </c>
      <c r="L523" t="s">
        <v>1105</v>
      </c>
      <c r="M523" t="s">
        <v>1425</v>
      </c>
      <c r="N523" t="s">
        <v>1106</v>
      </c>
      <c r="O523" t="s">
        <v>1107</v>
      </c>
      <c r="P523" t="s">
        <v>1108</v>
      </c>
      <c r="Q523" t="s">
        <v>1109</v>
      </c>
      <c r="R523" t="s">
        <v>6765</v>
      </c>
      <c r="S523" t="s">
        <v>6558</v>
      </c>
      <c r="U523">
        <v>539</v>
      </c>
      <c r="V523" t="s">
        <v>2448</v>
      </c>
      <c r="W523" s="167">
        <v>45696.934722222199</v>
      </c>
      <c r="X523">
        <v>0</v>
      </c>
      <c r="Y523">
        <v>0</v>
      </c>
      <c r="Z523">
        <v>539</v>
      </c>
      <c r="AA523">
        <v>539</v>
      </c>
      <c r="AB523">
        <v>0</v>
      </c>
      <c r="AC523" t="s">
        <v>1525</v>
      </c>
      <c r="AD523" t="s">
        <v>1784</v>
      </c>
      <c r="AE523" t="s">
        <v>1725</v>
      </c>
      <c r="AF523" t="s">
        <v>1726</v>
      </c>
      <c r="AG523">
        <v>2025</v>
      </c>
      <c r="AH523">
        <v>1</v>
      </c>
      <c r="AI523" t="s">
        <v>6766</v>
      </c>
      <c r="AJ523" s="167">
        <v>45695.769444444399</v>
      </c>
      <c r="AK523" t="s">
        <v>1426</v>
      </c>
      <c r="AL523" t="s">
        <v>5686</v>
      </c>
    </row>
    <row r="524" spans="1:38" x14ac:dyDescent="0.25">
      <c r="A524" t="s">
        <v>1100</v>
      </c>
      <c r="B524" t="s">
        <v>6770</v>
      </c>
      <c r="C524" t="s">
        <v>1708</v>
      </c>
      <c r="D524" s="167">
        <v>45676.7277777778</v>
      </c>
      <c r="E524">
        <v>1</v>
      </c>
      <c r="F524" s="167">
        <v>45676.7277777778</v>
      </c>
      <c r="G524" s="167">
        <v>45676.804166666698</v>
      </c>
      <c r="H524" t="s">
        <v>6771</v>
      </c>
      <c r="I524" t="s">
        <v>1424</v>
      </c>
      <c r="J524">
        <v>6</v>
      </c>
      <c r="K524">
        <v>1</v>
      </c>
      <c r="L524" t="s">
        <v>1111</v>
      </c>
      <c r="M524" t="s">
        <v>1437</v>
      </c>
      <c r="N524" t="s">
        <v>1106</v>
      </c>
      <c r="O524" t="s">
        <v>1107</v>
      </c>
      <c r="P524" t="s">
        <v>1108</v>
      </c>
      <c r="Q524" t="s">
        <v>1109</v>
      </c>
      <c r="R524" t="s">
        <v>0</v>
      </c>
      <c r="U524">
        <v>0</v>
      </c>
      <c r="V524" t="s">
        <v>1802</v>
      </c>
      <c r="X524">
        <v>0</v>
      </c>
      <c r="Y524">
        <v>0</v>
      </c>
      <c r="AA524">
        <v>0</v>
      </c>
      <c r="AB524">
        <v>0</v>
      </c>
      <c r="AG524">
        <v>2025</v>
      </c>
      <c r="AH524">
        <v>1</v>
      </c>
      <c r="AI524" t="s">
        <v>6772</v>
      </c>
      <c r="AK524" t="s">
        <v>1515</v>
      </c>
    </row>
    <row r="525" spans="1:38" x14ac:dyDescent="0.25">
      <c r="A525" t="s">
        <v>1100</v>
      </c>
      <c r="B525" t="s">
        <v>6770</v>
      </c>
      <c r="C525" t="s">
        <v>1708</v>
      </c>
      <c r="D525" s="167">
        <v>45676.7277777778</v>
      </c>
      <c r="E525">
        <v>1</v>
      </c>
      <c r="F525" s="167">
        <v>45676.7277777778</v>
      </c>
      <c r="G525" s="167">
        <v>45676.804166666698</v>
      </c>
      <c r="H525" t="s">
        <v>6773</v>
      </c>
      <c r="I525" t="s">
        <v>1431</v>
      </c>
      <c r="J525">
        <v>6</v>
      </c>
      <c r="K525">
        <v>1</v>
      </c>
      <c r="L525" t="s">
        <v>1111</v>
      </c>
      <c r="M525" t="s">
        <v>1437</v>
      </c>
      <c r="N525" t="s">
        <v>1106</v>
      </c>
      <c r="O525" t="s">
        <v>1107</v>
      </c>
      <c r="P525" t="s">
        <v>1108</v>
      </c>
      <c r="Q525" t="s">
        <v>1109</v>
      </c>
      <c r="R525" t="s">
        <v>0</v>
      </c>
      <c r="U525">
        <v>105</v>
      </c>
      <c r="V525" t="s">
        <v>1802</v>
      </c>
      <c r="X525">
        <v>0</v>
      </c>
      <c r="Y525">
        <v>0</v>
      </c>
      <c r="AA525">
        <v>0</v>
      </c>
      <c r="AB525">
        <v>105</v>
      </c>
      <c r="AG525">
        <v>2025</v>
      </c>
      <c r="AH525">
        <v>1</v>
      </c>
      <c r="AI525" t="s">
        <v>6772</v>
      </c>
      <c r="AK525" t="s">
        <v>1515</v>
      </c>
    </row>
    <row r="526" spans="1:38" x14ac:dyDescent="0.25">
      <c r="A526" t="s">
        <v>1100</v>
      </c>
      <c r="B526" t="s">
        <v>6770</v>
      </c>
      <c r="C526" t="s">
        <v>1708</v>
      </c>
      <c r="D526" s="167">
        <v>45676.7277777778</v>
      </c>
      <c r="E526">
        <v>1</v>
      </c>
      <c r="F526" s="167">
        <v>45676.7277777778</v>
      </c>
      <c r="G526" s="167">
        <v>45676.804166666698</v>
      </c>
      <c r="H526" t="s">
        <v>6774</v>
      </c>
      <c r="I526" t="s">
        <v>1510</v>
      </c>
      <c r="J526">
        <v>6</v>
      </c>
      <c r="K526">
        <v>1</v>
      </c>
      <c r="L526" t="s">
        <v>1111</v>
      </c>
      <c r="M526" t="s">
        <v>1437</v>
      </c>
      <c r="N526" t="s">
        <v>1106</v>
      </c>
      <c r="O526" t="s">
        <v>1107</v>
      </c>
      <c r="P526" t="s">
        <v>1108</v>
      </c>
      <c r="Q526" t="s">
        <v>1109</v>
      </c>
      <c r="R526" t="s">
        <v>0</v>
      </c>
      <c r="U526">
        <v>1050</v>
      </c>
      <c r="V526" t="s">
        <v>1802</v>
      </c>
      <c r="X526">
        <v>0</v>
      </c>
      <c r="Y526">
        <v>0</v>
      </c>
      <c r="AA526">
        <v>0</v>
      </c>
      <c r="AB526">
        <v>1050</v>
      </c>
      <c r="AG526">
        <v>2025</v>
      </c>
      <c r="AH526">
        <v>1</v>
      </c>
      <c r="AI526" t="s">
        <v>6772</v>
      </c>
      <c r="AK526" t="s">
        <v>1515</v>
      </c>
    </row>
    <row r="527" spans="1:38" x14ac:dyDescent="0.25">
      <c r="A527" t="s">
        <v>1100</v>
      </c>
      <c r="B527" t="s">
        <v>6770</v>
      </c>
      <c r="C527" t="s">
        <v>1708</v>
      </c>
      <c r="D527" s="167">
        <v>45676.7277777778</v>
      </c>
      <c r="E527">
        <v>1</v>
      </c>
      <c r="F527" s="167">
        <v>45676.7277777778</v>
      </c>
      <c r="G527" s="167">
        <v>45676.804166666698</v>
      </c>
      <c r="H527" t="s">
        <v>6775</v>
      </c>
      <c r="I527" t="s">
        <v>1471</v>
      </c>
      <c r="J527">
        <v>6</v>
      </c>
      <c r="K527">
        <v>1</v>
      </c>
      <c r="L527" t="s">
        <v>1111</v>
      </c>
      <c r="M527" t="s">
        <v>1437</v>
      </c>
      <c r="N527" t="s">
        <v>1106</v>
      </c>
      <c r="O527" t="s">
        <v>1107</v>
      </c>
      <c r="P527" t="s">
        <v>1108</v>
      </c>
      <c r="Q527" t="s">
        <v>1109</v>
      </c>
      <c r="R527" t="s">
        <v>0</v>
      </c>
      <c r="U527">
        <v>1190</v>
      </c>
      <c r="V527" t="s">
        <v>1802</v>
      </c>
      <c r="X527">
        <v>0</v>
      </c>
      <c r="Y527">
        <v>0</v>
      </c>
      <c r="AA527">
        <v>0</v>
      </c>
      <c r="AB527">
        <v>1190</v>
      </c>
      <c r="AG527">
        <v>2025</v>
      </c>
      <c r="AH527">
        <v>1</v>
      </c>
      <c r="AI527" t="s">
        <v>6772</v>
      </c>
      <c r="AK527" t="s">
        <v>1515</v>
      </c>
    </row>
    <row r="528" spans="1:38" x14ac:dyDescent="0.25">
      <c r="A528" t="s">
        <v>1100</v>
      </c>
      <c r="B528" t="s">
        <v>6770</v>
      </c>
      <c r="C528" t="s">
        <v>1708</v>
      </c>
      <c r="D528" s="167">
        <v>45676.7277777778</v>
      </c>
      <c r="E528">
        <v>1</v>
      </c>
      <c r="F528" s="167">
        <v>45676.7277777778</v>
      </c>
      <c r="G528" s="167">
        <v>45676.804166666698</v>
      </c>
      <c r="H528" t="s">
        <v>6776</v>
      </c>
      <c r="I528" t="s">
        <v>1472</v>
      </c>
      <c r="J528">
        <v>6</v>
      </c>
      <c r="K528">
        <v>1</v>
      </c>
      <c r="L528" t="s">
        <v>1111</v>
      </c>
      <c r="M528" t="s">
        <v>1437</v>
      </c>
      <c r="N528" t="s">
        <v>1106</v>
      </c>
      <c r="O528" t="s">
        <v>1107</v>
      </c>
      <c r="P528" t="s">
        <v>1108</v>
      </c>
      <c r="Q528" t="s">
        <v>1109</v>
      </c>
      <c r="R528" t="s">
        <v>0</v>
      </c>
      <c r="U528">
        <v>350</v>
      </c>
      <c r="V528" t="s">
        <v>1802</v>
      </c>
      <c r="X528">
        <v>0</v>
      </c>
      <c r="Y528">
        <v>0</v>
      </c>
      <c r="AA528">
        <v>0</v>
      </c>
      <c r="AB528">
        <v>350</v>
      </c>
      <c r="AG528">
        <v>2025</v>
      </c>
      <c r="AH528">
        <v>1</v>
      </c>
      <c r="AI528" t="s">
        <v>6772</v>
      </c>
      <c r="AK528" t="s">
        <v>1515</v>
      </c>
    </row>
    <row r="529" spans="1:37" x14ac:dyDescent="0.25">
      <c r="A529" t="s">
        <v>1100</v>
      </c>
      <c r="B529" t="s">
        <v>6770</v>
      </c>
      <c r="C529" t="s">
        <v>1708</v>
      </c>
      <c r="D529" s="167">
        <v>45676.7277777778</v>
      </c>
      <c r="E529">
        <v>1</v>
      </c>
      <c r="F529" s="167">
        <v>45676.7277777778</v>
      </c>
      <c r="G529" s="167">
        <v>45676.804166666698</v>
      </c>
      <c r="H529" t="s">
        <v>6777</v>
      </c>
      <c r="I529" t="s">
        <v>1459</v>
      </c>
      <c r="J529">
        <v>6</v>
      </c>
      <c r="K529">
        <v>1</v>
      </c>
      <c r="L529" t="s">
        <v>1111</v>
      </c>
      <c r="M529" t="s">
        <v>1437</v>
      </c>
      <c r="N529" t="s">
        <v>1106</v>
      </c>
      <c r="O529" t="s">
        <v>1107</v>
      </c>
      <c r="P529" t="s">
        <v>1108</v>
      </c>
      <c r="Q529" t="s">
        <v>1109</v>
      </c>
      <c r="R529" t="s">
        <v>0</v>
      </c>
      <c r="U529">
        <v>1400</v>
      </c>
      <c r="V529" t="s">
        <v>1802</v>
      </c>
      <c r="X529">
        <v>0</v>
      </c>
      <c r="Y529">
        <v>0</v>
      </c>
      <c r="AA529">
        <v>0</v>
      </c>
      <c r="AB529">
        <v>1400</v>
      </c>
      <c r="AG529">
        <v>2025</v>
      </c>
      <c r="AH529">
        <v>1</v>
      </c>
      <c r="AI529" t="s">
        <v>6772</v>
      </c>
      <c r="AK529" t="s">
        <v>1515</v>
      </c>
    </row>
    <row r="530" spans="1:37" x14ac:dyDescent="0.25">
      <c r="A530" t="s">
        <v>1100</v>
      </c>
      <c r="B530" t="s">
        <v>6770</v>
      </c>
      <c r="C530" t="s">
        <v>1708</v>
      </c>
      <c r="D530" s="167">
        <v>45676.7277777778</v>
      </c>
      <c r="E530">
        <v>1</v>
      </c>
      <c r="F530" s="167">
        <v>45676.7277777778</v>
      </c>
      <c r="G530" s="167">
        <v>45676.804166666698</v>
      </c>
      <c r="H530" t="s">
        <v>6778</v>
      </c>
      <c r="I530" t="s">
        <v>1462</v>
      </c>
      <c r="J530">
        <v>6</v>
      </c>
      <c r="K530">
        <v>1</v>
      </c>
      <c r="L530" t="s">
        <v>1111</v>
      </c>
      <c r="M530" t="s">
        <v>1437</v>
      </c>
      <c r="N530" t="s">
        <v>1106</v>
      </c>
      <c r="O530" t="s">
        <v>1107</v>
      </c>
      <c r="P530" t="s">
        <v>1108</v>
      </c>
      <c r="Q530" t="s">
        <v>1109</v>
      </c>
      <c r="R530" t="s">
        <v>0</v>
      </c>
      <c r="U530">
        <v>140</v>
      </c>
      <c r="V530" t="s">
        <v>1802</v>
      </c>
      <c r="X530">
        <v>0</v>
      </c>
      <c r="Y530">
        <v>0</v>
      </c>
      <c r="AA530">
        <v>0</v>
      </c>
      <c r="AB530">
        <v>140</v>
      </c>
      <c r="AG530">
        <v>2025</v>
      </c>
      <c r="AH530">
        <v>1</v>
      </c>
      <c r="AI530" t="s">
        <v>6772</v>
      </c>
      <c r="AK530" t="s">
        <v>1515</v>
      </c>
    </row>
    <row r="531" spans="1:37" x14ac:dyDescent="0.25">
      <c r="A531" t="s">
        <v>1100</v>
      </c>
      <c r="B531" t="s">
        <v>6770</v>
      </c>
      <c r="C531" t="s">
        <v>1708</v>
      </c>
      <c r="D531" s="167">
        <v>45676.7277777778</v>
      </c>
      <c r="E531">
        <v>1</v>
      </c>
      <c r="F531" s="167">
        <v>45676.7277777778</v>
      </c>
      <c r="G531" s="167">
        <v>45676.804166666698</v>
      </c>
      <c r="H531" t="s">
        <v>6779</v>
      </c>
      <c r="I531" t="s">
        <v>1463</v>
      </c>
      <c r="J531">
        <v>6</v>
      </c>
      <c r="K531">
        <v>1</v>
      </c>
      <c r="L531" t="s">
        <v>1111</v>
      </c>
      <c r="M531" t="s">
        <v>1437</v>
      </c>
      <c r="N531" t="s">
        <v>1106</v>
      </c>
      <c r="O531" t="s">
        <v>1107</v>
      </c>
      <c r="P531" t="s">
        <v>1108</v>
      </c>
      <c r="Q531" t="s">
        <v>1109</v>
      </c>
      <c r="R531" t="s">
        <v>0</v>
      </c>
      <c r="U531">
        <v>105</v>
      </c>
      <c r="V531" t="s">
        <v>1802</v>
      </c>
      <c r="X531">
        <v>0</v>
      </c>
      <c r="Y531">
        <v>0</v>
      </c>
      <c r="AA531">
        <v>0</v>
      </c>
      <c r="AB531">
        <v>105</v>
      </c>
      <c r="AG531">
        <v>2025</v>
      </c>
      <c r="AH531">
        <v>1</v>
      </c>
      <c r="AI531" t="s">
        <v>6772</v>
      </c>
      <c r="AK531" t="s">
        <v>1515</v>
      </c>
    </row>
    <row r="532" spans="1:37" x14ac:dyDescent="0.25">
      <c r="A532" t="s">
        <v>1100</v>
      </c>
      <c r="B532" t="s">
        <v>6770</v>
      </c>
      <c r="C532" t="s">
        <v>1708</v>
      </c>
      <c r="D532" s="167">
        <v>45676.7277777778</v>
      </c>
      <c r="E532">
        <v>1</v>
      </c>
      <c r="F532" s="167">
        <v>45676.7277777778</v>
      </c>
      <c r="G532" s="167">
        <v>45676.804166666698</v>
      </c>
      <c r="H532" t="s">
        <v>6780</v>
      </c>
      <c r="I532" t="s">
        <v>1463</v>
      </c>
      <c r="J532">
        <v>6</v>
      </c>
      <c r="K532">
        <v>1</v>
      </c>
      <c r="L532" t="s">
        <v>1111</v>
      </c>
      <c r="M532" t="s">
        <v>1437</v>
      </c>
      <c r="N532" t="s">
        <v>1106</v>
      </c>
      <c r="O532" t="s">
        <v>1107</v>
      </c>
      <c r="P532" t="s">
        <v>1108</v>
      </c>
      <c r="Q532" t="s">
        <v>1109</v>
      </c>
      <c r="R532" t="s">
        <v>0</v>
      </c>
      <c r="U532">
        <v>105</v>
      </c>
      <c r="V532" t="s">
        <v>1802</v>
      </c>
      <c r="X532">
        <v>0</v>
      </c>
      <c r="Y532">
        <v>0</v>
      </c>
      <c r="AA532">
        <v>0</v>
      </c>
      <c r="AB532">
        <v>105</v>
      </c>
      <c r="AG532">
        <v>2025</v>
      </c>
      <c r="AH532">
        <v>1</v>
      </c>
      <c r="AI532" t="s">
        <v>6772</v>
      </c>
      <c r="AK532" t="s">
        <v>1515</v>
      </c>
    </row>
    <row r="533" spans="1:37" x14ac:dyDescent="0.25">
      <c r="A533" t="s">
        <v>1100</v>
      </c>
      <c r="B533" t="s">
        <v>6770</v>
      </c>
      <c r="C533" t="s">
        <v>1708</v>
      </c>
      <c r="D533" s="167">
        <v>45676.7277777778</v>
      </c>
      <c r="E533">
        <v>1</v>
      </c>
      <c r="F533" s="167">
        <v>45676.7277777778</v>
      </c>
      <c r="G533" s="167">
        <v>45676.804166666698</v>
      </c>
      <c r="H533" t="s">
        <v>6781</v>
      </c>
      <c r="I533" t="s">
        <v>1463</v>
      </c>
      <c r="J533">
        <v>6</v>
      </c>
      <c r="K533">
        <v>1</v>
      </c>
      <c r="L533" t="s">
        <v>1111</v>
      </c>
      <c r="M533" t="s">
        <v>1437</v>
      </c>
      <c r="N533" t="s">
        <v>1106</v>
      </c>
      <c r="O533" t="s">
        <v>1107</v>
      </c>
      <c r="P533" t="s">
        <v>1108</v>
      </c>
      <c r="Q533" t="s">
        <v>1109</v>
      </c>
      <c r="R533" t="s">
        <v>0</v>
      </c>
      <c r="U533">
        <v>105</v>
      </c>
      <c r="V533" t="s">
        <v>1802</v>
      </c>
      <c r="X533">
        <v>0</v>
      </c>
      <c r="Y533">
        <v>0</v>
      </c>
      <c r="AA533">
        <v>0</v>
      </c>
      <c r="AB533">
        <v>105</v>
      </c>
      <c r="AG533">
        <v>2025</v>
      </c>
      <c r="AH533">
        <v>1</v>
      </c>
      <c r="AI533" t="s">
        <v>6772</v>
      </c>
      <c r="AK533" t="s">
        <v>1515</v>
      </c>
    </row>
    <row r="534" spans="1:37" x14ac:dyDescent="0.25">
      <c r="A534" t="s">
        <v>1100</v>
      </c>
      <c r="B534" t="s">
        <v>6782</v>
      </c>
      <c r="C534" t="s">
        <v>2316</v>
      </c>
      <c r="D534" s="167">
        <v>45676.758333333302</v>
      </c>
      <c r="E534">
        <v>1</v>
      </c>
      <c r="F534" s="167">
        <v>45676.758333333302</v>
      </c>
      <c r="G534" s="167">
        <v>45690.767361111102</v>
      </c>
      <c r="H534" t="s">
        <v>6783</v>
      </c>
      <c r="I534" t="s">
        <v>1424</v>
      </c>
      <c r="J534">
        <v>6</v>
      </c>
      <c r="K534">
        <v>1</v>
      </c>
      <c r="L534" t="s">
        <v>1300</v>
      </c>
      <c r="M534" t="s">
        <v>5911</v>
      </c>
      <c r="N534" t="s">
        <v>1106</v>
      </c>
      <c r="O534" t="s">
        <v>1107</v>
      </c>
      <c r="P534" t="s">
        <v>1108</v>
      </c>
      <c r="Q534" t="s">
        <v>1109</v>
      </c>
      <c r="R534" t="s">
        <v>0</v>
      </c>
      <c r="U534">
        <v>0</v>
      </c>
      <c r="V534" t="s">
        <v>6784</v>
      </c>
      <c r="X534">
        <v>0</v>
      </c>
      <c r="Y534">
        <v>0</v>
      </c>
      <c r="AA534">
        <v>0</v>
      </c>
      <c r="AB534">
        <v>0</v>
      </c>
      <c r="AG534">
        <v>2025</v>
      </c>
      <c r="AH534">
        <v>1</v>
      </c>
      <c r="AI534" t="s">
        <v>6785</v>
      </c>
      <c r="AK534" t="s">
        <v>1515</v>
      </c>
    </row>
    <row r="535" spans="1:37" x14ac:dyDescent="0.25">
      <c r="A535" t="s">
        <v>1100</v>
      </c>
      <c r="B535" t="s">
        <v>6782</v>
      </c>
      <c r="C535" t="s">
        <v>2316</v>
      </c>
      <c r="D535" s="167">
        <v>45676.758333333302</v>
      </c>
      <c r="E535">
        <v>1</v>
      </c>
      <c r="F535" s="167">
        <v>45676.758333333302</v>
      </c>
      <c r="G535" s="167">
        <v>45690.767361111102</v>
      </c>
      <c r="H535" t="s">
        <v>6786</v>
      </c>
      <c r="I535" t="s">
        <v>1424</v>
      </c>
      <c r="J535">
        <v>6</v>
      </c>
      <c r="K535">
        <v>1</v>
      </c>
      <c r="L535" t="s">
        <v>1300</v>
      </c>
      <c r="M535" t="s">
        <v>5911</v>
      </c>
      <c r="N535" t="s">
        <v>1106</v>
      </c>
      <c r="O535" t="s">
        <v>1107</v>
      </c>
      <c r="P535" t="s">
        <v>1108</v>
      </c>
      <c r="Q535" t="s">
        <v>1109</v>
      </c>
      <c r="R535" t="s">
        <v>0</v>
      </c>
      <c r="U535">
        <v>0</v>
      </c>
      <c r="V535" t="s">
        <v>6784</v>
      </c>
      <c r="X535">
        <v>0</v>
      </c>
      <c r="Y535">
        <v>0</v>
      </c>
      <c r="AA535">
        <v>0</v>
      </c>
      <c r="AB535">
        <v>0</v>
      </c>
      <c r="AG535">
        <v>2025</v>
      </c>
      <c r="AH535">
        <v>1</v>
      </c>
      <c r="AI535" t="s">
        <v>6785</v>
      </c>
      <c r="AK535" t="s">
        <v>1515</v>
      </c>
    </row>
    <row r="536" spans="1:37" x14ac:dyDescent="0.25">
      <c r="A536" t="s">
        <v>1100</v>
      </c>
      <c r="B536" t="s">
        <v>6782</v>
      </c>
      <c r="C536" t="s">
        <v>2316</v>
      </c>
      <c r="D536" s="167">
        <v>45676.758333333302</v>
      </c>
      <c r="E536">
        <v>1</v>
      </c>
      <c r="F536" s="167">
        <v>45676.758333333302</v>
      </c>
      <c r="G536" s="167">
        <v>45690.767361111102</v>
      </c>
      <c r="H536" t="s">
        <v>6787</v>
      </c>
      <c r="I536" t="s">
        <v>1431</v>
      </c>
      <c r="J536">
        <v>6</v>
      </c>
      <c r="K536">
        <v>1</v>
      </c>
      <c r="L536" t="s">
        <v>1300</v>
      </c>
      <c r="M536" t="s">
        <v>5911</v>
      </c>
      <c r="N536" t="s">
        <v>1106</v>
      </c>
      <c r="O536" t="s">
        <v>1107</v>
      </c>
      <c r="P536" t="s">
        <v>1108</v>
      </c>
      <c r="Q536" t="s">
        <v>1109</v>
      </c>
      <c r="R536" t="s">
        <v>0</v>
      </c>
      <c r="U536">
        <v>105</v>
      </c>
      <c r="V536" t="s">
        <v>6784</v>
      </c>
      <c r="X536">
        <v>0</v>
      </c>
      <c r="Y536">
        <v>0</v>
      </c>
      <c r="AA536">
        <v>0</v>
      </c>
      <c r="AB536">
        <v>105</v>
      </c>
      <c r="AG536">
        <v>2025</v>
      </c>
      <c r="AH536">
        <v>1</v>
      </c>
      <c r="AI536" t="s">
        <v>6785</v>
      </c>
      <c r="AK536" t="s">
        <v>1515</v>
      </c>
    </row>
    <row r="537" spans="1:37" x14ac:dyDescent="0.25">
      <c r="A537" t="s">
        <v>1100</v>
      </c>
      <c r="B537" t="s">
        <v>6782</v>
      </c>
      <c r="C537" t="s">
        <v>2316</v>
      </c>
      <c r="D537" s="167">
        <v>45676.758333333302</v>
      </c>
      <c r="E537">
        <v>1</v>
      </c>
      <c r="F537" s="167">
        <v>45676.758333333302</v>
      </c>
      <c r="G537" s="167">
        <v>45690.767361111102</v>
      </c>
      <c r="H537" t="s">
        <v>6788</v>
      </c>
      <c r="I537" t="s">
        <v>1451</v>
      </c>
      <c r="J537">
        <v>6</v>
      </c>
      <c r="K537">
        <v>1</v>
      </c>
      <c r="L537" t="s">
        <v>1300</v>
      </c>
      <c r="M537" t="s">
        <v>5911</v>
      </c>
      <c r="N537" t="s">
        <v>1106</v>
      </c>
      <c r="O537" t="s">
        <v>1107</v>
      </c>
      <c r="P537" t="s">
        <v>1108</v>
      </c>
      <c r="Q537" t="s">
        <v>1109</v>
      </c>
      <c r="R537" t="s">
        <v>0</v>
      </c>
      <c r="T537" t="s">
        <v>6789</v>
      </c>
      <c r="U537">
        <v>350</v>
      </c>
      <c r="V537" t="s">
        <v>6784</v>
      </c>
      <c r="X537">
        <v>0</v>
      </c>
      <c r="Y537">
        <v>0</v>
      </c>
      <c r="AA537">
        <v>0</v>
      </c>
      <c r="AB537">
        <v>350</v>
      </c>
      <c r="AG537">
        <v>2025</v>
      </c>
      <c r="AH537">
        <v>1</v>
      </c>
      <c r="AI537" t="s">
        <v>6785</v>
      </c>
      <c r="AK537" t="s">
        <v>1515</v>
      </c>
    </row>
    <row r="538" spans="1:37" x14ac:dyDescent="0.25">
      <c r="A538" t="s">
        <v>1100</v>
      </c>
      <c r="B538" t="s">
        <v>6782</v>
      </c>
      <c r="C538" t="s">
        <v>2316</v>
      </c>
      <c r="D538" s="167">
        <v>45676.758333333302</v>
      </c>
      <c r="E538">
        <v>1</v>
      </c>
      <c r="F538" s="167">
        <v>45676.758333333302</v>
      </c>
      <c r="G538" s="167">
        <v>45690.767361111102</v>
      </c>
      <c r="H538" t="s">
        <v>6790</v>
      </c>
      <c r="I538" t="s">
        <v>1452</v>
      </c>
      <c r="J538">
        <v>6</v>
      </c>
      <c r="K538">
        <v>1</v>
      </c>
      <c r="L538" t="s">
        <v>1300</v>
      </c>
      <c r="M538" t="s">
        <v>5911</v>
      </c>
      <c r="N538" t="s">
        <v>1106</v>
      </c>
      <c r="O538" t="s">
        <v>1107</v>
      </c>
      <c r="P538" t="s">
        <v>1108</v>
      </c>
      <c r="Q538" t="s">
        <v>1109</v>
      </c>
      <c r="R538" t="s">
        <v>0</v>
      </c>
      <c r="U538">
        <v>560</v>
      </c>
      <c r="V538" t="s">
        <v>6784</v>
      </c>
      <c r="X538">
        <v>0</v>
      </c>
      <c r="Y538">
        <v>0</v>
      </c>
      <c r="AA538">
        <v>0</v>
      </c>
      <c r="AB538">
        <v>560</v>
      </c>
      <c r="AG538">
        <v>2025</v>
      </c>
      <c r="AH538">
        <v>1</v>
      </c>
      <c r="AI538" t="s">
        <v>6785</v>
      </c>
      <c r="AK538" t="s">
        <v>1515</v>
      </c>
    </row>
    <row r="539" spans="1:37" x14ac:dyDescent="0.25">
      <c r="A539" t="s">
        <v>1100</v>
      </c>
      <c r="B539" t="s">
        <v>6782</v>
      </c>
      <c r="C539" t="s">
        <v>2316</v>
      </c>
      <c r="D539" s="167">
        <v>45676.758333333302</v>
      </c>
      <c r="E539">
        <v>1</v>
      </c>
      <c r="F539" s="167">
        <v>45676.758333333302</v>
      </c>
      <c r="G539" s="167">
        <v>45690.767361111102</v>
      </c>
      <c r="H539" t="s">
        <v>6791</v>
      </c>
      <c r="I539" t="s">
        <v>1454</v>
      </c>
      <c r="J539">
        <v>6</v>
      </c>
      <c r="K539">
        <v>1</v>
      </c>
      <c r="L539" t="s">
        <v>1300</v>
      </c>
      <c r="M539" t="s">
        <v>5911</v>
      </c>
      <c r="N539" t="s">
        <v>1106</v>
      </c>
      <c r="O539" t="s">
        <v>1107</v>
      </c>
      <c r="P539" t="s">
        <v>1108</v>
      </c>
      <c r="Q539" t="s">
        <v>1109</v>
      </c>
      <c r="R539" t="s">
        <v>0</v>
      </c>
      <c r="T539" t="s">
        <v>6789</v>
      </c>
      <c r="U539">
        <v>1540</v>
      </c>
      <c r="V539" t="s">
        <v>6784</v>
      </c>
      <c r="X539">
        <v>0</v>
      </c>
      <c r="Y539">
        <v>0</v>
      </c>
      <c r="AA539">
        <v>0</v>
      </c>
      <c r="AB539">
        <v>1540</v>
      </c>
      <c r="AG539">
        <v>2025</v>
      </c>
      <c r="AH539">
        <v>1</v>
      </c>
      <c r="AI539" t="s">
        <v>6785</v>
      </c>
      <c r="AK539" t="s">
        <v>1515</v>
      </c>
    </row>
    <row r="540" spans="1:37" x14ac:dyDescent="0.25">
      <c r="A540" t="s">
        <v>1100</v>
      </c>
      <c r="B540" t="s">
        <v>6782</v>
      </c>
      <c r="C540" t="s">
        <v>2316</v>
      </c>
      <c r="D540" s="167">
        <v>45676.758333333302</v>
      </c>
      <c r="E540">
        <v>1</v>
      </c>
      <c r="F540" s="167">
        <v>45676.758333333302</v>
      </c>
      <c r="G540" s="167">
        <v>45690.767361111102</v>
      </c>
      <c r="H540" t="s">
        <v>6792</v>
      </c>
      <c r="I540" t="s">
        <v>1455</v>
      </c>
      <c r="J540">
        <v>6</v>
      </c>
      <c r="K540">
        <v>1</v>
      </c>
      <c r="L540" t="s">
        <v>1300</v>
      </c>
      <c r="M540" t="s">
        <v>5911</v>
      </c>
      <c r="N540" t="s">
        <v>1106</v>
      </c>
      <c r="O540" t="s">
        <v>1107</v>
      </c>
      <c r="P540" t="s">
        <v>1108</v>
      </c>
      <c r="Q540" t="s">
        <v>1109</v>
      </c>
      <c r="R540" t="s">
        <v>0</v>
      </c>
      <c r="T540" t="s">
        <v>6789</v>
      </c>
      <c r="U540">
        <v>735</v>
      </c>
      <c r="V540" t="s">
        <v>6784</v>
      </c>
      <c r="X540">
        <v>0</v>
      </c>
      <c r="Y540">
        <v>0</v>
      </c>
      <c r="AA540">
        <v>0</v>
      </c>
      <c r="AB540">
        <v>735</v>
      </c>
      <c r="AG540">
        <v>2025</v>
      </c>
      <c r="AH540">
        <v>1</v>
      </c>
      <c r="AI540" t="s">
        <v>6785</v>
      </c>
      <c r="AK540" t="s">
        <v>1515</v>
      </c>
    </row>
    <row r="541" spans="1:37" x14ac:dyDescent="0.25">
      <c r="A541" t="s">
        <v>1100</v>
      </c>
      <c r="B541" t="s">
        <v>6782</v>
      </c>
      <c r="C541" t="s">
        <v>2316</v>
      </c>
      <c r="D541" s="167">
        <v>45676.758333333302</v>
      </c>
      <c r="E541">
        <v>1</v>
      </c>
      <c r="F541" s="167">
        <v>45676.758333333302</v>
      </c>
      <c r="G541" s="167">
        <v>45690.767361111102</v>
      </c>
      <c r="H541" t="s">
        <v>6793</v>
      </c>
      <c r="I541" t="s">
        <v>1456</v>
      </c>
      <c r="J541">
        <v>6</v>
      </c>
      <c r="K541">
        <v>1</v>
      </c>
      <c r="L541" t="s">
        <v>1300</v>
      </c>
      <c r="M541" t="s">
        <v>5911</v>
      </c>
      <c r="N541" t="s">
        <v>1106</v>
      </c>
      <c r="O541" t="s">
        <v>1107</v>
      </c>
      <c r="P541" t="s">
        <v>1108</v>
      </c>
      <c r="Q541" t="s">
        <v>1109</v>
      </c>
      <c r="R541" t="s">
        <v>0</v>
      </c>
      <c r="U541">
        <v>595</v>
      </c>
      <c r="V541" t="s">
        <v>6784</v>
      </c>
      <c r="X541">
        <v>0</v>
      </c>
      <c r="Y541">
        <v>0</v>
      </c>
      <c r="AA541">
        <v>0</v>
      </c>
      <c r="AB541">
        <v>595</v>
      </c>
      <c r="AG541">
        <v>2025</v>
      </c>
      <c r="AH541">
        <v>1</v>
      </c>
      <c r="AI541" t="s">
        <v>6785</v>
      </c>
      <c r="AK541" t="s">
        <v>1515</v>
      </c>
    </row>
    <row r="542" spans="1:37" x14ac:dyDescent="0.25">
      <c r="A542" t="s">
        <v>1100</v>
      </c>
      <c r="B542" t="s">
        <v>6782</v>
      </c>
      <c r="C542" t="s">
        <v>2316</v>
      </c>
      <c r="D542" s="167">
        <v>45676.758333333302</v>
      </c>
      <c r="E542">
        <v>1</v>
      </c>
      <c r="F542" s="167">
        <v>45676.758333333302</v>
      </c>
      <c r="G542" s="167">
        <v>45690.767361111102</v>
      </c>
      <c r="H542" t="s">
        <v>6794</v>
      </c>
      <c r="I542" t="s">
        <v>1459</v>
      </c>
      <c r="J542">
        <v>6</v>
      </c>
      <c r="K542">
        <v>1</v>
      </c>
      <c r="L542" t="s">
        <v>1300</v>
      </c>
      <c r="M542" t="s">
        <v>5911</v>
      </c>
      <c r="N542" t="s">
        <v>1106</v>
      </c>
      <c r="O542" t="s">
        <v>1107</v>
      </c>
      <c r="P542" t="s">
        <v>1108</v>
      </c>
      <c r="Q542" t="s">
        <v>1109</v>
      </c>
      <c r="R542" t="s">
        <v>0</v>
      </c>
      <c r="U542">
        <v>1400</v>
      </c>
      <c r="V542" t="s">
        <v>6784</v>
      </c>
      <c r="X542">
        <v>0</v>
      </c>
      <c r="Y542">
        <v>0</v>
      </c>
      <c r="AA542">
        <v>0</v>
      </c>
      <c r="AB542">
        <v>1400</v>
      </c>
      <c r="AG542">
        <v>2025</v>
      </c>
      <c r="AH542">
        <v>1</v>
      </c>
      <c r="AI542" t="s">
        <v>6785</v>
      </c>
      <c r="AK542" t="s">
        <v>1515</v>
      </c>
    </row>
    <row r="543" spans="1:37" x14ac:dyDescent="0.25">
      <c r="A543" t="s">
        <v>1100</v>
      </c>
      <c r="B543" t="s">
        <v>6782</v>
      </c>
      <c r="C543" t="s">
        <v>2316</v>
      </c>
      <c r="D543" s="167">
        <v>45676.758333333302</v>
      </c>
      <c r="E543">
        <v>1</v>
      </c>
      <c r="F543" s="167">
        <v>45676.758333333302</v>
      </c>
      <c r="G543" s="167">
        <v>45690.767361111102</v>
      </c>
      <c r="H543" t="s">
        <v>6795</v>
      </c>
      <c r="I543" t="s">
        <v>1461</v>
      </c>
      <c r="J543">
        <v>6</v>
      </c>
      <c r="K543">
        <v>1</v>
      </c>
      <c r="L543" t="s">
        <v>1300</v>
      </c>
      <c r="M543" t="s">
        <v>5911</v>
      </c>
      <c r="N543" t="s">
        <v>1106</v>
      </c>
      <c r="O543" t="s">
        <v>1107</v>
      </c>
      <c r="P543" t="s">
        <v>1108</v>
      </c>
      <c r="Q543" t="s">
        <v>1109</v>
      </c>
      <c r="R543" t="s">
        <v>0</v>
      </c>
      <c r="T543" t="s">
        <v>6789</v>
      </c>
      <c r="U543">
        <v>3500</v>
      </c>
      <c r="V543" t="s">
        <v>6784</v>
      </c>
      <c r="X543">
        <v>0</v>
      </c>
      <c r="Y543">
        <v>0</v>
      </c>
      <c r="AA543">
        <v>0</v>
      </c>
      <c r="AB543">
        <v>3500</v>
      </c>
      <c r="AG543">
        <v>2025</v>
      </c>
      <c r="AH543">
        <v>1</v>
      </c>
      <c r="AI543" t="s">
        <v>6785</v>
      </c>
      <c r="AK543" t="s">
        <v>1515</v>
      </c>
    </row>
    <row r="544" spans="1:37" x14ac:dyDescent="0.25">
      <c r="A544" t="s">
        <v>1100</v>
      </c>
      <c r="B544" t="s">
        <v>6782</v>
      </c>
      <c r="C544" t="s">
        <v>2316</v>
      </c>
      <c r="D544" s="167">
        <v>45676.758333333302</v>
      </c>
      <c r="E544">
        <v>1</v>
      </c>
      <c r="F544" s="167">
        <v>45676.758333333302</v>
      </c>
      <c r="G544" s="167">
        <v>45690.767361111102</v>
      </c>
      <c r="H544" t="s">
        <v>6796</v>
      </c>
      <c r="I544" t="s">
        <v>1462</v>
      </c>
      <c r="J544">
        <v>6</v>
      </c>
      <c r="K544">
        <v>1</v>
      </c>
      <c r="L544" t="s">
        <v>1300</v>
      </c>
      <c r="M544" t="s">
        <v>5911</v>
      </c>
      <c r="N544" t="s">
        <v>1106</v>
      </c>
      <c r="O544" t="s">
        <v>1107</v>
      </c>
      <c r="P544" t="s">
        <v>1108</v>
      </c>
      <c r="Q544" t="s">
        <v>1109</v>
      </c>
      <c r="R544" t="s">
        <v>0</v>
      </c>
      <c r="U544">
        <v>140</v>
      </c>
      <c r="V544" t="s">
        <v>6784</v>
      </c>
      <c r="X544">
        <v>0</v>
      </c>
      <c r="Y544">
        <v>0</v>
      </c>
      <c r="AA544">
        <v>0</v>
      </c>
      <c r="AB544">
        <v>140</v>
      </c>
      <c r="AG544">
        <v>2025</v>
      </c>
      <c r="AH544">
        <v>1</v>
      </c>
      <c r="AI544" t="s">
        <v>6785</v>
      </c>
      <c r="AK544" t="s">
        <v>1515</v>
      </c>
    </row>
    <row r="545" spans="1:38" x14ac:dyDescent="0.25">
      <c r="A545" t="s">
        <v>1100</v>
      </c>
      <c r="B545" t="s">
        <v>6782</v>
      </c>
      <c r="C545" t="s">
        <v>2316</v>
      </c>
      <c r="D545" s="167">
        <v>45676.758333333302</v>
      </c>
      <c r="E545">
        <v>1</v>
      </c>
      <c r="F545" s="167">
        <v>45676.758333333302</v>
      </c>
      <c r="G545" s="167">
        <v>45690.767361111102</v>
      </c>
      <c r="H545" t="s">
        <v>6797</v>
      </c>
      <c r="I545" t="s">
        <v>1463</v>
      </c>
      <c r="J545">
        <v>6</v>
      </c>
      <c r="K545">
        <v>1</v>
      </c>
      <c r="L545" t="s">
        <v>1300</v>
      </c>
      <c r="M545" t="s">
        <v>5911</v>
      </c>
      <c r="N545" t="s">
        <v>1106</v>
      </c>
      <c r="O545" t="s">
        <v>1107</v>
      </c>
      <c r="P545" t="s">
        <v>1108</v>
      </c>
      <c r="Q545" t="s">
        <v>1109</v>
      </c>
      <c r="R545" t="s">
        <v>0</v>
      </c>
      <c r="U545">
        <v>105</v>
      </c>
      <c r="V545" t="s">
        <v>6784</v>
      </c>
      <c r="X545">
        <v>0</v>
      </c>
      <c r="Y545">
        <v>0</v>
      </c>
      <c r="AA545">
        <v>0</v>
      </c>
      <c r="AB545">
        <v>105</v>
      </c>
      <c r="AG545">
        <v>2025</v>
      </c>
      <c r="AH545">
        <v>1</v>
      </c>
      <c r="AI545" t="s">
        <v>6785</v>
      </c>
      <c r="AK545" t="s">
        <v>1515</v>
      </c>
    </row>
    <row r="546" spans="1:38" x14ac:dyDescent="0.25">
      <c r="A546" t="s">
        <v>1100</v>
      </c>
      <c r="B546" t="s">
        <v>6782</v>
      </c>
      <c r="C546" t="s">
        <v>2316</v>
      </c>
      <c r="D546" s="167">
        <v>45676.758333333302</v>
      </c>
      <c r="E546">
        <v>1</v>
      </c>
      <c r="F546" s="167">
        <v>45676.758333333302</v>
      </c>
      <c r="G546" s="167">
        <v>45690.767361111102</v>
      </c>
      <c r="H546" t="s">
        <v>6798</v>
      </c>
      <c r="I546" t="s">
        <v>1463</v>
      </c>
      <c r="J546">
        <v>6</v>
      </c>
      <c r="K546">
        <v>1</v>
      </c>
      <c r="L546" t="s">
        <v>1300</v>
      </c>
      <c r="M546" t="s">
        <v>5911</v>
      </c>
      <c r="N546" t="s">
        <v>1106</v>
      </c>
      <c r="O546" t="s">
        <v>1107</v>
      </c>
      <c r="P546" t="s">
        <v>1108</v>
      </c>
      <c r="Q546" t="s">
        <v>1109</v>
      </c>
      <c r="R546" t="s">
        <v>0</v>
      </c>
      <c r="U546">
        <v>105</v>
      </c>
      <c r="V546" t="s">
        <v>6784</v>
      </c>
      <c r="X546">
        <v>0</v>
      </c>
      <c r="Y546">
        <v>0</v>
      </c>
      <c r="AA546">
        <v>0</v>
      </c>
      <c r="AB546">
        <v>105</v>
      </c>
      <c r="AG546">
        <v>2025</v>
      </c>
      <c r="AH546">
        <v>1</v>
      </c>
      <c r="AI546" t="s">
        <v>6785</v>
      </c>
      <c r="AK546" t="s">
        <v>1515</v>
      </c>
    </row>
    <row r="547" spans="1:38" x14ac:dyDescent="0.25">
      <c r="A547" t="s">
        <v>1100</v>
      </c>
      <c r="B547" t="s">
        <v>6799</v>
      </c>
      <c r="C547" t="s">
        <v>2374</v>
      </c>
      <c r="D547" s="167">
        <v>45676.762499999997</v>
      </c>
      <c r="E547">
        <v>1</v>
      </c>
      <c r="F547" s="167">
        <v>45676.762499999997</v>
      </c>
      <c r="G547" s="167">
        <v>45676.801388888904</v>
      </c>
      <c r="H547" t="s">
        <v>6800</v>
      </c>
      <c r="I547" t="s">
        <v>1424</v>
      </c>
      <c r="J547">
        <v>6</v>
      </c>
      <c r="K547">
        <v>1</v>
      </c>
      <c r="L547" t="s">
        <v>1110</v>
      </c>
      <c r="M547" t="s">
        <v>1429</v>
      </c>
      <c r="N547" t="s">
        <v>1102</v>
      </c>
      <c r="O547" t="s">
        <v>1103</v>
      </c>
      <c r="P547" t="s">
        <v>1102</v>
      </c>
      <c r="Q547" t="s">
        <v>1103</v>
      </c>
      <c r="R547" t="s">
        <v>0</v>
      </c>
      <c r="U547">
        <v>0</v>
      </c>
      <c r="V547" t="s">
        <v>1758</v>
      </c>
      <c r="X547">
        <v>0</v>
      </c>
      <c r="Y547">
        <v>0</v>
      </c>
      <c r="AA547">
        <v>0</v>
      </c>
      <c r="AB547">
        <v>0</v>
      </c>
      <c r="AG547">
        <v>2025</v>
      </c>
      <c r="AH547">
        <v>1</v>
      </c>
      <c r="AI547" t="s">
        <v>6685</v>
      </c>
      <c r="AK547" t="s">
        <v>1515</v>
      </c>
    </row>
    <row r="548" spans="1:38" x14ac:dyDescent="0.25">
      <c r="A548" t="s">
        <v>1100</v>
      </c>
      <c r="B548" t="s">
        <v>6799</v>
      </c>
      <c r="C548" t="s">
        <v>2374</v>
      </c>
      <c r="D548" s="167">
        <v>45676.762499999997</v>
      </c>
      <c r="E548">
        <v>1</v>
      </c>
      <c r="F548" s="167">
        <v>45676.762499999997</v>
      </c>
      <c r="G548" s="167">
        <v>45676.801388888904</v>
      </c>
      <c r="H548" t="s">
        <v>6801</v>
      </c>
      <c r="I548" t="s">
        <v>1448</v>
      </c>
      <c r="J548">
        <v>6</v>
      </c>
      <c r="K548">
        <v>1</v>
      </c>
      <c r="L548" t="s">
        <v>1110</v>
      </c>
      <c r="M548" t="s">
        <v>1429</v>
      </c>
      <c r="N548" t="s">
        <v>1102</v>
      </c>
      <c r="O548" t="s">
        <v>1103</v>
      </c>
      <c r="P548" t="s">
        <v>1102</v>
      </c>
      <c r="Q548" t="s">
        <v>1103</v>
      </c>
      <c r="R548" t="s">
        <v>0</v>
      </c>
      <c r="T548" t="s">
        <v>6647</v>
      </c>
      <c r="U548">
        <v>192</v>
      </c>
      <c r="V548" t="s">
        <v>1758</v>
      </c>
      <c r="X548">
        <v>0</v>
      </c>
      <c r="Y548">
        <v>0</v>
      </c>
      <c r="AA548">
        <v>0</v>
      </c>
      <c r="AB548">
        <v>192</v>
      </c>
      <c r="AG548">
        <v>2025</v>
      </c>
      <c r="AH548">
        <v>1</v>
      </c>
      <c r="AI548" t="s">
        <v>6685</v>
      </c>
      <c r="AK548" t="s">
        <v>1515</v>
      </c>
    </row>
    <row r="549" spans="1:38" x14ac:dyDescent="0.25">
      <c r="A549" t="s">
        <v>1100</v>
      </c>
      <c r="B549" t="s">
        <v>6799</v>
      </c>
      <c r="C549" t="s">
        <v>2374</v>
      </c>
      <c r="D549" s="167">
        <v>45676.762499999997</v>
      </c>
      <c r="E549">
        <v>1</v>
      </c>
      <c r="F549" s="167">
        <v>45676.762499999997</v>
      </c>
      <c r="G549" s="167">
        <v>45676.801388888904</v>
      </c>
      <c r="H549" t="s">
        <v>6802</v>
      </c>
      <c r="I549" t="s">
        <v>1433</v>
      </c>
      <c r="J549">
        <v>6</v>
      </c>
      <c r="K549">
        <v>1</v>
      </c>
      <c r="L549" t="s">
        <v>1110</v>
      </c>
      <c r="M549" t="s">
        <v>1429</v>
      </c>
      <c r="N549" t="s">
        <v>1102</v>
      </c>
      <c r="O549" t="s">
        <v>1103</v>
      </c>
      <c r="P549" t="s">
        <v>1102</v>
      </c>
      <c r="Q549" t="s">
        <v>1103</v>
      </c>
      <c r="R549" t="s">
        <v>0</v>
      </c>
      <c r="T549" t="s">
        <v>6803</v>
      </c>
      <c r="U549">
        <v>264</v>
      </c>
      <c r="V549" t="s">
        <v>1758</v>
      </c>
      <c r="X549">
        <v>0</v>
      </c>
      <c r="Y549">
        <v>0</v>
      </c>
      <c r="AA549">
        <v>0</v>
      </c>
      <c r="AB549">
        <v>264</v>
      </c>
      <c r="AG549">
        <v>2025</v>
      </c>
      <c r="AH549">
        <v>1</v>
      </c>
      <c r="AI549" t="s">
        <v>6685</v>
      </c>
      <c r="AK549" t="s">
        <v>1515</v>
      </c>
    </row>
    <row r="550" spans="1:38" x14ac:dyDescent="0.25">
      <c r="A550" t="s">
        <v>1100</v>
      </c>
      <c r="B550" t="s">
        <v>6804</v>
      </c>
      <c r="C550" t="s">
        <v>6407</v>
      </c>
      <c r="D550" s="167">
        <v>45676.766666666699</v>
      </c>
      <c r="E550">
        <v>1</v>
      </c>
      <c r="F550" s="167">
        <v>45676.766666666699</v>
      </c>
      <c r="G550" s="167">
        <v>45676.847916666702</v>
      </c>
      <c r="H550" t="s">
        <v>6805</v>
      </c>
      <c r="I550" t="s">
        <v>1424</v>
      </c>
      <c r="J550">
        <v>6</v>
      </c>
      <c r="K550">
        <v>1</v>
      </c>
      <c r="L550" t="s">
        <v>1300</v>
      </c>
      <c r="M550" t="s">
        <v>5911</v>
      </c>
      <c r="N550" t="s">
        <v>1106</v>
      </c>
      <c r="O550" t="s">
        <v>1107</v>
      </c>
      <c r="P550" t="s">
        <v>1108</v>
      </c>
      <c r="Q550" t="s">
        <v>1109</v>
      </c>
      <c r="R550" t="s">
        <v>6806</v>
      </c>
      <c r="S550" t="s">
        <v>6206</v>
      </c>
      <c r="U550">
        <v>0</v>
      </c>
      <c r="V550" t="s">
        <v>1747</v>
      </c>
      <c r="W550" s="167">
        <v>45693.157638888901</v>
      </c>
      <c r="X550">
        <v>0</v>
      </c>
      <c r="Y550">
        <v>0</v>
      </c>
      <c r="Z550">
        <v>0</v>
      </c>
      <c r="AA550">
        <v>0</v>
      </c>
      <c r="AB550">
        <v>0</v>
      </c>
      <c r="AC550" t="s">
        <v>0</v>
      </c>
      <c r="AG550">
        <v>2025</v>
      </c>
      <c r="AH550">
        <v>1</v>
      </c>
      <c r="AI550" t="s">
        <v>6708</v>
      </c>
      <c r="AJ550" s="167">
        <v>45691.775694444397</v>
      </c>
      <c r="AK550" t="s">
        <v>1426</v>
      </c>
      <c r="AL550" t="s">
        <v>5686</v>
      </c>
    </row>
    <row r="551" spans="1:38" x14ac:dyDescent="0.25">
      <c r="A551" t="s">
        <v>1100</v>
      </c>
      <c r="B551" t="s">
        <v>6804</v>
      </c>
      <c r="C551" t="s">
        <v>6407</v>
      </c>
      <c r="D551" s="167">
        <v>45676.766666666699</v>
      </c>
      <c r="E551">
        <v>1</v>
      </c>
      <c r="F551" s="167">
        <v>45676.766666666699</v>
      </c>
      <c r="G551" s="167">
        <v>45676.847916666702</v>
      </c>
      <c r="H551" t="s">
        <v>6807</v>
      </c>
      <c r="I551" t="s">
        <v>1424</v>
      </c>
      <c r="J551">
        <v>6</v>
      </c>
      <c r="K551">
        <v>1</v>
      </c>
      <c r="L551" t="s">
        <v>1300</v>
      </c>
      <c r="M551" t="s">
        <v>5911</v>
      </c>
      <c r="N551" t="s">
        <v>1106</v>
      </c>
      <c r="O551" t="s">
        <v>1107</v>
      </c>
      <c r="P551" t="s">
        <v>1108</v>
      </c>
      <c r="Q551" t="s">
        <v>1109</v>
      </c>
      <c r="R551" t="s">
        <v>6806</v>
      </c>
      <c r="S551" t="s">
        <v>6206</v>
      </c>
      <c r="U551">
        <v>0</v>
      </c>
      <c r="V551" t="s">
        <v>1747</v>
      </c>
      <c r="W551" s="167">
        <v>45693.157638888901</v>
      </c>
      <c r="X551">
        <v>0</v>
      </c>
      <c r="Y551">
        <v>0</v>
      </c>
      <c r="Z551">
        <v>0</v>
      </c>
      <c r="AA551">
        <v>0</v>
      </c>
      <c r="AB551">
        <v>0</v>
      </c>
      <c r="AC551" t="s">
        <v>0</v>
      </c>
      <c r="AG551">
        <v>2025</v>
      </c>
      <c r="AH551">
        <v>1</v>
      </c>
      <c r="AI551" t="s">
        <v>6708</v>
      </c>
      <c r="AJ551" s="167">
        <v>45691.775694444397</v>
      </c>
      <c r="AK551" t="s">
        <v>1426</v>
      </c>
      <c r="AL551" t="s">
        <v>5686</v>
      </c>
    </row>
    <row r="552" spans="1:38" x14ac:dyDescent="0.25">
      <c r="A552" t="s">
        <v>1100</v>
      </c>
      <c r="B552" t="s">
        <v>6804</v>
      </c>
      <c r="C552" t="s">
        <v>6407</v>
      </c>
      <c r="D552" s="167">
        <v>45676.766666666699</v>
      </c>
      <c r="E552">
        <v>1</v>
      </c>
      <c r="F552" s="167">
        <v>45676.766666666699</v>
      </c>
      <c r="G552" s="167">
        <v>45676.847916666702</v>
      </c>
      <c r="H552" t="s">
        <v>6808</v>
      </c>
      <c r="I552" t="s">
        <v>1465</v>
      </c>
      <c r="J552">
        <v>6</v>
      </c>
      <c r="K552">
        <v>1</v>
      </c>
      <c r="L552" t="s">
        <v>1300</v>
      </c>
      <c r="M552" t="s">
        <v>5911</v>
      </c>
      <c r="N552" t="s">
        <v>1106</v>
      </c>
      <c r="O552" t="s">
        <v>1107</v>
      </c>
      <c r="P552" t="s">
        <v>1108</v>
      </c>
      <c r="Q552" t="s">
        <v>1109</v>
      </c>
      <c r="R552" t="s">
        <v>6806</v>
      </c>
      <c r="S552" t="s">
        <v>6206</v>
      </c>
      <c r="U552">
        <v>665</v>
      </c>
      <c r="V552" t="s">
        <v>1747</v>
      </c>
      <c r="W552" s="167">
        <v>45693.157638888901</v>
      </c>
      <c r="X552">
        <v>0</v>
      </c>
      <c r="Y552">
        <v>0</v>
      </c>
      <c r="Z552">
        <v>665</v>
      </c>
      <c r="AA552">
        <v>665</v>
      </c>
      <c r="AB552">
        <v>0</v>
      </c>
      <c r="AC552" t="s">
        <v>1525</v>
      </c>
      <c r="AD552" t="s">
        <v>1784</v>
      </c>
      <c r="AE552" t="s">
        <v>1725</v>
      </c>
      <c r="AF552" t="s">
        <v>1726</v>
      </c>
      <c r="AG552">
        <v>2025</v>
      </c>
      <c r="AH552">
        <v>1</v>
      </c>
      <c r="AI552" t="s">
        <v>6708</v>
      </c>
      <c r="AJ552" s="167">
        <v>45691.775694444397</v>
      </c>
      <c r="AK552" t="s">
        <v>1426</v>
      </c>
      <c r="AL552" t="s">
        <v>5686</v>
      </c>
    </row>
    <row r="553" spans="1:38" x14ac:dyDescent="0.25">
      <c r="A553" t="s">
        <v>1100</v>
      </c>
      <c r="B553" t="s">
        <v>6809</v>
      </c>
      <c r="C553" t="s">
        <v>1337</v>
      </c>
      <c r="D553" s="167">
        <v>45676.773611111101</v>
      </c>
      <c r="E553">
        <v>1</v>
      </c>
      <c r="F553" s="167">
        <v>45676.773611111101</v>
      </c>
      <c r="G553" s="167">
        <v>45676.7993055556</v>
      </c>
      <c r="H553" t="s">
        <v>6810</v>
      </c>
      <c r="I553" t="s">
        <v>1424</v>
      </c>
      <c r="J553">
        <v>6</v>
      </c>
      <c r="K553">
        <v>1</v>
      </c>
      <c r="L553" t="s">
        <v>1105</v>
      </c>
      <c r="M553" t="s">
        <v>1425</v>
      </c>
      <c r="N553" t="s">
        <v>1106</v>
      </c>
      <c r="O553" t="s">
        <v>1107</v>
      </c>
      <c r="P553" t="s">
        <v>1108</v>
      </c>
      <c r="Q553" t="s">
        <v>1109</v>
      </c>
      <c r="R553" t="s">
        <v>6811</v>
      </c>
      <c r="S553" t="s">
        <v>6812</v>
      </c>
      <c r="U553">
        <v>0</v>
      </c>
      <c r="V553" t="s">
        <v>6813</v>
      </c>
      <c r="W553" s="167">
        <v>45682.557638888902</v>
      </c>
      <c r="X553">
        <v>0</v>
      </c>
      <c r="Y553">
        <v>0</v>
      </c>
      <c r="Z553">
        <v>0</v>
      </c>
      <c r="AA553">
        <v>0</v>
      </c>
      <c r="AB553">
        <v>0</v>
      </c>
      <c r="AC553" t="s">
        <v>0</v>
      </c>
      <c r="AG553">
        <v>2025</v>
      </c>
      <c r="AH553">
        <v>1</v>
      </c>
      <c r="AI553" t="s">
        <v>6667</v>
      </c>
      <c r="AJ553" s="167">
        <v>45681.771527777797</v>
      </c>
      <c r="AK553" t="s">
        <v>1426</v>
      </c>
      <c r="AL553" t="s">
        <v>5686</v>
      </c>
    </row>
    <row r="554" spans="1:38" x14ac:dyDescent="0.25">
      <c r="A554" t="s">
        <v>1100</v>
      </c>
      <c r="B554" t="s">
        <v>6809</v>
      </c>
      <c r="C554" t="s">
        <v>1337</v>
      </c>
      <c r="D554" s="167">
        <v>45676.773611111101</v>
      </c>
      <c r="E554">
        <v>1</v>
      </c>
      <c r="F554" s="167">
        <v>45676.773611111101</v>
      </c>
      <c r="G554" s="167">
        <v>45676.7993055556</v>
      </c>
      <c r="H554" t="s">
        <v>6814</v>
      </c>
      <c r="I554" t="s">
        <v>1492</v>
      </c>
      <c r="J554">
        <v>6</v>
      </c>
      <c r="K554">
        <v>1</v>
      </c>
      <c r="L554" t="s">
        <v>1105</v>
      </c>
      <c r="M554" t="s">
        <v>1425</v>
      </c>
      <c r="N554" t="s">
        <v>1106</v>
      </c>
      <c r="O554" t="s">
        <v>1107</v>
      </c>
      <c r="P554" t="s">
        <v>1108</v>
      </c>
      <c r="Q554" t="s">
        <v>1109</v>
      </c>
      <c r="R554" t="s">
        <v>6811</v>
      </c>
      <c r="S554" t="s">
        <v>6812</v>
      </c>
      <c r="T554" t="s">
        <v>6815</v>
      </c>
      <c r="U554">
        <v>1190</v>
      </c>
      <c r="V554" t="s">
        <v>6813</v>
      </c>
      <c r="W554" s="167">
        <v>45682.557638888902</v>
      </c>
      <c r="X554">
        <v>0</v>
      </c>
      <c r="Y554">
        <v>0</v>
      </c>
      <c r="Z554">
        <v>1190</v>
      </c>
      <c r="AA554">
        <v>1190</v>
      </c>
      <c r="AB554">
        <v>0</v>
      </c>
      <c r="AC554" t="s">
        <v>1525</v>
      </c>
      <c r="AD554" t="s">
        <v>1784</v>
      </c>
      <c r="AE554" t="s">
        <v>1725</v>
      </c>
      <c r="AF554" t="s">
        <v>1726</v>
      </c>
      <c r="AG554">
        <v>2025</v>
      </c>
      <c r="AH554">
        <v>1</v>
      </c>
      <c r="AI554" t="s">
        <v>6667</v>
      </c>
      <c r="AJ554" s="167">
        <v>45681.771527777797</v>
      </c>
      <c r="AK554" t="s">
        <v>1426</v>
      </c>
      <c r="AL554" t="s">
        <v>5686</v>
      </c>
    </row>
    <row r="555" spans="1:38" x14ac:dyDescent="0.25">
      <c r="A555" t="s">
        <v>1100</v>
      </c>
      <c r="B555" t="s">
        <v>6816</v>
      </c>
      <c r="C555" t="s">
        <v>6817</v>
      </c>
      <c r="D555" s="167">
        <v>45676.827083333301</v>
      </c>
      <c r="E555">
        <v>1</v>
      </c>
      <c r="F555" s="167">
        <v>45676.827083333301</v>
      </c>
      <c r="G555" s="167">
        <v>45676.838194444397</v>
      </c>
      <c r="H555" t="s">
        <v>6818</v>
      </c>
      <c r="I555" t="s">
        <v>1430</v>
      </c>
      <c r="J555">
        <v>6</v>
      </c>
      <c r="K555">
        <v>1</v>
      </c>
      <c r="L555" t="s">
        <v>1110</v>
      </c>
      <c r="M555" t="s">
        <v>1429</v>
      </c>
      <c r="N555" t="s">
        <v>1166</v>
      </c>
      <c r="O555" t="s">
        <v>1167</v>
      </c>
      <c r="P555" t="s">
        <v>1166</v>
      </c>
      <c r="Q555" t="s">
        <v>1167</v>
      </c>
      <c r="R555" t="s">
        <v>0</v>
      </c>
      <c r="U555">
        <v>56</v>
      </c>
      <c r="V555" t="s">
        <v>6819</v>
      </c>
      <c r="X555">
        <v>0</v>
      </c>
      <c r="Y555">
        <v>0</v>
      </c>
      <c r="AA555">
        <v>0</v>
      </c>
      <c r="AB555">
        <v>56</v>
      </c>
      <c r="AG555">
        <v>2025</v>
      </c>
      <c r="AH555">
        <v>1</v>
      </c>
      <c r="AI555" t="s">
        <v>6820</v>
      </c>
      <c r="AK555" t="s">
        <v>1515</v>
      </c>
    </row>
    <row r="556" spans="1:38" x14ac:dyDescent="0.25">
      <c r="A556" t="s">
        <v>1100</v>
      </c>
      <c r="B556" t="s">
        <v>6816</v>
      </c>
      <c r="C556" t="s">
        <v>6817</v>
      </c>
      <c r="D556" s="167">
        <v>45676.827083333301</v>
      </c>
      <c r="E556">
        <v>1</v>
      </c>
      <c r="F556" s="167">
        <v>45676.827083333301</v>
      </c>
      <c r="G556" s="167">
        <v>45676.838194444397</v>
      </c>
      <c r="H556" t="s">
        <v>6821</v>
      </c>
      <c r="I556" t="s">
        <v>1431</v>
      </c>
      <c r="J556">
        <v>6</v>
      </c>
      <c r="K556">
        <v>1</v>
      </c>
      <c r="L556" t="s">
        <v>1110</v>
      </c>
      <c r="M556" t="s">
        <v>1429</v>
      </c>
      <c r="N556" t="s">
        <v>1166</v>
      </c>
      <c r="O556" t="s">
        <v>1167</v>
      </c>
      <c r="P556" t="s">
        <v>1166</v>
      </c>
      <c r="Q556" t="s">
        <v>1167</v>
      </c>
      <c r="R556" t="s">
        <v>0</v>
      </c>
      <c r="U556">
        <v>84</v>
      </c>
      <c r="V556" t="s">
        <v>6819</v>
      </c>
      <c r="X556">
        <v>0</v>
      </c>
      <c r="Y556">
        <v>0</v>
      </c>
      <c r="AA556">
        <v>0</v>
      </c>
      <c r="AB556">
        <v>84</v>
      </c>
      <c r="AG556">
        <v>2025</v>
      </c>
      <c r="AH556">
        <v>1</v>
      </c>
      <c r="AI556" t="s">
        <v>6820</v>
      </c>
      <c r="AK556" t="s">
        <v>1515</v>
      </c>
    </row>
    <row r="557" spans="1:38" x14ac:dyDescent="0.25">
      <c r="A557" t="s">
        <v>1100</v>
      </c>
      <c r="B557" t="s">
        <v>6822</v>
      </c>
      <c r="C557" t="s">
        <v>5830</v>
      </c>
      <c r="D557" s="167">
        <v>45677.519444444399</v>
      </c>
      <c r="E557">
        <v>1</v>
      </c>
      <c r="F557" s="167">
        <v>45677.519444444399</v>
      </c>
      <c r="G557" s="167">
        <v>45677.6430555556</v>
      </c>
      <c r="H557" t="s">
        <v>6823</v>
      </c>
      <c r="I557" t="s">
        <v>2303</v>
      </c>
      <c r="J557">
        <v>6</v>
      </c>
      <c r="K557">
        <v>1</v>
      </c>
      <c r="L557" t="s">
        <v>1111</v>
      </c>
      <c r="M557" t="s">
        <v>1437</v>
      </c>
      <c r="N557" t="s">
        <v>1106</v>
      </c>
      <c r="O557" t="s">
        <v>1107</v>
      </c>
      <c r="P557" t="s">
        <v>1108</v>
      </c>
      <c r="Q557" t="s">
        <v>1109</v>
      </c>
      <c r="R557" t="s">
        <v>0</v>
      </c>
      <c r="U557">
        <v>35</v>
      </c>
      <c r="V557" t="s">
        <v>6824</v>
      </c>
      <c r="X557">
        <v>0</v>
      </c>
      <c r="Y557">
        <v>0</v>
      </c>
      <c r="AA557">
        <v>0</v>
      </c>
      <c r="AB557">
        <v>35</v>
      </c>
      <c r="AG557">
        <v>2025</v>
      </c>
      <c r="AH557">
        <v>1</v>
      </c>
      <c r="AI557" t="s">
        <v>6825</v>
      </c>
      <c r="AK557" t="s">
        <v>1515</v>
      </c>
    </row>
    <row r="558" spans="1:38" x14ac:dyDescent="0.25">
      <c r="A558" t="s">
        <v>1100</v>
      </c>
      <c r="B558" t="s">
        <v>6826</v>
      </c>
      <c r="C558" t="s">
        <v>1196</v>
      </c>
      <c r="D558" s="167">
        <v>45677.560416666704</v>
      </c>
      <c r="E558">
        <v>1</v>
      </c>
      <c r="F558" s="167">
        <v>45677.560416666704</v>
      </c>
      <c r="G558" s="167">
        <v>45677.636111111096</v>
      </c>
      <c r="H558" t="s">
        <v>6827</v>
      </c>
      <c r="I558" t="s">
        <v>1424</v>
      </c>
      <c r="J558">
        <v>6</v>
      </c>
      <c r="K558">
        <v>1</v>
      </c>
      <c r="L558" t="s">
        <v>1110</v>
      </c>
      <c r="M558" t="s">
        <v>1429</v>
      </c>
      <c r="N558" t="s">
        <v>1106</v>
      </c>
      <c r="O558" t="s">
        <v>1107</v>
      </c>
      <c r="P558" t="s">
        <v>1108</v>
      </c>
      <c r="Q558" t="s">
        <v>1109</v>
      </c>
      <c r="R558" t="s">
        <v>0</v>
      </c>
      <c r="U558">
        <v>0</v>
      </c>
      <c r="V558" t="s">
        <v>6828</v>
      </c>
      <c r="X558">
        <v>0</v>
      </c>
      <c r="Y558">
        <v>0</v>
      </c>
      <c r="AA558">
        <v>0</v>
      </c>
      <c r="AB558">
        <v>0</v>
      </c>
      <c r="AG558">
        <v>2025</v>
      </c>
      <c r="AH558">
        <v>1</v>
      </c>
      <c r="AI558" t="s">
        <v>6055</v>
      </c>
      <c r="AK558" t="s">
        <v>1515</v>
      </c>
    </row>
    <row r="559" spans="1:38" x14ac:dyDescent="0.25">
      <c r="A559" t="s">
        <v>1100</v>
      </c>
      <c r="B559" t="s">
        <v>6826</v>
      </c>
      <c r="C559" t="s">
        <v>1196</v>
      </c>
      <c r="D559" s="167">
        <v>45677.560416666704</v>
      </c>
      <c r="E559">
        <v>1</v>
      </c>
      <c r="F559" s="167">
        <v>45677.560416666704</v>
      </c>
      <c r="G559" s="167">
        <v>45677.636111111096</v>
      </c>
      <c r="H559" t="s">
        <v>6829</v>
      </c>
      <c r="I559" t="s">
        <v>1424</v>
      </c>
      <c r="J559">
        <v>6</v>
      </c>
      <c r="K559">
        <v>1</v>
      </c>
      <c r="L559" t="s">
        <v>1110</v>
      </c>
      <c r="M559" t="s">
        <v>1429</v>
      </c>
      <c r="N559" t="s">
        <v>1106</v>
      </c>
      <c r="O559" t="s">
        <v>1107</v>
      </c>
      <c r="P559" t="s">
        <v>1108</v>
      </c>
      <c r="Q559" t="s">
        <v>1109</v>
      </c>
      <c r="R559" t="s">
        <v>0</v>
      </c>
      <c r="U559">
        <v>0</v>
      </c>
      <c r="V559" t="s">
        <v>6828</v>
      </c>
      <c r="X559">
        <v>0</v>
      </c>
      <c r="Y559">
        <v>0</v>
      </c>
      <c r="AA559">
        <v>0</v>
      </c>
      <c r="AB559">
        <v>0</v>
      </c>
      <c r="AG559">
        <v>2025</v>
      </c>
      <c r="AH559">
        <v>1</v>
      </c>
      <c r="AI559" t="s">
        <v>6055</v>
      </c>
      <c r="AK559" t="s">
        <v>1515</v>
      </c>
    </row>
    <row r="560" spans="1:38" x14ac:dyDescent="0.25">
      <c r="A560" t="s">
        <v>1100</v>
      </c>
      <c r="B560" t="s">
        <v>6826</v>
      </c>
      <c r="C560" t="s">
        <v>1196</v>
      </c>
      <c r="D560" s="167">
        <v>45677.560416666704</v>
      </c>
      <c r="E560">
        <v>1</v>
      </c>
      <c r="F560" s="167">
        <v>45677.560416666704</v>
      </c>
      <c r="G560" s="167">
        <v>45677.636111111096</v>
      </c>
      <c r="H560" t="s">
        <v>6830</v>
      </c>
      <c r="I560" t="s">
        <v>1465</v>
      </c>
      <c r="J560">
        <v>6</v>
      </c>
      <c r="K560">
        <v>1</v>
      </c>
      <c r="L560" t="s">
        <v>1110</v>
      </c>
      <c r="M560" t="s">
        <v>1429</v>
      </c>
      <c r="N560" t="s">
        <v>1106</v>
      </c>
      <c r="O560" t="s">
        <v>1107</v>
      </c>
      <c r="P560" t="s">
        <v>1108</v>
      </c>
      <c r="Q560" t="s">
        <v>1109</v>
      </c>
      <c r="R560" t="s">
        <v>0</v>
      </c>
      <c r="U560">
        <v>665</v>
      </c>
      <c r="V560" t="s">
        <v>6828</v>
      </c>
      <c r="X560">
        <v>0</v>
      </c>
      <c r="Y560">
        <v>0</v>
      </c>
      <c r="AA560">
        <v>0</v>
      </c>
      <c r="AB560">
        <v>665</v>
      </c>
      <c r="AG560">
        <v>2025</v>
      </c>
      <c r="AH560">
        <v>1</v>
      </c>
      <c r="AI560" t="s">
        <v>6055</v>
      </c>
      <c r="AK560" t="s">
        <v>1515</v>
      </c>
    </row>
    <row r="561" spans="1:37" x14ac:dyDescent="0.25">
      <c r="A561" t="s">
        <v>1100</v>
      </c>
      <c r="B561" t="s">
        <v>6831</v>
      </c>
      <c r="C561" t="s">
        <v>6832</v>
      </c>
      <c r="D561" s="167">
        <v>45677.585416666698</v>
      </c>
      <c r="E561">
        <v>1</v>
      </c>
      <c r="F561" s="167">
        <v>45677.585416666698</v>
      </c>
      <c r="G561" s="167">
        <v>45677.656944444403</v>
      </c>
      <c r="H561" t="s">
        <v>6833</v>
      </c>
      <c r="I561" t="s">
        <v>1430</v>
      </c>
      <c r="J561">
        <v>6</v>
      </c>
      <c r="K561">
        <v>1</v>
      </c>
      <c r="L561" t="s">
        <v>2418</v>
      </c>
      <c r="M561" t="s">
        <v>5680</v>
      </c>
      <c r="N561" t="s">
        <v>1102</v>
      </c>
      <c r="O561" t="s">
        <v>1103</v>
      </c>
      <c r="P561" t="s">
        <v>1102</v>
      </c>
      <c r="Q561" t="s">
        <v>1103</v>
      </c>
      <c r="R561" t="s">
        <v>0</v>
      </c>
      <c r="T561" t="s">
        <v>6834</v>
      </c>
      <c r="U561">
        <v>60</v>
      </c>
      <c r="V561" t="s">
        <v>6835</v>
      </c>
      <c r="X561">
        <v>0</v>
      </c>
      <c r="Y561">
        <v>0</v>
      </c>
      <c r="AA561">
        <v>0</v>
      </c>
      <c r="AB561">
        <v>60</v>
      </c>
      <c r="AG561">
        <v>2025</v>
      </c>
      <c r="AH561">
        <v>1</v>
      </c>
      <c r="AI561" t="s">
        <v>6836</v>
      </c>
      <c r="AK561" t="s">
        <v>1515</v>
      </c>
    </row>
    <row r="562" spans="1:37" x14ac:dyDescent="0.25">
      <c r="A562" t="s">
        <v>1100</v>
      </c>
      <c r="B562" t="s">
        <v>6831</v>
      </c>
      <c r="C562" t="s">
        <v>6832</v>
      </c>
      <c r="D562" s="167">
        <v>45677.585416666698</v>
      </c>
      <c r="E562">
        <v>1</v>
      </c>
      <c r="F562" s="167">
        <v>45677.585416666698</v>
      </c>
      <c r="G562" s="167">
        <v>45677.656944444403</v>
      </c>
      <c r="H562" t="s">
        <v>6837</v>
      </c>
      <c r="I562" t="s">
        <v>1424</v>
      </c>
      <c r="J562">
        <v>6</v>
      </c>
      <c r="K562">
        <v>1</v>
      </c>
      <c r="L562" t="s">
        <v>2418</v>
      </c>
      <c r="M562" t="s">
        <v>5680</v>
      </c>
      <c r="N562" t="s">
        <v>1102</v>
      </c>
      <c r="O562" t="s">
        <v>1103</v>
      </c>
      <c r="P562" t="s">
        <v>1102</v>
      </c>
      <c r="Q562" t="s">
        <v>1103</v>
      </c>
      <c r="R562" t="s">
        <v>0</v>
      </c>
      <c r="U562">
        <v>0</v>
      </c>
      <c r="V562" t="s">
        <v>6835</v>
      </c>
      <c r="X562">
        <v>0</v>
      </c>
      <c r="Y562">
        <v>0</v>
      </c>
      <c r="AA562">
        <v>0</v>
      </c>
      <c r="AB562">
        <v>0</v>
      </c>
      <c r="AG562">
        <v>2025</v>
      </c>
      <c r="AH562">
        <v>1</v>
      </c>
      <c r="AI562" t="s">
        <v>6836</v>
      </c>
      <c r="AK562" t="s">
        <v>1515</v>
      </c>
    </row>
    <row r="563" spans="1:37" x14ac:dyDescent="0.25">
      <c r="A563" t="s">
        <v>1100</v>
      </c>
      <c r="B563" t="s">
        <v>6831</v>
      </c>
      <c r="C563" t="s">
        <v>6832</v>
      </c>
      <c r="D563" s="167">
        <v>45677.585416666698</v>
      </c>
      <c r="E563">
        <v>1</v>
      </c>
      <c r="F563" s="167">
        <v>45677.585416666698</v>
      </c>
      <c r="G563" s="167">
        <v>45677.656944444403</v>
      </c>
      <c r="H563" t="s">
        <v>6838</v>
      </c>
      <c r="I563" t="s">
        <v>1431</v>
      </c>
      <c r="J563">
        <v>6</v>
      </c>
      <c r="K563">
        <v>1</v>
      </c>
      <c r="L563" t="s">
        <v>2418</v>
      </c>
      <c r="M563" t="s">
        <v>5680</v>
      </c>
      <c r="N563" t="s">
        <v>1102</v>
      </c>
      <c r="O563" t="s">
        <v>1103</v>
      </c>
      <c r="P563" t="s">
        <v>1102</v>
      </c>
      <c r="Q563" t="s">
        <v>1103</v>
      </c>
      <c r="R563" t="s">
        <v>0</v>
      </c>
      <c r="T563" t="s">
        <v>6834</v>
      </c>
      <c r="U563">
        <v>90</v>
      </c>
      <c r="V563" t="s">
        <v>6835</v>
      </c>
      <c r="X563">
        <v>0</v>
      </c>
      <c r="Y563">
        <v>0</v>
      </c>
      <c r="AA563">
        <v>0</v>
      </c>
      <c r="AB563">
        <v>90</v>
      </c>
      <c r="AG563">
        <v>2025</v>
      </c>
      <c r="AH563">
        <v>1</v>
      </c>
      <c r="AI563" t="s">
        <v>6836</v>
      </c>
      <c r="AK563" t="s">
        <v>1515</v>
      </c>
    </row>
    <row r="564" spans="1:37" x14ac:dyDescent="0.25">
      <c r="A564" t="s">
        <v>1100</v>
      </c>
      <c r="B564" t="s">
        <v>6831</v>
      </c>
      <c r="C564" t="s">
        <v>6832</v>
      </c>
      <c r="D564" s="167">
        <v>45677.585416666698</v>
      </c>
      <c r="E564">
        <v>1</v>
      </c>
      <c r="F564" s="167">
        <v>45677.585416666698</v>
      </c>
      <c r="G564" s="167">
        <v>45677.656944444403</v>
      </c>
      <c r="H564" t="s">
        <v>6839</v>
      </c>
      <c r="I564" t="s">
        <v>1465</v>
      </c>
      <c r="J564">
        <v>6</v>
      </c>
      <c r="K564">
        <v>1</v>
      </c>
      <c r="L564" t="s">
        <v>2418</v>
      </c>
      <c r="M564" t="s">
        <v>5680</v>
      </c>
      <c r="N564" t="s">
        <v>1102</v>
      </c>
      <c r="O564" t="s">
        <v>1103</v>
      </c>
      <c r="P564" t="s">
        <v>1102</v>
      </c>
      <c r="Q564" t="s">
        <v>1103</v>
      </c>
      <c r="R564" t="s">
        <v>0</v>
      </c>
      <c r="T564" t="s">
        <v>6840</v>
      </c>
      <c r="U564">
        <v>510</v>
      </c>
      <c r="V564" t="s">
        <v>6835</v>
      </c>
      <c r="X564">
        <v>0</v>
      </c>
      <c r="Y564">
        <v>0</v>
      </c>
      <c r="AA564">
        <v>0</v>
      </c>
      <c r="AB564">
        <v>510</v>
      </c>
      <c r="AG564">
        <v>2025</v>
      </c>
      <c r="AH564">
        <v>1</v>
      </c>
      <c r="AI564" t="s">
        <v>6836</v>
      </c>
      <c r="AK564" t="s">
        <v>1515</v>
      </c>
    </row>
    <row r="565" spans="1:37" x14ac:dyDescent="0.25">
      <c r="A565" t="s">
        <v>1100</v>
      </c>
      <c r="B565" t="s">
        <v>6841</v>
      </c>
      <c r="C565" t="s">
        <v>1370</v>
      </c>
      <c r="D565" s="167">
        <v>45677.587500000001</v>
      </c>
      <c r="E565">
        <v>1</v>
      </c>
      <c r="F565" s="167">
        <v>45677.587500000001</v>
      </c>
      <c r="G565" s="167">
        <v>45677.6069444444</v>
      </c>
      <c r="H565" t="s">
        <v>6842</v>
      </c>
      <c r="I565" t="s">
        <v>1430</v>
      </c>
      <c r="J565">
        <v>6</v>
      </c>
      <c r="K565">
        <v>1</v>
      </c>
      <c r="L565" t="s">
        <v>1105</v>
      </c>
      <c r="M565" t="s">
        <v>1425</v>
      </c>
      <c r="N565" t="s">
        <v>1253</v>
      </c>
      <c r="O565" t="s">
        <v>1254</v>
      </c>
      <c r="P565" t="s">
        <v>1260</v>
      </c>
      <c r="Q565" t="s">
        <v>1261</v>
      </c>
      <c r="R565" t="s">
        <v>0</v>
      </c>
      <c r="T565" t="s">
        <v>6843</v>
      </c>
      <c r="U565">
        <v>140</v>
      </c>
      <c r="V565" t="s">
        <v>1774</v>
      </c>
      <c r="X565">
        <v>0</v>
      </c>
      <c r="Y565">
        <v>0</v>
      </c>
      <c r="AA565">
        <v>0</v>
      </c>
      <c r="AB565">
        <v>140</v>
      </c>
      <c r="AG565">
        <v>2025</v>
      </c>
      <c r="AH565">
        <v>1</v>
      </c>
      <c r="AI565" t="s">
        <v>6844</v>
      </c>
      <c r="AK565" t="s">
        <v>1515</v>
      </c>
    </row>
    <row r="566" spans="1:37" x14ac:dyDescent="0.25">
      <c r="A566" t="s">
        <v>1100</v>
      </c>
      <c r="B566" t="s">
        <v>6841</v>
      </c>
      <c r="C566" t="s">
        <v>1370</v>
      </c>
      <c r="D566" s="167">
        <v>45677.587500000001</v>
      </c>
      <c r="E566">
        <v>1</v>
      </c>
      <c r="F566" s="167">
        <v>45677.587500000001</v>
      </c>
      <c r="G566" s="167">
        <v>45677.6069444444</v>
      </c>
      <c r="H566" t="s">
        <v>6845</v>
      </c>
      <c r="I566" t="s">
        <v>1431</v>
      </c>
      <c r="J566">
        <v>6</v>
      </c>
      <c r="K566">
        <v>1</v>
      </c>
      <c r="L566" t="s">
        <v>1105</v>
      </c>
      <c r="M566" t="s">
        <v>1425</v>
      </c>
      <c r="N566" t="s">
        <v>1253</v>
      </c>
      <c r="O566" t="s">
        <v>1254</v>
      </c>
      <c r="P566" t="s">
        <v>1260</v>
      </c>
      <c r="Q566" t="s">
        <v>1261</v>
      </c>
      <c r="R566" t="s">
        <v>0</v>
      </c>
      <c r="T566" t="s">
        <v>6843</v>
      </c>
      <c r="U566">
        <v>141.75</v>
      </c>
      <c r="V566" t="s">
        <v>1774</v>
      </c>
      <c r="X566">
        <v>0</v>
      </c>
      <c r="Y566">
        <v>0</v>
      </c>
      <c r="AA566">
        <v>0</v>
      </c>
      <c r="AB566">
        <v>141.75</v>
      </c>
      <c r="AG566">
        <v>2025</v>
      </c>
      <c r="AH566">
        <v>1</v>
      </c>
      <c r="AI566" t="s">
        <v>6844</v>
      </c>
      <c r="AK566" t="s">
        <v>1515</v>
      </c>
    </row>
    <row r="567" spans="1:37" x14ac:dyDescent="0.25">
      <c r="A567" t="s">
        <v>1100</v>
      </c>
      <c r="B567" t="s">
        <v>6841</v>
      </c>
      <c r="C567" t="s">
        <v>1370</v>
      </c>
      <c r="D567" s="167">
        <v>45677.587500000001</v>
      </c>
      <c r="E567">
        <v>1</v>
      </c>
      <c r="F567" s="167">
        <v>45677.587500000001</v>
      </c>
      <c r="G567" s="167">
        <v>45677.6069444444</v>
      </c>
      <c r="H567" t="s">
        <v>6846</v>
      </c>
      <c r="I567" t="s">
        <v>1438</v>
      </c>
      <c r="J567">
        <v>6</v>
      </c>
      <c r="K567">
        <v>1</v>
      </c>
      <c r="L567" t="s">
        <v>1105</v>
      </c>
      <c r="M567" t="s">
        <v>1425</v>
      </c>
      <c r="N567" t="s">
        <v>1253</v>
      </c>
      <c r="O567" t="s">
        <v>1254</v>
      </c>
      <c r="P567" t="s">
        <v>1260</v>
      </c>
      <c r="Q567" t="s">
        <v>1261</v>
      </c>
      <c r="R567" t="s">
        <v>0</v>
      </c>
      <c r="T567" t="s">
        <v>6847</v>
      </c>
      <c r="U567">
        <v>75.599999999999994</v>
      </c>
      <c r="V567" t="s">
        <v>1774</v>
      </c>
      <c r="X567">
        <v>0</v>
      </c>
      <c r="Y567">
        <v>0</v>
      </c>
      <c r="AA567">
        <v>0</v>
      </c>
      <c r="AB567">
        <v>75.599999999999994</v>
      </c>
      <c r="AG567">
        <v>2025</v>
      </c>
      <c r="AH567">
        <v>1</v>
      </c>
      <c r="AI567" t="s">
        <v>6844</v>
      </c>
      <c r="AK567" t="s">
        <v>1515</v>
      </c>
    </row>
    <row r="568" spans="1:37" x14ac:dyDescent="0.25">
      <c r="A568" t="s">
        <v>1100</v>
      </c>
      <c r="B568" t="s">
        <v>6841</v>
      </c>
      <c r="C568" t="s">
        <v>1370</v>
      </c>
      <c r="D568" s="167">
        <v>45677.587500000001</v>
      </c>
      <c r="E568">
        <v>1</v>
      </c>
      <c r="F568" s="167">
        <v>45677.587500000001</v>
      </c>
      <c r="G568" s="167">
        <v>45677.6069444444</v>
      </c>
      <c r="H568" t="s">
        <v>6848</v>
      </c>
      <c r="I568" t="s">
        <v>1439</v>
      </c>
      <c r="J568">
        <v>6</v>
      </c>
      <c r="K568">
        <v>1</v>
      </c>
      <c r="L568" t="s">
        <v>1105</v>
      </c>
      <c r="M568" t="s">
        <v>1425</v>
      </c>
      <c r="N568" t="s">
        <v>1253</v>
      </c>
      <c r="O568" t="s">
        <v>1254</v>
      </c>
      <c r="P568" t="s">
        <v>1260</v>
      </c>
      <c r="Q568" t="s">
        <v>1261</v>
      </c>
      <c r="R568" t="s">
        <v>0</v>
      </c>
      <c r="T568" t="s">
        <v>6847</v>
      </c>
      <c r="U568">
        <v>47.25</v>
      </c>
      <c r="V568" t="s">
        <v>1774</v>
      </c>
      <c r="X568">
        <v>0</v>
      </c>
      <c r="Y568">
        <v>0</v>
      </c>
      <c r="AA568">
        <v>0</v>
      </c>
      <c r="AB568">
        <v>47.25</v>
      </c>
      <c r="AG568">
        <v>2025</v>
      </c>
      <c r="AH568">
        <v>1</v>
      </c>
      <c r="AI568" t="s">
        <v>6844</v>
      </c>
      <c r="AK568" t="s">
        <v>1515</v>
      </c>
    </row>
    <row r="569" spans="1:37" x14ac:dyDescent="0.25">
      <c r="A569" t="s">
        <v>1100</v>
      </c>
      <c r="B569" t="s">
        <v>6841</v>
      </c>
      <c r="C569" t="s">
        <v>1370</v>
      </c>
      <c r="D569" s="167">
        <v>45677.587500000001</v>
      </c>
      <c r="E569">
        <v>1</v>
      </c>
      <c r="F569" s="167">
        <v>45677.587500000001</v>
      </c>
      <c r="G569" s="167">
        <v>45677.6069444444</v>
      </c>
      <c r="H569" t="s">
        <v>6849</v>
      </c>
      <c r="I569" t="s">
        <v>1440</v>
      </c>
      <c r="J569">
        <v>6</v>
      </c>
      <c r="K569">
        <v>1</v>
      </c>
      <c r="L569" t="s">
        <v>1105</v>
      </c>
      <c r="M569" t="s">
        <v>1425</v>
      </c>
      <c r="N569" t="s">
        <v>1253</v>
      </c>
      <c r="O569" t="s">
        <v>1254</v>
      </c>
      <c r="P569" t="s">
        <v>1260</v>
      </c>
      <c r="Q569" t="s">
        <v>1261</v>
      </c>
      <c r="R569" t="s">
        <v>0</v>
      </c>
      <c r="T569" t="s">
        <v>6847</v>
      </c>
      <c r="U569">
        <v>94.5</v>
      </c>
      <c r="V569" t="s">
        <v>1774</v>
      </c>
      <c r="X569">
        <v>0</v>
      </c>
      <c r="Y569">
        <v>0</v>
      </c>
      <c r="AA569">
        <v>0</v>
      </c>
      <c r="AB569">
        <v>94.5</v>
      </c>
      <c r="AG569">
        <v>2025</v>
      </c>
      <c r="AH569">
        <v>1</v>
      </c>
      <c r="AI569" t="s">
        <v>6844</v>
      </c>
      <c r="AK569" t="s">
        <v>1515</v>
      </c>
    </row>
    <row r="570" spans="1:37" x14ac:dyDescent="0.25">
      <c r="A570" t="s">
        <v>1100</v>
      </c>
      <c r="B570" t="s">
        <v>6841</v>
      </c>
      <c r="C570" t="s">
        <v>1370</v>
      </c>
      <c r="D570" s="167">
        <v>45677.587500000001</v>
      </c>
      <c r="E570">
        <v>1</v>
      </c>
      <c r="F570" s="167">
        <v>45677.587500000001</v>
      </c>
      <c r="G570" s="167">
        <v>45677.6069444444</v>
      </c>
      <c r="H570" t="s">
        <v>6850</v>
      </c>
      <c r="I570" t="s">
        <v>1441</v>
      </c>
      <c r="J570">
        <v>6</v>
      </c>
      <c r="K570">
        <v>1</v>
      </c>
      <c r="L570" t="s">
        <v>1105</v>
      </c>
      <c r="M570" t="s">
        <v>1425</v>
      </c>
      <c r="N570" t="s">
        <v>1253</v>
      </c>
      <c r="O570" t="s">
        <v>1254</v>
      </c>
      <c r="P570" t="s">
        <v>1260</v>
      </c>
      <c r="Q570" t="s">
        <v>1261</v>
      </c>
      <c r="R570" t="s">
        <v>0</v>
      </c>
      <c r="T570" t="s">
        <v>6847</v>
      </c>
      <c r="U570">
        <v>70.88</v>
      </c>
      <c r="V570" t="s">
        <v>1774</v>
      </c>
      <c r="X570">
        <v>0</v>
      </c>
      <c r="Y570">
        <v>0</v>
      </c>
      <c r="AA570">
        <v>0</v>
      </c>
      <c r="AB570">
        <v>70.88</v>
      </c>
      <c r="AG570">
        <v>2025</v>
      </c>
      <c r="AH570">
        <v>1</v>
      </c>
      <c r="AI570" t="s">
        <v>6844</v>
      </c>
      <c r="AK570" t="s">
        <v>1515</v>
      </c>
    </row>
    <row r="571" spans="1:37" x14ac:dyDescent="0.25">
      <c r="A571" t="s">
        <v>1100</v>
      </c>
      <c r="B571" t="s">
        <v>6851</v>
      </c>
      <c r="C571" t="s">
        <v>6852</v>
      </c>
      <c r="D571" s="167">
        <v>45677.609027777798</v>
      </c>
      <c r="E571">
        <v>1</v>
      </c>
      <c r="F571" s="167">
        <v>45677.609027777798</v>
      </c>
      <c r="G571" s="167">
        <v>45677.630555555603</v>
      </c>
      <c r="H571" t="s">
        <v>6853</v>
      </c>
      <c r="I571" t="s">
        <v>1430</v>
      </c>
      <c r="J571">
        <v>6</v>
      </c>
      <c r="K571">
        <v>1</v>
      </c>
      <c r="L571" t="s">
        <v>1105</v>
      </c>
      <c r="M571" t="s">
        <v>1425</v>
      </c>
      <c r="N571" t="s">
        <v>1106</v>
      </c>
      <c r="O571" t="s">
        <v>1107</v>
      </c>
      <c r="P571" t="s">
        <v>1108</v>
      </c>
      <c r="Q571" t="s">
        <v>1109</v>
      </c>
      <c r="R571" t="s">
        <v>0</v>
      </c>
      <c r="U571">
        <v>70</v>
      </c>
      <c r="V571" t="s">
        <v>6854</v>
      </c>
      <c r="X571">
        <v>0</v>
      </c>
      <c r="Y571">
        <v>0</v>
      </c>
      <c r="AA571">
        <v>0</v>
      </c>
      <c r="AB571">
        <v>70</v>
      </c>
      <c r="AG571">
        <v>2025</v>
      </c>
      <c r="AH571">
        <v>1</v>
      </c>
      <c r="AI571" t="s">
        <v>6766</v>
      </c>
      <c r="AK571" t="s">
        <v>1515</v>
      </c>
    </row>
    <row r="572" spans="1:37" x14ac:dyDescent="0.25">
      <c r="A572" t="s">
        <v>1100</v>
      </c>
      <c r="B572" t="s">
        <v>6851</v>
      </c>
      <c r="C572" t="s">
        <v>6852</v>
      </c>
      <c r="D572" s="167">
        <v>45677.609027777798</v>
      </c>
      <c r="E572">
        <v>1</v>
      </c>
      <c r="F572" s="167">
        <v>45677.609027777798</v>
      </c>
      <c r="G572" s="167">
        <v>45677.630555555603</v>
      </c>
      <c r="H572" t="s">
        <v>6855</v>
      </c>
      <c r="I572" t="s">
        <v>1431</v>
      </c>
      <c r="J572">
        <v>6</v>
      </c>
      <c r="K572">
        <v>1</v>
      </c>
      <c r="L572" t="s">
        <v>1105</v>
      </c>
      <c r="M572" t="s">
        <v>1425</v>
      </c>
      <c r="N572" t="s">
        <v>1106</v>
      </c>
      <c r="O572" t="s">
        <v>1107</v>
      </c>
      <c r="P572" t="s">
        <v>1108</v>
      </c>
      <c r="Q572" t="s">
        <v>1109</v>
      </c>
      <c r="R572" t="s">
        <v>0</v>
      </c>
      <c r="U572">
        <v>105</v>
      </c>
      <c r="V572" t="s">
        <v>6854</v>
      </c>
      <c r="X572">
        <v>0</v>
      </c>
      <c r="Y572">
        <v>0</v>
      </c>
      <c r="AA572">
        <v>0</v>
      </c>
      <c r="AB572">
        <v>105</v>
      </c>
      <c r="AG572">
        <v>2025</v>
      </c>
      <c r="AH572">
        <v>1</v>
      </c>
      <c r="AI572" t="s">
        <v>6766</v>
      </c>
      <c r="AK572" t="s">
        <v>1515</v>
      </c>
    </row>
    <row r="573" spans="1:37" x14ac:dyDescent="0.25">
      <c r="A573" t="s">
        <v>1100</v>
      </c>
      <c r="B573" t="s">
        <v>6856</v>
      </c>
      <c r="C573" t="s">
        <v>1190</v>
      </c>
      <c r="D573" s="167">
        <v>45677.663888888899</v>
      </c>
      <c r="E573">
        <v>1</v>
      </c>
      <c r="F573" s="167">
        <v>45677.663888888899</v>
      </c>
      <c r="G573" s="167">
        <v>45677.704166666699</v>
      </c>
      <c r="H573" t="s">
        <v>6857</v>
      </c>
      <c r="I573" t="s">
        <v>1438</v>
      </c>
      <c r="J573">
        <v>6</v>
      </c>
      <c r="K573">
        <v>1</v>
      </c>
      <c r="L573" t="s">
        <v>1300</v>
      </c>
      <c r="M573" t="s">
        <v>5911</v>
      </c>
      <c r="N573" t="s">
        <v>1106</v>
      </c>
      <c r="O573" t="s">
        <v>1107</v>
      </c>
      <c r="P573" t="s">
        <v>1108</v>
      </c>
      <c r="Q573" t="s">
        <v>1109</v>
      </c>
      <c r="R573" t="s">
        <v>0</v>
      </c>
      <c r="U573">
        <v>56</v>
      </c>
      <c r="V573" t="s">
        <v>1722</v>
      </c>
      <c r="X573">
        <v>0</v>
      </c>
      <c r="Y573">
        <v>0</v>
      </c>
      <c r="AA573">
        <v>0</v>
      </c>
      <c r="AB573">
        <v>56</v>
      </c>
      <c r="AG573">
        <v>2025</v>
      </c>
      <c r="AH573">
        <v>1</v>
      </c>
      <c r="AI573" t="s">
        <v>6785</v>
      </c>
      <c r="AK573" t="s">
        <v>1515</v>
      </c>
    </row>
    <row r="574" spans="1:37" x14ac:dyDescent="0.25">
      <c r="A574" t="s">
        <v>1100</v>
      </c>
      <c r="B574" t="s">
        <v>6856</v>
      </c>
      <c r="C574" t="s">
        <v>1190</v>
      </c>
      <c r="D574" s="167">
        <v>45677.663888888899</v>
      </c>
      <c r="E574">
        <v>1</v>
      </c>
      <c r="F574" s="167">
        <v>45677.663888888899</v>
      </c>
      <c r="G574" s="167">
        <v>45677.704166666699</v>
      </c>
      <c r="H574" t="s">
        <v>6858</v>
      </c>
      <c r="I574" t="s">
        <v>1440</v>
      </c>
      <c r="J574">
        <v>6</v>
      </c>
      <c r="K574">
        <v>1</v>
      </c>
      <c r="L574" t="s">
        <v>1300</v>
      </c>
      <c r="M574" t="s">
        <v>5911</v>
      </c>
      <c r="N574" t="s">
        <v>1106</v>
      </c>
      <c r="O574" t="s">
        <v>1107</v>
      </c>
      <c r="P574" t="s">
        <v>1108</v>
      </c>
      <c r="Q574" t="s">
        <v>1109</v>
      </c>
      <c r="R574" t="s">
        <v>0</v>
      </c>
      <c r="U574">
        <v>70</v>
      </c>
      <c r="V574" t="s">
        <v>1722</v>
      </c>
      <c r="X574">
        <v>0</v>
      </c>
      <c r="Y574">
        <v>0</v>
      </c>
      <c r="AA574">
        <v>0</v>
      </c>
      <c r="AB574">
        <v>70</v>
      </c>
      <c r="AG574">
        <v>2025</v>
      </c>
      <c r="AH574">
        <v>1</v>
      </c>
      <c r="AI574" t="s">
        <v>6785</v>
      </c>
      <c r="AK574" t="s">
        <v>1515</v>
      </c>
    </row>
    <row r="575" spans="1:37" x14ac:dyDescent="0.25">
      <c r="A575" t="s">
        <v>1100</v>
      </c>
      <c r="B575" t="s">
        <v>6856</v>
      </c>
      <c r="C575" t="s">
        <v>1190</v>
      </c>
      <c r="D575" s="167">
        <v>45677.663888888899</v>
      </c>
      <c r="E575">
        <v>1</v>
      </c>
      <c r="F575" s="167">
        <v>45677.663888888899</v>
      </c>
      <c r="G575" s="167">
        <v>45677.704166666699</v>
      </c>
      <c r="H575" t="s">
        <v>6859</v>
      </c>
      <c r="I575" t="s">
        <v>1441</v>
      </c>
      <c r="J575">
        <v>6</v>
      </c>
      <c r="K575">
        <v>1</v>
      </c>
      <c r="L575" t="s">
        <v>1300</v>
      </c>
      <c r="M575" t="s">
        <v>5911</v>
      </c>
      <c r="N575" t="s">
        <v>1106</v>
      </c>
      <c r="O575" t="s">
        <v>1107</v>
      </c>
      <c r="P575" t="s">
        <v>1108</v>
      </c>
      <c r="Q575" t="s">
        <v>1109</v>
      </c>
      <c r="R575" t="s">
        <v>0</v>
      </c>
      <c r="U575">
        <v>52.5</v>
      </c>
      <c r="V575" t="s">
        <v>1722</v>
      </c>
      <c r="X575">
        <v>0</v>
      </c>
      <c r="Y575">
        <v>0</v>
      </c>
      <c r="AA575">
        <v>0</v>
      </c>
      <c r="AB575">
        <v>52.5</v>
      </c>
      <c r="AG575">
        <v>2025</v>
      </c>
      <c r="AH575">
        <v>1</v>
      </c>
      <c r="AI575" t="s">
        <v>6785</v>
      </c>
      <c r="AK575" t="s">
        <v>1515</v>
      </c>
    </row>
    <row r="576" spans="1:37" x14ac:dyDescent="0.25">
      <c r="A576" t="s">
        <v>1100</v>
      </c>
      <c r="B576" t="s">
        <v>6860</v>
      </c>
      <c r="C576" t="s">
        <v>6861</v>
      </c>
      <c r="D576" s="167">
        <v>45677.665972222203</v>
      </c>
      <c r="E576">
        <v>1</v>
      </c>
      <c r="F576" s="167">
        <v>45677.665972222203</v>
      </c>
      <c r="G576" s="167">
        <v>45677.701388888898</v>
      </c>
      <c r="H576" t="s">
        <v>6862</v>
      </c>
      <c r="I576" t="s">
        <v>1430</v>
      </c>
      <c r="J576">
        <v>6</v>
      </c>
      <c r="K576">
        <v>1</v>
      </c>
      <c r="L576" t="s">
        <v>1105</v>
      </c>
      <c r="M576" t="s">
        <v>1425</v>
      </c>
      <c r="N576" t="s">
        <v>1106</v>
      </c>
      <c r="O576" t="s">
        <v>1107</v>
      </c>
      <c r="P576" t="s">
        <v>1108</v>
      </c>
      <c r="Q576" t="s">
        <v>1109</v>
      </c>
      <c r="R576" t="s">
        <v>0</v>
      </c>
      <c r="U576">
        <v>70</v>
      </c>
      <c r="V576" t="s">
        <v>1785</v>
      </c>
      <c r="X576">
        <v>0</v>
      </c>
      <c r="Y576">
        <v>0</v>
      </c>
      <c r="AA576">
        <v>0</v>
      </c>
      <c r="AB576">
        <v>70</v>
      </c>
      <c r="AG576">
        <v>2025</v>
      </c>
      <c r="AH576">
        <v>1</v>
      </c>
      <c r="AI576" t="s">
        <v>6367</v>
      </c>
      <c r="AK576" t="s">
        <v>1515</v>
      </c>
    </row>
    <row r="577" spans="1:38" x14ac:dyDescent="0.25">
      <c r="A577" t="s">
        <v>1100</v>
      </c>
      <c r="B577" t="s">
        <v>6860</v>
      </c>
      <c r="C577" t="s">
        <v>6861</v>
      </c>
      <c r="D577" s="167">
        <v>45677.665972222203</v>
      </c>
      <c r="E577">
        <v>1</v>
      </c>
      <c r="F577" s="167">
        <v>45677.665972222203</v>
      </c>
      <c r="G577" s="167">
        <v>45677.701388888898</v>
      </c>
      <c r="H577" t="s">
        <v>6863</v>
      </c>
      <c r="I577" t="s">
        <v>1431</v>
      </c>
      <c r="J577">
        <v>6</v>
      </c>
      <c r="K577">
        <v>1</v>
      </c>
      <c r="L577" t="s">
        <v>1105</v>
      </c>
      <c r="M577" t="s">
        <v>1425</v>
      </c>
      <c r="N577" t="s">
        <v>1106</v>
      </c>
      <c r="O577" t="s">
        <v>1107</v>
      </c>
      <c r="P577" t="s">
        <v>1108</v>
      </c>
      <c r="Q577" t="s">
        <v>1109</v>
      </c>
      <c r="R577" t="s">
        <v>0</v>
      </c>
      <c r="U577">
        <v>105</v>
      </c>
      <c r="V577" t="s">
        <v>1785</v>
      </c>
      <c r="X577">
        <v>0</v>
      </c>
      <c r="Y577">
        <v>0</v>
      </c>
      <c r="AA577">
        <v>0</v>
      </c>
      <c r="AB577">
        <v>105</v>
      </c>
      <c r="AG577">
        <v>2025</v>
      </c>
      <c r="AH577">
        <v>1</v>
      </c>
      <c r="AI577" t="s">
        <v>6367</v>
      </c>
      <c r="AK577" t="s">
        <v>1515</v>
      </c>
    </row>
    <row r="578" spans="1:38" x14ac:dyDescent="0.25">
      <c r="A578" t="s">
        <v>1100</v>
      </c>
      <c r="B578" t="s">
        <v>6864</v>
      </c>
      <c r="C578" t="s">
        <v>1184</v>
      </c>
      <c r="D578" s="167">
        <v>45677.668749999997</v>
      </c>
      <c r="E578">
        <v>1</v>
      </c>
      <c r="F578" s="167">
        <v>45677.668749999997</v>
      </c>
      <c r="G578" s="167">
        <v>45677.686111111099</v>
      </c>
      <c r="H578" t="s">
        <v>6865</v>
      </c>
      <c r="I578" t="s">
        <v>1430</v>
      </c>
      <c r="J578">
        <v>6</v>
      </c>
      <c r="K578">
        <v>1</v>
      </c>
      <c r="L578" t="s">
        <v>1111</v>
      </c>
      <c r="M578" t="s">
        <v>1437</v>
      </c>
      <c r="N578" t="s">
        <v>1106</v>
      </c>
      <c r="O578" t="s">
        <v>1107</v>
      </c>
      <c r="P578" t="s">
        <v>1108</v>
      </c>
      <c r="Q578" t="s">
        <v>1109</v>
      </c>
      <c r="R578" t="s">
        <v>0</v>
      </c>
      <c r="U578">
        <v>70</v>
      </c>
      <c r="V578" t="s">
        <v>6866</v>
      </c>
      <c r="X578">
        <v>0</v>
      </c>
      <c r="Y578">
        <v>0</v>
      </c>
      <c r="AA578">
        <v>0</v>
      </c>
      <c r="AB578">
        <v>70</v>
      </c>
      <c r="AG578">
        <v>2025</v>
      </c>
      <c r="AH578">
        <v>1</v>
      </c>
      <c r="AI578" t="s">
        <v>6825</v>
      </c>
      <c r="AK578" t="s">
        <v>1515</v>
      </c>
    </row>
    <row r="579" spans="1:38" x14ac:dyDescent="0.25">
      <c r="A579" t="s">
        <v>1100</v>
      </c>
      <c r="B579" t="s">
        <v>6867</v>
      </c>
      <c r="C579" t="s">
        <v>6868</v>
      </c>
      <c r="D579" s="167">
        <v>45677.675694444399</v>
      </c>
      <c r="E579">
        <v>1</v>
      </c>
      <c r="F579" s="167">
        <v>45677.675694444399</v>
      </c>
      <c r="G579" s="167">
        <v>45677.741666666698</v>
      </c>
      <c r="H579" t="s">
        <v>6869</v>
      </c>
      <c r="I579" t="s">
        <v>1430</v>
      </c>
      <c r="J579">
        <v>6</v>
      </c>
      <c r="K579">
        <v>1</v>
      </c>
      <c r="L579" t="s">
        <v>2418</v>
      </c>
      <c r="M579" t="s">
        <v>5680</v>
      </c>
      <c r="N579" t="s">
        <v>1102</v>
      </c>
      <c r="O579" t="s">
        <v>1103</v>
      </c>
      <c r="P579" t="s">
        <v>1102</v>
      </c>
      <c r="Q579" t="s">
        <v>1103</v>
      </c>
      <c r="R579" t="s">
        <v>0</v>
      </c>
      <c r="T579" t="s">
        <v>6870</v>
      </c>
      <c r="U579">
        <v>48</v>
      </c>
      <c r="V579" t="s">
        <v>6871</v>
      </c>
      <c r="X579">
        <v>0</v>
      </c>
      <c r="Y579">
        <v>0</v>
      </c>
      <c r="AA579">
        <v>0</v>
      </c>
      <c r="AB579">
        <v>48</v>
      </c>
      <c r="AG579">
        <v>2025</v>
      </c>
      <c r="AH579">
        <v>1</v>
      </c>
      <c r="AI579" t="s">
        <v>6009</v>
      </c>
      <c r="AK579" t="s">
        <v>1515</v>
      </c>
    </row>
    <row r="580" spans="1:38" x14ac:dyDescent="0.25">
      <c r="A580" t="s">
        <v>1100</v>
      </c>
      <c r="B580" t="s">
        <v>6867</v>
      </c>
      <c r="C580" t="s">
        <v>6868</v>
      </c>
      <c r="D580" s="167">
        <v>45677.675694444399</v>
      </c>
      <c r="E580">
        <v>1</v>
      </c>
      <c r="F580" s="167">
        <v>45677.675694444399</v>
      </c>
      <c r="G580" s="167">
        <v>45677.741666666698</v>
      </c>
      <c r="H580" t="s">
        <v>6872</v>
      </c>
      <c r="I580" t="s">
        <v>1424</v>
      </c>
      <c r="J580">
        <v>6</v>
      </c>
      <c r="K580">
        <v>1</v>
      </c>
      <c r="L580" t="s">
        <v>2418</v>
      </c>
      <c r="M580" t="s">
        <v>5680</v>
      </c>
      <c r="N580" t="s">
        <v>1102</v>
      </c>
      <c r="O580" t="s">
        <v>1103</v>
      </c>
      <c r="P580" t="s">
        <v>1102</v>
      </c>
      <c r="Q580" t="s">
        <v>1103</v>
      </c>
      <c r="R580" t="s">
        <v>0</v>
      </c>
      <c r="U580">
        <v>0</v>
      </c>
      <c r="V580" t="s">
        <v>6871</v>
      </c>
      <c r="X580">
        <v>0</v>
      </c>
      <c r="Y580">
        <v>0</v>
      </c>
      <c r="AA580">
        <v>0</v>
      </c>
      <c r="AB580">
        <v>0</v>
      </c>
      <c r="AG580">
        <v>2025</v>
      </c>
      <c r="AH580">
        <v>1</v>
      </c>
      <c r="AI580" t="s">
        <v>6009</v>
      </c>
      <c r="AK580" t="s">
        <v>1515</v>
      </c>
    </row>
    <row r="581" spans="1:38" x14ac:dyDescent="0.25">
      <c r="A581" t="s">
        <v>1100</v>
      </c>
      <c r="B581" t="s">
        <v>6867</v>
      </c>
      <c r="C581" t="s">
        <v>6868</v>
      </c>
      <c r="D581" s="167">
        <v>45677.675694444399</v>
      </c>
      <c r="E581">
        <v>1</v>
      </c>
      <c r="F581" s="167">
        <v>45677.675694444399</v>
      </c>
      <c r="G581" s="167">
        <v>45677.741666666698</v>
      </c>
      <c r="H581" t="s">
        <v>6873</v>
      </c>
      <c r="I581" t="s">
        <v>1431</v>
      </c>
      <c r="J581">
        <v>6</v>
      </c>
      <c r="K581">
        <v>1</v>
      </c>
      <c r="L581" t="s">
        <v>2418</v>
      </c>
      <c r="M581" t="s">
        <v>5680</v>
      </c>
      <c r="N581" t="s">
        <v>1102</v>
      </c>
      <c r="O581" t="s">
        <v>1103</v>
      </c>
      <c r="P581" t="s">
        <v>1102</v>
      </c>
      <c r="Q581" t="s">
        <v>1103</v>
      </c>
      <c r="R581" t="s">
        <v>0</v>
      </c>
      <c r="T581" t="s">
        <v>6870</v>
      </c>
      <c r="U581">
        <v>72</v>
      </c>
      <c r="V581" t="s">
        <v>6871</v>
      </c>
      <c r="X581">
        <v>0</v>
      </c>
      <c r="Y581">
        <v>0</v>
      </c>
      <c r="AA581">
        <v>0</v>
      </c>
      <c r="AB581">
        <v>72</v>
      </c>
      <c r="AG581">
        <v>2025</v>
      </c>
      <c r="AH581">
        <v>1</v>
      </c>
      <c r="AI581" t="s">
        <v>6009</v>
      </c>
      <c r="AK581" t="s">
        <v>1515</v>
      </c>
    </row>
    <row r="582" spans="1:38" x14ac:dyDescent="0.25">
      <c r="A582" t="s">
        <v>1100</v>
      </c>
      <c r="B582" t="s">
        <v>6867</v>
      </c>
      <c r="C582" t="s">
        <v>6868</v>
      </c>
      <c r="D582" s="167">
        <v>45677.675694444399</v>
      </c>
      <c r="E582">
        <v>1</v>
      </c>
      <c r="F582" s="167">
        <v>45677.675694444399</v>
      </c>
      <c r="G582" s="167">
        <v>45677.741666666698</v>
      </c>
      <c r="H582" t="s">
        <v>6874</v>
      </c>
      <c r="I582" t="s">
        <v>1487</v>
      </c>
      <c r="J582">
        <v>6</v>
      </c>
      <c r="K582">
        <v>1</v>
      </c>
      <c r="L582" t="s">
        <v>2418</v>
      </c>
      <c r="M582" t="s">
        <v>5680</v>
      </c>
      <c r="N582" t="s">
        <v>1102</v>
      </c>
      <c r="O582" t="s">
        <v>1103</v>
      </c>
      <c r="P582" t="s">
        <v>1102</v>
      </c>
      <c r="Q582" t="s">
        <v>1103</v>
      </c>
      <c r="R582" t="s">
        <v>0</v>
      </c>
      <c r="T582" t="s">
        <v>6875</v>
      </c>
      <c r="U582">
        <v>144</v>
      </c>
      <c r="V582" t="s">
        <v>6871</v>
      </c>
      <c r="X582">
        <v>0</v>
      </c>
      <c r="Y582">
        <v>0</v>
      </c>
      <c r="AA582">
        <v>0</v>
      </c>
      <c r="AB582">
        <v>144</v>
      </c>
      <c r="AG582">
        <v>2025</v>
      </c>
      <c r="AH582">
        <v>1</v>
      </c>
      <c r="AI582" t="s">
        <v>6009</v>
      </c>
      <c r="AK582" t="s">
        <v>1515</v>
      </c>
    </row>
    <row r="583" spans="1:38" x14ac:dyDescent="0.25">
      <c r="A583" t="s">
        <v>1100</v>
      </c>
      <c r="B583" t="s">
        <v>6867</v>
      </c>
      <c r="C583" t="s">
        <v>6868</v>
      </c>
      <c r="D583" s="167">
        <v>45677.675694444399</v>
      </c>
      <c r="E583">
        <v>1</v>
      </c>
      <c r="F583" s="167">
        <v>45677.675694444399</v>
      </c>
      <c r="G583" s="167">
        <v>45677.741666666698</v>
      </c>
      <c r="H583" t="s">
        <v>6876</v>
      </c>
      <c r="I583" t="s">
        <v>1487</v>
      </c>
      <c r="J583">
        <v>6</v>
      </c>
      <c r="K583">
        <v>1</v>
      </c>
      <c r="L583" t="s">
        <v>2418</v>
      </c>
      <c r="M583" t="s">
        <v>5680</v>
      </c>
      <c r="N583" t="s">
        <v>1102</v>
      </c>
      <c r="O583" t="s">
        <v>1103</v>
      </c>
      <c r="P583" t="s">
        <v>1102</v>
      </c>
      <c r="Q583" t="s">
        <v>1103</v>
      </c>
      <c r="R583" t="s">
        <v>0</v>
      </c>
      <c r="T583" t="s">
        <v>6875</v>
      </c>
      <c r="U583">
        <v>144</v>
      </c>
      <c r="V583" t="s">
        <v>6871</v>
      </c>
      <c r="X583">
        <v>0</v>
      </c>
      <c r="Y583">
        <v>0</v>
      </c>
      <c r="AA583">
        <v>0</v>
      </c>
      <c r="AB583">
        <v>144</v>
      </c>
      <c r="AG583">
        <v>2025</v>
      </c>
      <c r="AH583">
        <v>1</v>
      </c>
      <c r="AI583" t="s">
        <v>6009</v>
      </c>
      <c r="AK583" t="s">
        <v>1515</v>
      </c>
    </row>
    <row r="584" spans="1:38" x14ac:dyDescent="0.25">
      <c r="A584" t="s">
        <v>1100</v>
      </c>
      <c r="B584" t="s">
        <v>6877</v>
      </c>
      <c r="C584" t="s">
        <v>1226</v>
      </c>
      <c r="D584" s="167">
        <v>45677.677777777797</v>
      </c>
      <c r="E584">
        <v>1</v>
      </c>
      <c r="F584" s="167">
        <v>45677.677777777797</v>
      </c>
      <c r="G584" s="167">
        <v>45677.6965277778</v>
      </c>
      <c r="H584" t="s">
        <v>6878</v>
      </c>
      <c r="I584" t="s">
        <v>1440</v>
      </c>
      <c r="J584">
        <v>6</v>
      </c>
      <c r="K584">
        <v>1</v>
      </c>
      <c r="L584" t="s">
        <v>1110</v>
      </c>
      <c r="M584" t="s">
        <v>1429</v>
      </c>
      <c r="N584" t="s">
        <v>1106</v>
      </c>
      <c r="O584" t="s">
        <v>1107</v>
      </c>
      <c r="P584" t="s">
        <v>1108</v>
      </c>
      <c r="Q584" t="s">
        <v>1109</v>
      </c>
      <c r="R584" t="s">
        <v>0</v>
      </c>
      <c r="U584">
        <v>70</v>
      </c>
      <c r="V584" t="s">
        <v>2437</v>
      </c>
      <c r="X584">
        <v>0</v>
      </c>
      <c r="Y584">
        <v>0</v>
      </c>
      <c r="AA584">
        <v>0</v>
      </c>
      <c r="AB584">
        <v>70</v>
      </c>
      <c r="AG584">
        <v>2025</v>
      </c>
      <c r="AH584">
        <v>1</v>
      </c>
      <c r="AI584" t="s">
        <v>6879</v>
      </c>
      <c r="AK584" t="s">
        <v>1515</v>
      </c>
    </row>
    <row r="585" spans="1:38" x14ac:dyDescent="0.25">
      <c r="A585" t="s">
        <v>1100</v>
      </c>
      <c r="B585" t="s">
        <v>6877</v>
      </c>
      <c r="C585" t="s">
        <v>1226</v>
      </c>
      <c r="D585" s="167">
        <v>45677.677777777797</v>
      </c>
      <c r="E585">
        <v>1</v>
      </c>
      <c r="F585" s="167">
        <v>45677.677777777797</v>
      </c>
      <c r="G585" s="167">
        <v>45677.6965277778</v>
      </c>
      <c r="H585" t="s">
        <v>6880</v>
      </c>
      <c r="I585" t="s">
        <v>1441</v>
      </c>
      <c r="J585">
        <v>6</v>
      </c>
      <c r="K585">
        <v>1</v>
      </c>
      <c r="L585" t="s">
        <v>1110</v>
      </c>
      <c r="M585" t="s">
        <v>1429</v>
      </c>
      <c r="N585" t="s">
        <v>1106</v>
      </c>
      <c r="O585" t="s">
        <v>1107</v>
      </c>
      <c r="P585" t="s">
        <v>1108</v>
      </c>
      <c r="Q585" t="s">
        <v>1109</v>
      </c>
      <c r="R585" t="s">
        <v>0</v>
      </c>
      <c r="U585">
        <v>52.5</v>
      </c>
      <c r="V585" t="s">
        <v>2437</v>
      </c>
      <c r="X585">
        <v>0</v>
      </c>
      <c r="Y585">
        <v>0</v>
      </c>
      <c r="AA585">
        <v>0</v>
      </c>
      <c r="AB585">
        <v>52.5</v>
      </c>
      <c r="AG585">
        <v>2025</v>
      </c>
      <c r="AH585">
        <v>1</v>
      </c>
      <c r="AI585" t="s">
        <v>6879</v>
      </c>
      <c r="AK585" t="s">
        <v>1515</v>
      </c>
    </row>
    <row r="586" spans="1:38" x14ac:dyDescent="0.25">
      <c r="A586" t="s">
        <v>1100</v>
      </c>
      <c r="B586" t="s">
        <v>6881</v>
      </c>
      <c r="C586" t="s">
        <v>2511</v>
      </c>
      <c r="D586" s="167">
        <v>45677.699305555601</v>
      </c>
      <c r="E586">
        <v>1</v>
      </c>
      <c r="F586" s="167">
        <v>45677.699305555601</v>
      </c>
      <c r="G586" s="167">
        <v>45677.7631944444</v>
      </c>
      <c r="H586" t="s">
        <v>6882</v>
      </c>
      <c r="I586" t="s">
        <v>2303</v>
      </c>
      <c r="J586">
        <v>6</v>
      </c>
      <c r="K586">
        <v>1</v>
      </c>
      <c r="L586" t="s">
        <v>1111</v>
      </c>
      <c r="M586" t="s">
        <v>1437</v>
      </c>
      <c r="N586" t="s">
        <v>1106</v>
      </c>
      <c r="O586" t="s">
        <v>1107</v>
      </c>
      <c r="P586" t="s">
        <v>1108</v>
      </c>
      <c r="Q586" t="s">
        <v>1109</v>
      </c>
      <c r="R586" t="s">
        <v>6883</v>
      </c>
      <c r="S586" t="s">
        <v>6206</v>
      </c>
      <c r="U586">
        <v>35</v>
      </c>
      <c r="V586" t="s">
        <v>1790</v>
      </c>
      <c r="W586" s="167">
        <v>45693.159722222197</v>
      </c>
      <c r="X586">
        <v>0</v>
      </c>
      <c r="Y586">
        <v>0</v>
      </c>
      <c r="Z586">
        <v>35</v>
      </c>
      <c r="AA586">
        <v>35</v>
      </c>
      <c r="AB586">
        <v>0</v>
      </c>
      <c r="AC586" t="s">
        <v>1453</v>
      </c>
      <c r="AD586" t="s">
        <v>1734</v>
      </c>
      <c r="AE586" t="s">
        <v>1725</v>
      </c>
      <c r="AF586" t="s">
        <v>1726</v>
      </c>
      <c r="AG586">
        <v>2025</v>
      </c>
      <c r="AH586">
        <v>1</v>
      </c>
      <c r="AI586" t="s">
        <v>6825</v>
      </c>
      <c r="AJ586" s="167">
        <v>45691.775694444397</v>
      </c>
      <c r="AK586" t="s">
        <v>1426</v>
      </c>
      <c r="AL586" t="s">
        <v>5686</v>
      </c>
    </row>
    <row r="587" spans="1:38" x14ac:dyDescent="0.25">
      <c r="A587" t="s">
        <v>1100</v>
      </c>
      <c r="B587" t="s">
        <v>6884</v>
      </c>
      <c r="C587" t="s">
        <v>1358</v>
      </c>
      <c r="D587" s="167">
        <v>45677.7</v>
      </c>
      <c r="E587">
        <v>1</v>
      </c>
      <c r="F587" s="167">
        <v>45677.7</v>
      </c>
      <c r="G587" s="167">
        <v>45677.721527777801</v>
      </c>
      <c r="H587" t="s">
        <v>6885</v>
      </c>
      <c r="I587" t="s">
        <v>1430</v>
      </c>
      <c r="J587">
        <v>6</v>
      </c>
      <c r="K587">
        <v>1</v>
      </c>
      <c r="L587" t="s">
        <v>1105</v>
      </c>
      <c r="M587" t="s">
        <v>1425</v>
      </c>
      <c r="N587" t="s">
        <v>1106</v>
      </c>
      <c r="O587" t="s">
        <v>1107</v>
      </c>
      <c r="P587" t="s">
        <v>1108</v>
      </c>
      <c r="Q587" t="s">
        <v>1109</v>
      </c>
      <c r="R587" t="s">
        <v>0</v>
      </c>
      <c r="U587">
        <v>70</v>
      </c>
      <c r="V587" t="s">
        <v>1774</v>
      </c>
      <c r="X587">
        <v>0</v>
      </c>
      <c r="Y587">
        <v>0</v>
      </c>
      <c r="AA587">
        <v>0</v>
      </c>
      <c r="AB587">
        <v>70</v>
      </c>
      <c r="AG587">
        <v>2025</v>
      </c>
      <c r="AH587">
        <v>1</v>
      </c>
      <c r="AI587" t="s">
        <v>6766</v>
      </c>
      <c r="AK587" t="s">
        <v>1515</v>
      </c>
    </row>
    <row r="588" spans="1:38" x14ac:dyDescent="0.25">
      <c r="A588" t="s">
        <v>1100</v>
      </c>
      <c r="B588" t="s">
        <v>6884</v>
      </c>
      <c r="C588" t="s">
        <v>1358</v>
      </c>
      <c r="D588" s="167">
        <v>45677.7</v>
      </c>
      <c r="E588">
        <v>1</v>
      </c>
      <c r="F588" s="167">
        <v>45677.7</v>
      </c>
      <c r="G588" s="167">
        <v>45677.721527777801</v>
      </c>
      <c r="H588" t="s">
        <v>6886</v>
      </c>
      <c r="I588" t="s">
        <v>1440</v>
      </c>
      <c r="J588">
        <v>6</v>
      </c>
      <c r="K588">
        <v>1</v>
      </c>
      <c r="L588" t="s">
        <v>1105</v>
      </c>
      <c r="M588" t="s">
        <v>1425</v>
      </c>
      <c r="N588" t="s">
        <v>1106</v>
      </c>
      <c r="O588" t="s">
        <v>1107</v>
      </c>
      <c r="P588" t="s">
        <v>1108</v>
      </c>
      <c r="Q588" t="s">
        <v>1109</v>
      </c>
      <c r="R588" t="s">
        <v>0</v>
      </c>
      <c r="U588">
        <v>70</v>
      </c>
      <c r="V588" t="s">
        <v>1774</v>
      </c>
      <c r="X588">
        <v>0</v>
      </c>
      <c r="Y588">
        <v>0</v>
      </c>
      <c r="AA588">
        <v>0</v>
      </c>
      <c r="AB588">
        <v>70</v>
      </c>
      <c r="AG588">
        <v>2025</v>
      </c>
      <c r="AH588">
        <v>1</v>
      </c>
      <c r="AI588" t="s">
        <v>6766</v>
      </c>
      <c r="AK588" t="s">
        <v>1515</v>
      </c>
    </row>
    <row r="589" spans="1:38" x14ac:dyDescent="0.25">
      <c r="A589" t="s">
        <v>1100</v>
      </c>
      <c r="B589" t="s">
        <v>6884</v>
      </c>
      <c r="C589" t="s">
        <v>1358</v>
      </c>
      <c r="D589" s="167">
        <v>45677.7</v>
      </c>
      <c r="E589">
        <v>1</v>
      </c>
      <c r="F589" s="167">
        <v>45677.7</v>
      </c>
      <c r="G589" s="167">
        <v>45677.721527777801</v>
      </c>
      <c r="H589" t="s">
        <v>6887</v>
      </c>
      <c r="I589" t="s">
        <v>1441</v>
      </c>
      <c r="J589">
        <v>6</v>
      </c>
      <c r="K589">
        <v>1</v>
      </c>
      <c r="L589" t="s">
        <v>1105</v>
      </c>
      <c r="M589" t="s">
        <v>1425</v>
      </c>
      <c r="N589" t="s">
        <v>1106</v>
      </c>
      <c r="O589" t="s">
        <v>1107</v>
      </c>
      <c r="P589" t="s">
        <v>1108</v>
      </c>
      <c r="Q589" t="s">
        <v>1109</v>
      </c>
      <c r="R589" t="s">
        <v>0</v>
      </c>
      <c r="U589">
        <v>52.5</v>
      </c>
      <c r="V589" t="s">
        <v>1774</v>
      </c>
      <c r="X589">
        <v>0</v>
      </c>
      <c r="Y589">
        <v>0</v>
      </c>
      <c r="AA589">
        <v>0</v>
      </c>
      <c r="AB589">
        <v>52.5</v>
      </c>
      <c r="AG589">
        <v>2025</v>
      </c>
      <c r="AH589">
        <v>1</v>
      </c>
      <c r="AI589" t="s">
        <v>6766</v>
      </c>
      <c r="AK589" t="s">
        <v>1515</v>
      </c>
    </row>
    <row r="590" spans="1:38" x14ac:dyDescent="0.25">
      <c r="A590" t="s">
        <v>1100</v>
      </c>
      <c r="B590" t="s">
        <v>6888</v>
      </c>
      <c r="C590" t="s">
        <v>1269</v>
      </c>
      <c r="D590" s="167">
        <v>45677.724305555603</v>
      </c>
      <c r="E590">
        <v>1</v>
      </c>
      <c r="F590" s="167">
        <v>45677.724305555603</v>
      </c>
      <c r="G590" s="167">
        <v>45677.752777777801</v>
      </c>
      <c r="H590" t="s">
        <v>6889</v>
      </c>
      <c r="I590" t="s">
        <v>1424</v>
      </c>
      <c r="J590">
        <v>6</v>
      </c>
      <c r="K590">
        <v>1</v>
      </c>
      <c r="L590" t="s">
        <v>1105</v>
      </c>
      <c r="M590" t="s">
        <v>1425</v>
      </c>
      <c r="N590" t="s">
        <v>1102</v>
      </c>
      <c r="O590" t="s">
        <v>1103</v>
      </c>
      <c r="P590" t="s">
        <v>1102</v>
      </c>
      <c r="Q590" t="s">
        <v>1103</v>
      </c>
      <c r="R590" t="s">
        <v>0</v>
      </c>
      <c r="U590">
        <v>0</v>
      </c>
      <c r="V590" t="s">
        <v>5926</v>
      </c>
      <c r="X590">
        <v>0</v>
      </c>
      <c r="Y590">
        <v>0</v>
      </c>
      <c r="AA590">
        <v>0</v>
      </c>
      <c r="AB590">
        <v>0</v>
      </c>
      <c r="AG590">
        <v>2025</v>
      </c>
      <c r="AH590">
        <v>1</v>
      </c>
      <c r="AI590" t="s">
        <v>6002</v>
      </c>
      <c r="AK590" t="s">
        <v>1515</v>
      </c>
    </row>
    <row r="591" spans="1:38" x14ac:dyDescent="0.25">
      <c r="A591" t="s">
        <v>1100</v>
      </c>
      <c r="B591" t="s">
        <v>6888</v>
      </c>
      <c r="C591" t="s">
        <v>1269</v>
      </c>
      <c r="D591" s="167">
        <v>45677.724305555603</v>
      </c>
      <c r="E591">
        <v>1</v>
      </c>
      <c r="F591" s="167">
        <v>45677.724305555603</v>
      </c>
      <c r="G591" s="167">
        <v>45677.752777777801</v>
      </c>
      <c r="H591" t="s">
        <v>6890</v>
      </c>
      <c r="I591" t="s">
        <v>1485</v>
      </c>
      <c r="J591">
        <v>6</v>
      </c>
      <c r="K591">
        <v>1</v>
      </c>
      <c r="L591" t="s">
        <v>1105</v>
      </c>
      <c r="M591" t="s">
        <v>1425</v>
      </c>
      <c r="N591" t="s">
        <v>1102</v>
      </c>
      <c r="O591" t="s">
        <v>1103</v>
      </c>
      <c r="P591" t="s">
        <v>1102</v>
      </c>
      <c r="Q591" t="s">
        <v>1103</v>
      </c>
      <c r="R591" t="s">
        <v>0</v>
      </c>
      <c r="T591" t="s">
        <v>6891</v>
      </c>
      <c r="U591">
        <v>1200</v>
      </c>
      <c r="V591" t="s">
        <v>5926</v>
      </c>
      <c r="X591">
        <v>0</v>
      </c>
      <c r="Y591">
        <v>0</v>
      </c>
      <c r="AA591">
        <v>0</v>
      </c>
      <c r="AB591">
        <v>1200</v>
      </c>
      <c r="AG591">
        <v>2025</v>
      </c>
      <c r="AH591">
        <v>1</v>
      </c>
      <c r="AI591" t="s">
        <v>6002</v>
      </c>
      <c r="AK591" t="s">
        <v>1515</v>
      </c>
    </row>
    <row r="592" spans="1:38" x14ac:dyDescent="0.25">
      <c r="A592" t="s">
        <v>1100</v>
      </c>
      <c r="B592" t="s">
        <v>6892</v>
      </c>
      <c r="C592" t="s">
        <v>6893</v>
      </c>
      <c r="D592" s="167">
        <v>45677.761111111096</v>
      </c>
      <c r="E592">
        <v>1</v>
      </c>
      <c r="F592" s="167">
        <v>45677.761111111096</v>
      </c>
      <c r="G592" s="167">
        <v>45677.778472222199</v>
      </c>
      <c r="H592" t="s">
        <v>6894</v>
      </c>
      <c r="I592" t="s">
        <v>1430</v>
      </c>
      <c r="J592">
        <v>6</v>
      </c>
      <c r="K592">
        <v>1</v>
      </c>
      <c r="L592" t="s">
        <v>2418</v>
      </c>
      <c r="M592" t="s">
        <v>5680</v>
      </c>
      <c r="N592" t="s">
        <v>1166</v>
      </c>
      <c r="O592" t="s">
        <v>1167</v>
      </c>
      <c r="P592" t="s">
        <v>1166</v>
      </c>
      <c r="Q592" t="s">
        <v>1167</v>
      </c>
      <c r="R592" t="s">
        <v>0</v>
      </c>
      <c r="U592">
        <v>59.5</v>
      </c>
      <c r="V592" t="s">
        <v>6895</v>
      </c>
      <c r="X592">
        <v>0</v>
      </c>
      <c r="Y592">
        <v>0</v>
      </c>
      <c r="AA592">
        <v>0</v>
      </c>
      <c r="AB592">
        <v>59.5</v>
      </c>
      <c r="AG592">
        <v>2025</v>
      </c>
      <c r="AH592">
        <v>1</v>
      </c>
      <c r="AI592" t="s">
        <v>6896</v>
      </c>
      <c r="AK592" t="s">
        <v>1515</v>
      </c>
    </row>
    <row r="593" spans="1:38" x14ac:dyDescent="0.25">
      <c r="A593" t="s">
        <v>1100</v>
      </c>
      <c r="B593" t="s">
        <v>6892</v>
      </c>
      <c r="C593" t="s">
        <v>6893</v>
      </c>
      <c r="D593" s="167">
        <v>45677.761111111096</v>
      </c>
      <c r="E593">
        <v>1</v>
      </c>
      <c r="F593" s="167">
        <v>45677.761111111096</v>
      </c>
      <c r="G593" s="167">
        <v>45677.778472222199</v>
      </c>
      <c r="H593" t="s">
        <v>6897</v>
      </c>
      <c r="I593" t="s">
        <v>1424</v>
      </c>
      <c r="J593">
        <v>6</v>
      </c>
      <c r="K593">
        <v>1</v>
      </c>
      <c r="L593" t="s">
        <v>2418</v>
      </c>
      <c r="M593" t="s">
        <v>5680</v>
      </c>
      <c r="N593" t="s">
        <v>1166</v>
      </c>
      <c r="O593" t="s">
        <v>1167</v>
      </c>
      <c r="P593" t="s">
        <v>1166</v>
      </c>
      <c r="Q593" t="s">
        <v>1167</v>
      </c>
      <c r="R593" t="s">
        <v>0</v>
      </c>
      <c r="U593">
        <v>29.75</v>
      </c>
      <c r="V593" t="s">
        <v>6895</v>
      </c>
      <c r="X593">
        <v>0</v>
      </c>
      <c r="Y593">
        <v>0</v>
      </c>
      <c r="AA593">
        <v>0</v>
      </c>
      <c r="AB593">
        <v>29.75</v>
      </c>
      <c r="AG593">
        <v>2025</v>
      </c>
      <c r="AH593">
        <v>1</v>
      </c>
      <c r="AI593" t="s">
        <v>6896</v>
      </c>
      <c r="AK593" t="s">
        <v>1515</v>
      </c>
    </row>
    <row r="594" spans="1:38" x14ac:dyDescent="0.25">
      <c r="A594" t="s">
        <v>1100</v>
      </c>
      <c r="B594" t="s">
        <v>6892</v>
      </c>
      <c r="C594" t="s">
        <v>6893</v>
      </c>
      <c r="D594" s="167">
        <v>45677.761111111096</v>
      </c>
      <c r="E594">
        <v>1</v>
      </c>
      <c r="F594" s="167">
        <v>45677.761111111096</v>
      </c>
      <c r="G594" s="167">
        <v>45677.778472222199</v>
      </c>
      <c r="H594" t="s">
        <v>6898</v>
      </c>
      <c r="I594" t="s">
        <v>1431</v>
      </c>
      <c r="J594">
        <v>6</v>
      </c>
      <c r="K594">
        <v>1</v>
      </c>
      <c r="L594" t="s">
        <v>2418</v>
      </c>
      <c r="M594" t="s">
        <v>5680</v>
      </c>
      <c r="N594" t="s">
        <v>1166</v>
      </c>
      <c r="O594" t="s">
        <v>1167</v>
      </c>
      <c r="P594" t="s">
        <v>1166</v>
      </c>
      <c r="Q594" t="s">
        <v>1167</v>
      </c>
      <c r="R594" t="s">
        <v>0</v>
      </c>
      <c r="U594">
        <v>89.25</v>
      </c>
      <c r="V594" t="s">
        <v>6895</v>
      </c>
      <c r="X594">
        <v>0</v>
      </c>
      <c r="Y594">
        <v>0</v>
      </c>
      <c r="AA594">
        <v>0</v>
      </c>
      <c r="AB594">
        <v>89.25</v>
      </c>
      <c r="AG594">
        <v>2025</v>
      </c>
      <c r="AH594">
        <v>1</v>
      </c>
      <c r="AI594" t="s">
        <v>6896</v>
      </c>
      <c r="AK594" t="s">
        <v>1515</v>
      </c>
    </row>
    <row r="595" spans="1:38" x14ac:dyDescent="0.25">
      <c r="A595" t="s">
        <v>1100</v>
      </c>
      <c r="B595" t="s">
        <v>6899</v>
      </c>
      <c r="C595" t="s">
        <v>1128</v>
      </c>
      <c r="D595" s="167">
        <v>45677.765972222202</v>
      </c>
      <c r="E595">
        <v>1</v>
      </c>
      <c r="F595" s="167">
        <v>45677.765972222202</v>
      </c>
      <c r="G595" s="167">
        <v>45677.788888888899</v>
      </c>
      <c r="H595" t="s">
        <v>6900</v>
      </c>
      <c r="I595" t="s">
        <v>1424</v>
      </c>
      <c r="J595">
        <v>6</v>
      </c>
      <c r="K595">
        <v>1</v>
      </c>
      <c r="L595" t="s">
        <v>1110</v>
      </c>
      <c r="M595" t="s">
        <v>1429</v>
      </c>
      <c r="N595" t="s">
        <v>1106</v>
      </c>
      <c r="O595" t="s">
        <v>1107</v>
      </c>
      <c r="P595" t="s">
        <v>1108</v>
      </c>
      <c r="Q595" t="s">
        <v>1109</v>
      </c>
      <c r="R595" t="s">
        <v>6901</v>
      </c>
      <c r="S595" t="s">
        <v>6206</v>
      </c>
      <c r="U595">
        <v>0</v>
      </c>
      <c r="V595" t="s">
        <v>1783</v>
      </c>
      <c r="W595" s="167">
        <v>45693.157638888901</v>
      </c>
      <c r="X595">
        <v>0</v>
      </c>
      <c r="Y595">
        <v>0</v>
      </c>
      <c r="Z595">
        <v>0</v>
      </c>
      <c r="AA595">
        <v>0</v>
      </c>
      <c r="AB595">
        <v>0</v>
      </c>
      <c r="AC595" t="s">
        <v>0</v>
      </c>
      <c r="AG595">
        <v>2025</v>
      </c>
      <c r="AH595">
        <v>1</v>
      </c>
      <c r="AI595" t="s">
        <v>6879</v>
      </c>
      <c r="AJ595" s="167">
        <v>45691.775694444397</v>
      </c>
      <c r="AK595" t="s">
        <v>1426</v>
      </c>
      <c r="AL595" t="s">
        <v>5686</v>
      </c>
    </row>
    <row r="596" spans="1:38" x14ac:dyDescent="0.25">
      <c r="A596" t="s">
        <v>1100</v>
      </c>
      <c r="B596" t="s">
        <v>6899</v>
      </c>
      <c r="C596" t="s">
        <v>1128</v>
      </c>
      <c r="D596" s="167">
        <v>45677.765972222202</v>
      </c>
      <c r="E596">
        <v>1</v>
      </c>
      <c r="F596" s="167">
        <v>45677.765972222202</v>
      </c>
      <c r="G596" s="167">
        <v>45677.788888888899</v>
      </c>
      <c r="H596" t="s">
        <v>6902</v>
      </c>
      <c r="I596" t="s">
        <v>1506</v>
      </c>
      <c r="J596">
        <v>6</v>
      </c>
      <c r="K596">
        <v>1</v>
      </c>
      <c r="L596" t="s">
        <v>1110</v>
      </c>
      <c r="M596" t="s">
        <v>1429</v>
      </c>
      <c r="N596" t="s">
        <v>1106</v>
      </c>
      <c r="O596" t="s">
        <v>1107</v>
      </c>
      <c r="P596" t="s">
        <v>1108</v>
      </c>
      <c r="Q596" t="s">
        <v>1109</v>
      </c>
      <c r="R596" t="s">
        <v>6901</v>
      </c>
      <c r="S596" t="s">
        <v>6206</v>
      </c>
      <c r="U596">
        <v>1050</v>
      </c>
      <c r="V596" t="s">
        <v>1783</v>
      </c>
      <c r="W596" s="167">
        <v>45693.157638888901</v>
      </c>
      <c r="X596">
        <v>0</v>
      </c>
      <c r="Y596">
        <v>0</v>
      </c>
      <c r="Z596">
        <v>1050</v>
      </c>
      <c r="AA596">
        <v>1050</v>
      </c>
      <c r="AB596">
        <v>0</v>
      </c>
      <c r="AC596" t="s">
        <v>1525</v>
      </c>
      <c r="AD596" t="s">
        <v>1784</v>
      </c>
      <c r="AE596" t="s">
        <v>1725</v>
      </c>
      <c r="AF596" t="s">
        <v>1726</v>
      </c>
      <c r="AG596">
        <v>2025</v>
      </c>
      <c r="AH596">
        <v>1</v>
      </c>
      <c r="AI596" t="s">
        <v>6879</v>
      </c>
      <c r="AJ596" s="167">
        <v>45691.775694444397</v>
      </c>
      <c r="AK596" t="s">
        <v>1426</v>
      </c>
      <c r="AL596" t="s">
        <v>5686</v>
      </c>
    </row>
    <row r="597" spans="1:38" x14ac:dyDescent="0.25">
      <c r="A597" t="s">
        <v>1100</v>
      </c>
      <c r="B597" t="s">
        <v>6903</v>
      </c>
      <c r="C597" t="s">
        <v>1707</v>
      </c>
      <c r="D597" s="167">
        <v>45677.771527777797</v>
      </c>
      <c r="E597">
        <v>1</v>
      </c>
      <c r="F597" s="167">
        <v>45677.771527777797</v>
      </c>
      <c r="G597" s="167">
        <v>45677.809722222199</v>
      </c>
      <c r="H597" t="s">
        <v>6904</v>
      </c>
      <c r="I597" t="s">
        <v>1424</v>
      </c>
      <c r="J597">
        <v>6</v>
      </c>
      <c r="K597">
        <v>1</v>
      </c>
      <c r="L597" t="s">
        <v>1105</v>
      </c>
      <c r="M597" t="s">
        <v>1425</v>
      </c>
      <c r="N597" t="s">
        <v>1106</v>
      </c>
      <c r="O597" t="s">
        <v>1107</v>
      </c>
      <c r="P597" t="s">
        <v>1108</v>
      </c>
      <c r="Q597" t="s">
        <v>1109</v>
      </c>
      <c r="R597" t="s">
        <v>0</v>
      </c>
      <c r="U597">
        <v>0</v>
      </c>
      <c r="V597" t="s">
        <v>6905</v>
      </c>
      <c r="X597">
        <v>0</v>
      </c>
      <c r="Y597">
        <v>0</v>
      </c>
      <c r="AA597">
        <v>0</v>
      </c>
      <c r="AB597">
        <v>0</v>
      </c>
      <c r="AG597">
        <v>2025</v>
      </c>
      <c r="AH597">
        <v>1</v>
      </c>
      <c r="AI597" t="s">
        <v>6367</v>
      </c>
      <c r="AK597" t="s">
        <v>1515</v>
      </c>
    </row>
    <row r="598" spans="1:38" x14ac:dyDescent="0.25">
      <c r="A598" t="s">
        <v>1100</v>
      </c>
      <c r="B598" t="s">
        <v>6903</v>
      </c>
      <c r="C598" t="s">
        <v>1707</v>
      </c>
      <c r="D598" s="167">
        <v>45677.771527777797</v>
      </c>
      <c r="E598">
        <v>1</v>
      </c>
      <c r="F598" s="167">
        <v>45677.771527777797</v>
      </c>
      <c r="G598" s="167">
        <v>45677.809722222199</v>
      </c>
      <c r="H598" t="s">
        <v>6906</v>
      </c>
      <c r="I598" t="s">
        <v>1424</v>
      </c>
      <c r="J598">
        <v>6</v>
      </c>
      <c r="K598">
        <v>1</v>
      </c>
      <c r="L598" t="s">
        <v>1105</v>
      </c>
      <c r="M598" t="s">
        <v>1425</v>
      </c>
      <c r="N598" t="s">
        <v>1106</v>
      </c>
      <c r="O598" t="s">
        <v>1107</v>
      </c>
      <c r="P598" t="s">
        <v>1108</v>
      </c>
      <c r="Q598" t="s">
        <v>1109</v>
      </c>
      <c r="R598" t="s">
        <v>0</v>
      </c>
      <c r="U598">
        <v>0</v>
      </c>
      <c r="V598" t="s">
        <v>6905</v>
      </c>
      <c r="X598">
        <v>0</v>
      </c>
      <c r="Y598">
        <v>0</v>
      </c>
      <c r="AA598">
        <v>0</v>
      </c>
      <c r="AB598">
        <v>0</v>
      </c>
      <c r="AG598">
        <v>2025</v>
      </c>
      <c r="AH598">
        <v>1</v>
      </c>
      <c r="AI598" t="s">
        <v>6367</v>
      </c>
      <c r="AK598" t="s">
        <v>1515</v>
      </c>
    </row>
    <row r="599" spans="1:38" x14ac:dyDescent="0.25">
      <c r="A599" t="s">
        <v>1100</v>
      </c>
      <c r="B599" t="s">
        <v>6903</v>
      </c>
      <c r="C599" t="s">
        <v>1707</v>
      </c>
      <c r="D599" s="167">
        <v>45677.771527777797</v>
      </c>
      <c r="E599">
        <v>1</v>
      </c>
      <c r="F599" s="167">
        <v>45677.771527777797</v>
      </c>
      <c r="G599" s="167">
        <v>45677.809722222199</v>
      </c>
      <c r="H599" t="s">
        <v>6907</v>
      </c>
      <c r="I599" t="s">
        <v>1506</v>
      </c>
      <c r="J599">
        <v>6</v>
      </c>
      <c r="K599">
        <v>1</v>
      </c>
      <c r="L599" t="s">
        <v>1105</v>
      </c>
      <c r="M599" t="s">
        <v>1425</v>
      </c>
      <c r="N599" t="s">
        <v>1106</v>
      </c>
      <c r="O599" t="s">
        <v>1107</v>
      </c>
      <c r="P599" t="s">
        <v>1108</v>
      </c>
      <c r="Q599" t="s">
        <v>1109</v>
      </c>
      <c r="R599" t="s">
        <v>0</v>
      </c>
      <c r="U599">
        <v>1050</v>
      </c>
      <c r="V599" t="s">
        <v>6905</v>
      </c>
      <c r="X599">
        <v>0</v>
      </c>
      <c r="Y599">
        <v>0</v>
      </c>
      <c r="AA599">
        <v>0</v>
      </c>
      <c r="AB599">
        <v>1050</v>
      </c>
      <c r="AG599">
        <v>2025</v>
      </c>
      <c r="AH599">
        <v>1</v>
      </c>
      <c r="AI599" t="s">
        <v>6367</v>
      </c>
      <c r="AK599" t="s">
        <v>1515</v>
      </c>
    </row>
    <row r="600" spans="1:38" x14ac:dyDescent="0.25">
      <c r="A600" t="s">
        <v>1100</v>
      </c>
      <c r="B600" t="s">
        <v>6903</v>
      </c>
      <c r="C600" t="s">
        <v>1707</v>
      </c>
      <c r="D600" s="167">
        <v>45677.771527777797</v>
      </c>
      <c r="E600">
        <v>1</v>
      </c>
      <c r="F600" s="167">
        <v>45677.771527777797</v>
      </c>
      <c r="G600" s="167">
        <v>45677.809722222199</v>
      </c>
      <c r="H600" t="s">
        <v>6908</v>
      </c>
      <c r="I600" t="s">
        <v>1467</v>
      </c>
      <c r="J600">
        <v>6</v>
      </c>
      <c r="K600">
        <v>1</v>
      </c>
      <c r="L600" t="s">
        <v>1105</v>
      </c>
      <c r="M600" t="s">
        <v>1425</v>
      </c>
      <c r="N600" t="s">
        <v>1106</v>
      </c>
      <c r="O600" t="s">
        <v>1107</v>
      </c>
      <c r="P600" t="s">
        <v>1108</v>
      </c>
      <c r="Q600" t="s">
        <v>1109</v>
      </c>
      <c r="R600" t="s">
        <v>0</v>
      </c>
      <c r="T600" t="s">
        <v>6909</v>
      </c>
      <c r="U600">
        <v>1925</v>
      </c>
      <c r="V600" t="s">
        <v>6905</v>
      </c>
      <c r="X600">
        <v>0</v>
      </c>
      <c r="Y600">
        <v>0</v>
      </c>
      <c r="AA600">
        <v>0</v>
      </c>
      <c r="AB600">
        <v>1925</v>
      </c>
      <c r="AG600">
        <v>2025</v>
      </c>
      <c r="AH600">
        <v>1</v>
      </c>
      <c r="AI600" t="s">
        <v>6367</v>
      </c>
      <c r="AK600" t="s">
        <v>1515</v>
      </c>
    </row>
    <row r="601" spans="1:38" x14ac:dyDescent="0.25">
      <c r="A601" t="s">
        <v>1100</v>
      </c>
      <c r="B601" t="s">
        <v>6910</v>
      </c>
      <c r="C601" t="s">
        <v>2320</v>
      </c>
      <c r="D601" s="167">
        <v>45677.802083333299</v>
      </c>
      <c r="E601">
        <v>1</v>
      </c>
      <c r="F601" s="167">
        <v>45677.802083333299</v>
      </c>
      <c r="G601" s="167">
        <v>45677.824305555601</v>
      </c>
      <c r="H601" t="s">
        <v>6911</v>
      </c>
      <c r="I601" t="s">
        <v>1424</v>
      </c>
      <c r="J601">
        <v>6</v>
      </c>
      <c r="K601">
        <v>1</v>
      </c>
      <c r="L601" t="s">
        <v>1300</v>
      </c>
      <c r="M601" t="s">
        <v>5911</v>
      </c>
      <c r="N601" t="s">
        <v>1106</v>
      </c>
      <c r="O601" t="s">
        <v>1107</v>
      </c>
      <c r="P601" t="s">
        <v>1108</v>
      </c>
      <c r="Q601" t="s">
        <v>1109</v>
      </c>
      <c r="R601" t="s">
        <v>6912</v>
      </c>
      <c r="S601" t="s">
        <v>6913</v>
      </c>
      <c r="U601">
        <v>0</v>
      </c>
      <c r="V601" t="s">
        <v>1803</v>
      </c>
      <c r="W601" s="167">
        <v>45695.909027777801</v>
      </c>
      <c r="X601">
        <v>0</v>
      </c>
      <c r="Y601">
        <v>0</v>
      </c>
      <c r="Z601">
        <v>0</v>
      </c>
      <c r="AA601">
        <v>0</v>
      </c>
      <c r="AB601">
        <v>0</v>
      </c>
      <c r="AC601" t="s">
        <v>0</v>
      </c>
      <c r="AG601">
        <v>2025</v>
      </c>
      <c r="AH601">
        <v>1</v>
      </c>
      <c r="AI601" t="s">
        <v>6914</v>
      </c>
      <c r="AJ601" s="167">
        <v>45694.78125</v>
      </c>
      <c r="AK601" t="s">
        <v>1426</v>
      </c>
      <c r="AL601" t="s">
        <v>5686</v>
      </c>
    </row>
    <row r="602" spans="1:38" x14ac:dyDescent="0.25">
      <c r="A602" t="s">
        <v>1100</v>
      </c>
      <c r="B602" t="s">
        <v>6910</v>
      </c>
      <c r="C602" t="s">
        <v>2320</v>
      </c>
      <c r="D602" s="167">
        <v>45677.802083333299</v>
      </c>
      <c r="E602">
        <v>1</v>
      </c>
      <c r="F602" s="167">
        <v>45677.802083333299</v>
      </c>
      <c r="G602" s="167">
        <v>45677.824305555601</v>
      </c>
      <c r="H602" t="s">
        <v>6915</v>
      </c>
      <c r="I602" t="s">
        <v>1474</v>
      </c>
      <c r="J602">
        <v>6</v>
      </c>
      <c r="K602">
        <v>1</v>
      </c>
      <c r="L602" t="s">
        <v>1300</v>
      </c>
      <c r="M602" t="s">
        <v>5911</v>
      </c>
      <c r="N602" t="s">
        <v>1106</v>
      </c>
      <c r="O602" t="s">
        <v>1107</v>
      </c>
      <c r="P602" t="s">
        <v>1108</v>
      </c>
      <c r="Q602" t="s">
        <v>1109</v>
      </c>
      <c r="R602" t="s">
        <v>6912</v>
      </c>
      <c r="S602" t="s">
        <v>6913</v>
      </c>
      <c r="U602">
        <v>192.5</v>
      </c>
      <c r="V602" t="s">
        <v>1803</v>
      </c>
      <c r="W602" s="167">
        <v>45695.909027777801</v>
      </c>
      <c r="X602">
        <v>0</v>
      </c>
      <c r="Y602">
        <v>0</v>
      </c>
      <c r="Z602">
        <v>192.5</v>
      </c>
      <c r="AA602">
        <v>192.5</v>
      </c>
      <c r="AB602">
        <v>0</v>
      </c>
      <c r="AC602" t="s">
        <v>1525</v>
      </c>
      <c r="AD602" t="s">
        <v>1784</v>
      </c>
      <c r="AE602" t="s">
        <v>1725</v>
      </c>
      <c r="AF602" t="s">
        <v>1726</v>
      </c>
      <c r="AG602">
        <v>2025</v>
      </c>
      <c r="AH602">
        <v>1</v>
      </c>
      <c r="AI602" t="s">
        <v>6914</v>
      </c>
      <c r="AJ602" s="167">
        <v>45694.78125</v>
      </c>
      <c r="AK602" t="s">
        <v>1426</v>
      </c>
      <c r="AL602" t="s">
        <v>5686</v>
      </c>
    </row>
    <row r="603" spans="1:38" x14ac:dyDescent="0.25">
      <c r="A603" t="s">
        <v>1100</v>
      </c>
      <c r="B603" t="s">
        <v>6916</v>
      </c>
      <c r="C603" t="s">
        <v>6817</v>
      </c>
      <c r="D603" s="167">
        <v>45677.806944444397</v>
      </c>
      <c r="E603">
        <v>1</v>
      </c>
      <c r="F603" s="167">
        <v>45677.806944444397</v>
      </c>
      <c r="G603" s="167">
        <v>45677.865277777797</v>
      </c>
      <c r="H603" t="s">
        <v>6917</v>
      </c>
      <c r="I603" t="s">
        <v>1424</v>
      </c>
      <c r="J603">
        <v>6</v>
      </c>
      <c r="K603">
        <v>1</v>
      </c>
      <c r="L603" t="s">
        <v>1110</v>
      </c>
      <c r="M603" t="s">
        <v>1429</v>
      </c>
      <c r="N603" t="s">
        <v>1166</v>
      </c>
      <c r="O603" t="s">
        <v>1167</v>
      </c>
      <c r="P603" t="s">
        <v>1166</v>
      </c>
      <c r="Q603" t="s">
        <v>1167</v>
      </c>
      <c r="R603" t="s">
        <v>0</v>
      </c>
      <c r="T603" t="s">
        <v>6918</v>
      </c>
      <c r="U603">
        <v>28</v>
      </c>
      <c r="V603" t="s">
        <v>6919</v>
      </c>
      <c r="X603">
        <v>0</v>
      </c>
      <c r="Y603">
        <v>0</v>
      </c>
      <c r="AA603">
        <v>0</v>
      </c>
      <c r="AB603">
        <v>28</v>
      </c>
      <c r="AG603">
        <v>2025</v>
      </c>
      <c r="AH603">
        <v>1</v>
      </c>
      <c r="AI603" t="s">
        <v>6920</v>
      </c>
      <c r="AK603" t="s">
        <v>1515</v>
      </c>
    </row>
    <row r="604" spans="1:38" x14ac:dyDescent="0.25">
      <c r="A604" t="s">
        <v>1100</v>
      </c>
      <c r="B604" t="s">
        <v>6916</v>
      </c>
      <c r="C604" t="s">
        <v>6817</v>
      </c>
      <c r="D604" s="167">
        <v>45677.806944444397</v>
      </c>
      <c r="E604">
        <v>1</v>
      </c>
      <c r="F604" s="167">
        <v>45677.806944444397</v>
      </c>
      <c r="G604" s="167">
        <v>45677.865277777797</v>
      </c>
      <c r="H604" t="s">
        <v>6921</v>
      </c>
      <c r="I604" t="s">
        <v>1465</v>
      </c>
      <c r="J604">
        <v>6</v>
      </c>
      <c r="K604">
        <v>1</v>
      </c>
      <c r="L604" t="s">
        <v>1110</v>
      </c>
      <c r="M604" t="s">
        <v>1429</v>
      </c>
      <c r="N604" t="s">
        <v>1166</v>
      </c>
      <c r="O604" t="s">
        <v>1167</v>
      </c>
      <c r="P604" t="s">
        <v>1166</v>
      </c>
      <c r="Q604" t="s">
        <v>1167</v>
      </c>
      <c r="R604" t="s">
        <v>0</v>
      </c>
      <c r="T604" t="s">
        <v>6918</v>
      </c>
      <c r="U604">
        <v>532</v>
      </c>
      <c r="V604" t="s">
        <v>6919</v>
      </c>
      <c r="X604">
        <v>0</v>
      </c>
      <c r="Y604">
        <v>0</v>
      </c>
      <c r="AA604">
        <v>0</v>
      </c>
      <c r="AB604">
        <v>532</v>
      </c>
      <c r="AG604">
        <v>2025</v>
      </c>
      <c r="AH604">
        <v>1</v>
      </c>
      <c r="AI604" t="s">
        <v>6920</v>
      </c>
      <c r="AK604" t="s">
        <v>1515</v>
      </c>
    </row>
    <row r="605" spans="1:38" x14ac:dyDescent="0.25">
      <c r="A605" t="s">
        <v>1100</v>
      </c>
      <c r="B605" t="s">
        <v>6922</v>
      </c>
      <c r="C605" t="s">
        <v>6923</v>
      </c>
      <c r="D605" s="167">
        <v>45677.838888888902</v>
      </c>
      <c r="E605">
        <v>1</v>
      </c>
      <c r="F605" s="167">
        <v>45677.838888888902</v>
      </c>
      <c r="G605" s="167">
        <v>45677.881249999999</v>
      </c>
      <c r="H605" t="s">
        <v>6924</v>
      </c>
      <c r="I605" t="s">
        <v>1430</v>
      </c>
      <c r="J605">
        <v>6</v>
      </c>
      <c r="K605">
        <v>1</v>
      </c>
      <c r="L605" t="s">
        <v>2418</v>
      </c>
      <c r="M605" t="s">
        <v>5680</v>
      </c>
      <c r="N605" t="s">
        <v>1106</v>
      </c>
      <c r="O605" t="s">
        <v>1107</v>
      </c>
      <c r="P605" t="s">
        <v>1108</v>
      </c>
      <c r="Q605" t="s">
        <v>1109</v>
      </c>
      <c r="R605" t="s">
        <v>0</v>
      </c>
      <c r="U605">
        <v>70</v>
      </c>
      <c r="V605" t="s">
        <v>6925</v>
      </c>
      <c r="X605">
        <v>0</v>
      </c>
      <c r="Y605">
        <v>0</v>
      </c>
      <c r="AA605">
        <v>0</v>
      </c>
      <c r="AB605">
        <v>70</v>
      </c>
      <c r="AG605">
        <v>2025</v>
      </c>
      <c r="AH605">
        <v>1</v>
      </c>
      <c r="AI605" t="s">
        <v>6926</v>
      </c>
      <c r="AK605" t="s">
        <v>1515</v>
      </c>
    </row>
    <row r="606" spans="1:38" x14ac:dyDescent="0.25">
      <c r="A606" t="s">
        <v>1100</v>
      </c>
      <c r="B606" t="s">
        <v>6922</v>
      </c>
      <c r="C606" t="s">
        <v>6923</v>
      </c>
      <c r="D606" s="167">
        <v>45677.838888888902</v>
      </c>
      <c r="E606">
        <v>1</v>
      </c>
      <c r="F606" s="167">
        <v>45677.838888888902</v>
      </c>
      <c r="G606" s="167">
        <v>45677.881249999999</v>
      </c>
      <c r="H606" t="s">
        <v>6927</v>
      </c>
      <c r="I606" t="s">
        <v>1431</v>
      </c>
      <c r="J606">
        <v>6</v>
      </c>
      <c r="K606">
        <v>1</v>
      </c>
      <c r="L606" t="s">
        <v>2418</v>
      </c>
      <c r="M606" t="s">
        <v>5680</v>
      </c>
      <c r="N606" t="s">
        <v>1106</v>
      </c>
      <c r="O606" t="s">
        <v>1107</v>
      </c>
      <c r="P606" t="s">
        <v>1108</v>
      </c>
      <c r="Q606" t="s">
        <v>1109</v>
      </c>
      <c r="R606" t="s">
        <v>0</v>
      </c>
      <c r="U606">
        <v>105</v>
      </c>
      <c r="V606" t="s">
        <v>6925</v>
      </c>
      <c r="X606">
        <v>0</v>
      </c>
      <c r="Y606">
        <v>0</v>
      </c>
      <c r="AA606">
        <v>0</v>
      </c>
      <c r="AB606">
        <v>105</v>
      </c>
      <c r="AG606">
        <v>2025</v>
      </c>
      <c r="AH606">
        <v>1</v>
      </c>
      <c r="AI606" t="s">
        <v>6926</v>
      </c>
      <c r="AK606" t="s">
        <v>1515</v>
      </c>
    </row>
    <row r="607" spans="1:38" x14ac:dyDescent="0.25">
      <c r="A607" t="s">
        <v>1100</v>
      </c>
      <c r="B607" t="s">
        <v>6922</v>
      </c>
      <c r="C607" t="s">
        <v>6923</v>
      </c>
      <c r="D607" s="167">
        <v>45677.838888888902</v>
      </c>
      <c r="E607">
        <v>1</v>
      </c>
      <c r="F607" s="167">
        <v>45677.838888888902</v>
      </c>
      <c r="G607" s="167">
        <v>45677.881249999999</v>
      </c>
      <c r="H607" t="s">
        <v>6928</v>
      </c>
      <c r="I607" t="s">
        <v>1489</v>
      </c>
      <c r="J607">
        <v>6</v>
      </c>
      <c r="K607">
        <v>1</v>
      </c>
      <c r="L607" t="s">
        <v>2418</v>
      </c>
      <c r="M607" t="s">
        <v>5680</v>
      </c>
      <c r="N607" t="s">
        <v>1106</v>
      </c>
      <c r="O607" t="s">
        <v>1107</v>
      </c>
      <c r="P607" t="s">
        <v>1108</v>
      </c>
      <c r="Q607" t="s">
        <v>1109</v>
      </c>
      <c r="R607" t="s">
        <v>0</v>
      </c>
      <c r="U607">
        <v>105</v>
      </c>
      <c r="V607" t="s">
        <v>6925</v>
      </c>
      <c r="X607">
        <v>0</v>
      </c>
      <c r="Y607">
        <v>0</v>
      </c>
      <c r="AA607">
        <v>0</v>
      </c>
      <c r="AB607">
        <v>105</v>
      </c>
      <c r="AG607">
        <v>2025</v>
      </c>
      <c r="AH607">
        <v>1</v>
      </c>
      <c r="AI607" t="s">
        <v>6926</v>
      </c>
      <c r="AK607" t="s">
        <v>1515</v>
      </c>
    </row>
    <row r="608" spans="1:38" x14ac:dyDescent="0.25">
      <c r="A608" t="s">
        <v>1100</v>
      </c>
      <c r="B608" t="s">
        <v>6929</v>
      </c>
      <c r="C608" t="s">
        <v>2471</v>
      </c>
      <c r="D608" s="167">
        <v>45677.845138888901</v>
      </c>
      <c r="E608">
        <v>1</v>
      </c>
      <c r="F608" s="167">
        <v>45677.845138888901</v>
      </c>
      <c r="G608" s="167">
        <v>45677.875694444403</v>
      </c>
      <c r="H608" t="s">
        <v>6930</v>
      </c>
      <c r="I608" t="s">
        <v>1469</v>
      </c>
      <c r="J608">
        <v>6</v>
      </c>
      <c r="K608">
        <v>1</v>
      </c>
      <c r="L608" t="s">
        <v>1105</v>
      </c>
      <c r="M608" t="s">
        <v>1425</v>
      </c>
      <c r="N608" t="s">
        <v>1106</v>
      </c>
      <c r="O608" t="s">
        <v>1107</v>
      </c>
      <c r="P608" t="s">
        <v>1108</v>
      </c>
      <c r="Q608" t="s">
        <v>1109</v>
      </c>
      <c r="R608" t="s">
        <v>0</v>
      </c>
      <c r="U608">
        <v>175</v>
      </c>
      <c r="V608" t="s">
        <v>6656</v>
      </c>
      <c r="X608">
        <v>0</v>
      </c>
      <c r="Y608">
        <v>0</v>
      </c>
      <c r="AA608">
        <v>0</v>
      </c>
      <c r="AB608">
        <v>175</v>
      </c>
      <c r="AG608">
        <v>2025</v>
      </c>
      <c r="AH608">
        <v>1</v>
      </c>
      <c r="AI608" t="s">
        <v>6766</v>
      </c>
      <c r="AK608" t="s">
        <v>1515</v>
      </c>
    </row>
    <row r="609" spans="1:38" x14ac:dyDescent="0.25">
      <c r="A609" t="s">
        <v>1100</v>
      </c>
      <c r="B609" t="s">
        <v>6931</v>
      </c>
      <c r="C609" t="s">
        <v>5760</v>
      </c>
      <c r="D609" s="167">
        <v>45678.466666666704</v>
      </c>
      <c r="E609">
        <v>1</v>
      </c>
      <c r="F609" s="167">
        <v>45678.466666666704</v>
      </c>
      <c r="G609" s="167">
        <v>45678.5131944444</v>
      </c>
      <c r="H609" t="s">
        <v>6932</v>
      </c>
      <c r="I609" t="s">
        <v>1424</v>
      </c>
      <c r="J609">
        <v>6</v>
      </c>
      <c r="K609">
        <v>1</v>
      </c>
      <c r="L609" t="s">
        <v>1105</v>
      </c>
      <c r="M609" t="s">
        <v>1425</v>
      </c>
      <c r="N609" t="s">
        <v>1102</v>
      </c>
      <c r="O609" t="s">
        <v>1103</v>
      </c>
      <c r="P609" t="s">
        <v>1102</v>
      </c>
      <c r="Q609" t="s">
        <v>1103</v>
      </c>
      <c r="R609" t="s">
        <v>0</v>
      </c>
      <c r="U609">
        <v>0</v>
      </c>
      <c r="V609" t="s">
        <v>2290</v>
      </c>
      <c r="X609">
        <v>0</v>
      </c>
      <c r="Y609">
        <v>0</v>
      </c>
      <c r="AA609">
        <v>0</v>
      </c>
      <c r="AB609">
        <v>0</v>
      </c>
      <c r="AG609">
        <v>2025</v>
      </c>
      <c r="AH609">
        <v>1</v>
      </c>
      <c r="AI609" t="s">
        <v>6933</v>
      </c>
      <c r="AK609" t="s">
        <v>1515</v>
      </c>
    </row>
    <row r="610" spans="1:38" x14ac:dyDescent="0.25">
      <c r="A610" t="s">
        <v>1100</v>
      </c>
      <c r="B610" t="s">
        <v>6931</v>
      </c>
      <c r="C610" t="s">
        <v>5760</v>
      </c>
      <c r="D610" s="167">
        <v>45678.466666666704</v>
      </c>
      <c r="E610">
        <v>1</v>
      </c>
      <c r="F610" s="167">
        <v>45678.466666666704</v>
      </c>
      <c r="G610" s="167">
        <v>45678.5131944444</v>
      </c>
      <c r="H610" t="s">
        <v>6934</v>
      </c>
      <c r="I610" t="s">
        <v>1424</v>
      </c>
      <c r="J610">
        <v>6</v>
      </c>
      <c r="K610">
        <v>1</v>
      </c>
      <c r="L610" t="s">
        <v>1105</v>
      </c>
      <c r="M610" t="s">
        <v>1425</v>
      </c>
      <c r="N610" t="s">
        <v>1102</v>
      </c>
      <c r="O610" t="s">
        <v>1103</v>
      </c>
      <c r="P610" t="s">
        <v>1102</v>
      </c>
      <c r="Q610" t="s">
        <v>1103</v>
      </c>
      <c r="R610" t="s">
        <v>0</v>
      </c>
      <c r="U610">
        <v>0</v>
      </c>
      <c r="V610" t="s">
        <v>2290</v>
      </c>
      <c r="X610">
        <v>0</v>
      </c>
      <c r="Y610">
        <v>0</v>
      </c>
      <c r="AA610">
        <v>0</v>
      </c>
      <c r="AB610">
        <v>0</v>
      </c>
      <c r="AG610">
        <v>2025</v>
      </c>
      <c r="AH610">
        <v>1</v>
      </c>
      <c r="AI610" t="s">
        <v>6933</v>
      </c>
      <c r="AK610" t="s">
        <v>1515</v>
      </c>
    </row>
    <row r="611" spans="1:38" x14ac:dyDescent="0.25">
      <c r="A611" t="s">
        <v>1100</v>
      </c>
      <c r="B611" t="s">
        <v>6931</v>
      </c>
      <c r="C611" t="s">
        <v>5760</v>
      </c>
      <c r="D611" s="167">
        <v>45678.466666666704</v>
      </c>
      <c r="E611">
        <v>1</v>
      </c>
      <c r="F611" s="167">
        <v>45678.466666666704</v>
      </c>
      <c r="G611" s="167">
        <v>45678.5131944444</v>
      </c>
      <c r="H611" t="s">
        <v>6935</v>
      </c>
      <c r="I611" t="s">
        <v>1427</v>
      </c>
      <c r="J611">
        <v>6</v>
      </c>
      <c r="K611">
        <v>1</v>
      </c>
      <c r="L611" t="s">
        <v>1105</v>
      </c>
      <c r="M611" t="s">
        <v>1425</v>
      </c>
      <c r="N611" t="s">
        <v>1102</v>
      </c>
      <c r="O611" t="s">
        <v>1103</v>
      </c>
      <c r="P611" t="s">
        <v>1102</v>
      </c>
      <c r="Q611" t="s">
        <v>1103</v>
      </c>
      <c r="R611" t="s">
        <v>0</v>
      </c>
      <c r="T611" t="s">
        <v>6936</v>
      </c>
      <c r="U611">
        <v>336</v>
      </c>
      <c r="V611" t="s">
        <v>2290</v>
      </c>
      <c r="X611">
        <v>0</v>
      </c>
      <c r="Y611">
        <v>0</v>
      </c>
      <c r="AA611">
        <v>0</v>
      </c>
      <c r="AB611">
        <v>336</v>
      </c>
      <c r="AG611">
        <v>2025</v>
      </c>
      <c r="AH611">
        <v>1</v>
      </c>
      <c r="AI611" t="s">
        <v>6933</v>
      </c>
      <c r="AK611" t="s">
        <v>1515</v>
      </c>
    </row>
    <row r="612" spans="1:38" x14ac:dyDescent="0.25">
      <c r="A612" t="s">
        <v>1100</v>
      </c>
      <c r="B612" t="s">
        <v>6937</v>
      </c>
      <c r="C612" t="s">
        <v>6938</v>
      </c>
      <c r="D612" s="167">
        <v>45678.470138888901</v>
      </c>
      <c r="E612">
        <v>1</v>
      </c>
      <c r="F612" s="167">
        <v>45678.470138888901</v>
      </c>
      <c r="G612" s="167">
        <v>45678.554166666698</v>
      </c>
      <c r="H612" t="s">
        <v>6939</v>
      </c>
      <c r="I612" t="s">
        <v>1424</v>
      </c>
      <c r="J612">
        <v>6</v>
      </c>
      <c r="K612">
        <v>1</v>
      </c>
      <c r="L612" t="s">
        <v>2418</v>
      </c>
      <c r="M612" t="s">
        <v>5680</v>
      </c>
      <c r="N612" t="s">
        <v>1253</v>
      </c>
      <c r="O612" t="s">
        <v>1254</v>
      </c>
      <c r="P612" t="s">
        <v>1260</v>
      </c>
      <c r="Q612" t="s">
        <v>1261</v>
      </c>
      <c r="R612" t="s">
        <v>0</v>
      </c>
      <c r="T612" t="s">
        <v>6940</v>
      </c>
      <c r="U612">
        <v>37.799999999999997</v>
      </c>
      <c r="V612" t="s">
        <v>6941</v>
      </c>
      <c r="X612">
        <v>0</v>
      </c>
      <c r="Y612">
        <v>0</v>
      </c>
      <c r="AA612">
        <v>0</v>
      </c>
      <c r="AB612">
        <v>37.799999999999997</v>
      </c>
      <c r="AG612">
        <v>2025</v>
      </c>
      <c r="AH612">
        <v>1</v>
      </c>
      <c r="AI612" t="s">
        <v>6942</v>
      </c>
      <c r="AK612" t="s">
        <v>1515</v>
      </c>
    </row>
    <row r="613" spans="1:38" x14ac:dyDescent="0.25">
      <c r="A613" t="s">
        <v>1100</v>
      </c>
      <c r="B613" t="s">
        <v>6937</v>
      </c>
      <c r="C613" t="s">
        <v>6938</v>
      </c>
      <c r="D613" s="167">
        <v>45678.470138888901</v>
      </c>
      <c r="E613">
        <v>1</v>
      </c>
      <c r="F613" s="167">
        <v>45678.470138888901</v>
      </c>
      <c r="G613" s="167">
        <v>45678.554166666698</v>
      </c>
      <c r="H613" t="s">
        <v>6943</v>
      </c>
      <c r="I613" t="s">
        <v>1465</v>
      </c>
      <c r="J613">
        <v>6</v>
      </c>
      <c r="K613">
        <v>1</v>
      </c>
      <c r="L613" t="s">
        <v>2418</v>
      </c>
      <c r="M613" t="s">
        <v>5680</v>
      </c>
      <c r="N613" t="s">
        <v>1253</v>
      </c>
      <c r="O613" t="s">
        <v>1254</v>
      </c>
      <c r="P613" t="s">
        <v>1260</v>
      </c>
      <c r="Q613" t="s">
        <v>1261</v>
      </c>
      <c r="R613" t="s">
        <v>0</v>
      </c>
      <c r="T613" t="s">
        <v>6940</v>
      </c>
      <c r="U613">
        <v>642.6</v>
      </c>
      <c r="V613" t="s">
        <v>6941</v>
      </c>
      <c r="X613">
        <v>0</v>
      </c>
      <c r="Y613">
        <v>0</v>
      </c>
      <c r="AA613">
        <v>0</v>
      </c>
      <c r="AB613">
        <v>642.6</v>
      </c>
      <c r="AG613">
        <v>2025</v>
      </c>
      <c r="AH613">
        <v>1</v>
      </c>
      <c r="AI613" t="s">
        <v>6942</v>
      </c>
      <c r="AK613" t="s">
        <v>1515</v>
      </c>
    </row>
    <row r="614" spans="1:38" x14ac:dyDescent="0.25">
      <c r="A614" t="s">
        <v>1100</v>
      </c>
      <c r="B614" t="s">
        <v>6937</v>
      </c>
      <c r="C614" t="s">
        <v>6938</v>
      </c>
      <c r="D614" s="167">
        <v>45678.470138888901</v>
      </c>
      <c r="E614">
        <v>1</v>
      </c>
      <c r="F614" s="167">
        <v>45678.470138888901</v>
      </c>
      <c r="G614" s="167">
        <v>45678.554166666698</v>
      </c>
      <c r="H614" t="s">
        <v>6944</v>
      </c>
      <c r="I614" t="s">
        <v>1465</v>
      </c>
      <c r="J614">
        <v>6</v>
      </c>
      <c r="K614">
        <v>1</v>
      </c>
      <c r="L614" t="s">
        <v>2418</v>
      </c>
      <c r="M614" t="s">
        <v>5680</v>
      </c>
      <c r="N614" t="s">
        <v>1253</v>
      </c>
      <c r="O614" t="s">
        <v>1254</v>
      </c>
      <c r="P614" t="s">
        <v>1260</v>
      </c>
      <c r="Q614" t="s">
        <v>1261</v>
      </c>
      <c r="R614" t="s">
        <v>0</v>
      </c>
      <c r="T614" t="s">
        <v>6940</v>
      </c>
      <c r="U614">
        <v>642.6</v>
      </c>
      <c r="V614" t="s">
        <v>6941</v>
      </c>
      <c r="X614">
        <v>0</v>
      </c>
      <c r="Y614">
        <v>0</v>
      </c>
      <c r="AA614">
        <v>0</v>
      </c>
      <c r="AB614">
        <v>642.6</v>
      </c>
      <c r="AG614">
        <v>2025</v>
      </c>
      <c r="AH614">
        <v>1</v>
      </c>
      <c r="AI614" t="s">
        <v>6942</v>
      </c>
      <c r="AK614" t="s">
        <v>1515</v>
      </c>
    </row>
    <row r="615" spans="1:38" x14ac:dyDescent="0.25">
      <c r="A615" t="s">
        <v>1100</v>
      </c>
      <c r="B615" t="s">
        <v>6945</v>
      </c>
      <c r="C615" t="s">
        <v>1533</v>
      </c>
      <c r="D615" s="167">
        <v>45678.476388888899</v>
      </c>
      <c r="E615">
        <v>1</v>
      </c>
      <c r="F615" s="167">
        <v>45678.476388888899</v>
      </c>
      <c r="G615" s="167">
        <v>45678.520138888904</v>
      </c>
      <c r="H615" t="s">
        <v>6946</v>
      </c>
      <c r="I615" t="s">
        <v>1424</v>
      </c>
      <c r="J615">
        <v>6</v>
      </c>
      <c r="K615">
        <v>1</v>
      </c>
      <c r="L615" t="s">
        <v>1110</v>
      </c>
      <c r="M615" t="s">
        <v>1429</v>
      </c>
      <c r="N615" t="s">
        <v>1102</v>
      </c>
      <c r="O615" t="s">
        <v>1103</v>
      </c>
      <c r="P615" t="s">
        <v>1102</v>
      </c>
      <c r="Q615" t="s">
        <v>1103</v>
      </c>
      <c r="R615" t="s">
        <v>0</v>
      </c>
      <c r="U615">
        <v>0</v>
      </c>
      <c r="V615" t="s">
        <v>1772</v>
      </c>
      <c r="X615">
        <v>0</v>
      </c>
      <c r="Y615">
        <v>0</v>
      </c>
      <c r="AA615">
        <v>0</v>
      </c>
      <c r="AB615">
        <v>0</v>
      </c>
      <c r="AG615">
        <v>2025</v>
      </c>
      <c r="AH615">
        <v>1</v>
      </c>
      <c r="AI615" t="s">
        <v>6947</v>
      </c>
      <c r="AK615" t="s">
        <v>1515</v>
      </c>
    </row>
    <row r="616" spans="1:38" x14ac:dyDescent="0.25">
      <c r="A616" t="s">
        <v>1100</v>
      </c>
      <c r="B616" t="s">
        <v>6945</v>
      </c>
      <c r="C616" t="s">
        <v>1533</v>
      </c>
      <c r="D616" s="167">
        <v>45678.476388888899</v>
      </c>
      <c r="E616">
        <v>1</v>
      </c>
      <c r="F616" s="167">
        <v>45678.476388888899</v>
      </c>
      <c r="G616" s="167">
        <v>45678.520138888904</v>
      </c>
      <c r="H616" t="s">
        <v>6948</v>
      </c>
      <c r="I616" t="s">
        <v>1449</v>
      </c>
      <c r="J616">
        <v>6</v>
      </c>
      <c r="K616">
        <v>1</v>
      </c>
      <c r="L616" t="s">
        <v>1110</v>
      </c>
      <c r="M616" t="s">
        <v>1429</v>
      </c>
      <c r="N616" t="s">
        <v>1102</v>
      </c>
      <c r="O616" t="s">
        <v>1103</v>
      </c>
      <c r="P616" t="s">
        <v>1102</v>
      </c>
      <c r="Q616" t="s">
        <v>1103</v>
      </c>
      <c r="R616" t="s">
        <v>0</v>
      </c>
      <c r="T616" t="s">
        <v>6949</v>
      </c>
      <c r="U616">
        <v>144</v>
      </c>
      <c r="V616" t="s">
        <v>1772</v>
      </c>
      <c r="X616">
        <v>0</v>
      </c>
      <c r="Y616">
        <v>0</v>
      </c>
      <c r="AA616">
        <v>0</v>
      </c>
      <c r="AB616">
        <v>144</v>
      </c>
      <c r="AG616">
        <v>2025</v>
      </c>
      <c r="AH616">
        <v>1</v>
      </c>
      <c r="AI616" t="s">
        <v>6947</v>
      </c>
      <c r="AK616" t="s">
        <v>1515</v>
      </c>
    </row>
    <row r="617" spans="1:38" x14ac:dyDescent="0.25">
      <c r="A617" t="s">
        <v>1100</v>
      </c>
      <c r="B617" t="s">
        <v>6950</v>
      </c>
      <c r="C617" t="s">
        <v>6951</v>
      </c>
      <c r="D617" s="167">
        <v>45678.552777777797</v>
      </c>
      <c r="E617">
        <v>1</v>
      </c>
      <c r="F617" s="167">
        <v>45678.552777777797</v>
      </c>
      <c r="G617" s="167">
        <v>45678.590277777803</v>
      </c>
      <c r="H617" t="s">
        <v>6952</v>
      </c>
      <c r="I617" t="s">
        <v>1430</v>
      </c>
      <c r="J617">
        <v>6</v>
      </c>
      <c r="K617">
        <v>1</v>
      </c>
      <c r="L617" t="s">
        <v>1110</v>
      </c>
      <c r="M617" t="s">
        <v>1429</v>
      </c>
      <c r="N617" t="s">
        <v>1106</v>
      </c>
      <c r="O617" t="s">
        <v>1107</v>
      </c>
      <c r="P617" t="s">
        <v>1108</v>
      </c>
      <c r="Q617" t="s">
        <v>1109</v>
      </c>
      <c r="R617" t="s">
        <v>0</v>
      </c>
      <c r="U617">
        <v>70</v>
      </c>
      <c r="V617" t="s">
        <v>6953</v>
      </c>
      <c r="X617">
        <v>0</v>
      </c>
      <c r="Y617">
        <v>0</v>
      </c>
      <c r="AA617">
        <v>0</v>
      </c>
      <c r="AB617">
        <v>70</v>
      </c>
      <c r="AG617">
        <v>2025</v>
      </c>
      <c r="AH617">
        <v>1</v>
      </c>
      <c r="AI617" t="s">
        <v>6954</v>
      </c>
      <c r="AK617" t="s">
        <v>1515</v>
      </c>
    </row>
    <row r="618" spans="1:38" x14ac:dyDescent="0.25">
      <c r="A618" t="s">
        <v>1100</v>
      </c>
      <c r="B618" t="s">
        <v>6950</v>
      </c>
      <c r="C618" t="s">
        <v>6951</v>
      </c>
      <c r="D618" s="167">
        <v>45678.552777777797</v>
      </c>
      <c r="E618">
        <v>1</v>
      </c>
      <c r="F618" s="167">
        <v>45678.552777777797</v>
      </c>
      <c r="G618" s="167">
        <v>45678.590277777803</v>
      </c>
      <c r="H618" t="s">
        <v>6955</v>
      </c>
      <c r="I618" t="s">
        <v>1431</v>
      </c>
      <c r="J618">
        <v>6</v>
      </c>
      <c r="K618">
        <v>1</v>
      </c>
      <c r="L618" t="s">
        <v>1110</v>
      </c>
      <c r="M618" t="s">
        <v>1429</v>
      </c>
      <c r="N618" t="s">
        <v>1106</v>
      </c>
      <c r="O618" t="s">
        <v>1107</v>
      </c>
      <c r="P618" t="s">
        <v>1108</v>
      </c>
      <c r="Q618" t="s">
        <v>1109</v>
      </c>
      <c r="R618" t="s">
        <v>0</v>
      </c>
      <c r="U618">
        <v>105</v>
      </c>
      <c r="V618" t="s">
        <v>6953</v>
      </c>
      <c r="X618">
        <v>0</v>
      </c>
      <c r="Y618">
        <v>0</v>
      </c>
      <c r="AA618">
        <v>0</v>
      </c>
      <c r="AB618">
        <v>105</v>
      </c>
      <c r="AG618">
        <v>2025</v>
      </c>
      <c r="AH618">
        <v>1</v>
      </c>
      <c r="AI618" t="s">
        <v>6954</v>
      </c>
      <c r="AK618" t="s">
        <v>1515</v>
      </c>
    </row>
    <row r="619" spans="1:38" x14ac:dyDescent="0.25">
      <c r="A619" t="s">
        <v>1100</v>
      </c>
      <c r="B619" t="s">
        <v>6956</v>
      </c>
      <c r="C619" t="s">
        <v>1406</v>
      </c>
      <c r="D619" s="167">
        <v>45678.568749999999</v>
      </c>
      <c r="E619">
        <v>1</v>
      </c>
      <c r="F619" s="167">
        <v>45678.568749999999</v>
      </c>
      <c r="G619" s="167">
        <v>45678.592361111099</v>
      </c>
      <c r="H619" t="s">
        <v>6957</v>
      </c>
      <c r="I619" t="s">
        <v>1438</v>
      </c>
      <c r="J619">
        <v>6</v>
      </c>
      <c r="K619">
        <v>1</v>
      </c>
      <c r="L619" t="s">
        <v>1105</v>
      </c>
      <c r="M619" t="s">
        <v>1425</v>
      </c>
      <c r="N619" t="s">
        <v>1253</v>
      </c>
      <c r="O619" t="s">
        <v>1254</v>
      </c>
      <c r="P619" t="s">
        <v>1260</v>
      </c>
      <c r="Q619" t="s">
        <v>1261</v>
      </c>
      <c r="R619" t="s">
        <v>6958</v>
      </c>
      <c r="S619" t="s">
        <v>781</v>
      </c>
      <c r="T619" t="s">
        <v>5965</v>
      </c>
      <c r="U619">
        <v>60.48</v>
      </c>
      <c r="V619" t="s">
        <v>1729</v>
      </c>
      <c r="W619" s="167">
        <v>45684.065277777801</v>
      </c>
      <c r="X619">
        <v>0</v>
      </c>
      <c r="Y619">
        <v>0</v>
      </c>
      <c r="Z619">
        <v>60.48</v>
      </c>
      <c r="AA619">
        <v>60.48</v>
      </c>
      <c r="AB619">
        <v>0</v>
      </c>
      <c r="AC619" t="s">
        <v>1476</v>
      </c>
      <c r="AD619" t="s">
        <v>1742</v>
      </c>
      <c r="AE619" t="s">
        <v>1737</v>
      </c>
      <c r="AF619" t="s">
        <v>1743</v>
      </c>
      <c r="AG619">
        <v>2025</v>
      </c>
      <c r="AH619">
        <v>1</v>
      </c>
      <c r="AI619" t="s">
        <v>6959</v>
      </c>
      <c r="AJ619" s="167">
        <v>45684.065277777801</v>
      </c>
      <c r="AK619" t="s">
        <v>1426</v>
      </c>
      <c r="AL619" t="s">
        <v>5686</v>
      </c>
    </row>
    <row r="620" spans="1:38" x14ac:dyDescent="0.25">
      <c r="A620" t="s">
        <v>1100</v>
      </c>
      <c r="B620" t="s">
        <v>6956</v>
      </c>
      <c r="C620" t="s">
        <v>1406</v>
      </c>
      <c r="D620" s="167">
        <v>45678.568749999999</v>
      </c>
      <c r="E620">
        <v>1</v>
      </c>
      <c r="F620" s="167">
        <v>45678.568749999999</v>
      </c>
      <c r="G620" s="167">
        <v>45678.592361111099</v>
      </c>
      <c r="H620" t="s">
        <v>6960</v>
      </c>
      <c r="I620" t="s">
        <v>1439</v>
      </c>
      <c r="J620">
        <v>6</v>
      </c>
      <c r="K620">
        <v>1</v>
      </c>
      <c r="L620" t="s">
        <v>1105</v>
      </c>
      <c r="M620" t="s">
        <v>1425</v>
      </c>
      <c r="N620" t="s">
        <v>1253</v>
      </c>
      <c r="O620" t="s">
        <v>1254</v>
      </c>
      <c r="P620" t="s">
        <v>1260</v>
      </c>
      <c r="Q620" t="s">
        <v>1261</v>
      </c>
      <c r="R620" t="s">
        <v>6958</v>
      </c>
      <c r="S620" t="s">
        <v>781</v>
      </c>
      <c r="T620" t="s">
        <v>5965</v>
      </c>
      <c r="U620">
        <v>37.799999999999997</v>
      </c>
      <c r="V620" t="s">
        <v>1729</v>
      </c>
      <c r="W620" s="167">
        <v>45684.065277777801</v>
      </c>
      <c r="X620">
        <v>0</v>
      </c>
      <c r="Y620">
        <v>0</v>
      </c>
      <c r="Z620">
        <v>37.799999999999997</v>
      </c>
      <c r="AA620">
        <v>37.799999999999997</v>
      </c>
      <c r="AB620">
        <v>0</v>
      </c>
      <c r="AC620" t="s">
        <v>1476</v>
      </c>
      <c r="AD620" t="s">
        <v>1742</v>
      </c>
      <c r="AE620" t="s">
        <v>1737</v>
      </c>
      <c r="AF620" t="s">
        <v>1743</v>
      </c>
      <c r="AG620">
        <v>2025</v>
      </c>
      <c r="AH620">
        <v>1</v>
      </c>
      <c r="AI620" t="s">
        <v>6959</v>
      </c>
      <c r="AJ620" s="167">
        <v>45684.065277777801</v>
      </c>
      <c r="AK620" t="s">
        <v>1426</v>
      </c>
      <c r="AL620" t="s">
        <v>5686</v>
      </c>
    </row>
    <row r="621" spans="1:38" x14ac:dyDescent="0.25">
      <c r="A621" t="s">
        <v>1100</v>
      </c>
      <c r="B621" t="s">
        <v>6956</v>
      </c>
      <c r="C621" t="s">
        <v>1406</v>
      </c>
      <c r="D621" s="167">
        <v>45678.568749999999</v>
      </c>
      <c r="E621">
        <v>1</v>
      </c>
      <c r="F621" s="167">
        <v>45678.568749999999</v>
      </c>
      <c r="G621" s="167">
        <v>45678.592361111099</v>
      </c>
      <c r="H621" t="s">
        <v>6961</v>
      </c>
      <c r="I621" t="s">
        <v>1440</v>
      </c>
      <c r="J621">
        <v>6</v>
      </c>
      <c r="K621">
        <v>1</v>
      </c>
      <c r="L621" t="s">
        <v>1105</v>
      </c>
      <c r="M621" t="s">
        <v>1425</v>
      </c>
      <c r="N621" t="s">
        <v>1253</v>
      </c>
      <c r="O621" t="s">
        <v>1254</v>
      </c>
      <c r="P621" t="s">
        <v>1260</v>
      </c>
      <c r="Q621" t="s">
        <v>1261</v>
      </c>
      <c r="R621" t="s">
        <v>6958</v>
      </c>
      <c r="S621" t="s">
        <v>781</v>
      </c>
      <c r="T621" t="s">
        <v>5965</v>
      </c>
      <c r="U621">
        <v>75.599999999999994</v>
      </c>
      <c r="V621" t="s">
        <v>1729</v>
      </c>
      <c r="W621" s="167">
        <v>45684.065277777801</v>
      </c>
      <c r="X621">
        <v>0</v>
      </c>
      <c r="Y621">
        <v>0</v>
      </c>
      <c r="Z621">
        <v>75.599999999999994</v>
      </c>
      <c r="AA621">
        <v>75.599999999999994</v>
      </c>
      <c r="AB621">
        <v>0</v>
      </c>
      <c r="AC621" t="s">
        <v>1476</v>
      </c>
      <c r="AD621" t="s">
        <v>1742</v>
      </c>
      <c r="AE621" t="s">
        <v>1737</v>
      </c>
      <c r="AF621" t="s">
        <v>1743</v>
      </c>
      <c r="AG621">
        <v>2025</v>
      </c>
      <c r="AH621">
        <v>1</v>
      </c>
      <c r="AI621" t="s">
        <v>6959</v>
      </c>
      <c r="AJ621" s="167">
        <v>45684.065277777801</v>
      </c>
      <c r="AK621" t="s">
        <v>1426</v>
      </c>
      <c r="AL621" t="s">
        <v>5686</v>
      </c>
    </row>
    <row r="622" spans="1:38" x14ac:dyDescent="0.25">
      <c r="A622" t="s">
        <v>1100</v>
      </c>
      <c r="B622" t="s">
        <v>6956</v>
      </c>
      <c r="C622" t="s">
        <v>1406</v>
      </c>
      <c r="D622" s="167">
        <v>45678.568749999999</v>
      </c>
      <c r="E622">
        <v>1</v>
      </c>
      <c r="F622" s="167">
        <v>45678.568749999999</v>
      </c>
      <c r="G622" s="167">
        <v>45678.592361111099</v>
      </c>
      <c r="H622" t="s">
        <v>6962</v>
      </c>
      <c r="I622" t="s">
        <v>1441</v>
      </c>
      <c r="J622">
        <v>6</v>
      </c>
      <c r="K622">
        <v>1</v>
      </c>
      <c r="L622" t="s">
        <v>1105</v>
      </c>
      <c r="M622" t="s">
        <v>1425</v>
      </c>
      <c r="N622" t="s">
        <v>1253</v>
      </c>
      <c r="O622" t="s">
        <v>1254</v>
      </c>
      <c r="P622" t="s">
        <v>1260</v>
      </c>
      <c r="Q622" t="s">
        <v>1261</v>
      </c>
      <c r="R622" t="s">
        <v>6958</v>
      </c>
      <c r="S622" t="s">
        <v>781</v>
      </c>
      <c r="T622" t="s">
        <v>5965</v>
      </c>
      <c r="U622">
        <v>56.7</v>
      </c>
      <c r="V622" t="s">
        <v>1729</v>
      </c>
      <c r="W622" s="167">
        <v>45684.065277777801</v>
      </c>
      <c r="X622">
        <v>0</v>
      </c>
      <c r="Y622">
        <v>0</v>
      </c>
      <c r="Z622">
        <v>56.7</v>
      </c>
      <c r="AA622">
        <v>56.7</v>
      </c>
      <c r="AB622">
        <v>0</v>
      </c>
      <c r="AC622" t="s">
        <v>1476</v>
      </c>
      <c r="AD622" t="s">
        <v>1742</v>
      </c>
      <c r="AE622" t="s">
        <v>1737</v>
      </c>
      <c r="AF622" t="s">
        <v>1743</v>
      </c>
      <c r="AG622">
        <v>2025</v>
      </c>
      <c r="AH622">
        <v>1</v>
      </c>
      <c r="AI622" t="s">
        <v>6959</v>
      </c>
      <c r="AJ622" s="167">
        <v>45684.065277777801</v>
      </c>
      <c r="AK622" t="s">
        <v>1426</v>
      </c>
      <c r="AL622" t="s">
        <v>5686</v>
      </c>
    </row>
    <row r="623" spans="1:38" x14ac:dyDescent="0.25">
      <c r="A623" t="s">
        <v>1100</v>
      </c>
      <c r="B623" t="s">
        <v>6963</v>
      </c>
      <c r="C623" t="s">
        <v>1373</v>
      </c>
      <c r="D623" s="167">
        <v>45678.586111111101</v>
      </c>
      <c r="E623">
        <v>1</v>
      </c>
      <c r="F623" s="167">
        <v>45678.586111111101</v>
      </c>
      <c r="G623" s="167">
        <v>45678.679166666698</v>
      </c>
      <c r="H623" t="s">
        <v>6964</v>
      </c>
      <c r="I623" t="s">
        <v>1430</v>
      </c>
      <c r="J623">
        <v>6</v>
      </c>
      <c r="K623">
        <v>1</v>
      </c>
      <c r="L623" t="s">
        <v>1111</v>
      </c>
      <c r="M623" t="s">
        <v>1437</v>
      </c>
      <c r="N623" t="s">
        <v>1106</v>
      </c>
      <c r="O623" t="s">
        <v>1107</v>
      </c>
      <c r="P623" t="s">
        <v>1108</v>
      </c>
      <c r="Q623" t="s">
        <v>1109</v>
      </c>
      <c r="R623" t="s">
        <v>0</v>
      </c>
      <c r="U623">
        <v>70</v>
      </c>
      <c r="V623" t="s">
        <v>6965</v>
      </c>
      <c r="X623">
        <v>0</v>
      </c>
      <c r="Y623">
        <v>0</v>
      </c>
      <c r="AA623">
        <v>0</v>
      </c>
      <c r="AB623">
        <v>70</v>
      </c>
      <c r="AG623">
        <v>2025</v>
      </c>
      <c r="AH623">
        <v>1</v>
      </c>
      <c r="AI623" t="s">
        <v>5989</v>
      </c>
      <c r="AK623" t="s">
        <v>1515</v>
      </c>
    </row>
    <row r="624" spans="1:38" x14ac:dyDescent="0.25">
      <c r="A624" t="s">
        <v>1100</v>
      </c>
      <c r="B624" t="s">
        <v>6966</v>
      </c>
      <c r="C624" t="s">
        <v>1132</v>
      </c>
      <c r="D624" s="167">
        <v>45678.593055555597</v>
      </c>
      <c r="E624">
        <v>1</v>
      </c>
      <c r="F624" s="167">
        <v>45678.593055555597</v>
      </c>
      <c r="G624" s="167">
        <v>45678.638888888898</v>
      </c>
      <c r="H624" t="s">
        <v>6967</v>
      </c>
      <c r="I624" t="s">
        <v>1424</v>
      </c>
      <c r="J624">
        <v>6</v>
      </c>
      <c r="K624">
        <v>1</v>
      </c>
      <c r="L624" t="s">
        <v>1105</v>
      </c>
      <c r="M624" t="s">
        <v>1425</v>
      </c>
      <c r="N624" t="s">
        <v>1106</v>
      </c>
      <c r="O624" t="s">
        <v>1107</v>
      </c>
      <c r="P624" t="s">
        <v>1108</v>
      </c>
      <c r="Q624" t="s">
        <v>1109</v>
      </c>
      <c r="R624" t="s">
        <v>0</v>
      </c>
      <c r="U624">
        <v>0</v>
      </c>
      <c r="V624" t="s">
        <v>6968</v>
      </c>
      <c r="X624">
        <v>0</v>
      </c>
      <c r="Y624">
        <v>0</v>
      </c>
      <c r="AA624">
        <v>0</v>
      </c>
      <c r="AB624">
        <v>0</v>
      </c>
      <c r="AG624">
        <v>2025</v>
      </c>
      <c r="AH624">
        <v>1</v>
      </c>
      <c r="AI624" t="s">
        <v>6766</v>
      </c>
      <c r="AK624" t="s">
        <v>1515</v>
      </c>
    </row>
    <row r="625" spans="1:37" x14ac:dyDescent="0.25">
      <c r="A625" t="s">
        <v>1100</v>
      </c>
      <c r="B625" t="s">
        <v>6966</v>
      </c>
      <c r="C625" t="s">
        <v>1132</v>
      </c>
      <c r="D625" s="167">
        <v>45678.593055555597</v>
      </c>
      <c r="E625">
        <v>1</v>
      </c>
      <c r="F625" s="167">
        <v>45678.593055555597</v>
      </c>
      <c r="G625" s="167">
        <v>45678.638888888898</v>
      </c>
      <c r="H625" t="s">
        <v>6969</v>
      </c>
      <c r="I625" t="s">
        <v>1485</v>
      </c>
      <c r="J625">
        <v>6</v>
      </c>
      <c r="K625">
        <v>1</v>
      </c>
      <c r="L625" t="s">
        <v>1105</v>
      </c>
      <c r="M625" t="s">
        <v>1425</v>
      </c>
      <c r="N625" t="s">
        <v>1106</v>
      </c>
      <c r="O625" t="s">
        <v>1107</v>
      </c>
      <c r="P625" t="s">
        <v>1108</v>
      </c>
      <c r="Q625" t="s">
        <v>1109</v>
      </c>
      <c r="R625" t="s">
        <v>0</v>
      </c>
      <c r="T625" t="s">
        <v>6970</v>
      </c>
      <c r="U625">
        <v>1540</v>
      </c>
      <c r="V625" t="s">
        <v>6968</v>
      </c>
      <c r="X625">
        <v>0</v>
      </c>
      <c r="Y625">
        <v>0</v>
      </c>
      <c r="AA625">
        <v>0</v>
      </c>
      <c r="AB625">
        <v>1540</v>
      </c>
      <c r="AG625">
        <v>2025</v>
      </c>
      <c r="AH625">
        <v>1</v>
      </c>
      <c r="AI625" t="s">
        <v>6766</v>
      </c>
      <c r="AK625" t="s">
        <v>1515</v>
      </c>
    </row>
    <row r="626" spans="1:37" x14ac:dyDescent="0.25">
      <c r="A626" t="s">
        <v>1100</v>
      </c>
      <c r="B626" t="s">
        <v>6966</v>
      </c>
      <c r="C626" t="s">
        <v>1132</v>
      </c>
      <c r="D626" s="167">
        <v>45678.593055555597</v>
      </c>
      <c r="E626">
        <v>1</v>
      </c>
      <c r="F626" s="167">
        <v>45678.593055555597</v>
      </c>
      <c r="G626" s="167">
        <v>45678.638888888898</v>
      </c>
      <c r="H626" t="s">
        <v>6971</v>
      </c>
      <c r="I626" t="s">
        <v>1485</v>
      </c>
      <c r="J626">
        <v>6</v>
      </c>
      <c r="K626">
        <v>1</v>
      </c>
      <c r="L626" t="s">
        <v>1105</v>
      </c>
      <c r="M626" t="s">
        <v>1425</v>
      </c>
      <c r="N626" t="s">
        <v>1106</v>
      </c>
      <c r="O626" t="s">
        <v>1107</v>
      </c>
      <c r="P626" t="s">
        <v>1108</v>
      </c>
      <c r="Q626" t="s">
        <v>1109</v>
      </c>
      <c r="R626" t="s">
        <v>0</v>
      </c>
      <c r="T626" t="s">
        <v>6970</v>
      </c>
      <c r="U626">
        <v>1540</v>
      </c>
      <c r="V626" t="s">
        <v>6968</v>
      </c>
      <c r="X626">
        <v>0</v>
      </c>
      <c r="Y626">
        <v>0</v>
      </c>
      <c r="AA626">
        <v>0</v>
      </c>
      <c r="AB626">
        <v>1540</v>
      </c>
      <c r="AG626">
        <v>2025</v>
      </c>
      <c r="AH626">
        <v>1</v>
      </c>
      <c r="AI626" t="s">
        <v>6766</v>
      </c>
      <c r="AK626" t="s">
        <v>1515</v>
      </c>
    </row>
    <row r="627" spans="1:37" x14ac:dyDescent="0.25">
      <c r="A627" t="s">
        <v>1100</v>
      </c>
      <c r="B627" t="s">
        <v>6972</v>
      </c>
      <c r="C627" t="s">
        <v>1151</v>
      </c>
      <c r="D627" s="167">
        <v>45678.642361111102</v>
      </c>
      <c r="E627">
        <v>1</v>
      </c>
      <c r="F627" s="167">
        <v>45678.642361111102</v>
      </c>
      <c r="G627" s="167">
        <v>45678.761805555601</v>
      </c>
      <c r="H627" t="s">
        <v>6973</v>
      </c>
      <c r="I627" t="s">
        <v>1430</v>
      </c>
      <c r="J627">
        <v>6</v>
      </c>
      <c r="K627">
        <v>1</v>
      </c>
      <c r="L627" t="s">
        <v>1111</v>
      </c>
      <c r="M627" t="s">
        <v>1437</v>
      </c>
      <c r="N627" t="s">
        <v>1106</v>
      </c>
      <c r="O627" t="s">
        <v>1107</v>
      </c>
      <c r="P627" t="s">
        <v>1108</v>
      </c>
      <c r="Q627" t="s">
        <v>1109</v>
      </c>
      <c r="R627" t="s">
        <v>0</v>
      </c>
      <c r="U627">
        <v>70</v>
      </c>
      <c r="V627" t="s">
        <v>2383</v>
      </c>
      <c r="X627">
        <v>0</v>
      </c>
      <c r="Y627">
        <v>0</v>
      </c>
      <c r="AA627">
        <v>0</v>
      </c>
      <c r="AB627">
        <v>70</v>
      </c>
      <c r="AG627">
        <v>2025</v>
      </c>
      <c r="AH627">
        <v>1</v>
      </c>
      <c r="AI627" t="s">
        <v>6337</v>
      </c>
      <c r="AK627" t="s">
        <v>1515</v>
      </c>
    </row>
    <row r="628" spans="1:37" x14ac:dyDescent="0.25">
      <c r="A628" t="s">
        <v>1100</v>
      </c>
      <c r="B628" t="s">
        <v>6974</v>
      </c>
      <c r="C628" t="s">
        <v>1333</v>
      </c>
      <c r="D628" s="167">
        <v>45678.746527777803</v>
      </c>
      <c r="E628">
        <v>1</v>
      </c>
      <c r="F628" s="167">
        <v>45678.746527777803</v>
      </c>
      <c r="G628" s="167">
        <v>45678.838888888902</v>
      </c>
      <c r="H628" t="s">
        <v>6975</v>
      </c>
      <c r="I628" t="s">
        <v>1430</v>
      </c>
      <c r="J628">
        <v>6</v>
      </c>
      <c r="K628">
        <v>1</v>
      </c>
      <c r="L628" t="s">
        <v>1105</v>
      </c>
      <c r="M628" t="s">
        <v>1425</v>
      </c>
      <c r="N628" t="s">
        <v>1106</v>
      </c>
      <c r="O628" t="s">
        <v>1107</v>
      </c>
      <c r="P628" t="s">
        <v>1108</v>
      </c>
      <c r="Q628" t="s">
        <v>1109</v>
      </c>
      <c r="R628" t="s">
        <v>0</v>
      </c>
      <c r="U628">
        <v>70</v>
      </c>
      <c r="V628" t="s">
        <v>6976</v>
      </c>
      <c r="X628">
        <v>0</v>
      </c>
      <c r="Y628">
        <v>0</v>
      </c>
      <c r="AA628">
        <v>0</v>
      </c>
      <c r="AB628">
        <v>70</v>
      </c>
      <c r="AG628">
        <v>2025</v>
      </c>
      <c r="AH628">
        <v>1</v>
      </c>
      <c r="AI628" t="s">
        <v>6766</v>
      </c>
      <c r="AK628" t="s">
        <v>1515</v>
      </c>
    </row>
    <row r="629" spans="1:37" x14ac:dyDescent="0.25">
      <c r="A629" t="s">
        <v>1100</v>
      </c>
      <c r="B629" t="s">
        <v>6977</v>
      </c>
      <c r="C629" t="s">
        <v>1369</v>
      </c>
      <c r="D629" s="167">
        <v>45678.747222222199</v>
      </c>
      <c r="E629">
        <v>1</v>
      </c>
      <c r="F629" s="167">
        <v>45678.747222222199</v>
      </c>
      <c r="G629" s="167">
        <v>45678.769444444399</v>
      </c>
      <c r="H629" t="s">
        <v>6978</v>
      </c>
      <c r="I629" t="s">
        <v>1430</v>
      </c>
      <c r="J629">
        <v>6</v>
      </c>
      <c r="K629">
        <v>1</v>
      </c>
      <c r="L629" t="s">
        <v>1110</v>
      </c>
      <c r="M629" t="s">
        <v>1429</v>
      </c>
      <c r="N629" t="s">
        <v>1106</v>
      </c>
      <c r="O629" t="s">
        <v>1107</v>
      </c>
      <c r="P629" t="s">
        <v>1108</v>
      </c>
      <c r="Q629" t="s">
        <v>1109</v>
      </c>
      <c r="R629" t="s">
        <v>0</v>
      </c>
      <c r="U629">
        <v>70</v>
      </c>
      <c r="V629" t="s">
        <v>1807</v>
      </c>
      <c r="X629">
        <v>0</v>
      </c>
      <c r="Y629">
        <v>0</v>
      </c>
      <c r="AA629">
        <v>0</v>
      </c>
      <c r="AB629">
        <v>70</v>
      </c>
      <c r="AG629">
        <v>2025</v>
      </c>
      <c r="AH629">
        <v>1</v>
      </c>
      <c r="AI629" t="s">
        <v>6055</v>
      </c>
      <c r="AK629" t="s">
        <v>1515</v>
      </c>
    </row>
    <row r="630" spans="1:37" x14ac:dyDescent="0.25">
      <c r="A630" t="s">
        <v>1100</v>
      </c>
      <c r="B630" t="s">
        <v>6977</v>
      </c>
      <c r="C630" t="s">
        <v>1369</v>
      </c>
      <c r="D630" s="167">
        <v>45678.747222222199</v>
      </c>
      <c r="E630">
        <v>1</v>
      </c>
      <c r="F630" s="167">
        <v>45678.747222222199</v>
      </c>
      <c r="G630" s="167">
        <v>45678.769444444399</v>
      </c>
      <c r="H630" t="s">
        <v>6979</v>
      </c>
      <c r="I630" t="s">
        <v>1424</v>
      </c>
      <c r="J630">
        <v>6</v>
      </c>
      <c r="K630">
        <v>1</v>
      </c>
      <c r="L630" t="s">
        <v>1110</v>
      </c>
      <c r="M630" t="s">
        <v>1429</v>
      </c>
      <c r="N630" t="s">
        <v>1106</v>
      </c>
      <c r="O630" t="s">
        <v>1107</v>
      </c>
      <c r="P630" t="s">
        <v>1108</v>
      </c>
      <c r="Q630" t="s">
        <v>1109</v>
      </c>
      <c r="R630" t="s">
        <v>0</v>
      </c>
      <c r="U630">
        <v>0</v>
      </c>
      <c r="V630" t="s">
        <v>1807</v>
      </c>
      <c r="X630">
        <v>0</v>
      </c>
      <c r="Y630">
        <v>0</v>
      </c>
      <c r="AA630">
        <v>0</v>
      </c>
      <c r="AB630">
        <v>0</v>
      </c>
      <c r="AG630">
        <v>2025</v>
      </c>
      <c r="AH630">
        <v>1</v>
      </c>
      <c r="AI630" t="s">
        <v>6055</v>
      </c>
      <c r="AK630" t="s">
        <v>1515</v>
      </c>
    </row>
    <row r="631" spans="1:37" x14ac:dyDescent="0.25">
      <c r="A631" t="s">
        <v>1100</v>
      </c>
      <c r="B631" t="s">
        <v>6977</v>
      </c>
      <c r="C631" t="s">
        <v>1369</v>
      </c>
      <c r="D631" s="167">
        <v>45678.747222222199</v>
      </c>
      <c r="E631">
        <v>1</v>
      </c>
      <c r="F631" s="167">
        <v>45678.747222222199</v>
      </c>
      <c r="G631" s="167">
        <v>45678.769444444399</v>
      </c>
      <c r="H631" t="s">
        <v>6980</v>
      </c>
      <c r="I631" t="s">
        <v>1438</v>
      </c>
      <c r="J631">
        <v>6</v>
      </c>
      <c r="K631">
        <v>1</v>
      </c>
      <c r="L631" t="s">
        <v>1110</v>
      </c>
      <c r="M631" t="s">
        <v>1429</v>
      </c>
      <c r="N631" t="s">
        <v>1106</v>
      </c>
      <c r="O631" t="s">
        <v>1107</v>
      </c>
      <c r="P631" t="s">
        <v>1108</v>
      </c>
      <c r="Q631" t="s">
        <v>1109</v>
      </c>
      <c r="R631" t="s">
        <v>0</v>
      </c>
      <c r="U631">
        <v>56</v>
      </c>
      <c r="V631" t="s">
        <v>1807</v>
      </c>
      <c r="X631">
        <v>0</v>
      </c>
      <c r="Y631">
        <v>0</v>
      </c>
      <c r="AA631">
        <v>0</v>
      </c>
      <c r="AB631">
        <v>56</v>
      </c>
      <c r="AG631">
        <v>2025</v>
      </c>
      <c r="AH631">
        <v>1</v>
      </c>
      <c r="AI631" t="s">
        <v>6055</v>
      </c>
      <c r="AK631" t="s">
        <v>1515</v>
      </c>
    </row>
    <row r="632" spans="1:37" x14ac:dyDescent="0.25">
      <c r="A632" t="s">
        <v>1100</v>
      </c>
      <c r="B632" t="s">
        <v>6977</v>
      </c>
      <c r="C632" t="s">
        <v>1369</v>
      </c>
      <c r="D632" s="167">
        <v>45678.747222222199</v>
      </c>
      <c r="E632">
        <v>1</v>
      </c>
      <c r="F632" s="167">
        <v>45678.747222222199</v>
      </c>
      <c r="G632" s="167">
        <v>45678.769444444399</v>
      </c>
      <c r="H632" t="s">
        <v>6981</v>
      </c>
      <c r="I632" t="s">
        <v>1440</v>
      </c>
      <c r="J632">
        <v>6</v>
      </c>
      <c r="K632">
        <v>1</v>
      </c>
      <c r="L632" t="s">
        <v>1110</v>
      </c>
      <c r="M632" t="s">
        <v>1429</v>
      </c>
      <c r="N632" t="s">
        <v>1106</v>
      </c>
      <c r="O632" t="s">
        <v>1107</v>
      </c>
      <c r="P632" t="s">
        <v>1108</v>
      </c>
      <c r="Q632" t="s">
        <v>1109</v>
      </c>
      <c r="R632" t="s">
        <v>0</v>
      </c>
      <c r="U632">
        <v>70</v>
      </c>
      <c r="V632" t="s">
        <v>1807</v>
      </c>
      <c r="X632">
        <v>0</v>
      </c>
      <c r="Y632">
        <v>0</v>
      </c>
      <c r="AA632">
        <v>0</v>
      </c>
      <c r="AB632">
        <v>70</v>
      </c>
      <c r="AG632">
        <v>2025</v>
      </c>
      <c r="AH632">
        <v>1</v>
      </c>
      <c r="AI632" t="s">
        <v>6055</v>
      </c>
      <c r="AK632" t="s">
        <v>1515</v>
      </c>
    </row>
    <row r="633" spans="1:37" x14ac:dyDescent="0.25">
      <c r="A633" t="s">
        <v>1100</v>
      </c>
      <c r="B633" t="s">
        <v>6977</v>
      </c>
      <c r="C633" t="s">
        <v>1369</v>
      </c>
      <c r="D633" s="167">
        <v>45678.747222222199</v>
      </c>
      <c r="E633">
        <v>1</v>
      </c>
      <c r="F633" s="167">
        <v>45678.747222222199</v>
      </c>
      <c r="G633" s="167">
        <v>45678.769444444399</v>
      </c>
      <c r="H633" t="s">
        <v>6982</v>
      </c>
      <c r="I633" t="s">
        <v>1441</v>
      </c>
      <c r="J633">
        <v>6</v>
      </c>
      <c r="K633">
        <v>1</v>
      </c>
      <c r="L633" t="s">
        <v>1110</v>
      </c>
      <c r="M633" t="s">
        <v>1429</v>
      </c>
      <c r="N633" t="s">
        <v>1106</v>
      </c>
      <c r="O633" t="s">
        <v>1107</v>
      </c>
      <c r="P633" t="s">
        <v>1108</v>
      </c>
      <c r="Q633" t="s">
        <v>1109</v>
      </c>
      <c r="R633" t="s">
        <v>0</v>
      </c>
      <c r="U633">
        <v>52.5</v>
      </c>
      <c r="V633" t="s">
        <v>1807</v>
      </c>
      <c r="X633">
        <v>0</v>
      </c>
      <c r="Y633">
        <v>0</v>
      </c>
      <c r="AA633">
        <v>0</v>
      </c>
      <c r="AB633">
        <v>52.5</v>
      </c>
      <c r="AG633">
        <v>2025</v>
      </c>
      <c r="AH633">
        <v>1</v>
      </c>
      <c r="AI633" t="s">
        <v>6055</v>
      </c>
      <c r="AK633" t="s">
        <v>1515</v>
      </c>
    </row>
    <row r="634" spans="1:37" x14ac:dyDescent="0.25">
      <c r="A634" t="s">
        <v>1100</v>
      </c>
      <c r="B634" t="s">
        <v>6983</v>
      </c>
      <c r="C634" t="s">
        <v>6984</v>
      </c>
      <c r="D634" s="167">
        <v>45678.770833333299</v>
      </c>
      <c r="E634">
        <v>1</v>
      </c>
      <c r="F634" s="167">
        <v>45678.770833333299</v>
      </c>
      <c r="G634" s="167">
        <v>45678.801388888904</v>
      </c>
      <c r="H634" t="s">
        <v>6985</v>
      </c>
      <c r="I634" t="s">
        <v>1430</v>
      </c>
      <c r="J634">
        <v>6</v>
      </c>
      <c r="K634">
        <v>1</v>
      </c>
      <c r="L634" t="s">
        <v>1110</v>
      </c>
      <c r="M634" t="s">
        <v>1429</v>
      </c>
      <c r="N634" t="s">
        <v>1102</v>
      </c>
      <c r="O634" t="s">
        <v>1103</v>
      </c>
      <c r="P634" t="s">
        <v>1102</v>
      </c>
      <c r="Q634" t="s">
        <v>1103</v>
      </c>
      <c r="R634" t="s">
        <v>0</v>
      </c>
      <c r="T634" t="s">
        <v>6986</v>
      </c>
      <c r="U634">
        <v>48</v>
      </c>
      <c r="V634" t="s">
        <v>6987</v>
      </c>
      <c r="X634">
        <v>0</v>
      </c>
      <c r="Y634">
        <v>0</v>
      </c>
      <c r="AA634">
        <v>0</v>
      </c>
      <c r="AB634">
        <v>48</v>
      </c>
      <c r="AG634">
        <v>2025</v>
      </c>
      <c r="AH634">
        <v>1</v>
      </c>
      <c r="AI634" t="s">
        <v>6988</v>
      </c>
      <c r="AK634" t="s">
        <v>1515</v>
      </c>
    </row>
    <row r="635" spans="1:37" x14ac:dyDescent="0.25">
      <c r="A635" t="s">
        <v>1100</v>
      </c>
      <c r="B635" t="s">
        <v>6983</v>
      </c>
      <c r="C635" t="s">
        <v>6984</v>
      </c>
      <c r="D635" s="167">
        <v>45678.770833333299</v>
      </c>
      <c r="E635">
        <v>1</v>
      </c>
      <c r="F635" s="167">
        <v>45678.770833333299</v>
      </c>
      <c r="G635" s="167">
        <v>45678.801388888904</v>
      </c>
      <c r="H635" t="s">
        <v>6989</v>
      </c>
      <c r="I635" t="s">
        <v>1431</v>
      </c>
      <c r="J635">
        <v>6</v>
      </c>
      <c r="K635">
        <v>1</v>
      </c>
      <c r="L635" t="s">
        <v>1110</v>
      </c>
      <c r="M635" t="s">
        <v>1429</v>
      </c>
      <c r="N635" t="s">
        <v>1102</v>
      </c>
      <c r="O635" t="s">
        <v>1103</v>
      </c>
      <c r="P635" t="s">
        <v>1102</v>
      </c>
      <c r="Q635" t="s">
        <v>1103</v>
      </c>
      <c r="R635" t="s">
        <v>0</v>
      </c>
      <c r="T635" t="s">
        <v>6986</v>
      </c>
      <c r="U635">
        <v>72</v>
      </c>
      <c r="V635" t="s">
        <v>6987</v>
      </c>
      <c r="X635">
        <v>0</v>
      </c>
      <c r="Y635">
        <v>0</v>
      </c>
      <c r="AA635">
        <v>0</v>
      </c>
      <c r="AB635">
        <v>72</v>
      </c>
      <c r="AG635">
        <v>2025</v>
      </c>
      <c r="AH635">
        <v>1</v>
      </c>
      <c r="AI635" t="s">
        <v>6988</v>
      </c>
      <c r="AK635" t="s">
        <v>1515</v>
      </c>
    </row>
    <row r="636" spans="1:37" x14ac:dyDescent="0.25">
      <c r="A636" t="s">
        <v>1100</v>
      </c>
      <c r="B636" t="s">
        <v>6983</v>
      </c>
      <c r="C636" t="s">
        <v>6984</v>
      </c>
      <c r="D636" s="167">
        <v>45678.770833333299</v>
      </c>
      <c r="E636">
        <v>1</v>
      </c>
      <c r="F636" s="167">
        <v>45678.770833333299</v>
      </c>
      <c r="G636" s="167">
        <v>45678.801388888904</v>
      </c>
      <c r="H636" t="s">
        <v>6990</v>
      </c>
      <c r="I636" t="s">
        <v>1438</v>
      </c>
      <c r="J636">
        <v>6</v>
      </c>
      <c r="K636">
        <v>1</v>
      </c>
      <c r="L636" t="s">
        <v>1110</v>
      </c>
      <c r="M636" t="s">
        <v>1429</v>
      </c>
      <c r="N636" t="s">
        <v>1102</v>
      </c>
      <c r="O636" t="s">
        <v>1103</v>
      </c>
      <c r="P636" t="s">
        <v>1102</v>
      </c>
      <c r="Q636" t="s">
        <v>1103</v>
      </c>
      <c r="R636" t="s">
        <v>0</v>
      </c>
      <c r="T636" t="s">
        <v>6991</v>
      </c>
      <c r="U636">
        <v>38.4</v>
      </c>
      <c r="V636" t="s">
        <v>6987</v>
      </c>
      <c r="X636">
        <v>0</v>
      </c>
      <c r="Y636">
        <v>0</v>
      </c>
      <c r="AA636">
        <v>0</v>
      </c>
      <c r="AB636">
        <v>38.4</v>
      </c>
      <c r="AG636">
        <v>2025</v>
      </c>
      <c r="AH636">
        <v>1</v>
      </c>
      <c r="AI636" t="s">
        <v>6988</v>
      </c>
      <c r="AK636" t="s">
        <v>1515</v>
      </c>
    </row>
    <row r="637" spans="1:37" x14ac:dyDescent="0.25">
      <c r="A637" t="s">
        <v>1100</v>
      </c>
      <c r="B637" t="s">
        <v>6983</v>
      </c>
      <c r="C637" t="s">
        <v>6984</v>
      </c>
      <c r="D637" s="167">
        <v>45678.770833333299</v>
      </c>
      <c r="E637">
        <v>1</v>
      </c>
      <c r="F637" s="167">
        <v>45678.770833333299</v>
      </c>
      <c r="G637" s="167">
        <v>45678.801388888904</v>
      </c>
      <c r="H637" t="s">
        <v>6992</v>
      </c>
      <c r="I637" t="s">
        <v>1440</v>
      </c>
      <c r="J637">
        <v>6</v>
      </c>
      <c r="K637">
        <v>1</v>
      </c>
      <c r="L637" t="s">
        <v>1110</v>
      </c>
      <c r="M637" t="s">
        <v>1429</v>
      </c>
      <c r="N637" t="s">
        <v>1102</v>
      </c>
      <c r="O637" t="s">
        <v>1103</v>
      </c>
      <c r="P637" t="s">
        <v>1102</v>
      </c>
      <c r="Q637" t="s">
        <v>1103</v>
      </c>
      <c r="R637" t="s">
        <v>0</v>
      </c>
      <c r="T637" t="s">
        <v>6991</v>
      </c>
      <c r="U637">
        <v>48</v>
      </c>
      <c r="V637" t="s">
        <v>6987</v>
      </c>
      <c r="X637">
        <v>0</v>
      </c>
      <c r="Y637">
        <v>0</v>
      </c>
      <c r="AA637">
        <v>0</v>
      </c>
      <c r="AB637">
        <v>48</v>
      </c>
      <c r="AG637">
        <v>2025</v>
      </c>
      <c r="AH637">
        <v>1</v>
      </c>
      <c r="AI637" t="s">
        <v>6988</v>
      </c>
      <c r="AK637" t="s">
        <v>1515</v>
      </c>
    </row>
    <row r="638" spans="1:37" x14ac:dyDescent="0.25">
      <c r="A638" t="s">
        <v>1100</v>
      </c>
      <c r="B638" t="s">
        <v>6983</v>
      </c>
      <c r="C638" t="s">
        <v>6984</v>
      </c>
      <c r="D638" s="167">
        <v>45678.770833333299</v>
      </c>
      <c r="E638">
        <v>1</v>
      </c>
      <c r="F638" s="167">
        <v>45678.770833333299</v>
      </c>
      <c r="G638" s="167">
        <v>45678.801388888904</v>
      </c>
      <c r="H638" t="s">
        <v>6993</v>
      </c>
      <c r="I638" t="s">
        <v>1441</v>
      </c>
      <c r="J638">
        <v>6</v>
      </c>
      <c r="K638">
        <v>1</v>
      </c>
      <c r="L638" t="s">
        <v>1110</v>
      </c>
      <c r="M638" t="s">
        <v>1429</v>
      </c>
      <c r="N638" t="s">
        <v>1102</v>
      </c>
      <c r="O638" t="s">
        <v>1103</v>
      </c>
      <c r="P638" t="s">
        <v>1102</v>
      </c>
      <c r="Q638" t="s">
        <v>1103</v>
      </c>
      <c r="R638" t="s">
        <v>0</v>
      </c>
      <c r="T638" t="s">
        <v>6991</v>
      </c>
      <c r="U638">
        <v>36</v>
      </c>
      <c r="V638" t="s">
        <v>6987</v>
      </c>
      <c r="X638">
        <v>0</v>
      </c>
      <c r="Y638">
        <v>0</v>
      </c>
      <c r="AA638">
        <v>0</v>
      </c>
      <c r="AB638">
        <v>36</v>
      </c>
      <c r="AG638">
        <v>2025</v>
      </c>
      <c r="AH638">
        <v>1</v>
      </c>
      <c r="AI638" t="s">
        <v>6988</v>
      </c>
      <c r="AK638" t="s">
        <v>1515</v>
      </c>
    </row>
    <row r="639" spans="1:37" x14ac:dyDescent="0.25">
      <c r="A639" t="s">
        <v>1100</v>
      </c>
      <c r="B639" t="s">
        <v>6994</v>
      </c>
      <c r="C639" t="s">
        <v>2511</v>
      </c>
      <c r="D639" s="167">
        <v>45678.774305555598</v>
      </c>
      <c r="E639">
        <v>1</v>
      </c>
      <c r="F639" s="167">
        <v>45678.774305555598</v>
      </c>
      <c r="G639" s="167">
        <v>45678.797916666699</v>
      </c>
      <c r="H639" t="s">
        <v>6995</v>
      </c>
      <c r="I639" t="s">
        <v>1424</v>
      </c>
      <c r="J639">
        <v>6</v>
      </c>
      <c r="K639">
        <v>1</v>
      </c>
      <c r="L639" t="s">
        <v>1300</v>
      </c>
      <c r="M639" t="s">
        <v>5911</v>
      </c>
      <c r="N639" t="s">
        <v>1106</v>
      </c>
      <c r="O639" t="s">
        <v>1107</v>
      </c>
      <c r="P639" t="s">
        <v>1108</v>
      </c>
      <c r="Q639" t="s">
        <v>1109</v>
      </c>
      <c r="R639" t="s">
        <v>0</v>
      </c>
      <c r="U639">
        <v>0</v>
      </c>
      <c r="V639" t="s">
        <v>6996</v>
      </c>
      <c r="X639">
        <v>0</v>
      </c>
      <c r="Y639">
        <v>0</v>
      </c>
      <c r="AA639">
        <v>0</v>
      </c>
      <c r="AB639">
        <v>0</v>
      </c>
      <c r="AG639">
        <v>2025</v>
      </c>
      <c r="AH639">
        <v>1</v>
      </c>
      <c r="AI639" t="s">
        <v>6997</v>
      </c>
      <c r="AK639" t="s">
        <v>1515</v>
      </c>
    </row>
    <row r="640" spans="1:37" x14ac:dyDescent="0.25">
      <c r="A640" t="s">
        <v>1100</v>
      </c>
      <c r="B640" t="s">
        <v>6994</v>
      </c>
      <c r="C640" t="s">
        <v>2511</v>
      </c>
      <c r="D640" s="167">
        <v>45678.774305555598</v>
      </c>
      <c r="E640">
        <v>1</v>
      </c>
      <c r="F640" s="167">
        <v>45678.774305555598</v>
      </c>
      <c r="G640" s="167">
        <v>45678.797916666699</v>
      </c>
      <c r="H640" t="s">
        <v>6998</v>
      </c>
      <c r="I640" t="s">
        <v>1431</v>
      </c>
      <c r="J640">
        <v>6</v>
      </c>
      <c r="K640">
        <v>1</v>
      </c>
      <c r="L640" t="s">
        <v>1300</v>
      </c>
      <c r="M640" t="s">
        <v>5911</v>
      </c>
      <c r="N640" t="s">
        <v>1106</v>
      </c>
      <c r="O640" t="s">
        <v>1107</v>
      </c>
      <c r="P640" t="s">
        <v>1108</v>
      </c>
      <c r="Q640" t="s">
        <v>1109</v>
      </c>
      <c r="R640" t="s">
        <v>0</v>
      </c>
      <c r="U640">
        <v>105</v>
      </c>
      <c r="V640" t="s">
        <v>6996</v>
      </c>
      <c r="X640">
        <v>0</v>
      </c>
      <c r="Y640">
        <v>0</v>
      </c>
      <c r="AA640">
        <v>0</v>
      </c>
      <c r="AB640">
        <v>105</v>
      </c>
      <c r="AG640">
        <v>2025</v>
      </c>
      <c r="AH640">
        <v>1</v>
      </c>
      <c r="AI640" t="s">
        <v>6997</v>
      </c>
      <c r="AK640" t="s">
        <v>1515</v>
      </c>
    </row>
    <row r="641" spans="1:37" x14ac:dyDescent="0.25">
      <c r="A641" t="s">
        <v>1100</v>
      </c>
      <c r="B641" t="s">
        <v>6994</v>
      </c>
      <c r="C641" t="s">
        <v>2511</v>
      </c>
      <c r="D641" s="167">
        <v>45678.774305555598</v>
      </c>
      <c r="E641">
        <v>1</v>
      </c>
      <c r="F641" s="167">
        <v>45678.774305555598</v>
      </c>
      <c r="G641" s="167">
        <v>45678.797916666699</v>
      </c>
      <c r="H641" t="s">
        <v>6999</v>
      </c>
      <c r="I641" t="s">
        <v>1451</v>
      </c>
      <c r="J641">
        <v>6</v>
      </c>
      <c r="K641">
        <v>1</v>
      </c>
      <c r="L641" t="s">
        <v>1300</v>
      </c>
      <c r="M641" t="s">
        <v>5911</v>
      </c>
      <c r="N641" t="s">
        <v>1106</v>
      </c>
      <c r="O641" t="s">
        <v>1107</v>
      </c>
      <c r="P641" t="s">
        <v>1108</v>
      </c>
      <c r="Q641" t="s">
        <v>1109</v>
      </c>
      <c r="R641" t="s">
        <v>0</v>
      </c>
      <c r="T641" t="s">
        <v>7000</v>
      </c>
      <c r="U641">
        <v>350</v>
      </c>
      <c r="V641" t="s">
        <v>6996</v>
      </c>
      <c r="X641">
        <v>0</v>
      </c>
      <c r="Y641">
        <v>0</v>
      </c>
      <c r="AA641">
        <v>0</v>
      </c>
      <c r="AB641">
        <v>350</v>
      </c>
      <c r="AG641">
        <v>2025</v>
      </c>
      <c r="AH641">
        <v>1</v>
      </c>
      <c r="AI641" t="s">
        <v>6997</v>
      </c>
      <c r="AK641" t="s">
        <v>1515</v>
      </c>
    </row>
    <row r="642" spans="1:37" x14ac:dyDescent="0.25">
      <c r="A642" t="s">
        <v>1100</v>
      </c>
      <c r="B642" t="s">
        <v>6994</v>
      </c>
      <c r="C642" t="s">
        <v>2511</v>
      </c>
      <c r="D642" s="167">
        <v>45678.774305555598</v>
      </c>
      <c r="E642">
        <v>1</v>
      </c>
      <c r="F642" s="167">
        <v>45678.774305555598</v>
      </c>
      <c r="G642" s="167">
        <v>45678.797916666699</v>
      </c>
      <c r="H642" t="s">
        <v>7001</v>
      </c>
      <c r="I642" t="s">
        <v>1452</v>
      </c>
      <c r="J642">
        <v>6</v>
      </c>
      <c r="K642">
        <v>1</v>
      </c>
      <c r="L642" t="s">
        <v>1300</v>
      </c>
      <c r="M642" t="s">
        <v>5911</v>
      </c>
      <c r="N642" t="s">
        <v>1106</v>
      </c>
      <c r="O642" t="s">
        <v>1107</v>
      </c>
      <c r="P642" t="s">
        <v>1108</v>
      </c>
      <c r="Q642" t="s">
        <v>1109</v>
      </c>
      <c r="R642" t="s">
        <v>0</v>
      </c>
      <c r="U642">
        <v>560</v>
      </c>
      <c r="V642" t="s">
        <v>6996</v>
      </c>
      <c r="X642">
        <v>0</v>
      </c>
      <c r="Y642">
        <v>0</v>
      </c>
      <c r="AA642">
        <v>0</v>
      </c>
      <c r="AB642">
        <v>560</v>
      </c>
      <c r="AG642">
        <v>2025</v>
      </c>
      <c r="AH642">
        <v>1</v>
      </c>
      <c r="AI642" t="s">
        <v>6997</v>
      </c>
      <c r="AK642" t="s">
        <v>1515</v>
      </c>
    </row>
    <row r="643" spans="1:37" x14ac:dyDescent="0.25">
      <c r="A643" t="s">
        <v>1100</v>
      </c>
      <c r="B643" t="s">
        <v>6994</v>
      </c>
      <c r="C643" t="s">
        <v>2511</v>
      </c>
      <c r="D643" s="167">
        <v>45678.774305555598</v>
      </c>
      <c r="E643">
        <v>1</v>
      </c>
      <c r="F643" s="167">
        <v>45678.774305555598</v>
      </c>
      <c r="G643" s="167">
        <v>45678.797916666699</v>
      </c>
      <c r="H643" t="s">
        <v>7002</v>
      </c>
      <c r="I643" t="s">
        <v>1454</v>
      </c>
      <c r="J643">
        <v>6</v>
      </c>
      <c r="K643">
        <v>1</v>
      </c>
      <c r="L643" t="s">
        <v>1300</v>
      </c>
      <c r="M643" t="s">
        <v>5911</v>
      </c>
      <c r="N643" t="s">
        <v>1106</v>
      </c>
      <c r="O643" t="s">
        <v>1107</v>
      </c>
      <c r="P643" t="s">
        <v>1108</v>
      </c>
      <c r="Q643" t="s">
        <v>1109</v>
      </c>
      <c r="R643" t="s">
        <v>0</v>
      </c>
      <c r="T643" t="s">
        <v>7000</v>
      </c>
      <c r="U643">
        <v>1540</v>
      </c>
      <c r="V643" t="s">
        <v>6996</v>
      </c>
      <c r="X643">
        <v>0</v>
      </c>
      <c r="Y643">
        <v>0</v>
      </c>
      <c r="AA643">
        <v>0</v>
      </c>
      <c r="AB643">
        <v>1540</v>
      </c>
      <c r="AG643">
        <v>2025</v>
      </c>
      <c r="AH643">
        <v>1</v>
      </c>
      <c r="AI643" t="s">
        <v>6997</v>
      </c>
      <c r="AK643" t="s">
        <v>1515</v>
      </c>
    </row>
    <row r="644" spans="1:37" x14ac:dyDescent="0.25">
      <c r="A644" t="s">
        <v>1100</v>
      </c>
      <c r="B644" t="s">
        <v>6994</v>
      </c>
      <c r="C644" t="s">
        <v>2511</v>
      </c>
      <c r="D644" s="167">
        <v>45678.774305555598</v>
      </c>
      <c r="E644">
        <v>1</v>
      </c>
      <c r="F644" s="167">
        <v>45678.774305555598</v>
      </c>
      <c r="G644" s="167">
        <v>45678.797916666699</v>
      </c>
      <c r="H644" t="s">
        <v>7003</v>
      </c>
      <c r="I644" t="s">
        <v>1455</v>
      </c>
      <c r="J644">
        <v>6</v>
      </c>
      <c r="K644">
        <v>1</v>
      </c>
      <c r="L644" t="s">
        <v>1300</v>
      </c>
      <c r="M644" t="s">
        <v>5911</v>
      </c>
      <c r="N644" t="s">
        <v>1106</v>
      </c>
      <c r="O644" t="s">
        <v>1107</v>
      </c>
      <c r="P644" t="s">
        <v>1108</v>
      </c>
      <c r="Q644" t="s">
        <v>1109</v>
      </c>
      <c r="R644" t="s">
        <v>0</v>
      </c>
      <c r="T644" t="s">
        <v>7000</v>
      </c>
      <c r="U644">
        <v>735</v>
      </c>
      <c r="V644" t="s">
        <v>6996</v>
      </c>
      <c r="X644">
        <v>0</v>
      </c>
      <c r="Y644">
        <v>0</v>
      </c>
      <c r="AA644">
        <v>0</v>
      </c>
      <c r="AB644">
        <v>735</v>
      </c>
      <c r="AG644">
        <v>2025</v>
      </c>
      <c r="AH644">
        <v>1</v>
      </c>
      <c r="AI644" t="s">
        <v>6997</v>
      </c>
      <c r="AK644" t="s">
        <v>1515</v>
      </c>
    </row>
    <row r="645" spans="1:37" x14ac:dyDescent="0.25">
      <c r="A645" t="s">
        <v>1100</v>
      </c>
      <c r="B645" t="s">
        <v>6994</v>
      </c>
      <c r="C645" t="s">
        <v>2511</v>
      </c>
      <c r="D645" s="167">
        <v>45678.774305555598</v>
      </c>
      <c r="E645">
        <v>1</v>
      </c>
      <c r="F645" s="167">
        <v>45678.774305555598</v>
      </c>
      <c r="G645" s="167">
        <v>45678.797916666699</v>
      </c>
      <c r="H645" t="s">
        <v>7004</v>
      </c>
      <c r="I645" t="s">
        <v>1456</v>
      </c>
      <c r="J645">
        <v>6</v>
      </c>
      <c r="K645">
        <v>1</v>
      </c>
      <c r="L645" t="s">
        <v>1300</v>
      </c>
      <c r="M645" t="s">
        <v>5911</v>
      </c>
      <c r="N645" t="s">
        <v>1106</v>
      </c>
      <c r="O645" t="s">
        <v>1107</v>
      </c>
      <c r="P645" t="s">
        <v>1108</v>
      </c>
      <c r="Q645" t="s">
        <v>1109</v>
      </c>
      <c r="R645" t="s">
        <v>0</v>
      </c>
      <c r="U645">
        <v>595</v>
      </c>
      <c r="V645" t="s">
        <v>6996</v>
      </c>
      <c r="X645">
        <v>0</v>
      </c>
      <c r="Y645">
        <v>0</v>
      </c>
      <c r="AA645">
        <v>0</v>
      </c>
      <c r="AB645">
        <v>595</v>
      </c>
      <c r="AG645">
        <v>2025</v>
      </c>
      <c r="AH645">
        <v>1</v>
      </c>
      <c r="AI645" t="s">
        <v>6997</v>
      </c>
      <c r="AK645" t="s">
        <v>1515</v>
      </c>
    </row>
    <row r="646" spans="1:37" x14ac:dyDescent="0.25">
      <c r="A646" t="s">
        <v>1100</v>
      </c>
      <c r="B646" t="s">
        <v>6994</v>
      </c>
      <c r="C646" t="s">
        <v>2511</v>
      </c>
      <c r="D646" s="167">
        <v>45678.774305555598</v>
      </c>
      <c r="E646">
        <v>1</v>
      </c>
      <c r="F646" s="167">
        <v>45678.774305555598</v>
      </c>
      <c r="G646" s="167">
        <v>45678.797916666699</v>
      </c>
      <c r="H646" t="s">
        <v>7005</v>
      </c>
      <c r="I646" t="s">
        <v>1461</v>
      </c>
      <c r="J646">
        <v>6</v>
      </c>
      <c r="K646">
        <v>1</v>
      </c>
      <c r="L646" t="s">
        <v>1300</v>
      </c>
      <c r="M646" t="s">
        <v>5911</v>
      </c>
      <c r="N646" t="s">
        <v>1106</v>
      </c>
      <c r="O646" t="s">
        <v>1107</v>
      </c>
      <c r="P646" t="s">
        <v>1108</v>
      </c>
      <c r="Q646" t="s">
        <v>1109</v>
      </c>
      <c r="R646" t="s">
        <v>0</v>
      </c>
      <c r="T646" t="s">
        <v>7000</v>
      </c>
      <c r="U646">
        <v>3500</v>
      </c>
      <c r="V646" t="s">
        <v>6996</v>
      </c>
      <c r="X646">
        <v>0</v>
      </c>
      <c r="Y646">
        <v>0</v>
      </c>
      <c r="AA646">
        <v>0</v>
      </c>
      <c r="AB646">
        <v>3500</v>
      </c>
      <c r="AG646">
        <v>2025</v>
      </c>
      <c r="AH646">
        <v>1</v>
      </c>
      <c r="AI646" t="s">
        <v>6997</v>
      </c>
      <c r="AK646" t="s">
        <v>1515</v>
      </c>
    </row>
    <row r="647" spans="1:37" x14ac:dyDescent="0.25">
      <c r="A647" t="s">
        <v>1100</v>
      </c>
      <c r="B647" t="s">
        <v>6994</v>
      </c>
      <c r="C647" t="s">
        <v>2511</v>
      </c>
      <c r="D647" s="167">
        <v>45678.774305555598</v>
      </c>
      <c r="E647">
        <v>1</v>
      </c>
      <c r="F647" s="167">
        <v>45678.774305555598</v>
      </c>
      <c r="G647" s="167">
        <v>45678.797916666699</v>
      </c>
      <c r="H647" t="s">
        <v>7006</v>
      </c>
      <c r="I647" t="s">
        <v>1462</v>
      </c>
      <c r="J647">
        <v>6</v>
      </c>
      <c r="K647">
        <v>1</v>
      </c>
      <c r="L647" t="s">
        <v>1300</v>
      </c>
      <c r="M647" t="s">
        <v>5911</v>
      </c>
      <c r="N647" t="s">
        <v>1106</v>
      </c>
      <c r="O647" t="s">
        <v>1107</v>
      </c>
      <c r="P647" t="s">
        <v>1108</v>
      </c>
      <c r="Q647" t="s">
        <v>1109</v>
      </c>
      <c r="R647" t="s">
        <v>0</v>
      </c>
      <c r="U647">
        <v>140</v>
      </c>
      <c r="V647" t="s">
        <v>6996</v>
      </c>
      <c r="X647">
        <v>0</v>
      </c>
      <c r="Y647">
        <v>0</v>
      </c>
      <c r="AA647">
        <v>0</v>
      </c>
      <c r="AB647">
        <v>140</v>
      </c>
      <c r="AG647">
        <v>2025</v>
      </c>
      <c r="AH647">
        <v>1</v>
      </c>
      <c r="AI647" t="s">
        <v>6997</v>
      </c>
      <c r="AK647" t="s">
        <v>1515</v>
      </c>
    </row>
    <row r="648" spans="1:37" x14ac:dyDescent="0.25">
      <c r="A648" t="s">
        <v>1100</v>
      </c>
      <c r="B648" t="s">
        <v>6994</v>
      </c>
      <c r="C648" t="s">
        <v>2511</v>
      </c>
      <c r="D648" s="167">
        <v>45678.774305555598</v>
      </c>
      <c r="E648">
        <v>1</v>
      </c>
      <c r="F648" s="167">
        <v>45678.774305555598</v>
      </c>
      <c r="G648" s="167">
        <v>45678.797916666699</v>
      </c>
      <c r="H648" t="s">
        <v>7007</v>
      </c>
      <c r="I648" t="s">
        <v>1463</v>
      </c>
      <c r="J648">
        <v>6</v>
      </c>
      <c r="K648">
        <v>1</v>
      </c>
      <c r="L648" t="s">
        <v>1300</v>
      </c>
      <c r="M648" t="s">
        <v>5911</v>
      </c>
      <c r="N648" t="s">
        <v>1106</v>
      </c>
      <c r="O648" t="s">
        <v>1107</v>
      </c>
      <c r="P648" t="s">
        <v>1108</v>
      </c>
      <c r="Q648" t="s">
        <v>1109</v>
      </c>
      <c r="R648" t="s">
        <v>0</v>
      </c>
      <c r="U648">
        <v>105</v>
      </c>
      <c r="V648" t="s">
        <v>6996</v>
      </c>
      <c r="X648">
        <v>0</v>
      </c>
      <c r="Y648">
        <v>0</v>
      </c>
      <c r="AA648">
        <v>0</v>
      </c>
      <c r="AB648">
        <v>105</v>
      </c>
      <c r="AG648">
        <v>2025</v>
      </c>
      <c r="AH648">
        <v>1</v>
      </c>
      <c r="AI648" t="s">
        <v>6997</v>
      </c>
      <c r="AK648" t="s">
        <v>1515</v>
      </c>
    </row>
    <row r="649" spans="1:37" x14ac:dyDescent="0.25">
      <c r="A649" t="s">
        <v>1100</v>
      </c>
      <c r="B649" t="s">
        <v>6994</v>
      </c>
      <c r="C649" t="s">
        <v>2511</v>
      </c>
      <c r="D649" s="167">
        <v>45678.774305555598</v>
      </c>
      <c r="E649">
        <v>1</v>
      </c>
      <c r="F649" s="167">
        <v>45678.774305555598</v>
      </c>
      <c r="G649" s="167">
        <v>45678.797916666699</v>
      </c>
      <c r="H649" t="s">
        <v>7008</v>
      </c>
      <c r="I649" t="s">
        <v>1463</v>
      </c>
      <c r="J649">
        <v>6</v>
      </c>
      <c r="K649">
        <v>1</v>
      </c>
      <c r="L649" t="s">
        <v>1300</v>
      </c>
      <c r="M649" t="s">
        <v>5911</v>
      </c>
      <c r="N649" t="s">
        <v>1106</v>
      </c>
      <c r="O649" t="s">
        <v>1107</v>
      </c>
      <c r="P649" t="s">
        <v>1108</v>
      </c>
      <c r="Q649" t="s">
        <v>1109</v>
      </c>
      <c r="R649" t="s">
        <v>0</v>
      </c>
      <c r="U649">
        <v>105</v>
      </c>
      <c r="V649" t="s">
        <v>6996</v>
      </c>
      <c r="X649">
        <v>0</v>
      </c>
      <c r="Y649">
        <v>0</v>
      </c>
      <c r="AA649">
        <v>0</v>
      </c>
      <c r="AB649">
        <v>105</v>
      </c>
      <c r="AG649">
        <v>2025</v>
      </c>
      <c r="AH649">
        <v>1</v>
      </c>
      <c r="AI649" t="s">
        <v>6997</v>
      </c>
      <c r="AK649" t="s">
        <v>1515</v>
      </c>
    </row>
    <row r="650" spans="1:37" x14ac:dyDescent="0.25">
      <c r="A650" t="s">
        <v>1100</v>
      </c>
      <c r="B650" t="s">
        <v>6994</v>
      </c>
      <c r="C650" t="s">
        <v>2511</v>
      </c>
      <c r="D650" s="167">
        <v>45678.774305555598</v>
      </c>
      <c r="E650">
        <v>1</v>
      </c>
      <c r="F650" s="167">
        <v>45678.774305555598</v>
      </c>
      <c r="G650" s="167">
        <v>45678.797916666699</v>
      </c>
      <c r="H650" t="s">
        <v>7009</v>
      </c>
      <c r="I650" t="s">
        <v>1463</v>
      </c>
      <c r="J650">
        <v>6</v>
      </c>
      <c r="K650">
        <v>1</v>
      </c>
      <c r="L650" t="s">
        <v>1300</v>
      </c>
      <c r="M650" t="s">
        <v>5911</v>
      </c>
      <c r="N650" t="s">
        <v>1106</v>
      </c>
      <c r="O650" t="s">
        <v>1107</v>
      </c>
      <c r="P650" t="s">
        <v>1108</v>
      </c>
      <c r="Q650" t="s">
        <v>1109</v>
      </c>
      <c r="R650" t="s">
        <v>0</v>
      </c>
      <c r="U650">
        <v>105</v>
      </c>
      <c r="V650" t="s">
        <v>6996</v>
      </c>
      <c r="X650">
        <v>0</v>
      </c>
      <c r="Y650">
        <v>0</v>
      </c>
      <c r="AA650">
        <v>0</v>
      </c>
      <c r="AB650">
        <v>105</v>
      </c>
      <c r="AG650">
        <v>2025</v>
      </c>
      <c r="AH650">
        <v>1</v>
      </c>
      <c r="AI650" t="s">
        <v>6997</v>
      </c>
      <c r="AK650" t="s">
        <v>1515</v>
      </c>
    </row>
    <row r="651" spans="1:37" x14ac:dyDescent="0.25">
      <c r="A651" t="s">
        <v>1100</v>
      </c>
      <c r="B651" t="s">
        <v>7010</v>
      </c>
      <c r="C651" t="s">
        <v>5830</v>
      </c>
      <c r="D651" s="167">
        <v>45678.8</v>
      </c>
      <c r="E651">
        <v>1</v>
      </c>
      <c r="F651" s="167">
        <v>45678.8</v>
      </c>
      <c r="G651" s="167">
        <v>45678.844444444403</v>
      </c>
      <c r="H651" t="s">
        <v>7011</v>
      </c>
      <c r="I651" t="s">
        <v>1424</v>
      </c>
      <c r="J651">
        <v>6</v>
      </c>
      <c r="K651">
        <v>1</v>
      </c>
      <c r="L651" t="s">
        <v>1300</v>
      </c>
      <c r="M651" t="s">
        <v>5911</v>
      </c>
      <c r="N651" t="s">
        <v>1106</v>
      </c>
      <c r="O651" t="s">
        <v>1107</v>
      </c>
      <c r="P651" t="s">
        <v>1108</v>
      </c>
      <c r="Q651" t="s">
        <v>1109</v>
      </c>
      <c r="R651" t="s">
        <v>0</v>
      </c>
      <c r="U651">
        <v>0</v>
      </c>
      <c r="V651" t="s">
        <v>7012</v>
      </c>
      <c r="X651">
        <v>0</v>
      </c>
      <c r="Y651">
        <v>0</v>
      </c>
      <c r="AA651">
        <v>0</v>
      </c>
      <c r="AB651">
        <v>0</v>
      </c>
      <c r="AG651">
        <v>2025</v>
      </c>
      <c r="AH651">
        <v>1</v>
      </c>
      <c r="AI651" t="s">
        <v>7013</v>
      </c>
      <c r="AK651" t="s">
        <v>1515</v>
      </c>
    </row>
    <row r="652" spans="1:37" x14ac:dyDescent="0.25">
      <c r="A652" t="s">
        <v>1100</v>
      </c>
      <c r="B652" t="s">
        <v>7010</v>
      </c>
      <c r="C652" t="s">
        <v>5830</v>
      </c>
      <c r="D652" s="167">
        <v>45678.8</v>
      </c>
      <c r="E652">
        <v>1</v>
      </c>
      <c r="F652" s="167">
        <v>45678.8</v>
      </c>
      <c r="G652" s="167">
        <v>45678.844444444403</v>
      </c>
      <c r="H652" t="s">
        <v>7014</v>
      </c>
      <c r="I652" t="s">
        <v>1424</v>
      </c>
      <c r="J652">
        <v>6</v>
      </c>
      <c r="K652">
        <v>1</v>
      </c>
      <c r="L652" t="s">
        <v>1300</v>
      </c>
      <c r="M652" t="s">
        <v>5911</v>
      </c>
      <c r="N652" t="s">
        <v>1106</v>
      </c>
      <c r="O652" t="s">
        <v>1107</v>
      </c>
      <c r="P652" t="s">
        <v>1108</v>
      </c>
      <c r="Q652" t="s">
        <v>1109</v>
      </c>
      <c r="R652" t="s">
        <v>0</v>
      </c>
      <c r="U652">
        <v>0</v>
      </c>
      <c r="V652" t="s">
        <v>7012</v>
      </c>
      <c r="X652">
        <v>0</v>
      </c>
      <c r="Y652">
        <v>0</v>
      </c>
      <c r="AA652">
        <v>0</v>
      </c>
      <c r="AB652">
        <v>0</v>
      </c>
      <c r="AG652">
        <v>2025</v>
      </c>
      <c r="AH652">
        <v>1</v>
      </c>
      <c r="AI652" t="s">
        <v>7013</v>
      </c>
      <c r="AK652" t="s">
        <v>1515</v>
      </c>
    </row>
    <row r="653" spans="1:37" x14ac:dyDescent="0.25">
      <c r="A653" t="s">
        <v>1100</v>
      </c>
      <c r="B653" t="s">
        <v>7010</v>
      </c>
      <c r="C653" t="s">
        <v>5830</v>
      </c>
      <c r="D653" s="167">
        <v>45678.8</v>
      </c>
      <c r="E653">
        <v>1</v>
      </c>
      <c r="F653" s="167">
        <v>45678.8</v>
      </c>
      <c r="G653" s="167">
        <v>45678.844444444403</v>
      </c>
      <c r="H653" t="s">
        <v>7015</v>
      </c>
      <c r="I653" t="s">
        <v>1424</v>
      </c>
      <c r="J653">
        <v>6</v>
      </c>
      <c r="K653">
        <v>1</v>
      </c>
      <c r="L653" t="s">
        <v>1300</v>
      </c>
      <c r="M653" t="s">
        <v>5911</v>
      </c>
      <c r="N653" t="s">
        <v>1106</v>
      </c>
      <c r="O653" t="s">
        <v>1107</v>
      </c>
      <c r="P653" t="s">
        <v>1108</v>
      </c>
      <c r="Q653" t="s">
        <v>1109</v>
      </c>
      <c r="R653" t="s">
        <v>0</v>
      </c>
      <c r="U653">
        <v>0</v>
      </c>
      <c r="V653" t="s">
        <v>7012</v>
      </c>
      <c r="X653">
        <v>0</v>
      </c>
      <c r="Y653">
        <v>0</v>
      </c>
      <c r="AA653">
        <v>0</v>
      </c>
      <c r="AB653">
        <v>0</v>
      </c>
      <c r="AG653">
        <v>2025</v>
      </c>
      <c r="AH653">
        <v>1</v>
      </c>
      <c r="AI653" t="s">
        <v>7013</v>
      </c>
      <c r="AK653" t="s">
        <v>1515</v>
      </c>
    </row>
    <row r="654" spans="1:37" x14ac:dyDescent="0.25">
      <c r="A654" t="s">
        <v>1100</v>
      </c>
      <c r="B654" t="s">
        <v>7010</v>
      </c>
      <c r="C654" t="s">
        <v>5830</v>
      </c>
      <c r="D654" s="167">
        <v>45678.8</v>
      </c>
      <c r="E654">
        <v>1</v>
      </c>
      <c r="F654" s="167">
        <v>45678.8</v>
      </c>
      <c r="G654" s="167">
        <v>45678.844444444403</v>
      </c>
      <c r="H654" t="s">
        <v>7016</v>
      </c>
      <c r="I654" t="s">
        <v>1424</v>
      </c>
      <c r="J654">
        <v>6</v>
      </c>
      <c r="K654">
        <v>1</v>
      </c>
      <c r="L654" t="s">
        <v>1300</v>
      </c>
      <c r="M654" t="s">
        <v>5911</v>
      </c>
      <c r="N654" t="s">
        <v>1106</v>
      </c>
      <c r="O654" t="s">
        <v>1107</v>
      </c>
      <c r="P654" t="s">
        <v>1108</v>
      </c>
      <c r="Q654" t="s">
        <v>1109</v>
      </c>
      <c r="R654" t="s">
        <v>0</v>
      </c>
      <c r="U654">
        <v>0</v>
      </c>
      <c r="V654" t="s">
        <v>7012</v>
      </c>
      <c r="X654">
        <v>0</v>
      </c>
      <c r="Y654">
        <v>0</v>
      </c>
      <c r="AA654">
        <v>0</v>
      </c>
      <c r="AB654">
        <v>0</v>
      </c>
      <c r="AG654">
        <v>2025</v>
      </c>
      <c r="AH654">
        <v>1</v>
      </c>
      <c r="AI654" t="s">
        <v>7013</v>
      </c>
      <c r="AK654" t="s">
        <v>1515</v>
      </c>
    </row>
    <row r="655" spans="1:37" x14ac:dyDescent="0.25">
      <c r="A655" t="s">
        <v>1100</v>
      </c>
      <c r="B655" t="s">
        <v>7010</v>
      </c>
      <c r="C655" t="s">
        <v>5830</v>
      </c>
      <c r="D655" s="167">
        <v>45678.8</v>
      </c>
      <c r="E655">
        <v>1</v>
      </c>
      <c r="F655" s="167">
        <v>45678.8</v>
      </c>
      <c r="G655" s="167">
        <v>45678.844444444403</v>
      </c>
      <c r="H655" t="s">
        <v>7017</v>
      </c>
      <c r="I655" t="s">
        <v>1424</v>
      </c>
      <c r="J655">
        <v>6</v>
      </c>
      <c r="K655">
        <v>1</v>
      </c>
      <c r="L655" t="s">
        <v>1300</v>
      </c>
      <c r="M655" t="s">
        <v>5911</v>
      </c>
      <c r="N655" t="s">
        <v>1106</v>
      </c>
      <c r="O655" t="s">
        <v>1107</v>
      </c>
      <c r="P655" t="s">
        <v>1108</v>
      </c>
      <c r="Q655" t="s">
        <v>1109</v>
      </c>
      <c r="R655" t="s">
        <v>0</v>
      </c>
      <c r="U655">
        <v>0</v>
      </c>
      <c r="V655" t="s">
        <v>7012</v>
      </c>
      <c r="X655">
        <v>0</v>
      </c>
      <c r="Y655">
        <v>0</v>
      </c>
      <c r="AA655">
        <v>0</v>
      </c>
      <c r="AB655">
        <v>0</v>
      </c>
      <c r="AG655">
        <v>2025</v>
      </c>
      <c r="AH655">
        <v>1</v>
      </c>
      <c r="AI655" t="s">
        <v>7013</v>
      </c>
      <c r="AK655" t="s">
        <v>1515</v>
      </c>
    </row>
    <row r="656" spans="1:37" x14ac:dyDescent="0.25">
      <c r="A656" t="s">
        <v>1100</v>
      </c>
      <c r="B656" t="s">
        <v>7010</v>
      </c>
      <c r="C656" t="s">
        <v>5830</v>
      </c>
      <c r="D656" s="167">
        <v>45678.8</v>
      </c>
      <c r="E656">
        <v>1</v>
      </c>
      <c r="F656" s="167">
        <v>45678.8</v>
      </c>
      <c r="G656" s="167">
        <v>45678.844444444403</v>
      </c>
      <c r="H656" t="s">
        <v>7018</v>
      </c>
      <c r="I656" t="s">
        <v>1431</v>
      </c>
      <c r="J656">
        <v>6</v>
      </c>
      <c r="K656">
        <v>1</v>
      </c>
      <c r="L656" t="s">
        <v>1300</v>
      </c>
      <c r="M656" t="s">
        <v>5911</v>
      </c>
      <c r="N656" t="s">
        <v>1106</v>
      </c>
      <c r="O656" t="s">
        <v>1107</v>
      </c>
      <c r="P656" t="s">
        <v>1108</v>
      </c>
      <c r="Q656" t="s">
        <v>1109</v>
      </c>
      <c r="R656" t="s">
        <v>0</v>
      </c>
      <c r="U656">
        <v>105</v>
      </c>
      <c r="V656" t="s">
        <v>7012</v>
      </c>
      <c r="X656">
        <v>0</v>
      </c>
      <c r="Y656">
        <v>0</v>
      </c>
      <c r="AA656">
        <v>0</v>
      </c>
      <c r="AB656">
        <v>105</v>
      </c>
      <c r="AG656">
        <v>2025</v>
      </c>
      <c r="AH656">
        <v>1</v>
      </c>
      <c r="AI656" t="s">
        <v>7013</v>
      </c>
      <c r="AK656" t="s">
        <v>1515</v>
      </c>
    </row>
    <row r="657" spans="1:37" x14ac:dyDescent="0.25">
      <c r="A657" t="s">
        <v>1100</v>
      </c>
      <c r="B657" t="s">
        <v>7010</v>
      </c>
      <c r="C657" t="s">
        <v>5830</v>
      </c>
      <c r="D657" s="167">
        <v>45678.8</v>
      </c>
      <c r="E657">
        <v>1</v>
      </c>
      <c r="F657" s="167">
        <v>45678.8</v>
      </c>
      <c r="G657" s="167">
        <v>45678.844444444403</v>
      </c>
      <c r="H657" t="s">
        <v>7019</v>
      </c>
      <c r="I657" t="s">
        <v>1450</v>
      </c>
      <c r="J657">
        <v>6</v>
      </c>
      <c r="K657">
        <v>1</v>
      </c>
      <c r="L657" t="s">
        <v>1300</v>
      </c>
      <c r="M657" t="s">
        <v>5911</v>
      </c>
      <c r="N657" t="s">
        <v>1106</v>
      </c>
      <c r="O657" t="s">
        <v>1107</v>
      </c>
      <c r="P657" t="s">
        <v>1108</v>
      </c>
      <c r="Q657" t="s">
        <v>1109</v>
      </c>
      <c r="R657" t="s">
        <v>0</v>
      </c>
      <c r="T657" t="s">
        <v>7020</v>
      </c>
      <c r="U657">
        <v>350</v>
      </c>
      <c r="V657" t="s">
        <v>7012</v>
      </c>
      <c r="X657">
        <v>0</v>
      </c>
      <c r="Y657">
        <v>0</v>
      </c>
      <c r="AA657">
        <v>0</v>
      </c>
      <c r="AB657">
        <v>350</v>
      </c>
      <c r="AG657">
        <v>2025</v>
      </c>
      <c r="AH657">
        <v>1</v>
      </c>
      <c r="AI657" t="s">
        <v>7013</v>
      </c>
      <c r="AK657" t="s">
        <v>1515</v>
      </c>
    </row>
    <row r="658" spans="1:37" x14ac:dyDescent="0.25">
      <c r="A658" t="s">
        <v>1100</v>
      </c>
      <c r="B658" t="s">
        <v>7010</v>
      </c>
      <c r="C658" t="s">
        <v>5830</v>
      </c>
      <c r="D658" s="167">
        <v>45678.8</v>
      </c>
      <c r="E658">
        <v>1</v>
      </c>
      <c r="F658" s="167">
        <v>45678.8</v>
      </c>
      <c r="G658" s="167">
        <v>45678.844444444403</v>
      </c>
      <c r="H658" t="s">
        <v>7021</v>
      </c>
      <c r="I658" t="s">
        <v>1452</v>
      </c>
      <c r="J658">
        <v>6</v>
      </c>
      <c r="K658">
        <v>1</v>
      </c>
      <c r="L658" t="s">
        <v>1300</v>
      </c>
      <c r="M658" t="s">
        <v>5911</v>
      </c>
      <c r="N658" t="s">
        <v>1106</v>
      </c>
      <c r="O658" t="s">
        <v>1107</v>
      </c>
      <c r="P658" t="s">
        <v>1108</v>
      </c>
      <c r="Q658" t="s">
        <v>1109</v>
      </c>
      <c r="R658" t="s">
        <v>0</v>
      </c>
      <c r="U658">
        <v>560</v>
      </c>
      <c r="V658" t="s">
        <v>7012</v>
      </c>
      <c r="X658">
        <v>0</v>
      </c>
      <c r="Y658">
        <v>0</v>
      </c>
      <c r="AA658">
        <v>0</v>
      </c>
      <c r="AB658">
        <v>560</v>
      </c>
      <c r="AG658">
        <v>2025</v>
      </c>
      <c r="AH658">
        <v>1</v>
      </c>
      <c r="AI658" t="s">
        <v>7013</v>
      </c>
      <c r="AK658" t="s">
        <v>1515</v>
      </c>
    </row>
    <row r="659" spans="1:37" x14ac:dyDescent="0.25">
      <c r="A659" t="s">
        <v>1100</v>
      </c>
      <c r="B659" t="s">
        <v>7010</v>
      </c>
      <c r="C659" t="s">
        <v>5830</v>
      </c>
      <c r="D659" s="167">
        <v>45678.8</v>
      </c>
      <c r="E659">
        <v>1</v>
      </c>
      <c r="F659" s="167">
        <v>45678.8</v>
      </c>
      <c r="G659" s="167">
        <v>45678.844444444403</v>
      </c>
      <c r="H659" t="s">
        <v>7022</v>
      </c>
      <c r="I659" t="s">
        <v>1452</v>
      </c>
      <c r="J659">
        <v>6</v>
      </c>
      <c r="K659">
        <v>1</v>
      </c>
      <c r="L659" t="s">
        <v>1300</v>
      </c>
      <c r="M659" t="s">
        <v>5911</v>
      </c>
      <c r="N659" t="s">
        <v>1106</v>
      </c>
      <c r="O659" t="s">
        <v>1107</v>
      </c>
      <c r="P659" t="s">
        <v>1108</v>
      </c>
      <c r="Q659" t="s">
        <v>1109</v>
      </c>
      <c r="R659" t="s">
        <v>0</v>
      </c>
      <c r="U659">
        <v>560</v>
      </c>
      <c r="V659" t="s">
        <v>7012</v>
      </c>
      <c r="X659">
        <v>0</v>
      </c>
      <c r="Y659">
        <v>0</v>
      </c>
      <c r="AA659">
        <v>0</v>
      </c>
      <c r="AB659">
        <v>560</v>
      </c>
      <c r="AG659">
        <v>2025</v>
      </c>
      <c r="AH659">
        <v>1</v>
      </c>
      <c r="AI659" t="s">
        <v>7013</v>
      </c>
      <c r="AK659" t="s">
        <v>1515</v>
      </c>
    </row>
    <row r="660" spans="1:37" x14ac:dyDescent="0.25">
      <c r="A660" t="s">
        <v>1100</v>
      </c>
      <c r="B660" t="s">
        <v>7010</v>
      </c>
      <c r="C660" t="s">
        <v>5830</v>
      </c>
      <c r="D660" s="167">
        <v>45678.8</v>
      </c>
      <c r="E660">
        <v>1</v>
      </c>
      <c r="F660" s="167">
        <v>45678.8</v>
      </c>
      <c r="G660" s="167">
        <v>45678.844444444403</v>
      </c>
      <c r="H660" t="s">
        <v>7023</v>
      </c>
      <c r="I660" t="s">
        <v>1452</v>
      </c>
      <c r="J660">
        <v>6</v>
      </c>
      <c r="K660">
        <v>1</v>
      </c>
      <c r="L660" t="s">
        <v>1300</v>
      </c>
      <c r="M660" t="s">
        <v>5911</v>
      </c>
      <c r="N660" t="s">
        <v>1106</v>
      </c>
      <c r="O660" t="s">
        <v>1107</v>
      </c>
      <c r="P660" t="s">
        <v>1108</v>
      </c>
      <c r="Q660" t="s">
        <v>1109</v>
      </c>
      <c r="R660" t="s">
        <v>0</v>
      </c>
      <c r="U660">
        <v>560</v>
      </c>
      <c r="V660" t="s">
        <v>7012</v>
      </c>
      <c r="X660">
        <v>0</v>
      </c>
      <c r="Y660">
        <v>0</v>
      </c>
      <c r="AA660">
        <v>0</v>
      </c>
      <c r="AB660">
        <v>560</v>
      </c>
      <c r="AG660">
        <v>2025</v>
      </c>
      <c r="AH660">
        <v>1</v>
      </c>
      <c r="AI660" t="s">
        <v>7013</v>
      </c>
      <c r="AK660" t="s">
        <v>1515</v>
      </c>
    </row>
    <row r="661" spans="1:37" x14ac:dyDescent="0.25">
      <c r="A661" t="s">
        <v>1100</v>
      </c>
      <c r="B661" t="s">
        <v>7010</v>
      </c>
      <c r="C661" t="s">
        <v>5830</v>
      </c>
      <c r="D661" s="167">
        <v>45678.8</v>
      </c>
      <c r="E661">
        <v>1</v>
      </c>
      <c r="F661" s="167">
        <v>45678.8</v>
      </c>
      <c r="G661" s="167">
        <v>45678.844444444403</v>
      </c>
      <c r="H661" t="s">
        <v>7024</v>
      </c>
      <c r="I661" t="s">
        <v>1452</v>
      </c>
      <c r="J661">
        <v>6</v>
      </c>
      <c r="K661">
        <v>1</v>
      </c>
      <c r="L661" t="s">
        <v>1300</v>
      </c>
      <c r="M661" t="s">
        <v>5911</v>
      </c>
      <c r="N661" t="s">
        <v>1106</v>
      </c>
      <c r="O661" t="s">
        <v>1107</v>
      </c>
      <c r="P661" t="s">
        <v>1108</v>
      </c>
      <c r="Q661" t="s">
        <v>1109</v>
      </c>
      <c r="R661" t="s">
        <v>0</v>
      </c>
      <c r="U661">
        <v>560</v>
      </c>
      <c r="V661" t="s">
        <v>7012</v>
      </c>
      <c r="X661">
        <v>0</v>
      </c>
      <c r="Y661">
        <v>0</v>
      </c>
      <c r="AA661">
        <v>0</v>
      </c>
      <c r="AB661">
        <v>560</v>
      </c>
      <c r="AG661">
        <v>2025</v>
      </c>
      <c r="AH661">
        <v>1</v>
      </c>
      <c r="AI661" t="s">
        <v>7013</v>
      </c>
      <c r="AK661" t="s">
        <v>1515</v>
      </c>
    </row>
    <row r="662" spans="1:37" x14ac:dyDescent="0.25">
      <c r="A662" t="s">
        <v>1100</v>
      </c>
      <c r="B662" t="s">
        <v>7010</v>
      </c>
      <c r="C662" t="s">
        <v>5830</v>
      </c>
      <c r="D662" s="167">
        <v>45678.8</v>
      </c>
      <c r="E662">
        <v>1</v>
      </c>
      <c r="F662" s="167">
        <v>45678.8</v>
      </c>
      <c r="G662" s="167">
        <v>45678.844444444403</v>
      </c>
      <c r="H662" t="s">
        <v>7025</v>
      </c>
      <c r="I662" t="s">
        <v>1452</v>
      </c>
      <c r="J662">
        <v>6</v>
      </c>
      <c r="K662">
        <v>1</v>
      </c>
      <c r="L662" t="s">
        <v>1300</v>
      </c>
      <c r="M662" t="s">
        <v>5911</v>
      </c>
      <c r="N662" t="s">
        <v>1106</v>
      </c>
      <c r="O662" t="s">
        <v>1107</v>
      </c>
      <c r="P662" t="s">
        <v>1108</v>
      </c>
      <c r="Q662" t="s">
        <v>1109</v>
      </c>
      <c r="R662" t="s">
        <v>0</v>
      </c>
      <c r="U662">
        <v>560</v>
      </c>
      <c r="V662" t="s">
        <v>7012</v>
      </c>
      <c r="X662">
        <v>0</v>
      </c>
      <c r="Y662">
        <v>0</v>
      </c>
      <c r="AA662">
        <v>0</v>
      </c>
      <c r="AB662">
        <v>560</v>
      </c>
      <c r="AG662">
        <v>2025</v>
      </c>
      <c r="AH662">
        <v>1</v>
      </c>
      <c r="AI662" t="s">
        <v>7013</v>
      </c>
      <c r="AK662" t="s">
        <v>1515</v>
      </c>
    </row>
    <row r="663" spans="1:37" x14ac:dyDescent="0.25">
      <c r="A663" t="s">
        <v>1100</v>
      </c>
      <c r="B663" t="s">
        <v>7010</v>
      </c>
      <c r="C663" t="s">
        <v>5830</v>
      </c>
      <c r="D663" s="167">
        <v>45678.8</v>
      </c>
      <c r="E663">
        <v>1</v>
      </c>
      <c r="F663" s="167">
        <v>45678.8</v>
      </c>
      <c r="G663" s="167">
        <v>45678.844444444403</v>
      </c>
      <c r="H663" t="s">
        <v>7026</v>
      </c>
      <c r="I663" t="s">
        <v>1490</v>
      </c>
      <c r="J663">
        <v>6</v>
      </c>
      <c r="K663">
        <v>1</v>
      </c>
      <c r="L663" t="s">
        <v>1300</v>
      </c>
      <c r="M663" t="s">
        <v>5911</v>
      </c>
      <c r="N663" t="s">
        <v>1106</v>
      </c>
      <c r="O663" t="s">
        <v>1107</v>
      </c>
      <c r="P663" t="s">
        <v>1108</v>
      </c>
      <c r="Q663" t="s">
        <v>1109</v>
      </c>
      <c r="R663" t="s">
        <v>0</v>
      </c>
      <c r="U663">
        <v>560</v>
      </c>
      <c r="V663" t="s">
        <v>7012</v>
      </c>
      <c r="X663">
        <v>0</v>
      </c>
      <c r="Y663">
        <v>0</v>
      </c>
      <c r="AA663">
        <v>0</v>
      </c>
      <c r="AB663">
        <v>560</v>
      </c>
      <c r="AG663">
        <v>2025</v>
      </c>
      <c r="AH663">
        <v>1</v>
      </c>
      <c r="AI663" t="s">
        <v>7013</v>
      </c>
      <c r="AK663" t="s">
        <v>1515</v>
      </c>
    </row>
    <row r="664" spans="1:37" x14ac:dyDescent="0.25">
      <c r="A664" t="s">
        <v>1100</v>
      </c>
      <c r="B664" t="s">
        <v>7010</v>
      </c>
      <c r="C664" t="s">
        <v>5830</v>
      </c>
      <c r="D664" s="167">
        <v>45678.8</v>
      </c>
      <c r="E664">
        <v>1</v>
      </c>
      <c r="F664" s="167">
        <v>45678.8</v>
      </c>
      <c r="G664" s="167">
        <v>45678.844444444403</v>
      </c>
      <c r="H664" t="s">
        <v>7027</v>
      </c>
      <c r="I664" t="s">
        <v>1454</v>
      </c>
      <c r="J664">
        <v>6</v>
      </c>
      <c r="K664">
        <v>1</v>
      </c>
      <c r="L664" t="s">
        <v>1300</v>
      </c>
      <c r="M664" t="s">
        <v>5911</v>
      </c>
      <c r="N664" t="s">
        <v>1106</v>
      </c>
      <c r="O664" t="s">
        <v>1107</v>
      </c>
      <c r="P664" t="s">
        <v>1108</v>
      </c>
      <c r="Q664" t="s">
        <v>1109</v>
      </c>
      <c r="R664" t="s">
        <v>0</v>
      </c>
      <c r="T664" t="s">
        <v>7020</v>
      </c>
      <c r="U664">
        <v>924</v>
      </c>
      <c r="V664" t="s">
        <v>7012</v>
      </c>
      <c r="X664">
        <v>0</v>
      </c>
      <c r="Y664">
        <v>0</v>
      </c>
      <c r="AA664">
        <v>0</v>
      </c>
      <c r="AB664">
        <v>924</v>
      </c>
      <c r="AG664">
        <v>2025</v>
      </c>
      <c r="AH664">
        <v>1</v>
      </c>
      <c r="AI664" t="s">
        <v>7013</v>
      </c>
      <c r="AK664" t="s">
        <v>1515</v>
      </c>
    </row>
    <row r="665" spans="1:37" x14ac:dyDescent="0.25">
      <c r="A665" t="s">
        <v>1100</v>
      </c>
      <c r="B665" t="s">
        <v>7010</v>
      </c>
      <c r="C665" t="s">
        <v>5830</v>
      </c>
      <c r="D665" s="167">
        <v>45678.8</v>
      </c>
      <c r="E665">
        <v>1</v>
      </c>
      <c r="F665" s="167">
        <v>45678.8</v>
      </c>
      <c r="G665" s="167">
        <v>45678.844444444403</v>
      </c>
      <c r="H665" t="s">
        <v>7028</v>
      </c>
      <c r="I665" t="s">
        <v>1454</v>
      </c>
      <c r="J665">
        <v>6</v>
      </c>
      <c r="K665">
        <v>1</v>
      </c>
      <c r="L665" t="s">
        <v>1300</v>
      </c>
      <c r="M665" t="s">
        <v>5911</v>
      </c>
      <c r="N665" t="s">
        <v>1106</v>
      </c>
      <c r="O665" t="s">
        <v>1107</v>
      </c>
      <c r="P665" t="s">
        <v>1108</v>
      </c>
      <c r="Q665" t="s">
        <v>1109</v>
      </c>
      <c r="R665" t="s">
        <v>0</v>
      </c>
      <c r="T665" t="s">
        <v>7020</v>
      </c>
      <c r="U665">
        <v>924</v>
      </c>
      <c r="V665" t="s">
        <v>7012</v>
      </c>
      <c r="X665">
        <v>0</v>
      </c>
      <c r="Y665">
        <v>0</v>
      </c>
      <c r="AA665">
        <v>0</v>
      </c>
      <c r="AB665">
        <v>924</v>
      </c>
      <c r="AG665">
        <v>2025</v>
      </c>
      <c r="AH665">
        <v>1</v>
      </c>
      <c r="AI665" t="s">
        <v>7013</v>
      </c>
      <c r="AK665" t="s">
        <v>1515</v>
      </c>
    </row>
    <row r="666" spans="1:37" x14ac:dyDescent="0.25">
      <c r="A666" t="s">
        <v>1100</v>
      </c>
      <c r="B666" t="s">
        <v>7010</v>
      </c>
      <c r="C666" t="s">
        <v>5830</v>
      </c>
      <c r="D666" s="167">
        <v>45678.8</v>
      </c>
      <c r="E666">
        <v>1</v>
      </c>
      <c r="F666" s="167">
        <v>45678.8</v>
      </c>
      <c r="G666" s="167">
        <v>45678.844444444403</v>
      </c>
      <c r="H666" t="s">
        <v>7029</v>
      </c>
      <c r="I666" t="s">
        <v>1454</v>
      </c>
      <c r="J666">
        <v>6</v>
      </c>
      <c r="K666">
        <v>1</v>
      </c>
      <c r="L666" t="s">
        <v>1300</v>
      </c>
      <c r="M666" t="s">
        <v>5911</v>
      </c>
      <c r="N666" t="s">
        <v>1106</v>
      </c>
      <c r="O666" t="s">
        <v>1107</v>
      </c>
      <c r="P666" t="s">
        <v>1108</v>
      </c>
      <c r="Q666" t="s">
        <v>1109</v>
      </c>
      <c r="R666" t="s">
        <v>0</v>
      </c>
      <c r="T666" t="s">
        <v>7020</v>
      </c>
      <c r="U666">
        <v>924</v>
      </c>
      <c r="V666" t="s">
        <v>7012</v>
      </c>
      <c r="X666">
        <v>0</v>
      </c>
      <c r="Y666">
        <v>0</v>
      </c>
      <c r="AA666">
        <v>0</v>
      </c>
      <c r="AB666">
        <v>924</v>
      </c>
      <c r="AG666">
        <v>2025</v>
      </c>
      <c r="AH666">
        <v>1</v>
      </c>
      <c r="AI666" t="s">
        <v>7013</v>
      </c>
      <c r="AK666" t="s">
        <v>1515</v>
      </c>
    </row>
    <row r="667" spans="1:37" x14ac:dyDescent="0.25">
      <c r="A667" t="s">
        <v>1100</v>
      </c>
      <c r="B667" t="s">
        <v>7010</v>
      </c>
      <c r="C667" t="s">
        <v>5830</v>
      </c>
      <c r="D667" s="167">
        <v>45678.8</v>
      </c>
      <c r="E667">
        <v>1</v>
      </c>
      <c r="F667" s="167">
        <v>45678.8</v>
      </c>
      <c r="G667" s="167">
        <v>45678.844444444403</v>
      </c>
      <c r="H667" t="s">
        <v>7030</v>
      </c>
      <c r="I667" t="s">
        <v>1454</v>
      </c>
      <c r="J667">
        <v>6</v>
      </c>
      <c r="K667">
        <v>1</v>
      </c>
      <c r="L667" t="s">
        <v>1300</v>
      </c>
      <c r="M667" t="s">
        <v>5911</v>
      </c>
      <c r="N667" t="s">
        <v>1106</v>
      </c>
      <c r="O667" t="s">
        <v>1107</v>
      </c>
      <c r="P667" t="s">
        <v>1108</v>
      </c>
      <c r="Q667" t="s">
        <v>1109</v>
      </c>
      <c r="R667" t="s">
        <v>0</v>
      </c>
      <c r="T667" t="s">
        <v>7020</v>
      </c>
      <c r="U667">
        <v>924</v>
      </c>
      <c r="V667" t="s">
        <v>7012</v>
      </c>
      <c r="X667">
        <v>0</v>
      </c>
      <c r="Y667">
        <v>0</v>
      </c>
      <c r="AA667">
        <v>0</v>
      </c>
      <c r="AB667">
        <v>924</v>
      </c>
      <c r="AG667">
        <v>2025</v>
      </c>
      <c r="AH667">
        <v>1</v>
      </c>
      <c r="AI667" t="s">
        <v>7013</v>
      </c>
      <c r="AK667" t="s">
        <v>1515</v>
      </c>
    </row>
    <row r="668" spans="1:37" x14ac:dyDescent="0.25">
      <c r="A668" t="s">
        <v>1100</v>
      </c>
      <c r="B668" t="s">
        <v>7010</v>
      </c>
      <c r="C668" t="s">
        <v>5830</v>
      </c>
      <c r="D668" s="167">
        <v>45678.8</v>
      </c>
      <c r="E668">
        <v>1</v>
      </c>
      <c r="F668" s="167">
        <v>45678.8</v>
      </c>
      <c r="G668" s="167">
        <v>45678.844444444403</v>
      </c>
      <c r="H668" t="s">
        <v>7031</v>
      </c>
      <c r="I668" t="s">
        <v>1454</v>
      </c>
      <c r="J668">
        <v>6</v>
      </c>
      <c r="K668">
        <v>1</v>
      </c>
      <c r="L668" t="s">
        <v>1300</v>
      </c>
      <c r="M668" t="s">
        <v>5911</v>
      </c>
      <c r="N668" t="s">
        <v>1106</v>
      </c>
      <c r="O668" t="s">
        <v>1107</v>
      </c>
      <c r="P668" t="s">
        <v>1108</v>
      </c>
      <c r="Q668" t="s">
        <v>1109</v>
      </c>
      <c r="R668" t="s">
        <v>0</v>
      </c>
      <c r="T668" t="s">
        <v>7020</v>
      </c>
      <c r="U668">
        <v>924</v>
      </c>
      <c r="V668" t="s">
        <v>7012</v>
      </c>
      <c r="X668">
        <v>0</v>
      </c>
      <c r="Y668">
        <v>0</v>
      </c>
      <c r="AA668">
        <v>0</v>
      </c>
      <c r="AB668">
        <v>924</v>
      </c>
      <c r="AG668">
        <v>2025</v>
      </c>
      <c r="AH668">
        <v>1</v>
      </c>
      <c r="AI668" t="s">
        <v>7013</v>
      </c>
      <c r="AK668" t="s">
        <v>1515</v>
      </c>
    </row>
    <row r="669" spans="1:37" x14ac:dyDescent="0.25">
      <c r="A669" t="s">
        <v>1100</v>
      </c>
      <c r="B669" t="s">
        <v>7010</v>
      </c>
      <c r="C669" t="s">
        <v>5830</v>
      </c>
      <c r="D669" s="167">
        <v>45678.8</v>
      </c>
      <c r="E669">
        <v>1</v>
      </c>
      <c r="F669" s="167">
        <v>45678.8</v>
      </c>
      <c r="G669" s="167">
        <v>45678.844444444403</v>
      </c>
      <c r="H669" t="s">
        <v>7032</v>
      </c>
      <c r="I669" t="s">
        <v>1455</v>
      </c>
      <c r="J669">
        <v>6</v>
      </c>
      <c r="K669">
        <v>1</v>
      </c>
      <c r="L669" t="s">
        <v>1300</v>
      </c>
      <c r="M669" t="s">
        <v>5911</v>
      </c>
      <c r="N669" t="s">
        <v>1106</v>
      </c>
      <c r="O669" t="s">
        <v>1107</v>
      </c>
      <c r="P669" t="s">
        <v>1108</v>
      </c>
      <c r="Q669" t="s">
        <v>1109</v>
      </c>
      <c r="R669" t="s">
        <v>0</v>
      </c>
      <c r="T669" t="s">
        <v>7020</v>
      </c>
      <c r="U669">
        <v>441</v>
      </c>
      <c r="V669" t="s">
        <v>7012</v>
      </c>
      <c r="X669">
        <v>0</v>
      </c>
      <c r="Y669">
        <v>0</v>
      </c>
      <c r="AA669">
        <v>0</v>
      </c>
      <c r="AB669">
        <v>441</v>
      </c>
      <c r="AG669">
        <v>2025</v>
      </c>
      <c r="AH669">
        <v>1</v>
      </c>
      <c r="AI669" t="s">
        <v>7013</v>
      </c>
      <c r="AK669" t="s">
        <v>1515</v>
      </c>
    </row>
    <row r="670" spans="1:37" x14ac:dyDescent="0.25">
      <c r="A670" t="s">
        <v>1100</v>
      </c>
      <c r="B670" t="s">
        <v>7010</v>
      </c>
      <c r="C670" t="s">
        <v>5830</v>
      </c>
      <c r="D670" s="167">
        <v>45678.8</v>
      </c>
      <c r="E670">
        <v>1</v>
      </c>
      <c r="F670" s="167">
        <v>45678.8</v>
      </c>
      <c r="G670" s="167">
        <v>45678.844444444403</v>
      </c>
      <c r="H670" t="s">
        <v>7033</v>
      </c>
      <c r="I670" t="s">
        <v>1455</v>
      </c>
      <c r="J670">
        <v>6</v>
      </c>
      <c r="K670">
        <v>1</v>
      </c>
      <c r="L670" t="s">
        <v>1300</v>
      </c>
      <c r="M670" t="s">
        <v>5911</v>
      </c>
      <c r="N670" t="s">
        <v>1106</v>
      </c>
      <c r="O670" t="s">
        <v>1107</v>
      </c>
      <c r="P670" t="s">
        <v>1108</v>
      </c>
      <c r="Q670" t="s">
        <v>1109</v>
      </c>
      <c r="R670" t="s">
        <v>0</v>
      </c>
      <c r="T670" t="s">
        <v>7020</v>
      </c>
      <c r="U670">
        <v>441</v>
      </c>
      <c r="V670" t="s">
        <v>7012</v>
      </c>
      <c r="X670">
        <v>0</v>
      </c>
      <c r="Y670">
        <v>0</v>
      </c>
      <c r="AA670">
        <v>0</v>
      </c>
      <c r="AB670">
        <v>441</v>
      </c>
      <c r="AG670">
        <v>2025</v>
      </c>
      <c r="AH670">
        <v>1</v>
      </c>
      <c r="AI670" t="s">
        <v>7013</v>
      </c>
      <c r="AK670" t="s">
        <v>1515</v>
      </c>
    </row>
    <row r="671" spans="1:37" x14ac:dyDescent="0.25">
      <c r="A671" t="s">
        <v>1100</v>
      </c>
      <c r="B671" t="s">
        <v>7010</v>
      </c>
      <c r="C671" t="s">
        <v>5830</v>
      </c>
      <c r="D671" s="167">
        <v>45678.8</v>
      </c>
      <c r="E671">
        <v>1</v>
      </c>
      <c r="F671" s="167">
        <v>45678.8</v>
      </c>
      <c r="G671" s="167">
        <v>45678.844444444403</v>
      </c>
      <c r="H671" t="s">
        <v>7034</v>
      </c>
      <c r="I671" t="s">
        <v>1455</v>
      </c>
      <c r="J671">
        <v>6</v>
      </c>
      <c r="K671">
        <v>1</v>
      </c>
      <c r="L671" t="s">
        <v>1300</v>
      </c>
      <c r="M671" t="s">
        <v>5911</v>
      </c>
      <c r="N671" t="s">
        <v>1106</v>
      </c>
      <c r="O671" t="s">
        <v>1107</v>
      </c>
      <c r="P671" t="s">
        <v>1108</v>
      </c>
      <c r="Q671" t="s">
        <v>1109</v>
      </c>
      <c r="R671" t="s">
        <v>0</v>
      </c>
      <c r="T671" t="s">
        <v>7020</v>
      </c>
      <c r="U671">
        <v>441</v>
      </c>
      <c r="V671" t="s">
        <v>7012</v>
      </c>
      <c r="X671">
        <v>0</v>
      </c>
      <c r="Y671">
        <v>0</v>
      </c>
      <c r="AA671">
        <v>0</v>
      </c>
      <c r="AB671">
        <v>441</v>
      </c>
      <c r="AG671">
        <v>2025</v>
      </c>
      <c r="AH671">
        <v>1</v>
      </c>
      <c r="AI671" t="s">
        <v>7013</v>
      </c>
      <c r="AK671" t="s">
        <v>1515</v>
      </c>
    </row>
    <row r="672" spans="1:37" x14ac:dyDescent="0.25">
      <c r="A672" t="s">
        <v>1100</v>
      </c>
      <c r="B672" t="s">
        <v>7010</v>
      </c>
      <c r="C672" t="s">
        <v>5830</v>
      </c>
      <c r="D672" s="167">
        <v>45678.8</v>
      </c>
      <c r="E672">
        <v>1</v>
      </c>
      <c r="F672" s="167">
        <v>45678.8</v>
      </c>
      <c r="G672" s="167">
        <v>45678.844444444403</v>
      </c>
      <c r="H672" t="s">
        <v>7035</v>
      </c>
      <c r="I672" t="s">
        <v>1455</v>
      </c>
      <c r="J672">
        <v>6</v>
      </c>
      <c r="K672">
        <v>1</v>
      </c>
      <c r="L672" t="s">
        <v>1300</v>
      </c>
      <c r="M672" t="s">
        <v>5911</v>
      </c>
      <c r="N672" t="s">
        <v>1106</v>
      </c>
      <c r="O672" t="s">
        <v>1107</v>
      </c>
      <c r="P672" t="s">
        <v>1108</v>
      </c>
      <c r="Q672" t="s">
        <v>1109</v>
      </c>
      <c r="R672" t="s">
        <v>0</v>
      </c>
      <c r="T672" t="s">
        <v>7020</v>
      </c>
      <c r="U672">
        <v>441</v>
      </c>
      <c r="V672" t="s">
        <v>7012</v>
      </c>
      <c r="X672">
        <v>0</v>
      </c>
      <c r="Y672">
        <v>0</v>
      </c>
      <c r="AA672">
        <v>0</v>
      </c>
      <c r="AB672">
        <v>441</v>
      </c>
      <c r="AG672">
        <v>2025</v>
      </c>
      <c r="AH672">
        <v>1</v>
      </c>
      <c r="AI672" t="s">
        <v>7013</v>
      </c>
      <c r="AK672" t="s">
        <v>1515</v>
      </c>
    </row>
    <row r="673" spans="1:37" x14ac:dyDescent="0.25">
      <c r="A673" t="s">
        <v>1100</v>
      </c>
      <c r="B673" t="s">
        <v>7010</v>
      </c>
      <c r="C673" t="s">
        <v>5830</v>
      </c>
      <c r="D673" s="167">
        <v>45678.8</v>
      </c>
      <c r="E673">
        <v>1</v>
      </c>
      <c r="F673" s="167">
        <v>45678.8</v>
      </c>
      <c r="G673" s="167">
        <v>45678.844444444403</v>
      </c>
      <c r="H673" t="s">
        <v>7036</v>
      </c>
      <c r="I673" t="s">
        <v>1455</v>
      </c>
      <c r="J673">
        <v>6</v>
      </c>
      <c r="K673">
        <v>1</v>
      </c>
      <c r="L673" t="s">
        <v>1300</v>
      </c>
      <c r="M673" t="s">
        <v>5911</v>
      </c>
      <c r="N673" t="s">
        <v>1106</v>
      </c>
      <c r="O673" t="s">
        <v>1107</v>
      </c>
      <c r="P673" t="s">
        <v>1108</v>
      </c>
      <c r="Q673" t="s">
        <v>1109</v>
      </c>
      <c r="R673" t="s">
        <v>0</v>
      </c>
      <c r="T673" t="s">
        <v>7020</v>
      </c>
      <c r="U673">
        <v>441</v>
      </c>
      <c r="V673" t="s">
        <v>7012</v>
      </c>
      <c r="X673">
        <v>0</v>
      </c>
      <c r="Y673">
        <v>0</v>
      </c>
      <c r="AA673">
        <v>0</v>
      </c>
      <c r="AB673">
        <v>441</v>
      </c>
      <c r="AG673">
        <v>2025</v>
      </c>
      <c r="AH673">
        <v>1</v>
      </c>
      <c r="AI673" t="s">
        <v>7013</v>
      </c>
      <c r="AK673" t="s">
        <v>1515</v>
      </c>
    </row>
    <row r="674" spans="1:37" x14ac:dyDescent="0.25">
      <c r="A674" t="s">
        <v>1100</v>
      </c>
      <c r="B674" t="s">
        <v>7010</v>
      </c>
      <c r="C674" t="s">
        <v>5830</v>
      </c>
      <c r="D674" s="167">
        <v>45678.8</v>
      </c>
      <c r="E674">
        <v>1</v>
      </c>
      <c r="F674" s="167">
        <v>45678.8</v>
      </c>
      <c r="G674" s="167">
        <v>45678.844444444403</v>
      </c>
      <c r="H674" t="s">
        <v>7037</v>
      </c>
      <c r="I674" t="s">
        <v>7038</v>
      </c>
      <c r="J674">
        <v>6</v>
      </c>
      <c r="K674">
        <v>1</v>
      </c>
      <c r="L674" t="s">
        <v>1300</v>
      </c>
      <c r="M674" t="s">
        <v>5911</v>
      </c>
      <c r="N674" t="s">
        <v>1106</v>
      </c>
      <c r="O674" t="s">
        <v>1107</v>
      </c>
      <c r="P674" t="s">
        <v>1108</v>
      </c>
      <c r="Q674" t="s">
        <v>1109</v>
      </c>
      <c r="R674" t="s">
        <v>0</v>
      </c>
      <c r="U674">
        <v>0</v>
      </c>
      <c r="V674" t="s">
        <v>7012</v>
      </c>
      <c r="X674">
        <v>0</v>
      </c>
      <c r="Y674">
        <v>0</v>
      </c>
      <c r="AA674">
        <v>0</v>
      </c>
      <c r="AB674">
        <v>0</v>
      </c>
      <c r="AG674">
        <v>2025</v>
      </c>
      <c r="AH674">
        <v>1</v>
      </c>
      <c r="AI674" t="s">
        <v>7013</v>
      </c>
      <c r="AK674" t="s">
        <v>1515</v>
      </c>
    </row>
    <row r="675" spans="1:37" x14ac:dyDescent="0.25">
      <c r="A675" t="s">
        <v>1100</v>
      </c>
      <c r="B675" t="s">
        <v>7010</v>
      </c>
      <c r="C675" t="s">
        <v>5830</v>
      </c>
      <c r="D675" s="167">
        <v>45678.8</v>
      </c>
      <c r="E675">
        <v>1</v>
      </c>
      <c r="F675" s="167">
        <v>45678.8</v>
      </c>
      <c r="G675" s="167">
        <v>45678.844444444403</v>
      </c>
      <c r="H675" t="s">
        <v>7039</v>
      </c>
      <c r="I675" t="s">
        <v>1463</v>
      </c>
      <c r="J675">
        <v>6</v>
      </c>
      <c r="K675">
        <v>1</v>
      </c>
      <c r="L675" t="s">
        <v>1300</v>
      </c>
      <c r="M675" t="s">
        <v>5911</v>
      </c>
      <c r="N675" t="s">
        <v>1106</v>
      </c>
      <c r="O675" t="s">
        <v>1107</v>
      </c>
      <c r="P675" t="s">
        <v>1108</v>
      </c>
      <c r="Q675" t="s">
        <v>1109</v>
      </c>
      <c r="R675" t="s">
        <v>0</v>
      </c>
      <c r="U675">
        <v>105</v>
      </c>
      <c r="V675" t="s">
        <v>7012</v>
      </c>
      <c r="X675">
        <v>0</v>
      </c>
      <c r="Y675">
        <v>0</v>
      </c>
      <c r="AA675">
        <v>0</v>
      </c>
      <c r="AB675">
        <v>105</v>
      </c>
      <c r="AG675">
        <v>2025</v>
      </c>
      <c r="AH675">
        <v>1</v>
      </c>
      <c r="AI675" t="s">
        <v>7013</v>
      </c>
      <c r="AK675" t="s">
        <v>1515</v>
      </c>
    </row>
    <row r="676" spans="1:37" x14ac:dyDescent="0.25">
      <c r="A676" t="s">
        <v>1100</v>
      </c>
      <c r="B676" t="s">
        <v>7010</v>
      </c>
      <c r="C676" t="s">
        <v>5830</v>
      </c>
      <c r="D676" s="167">
        <v>45678.8</v>
      </c>
      <c r="E676">
        <v>1</v>
      </c>
      <c r="F676" s="167">
        <v>45678.8</v>
      </c>
      <c r="G676" s="167">
        <v>45678.844444444403</v>
      </c>
      <c r="H676" t="s">
        <v>7040</v>
      </c>
      <c r="I676" t="s">
        <v>1463</v>
      </c>
      <c r="J676">
        <v>6</v>
      </c>
      <c r="K676">
        <v>1</v>
      </c>
      <c r="L676" t="s">
        <v>1300</v>
      </c>
      <c r="M676" t="s">
        <v>5911</v>
      </c>
      <c r="N676" t="s">
        <v>1106</v>
      </c>
      <c r="O676" t="s">
        <v>1107</v>
      </c>
      <c r="P676" t="s">
        <v>1108</v>
      </c>
      <c r="Q676" t="s">
        <v>1109</v>
      </c>
      <c r="R676" t="s">
        <v>0</v>
      </c>
      <c r="U676">
        <v>105</v>
      </c>
      <c r="V676" t="s">
        <v>7012</v>
      </c>
      <c r="X676">
        <v>0</v>
      </c>
      <c r="Y676">
        <v>0</v>
      </c>
      <c r="AA676">
        <v>0</v>
      </c>
      <c r="AB676">
        <v>105</v>
      </c>
      <c r="AG676">
        <v>2025</v>
      </c>
      <c r="AH676">
        <v>1</v>
      </c>
      <c r="AI676" t="s">
        <v>7013</v>
      </c>
      <c r="AK676" t="s">
        <v>1515</v>
      </c>
    </row>
    <row r="677" spans="1:37" x14ac:dyDescent="0.25">
      <c r="A677" t="s">
        <v>1100</v>
      </c>
      <c r="B677" t="s">
        <v>7010</v>
      </c>
      <c r="C677" t="s">
        <v>5830</v>
      </c>
      <c r="D677" s="167">
        <v>45678.8</v>
      </c>
      <c r="E677">
        <v>1</v>
      </c>
      <c r="F677" s="167">
        <v>45678.8</v>
      </c>
      <c r="G677" s="167">
        <v>45678.844444444403</v>
      </c>
      <c r="H677" t="s">
        <v>7041</v>
      </c>
      <c r="I677" t="s">
        <v>1463</v>
      </c>
      <c r="J677">
        <v>6</v>
      </c>
      <c r="K677">
        <v>1</v>
      </c>
      <c r="L677" t="s">
        <v>1300</v>
      </c>
      <c r="M677" t="s">
        <v>5911</v>
      </c>
      <c r="N677" t="s">
        <v>1106</v>
      </c>
      <c r="O677" t="s">
        <v>1107</v>
      </c>
      <c r="P677" t="s">
        <v>1108</v>
      </c>
      <c r="Q677" t="s">
        <v>1109</v>
      </c>
      <c r="R677" t="s">
        <v>0</v>
      </c>
      <c r="U677">
        <v>105</v>
      </c>
      <c r="V677" t="s">
        <v>7012</v>
      </c>
      <c r="X677">
        <v>0</v>
      </c>
      <c r="Y677">
        <v>0</v>
      </c>
      <c r="AA677">
        <v>0</v>
      </c>
      <c r="AB677">
        <v>105</v>
      </c>
      <c r="AG677">
        <v>2025</v>
      </c>
      <c r="AH677">
        <v>1</v>
      </c>
      <c r="AI677" t="s">
        <v>7013</v>
      </c>
      <c r="AK677" t="s">
        <v>1515</v>
      </c>
    </row>
    <row r="678" spans="1:37" x14ac:dyDescent="0.25">
      <c r="A678" t="s">
        <v>1100</v>
      </c>
      <c r="B678" t="s">
        <v>7010</v>
      </c>
      <c r="C678" t="s">
        <v>5830</v>
      </c>
      <c r="D678" s="167">
        <v>45678.8</v>
      </c>
      <c r="E678">
        <v>1</v>
      </c>
      <c r="F678" s="167">
        <v>45678.8</v>
      </c>
      <c r="G678" s="167">
        <v>45678.844444444403</v>
      </c>
      <c r="H678" t="s">
        <v>7042</v>
      </c>
      <c r="I678" t="s">
        <v>1462</v>
      </c>
      <c r="J678">
        <v>6</v>
      </c>
      <c r="K678">
        <v>1</v>
      </c>
      <c r="L678" t="s">
        <v>1300</v>
      </c>
      <c r="M678" t="s">
        <v>5911</v>
      </c>
      <c r="N678" t="s">
        <v>1106</v>
      </c>
      <c r="O678" t="s">
        <v>1107</v>
      </c>
      <c r="P678" t="s">
        <v>1108</v>
      </c>
      <c r="Q678" t="s">
        <v>1109</v>
      </c>
      <c r="R678" t="s">
        <v>0</v>
      </c>
      <c r="U678">
        <v>140</v>
      </c>
      <c r="V678" t="s">
        <v>7012</v>
      </c>
      <c r="X678">
        <v>0</v>
      </c>
      <c r="Y678">
        <v>0</v>
      </c>
      <c r="AA678">
        <v>0</v>
      </c>
      <c r="AB678">
        <v>140</v>
      </c>
      <c r="AG678">
        <v>2025</v>
      </c>
      <c r="AH678">
        <v>1</v>
      </c>
      <c r="AI678" t="s">
        <v>7013</v>
      </c>
      <c r="AK678" t="s">
        <v>1515</v>
      </c>
    </row>
    <row r="679" spans="1:37" x14ac:dyDescent="0.25">
      <c r="A679" t="s">
        <v>1100</v>
      </c>
      <c r="B679" t="s">
        <v>7010</v>
      </c>
      <c r="C679" t="s">
        <v>5830</v>
      </c>
      <c r="D679" s="167">
        <v>45678.8</v>
      </c>
      <c r="E679">
        <v>1</v>
      </c>
      <c r="F679" s="167">
        <v>45678.8</v>
      </c>
      <c r="G679" s="167">
        <v>45678.844444444403</v>
      </c>
      <c r="H679" t="s">
        <v>7043</v>
      </c>
      <c r="I679" t="s">
        <v>1461</v>
      </c>
      <c r="J679">
        <v>6</v>
      </c>
      <c r="K679">
        <v>1</v>
      </c>
      <c r="L679" t="s">
        <v>1300</v>
      </c>
      <c r="M679" t="s">
        <v>5911</v>
      </c>
      <c r="N679" t="s">
        <v>1106</v>
      </c>
      <c r="O679" t="s">
        <v>1107</v>
      </c>
      <c r="P679" t="s">
        <v>1108</v>
      </c>
      <c r="Q679" t="s">
        <v>1109</v>
      </c>
      <c r="R679" t="s">
        <v>0</v>
      </c>
      <c r="T679" t="s">
        <v>7020</v>
      </c>
      <c r="U679">
        <v>3500</v>
      </c>
      <c r="V679" t="s">
        <v>7012</v>
      </c>
      <c r="X679">
        <v>0</v>
      </c>
      <c r="Y679">
        <v>0</v>
      </c>
      <c r="AA679">
        <v>0</v>
      </c>
      <c r="AB679">
        <v>3500</v>
      </c>
      <c r="AG679">
        <v>2025</v>
      </c>
      <c r="AH679">
        <v>1</v>
      </c>
      <c r="AI679" t="s">
        <v>7013</v>
      </c>
      <c r="AK679" t="s">
        <v>1515</v>
      </c>
    </row>
    <row r="680" spans="1:37" x14ac:dyDescent="0.25">
      <c r="A680" t="s">
        <v>1100</v>
      </c>
      <c r="B680" t="s">
        <v>7010</v>
      </c>
      <c r="C680" t="s">
        <v>5830</v>
      </c>
      <c r="D680" s="167">
        <v>45678.8</v>
      </c>
      <c r="E680">
        <v>1</v>
      </c>
      <c r="F680" s="167">
        <v>45678.8</v>
      </c>
      <c r="G680" s="167">
        <v>45678.844444444403</v>
      </c>
      <c r="H680" t="s">
        <v>7044</v>
      </c>
      <c r="I680" t="s">
        <v>1461</v>
      </c>
      <c r="J680">
        <v>6</v>
      </c>
      <c r="K680">
        <v>1</v>
      </c>
      <c r="L680" t="s">
        <v>1300</v>
      </c>
      <c r="M680" t="s">
        <v>5911</v>
      </c>
      <c r="N680" t="s">
        <v>1106</v>
      </c>
      <c r="O680" t="s">
        <v>1107</v>
      </c>
      <c r="P680" t="s">
        <v>1108</v>
      </c>
      <c r="Q680" t="s">
        <v>1109</v>
      </c>
      <c r="R680" t="s">
        <v>0</v>
      </c>
      <c r="T680" t="s">
        <v>7020</v>
      </c>
      <c r="U680">
        <v>3500</v>
      </c>
      <c r="V680" t="s">
        <v>7012</v>
      </c>
      <c r="X680">
        <v>0</v>
      </c>
      <c r="Y680">
        <v>0</v>
      </c>
      <c r="AA680">
        <v>0</v>
      </c>
      <c r="AB680">
        <v>3500</v>
      </c>
      <c r="AG680">
        <v>2025</v>
      </c>
      <c r="AH680">
        <v>1</v>
      </c>
      <c r="AI680" t="s">
        <v>7013</v>
      </c>
      <c r="AK680" t="s">
        <v>1515</v>
      </c>
    </row>
    <row r="681" spans="1:37" x14ac:dyDescent="0.25">
      <c r="A681" t="s">
        <v>1100</v>
      </c>
      <c r="B681" t="s">
        <v>7010</v>
      </c>
      <c r="C681" t="s">
        <v>5830</v>
      </c>
      <c r="D681" s="167">
        <v>45678.8</v>
      </c>
      <c r="E681">
        <v>1</v>
      </c>
      <c r="F681" s="167">
        <v>45678.8</v>
      </c>
      <c r="G681" s="167">
        <v>45678.844444444403</v>
      </c>
      <c r="H681" t="s">
        <v>7045</v>
      </c>
      <c r="I681" t="s">
        <v>1461</v>
      </c>
      <c r="J681">
        <v>6</v>
      </c>
      <c r="K681">
        <v>1</v>
      </c>
      <c r="L681" t="s">
        <v>1300</v>
      </c>
      <c r="M681" t="s">
        <v>5911</v>
      </c>
      <c r="N681" t="s">
        <v>1106</v>
      </c>
      <c r="O681" t="s">
        <v>1107</v>
      </c>
      <c r="P681" t="s">
        <v>1108</v>
      </c>
      <c r="Q681" t="s">
        <v>1109</v>
      </c>
      <c r="R681" t="s">
        <v>0</v>
      </c>
      <c r="T681" t="s">
        <v>7020</v>
      </c>
      <c r="U681">
        <v>3500</v>
      </c>
      <c r="V681" t="s">
        <v>7012</v>
      </c>
      <c r="X681">
        <v>0</v>
      </c>
      <c r="Y681">
        <v>0</v>
      </c>
      <c r="AA681">
        <v>0</v>
      </c>
      <c r="AB681">
        <v>3500</v>
      </c>
      <c r="AG681">
        <v>2025</v>
      </c>
      <c r="AH681">
        <v>1</v>
      </c>
      <c r="AI681" t="s">
        <v>7013</v>
      </c>
      <c r="AK681" t="s">
        <v>1515</v>
      </c>
    </row>
    <row r="682" spans="1:37" x14ac:dyDescent="0.25">
      <c r="A682" t="s">
        <v>1100</v>
      </c>
      <c r="B682" t="s">
        <v>7010</v>
      </c>
      <c r="C682" t="s">
        <v>5830</v>
      </c>
      <c r="D682" s="167">
        <v>45678.8</v>
      </c>
      <c r="E682">
        <v>1</v>
      </c>
      <c r="F682" s="167">
        <v>45678.8</v>
      </c>
      <c r="G682" s="167">
        <v>45678.844444444403</v>
      </c>
      <c r="H682" t="s">
        <v>7046</v>
      </c>
      <c r="I682" t="s">
        <v>1461</v>
      </c>
      <c r="J682">
        <v>6</v>
      </c>
      <c r="K682">
        <v>1</v>
      </c>
      <c r="L682" t="s">
        <v>1300</v>
      </c>
      <c r="M682" t="s">
        <v>5911</v>
      </c>
      <c r="N682" t="s">
        <v>1106</v>
      </c>
      <c r="O682" t="s">
        <v>1107</v>
      </c>
      <c r="P682" t="s">
        <v>1108</v>
      </c>
      <c r="Q682" t="s">
        <v>1109</v>
      </c>
      <c r="R682" t="s">
        <v>0</v>
      </c>
      <c r="T682" t="s">
        <v>7020</v>
      </c>
      <c r="U682">
        <v>3500</v>
      </c>
      <c r="V682" t="s">
        <v>7012</v>
      </c>
      <c r="X682">
        <v>0</v>
      </c>
      <c r="Y682">
        <v>0</v>
      </c>
      <c r="AA682">
        <v>0</v>
      </c>
      <c r="AB682">
        <v>3500</v>
      </c>
      <c r="AG682">
        <v>2025</v>
      </c>
      <c r="AH682">
        <v>1</v>
      </c>
      <c r="AI682" t="s">
        <v>7013</v>
      </c>
      <c r="AK682" t="s">
        <v>1515</v>
      </c>
    </row>
    <row r="683" spans="1:37" x14ac:dyDescent="0.25">
      <c r="A683" t="s">
        <v>1100</v>
      </c>
      <c r="B683" t="s">
        <v>7010</v>
      </c>
      <c r="C683" t="s">
        <v>5830</v>
      </c>
      <c r="D683" s="167">
        <v>45678.8</v>
      </c>
      <c r="E683">
        <v>1</v>
      </c>
      <c r="F683" s="167">
        <v>45678.8</v>
      </c>
      <c r="G683" s="167">
        <v>45678.844444444403</v>
      </c>
      <c r="H683" t="s">
        <v>7047</v>
      </c>
      <c r="I683" t="s">
        <v>1461</v>
      </c>
      <c r="J683">
        <v>6</v>
      </c>
      <c r="K683">
        <v>1</v>
      </c>
      <c r="L683" t="s">
        <v>1300</v>
      </c>
      <c r="M683" t="s">
        <v>5911</v>
      </c>
      <c r="N683" t="s">
        <v>1106</v>
      </c>
      <c r="O683" t="s">
        <v>1107</v>
      </c>
      <c r="P683" t="s">
        <v>1108</v>
      </c>
      <c r="Q683" t="s">
        <v>1109</v>
      </c>
      <c r="R683" t="s">
        <v>0</v>
      </c>
      <c r="T683" t="s">
        <v>7020</v>
      </c>
      <c r="U683">
        <v>3500</v>
      </c>
      <c r="V683" t="s">
        <v>7012</v>
      </c>
      <c r="X683">
        <v>0</v>
      </c>
      <c r="Y683">
        <v>0</v>
      </c>
      <c r="AA683">
        <v>0</v>
      </c>
      <c r="AB683">
        <v>3500</v>
      </c>
      <c r="AG683">
        <v>2025</v>
      </c>
      <c r="AH683">
        <v>1</v>
      </c>
      <c r="AI683" t="s">
        <v>7013</v>
      </c>
      <c r="AK683" t="s">
        <v>1515</v>
      </c>
    </row>
    <row r="684" spans="1:37" x14ac:dyDescent="0.25">
      <c r="A684" t="s">
        <v>1100</v>
      </c>
      <c r="B684" t="s">
        <v>7010</v>
      </c>
      <c r="C684" t="s">
        <v>5830</v>
      </c>
      <c r="D684" s="167">
        <v>45678.8</v>
      </c>
      <c r="E684">
        <v>1</v>
      </c>
      <c r="F684" s="167">
        <v>45678.8</v>
      </c>
      <c r="G684" s="167">
        <v>45678.844444444403</v>
      </c>
      <c r="H684" t="s">
        <v>7048</v>
      </c>
      <c r="I684" t="s">
        <v>1460</v>
      </c>
      <c r="J684">
        <v>6</v>
      </c>
      <c r="K684">
        <v>1</v>
      </c>
      <c r="L684" t="s">
        <v>1300</v>
      </c>
      <c r="M684" t="s">
        <v>5911</v>
      </c>
      <c r="N684" t="s">
        <v>1106</v>
      </c>
      <c r="O684" t="s">
        <v>1107</v>
      </c>
      <c r="P684" t="s">
        <v>1108</v>
      </c>
      <c r="Q684" t="s">
        <v>1109</v>
      </c>
      <c r="R684" t="s">
        <v>0</v>
      </c>
      <c r="U684">
        <v>840</v>
      </c>
      <c r="V684" t="s">
        <v>7012</v>
      </c>
      <c r="X684">
        <v>0</v>
      </c>
      <c r="Y684">
        <v>0</v>
      </c>
      <c r="AA684">
        <v>0</v>
      </c>
      <c r="AB684">
        <v>840</v>
      </c>
      <c r="AG684">
        <v>2025</v>
      </c>
      <c r="AH684">
        <v>1</v>
      </c>
      <c r="AI684" t="s">
        <v>7013</v>
      </c>
      <c r="AK684" t="s">
        <v>1515</v>
      </c>
    </row>
    <row r="685" spans="1:37" x14ac:dyDescent="0.25">
      <c r="A685" t="s">
        <v>1100</v>
      </c>
      <c r="B685" t="s">
        <v>7010</v>
      </c>
      <c r="C685" t="s">
        <v>5830</v>
      </c>
      <c r="D685" s="167">
        <v>45678.8</v>
      </c>
      <c r="E685">
        <v>1</v>
      </c>
      <c r="F685" s="167">
        <v>45678.8</v>
      </c>
      <c r="G685" s="167">
        <v>45678.844444444403</v>
      </c>
      <c r="H685" t="s">
        <v>7049</v>
      </c>
      <c r="I685" t="s">
        <v>1503</v>
      </c>
      <c r="J685">
        <v>6</v>
      </c>
      <c r="K685">
        <v>1</v>
      </c>
      <c r="L685" t="s">
        <v>1300</v>
      </c>
      <c r="M685" t="s">
        <v>5911</v>
      </c>
      <c r="N685" t="s">
        <v>1106</v>
      </c>
      <c r="O685" t="s">
        <v>1107</v>
      </c>
      <c r="P685" t="s">
        <v>1108</v>
      </c>
      <c r="Q685" t="s">
        <v>1109</v>
      </c>
      <c r="R685" t="s">
        <v>0</v>
      </c>
      <c r="U685">
        <v>1050</v>
      </c>
      <c r="V685" t="s">
        <v>7012</v>
      </c>
      <c r="X685">
        <v>0</v>
      </c>
      <c r="Y685">
        <v>0</v>
      </c>
      <c r="AA685">
        <v>0</v>
      </c>
      <c r="AB685">
        <v>1050</v>
      </c>
      <c r="AG685">
        <v>2025</v>
      </c>
      <c r="AH685">
        <v>1</v>
      </c>
      <c r="AI685" t="s">
        <v>7013</v>
      </c>
      <c r="AK685" t="s">
        <v>1515</v>
      </c>
    </row>
    <row r="686" spans="1:37" x14ac:dyDescent="0.25">
      <c r="A686" t="s">
        <v>1100</v>
      </c>
      <c r="B686" t="s">
        <v>7010</v>
      </c>
      <c r="C686" t="s">
        <v>5830</v>
      </c>
      <c r="D686" s="167">
        <v>45678.8</v>
      </c>
      <c r="E686">
        <v>1</v>
      </c>
      <c r="F686" s="167">
        <v>45678.8</v>
      </c>
      <c r="G686" s="167">
        <v>45678.844444444403</v>
      </c>
      <c r="H686" t="s">
        <v>7050</v>
      </c>
      <c r="I686" t="s">
        <v>1457</v>
      </c>
      <c r="J686">
        <v>6</v>
      </c>
      <c r="K686">
        <v>1</v>
      </c>
      <c r="L686" t="s">
        <v>1300</v>
      </c>
      <c r="M686" t="s">
        <v>5911</v>
      </c>
      <c r="N686" t="s">
        <v>1106</v>
      </c>
      <c r="O686" t="s">
        <v>1107</v>
      </c>
      <c r="P686" t="s">
        <v>1108</v>
      </c>
      <c r="Q686" t="s">
        <v>1109</v>
      </c>
      <c r="R686" t="s">
        <v>0</v>
      </c>
      <c r="U686">
        <v>420</v>
      </c>
      <c r="V686" t="s">
        <v>7012</v>
      </c>
      <c r="X686">
        <v>0</v>
      </c>
      <c r="Y686">
        <v>0</v>
      </c>
      <c r="AA686">
        <v>0</v>
      </c>
      <c r="AB686">
        <v>420</v>
      </c>
      <c r="AG686">
        <v>2025</v>
      </c>
      <c r="AH686">
        <v>1</v>
      </c>
      <c r="AI686" t="s">
        <v>7013</v>
      </c>
      <c r="AK686" t="s">
        <v>1515</v>
      </c>
    </row>
    <row r="687" spans="1:37" x14ac:dyDescent="0.25">
      <c r="A687" t="s">
        <v>1100</v>
      </c>
      <c r="B687" t="s">
        <v>7010</v>
      </c>
      <c r="C687" t="s">
        <v>5830</v>
      </c>
      <c r="D687" s="167">
        <v>45678.8</v>
      </c>
      <c r="E687">
        <v>1</v>
      </c>
      <c r="F687" s="167">
        <v>45678.8</v>
      </c>
      <c r="G687" s="167">
        <v>45678.844444444403</v>
      </c>
      <c r="H687" t="s">
        <v>7051</v>
      </c>
      <c r="I687" t="s">
        <v>1457</v>
      </c>
      <c r="J687">
        <v>6</v>
      </c>
      <c r="K687">
        <v>1</v>
      </c>
      <c r="L687" t="s">
        <v>1300</v>
      </c>
      <c r="M687" t="s">
        <v>5911</v>
      </c>
      <c r="N687" t="s">
        <v>1106</v>
      </c>
      <c r="O687" t="s">
        <v>1107</v>
      </c>
      <c r="P687" t="s">
        <v>1108</v>
      </c>
      <c r="Q687" t="s">
        <v>1109</v>
      </c>
      <c r="R687" t="s">
        <v>0</v>
      </c>
      <c r="U687">
        <v>420</v>
      </c>
      <c r="V687" t="s">
        <v>7012</v>
      </c>
      <c r="X687">
        <v>0</v>
      </c>
      <c r="Y687">
        <v>0</v>
      </c>
      <c r="AA687">
        <v>0</v>
      </c>
      <c r="AB687">
        <v>420</v>
      </c>
      <c r="AG687">
        <v>2025</v>
      </c>
      <c r="AH687">
        <v>1</v>
      </c>
      <c r="AI687" t="s">
        <v>7013</v>
      </c>
      <c r="AK687" t="s">
        <v>1515</v>
      </c>
    </row>
    <row r="688" spans="1:37" x14ac:dyDescent="0.25">
      <c r="A688" t="s">
        <v>1100</v>
      </c>
      <c r="B688" t="s">
        <v>7010</v>
      </c>
      <c r="C688" t="s">
        <v>5830</v>
      </c>
      <c r="D688" s="167">
        <v>45678.8</v>
      </c>
      <c r="E688">
        <v>1</v>
      </c>
      <c r="F688" s="167">
        <v>45678.8</v>
      </c>
      <c r="G688" s="167">
        <v>45678.844444444403</v>
      </c>
      <c r="H688" t="s">
        <v>7052</v>
      </c>
      <c r="I688" t="s">
        <v>1457</v>
      </c>
      <c r="J688">
        <v>6</v>
      </c>
      <c r="K688">
        <v>1</v>
      </c>
      <c r="L688" t="s">
        <v>1300</v>
      </c>
      <c r="M688" t="s">
        <v>5911</v>
      </c>
      <c r="N688" t="s">
        <v>1106</v>
      </c>
      <c r="O688" t="s">
        <v>1107</v>
      </c>
      <c r="P688" t="s">
        <v>1108</v>
      </c>
      <c r="Q688" t="s">
        <v>1109</v>
      </c>
      <c r="R688" t="s">
        <v>0</v>
      </c>
      <c r="U688">
        <v>420</v>
      </c>
      <c r="V688" t="s">
        <v>7012</v>
      </c>
      <c r="X688">
        <v>0</v>
      </c>
      <c r="Y688">
        <v>0</v>
      </c>
      <c r="AA688">
        <v>0</v>
      </c>
      <c r="AB688">
        <v>420</v>
      </c>
      <c r="AG688">
        <v>2025</v>
      </c>
      <c r="AH688">
        <v>1</v>
      </c>
      <c r="AI688" t="s">
        <v>7013</v>
      </c>
      <c r="AK688" t="s">
        <v>1515</v>
      </c>
    </row>
    <row r="689" spans="1:38" x14ac:dyDescent="0.25">
      <c r="A689" t="s">
        <v>1100</v>
      </c>
      <c r="B689" t="s">
        <v>7010</v>
      </c>
      <c r="C689" t="s">
        <v>5830</v>
      </c>
      <c r="D689" s="167">
        <v>45678.8</v>
      </c>
      <c r="E689">
        <v>1</v>
      </c>
      <c r="F689" s="167">
        <v>45678.8</v>
      </c>
      <c r="G689" s="167">
        <v>45678.844444444403</v>
      </c>
      <c r="H689" t="s">
        <v>7053</v>
      </c>
      <c r="I689" t="s">
        <v>1457</v>
      </c>
      <c r="J689">
        <v>6</v>
      </c>
      <c r="K689">
        <v>1</v>
      </c>
      <c r="L689" t="s">
        <v>1300</v>
      </c>
      <c r="M689" t="s">
        <v>5911</v>
      </c>
      <c r="N689" t="s">
        <v>1106</v>
      </c>
      <c r="O689" t="s">
        <v>1107</v>
      </c>
      <c r="P689" t="s">
        <v>1108</v>
      </c>
      <c r="Q689" t="s">
        <v>1109</v>
      </c>
      <c r="R689" t="s">
        <v>0</v>
      </c>
      <c r="U689">
        <v>420</v>
      </c>
      <c r="V689" t="s">
        <v>7012</v>
      </c>
      <c r="X689">
        <v>0</v>
      </c>
      <c r="Y689">
        <v>0</v>
      </c>
      <c r="AA689">
        <v>0</v>
      </c>
      <c r="AB689">
        <v>420</v>
      </c>
      <c r="AG689">
        <v>2025</v>
      </c>
      <c r="AH689">
        <v>1</v>
      </c>
      <c r="AI689" t="s">
        <v>7013</v>
      </c>
      <c r="AK689" t="s">
        <v>1515</v>
      </c>
    </row>
    <row r="690" spans="1:38" x14ac:dyDescent="0.25">
      <c r="A690" t="s">
        <v>1100</v>
      </c>
      <c r="B690" t="s">
        <v>7010</v>
      </c>
      <c r="C690" t="s">
        <v>5830</v>
      </c>
      <c r="D690" s="167">
        <v>45678.8</v>
      </c>
      <c r="E690">
        <v>1</v>
      </c>
      <c r="F690" s="167">
        <v>45678.8</v>
      </c>
      <c r="G690" s="167">
        <v>45678.844444444403</v>
      </c>
      <c r="H690" t="s">
        <v>7054</v>
      </c>
      <c r="I690" t="s">
        <v>1457</v>
      </c>
      <c r="J690">
        <v>6</v>
      </c>
      <c r="K690">
        <v>1</v>
      </c>
      <c r="L690" t="s">
        <v>1300</v>
      </c>
      <c r="M690" t="s">
        <v>5911</v>
      </c>
      <c r="N690" t="s">
        <v>1106</v>
      </c>
      <c r="O690" t="s">
        <v>1107</v>
      </c>
      <c r="P690" t="s">
        <v>1108</v>
      </c>
      <c r="Q690" t="s">
        <v>1109</v>
      </c>
      <c r="R690" t="s">
        <v>0</v>
      </c>
      <c r="U690">
        <v>420</v>
      </c>
      <c r="V690" t="s">
        <v>7012</v>
      </c>
      <c r="X690">
        <v>0</v>
      </c>
      <c r="Y690">
        <v>0</v>
      </c>
      <c r="AA690">
        <v>0</v>
      </c>
      <c r="AB690">
        <v>420</v>
      </c>
      <c r="AG690">
        <v>2025</v>
      </c>
      <c r="AH690">
        <v>1</v>
      </c>
      <c r="AI690" t="s">
        <v>7013</v>
      </c>
      <c r="AK690" t="s">
        <v>1515</v>
      </c>
    </row>
    <row r="691" spans="1:38" x14ac:dyDescent="0.25">
      <c r="A691" t="s">
        <v>1100</v>
      </c>
      <c r="B691" t="s">
        <v>7010</v>
      </c>
      <c r="C691" t="s">
        <v>5830</v>
      </c>
      <c r="D691" s="167">
        <v>45678.8</v>
      </c>
      <c r="E691">
        <v>1</v>
      </c>
      <c r="F691" s="167">
        <v>45678.8</v>
      </c>
      <c r="G691" s="167">
        <v>45678.844444444403</v>
      </c>
      <c r="H691" t="s">
        <v>7055</v>
      </c>
      <c r="I691" t="s">
        <v>1456</v>
      </c>
      <c r="J691">
        <v>6</v>
      </c>
      <c r="K691">
        <v>1</v>
      </c>
      <c r="L691" t="s">
        <v>1300</v>
      </c>
      <c r="M691" t="s">
        <v>5911</v>
      </c>
      <c r="N691" t="s">
        <v>1106</v>
      </c>
      <c r="O691" t="s">
        <v>1107</v>
      </c>
      <c r="P691" t="s">
        <v>1108</v>
      </c>
      <c r="Q691" t="s">
        <v>1109</v>
      </c>
      <c r="R691" t="s">
        <v>0</v>
      </c>
      <c r="U691">
        <v>595</v>
      </c>
      <c r="V691" t="s">
        <v>7012</v>
      </c>
      <c r="X691">
        <v>0</v>
      </c>
      <c r="Y691">
        <v>0</v>
      </c>
      <c r="AA691">
        <v>0</v>
      </c>
      <c r="AB691">
        <v>595</v>
      </c>
      <c r="AG691">
        <v>2025</v>
      </c>
      <c r="AH691">
        <v>1</v>
      </c>
      <c r="AI691" t="s">
        <v>7013</v>
      </c>
      <c r="AK691" t="s">
        <v>1515</v>
      </c>
    </row>
    <row r="692" spans="1:38" x14ac:dyDescent="0.25">
      <c r="A692" t="s">
        <v>1100</v>
      </c>
      <c r="B692" t="s">
        <v>7010</v>
      </c>
      <c r="C692" t="s">
        <v>5830</v>
      </c>
      <c r="D692" s="167">
        <v>45678.8</v>
      </c>
      <c r="E692">
        <v>1</v>
      </c>
      <c r="F692" s="167">
        <v>45678.8</v>
      </c>
      <c r="G692" s="167">
        <v>45678.844444444403</v>
      </c>
      <c r="H692" t="s">
        <v>7056</v>
      </c>
      <c r="I692" t="s">
        <v>1456</v>
      </c>
      <c r="J692">
        <v>6</v>
      </c>
      <c r="K692">
        <v>1</v>
      </c>
      <c r="L692" t="s">
        <v>1300</v>
      </c>
      <c r="M692" t="s">
        <v>5911</v>
      </c>
      <c r="N692" t="s">
        <v>1106</v>
      </c>
      <c r="O692" t="s">
        <v>1107</v>
      </c>
      <c r="P692" t="s">
        <v>1108</v>
      </c>
      <c r="Q692" t="s">
        <v>1109</v>
      </c>
      <c r="R692" t="s">
        <v>0</v>
      </c>
      <c r="U692">
        <v>595</v>
      </c>
      <c r="V692" t="s">
        <v>7012</v>
      </c>
      <c r="X692">
        <v>0</v>
      </c>
      <c r="Y692">
        <v>0</v>
      </c>
      <c r="AA692">
        <v>0</v>
      </c>
      <c r="AB692">
        <v>595</v>
      </c>
      <c r="AG692">
        <v>2025</v>
      </c>
      <c r="AH692">
        <v>1</v>
      </c>
      <c r="AI692" t="s">
        <v>7013</v>
      </c>
      <c r="AK692" t="s">
        <v>1515</v>
      </c>
    </row>
    <row r="693" spans="1:38" x14ac:dyDescent="0.25">
      <c r="A693" t="s">
        <v>1100</v>
      </c>
      <c r="B693" t="s">
        <v>7057</v>
      </c>
      <c r="C693" t="s">
        <v>7058</v>
      </c>
      <c r="D693" s="167">
        <v>45679.516666666699</v>
      </c>
      <c r="E693">
        <v>1</v>
      </c>
      <c r="F693" s="167">
        <v>45679.516666666699</v>
      </c>
      <c r="G693" s="167">
        <v>45679.542361111096</v>
      </c>
      <c r="H693" t="s">
        <v>7059</v>
      </c>
      <c r="I693" t="s">
        <v>1430</v>
      </c>
      <c r="J693">
        <v>6</v>
      </c>
      <c r="K693">
        <v>1</v>
      </c>
      <c r="L693" t="s">
        <v>1111</v>
      </c>
      <c r="M693" t="s">
        <v>1437</v>
      </c>
      <c r="N693" t="s">
        <v>1106</v>
      </c>
      <c r="O693" t="s">
        <v>1107</v>
      </c>
      <c r="P693" t="s">
        <v>1108</v>
      </c>
      <c r="Q693" t="s">
        <v>1109</v>
      </c>
      <c r="R693" t="s">
        <v>0</v>
      </c>
      <c r="U693">
        <v>70</v>
      </c>
      <c r="V693" t="s">
        <v>7060</v>
      </c>
      <c r="X693">
        <v>0</v>
      </c>
      <c r="Y693">
        <v>0</v>
      </c>
      <c r="AA693">
        <v>0</v>
      </c>
      <c r="AB693">
        <v>70</v>
      </c>
      <c r="AG693">
        <v>2025</v>
      </c>
      <c r="AH693">
        <v>1</v>
      </c>
      <c r="AI693" t="s">
        <v>7061</v>
      </c>
      <c r="AK693" t="s">
        <v>1515</v>
      </c>
    </row>
    <row r="694" spans="1:38" x14ac:dyDescent="0.25">
      <c r="A694" t="s">
        <v>1100</v>
      </c>
      <c r="B694" t="s">
        <v>7057</v>
      </c>
      <c r="C694" t="s">
        <v>7058</v>
      </c>
      <c r="D694" s="167">
        <v>45679.516666666699</v>
      </c>
      <c r="E694">
        <v>1</v>
      </c>
      <c r="F694" s="167">
        <v>45679.516666666699</v>
      </c>
      <c r="G694" s="167">
        <v>45679.542361111096</v>
      </c>
      <c r="H694" t="s">
        <v>7062</v>
      </c>
      <c r="I694" t="s">
        <v>1424</v>
      </c>
      <c r="J694">
        <v>6</v>
      </c>
      <c r="K694">
        <v>1</v>
      </c>
      <c r="L694" t="s">
        <v>1111</v>
      </c>
      <c r="M694" t="s">
        <v>1437</v>
      </c>
      <c r="N694" t="s">
        <v>1106</v>
      </c>
      <c r="O694" t="s">
        <v>1107</v>
      </c>
      <c r="P694" t="s">
        <v>1108</v>
      </c>
      <c r="Q694" t="s">
        <v>1109</v>
      </c>
      <c r="R694" t="s">
        <v>0</v>
      </c>
      <c r="U694">
        <v>0</v>
      </c>
      <c r="V694" t="s">
        <v>7060</v>
      </c>
      <c r="X694">
        <v>0</v>
      </c>
      <c r="Y694">
        <v>0</v>
      </c>
      <c r="AA694">
        <v>0</v>
      </c>
      <c r="AB694">
        <v>0</v>
      </c>
      <c r="AG694">
        <v>2025</v>
      </c>
      <c r="AH694">
        <v>1</v>
      </c>
      <c r="AI694" t="s">
        <v>7061</v>
      </c>
      <c r="AK694" t="s">
        <v>1515</v>
      </c>
    </row>
    <row r="695" spans="1:38" x14ac:dyDescent="0.25">
      <c r="A695" t="s">
        <v>1100</v>
      </c>
      <c r="B695" t="s">
        <v>7057</v>
      </c>
      <c r="C695" t="s">
        <v>7058</v>
      </c>
      <c r="D695" s="167">
        <v>45679.516666666699</v>
      </c>
      <c r="E695">
        <v>1</v>
      </c>
      <c r="F695" s="167">
        <v>45679.516666666699</v>
      </c>
      <c r="G695" s="167">
        <v>45679.542361111096</v>
      </c>
      <c r="H695" t="s">
        <v>7063</v>
      </c>
      <c r="I695" t="s">
        <v>1431</v>
      </c>
      <c r="J695">
        <v>6</v>
      </c>
      <c r="K695">
        <v>1</v>
      </c>
      <c r="L695" t="s">
        <v>1111</v>
      </c>
      <c r="M695" t="s">
        <v>1437</v>
      </c>
      <c r="N695" t="s">
        <v>1106</v>
      </c>
      <c r="O695" t="s">
        <v>1107</v>
      </c>
      <c r="P695" t="s">
        <v>1108</v>
      </c>
      <c r="Q695" t="s">
        <v>1109</v>
      </c>
      <c r="R695" t="s">
        <v>0</v>
      </c>
      <c r="U695">
        <v>105</v>
      </c>
      <c r="V695" t="s">
        <v>7060</v>
      </c>
      <c r="X695">
        <v>0</v>
      </c>
      <c r="Y695">
        <v>0</v>
      </c>
      <c r="AA695">
        <v>0</v>
      </c>
      <c r="AB695">
        <v>105</v>
      </c>
      <c r="AG695">
        <v>2025</v>
      </c>
      <c r="AH695">
        <v>1</v>
      </c>
      <c r="AI695" t="s">
        <v>7061</v>
      </c>
      <c r="AK695" t="s">
        <v>1515</v>
      </c>
    </row>
    <row r="696" spans="1:38" x14ac:dyDescent="0.25">
      <c r="A696" t="s">
        <v>1100</v>
      </c>
      <c r="B696" t="s">
        <v>7064</v>
      </c>
      <c r="C696" t="s">
        <v>7058</v>
      </c>
      <c r="D696" s="167">
        <v>45679.541666666701</v>
      </c>
      <c r="E696">
        <v>1</v>
      </c>
      <c r="F696" s="167">
        <v>45679.541666666701</v>
      </c>
      <c r="G696" s="167">
        <v>45679.547222222202</v>
      </c>
      <c r="H696" t="s">
        <v>7065</v>
      </c>
      <c r="I696" t="s">
        <v>1438</v>
      </c>
      <c r="J696">
        <v>6</v>
      </c>
      <c r="K696">
        <v>1</v>
      </c>
      <c r="L696" t="s">
        <v>1110</v>
      </c>
      <c r="M696" t="s">
        <v>1429</v>
      </c>
      <c r="N696" t="s">
        <v>1106</v>
      </c>
      <c r="O696" t="s">
        <v>1107</v>
      </c>
      <c r="P696" t="s">
        <v>1108</v>
      </c>
      <c r="Q696" t="s">
        <v>1109</v>
      </c>
      <c r="R696" t="s">
        <v>7066</v>
      </c>
      <c r="S696" t="s">
        <v>5732</v>
      </c>
      <c r="U696">
        <v>56</v>
      </c>
      <c r="V696" t="s">
        <v>2437</v>
      </c>
      <c r="W696" s="167">
        <v>45692.909027777801</v>
      </c>
      <c r="X696">
        <v>56</v>
      </c>
      <c r="Y696">
        <v>0</v>
      </c>
      <c r="Z696">
        <v>0</v>
      </c>
      <c r="AA696">
        <v>0</v>
      </c>
      <c r="AB696">
        <v>0</v>
      </c>
      <c r="AC696" t="s">
        <v>0</v>
      </c>
      <c r="AG696">
        <v>2025</v>
      </c>
      <c r="AH696">
        <v>1</v>
      </c>
      <c r="AI696" t="s">
        <v>7067</v>
      </c>
      <c r="AJ696" s="161">
        <v>45689</v>
      </c>
      <c r="AK696" t="s">
        <v>1426</v>
      </c>
    </row>
    <row r="697" spans="1:38" x14ac:dyDescent="0.25">
      <c r="A697" t="s">
        <v>1100</v>
      </c>
      <c r="B697" t="s">
        <v>7064</v>
      </c>
      <c r="C697" t="s">
        <v>7058</v>
      </c>
      <c r="D697" s="167">
        <v>45679.541666666701</v>
      </c>
      <c r="E697">
        <v>1</v>
      </c>
      <c r="F697" s="167">
        <v>45679.541666666701</v>
      </c>
      <c r="G697" s="167">
        <v>45679.547222222202</v>
      </c>
      <c r="H697" t="s">
        <v>7068</v>
      </c>
      <c r="I697" t="s">
        <v>1440</v>
      </c>
      <c r="J697">
        <v>6</v>
      </c>
      <c r="K697">
        <v>1</v>
      </c>
      <c r="L697" t="s">
        <v>1110</v>
      </c>
      <c r="M697" t="s">
        <v>1429</v>
      </c>
      <c r="N697" t="s">
        <v>1106</v>
      </c>
      <c r="O697" t="s">
        <v>1107</v>
      </c>
      <c r="P697" t="s">
        <v>1108</v>
      </c>
      <c r="Q697" t="s">
        <v>1109</v>
      </c>
      <c r="R697" t="s">
        <v>7066</v>
      </c>
      <c r="S697" t="s">
        <v>5732</v>
      </c>
      <c r="U697">
        <v>70</v>
      </c>
      <c r="V697" t="s">
        <v>2437</v>
      </c>
      <c r="W697" s="167">
        <v>45692.909027777801</v>
      </c>
      <c r="X697">
        <v>70</v>
      </c>
      <c r="Y697">
        <v>0</v>
      </c>
      <c r="Z697">
        <v>0</v>
      </c>
      <c r="AA697">
        <v>0</v>
      </c>
      <c r="AB697">
        <v>0</v>
      </c>
      <c r="AC697" t="s">
        <v>0</v>
      </c>
      <c r="AG697">
        <v>2025</v>
      </c>
      <c r="AH697">
        <v>1</v>
      </c>
      <c r="AI697" t="s">
        <v>7067</v>
      </c>
      <c r="AJ697" s="161">
        <v>45689</v>
      </c>
      <c r="AK697" t="s">
        <v>1426</v>
      </c>
    </row>
    <row r="698" spans="1:38" x14ac:dyDescent="0.25">
      <c r="A698" t="s">
        <v>1100</v>
      </c>
      <c r="B698" t="s">
        <v>7064</v>
      </c>
      <c r="C698" t="s">
        <v>7058</v>
      </c>
      <c r="D698" s="167">
        <v>45679.541666666701</v>
      </c>
      <c r="E698">
        <v>1</v>
      </c>
      <c r="F698" s="167">
        <v>45679.541666666701</v>
      </c>
      <c r="G698" s="167">
        <v>45679.547222222202</v>
      </c>
      <c r="H698" t="s">
        <v>7069</v>
      </c>
      <c r="I698" t="s">
        <v>1441</v>
      </c>
      <c r="J698">
        <v>6</v>
      </c>
      <c r="K698">
        <v>1</v>
      </c>
      <c r="L698" t="s">
        <v>1110</v>
      </c>
      <c r="M698" t="s">
        <v>1429</v>
      </c>
      <c r="N698" t="s">
        <v>1106</v>
      </c>
      <c r="O698" t="s">
        <v>1107</v>
      </c>
      <c r="P698" t="s">
        <v>1108</v>
      </c>
      <c r="Q698" t="s">
        <v>1109</v>
      </c>
      <c r="R698" t="s">
        <v>7066</v>
      </c>
      <c r="S698" t="s">
        <v>5732</v>
      </c>
      <c r="U698">
        <v>52.5</v>
      </c>
      <c r="V698" t="s">
        <v>2437</v>
      </c>
      <c r="W698" s="167">
        <v>45692.909027777801</v>
      </c>
      <c r="X698">
        <v>52.5</v>
      </c>
      <c r="Y698">
        <v>0</v>
      </c>
      <c r="Z698">
        <v>0</v>
      </c>
      <c r="AA698">
        <v>0</v>
      </c>
      <c r="AB698">
        <v>0</v>
      </c>
      <c r="AC698" t="s">
        <v>0</v>
      </c>
      <c r="AG698">
        <v>2025</v>
      </c>
      <c r="AH698">
        <v>1</v>
      </c>
      <c r="AI698" t="s">
        <v>7067</v>
      </c>
      <c r="AJ698" s="161">
        <v>45689</v>
      </c>
      <c r="AK698" t="s">
        <v>1426</v>
      </c>
    </row>
    <row r="699" spans="1:38" x14ac:dyDescent="0.25">
      <c r="A699" t="s">
        <v>1100</v>
      </c>
      <c r="B699" t="s">
        <v>7070</v>
      </c>
      <c r="C699" t="s">
        <v>2398</v>
      </c>
      <c r="D699" s="167">
        <v>45679.583333333299</v>
      </c>
      <c r="E699">
        <v>1</v>
      </c>
      <c r="F699" s="167">
        <v>45679.583333333299</v>
      </c>
      <c r="G699" s="167">
        <v>45679.636805555601</v>
      </c>
      <c r="H699" t="s">
        <v>7071</v>
      </c>
      <c r="I699" t="s">
        <v>1424</v>
      </c>
      <c r="J699">
        <v>6</v>
      </c>
      <c r="K699">
        <v>1</v>
      </c>
      <c r="L699" t="s">
        <v>1105</v>
      </c>
      <c r="M699" t="s">
        <v>1425</v>
      </c>
      <c r="N699" t="s">
        <v>1106</v>
      </c>
      <c r="O699" t="s">
        <v>1107</v>
      </c>
      <c r="P699" t="s">
        <v>1108</v>
      </c>
      <c r="Q699" t="s">
        <v>1109</v>
      </c>
      <c r="R699" t="s">
        <v>7072</v>
      </c>
      <c r="S699" t="s">
        <v>5732</v>
      </c>
      <c r="U699">
        <v>0</v>
      </c>
      <c r="V699" t="s">
        <v>2400</v>
      </c>
      <c r="W699" s="167">
        <v>45692.902777777803</v>
      </c>
      <c r="X699">
        <v>0</v>
      </c>
      <c r="Y699">
        <v>0</v>
      </c>
      <c r="Z699">
        <v>0</v>
      </c>
      <c r="AA699">
        <v>0</v>
      </c>
      <c r="AB699">
        <v>0</v>
      </c>
      <c r="AC699" t="s">
        <v>0</v>
      </c>
      <c r="AG699">
        <v>2025</v>
      </c>
      <c r="AH699">
        <v>1</v>
      </c>
      <c r="AI699" t="s">
        <v>7073</v>
      </c>
      <c r="AJ699" s="161">
        <v>45689</v>
      </c>
      <c r="AK699" t="s">
        <v>1426</v>
      </c>
      <c r="AL699" t="s">
        <v>5686</v>
      </c>
    </row>
    <row r="700" spans="1:38" x14ac:dyDescent="0.25">
      <c r="A700" t="s">
        <v>1100</v>
      </c>
      <c r="B700" t="s">
        <v>7070</v>
      </c>
      <c r="C700" t="s">
        <v>2398</v>
      </c>
      <c r="D700" s="167">
        <v>45679.583333333299</v>
      </c>
      <c r="E700">
        <v>1</v>
      </c>
      <c r="F700" s="167">
        <v>45679.583333333299</v>
      </c>
      <c r="G700" s="167">
        <v>45679.636805555601</v>
      </c>
      <c r="H700" t="s">
        <v>7074</v>
      </c>
      <c r="I700" t="s">
        <v>1432</v>
      </c>
      <c r="J700">
        <v>6</v>
      </c>
      <c r="K700">
        <v>1</v>
      </c>
      <c r="L700" t="s">
        <v>1105</v>
      </c>
      <c r="M700" t="s">
        <v>1425</v>
      </c>
      <c r="N700" t="s">
        <v>1106</v>
      </c>
      <c r="O700" t="s">
        <v>1107</v>
      </c>
      <c r="P700" t="s">
        <v>1108</v>
      </c>
      <c r="Q700" t="s">
        <v>1109</v>
      </c>
      <c r="R700" t="s">
        <v>7072</v>
      </c>
      <c r="S700" t="s">
        <v>5732</v>
      </c>
      <c r="U700">
        <v>308</v>
      </c>
      <c r="V700" t="s">
        <v>2400</v>
      </c>
      <c r="W700" s="167">
        <v>45692.902777777803</v>
      </c>
      <c r="X700">
        <v>308</v>
      </c>
      <c r="Y700">
        <v>0</v>
      </c>
      <c r="Z700">
        <v>0</v>
      </c>
      <c r="AA700">
        <v>0</v>
      </c>
      <c r="AB700">
        <v>0</v>
      </c>
      <c r="AC700" t="s">
        <v>0</v>
      </c>
      <c r="AG700">
        <v>2025</v>
      </c>
      <c r="AH700">
        <v>1</v>
      </c>
      <c r="AI700" t="s">
        <v>7073</v>
      </c>
      <c r="AJ700" s="161">
        <v>45689</v>
      </c>
      <c r="AK700" t="s">
        <v>1426</v>
      </c>
    </row>
    <row r="701" spans="1:38" x14ac:dyDescent="0.25">
      <c r="A701" t="s">
        <v>1100</v>
      </c>
      <c r="B701" t="s">
        <v>7070</v>
      </c>
      <c r="C701" t="s">
        <v>2398</v>
      </c>
      <c r="D701" s="167">
        <v>45679.583333333299</v>
      </c>
      <c r="E701">
        <v>1</v>
      </c>
      <c r="F701" s="167">
        <v>45679.583333333299</v>
      </c>
      <c r="G701" s="167">
        <v>45679.636805555601</v>
      </c>
      <c r="H701" t="s">
        <v>7075</v>
      </c>
      <c r="I701" t="s">
        <v>1432</v>
      </c>
      <c r="J701">
        <v>6</v>
      </c>
      <c r="K701">
        <v>1</v>
      </c>
      <c r="L701" t="s">
        <v>1105</v>
      </c>
      <c r="M701" t="s">
        <v>1425</v>
      </c>
      <c r="N701" t="s">
        <v>1106</v>
      </c>
      <c r="O701" t="s">
        <v>1107</v>
      </c>
      <c r="P701" t="s">
        <v>1108</v>
      </c>
      <c r="Q701" t="s">
        <v>1109</v>
      </c>
      <c r="R701" t="s">
        <v>7072</v>
      </c>
      <c r="S701" t="s">
        <v>5732</v>
      </c>
      <c r="U701">
        <v>308</v>
      </c>
      <c r="V701" t="s">
        <v>2400</v>
      </c>
      <c r="W701" s="167">
        <v>45692.902777777803</v>
      </c>
      <c r="X701">
        <v>308</v>
      </c>
      <c r="Y701">
        <v>0</v>
      </c>
      <c r="Z701">
        <v>0</v>
      </c>
      <c r="AA701">
        <v>0</v>
      </c>
      <c r="AB701">
        <v>0</v>
      </c>
      <c r="AC701" t="s">
        <v>0</v>
      </c>
      <c r="AG701">
        <v>2025</v>
      </c>
      <c r="AH701">
        <v>1</v>
      </c>
      <c r="AI701" t="s">
        <v>7073</v>
      </c>
      <c r="AJ701" s="161">
        <v>45689</v>
      </c>
      <c r="AK701" t="s">
        <v>1426</v>
      </c>
    </row>
    <row r="702" spans="1:38" x14ac:dyDescent="0.25">
      <c r="A702" t="s">
        <v>1100</v>
      </c>
      <c r="B702" t="s">
        <v>7076</v>
      </c>
      <c r="C702" t="s">
        <v>6735</v>
      </c>
      <c r="D702" s="167">
        <v>45679.625694444403</v>
      </c>
      <c r="E702">
        <v>1</v>
      </c>
      <c r="F702" s="167">
        <v>45679.625694444403</v>
      </c>
      <c r="G702" s="167">
        <v>45679.630555555603</v>
      </c>
      <c r="H702" t="s">
        <v>7077</v>
      </c>
      <c r="I702" t="s">
        <v>1424</v>
      </c>
      <c r="J702">
        <v>6</v>
      </c>
      <c r="K702">
        <v>1</v>
      </c>
      <c r="L702" t="s">
        <v>1300</v>
      </c>
      <c r="M702" t="s">
        <v>5911</v>
      </c>
      <c r="N702" t="s">
        <v>1166</v>
      </c>
      <c r="O702" t="s">
        <v>1167</v>
      </c>
      <c r="P702" t="s">
        <v>1166</v>
      </c>
      <c r="Q702" t="s">
        <v>1167</v>
      </c>
      <c r="R702" t="s">
        <v>0</v>
      </c>
      <c r="T702" t="s">
        <v>7078</v>
      </c>
      <c r="U702">
        <v>28</v>
      </c>
      <c r="V702" t="s">
        <v>7079</v>
      </c>
      <c r="X702">
        <v>0</v>
      </c>
      <c r="Y702">
        <v>0</v>
      </c>
      <c r="AA702">
        <v>0</v>
      </c>
      <c r="AB702">
        <v>28</v>
      </c>
      <c r="AG702">
        <v>2025</v>
      </c>
      <c r="AH702">
        <v>1</v>
      </c>
      <c r="AI702" t="s">
        <v>7080</v>
      </c>
      <c r="AK702" t="s">
        <v>1515</v>
      </c>
    </row>
    <row r="703" spans="1:38" x14ac:dyDescent="0.25">
      <c r="A703" t="s">
        <v>1100</v>
      </c>
      <c r="B703" t="s">
        <v>7076</v>
      </c>
      <c r="C703" t="s">
        <v>6735</v>
      </c>
      <c r="D703" s="167">
        <v>45679.625694444403</v>
      </c>
      <c r="E703">
        <v>1</v>
      </c>
      <c r="F703" s="167">
        <v>45679.625694444403</v>
      </c>
      <c r="G703" s="167">
        <v>45679.630555555603</v>
      </c>
      <c r="H703" t="s">
        <v>7081</v>
      </c>
      <c r="I703" t="s">
        <v>1438</v>
      </c>
      <c r="J703">
        <v>6</v>
      </c>
      <c r="K703">
        <v>1</v>
      </c>
      <c r="L703" t="s">
        <v>1300</v>
      </c>
      <c r="M703" t="s">
        <v>5911</v>
      </c>
      <c r="N703" t="s">
        <v>1166</v>
      </c>
      <c r="O703" t="s">
        <v>1167</v>
      </c>
      <c r="P703" t="s">
        <v>1166</v>
      </c>
      <c r="Q703" t="s">
        <v>1167</v>
      </c>
      <c r="R703" t="s">
        <v>0</v>
      </c>
      <c r="T703" t="s">
        <v>7078</v>
      </c>
      <c r="U703">
        <v>44.8</v>
      </c>
      <c r="V703" t="s">
        <v>7079</v>
      </c>
      <c r="X703">
        <v>0</v>
      </c>
      <c r="Y703">
        <v>0</v>
      </c>
      <c r="AA703">
        <v>0</v>
      </c>
      <c r="AB703">
        <v>44.8</v>
      </c>
      <c r="AG703">
        <v>2025</v>
      </c>
      <c r="AH703">
        <v>1</v>
      </c>
      <c r="AI703" t="s">
        <v>7080</v>
      </c>
      <c r="AK703" t="s">
        <v>1515</v>
      </c>
    </row>
    <row r="704" spans="1:38" x14ac:dyDescent="0.25">
      <c r="A704" t="s">
        <v>1100</v>
      </c>
      <c r="B704" t="s">
        <v>7076</v>
      </c>
      <c r="C704" t="s">
        <v>6735</v>
      </c>
      <c r="D704" s="167">
        <v>45679.625694444403</v>
      </c>
      <c r="E704">
        <v>1</v>
      </c>
      <c r="F704" s="167">
        <v>45679.625694444403</v>
      </c>
      <c r="G704" s="167">
        <v>45679.630555555603</v>
      </c>
      <c r="H704" t="s">
        <v>7082</v>
      </c>
      <c r="I704" t="s">
        <v>1440</v>
      </c>
      <c r="J704">
        <v>6</v>
      </c>
      <c r="K704">
        <v>1</v>
      </c>
      <c r="L704" t="s">
        <v>1300</v>
      </c>
      <c r="M704" t="s">
        <v>5911</v>
      </c>
      <c r="N704" t="s">
        <v>1166</v>
      </c>
      <c r="O704" t="s">
        <v>1167</v>
      </c>
      <c r="P704" t="s">
        <v>1166</v>
      </c>
      <c r="Q704" t="s">
        <v>1167</v>
      </c>
      <c r="R704" t="s">
        <v>0</v>
      </c>
      <c r="T704" t="s">
        <v>7078</v>
      </c>
      <c r="U704">
        <v>56</v>
      </c>
      <c r="V704" t="s">
        <v>7079</v>
      </c>
      <c r="X704">
        <v>0</v>
      </c>
      <c r="Y704">
        <v>0</v>
      </c>
      <c r="AA704">
        <v>0</v>
      </c>
      <c r="AB704">
        <v>56</v>
      </c>
      <c r="AG704">
        <v>2025</v>
      </c>
      <c r="AH704">
        <v>1</v>
      </c>
      <c r="AI704" t="s">
        <v>7080</v>
      </c>
      <c r="AK704" t="s">
        <v>1515</v>
      </c>
    </row>
    <row r="705" spans="1:38" x14ac:dyDescent="0.25">
      <c r="A705" t="s">
        <v>1100</v>
      </c>
      <c r="B705" t="s">
        <v>7076</v>
      </c>
      <c r="C705" t="s">
        <v>6735</v>
      </c>
      <c r="D705" s="167">
        <v>45679.625694444403</v>
      </c>
      <c r="E705">
        <v>1</v>
      </c>
      <c r="F705" s="167">
        <v>45679.625694444403</v>
      </c>
      <c r="G705" s="167">
        <v>45679.630555555603</v>
      </c>
      <c r="H705" t="s">
        <v>7083</v>
      </c>
      <c r="I705" t="s">
        <v>1441</v>
      </c>
      <c r="J705">
        <v>6</v>
      </c>
      <c r="K705">
        <v>1</v>
      </c>
      <c r="L705" t="s">
        <v>1300</v>
      </c>
      <c r="M705" t="s">
        <v>5911</v>
      </c>
      <c r="N705" t="s">
        <v>1166</v>
      </c>
      <c r="O705" t="s">
        <v>1167</v>
      </c>
      <c r="P705" t="s">
        <v>1166</v>
      </c>
      <c r="Q705" t="s">
        <v>1167</v>
      </c>
      <c r="R705" t="s">
        <v>0</v>
      </c>
      <c r="T705" t="s">
        <v>7078</v>
      </c>
      <c r="U705">
        <v>42</v>
      </c>
      <c r="V705" t="s">
        <v>7079</v>
      </c>
      <c r="X705">
        <v>0</v>
      </c>
      <c r="Y705">
        <v>0</v>
      </c>
      <c r="AA705">
        <v>0</v>
      </c>
      <c r="AB705">
        <v>42</v>
      </c>
      <c r="AG705">
        <v>2025</v>
      </c>
      <c r="AH705">
        <v>1</v>
      </c>
      <c r="AI705" t="s">
        <v>7080</v>
      </c>
      <c r="AK705" t="s">
        <v>1515</v>
      </c>
    </row>
    <row r="706" spans="1:38" x14ac:dyDescent="0.25">
      <c r="A706" t="s">
        <v>1100</v>
      </c>
      <c r="B706" t="s">
        <v>7076</v>
      </c>
      <c r="C706" t="s">
        <v>6735</v>
      </c>
      <c r="D706" s="167">
        <v>45679.625694444403</v>
      </c>
      <c r="E706">
        <v>1</v>
      </c>
      <c r="F706" s="167">
        <v>45679.625694444403</v>
      </c>
      <c r="G706" s="167">
        <v>45679.630555555603</v>
      </c>
      <c r="H706" t="s">
        <v>7084</v>
      </c>
      <c r="I706" t="s">
        <v>1456</v>
      </c>
      <c r="J706">
        <v>6</v>
      </c>
      <c r="K706">
        <v>1</v>
      </c>
      <c r="L706" t="s">
        <v>1300</v>
      </c>
      <c r="M706" t="s">
        <v>5911</v>
      </c>
      <c r="N706" t="s">
        <v>1166</v>
      </c>
      <c r="O706" t="s">
        <v>1167</v>
      </c>
      <c r="P706" t="s">
        <v>1166</v>
      </c>
      <c r="Q706" t="s">
        <v>1167</v>
      </c>
      <c r="R706" t="s">
        <v>0</v>
      </c>
      <c r="T706" t="s">
        <v>7078</v>
      </c>
      <c r="U706">
        <v>476</v>
      </c>
      <c r="V706" t="s">
        <v>7079</v>
      </c>
      <c r="X706">
        <v>0</v>
      </c>
      <c r="Y706">
        <v>0</v>
      </c>
      <c r="AA706">
        <v>0</v>
      </c>
      <c r="AB706">
        <v>476</v>
      </c>
      <c r="AG706">
        <v>2025</v>
      </c>
      <c r="AH706">
        <v>1</v>
      </c>
      <c r="AI706" t="s">
        <v>7080</v>
      </c>
      <c r="AK706" t="s">
        <v>1515</v>
      </c>
    </row>
    <row r="707" spans="1:38" x14ac:dyDescent="0.25">
      <c r="A707" t="s">
        <v>1100</v>
      </c>
      <c r="B707" t="s">
        <v>7085</v>
      </c>
      <c r="C707" t="s">
        <v>6407</v>
      </c>
      <c r="D707" s="167">
        <v>45679.653472222199</v>
      </c>
      <c r="E707">
        <v>1</v>
      </c>
      <c r="F707" s="167">
        <v>45679.653472222199</v>
      </c>
      <c r="G707" s="167">
        <v>45679.711111111101</v>
      </c>
      <c r="H707" t="s">
        <v>7086</v>
      </c>
      <c r="I707" t="s">
        <v>1424</v>
      </c>
      <c r="J707">
        <v>6</v>
      </c>
      <c r="K707">
        <v>1</v>
      </c>
      <c r="L707" t="s">
        <v>1300</v>
      </c>
      <c r="M707" t="s">
        <v>5911</v>
      </c>
      <c r="N707" t="s">
        <v>1106</v>
      </c>
      <c r="O707" t="s">
        <v>1107</v>
      </c>
      <c r="P707" t="s">
        <v>1108</v>
      </c>
      <c r="Q707" t="s">
        <v>1109</v>
      </c>
      <c r="R707" t="s">
        <v>0</v>
      </c>
      <c r="U707">
        <v>0</v>
      </c>
      <c r="V707" t="s">
        <v>1773</v>
      </c>
      <c r="X707">
        <v>0</v>
      </c>
      <c r="Y707">
        <v>0</v>
      </c>
      <c r="AA707">
        <v>0</v>
      </c>
      <c r="AB707">
        <v>0</v>
      </c>
      <c r="AG707">
        <v>2025</v>
      </c>
      <c r="AH707">
        <v>1</v>
      </c>
      <c r="AI707" t="s">
        <v>7087</v>
      </c>
      <c r="AK707" t="s">
        <v>1515</v>
      </c>
    </row>
    <row r="708" spans="1:38" x14ac:dyDescent="0.25">
      <c r="A708" t="s">
        <v>1100</v>
      </c>
      <c r="B708" t="s">
        <v>7085</v>
      </c>
      <c r="C708" t="s">
        <v>6407</v>
      </c>
      <c r="D708" s="167">
        <v>45679.653472222199</v>
      </c>
      <c r="E708">
        <v>1</v>
      </c>
      <c r="F708" s="167">
        <v>45679.653472222199</v>
      </c>
      <c r="G708" s="167">
        <v>45679.711111111101</v>
      </c>
      <c r="H708" t="s">
        <v>7088</v>
      </c>
      <c r="I708" t="s">
        <v>1424</v>
      </c>
      <c r="J708">
        <v>6</v>
      </c>
      <c r="K708">
        <v>1</v>
      </c>
      <c r="L708" t="s">
        <v>1300</v>
      </c>
      <c r="M708" t="s">
        <v>5911</v>
      </c>
      <c r="N708" t="s">
        <v>1106</v>
      </c>
      <c r="O708" t="s">
        <v>1107</v>
      </c>
      <c r="P708" t="s">
        <v>1108</v>
      </c>
      <c r="Q708" t="s">
        <v>1109</v>
      </c>
      <c r="R708" t="s">
        <v>0</v>
      </c>
      <c r="U708">
        <v>0</v>
      </c>
      <c r="V708" t="s">
        <v>1773</v>
      </c>
      <c r="X708">
        <v>0</v>
      </c>
      <c r="Y708">
        <v>0</v>
      </c>
      <c r="AA708">
        <v>0</v>
      </c>
      <c r="AB708">
        <v>0</v>
      </c>
      <c r="AG708">
        <v>2025</v>
      </c>
      <c r="AH708">
        <v>1</v>
      </c>
      <c r="AI708" t="s">
        <v>7087</v>
      </c>
      <c r="AK708" t="s">
        <v>1515</v>
      </c>
    </row>
    <row r="709" spans="1:38" x14ac:dyDescent="0.25">
      <c r="A709" t="s">
        <v>1100</v>
      </c>
      <c r="B709" t="s">
        <v>7085</v>
      </c>
      <c r="C709" t="s">
        <v>6407</v>
      </c>
      <c r="D709" s="167">
        <v>45679.653472222199</v>
      </c>
      <c r="E709">
        <v>1</v>
      </c>
      <c r="F709" s="167">
        <v>45679.653472222199</v>
      </c>
      <c r="G709" s="167">
        <v>45679.711111111101</v>
      </c>
      <c r="H709" t="s">
        <v>7089</v>
      </c>
      <c r="I709" t="s">
        <v>1432</v>
      </c>
      <c r="J709">
        <v>6</v>
      </c>
      <c r="K709">
        <v>1</v>
      </c>
      <c r="L709" t="s">
        <v>1300</v>
      </c>
      <c r="M709" t="s">
        <v>5911</v>
      </c>
      <c r="N709" t="s">
        <v>1106</v>
      </c>
      <c r="O709" t="s">
        <v>1107</v>
      </c>
      <c r="P709" t="s">
        <v>1108</v>
      </c>
      <c r="Q709" t="s">
        <v>1109</v>
      </c>
      <c r="R709" t="s">
        <v>0</v>
      </c>
      <c r="U709">
        <v>308</v>
      </c>
      <c r="V709" t="s">
        <v>1773</v>
      </c>
      <c r="X709">
        <v>0</v>
      </c>
      <c r="Y709">
        <v>0</v>
      </c>
      <c r="AA709">
        <v>0</v>
      </c>
      <c r="AB709">
        <v>308</v>
      </c>
      <c r="AG709">
        <v>2025</v>
      </c>
      <c r="AH709">
        <v>1</v>
      </c>
      <c r="AI709" t="s">
        <v>7087</v>
      </c>
      <c r="AK709" t="s">
        <v>1515</v>
      </c>
    </row>
    <row r="710" spans="1:38" x14ac:dyDescent="0.25">
      <c r="A710" t="s">
        <v>1100</v>
      </c>
      <c r="B710" t="s">
        <v>7085</v>
      </c>
      <c r="C710" t="s">
        <v>6407</v>
      </c>
      <c r="D710" s="167">
        <v>45679.653472222199</v>
      </c>
      <c r="E710">
        <v>1</v>
      </c>
      <c r="F710" s="167">
        <v>45679.653472222199</v>
      </c>
      <c r="G710" s="167">
        <v>45679.711111111101</v>
      </c>
      <c r="H710" t="s">
        <v>7090</v>
      </c>
      <c r="I710" t="s">
        <v>1433</v>
      </c>
      <c r="J710">
        <v>6</v>
      </c>
      <c r="K710">
        <v>1</v>
      </c>
      <c r="L710" t="s">
        <v>1300</v>
      </c>
      <c r="M710" t="s">
        <v>5911</v>
      </c>
      <c r="N710" t="s">
        <v>1106</v>
      </c>
      <c r="O710" t="s">
        <v>1107</v>
      </c>
      <c r="P710" t="s">
        <v>1108</v>
      </c>
      <c r="Q710" t="s">
        <v>1109</v>
      </c>
      <c r="R710" t="s">
        <v>0</v>
      </c>
      <c r="U710">
        <v>385</v>
      </c>
      <c r="V710" t="s">
        <v>1773</v>
      </c>
      <c r="X710">
        <v>0</v>
      </c>
      <c r="Y710">
        <v>0</v>
      </c>
      <c r="AA710">
        <v>0</v>
      </c>
      <c r="AB710">
        <v>385</v>
      </c>
      <c r="AG710">
        <v>2025</v>
      </c>
      <c r="AH710">
        <v>1</v>
      </c>
      <c r="AI710" t="s">
        <v>7087</v>
      </c>
      <c r="AK710" t="s">
        <v>1515</v>
      </c>
    </row>
    <row r="711" spans="1:38" x14ac:dyDescent="0.25">
      <c r="A711" t="s">
        <v>1100</v>
      </c>
      <c r="B711" t="s">
        <v>7091</v>
      </c>
      <c r="C711" t="s">
        <v>1232</v>
      </c>
      <c r="D711" s="167">
        <v>45679.654166666704</v>
      </c>
      <c r="E711">
        <v>1</v>
      </c>
      <c r="F711" s="167">
        <v>45679.654166666704</v>
      </c>
      <c r="G711" s="167">
        <v>45679.668055555601</v>
      </c>
      <c r="H711" t="s">
        <v>7092</v>
      </c>
      <c r="I711" t="s">
        <v>1430</v>
      </c>
      <c r="J711">
        <v>6</v>
      </c>
      <c r="K711">
        <v>1</v>
      </c>
      <c r="L711" t="s">
        <v>2418</v>
      </c>
      <c r="M711" t="s">
        <v>5680</v>
      </c>
      <c r="N711" t="s">
        <v>1106</v>
      </c>
      <c r="O711" t="s">
        <v>1107</v>
      </c>
      <c r="P711" t="s">
        <v>1108</v>
      </c>
      <c r="Q711" t="s">
        <v>1109</v>
      </c>
      <c r="R711" t="s">
        <v>7093</v>
      </c>
      <c r="S711" t="s">
        <v>6206</v>
      </c>
      <c r="U711">
        <v>70</v>
      </c>
      <c r="V711" t="s">
        <v>1794</v>
      </c>
      <c r="W711" s="167">
        <v>45693.140277777798</v>
      </c>
      <c r="X711">
        <v>0</v>
      </c>
      <c r="Y711">
        <v>0</v>
      </c>
      <c r="Z711">
        <v>70</v>
      </c>
      <c r="AA711">
        <v>70</v>
      </c>
      <c r="AB711">
        <v>0</v>
      </c>
      <c r="AC711" t="s">
        <v>7094</v>
      </c>
      <c r="AD711" t="s">
        <v>7095</v>
      </c>
      <c r="AE711" t="s">
        <v>1737</v>
      </c>
      <c r="AF711" t="s">
        <v>1738</v>
      </c>
      <c r="AG711">
        <v>2025</v>
      </c>
      <c r="AH711">
        <v>1</v>
      </c>
      <c r="AI711" t="s">
        <v>5719</v>
      </c>
      <c r="AJ711" s="167">
        <v>45691.781944444403</v>
      </c>
      <c r="AK711" t="s">
        <v>1426</v>
      </c>
      <c r="AL711" t="s">
        <v>5686</v>
      </c>
    </row>
    <row r="712" spans="1:38" x14ac:dyDescent="0.25">
      <c r="A712" t="s">
        <v>1100</v>
      </c>
      <c r="B712" t="s">
        <v>7091</v>
      </c>
      <c r="C712" t="s">
        <v>1232</v>
      </c>
      <c r="D712" s="167">
        <v>45679.654166666704</v>
      </c>
      <c r="E712">
        <v>1</v>
      </c>
      <c r="F712" s="167">
        <v>45679.654166666704</v>
      </c>
      <c r="G712" s="167">
        <v>45679.668055555601</v>
      </c>
      <c r="H712" t="s">
        <v>7096</v>
      </c>
      <c r="I712" t="s">
        <v>1431</v>
      </c>
      <c r="J712">
        <v>6</v>
      </c>
      <c r="K712">
        <v>1</v>
      </c>
      <c r="L712" t="s">
        <v>2418</v>
      </c>
      <c r="M712" t="s">
        <v>5680</v>
      </c>
      <c r="N712" t="s">
        <v>1106</v>
      </c>
      <c r="O712" t="s">
        <v>1107</v>
      </c>
      <c r="P712" t="s">
        <v>1108</v>
      </c>
      <c r="Q712" t="s">
        <v>1109</v>
      </c>
      <c r="R712" t="s">
        <v>7093</v>
      </c>
      <c r="S712" t="s">
        <v>6206</v>
      </c>
      <c r="U712">
        <v>105</v>
      </c>
      <c r="V712" t="s">
        <v>1794</v>
      </c>
      <c r="W712" s="167">
        <v>45693.140277777798</v>
      </c>
      <c r="X712">
        <v>0</v>
      </c>
      <c r="Y712">
        <v>0</v>
      </c>
      <c r="Z712">
        <v>105</v>
      </c>
      <c r="AA712">
        <v>105</v>
      </c>
      <c r="AB712">
        <v>0</v>
      </c>
      <c r="AC712" t="s">
        <v>7094</v>
      </c>
      <c r="AD712" t="s">
        <v>7095</v>
      </c>
      <c r="AE712" t="s">
        <v>1737</v>
      </c>
      <c r="AF712" t="s">
        <v>1738</v>
      </c>
      <c r="AG712">
        <v>2025</v>
      </c>
      <c r="AH712">
        <v>1</v>
      </c>
      <c r="AI712" t="s">
        <v>5719</v>
      </c>
      <c r="AJ712" s="167">
        <v>45691.781944444403</v>
      </c>
      <c r="AK712" t="s">
        <v>1426</v>
      </c>
      <c r="AL712" t="s">
        <v>5686</v>
      </c>
    </row>
    <row r="713" spans="1:38" x14ac:dyDescent="0.25">
      <c r="A713" t="s">
        <v>1100</v>
      </c>
      <c r="B713" t="s">
        <v>7091</v>
      </c>
      <c r="C713" t="s">
        <v>1232</v>
      </c>
      <c r="D713" s="167">
        <v>45679.654166666704</v>
      </c>
      <c r="E713">
        <v>1</v>
      </c>
      <c r="F713" s="167">
        <v>45679.654166666704</v>
      </c>
      <c r="G713" s="167">
        <v>45679.668055555601</v>
      </c>
      <c r="H713" t="s">
        <v>7097</v>
      </c>
      <c r="I713" t="s">
        <v>1438</v>
      </c>
      <c r="J713">
        <v>6</v>
      </c>
      <c r="K713">
        <v>1</v>
      </c>
      <c r="L713" t="s">
        <v>2418</v>
      </c>
      <c r="M713" t="s">
        <v>5680</v>
      </c>
      <c r="N713" t="s">
        <v>1106</v>
      </c>
      <c r="O713" t="s">
        <v>1107</v>
      </c>
      <c r="P713" t="s">
        <v>1108</v>
      </c>
      <c r="Q713" t="s">
        <v>1109</v>
      </c>
      <c r="R713" t="s">
        <v>7093</v>
      </c>
      <c r="S713" t="s">
        <v>6206</v>
      </c>
      <c r="U713">
        <v>56</v>
      </c>
      <c r="V713" t="s">
        <v>1794</v>
      </c>
      <c r="W713" s="167">
        <v>45693.140277777798</v>
      </c>
      <c r="X713">
        <v>0</v>
      </c>
      <c r="Y713">
        <v>0</v>
      </c>
      <c r="Z713">
        <v>56</v>
      </c>
      <c r="AA713">
        <v>56</v>
      </c>
      <c r="AB713">
        <v>0</v>
      </c>
      <c r="AC713" t="s">
        <v>7094</v>
      </c>
      <c r="AD713" t="s">
        <v>7095</v>
      </c>
      <c r="AE713" t="s">
        <v>1737</v>
      </c>
      <c r="AF713" t="s">
        <v>1738</v>
      </c>
      <c r="AG713">
        <v>2025</v>
      </c>
      <c r="AH713">
        <v>1</v>
      </c>
      <c r="AI713" t="s">
        <v>5719</v>
      </c>
      <c r="AJ713" s="167">
        <v>45691.781944444403</v>
      </c>
      <c r="AK713" t="s">
        <v>1426</v>
      </c>
      <c r="AL713" t="s">
        <v>5686</v>
      </c>
    </row>
    <row r="714" spans="1:38" x14ac:dyDescent="0.25">
      <c r="A714" t="s">
        <v>1100</v>
      </c>
      <c r="B714" t="s">
        <v>7091</v>
      </c>
      <c r="C714" t="s">
        <v>1232</v>
      </c>
      <c r="D714" s="167">
        <v>45679.654166666704</v>
      </c>
      <c r="E714">
        <v>1</v>
      </c>
      <c r="F714" s="167">
        <v>45679.654166666704</v>
      </c>
      <c r="G714" s="167">
        <v>45679.668055555601</v>
      </c>
      <c r="H714" t="s">
        <v>7098</v>
      </c>
      <c r="I714" t="s">
        <v>1440</v>
      </c>
      <c r="J714">
        <v>6</v>
      </c>
      <c r="K714">
        <v>1</v>
      </c>
      <c r="L714" t="s">
        <v>2418</v>
      </c>
      <c r="M714" t="s">
        <v>5680</v>
      </c>
      <c r="N714" t="s">
        <v>1106</v>
      </c>
      <c r="O714" t="s">
        <v>1107</v>
      </c>
      <c r="P714" t="s">
        <v>1108</v>
      </c>
      <c r="Q714" t="s">
        <v>1109</v>
      </c>
      <c r="R714" t="s">
        <v>7093</v>
      </c>
      <c r="S714" t="s">
        <v>6206</v>
      </c>
      <c r="U714">
        <v>70</v>
      </c>
      <c r="V714" t="s">
        <v>1794</v>
      </c>
      <c r="W714" s="167">
        <v>45693.140277777798</v>
      </c>
      <c r="X714">
        <v>0</v>
      </c>
      <c r="Y714">
        <v>0</v>
      </c>
      <c r="Z714">
        <v>70</v>
      </c>
      <c r="AA714">
        <v>70</v>
      </c>
      <c r="AB714">
        <v>0</v>
      </c>
      <c r="AC714" t="s">
        <v>7094</v>
      </c>
      <c r="AD714" t="s">
        <v>7095</v>
      </c>
      <c r="AE714" t="s">
        <v>1737</v>
      </c>
      <c r="AF714" t="s">
        <v>1738</v>
      </c>
      <c r="AG714">
        <v>2025</v>
      </c>
      <c r="AH714">
        <v>1</v>
      </c>
      <c r="AI714" t="s">
        <v>5719</v>
      </c>
      <c r="AJ714" s="167">
        <v>45691.781944444403</v>
      </c>
      <c r="AK714" t="s">
        <v>1426</v>
      </c>
      <c r="AL714" t="s">
        <v>5686</v>
      </c>
    </row>
    <row r="715" spans="1:38" x14ac:dyDescent="0.25">
      <c r="A715" t="s">
        <v>1100</v>
      </c>
      <c r="B715" t="s">
        <v>7091</v>
      </c>
      <c r="C715" t="s">
        <v>1232</v>
      </c>
      <c r="D715" s="167">
        <v>45679.654166666704</v>
      </c>
      <c r="E715">
        <v>1</v>
      </c>
      <c r="F715" s="167">
        <v>45679.654166666704</v>
      </c>
      <c r="G715" s="167">
        <v>45679.668055555601</v>
      </c>
      <c r="H715" t="s">
        <v>7099</v>
      </c>
      <c r="I715" t="s">
        <v>1441</v>
      </c>
      <c r="J715">
        <v>6</v>
      </c>
      <c r="K715">
        <v>1</v>
      </c>
      <c r="L715" t="s">
        <v>2418</v>
      </c>
      <c r="M715" t="s">
        <v>5680</v>
      </c>
      <c r="N715" t="s">
        <v>1106</v>
      </c>
      <c r="O715" t="s">
        <v>1107</v>
      </c>
      <c r="P715" t="s">
        <v>1108</v>
      </c>
      <c r="Q715" t="s">
        <v>1109</v>
      </c>
      <c r="R715" t="s">
        <v>7093</v>
      </c>
      <c r="S715" t="s">
        <v>6206</v>
      </c>
      <c r="U715">
        <v>52.5</v>
      </c>
      <c r="V715" t="s">
        <v>1794</v>
      </c>
      <c r="W715" s="167">
        <v>45693.140277777798</v>
      </c>
      <c r="X715">
        <v>0</v>
      </c>
      <c r="Y715">
        <v>0</v>
      </c>
      <c r="Z715">
        <v>52.5</v>
      </c>
      <c r="AA715">
        <v>52.5</v>
      </c>
      <c r="AB715">
        <v>0</v>
      </c>
      <c r="AC715" t="s">
        <v>7094</v>
      </c>
      <c r="AD715" t="s">
        <v>7095</v>
      </c>
      <c r="AE715" t="s">
        <v>1737</v>
      </c>
      <c r="AF715" t="s">
        <v>1738</v>
      </c>
      <c r="AG715">
        <v>2025</v>
      </c>
      <c r="AH715">
        <v>1</v>
      </c>
      <c r="AI715" t="s">
        <v>5719</v>
      </c>
      <c r="AJ715" s="167">
        <v>45691.781944444403</v>
      </c>
      <c r="AK715" t="s">
        <v>1426</v>
      </c>
      <c r="AL715" t="s">
        <v>5686</v>
      </c>
    </row>
    <row r="716" spans="1:38" x14ac:dyDescent="0.25">
      <c r="A716" t="s">
        <v>1100</v>
      </c>
      <c r="B716" t="s">
        <v>7100</v>
      </c>
      <c r="C716" t="s">
        <v>2291</v>
      </c>
      <c r="D716" s="167">
        <v>45679.672222222202</v>
      </c>
      <c r="E716">
        <v>1</v>
      </c>
      <c r="F716" s="167">
        <v>45679.672222222202</v>
      </c>
      <c r="G716" s="167">
        <v>45679.756944444402</v>
      </c>
      <c r="H716" t="s">
        <v>7101</v>
      </c>
      <c r="I716" t="s">
        <v>1478</v>
      </c>
      <c r="J716">
        <v>6</v>
      </c>
      <c r="K716">
        <v>1</v>
      </c>
      <c r="L716" t="s">
        <v>2418</v>
      </c>
      <c r="M716" t="s">
        <v>5680</v>
      </c>
      <c r="N716" t="s">
        <v>1102</v>
      </c>
      <c r="O716" t="s">
        <v>1103</v>
      </c>
      <c r="P716" t="s">
        <v>1102</v>
      </c>
      <c r="Q716" t="s">
        <v>1103</v>
      </c>
      <c r="R716" t="s">
        <v>0</v>
      </c>
      <c r="T716" t="s">
        <v>7102</v>
      </c>
      <c r="U716">
        <v>105.6</v>
      </c>
      <c r="V716" t="s">
        <v>1800</v>
      </c>
      <c r="X716">
        <v>0</v>
      </c>
      <c r="Y716">
        <v>0</v>
      </c>
      <c r="AA716">
        <v>0</v>
      </c>
      <c r="AB716">
        <v>105.6</v>
      </c>
      <c r="AG716">
        <v>2025</v>
      </c>
      <c r="AH716">
        <v>1</v>
      </c>
      <c r="AI716" t="s">
        <v>7103</v>
      </c>
      <c r="AK716" t="s">
        <v>1515</v>
      </c>
    </row>
    <row r="717" spans="1:38" x14ac:dyDescent="0.25">
      <c r="A717" t="s">
        <v>1100</v>
      </c>
      <c r="B717" t="s">
        <v>7100</v>
      </c>
      <c r="C717" t="s">
        <v>2291</v>
      </c>
      <c r="D717" s="167">
        <v>45679.672222222202</v>
      </c>
      <c r="E717">
        <v>1</v>
      </c>
      <c r="F717" s="167">
        <v>45679.672222222202</v>
      </c>
      <c r="G717" s="167">
        <v>45679.756944444402</v>
      </c>
      <c r="H717" t="s">
        <v>7104</v>
      </c>
      <c r="I717" t="s">
        <v>1478</v>
      </c>
      <c r="J717">
        <v>6</v>
      </c>
      <c r="K717">
        <v>1</v>
      </c>
      <c r="L717" t="s">
        <v>2418</v>
      </c>
      <c r="M717" t="s">
        <v>5680</v>
      </c>
      <c r="N717" t="s">
        <v>1102</v>
      </c>
      <c r="O717" t="s">
        <v>1103</v>
      </c>
      <c r="P717" t="s">
        <v>1102</v>
      </c>
      <c r="Q717" t="s">
        <v>1103</v>
      </c>
      <c r="R717" t="s">
        <v>0</v>
      </c>
      <c r="T717" t="s">
        <v>7105</v>
      </c>
      <c r="U717">
        <v>105.6</v>
      </c>
      <c r="V717" t="s">
        <v>1800</v>
      </c>
      <c r="X717">
        <v>0</v>
      </c>
      <c r="Y717">
        <v>0</v>
      </c>
      <c r="AA717">
        <v>0</v>
      </c>
      <c r="AB717">
        <v>105.6</v>
      </c>
      <c r="AG717">
        <v>2025</v>
      </c>
      <c r="AH717">
        <v>1</v>
      </c>
      <c r="AI717" t="s">
        <v>7103</v>
      </c>
      <c r="AK717" t="s">
        <v>1515</v>
      </c>
    </row>
    <row r="718" spans="1:38" x14ac:dyDescent="0.25">
      <c r="A718" t="s">
        <v>1100</v>
      </c>
      <c r="B718" t="s">
        <v>7100</v>
      </c>
      <c r="C718" t="s">
        <v>2291</v>
      </c>
      <c r="D718" s="167">
        <v>45679.672222222202</v>
      </c>
      <c r="E718">
        <v>1</v>
      </c>
      <c r="F718" s="167">
        <v>45679.672222222202</v>
      </c>
      <c r="G718" s="167">
        <v>45679.756944444402</v>
      </c>
      <c r="H718" t="s">
        <v>7106</v>
      </c>
      <c r="I718" t="s">
        <v>1474</v>
      </c>
      <c r="J718">
        <v>6</v>
      </c>
      <c r="K718">
        <v>1</v>
      </c>
      <c r="L718" t="s">
        <v>2418</v>
      </c>
      <c r="M718" t="s">
        <v>5680</v>
      </c>
      <c r="N718" t="s">
        <v>1102</v>
      </c>
      <c r="O718" t="s">
        <v>1103</v>
      </c>
      <c r="P718" t="s">
        <v>1102</v>
      </c>
      <c r="Q718" t="s">
        <v>1103</v>
      </c>
      <c r="R718" t="s">
        <v>0</v>
      </c>
      <c r="T718" t="s">
        <v>7105</v>
      </c>
      <c r="U718">
        <v>120</v>
      </c>
      <c r="V718" t="s">
        <v>1800</v>
      </c>
      <c r="X718">
        <v>0</v>
      </c>
      <c r="Y718">
        <v>0</v>
      </c>
      <c r="AA718">
        <v>0</v>
      </c>
      <c r="AB718">
        <v>120</v>
      </c>
      <c r="AG718">
        <v>2025</v>
      </c>
      <c r="AH718">
        <v>1</v>
      </c>
      <c r="AI718" t="s">
        <v>7103</v>
      </c>
      <c r="AK718" t="s">
        <v>1515</v>
      </c>
    </row>
    <row r="719" spans="1:38" x14ac:dyDescent="0.25">
      <c r="A719" t="s">
        <v>1100</v>
      </c>
      <c r="B719" t="s">
        <v>7100</v>
      </c>
      <c r="C719" t="s">
        <v>2291</v>
      </c>
      <c r="D719" s="167">
        <v>45679.672222222202</v>
      </c>
      <c r="E719">
        <v>1</v>
      </c>
      <c r="F719" s="167">
        <v>45679.672222222202</v>
      </c>
      <c r="G719" s="167">
        <v>45679.756944444402</v>
      </c>
      <c r="H719" t="s">
        <v>7107</v>
      </c>
      <c r="I719" t="s">
        <v>1484</v>
      </c>
      <c r="J719">
        <v>6</v>
      </c>
      <c r="K719">
        <v>1</v>
      </c>
      <c r="L719" t="s">
        <v>2418</v>
      </c>
      <c r="M719" t="s">
        <v>5680</v>
      </c>
      <c r="N719" t="s">
        <v>1102</v>
      </c>
      <c r="O719" t="s">
        <v>1103</v>
      </c>
      <c r="P719" t="s">
        <v>1102</v>
      </c>
      <c r="Q719" t="s">
        <v>1103</v>
      </c>
      <c r="R719" t="s">
        <v>0</v>
      </c>
      <c r="T719" t="s">
        <v>7105</v>
      </c>
      <c r="U719">
        <v>192</v>
      </c>
      <c r="V719" t="s">
        <v>1800</v>
      </c>
      <c r="X719">
        <v>0</v>
      </c>
      <c r="Y719">
        <v>0</v>
      </c>
      <c r="AA719">
        <v>0</v>
      </c>
      <c r="AB719">
        <v>192</v>
      </c>
      <c r="AG719">
        <v>2025</v>
      </c>
      <c r="AH719">
        <v>1</v>
      </c>
      <c r="AI719" t="s">
        <v>7103</v>
      </c>
      <c r="AK719" t="s">
        <v>1515</v>
      </c>
    </row>
    <row r="720" spans="1:38" x14ac:dyDescent="0.25">
      <c r="A720" t="s">
        <v>1100</v>
      </c>
      <c r="B720" t="s">
        <v>7108</v>
      </c>
      <c r="C720" t="s">
        <v>1400</v>
      </c>
      <c r="D720" s="167">
        <v>45679.675000000003</v>
      </c>
      <c r="E720">
        <v>1</v>
      </c>
      <c r="F720" s="167">
        <v>45679.675000000003</v>
      </c>
      <c r="G720" s="167">
        <v>45679.693749999999</v>
      </c>
      <c r="H720" t="s">
        <v>7109</v>
      </c>
      <c r="I720" t="s">
        <v>1424</v>
      </c>
      <c r="J720">
        <v>6</v>
      </c>
      <c r="K720">
        <v>1</v>
      </c>
      <c r="L720" t="s">
        <v>1111</v>
      </c>
      <c r="M720" t="s">
        <v>1437</v>
      </c>
      <c r="N720" t="s">
        <v>1106</v>
      </c>
      <c r="O720" t="s">
        <v>1107</v>
      </c>
      <c r="P720" t="s">
        <v>1108</v>
      </c>
      <c r="Q720" t="s">
        <v>1109</v>
      </c>
      <c r="R720" t="s">
        <v>0</v>
      </c>
      <c r="U720">
        <v>0</v>
      </c>
      <c r="V720" t="s">
        <v>7110</v>
      </c>
      <c r="X720">
        <v>0</v>
      </c>
      <c r="Y720">
        <v>0</v>
      </c>
      <c r="AA720">
        <v>0</v>
      </c>
      <c r="AB720">
        <v>0</v>
      </c>
      <c r="AG720">
        <v>2025</v>
      </c>
      <c r="AH720">
        <v>1</v>
      </c>
      <c r="AI720" t="s">
        <v>6337</v>
      </c>
      <c r="AK720" t="s">
        <v>1515</v>
      </c>
    </row>
    <row r="721" spans="1:37" x14ac:dyDescent="0.25">
      <c r="A721" t="s">
        <v>1100</v>
      </c>
      <c r="B721" t="s">
        <v>7108</v>
      </c>
      <c r="C721" t="s">
        <v>1400</v>
      </c>
      <c r="D721" s="167">
        <v>45679.675000000003</v>
      </c>
      <c r="E721">
        <v>1</v>
      </c>
      <c r="F721" s="167">
        <v>45679.675000000003</v>
      </c>
      <c r="G721" s="167">
        <v>45679.693749999999</v>
      </c>
      <c r="H721" t="s">
        <v>7111</v>
      </c>
      <c r="I721" t="s">
        <v>1497</v>
      </c>
      <c r="J721">
        <v>6</v>
      </c>
      <c r="K721">
        <v>1</v>
      </c>
      <c r="L721" t="s">
        <v>1111</v>
      </c>
      <c r="M721" t="s">
        <v>1437</v>
      </c>
      <c r="N721" t="s">
        <v>1106</v>
      </c>
      <c r="O721" t="s">
        <v>1107</v>
      </c>
      <c r="P721" t="s">
        <v>1108</v>
      </c>
      <c r="Q721" t="s">
        <v>1109</v>
      </c>
      <c r="R721" t="s">
        <v>0</v>
      </c>
      <c r="U721">
        <v>280</v>
      </c>
      <c r="V721" t="s">
        <v>7110</v>
      </c>
      <c r="X721">
        <v>0</v>
      </c>
      <c r="Y721">
        <v>0</v>
      </c>
      <c r="AA721">
        <v>0</v>
      </c>
      <c r="AB721">
        <v>280</v>
      </c>
      <c r="AG721">
        <v>2025</v>
      </c>
      <c r="AH721">
        <v>1</v>
      </c>
      <c r="AI721" t="s">
        <v>6337</v>
      </c>
      <c r="AK721" t="s">
        <v>1515</v>
      </c>
    </row>
    <row r="722" spans="1:37" x14ac:dyDescent="0.25">
      <c r="A722" t="s">
        <v>1100</v>
      </c>
      <c r="B722" t="s">
        <v>7112</v>
      </c>
      <c r="C722" t="s">
        <v>1147</v>
      </c>
      <c r="D722" s="167">
        <v>45679.725694444402</v>
      </c>
      <c r="E722">
        <v>1</v>
      </c>
      <c r="F722" s="167">
        <v>45679.725694444402</v>
      </c>
      <c r="G722" s="167">
        <v>45679.743055555598</v>
      </c>
      <c r="H722" t="s">
        <v>7113</v>
      </c>
      <c r="I722" t="s">
        <v>1440</v>
      </c>
      <c r="J722">
        <v>6</v>
      </c>
      <c r="K722">
        <v>1</v>
      </c>
      <c r="L722" t="s">
        <v>1110</v>
      </c>
      <c r="M722" t="s">
        <v>1429</v>
      </c>
      <c r="N722" t="s">
        <v>1106</v>
      </c>
      <c r="O722" t="s">
        <v>1107</v>
      </c>
      <c r="P722" t="s">
        <v>1108</v>
      </c>
      <c r="Q722" t="s">
        <v>1109</v>
      </c>
      <c r="R722" t="s">
        <v>7114</v>
      </c>
      <c r="S722" t="s">
        <v>5732</v>
      </c>
      <c r="U722">
        <v>70</v>
      </c>
      <c r="V722" t="s">
        <v>1722</v>
      </c>
      <c r="W722" s="167">
        <v>45692.909027777801</v>
      </c>
      <c r="X722">
        <v>70</v>
      </c>
      <c r="Y722">
        <v>0</v>
      </c>
      <c r="Z722">
        <v>0</v>
      </c>
      <c r="AA722">
        <v>0</v>
      </c>
      <c r="AB722">
        <v>0</v>
      </c>
      <c r="AC722" t="s">
        <v>0</v>
      </c>
      <c r="AG722">
        <v>2025</v>
      </c>
      <c r="AH722">
        <v>1</v>
      </c>
      <c r="AI722" t="s">
        <v>7067</v>
      </c>
      <c r="AJ722" s="161">
        <v>45689</v>
      </c>
      <c r="AK722" t="s">
        <v>1426</v>
      </c>
    </row>
    <row r="723" spans="1:37" x14ac:dyDescent="0.25">
      <c r="A723" t="s">
        <v>1100</v>
      </c>
      <c r="B723" t="s">
        <v>7112</v>
      </c>
      <c r="C723" t="s">
        <v>1147</v>
      </c>
      <c r="D723" s="167">
        <v>45679.725694444402</v>
      </c>
      <c r="E723">
        <v>1</v>
      </c>
      <c r="F723" s="167">
        <v>45679.725694444402</v>
      </c>
      <c r="G723" s="167">
        <v>45679.743055555598</v>
      </c>
      <c r="H723" t="s">
        <v>7115</v>
      </c>
      <c r="I723" t="s">
        <v>1441</v>
      </c>
      <c r="J723">
        <v>6</v>
      </c>
      <c r="K723">
        <v>1</v>
      </c>
      <c r="L723" t="s">
        <v>1110</v>
      </c>
      <c r="M723" t="s">
        <v>1429</v>
      </c>
      <c r="N723" t="s">
        <v>1106</v>
      </c>
      <c r="O723" t="s">
        <v>1107</v>
      </c>
      <c r="P723" t="s">
        <v>1108</v>
      </c>
      <c r="Q723" t="s">
        <v>1109</v>
      </c>
      <c r="R723" t="s">
        <v>7114</v>
      </c>
      <c r="S723" t="s">
        <v>5732</v>
      </c>
      <c r="U723">
        <v>52.5</v>
      </c>
      <c r="V723" t="s">
        <v>1722</v>
      </c>
      <c r="W723" s="167">
        <v>45692.909027777801</v>
      </c>
      <c r="X723">
        <v>52.5</v>
      </c>
      <c r="Y723">
        <v>0</v>
      </c>
      <c r="Z723">
        <v>0</v>
      </c>
      <c r="AA723">
        <v>0</v>
      </c>
      <c r="AB723">
        <v>0</v>
      </c>
      <c r="AC723" t="s">
        <v>0</v>
      </c>
      <c r="AG723">
        <v>2025</v>
      </c>
      <c r="AH723">
        <v>1</v>
      </c>
      <c r="AI723" t="s">
        <v>7067</v>
      </c>
      <c r="AJ723" s="161">
        <v>45689</v>
      </c>
      <c r="AK723" t="s">
        <v>1426</v>
      </c>
    </row>
    <row r="724" spans="1:37" x14ac:dyDescent="0.25">
      <c r="A724" t="s">
        <v>1100</v>
      </c>
      <c r="B724" t="s">
        <v>7116</v>
      </c>
      <c r="C724" t="s">
        <v>1355</v>
      </c>
      <c r="D724" s="167">
        <v>45679.731249999997</v>
      </c>
      <c r="E724">
        <v>1</v>
      </c>
      <c r="F724" s="167">
        <v>45679.731249999997</v>
      </c>
      <c r="G724" s="167">
        <v>45679.754861111098</v>
      </c>
      <c r="H724" t="s">
        <v>7117</v>
      </c>
      <c r="I724" t="s">
        <v>1424</v>
      </c>
      <c r="J724">
        <v>6</v>
      </c>
      <c r="K724">
        <v>1</v>
      </c>
      <c r="L724" t="s">
        <v>1300</v>
      </c>
      <c r="M724" t="s">
        <v>5911</v>
      </c>
      <c r="N724" t="s">
        <v>1102</v>
      </c>
      <c r="O724" t="s">
        <v>1103</v>
      </c>
      <c r="P724" t="s">
        <v>1102</v>
      </c>
      <c r="Q724" t="s">
        <v>1103</v>
      </c>
      <c r="R724" t="s">
        <v>0</v>
      </c>
      <c r="U724">
        <v>0</v>
      </c>
      <c r="V724" t="s">
        <v>1750</v>
      </c>
      <c r="X724">
        <v>0</v>
      </c>
      <c r="Y724">
        <v>0</v>
      </c>
      <c r="AA724">
        <v>0</v>
      </c>
      <c r="AB724">
        <v>0</v>
      </c>
      <c r="AG724">
        <v>2025</v>
      </c>
      <c r="AH724">
        <v>1</v>
      </c>
      <c r="AI724" t="s">
        <v>7118</v>
      </c>
      <c r="AK724" t="s">
        <v>1515</v>
      </c>
    </row>
    <row r="725" spans="1:37" x14ac:dyDescent="0.25">
      <c r="A725" t="s">
        <v>1100</v>
      </c>
      <c r="B725" t="s">
        <v>7116</v>
      </c>
      <c r="C725" t="s">
        <v>1355</v>
      </c>
      <c r="D725" s="167">
        <v>45679.731249999997</v>
      </c>
      <c r="E725">
        <v>1</v>
      </c>
      <c r="F725" s="167">
        <v>45679.731249999997</v>
      </c>
      <c r="G725" s="167">
        <v>45679.754861111098</v>
      </c>
      <c r="H725" t="s">
        <v>7119</v>
      </c>
      <c r="I725" t="s">
        <v>1456</v>
      </c>
      <c r="J725">
        <v>6</v>
      </c>
      <c r="K725">
        <v>1</v>
      </c>
      <c r="L725" t="s">
        <v>1300</v>
      </c>
      <c r="M725" t="s">
        <v>5911</v>
      </c>
      <c r="N725" t="s">
        <v>1102</v>
      </c>
      <c r="O725" t="s">
        <v>1103</v>
      </c>
      <c r="P725" t="s">
        <v>1102</v>
      </c>
      <c r="Q725" t="s">
        <v>1103</v>
      </c>
      <c r="R725" t="s">
        <v>0</v>
      </c>
      <c r="T725" t="s">
        <v>7120</v>
      </c>
      <c r="U725">
        <v>384</v>
      </c>
      <c r="V725" t="s">
        <v>1750</v>
      </c>
      <c r="X725">
        <v>0</v>
      </c>
      <c r="Y725">
        <v>0</v>
      </c>
      <c r="AA725">
        <v>0</v>
      </c>
      <c r="AB725">
        <v>384</v>
      </c>
      <c r="AG725">
        <v>2025</v>
      </c>
      <c r="AH725">
        <v>1</v>
      </c>
      <c r="AI725" t="s">
        <v>7118</v>
      </c>
      <c r="AK725" t="s">
        <v>1515</v>
      </c>
    </row>
    <row r="726" spans="1:37" x14ac:dyDescent="0.25">
      <c r="A726" t="s">
        <v>1100</v>
      </c>
      <c r="B726" t="s">
        <v>7121</v>
      </c>
      <c r="C726" t="s">
        <v>5781</v>
      </c>
      <c r="D726" s="167">
        <v>45679.765277777798</v>
      </c>
      <c r="E726">
        <v>1</v>
      </c>
      <c r="F726" s="167">
        <v>45679.765277777798</v>
      </c>
      <c r="G726" s="167">
        <v>45679.865277777797</v>
      </c>
      <c r="H726" t="s">
        <v>7122</v>
      </c>
      <c r="I726" t="s">
        <v>1424</v>
      </c>
      <c r="J726">
        <v>6</v>
      </c>
      <c r="K726">
        <v>1</v>
      </c>
      <c r="L726" t="s">
        <v>2418</v>
      </c>
      <c r="M726" t="s">
        <v>5680</v>
      </c>
      <c r="N726" t="s">
        <v>1166</v>
      </c>
      <c r="O726" t="s">
        <v>1167</v>
      </c>
      <c r="P726" t="s">
        <v>1166</v>
      </c>
      <c r="Q726" t="s">
        <v>1167</v>
      </c>
      <c r="R726" t="s">
        <v>0</v>
      </c>
      <c r="T726" t="s">
        <v>7123</v>
      </c>
      <c r="U726">
        <v>28</v>
      </c>
      <c r="V726" t="s">
        <v>2269</v>
      </c>
      <c r="X726">
        <v>0</v>
      </c>
      <c r="Y726">
        <v>0</v>
      </c>
      <c r="AA726">
        <v>0</v>
      </c>
      <c r="AB726">
        <v>28</v>
      </c>
      <c r="AG726">
        <v>2025</v>
      </c>
      <c r="AH726">
        <v>1</v>
      </c>
      <c r="AI726" t="s">
        <v>7124</v>
      </c>
      <c r="AK726" t="s">
        <v>1515</v>
      </c>
    </row>
    <row r="727" spans="1:37" x14ac:dyDescent="0.25">
      <c r="A727" t="s">
        <v>1100</v>
      </c>
      <c r="B727" t="s">
        <v>7121</v>
      </c>
      <c r="C727" t="s">
        <v>5781</v>
      </c>
      <c r="D727" s="167">
        <v>45679.765277777798</v>
      </c>
      <c r="E727">
        <v>1</v>
      </c>
      <c r="F727" s="167">
        <v>45679.765277777798</v>
      </c>
      <c r="G727" s="167">
        <v>45679.865277777797</v>
      </c>
      <c r="H727" t="s">
        <v>7125</v>
      </c>
      <c r="I727" t="s">
        <v>1465</v>
      </c>
      <c r="J727">
        <v>6</v>
      </c>
      <c r="K727">
        <v>1</v>
      </c>
      <c r="L727" t="s">
        <v>2418</v>
      </c>
      <c r="M727" t="s">
        <v>5680</v>
      </c>
      <c r="N727" t="s">
        <v>1166</v>
      </c>
      <c r="O727" t="s">
        <v>1167</v>
      </c>
      <c r="P727" t="s">
        <v>1166</v>
      </c>
      <c r="Q727" t="s">
        <v>1167</v>
      </c>
      <c r="R727" t="s">
        <v>0</v>
      </c>
      <c r="T727" t="s">
        <v>7123</v>
      </c>
      <c r="U727">
        <v>532</v>
      </c>
      <c r="V727" t="s">
        <v>2269</v>
      </c>
      <c r="X727">
        <v>0</v>
      </c>
      <c r="Y727">
        <v>0</v>
      </c>
      <c r="AA727">
        <v>0</v>
      </c>
      <c r="AB727">
        <v>532</v>
      </c>
      <c r="AG727">
        <v>2025</v>
      </c>
      <c r="AH727">
        <v>1</v>
      </c>
      <c r="AI727" t="s">
        <v>7124</v>
      </c>
      <c r="AK727" t="s">
        <v>1515</v>
      </c>
    </row>
    <row r="728" spans="1:37" x14ac:dyDescent="0.25">
      <c r="A728" t="s">
        <v>1100</v>
      </c>
      <c r="B728" t="s">
        <v>7126</v>
      </c>
      <c r="C728" t="s">
        <v>1812</v>
      </c>
      <c r="D728" s="167">
        <v>45679.765277777798</v>
      </c>
      <c r="E728">
        <v>1</v>
      </c>
      <c r="F728" s="167">
        <v>45679.765277777798</v>
      </c>
      <c r="G728" s="167">
        <v>45679.8</v>
      </c>
      <c r="H728" t="s">
        <v>7127</v>
      </c>
      <c r="I728" t="s">
        <v>1424</v>
      </c>
      <c r="J728">
        <v>6</v>
      </c>
      <c r="K728">
        <v>1</v>
      </c>
      <c r="L728" t="s">
        <v>1300</v>
      </c>
      <c r="M728" t="s">
        <v>5911</v>
      </c>
      <c r="N728" t="s">
        <v>1106</v>
      </c>
      <c r="O728" t="s">
        <v>1107</v>
      </c>
      <c r="P728" t="s">
        <v>1108</v>
      </c>
      <c r="Q728" t="s">
        <v>1109</v>
      </c>
      <c r="R728" t="s">
        <v>0</v>
      </c>
      <c r="U728">
        <v>0</v>
      </c>
      <c r="V728" t="s">
        <v>7128</v>
      </c>
      <c r="X728">
        <v>0</v>
      </c>
      <c r="Y728">
        <v>0</v>
      </c>
      <c r="AA728">
        <v>0</v>
      </c>
      <c r="AB728">
        <v>0</v>
      </c>
      <c r="AG728">
        <v>2025</v>
      </c>
      <c r="AH728">
        <v>1</v>
      </c>
      <c r="AI728" t="s">
        <v>7129</v>
      </c>
      <c r="AK728" t="s">
        <v>1515</v>
      </c>
    </row>
    <row r="729" spans="1:37" x14ac:dyDescent="0.25">
      <c r="A729" t="s">
        <v>1100</v>
      </c>
      <c r="B729" t="s">
        <v>7126</v>
      </c>
      <c r="C729" t="s">
        <v>1812</v>
      </c>
      <c r="D729" s="167">
        <v>45679.765277777798</v>
      </c>
      <c r="E729">
        <v>1</v>
      </c>
      <c r="F729" s="167">
        <v>45679.765277777798</v>
      </c>
      <c r="G729" s="167">
        <v>45679.8</v>
      </c>
      <c r="H729" t="s">
        <v>7130</v>
      </c>
      <c r="I729" t="s">
        <v>1424</v>
      </c>
      <c r="J729">
        <v>6</v>
      </c>
      <c r="K729">
        <v>1</v>
      </c>
      <c r="L729" t="s">
        <v>1300</v>
      </c>
      <c r="M729" t="s">
        <v>5911</v>
      </c>
      <c r="N729" t="s">
        <v>1106</v>
      </c>
      <c r="O729" t="s">
        <v>1107</v>
      </c>
      <c r="P729" t="s">
        <v>1108</v>
      </c>
      <c r="Q729" t="s">
        <v>1109</v>
      </c>
      <c r="R729" t="s">
        <v>0</v>
      </c>
      <c r="U729">
        <v>0</v>
      </c>
      <c r="V729" t="s">
        <v>7128</v>
      </c>
      <c r="X729">
        <v>0</v>
      </c>
      <c r="Y729">
        <v>0</v>
      </c>
      <c r="AA729">
        <v>0</v>
      </c>
      <c r="AB729">
        <v>0</v>
      </c>
      <c r="AG729">
        <v>2025</v>
      </c>
      <c r="AH729">
        <v>1</v>
      </c>
      <c r="AI729" t="s">
        <v>7129</v>
      </c>
      <c r="AK729" t="s">
        <v>1515</v>
      </c>
    </row>
    <row r="730" spans="1:37" x14ac:dyDescent="0.25">
      <c r="A730" t="s">
        <v>1100</v>
      </c>
      <c r="B730" t="s">
        <v>7126</v>
      </c>
      <c r="C730" t="s">
        <v>1812</v>
      </c>
      <c r="D730" s="167">
        <v>45679.765277777798</v>
      </c>
      <c r="E730">
        <v>1</v>
      </c>
      <c r="F730" s="167">
        <v>45679.765277777798</v>
      </c>
      <c r="G730" s="167">
        <v>45679.8</v>
      </c>
      <c r="H730" t="s">
        <v>7131</v>
      </c>
      <c r="I730" t="s">
        <v>1431</v>
      </c>
      <c r="J730">
        <v>6</v>
      </c>
      <c r="K730">
        <v>1</v>
      </c>
      <c r="L730" t="s">
        <v>1300</v>
      </c>
      <c r="M730" t="s">
        <v>5911</v>
      </c>
      <c r="N730" t="s">
        <v>1106</v>
      </c>
      <c r="O730" t="s">
        <v>1107</v>
      </c>
      <c r="P730" t="s">
        <v>1108</v>
      </c>
      <c r="Q730" t="s">
        <v>1109</v>
      </c>
      <c r="R730" t="s">
        <v>0</v>
      </c>
      <c r="U730">
        <v>105</v>
      </c>
      <c r="V730" t="s">
        <v>7128</v>
      </c>
      <c r="X730">
        <v>0</v>
      </c>
      <c r="Y730">
        <v>0</v>
      </c>
      <c r="AA730">
        <v>0</v>
      </c>
      <c r="AB730">
        <v>105</v>
      </c>
      <c r="AG730">
        <v>2025</v>
      </c>
      <c r="AH730">
        <v>1</v>
      </c>
      <c r="AI730" t="s">
        <v>7129</v>
      </c>
      <c r="AK730" t="s">
        <v>1515</v>
      </c>
    </row>
    <row r="731" spans="1:37" x14ac:dyDescent="0.25">
      <c r="A731" t="s">
        <v>1100</v>
      </c>
      <c r="B731" t="s">
        <v>7126</v>
      </c>
      <c r="C731" t="s">
        <v>1812</v>
      </c>
      <c r="D731" s="167">
        <v>45679.765277777798</v>
      </c>
      <c r="E731">
        <v>1</v>
      </c>
      <c r="F731" s="167">
        <v>45679.765277777798</v>
      </c>
      <c r="G731" s="167">
        <v>45679.8</v>
      </c>
      <c r="H731" t="s">
        <v>7132</v>
      </c>
      <c r="I731" t="s">
        <v>1450</v>
      </c>
      <c r="J731">
        <v>6</v>
      </c>
      <c r="K731">
        <v>1</v>
      </c>
      <c r="L731" t="s">
        <v>1300</v>
      </c>
      <c r="M731" t="s">
        <v>5911</v>
      </c>
      <c r="N731" t="s">
        <v>1106</v>
      </c>
      <c r="O731" t="s">
        <v>1107</v>
      </c>
      <c r="P731" t="s">
        <v>1108</v>
      </c>
      <c r="Q731" t="s">
        <v>1109</v>
      </c>
      <c r="R731" t="s">
        <v>0</v>
      </c>
      <c r="T731" t="s">
        <v>7133</v>
      </c>
      <c r="U731">
        <v>350</v>
      </c>
      <c r="V731" t="s">
        <v>7128</v>
      </c>
      <c r="X731">
        <v>0</v>
      </c>
      <c r="Y731">
        <v>0</v>
      </c>
      <c r="AA731">
        <v>0</v>
      </c>
      <c r="AB731">
        <v>350</v>
      </c>
      <c r="AG731">
        <v>2025</v>
      </c>
      <c r="AH731">
        <v>1</v>
      </c>
      <c r="AI731" t="s">
        <v>7129</v>
      </c>
      <c r="AK731" t="s">
        <v>1515</v>
      </c>
    </row>
    <row r="732" spans="1:37" x14ac:dyDescent="0.25">
      <c r="A732" t="s">
        <v>1100</v>
      </c>
      <c r="B732" t="s">
        <v>7126</v>
      </c>
      <c r="C732" t="s">
        <v>1812</v>
      </c>
      <c r="D732" s="167">
        <v>45679.765277777798</v>
      </c>
      <c r="E732">
        <v>1</v>
      </c>
      <c r="F732" s="167">
        <v>45679.765277777798</v>
      </c>
      <c r="G732" s="167">
        <v>45679.8</v>
      </c>
      <c r="H732" t="s">
        <v>7134</v>
      </c>
      <c r="I732" t="s">
        <v>1452</v>
      </c>
      <c r="J732">
        <v>6</v>
      </c>
      <c r="K732">
        <v>1</v>
      </c>
      <c r="L732" t="s">
        <v>1300</v>
      </c>
      <c r="M732" t="s">
        <v>5911</v>
      </c>
      <c r="N732" t="s">
        <v>1106</v>
      </c>
      <c r="O732" t="s">
        <v>1107</v>
      </c>
      <c r="P732" t="s">
        <v>1108</v>
      </c>
      <c r="Q732" t="s">
        <v>1109</v>
      </c>
      <c r="R732" t="s">
        <v>0</v>
      </c>
      <c r="U732">
        <v>560</v>
      </c>
      <c r="V732" t="s">
        <v>7128</v>
      </c>
      <c r="X732">
        <v>0</v>
      </c>
      <c r="Y732">
        <v>0</v>
      </c>
      <c r="AA732">
        <v>0</v>
      </c>
      <c r="AB732">
        <v>560</v>
      </c>
      <c r="AG732">
        <v>2025</v>
      </c>
      <c r="AH732">
        <v>1</v>
      </c>
      <c r="AI732" t="s">
        <v>7129</v>
      </c>
      <c r="AK732" t="s">
        <v>1515</v>
      </c>
    </row>
    <row r="733" spans="1:37" x14ac:dyDescent="0.25">
      <c r="A733" t="s">
        <v>1100</v>
      </c>
      <c r="B733" t="s">
        <v>7126</v>
      </c>
      <c r="C733" t="s">
        <v>1812</v>
      </c>
      <c r="D733" s="167">
        <v>45679.765277777798</v>
      </c>
      <c r="E733">
        <v>1</v>
      </c>
      <c r="F733" s="167">
        <v>45679.765277777798</v>
      </c>
      <c r="G733" s="167">
        <v>45679.8</v>
      </c>
      <c r="H733" t="s">
        <v>7135</v>
      </c>
      <c r="I733" t="s">
        <v>1454</v>
      </c>
      <c r="J733">
        <v>6</v>
      </c>
      <c r="K733">
        <v>1</v>
      </c>
      <c r="L733" t="s">
        <v>1300</v>
      </c>
      <c r="M733" t="s">
        <v>5911</v>
      </c>
      <c r="N733" t="s">
        <v>1106</v>
      </c>
      <c r="O733" t="s">
        <v>1107</v>
      </c>
      <c r="P733" t="s">
        <v>1108</v>
      </c>
      <c r="Q733" t="s">
        <v>1109</v>
      </c>
      <c r="R733" t="s">
        <v>0</v>
      </c>
      <c r="T733" t="s">
        <v>7133</v>
      </c>
      <c r="U733">
        <v>1540</v>
      </c>
      <c r="V733" t="s">
        <v>7128</v>
      </c>
      <c r="X733">
        <v>0</v>
      </c>
      <c r="Y733">
        <v>0</v>
      </c>
      <c r="AA733">
        <v>0</v>
      </c>
      <c r="AB733">
        <v>1540</v>
      </c>
      <c r="AG733">
        <v>2025</v>
      </c>
      <c r="AH733">
        <v>1</v>
      </c>
      <c r="AI733" t="s">
        <v>7129</v>
      </c>
      <c r="AK733" t="s">
        <v>1515</v>
      </c>
    </row>
    <row r="734" spans="1:37" x14ac:dyDescent="0.25">
      <c r="A734" t="s">
        <v>1100</v>
      </c>
      <c r="B734" t="s">
        <v>7126</v>
      </c>
      <c r="C734" t="s">
        <v>1812</v>
      </c>
      <c r="D734" s="167">
        <v>45679.765277777798</v>
      </c>
      <c r="E734">
        <v>1</v>
      </c>
      <c r="F734" s="167">
        <v>45679.765277777798</v>
      </c>
      <c r="G734" s="167">
        <v>45679.8</v>
      </c>
      <c r="H734" t="s">
        <v>7136</v>
      </c>
      <c r="I734" t="s">
        <v>1455</v>
      </c>
      <c r="J734">
        <v>6</v>
      </c>
      <c r="K734">
        <v>1</v>
      </c>
      <c r="L734" t="s">
        <v>1300</v>
      </c>
      <c r="M734" t="s">
        <v>5911</v>
      </c>
      <c r="N734" t="s">
        <v>1106</v>
      </c>
      <c r="O734" t="s">
        <v>1107</v>
      </c>
      <c r="P734" t="s">
        <v>1108</v>
      </c>
      <c r="Q734" t="s">
        <v>1109</v>
      </c>
      <c r="R734" t="s">
        <v>0</v>
      </c>
      <c r="T734" t="s">
        <v>7133</v>
      </c>
      <c r="U734">
        <v>735</v>
      </c>
      <c r="V734" t="s">
        <v>7128</v>
      </c>
      <c r="X734">
        <v>0</v>
      </c>
      <c r="Y734">
        <v>0</v>
      </c>
      <c r="AA734">
        <v>0</v>
      </c>
      <c r="AB734">
        <v>735</v>
      </c>
      <c r="AG734">
        <v>2025</v>
      </c>
      <c r="AH734">
        <v>1</v>
      </c>
      <c r="AI734" t="s">
        <v>7129</v>
      </c>
      <c r="AK734" t="s">
        <v>1515</v>
      </c>
    </row>
    <row r="735" spans="1:37" x14ac:dyDescent="0.25">
      <c r="A735" t="s">
        <v>1100</v>
      </c>
      <c r="B735" t="s">
        <v>7126</v>
      </c>
      <c r="C735" t="s">
        <v>1812</v>
      </c>
      <c r="D735" s="167">
        <v>45679.765277777798</v>
      </c>
      <c r="E735">
        <v>1</v>
      </c>
      <c r="F735" s="167">
        <v>45679.765277777798</v>
      </c>
      <c r="G735" s="167">
        <v>45679.8</v>
      </c>
      <c r="H735" t="s">
        <v>7137</v>
      </c>
      <c r="I735" t="s">
        <v>1458</v>
      </c>
      <c r="J735">
        <v>6</v>
      </c>
      <c r="K735">
        <v>1</v>
      </c>
      <c r="L735" t="s">
        <v>1300</v>
      </c>
      <c r="M735" t="s">
        <v>5911</v>
      </c>
      <c r="N735" t="s">
        <v>1106</v>
      </c>
      <c r="O735" t="s">
        <v>1107</v>
      </c>
      <c r="P735" t="s">
        <v>1108</v>
      </c>
      <c r="Q735" t="s">
        <v>1109</v>
      </c>
      <c r="R735" t="s">
        <v>0</v>
      </c>
      <c r="U735">
        <v>700</v>
      </c>
      <c r="V735" t="s">
        <v>7128</v>
      </c>
      <c r="X735">
        <v>0</v>
      </c>
      <c r="Y735">
        <v>0</v>
      </c>
      <c r="AA735">
        <v>0</v>
      </c>
      <c r="AB735">
        <v>700</v>
      </c>
      <c r="AG735">
        <v>2025</v>
      </c>
      <c r="AH735">
        <v>1</v>
      </c>
      <c r="AI735" t="s">
        <v>7129</v>
      </c>
      <c r="AK735" t="s">
        <v>1515</v>
      </c>
    </row>
    <row r="736" spans="1:37" x14ac:dyDescent="0.25">
      <c r="A736" t="s">
        <v>1100</v>
      </c>
      <c r="B736" t="s">
        <v>7126</v>
      </c>
      <c r="C736" t="s">
        <v>1812</v>
      </c>
      <c r="D736" s="167">
        <v>45679.765277777798</v>
      </c>
      <c r="E736">
        <v>1</v>
      </c>
      <c r="F736" s="167">
        <v>45679.765277777798</v>
      </c>
      <c r="G736" s="167">
        <v>45679.8</v>
      </c>
      <c r="H736" t="s">
        <v>7138</v>
      </c>
      <c r="I736" t="s">
        <v>1461</v>
      </c>
      <c r="J736">
        <v>6</v>
      </c>
      <c r="K736">
        <v>1</v>
      </c>
      <c r="L736" t="s">
        <v>1300</v>
      </c>
      <c r="M736" t="s">
        <v>5911</v>
      </c>
      <c r="N736" t="s">
        <v>1106</v>
      </c>
      <c r="O736" t="s">
        <v>1107</v>
      </c>
      <c r="P736" t="s">
        <v>1108</v>
      </c>
      <c r="Q736" t="s">
        <v>1109</v>
      </c>
      <c r="R736" t="s">
        <v>0</v>
      </c>
      <c r="T736" t="s">
        <v>7133</v>
      </c>
      <c r="U736">
        <v>3500</v>
      </c>
      <c r="V736" t="s">
        <v>7128</v>
      </c>
      <c r="X736">
        <v>0</v>
      </c>
      <c r="Y736">
        <v>0</v>
      </c>
      <c r="AA736">
        <v>0</v>
      </c>
      <c r="AB736">
        <v>3500</v>
      </c>
      <c r="AG736">
        <v>2025</v>
      </c>
      <c r="AH736">
        <v>1</v>
      </c>
      <c r="AI736" t="s">
        <v>7129</v>
      </c>
      <c r="AK736" t="s">
        <v>1515</v>
      </c>
    </row>
    <row r="737" spans="1:38" x14ac:dyDescent="0.25">
      <c r="A737" t="s">
        <v>1100</v>
      </c>
      <c r="B737" t="s">
        <v>7126</v>
      </c>
      <c r="C737" t="s">
        <v>1812</v>
      </c>
      <c r="D737" s="167">
        <v>45679.765277777798</v>
      </c>
      <c r="E737">
        <v>1</v>
      </c>
      <c r="F737" s="167">
        <v>45679.765277777798</v>
      </c>
      <c r="G737" s="167">
        <v>45679.8</v>
      </c>
      <c r="H737" t="s">
        <v>7139</v>
      </c>
      <c r="I737" t="s">
        <v>1462</v>
      </c>
      <c r="J737">
        <v>6</v>
      </c>
      <c r="K737">
        <v>1</v>
      </c>
      <c r="L737" t="s">
        <v>1300</v>
      </c>
      <c r="M737" t="s">
        <v>5911</v>
      </c>
      <c r="N737" t="s">
        <v>1106</v>
      </c>
      <c r="O737" t="s">
        <v>1107</v>
      </c>
      <c r="P737" t="s">
        <v>1108</v>
      </c>
      <c r="Q737" t="s">
        <v>1109</v>
      </c>
      <c r="R737" t="s">
        <v>0</v>
      </c>
      <c r="U737">
        <v>140</v>
      </c>
      <c r="V737" t="s">
        <v>7128</v>
      </c>
      <c r="X737">
        <v>0</v>
      </c>
      <c r="Y737">
        <v>0</v>
      </c>
      <c r="AA737">
        <v>0</v>
      </c>
      <c r="AB737">
        <v>140</v>
      </c>
      <c r="AG737">
        <v>2025</v>
      </c>
      <c r="AH737">
        <v>1</v>
      </c>
      <c r="AI737" t="s">
        <v>7129</v>
      </c>
      <c r="AK737" t="s">
        <v>1515</v>
      </c>
    </row>
    <row r="738" spans="1:38" x14ac:dyDescent="0.25">
      <c r="A738" t="s">
        <v>1100</v>
      </c>
      <c r="B738" t="s">
        <v>7126</v>
      </c>
      <c r="C738" t="s">
        <v>1812</v>
      </c>
      <c r="D738" s="167">
        <v>45679.765277777798</v>
      </c>
      <c r="E738">
        <v>1</v>
      </c>
      <c r="F738" s="167">
        <v>45679.765277777798</v>
      </c>
      <c r="G738" s="167">
        <v>45679.8</v>
      </c>
      <c r="H738" t="s">
        <v>7140</v>
      </c>
      <c r="I738" t="s">
        <v>1463</v>
      </c>
      <c r="J738">
        <v>6</v>
      </c>
      <c r="K738">
        <v>1</v>
      </c>
      <c r="L738" t="s">
        <v>1300</v>
      </c>
      <c r="M738" t="s">
        <v>5911</v>
      </c>
      <c r="N738" t="s">
        <v>1106</v>
      </c>
      <c r="O738" t="s">
        <v>1107</v>
      </c>
      <c r="P738" t="s">
        <v>1108</v>
      </c>
      <c r="Q738" t="s">
        <v>1109</v>
      </c>
      <c r="R738" t="s">
        <v>0</v>
      </c>
      <c r="U738">
        <v>105</v>
      </c>
      <c r="V738" t="s">
        <v>7128</v>
      </c>
      <c r="X738">
        <v>0</v>
      </c>
      <c r="Y738">
        <v>0</v>
      </c>
      <c r="AA738">
        <v>0</v>
      </c>
      <c r="AB738">
        <v>105</v>
      </c>
      <c r="AG738">
        <v>2025</v>
      </c>
      <c r="AH738">
        <v>1</v>
      </c>
      <c r="AI738" t="s">
        <v>7129</v>
      </c>
      <c r="AK738" t="s">
        <v>1515</v>
      </c>
    </row>
    <row r="739" spans="1:38" x14ac:dyDescent="0.25">
      <c r="A739" t="s">
        <v>1100</v>
      </c>
      <c r="B739" t="s">
        <v>7126</v>
      </c>
      <c r="C739" t="s">
        <v>1812</v>
      </c>
      <c r="D739" s="167">
        <v>45679.765277777798</v>
      </c>
      <c r="E739">
        <v>1</v>
      </c>
      <c r="F739" s="167">
        <v>45679.765277777798</v>
      </c>
      <c r="G739" s="167">
        <v>45679.8</v>
      </c>
      <c r="H739" t="s">
        <v>7141</v>
      </c>
      <c r="I739" t="s">
        <v>1463</v>
      </c>
      <c r="J739">
        <v>6</v>
      </c>
      <c r="K739">
        <v>1</v>
      </c>
      <c r="L739" t="s">
        <v>1300</v>
      </c>
      <c r="M739" t="s">
        <v>5911</v>
      </c>
      <c r="N739" t="s">
        <v>1106</v>
      </c>
      <c r="O739" t="s">
        <v>1107</v>
      </c>
      <c r="P739" t="s">
        <v>1108</v>
      </c>
      <c r="Q739" t="s">
        <v>1109</v>
      </c>
      <c r="R739" t="s">
        <v>0</v>
      </c>
      <c r="U739">
        <v>105</v>
      </c>
      <c r="V739" t="s">
        <v>7128</v>
      </c>
      <c r="X739">
        <v>0</v>
      </c>
      <c r="Y739">
        <v>0</v>
      </c>
      <c r="AA739">
        <v>0</v>
      </c>
      <c r="AB739">
        <v>105</v>
      </c>
      <c r="AG739">
        <v>2025</v>
      </c>
      <c r="AH739">
        <v>1</v>
      </c>
      <c r="AI739" t="s">
        <v>7129</v>
      </c>
      <c r="AK739" t="s">
        <v>1515</v>
      </c>
    </row>
    <row r="740" spans="1:38" x14ac:dyDescent="0.25">
      <c r="A740" t="s">
        <v>1100</v>
      </c>
      <c r="B740" t="s">
        <v>7126</v>
      </c>
      <c r="C740" t="s">
        <v>1812</v>
      </c>
      <c r="D740" s="167">
        <v>45679.765277777798</v>
      </c>
      <c r="E740">
        <v>1</v>
      </c>
      <c r="F740" s="167">
        <v>45679.765277777798</v>
      </c>
      <c r="G740" s="167">
        <v>45679.8</v>
      </c>
      <c r="H740" t="s">
        <v>7142</v>
      </c>
      <c r="I740" t="s">
        <v>1463</v>
      </c>
      <c r="J740">
        <v>6</v>
      </c>
      <c r="K740">
        <v>1</v>
      </c>
      <c r="L740" t="s">
        <v>1300</v>
      </c>
      <c r="M740" t="s">
        <v>5911</v>
      </c>
      <c r="N740" t="s">
        <v>1106</v>
      </c>
      <c r="O740" t="s">
        <v>1107</v>
      </c>
      <c r="P740" t="s">
        <v>1108</v>
      </c>
      <c r="Q740" t="s">
        <v>1109</v>
      </c>
      <c r="R740" t="s">
        <v>0</v>
      </c>
      <c r="U740">
        <v>105</v>
      </c>
      <c r="V740" t="s">
        <v>7128</v>
      </c>
      <c r="X740">
        <v>0</v>
      </c>
      <c r="Y740">
        <v>0</v>
      </c>
      <c r="AA740">
        <v>0</v>
      </c>
      <c r="AB740">
        <v>105</v>
      </c>
      <c r="AG740">
        <v>2025</v>
      </c>
      <c r="AH740">
        <v>1</v>
      </c>
      <c r="AI740" t="s">
        <v>7129</v>
      </c>
      <c r="AK740" t="s">
        <v>1515</v>
      </c>
    </row>
    <row r="741" spans="1:38" x14ac:dyDescent="0.25">
      <c r="A741" t="s">
        <v>1100</v>
      </c>
      <c r="B741" t="s">
        <v>7143</v>
      </c>
      <c r="C741" t="s">
        <v>6242</v>
      </c>
      <c r="D741" s="167">
        <v>45679.789583333302</v>
      </c>
      <c r="E741">
        <v>1</v>
      </c>
      <c r="F741" s="167">
        <v>45679.789583333302</v>
      </c>
      <c r="G741" s="167">
        <v>45679.8034722222</v>
      </c>
      <c r="H741" t="s">
        <v>7144</v>
      </c>
      <c r="I741" t="s">
        <v>1480</v>
      </c>
      <c r="J741">
        <v>6</v>
      </c>
      <c r="K741">
        <v>1</v>
      </c>
      <c r="L741" t="s">
        <v>1111</v>
      </c>
      <c r="M741" t="s">
        <v>1437</v>
      </c>
      <c r="N741" t="s">
        <v>1106</v>
      </c>
      <c r="O741" t="s">
        <v>1107</v>
      </c>
      <c r="P741" t="s">
        <v>1108</v>
      </c>
      <c r="Q741" t="s">
        <v>1109</v>
      </c>
      <c r="R741" t="s">
        <v>0</v>
      </c>
      <c r="U741">
        <v>140</v>
      </c>
      <c r="V741" t="s">
        <v>1746</v>
      </c>
      <c r="X741">
        <v>0</v>
      </c>
      <c r="Y741">
        <v>0</v>
      </c>
      <c r="AA741">
        <v>0</v>
      </c>
      <c r="AB741">
        <v>140</v>
      </c>
      <c r="AG741">
        <v>2025</v>
      </c>
      <c r="AH741">
        <v>1</v>
      </c>
      <c r="AI741" t="s">
        <v>6337</v>
      </c>
      <c r="AK741" t="s">
        <v>1515</v>
      </c>
    </row>
    <row r="742" spans="1:38" x14ac:dyDescent="0.25">
      <c r="A742" t="s">
        <v>1100</v>
      </c>
      <c r="B742" t="s">
        <v>7145</v>
      </c>
      <c r="C742" t="s">
        <v>1183</v>
      </c>
      <c r="D742" s="167">
        <v>45679.814583333296</v>
      </c>
      <c r="E742">
        <v>1</v>
      </c>
      <c r="F742" s="167">
        <v>45679.814583333296</v>
      </c>
      <c r="G742" s="167">
        <v>45679.84375</v>
      </c>
      <c r="H742" t="s">
        <v>7146</v>
      </c>
      <c r="I742" t="s">
        <v>1424</v>
      </c>
      <c r="J742">
        <v>6</v>
      </c>
      <c r="K742">
        <v>1</v>
      </c>
      <c r="L742" t="s">
        <v>1105</v>
      </c>
      <c r="M742" t="s">
        <v>1425</v>
      </c>
      <c r="N742" t="s">
        <v>1106</v>
      </c>
      <c r="O742" t="s">
        <v>1107</v>
      </c>
      <c r="P742" t="s">
        <v>1108</v>
      </c>
      <c r="Q742" t="s">
        <v>1109</v>
      </c>
      <c r="R742" t="s">
        <v>7147</v>
      </c>
      <c r="S742" t="s">
        <v>5732</v>
      </c>
      <c r="U742">
        <v>0</v>
      </c>
      <c r="V742" t="s">
        <v>2290</v>
      </c>
      <c r="W742" s="167">
        <v>45692.902777777803</v>
      </c>
      <c r="X742">
        <v>0</v>
      </c>
      <c r="Y742">
        <v>0</v>
      </c>
      <c r="Z742">
        <v>0</v>
      </c>
      <c r="AA742">
        <v>0</v>
      </c>
      <c r="AB742">
        <v>0</v>
      </c>
      <c r="AC742" t="s">
        <v>0</v>
      </c>
      <c r="AG742">
        <v>2025</v>
      </c>
      <c r="AH742">
        <v>1</v>
      </c>
      <c r="AI742" t="s">
        <v>7148</v>
      </c>
      <c r="AJ742" s="161">
        <v>45689</v>
      </c>
      <c r="AK742" t="s">
        <v>1426</v>
      </c>
      <c r="AL742" t="s">
        <v>5686</v>
      </c>
    </row>
    <row r="743" spans="1:38" x14ac:dyDescent="0.25">
      <c r="A743" t="s">
        <v>1100</v>
      </c>
      <c r="B743" t="s">
        <v>7145</v>
      </c>
      <c r="C743" t="s">
        <v>1183</v>
      </c>
      <c r="D743" s="167">
        <v>45679.814583333296</v>
      </c>
      <c r="E743">
        <v>1</v>
      </c>
      <c r="F743" s="167">
        <v>45679.814583333296</v>
      </c>
      <c r="G743" s="167">
        <v>45679.84375</v>
      </c>
      <c r="H743" t="s">
        <v>7149</v>
      </c>
      <c r="I743" t="s">
        <v>1473</v>
      </c>
      <c r="J743">
        <v>6</v>
      </c>
      <c r="K743">
        <v>1</v>
      </c>
      <c r="L743" t="s">
        <v>1105</v>
      </c>
      <c r="M743" t="s">
        <v>1425</v>
      </c>
      <c r="N743" t="s">
        <v>1106</v>
      </c>
      <c r="O743" t="s">
        <v>1107</v>
      </c>
      <c r="P743" t="s">
        <v>1108</v>
      </c>
      <c r="Q743" t="s">
        <v>1109</v>
      </c>
      <c r="R743" t="s">
        <v>7147</v>
      </c>
      <c r="S743" t="s">
        <v>5732</v>
      </c>
      <c r="U743">
        <v>192.5</v>
      </c>
      <c r="V743" t="s">
        <v>2290</v>
      </c>
      <c r="W743" s="167">
        <v>45692.902777777803</v>
      </c>
      <c r="X743">
        <v>0</v>
      </c>
      <c r="Y743">
        <v>0</v>
      </c>
      <c r="Z743">
        <v>192.5</v>
      </c>
      <c r="AA743">
        <v>192.5</v>
      </c>
      <c r="AB743">
        <v>0</v>
      </c>
      <c r="AC743" t="s">
        <v>1493</v>
      </c>
      <c r="AD743" t="s">
        <v>1756</v>
      </c>
      <c r="AE743" t="s">
        <v>1737</v>
      </c>
      <c r="AF743" t="s">
        <v>2</v>
      </c>
      <c r="AG743">
        <v>2025</v>
      </c>
      <c r="AH743">
        <v>1</v>
      </c>
      <c r="AI743" t="s">
        <v>7148</v>
      </c>
      <c r="AJ743" s="161">
        <v>45689</v>
      </c>
      <c r="AK743" t="s">
        <v>1426</v>
      </c>
      <c r="AL743" t="s">
        <v>5686</v>
      </c>
    </row>
    <row r="744" spans="1:38" x14ac:dyDescent="0.25">
      <c r="A744" t="s">
        <v>1100</v>
      </c>
      <c r="B744" t="s">
        <v>7145</v>
      </c>
      <c r="C744" t="s">
        <v>1183</v>
      </c>
      <c r="D744" s="167">
        <v>45679.814583333296</v>
      </c>
      <c r="E744">
        <v>1</v>
      </c>
      <c r="F744" s="167">
        <v>45679.814583333296</v>
      </c>
      <c r="G744" s="167">
        <v>45679.84375</v>
      </c>
      <c r="H744" t="s">
        <v>7150</v>
      </c>
      <c r="I744" t="s">
        <v>1433</v>
      </c>
      <c r="J744">
        <v>6</v>
      </c>
      <c r="K744">
        <v>1</v>
      </c>
      <c r="L744" t="s">
        <v>1105</v>
      </c>
      <c r="M744" t="s">
        <v>1425</v>
      </c>
      <c r="N744" t="s">
        <v>1106</v>
      </c>
      <c r="O744" t="s">
        <v>1107</v>
      </c>
      <c r="P744" t="s">
        <v>1108</v>
      </c>
      <c r="Q744" t="s">
        <v>1109</v>
      </c>
      <c r="R744" t="s">
        <v>7147</v>
      </c>
      <c r="S744" t="s">
        <v>5732</v>
      </c>
      <c r="U744">
        <v>385</v>
      </c>
      <c r="V744" t="s">
        <v>2290</v>
      </c>
      <c r="W744" s="167">
        <v>45692.902777777803</v>
      </c>
      <c r="X744">
        <v>385</v>
      </c>
      <c r="Y744">
        <v>0</v>
      </c>
      <c r="Z744">
        <v>0</v>
      </c>
      <c r="AA744">
        <v>0</v>
      </c>
      <c r="AB744">
        <v>0</v>
      </c>
      <c r="AC744" t="s">
        <v>0</v>
      </c>
      <c r="AG744">
        <v>2025</v>
      </c>
      <c r="AH744">
        <v>1</v>
      </c>
      <c r="AI744" t="s">
        <v>7148</v>
      </c>
      <c r="AJ744" s="161">
        <v>45689</v>
      </c>
      <c r="AK744" t="s">
        <v>1426</v>
      </c>
    </row>
    <row r="745" spans="1:38" x14ac:dyDescent="0.25">
      <c r="A745" t="s">
        <v>1100</v>
      </c>
      <c r="B745" t="s">
        <v>7151</v>
      </c>
      <c r="C745" t="s">
        <v>2344</v>
      </c>
      <c r="D745" s="167">
        <v>45680.463194444397</v>
      </c>
      <c r="E745">
        <v>1</v>
      </c>
      <c r="F745" s="167">
        <v>45680.463194444397</v>
      </c>
      <c r="G745" s="167">
        <v>45680.53125</v>
      </c>
      <c r="H745" t="s">
        <v>7152</v>
      </c>
      <c r="I745" t="s">
        <v>1465</v>
      </c>
      <c r="J745">
        <v>6</v>
      </c>
      <c r="K745">
        <v>1</v>
      </c>
      <c r="L745" t="s">
        <v>1110</v>
      </c>
      <c r="M745" t="s">
        <v>1429</v>
      </c>
      <c r="N745" t="s">
        <v>1102</v>
      </c>
      <c r="O745" t="s">
        <v>1103</v>
      </c>
      <c r="P745" t="s">
        <v>1102</v>
      </c>
      <c r="Q745" t="s">
        <v>1103</v>
      </c>
      <c r="R745" t="s">
        <v>0</v>
      </c>
      <c r="T745" t="s">
        <v>2345</v>
      </c>
      <c r="U745">
        <v>408</v>
      </c>
      <c r="V745" t="s">
        <v>1750</v>
      </c>
      <c r="X745">
        <v>0</v>
      </c>
      <c r="Y745">
        <v>0</v>
      </c>
      <c r="AA745">
        <v>0</v>
      </c>
      <c r="AB745">
        <v>408</v>
      </c>
      <c r="AG745">
        <v>2025</v>
      </c>
      <c r="AH745">
        <v>1</v>
      </c>
      <c r="AI745" t="s">
        <v>6402</v>
      </c>
      <c r="AK745" t="s">
        <v>1515</v>
      </c>
    </row>
    <row r="746" spans="1:38" x14ac:dyDescent="0.25">
      <c r="A746" t="s">
        <v>1100</v>
      </c>
      <c r="B746" t="s">
        <v>7153</v>
      </c>
      <c r="C746" t="s">
        <v>1974</v>
      </c>
      <c r="D746" s="167">
        <v>45680.525694444397</v>
      </c>
      <c r="E746">
        <v>1</v>
      </c>
      <c r="F746" s="167">
        <v>45680.525694444397</v>
      </c>
      <c r="G746" s="167">
        <v>45680.754861111098</v>
      </c>
      <c r="H746" t="s">
        <v>7154</v>
      </c>
      <c r="I746" t="s">
        <v>1424</v>
      </c>
      <c r="J746">
        <v>6</v>
      </c>
      <c r="K746">
        <v>1</v>
      </c>
      <c r="L746" t="s">
        <v>1300</v>
      </c>
      <c r="M746" t="s">
        <v>5911</v>
      </c>
      <c r="N746" t="s">
        <v>1106</v>
      </c>
      <c r="O746" t="s">
        <v>1107</v>
      </c>
      <c r="P746" t="s">
        <v>1108</v>
      </c>
      <c r="Q746" t="s">
        <v>1109</v>
      </c>
      <c r="R746" t="s">
        <v>0</v>
      </c>
      <c r="U746">
        <v>0</v>
      </c>
      <c r="V746" t="s">
        <v>7155</v>
      </c>
      <c r="X746">
        <v>0</v>
      </c>
      <c r="Y746">
        <v>0</v>
      </c>
      <c r="AA746">
        <v>0</v>
      </c>
      <c r="AB746">
        <v>0</v>
      </c>
      <c r="AG746">
        <v>2025</v>
      </c>
      <c r="AH746">
        <v>1</v>
      </c>
      <c r="AI746" t="s">
        <v>7156</v>
      </c>
      <c r="AK746" t="s">
        <v>1515</v>
      </c>
    </row>
    <row r="747" spans="1:38" x14ac:dyDescent="0.25">
      <c r="A747" t="s">
        <v>1100</v>
      </c>
      <c r="B747" t="s">
        <v>7153</v>
      </c>
      <c r="C747" t="s">
        <v>1974</v>
      </c>
      <c r="D747" s="167">
        <v>45680.525694444397</v>
      </c>
      <c r="E747">
        <v>1</v>
      </c>
      <c r="F747" s="167">
        <v>45680.525694444397</v>
      </c>
      <c r="G747" s="167">
        <v>45680.754861111098</v>
      </c>
      <c r="H747" t="s">
        <v>7157</v>
      </c>
      <c r="I747" t="s">
        <v>1424</v>
      </c>
      <c r="J747">
        <v>6</v>
      </c>
      <c r="K747">
        <v>1</v>
      </c>
      <c r="L747" t="s">
        <v>1300</v>
      </c>
      <c r="M747" t="s">
        <v>5911</v>
      </c>
      <c r="N747" t="s">
        <v>1106</v>
      </c>
      <c r="O747" t="s">
        <v>1107</v>
      </c>
      <c r="P747" t="s">
        <v>1108</v>
      </c>
      <c r="Q747" t="s">
        <v>1109</v>
      </c>
      <c r="R747" t="s">
        <v>0</v>
      </c>
      <c r="U747">
        <v>0</v>
      </c>
      <c r="V747" t="s">
        <v>7155</v>
      </c>
      <c r="X747">
        <v>0</v>
      </c>
      <c r="Y747">
        <v>0</v>
      </c>
      <c r="AA747">
        <v>0</v>
      </c>
      <c r="AB747">
        <v>0</v>
      </c>
      <c r="AG747">
        <v>2025</v>
      </c>
      <c r="AH747">
        <v>1</v>
      </c>
      <c r="AI747" t="s">
        <v>7156</v>
      </c>
      <c r="AK747" t="s">
        <v>1515</v>
      </c>
    </row>
    <row r="748" spans="1:38" x14ac:dyDescent="0.25">
      <c r="A748" t="s">
        <v>1100</v>
      </c>
      <c r="B748" t="s">
        <v>7153</v>
      </c>
      <c r="C748" t="s">
        <v>1974</v>
      </c>
      <c r="D748" s="167">
        <v>45680.525694444397</v>
      </c>
      <c r="E748">
        <v>1</v>
      </c>
      <c r="F748" s="167">
        <v>45680.525694444397</v>
      </c>
      <c r="G748" s="167">
        <v>45680.754861111098</v>
      </c>
      <c r="H748" t="s">
        <v>7158</v>
      </c>
      <c r="I748" t="s">
        <v>1431</v>
      </c>
      <c r="J748">
        <v>6</v>
      </c>
      <c r="K748">
        <v>1</v>
      </c>
      <c r="L748" t="s">
        <v>1300</v>
      </c>
      <c r="M748" t="s">
        <v>5911</v>
      </c>
      <c r="N748" t="s">
        <v>1106</v>
      </c>
      <c r="O748" t="s">
        <v>1107</v>
      </c>
      <c r="P748" t="s">
        <v>1108</v>
      </c>
      <c r="Q748" t="s">
        <v>1109</v>
      </c>
      <c r="R748" t="s">
        <v>0</v>
      </c>
      <c r="U748">
        <v>105</v>
      </c>
      <c r="V748" t="s">
        <v>7155</v>
      </c>
      <c r="X748">
        <v>0</v>
      </c>
      <c r="Y748">
        <v>0</v>
      </c>
      <c r="AA748">
        <v>0</v>
      </c>
      <c r="AB748">
        <v>105</v>
      </c>
      <c r="AG748">
        <v>2025</v>
      </c>
      <c r="AH748">
        <v>1</v>
      </c>
      <c r="AI748" t="s">
        <v>7156</v>
      </c>
      <c r="AK748" t="s">
        <v>1515</v>
      </c>
    </row>
    <row r="749" spans="1:38" x14ac:dyDescent="0.25">
      <c r="A749" t="s">
        <v>1100</v>
      </c>
      <c r="B749" t="s">
        <v>7153</v>
      </c>
      <c r="C749" t="s">
        <v>1974</v>
      </c>
      <c r="D749" s="167">
        <v>45680.525694444397</v>
      </c>
      <c r="E749">
        <v>1</v>
      </c>
      <c r="F749" s="167">
        <v>45680.525694444397</v>
      </c>
      <c r="G749" s="167">
        <v>45680.754861111098</v>
      </c>
      <c r="H749" t="s">
        <v>7159</v>
      </c>
      <c r="I749" t="s">
        <v>1450</v>
      </c>
      <c r="J749">
        <v>6</v>
      </c>
      <c r="K749">
        <v>1</v>
      </c>
      <c r="L749" t="s">
        <v>1300</v>
      </c>
      <c r="M749" t="s">
        <v>5911</v>
      </c>
      <c r="N749" t="s">
        <v>1106</v>
      </c>
      <c r="O749" t="s">
        <v>1107</v>
      </c>
      <c r="P749" t="s">
        <v>1108</v>
      </c>
      <c r="Q749" t="s">
        <v>1109</v>
      </c>
      <c r="R749" t="s">
        <v>0</v>
      </c>
      <c r="T749" t="s">
        <v>7160</v>
      </c>
      <c r="U749">
        <v>350</v>
      </c>
      <c r="V749" t="s">
        <v>7155</v>
      </c>
      <c r="X749">
        <v>0</v>
      </c>
      <c r="Y749">
        <v>0</v>
      </c>
      <c r="AA749">
        <v>0</v>
      </c>
      <c r="AB749">
        <v>350</v>
      </c>
      <c r="AG749">
        <v>2025</v>
      </c>
      <c r="AH749">
        <v>1</v>
      </c>
      <c r="AI749" t="s">
        <v>7156</v>
      </c>
      <c r="AK749" t="s">
        <v>1515</v>
      </c>
    </row>
    <row r="750" spans="1:38" x14ac:dyDescent="0.25">
      <c r="A750" t="s">
        <v>1100</v>
      </c>
      <c r="B750" t="s">
        <v>7153</v>
      </c>
      <c r="C750" t="s">
        <v>1974</v>
      </c>
      <c r="D750" s="167">
        <v>45680.525694444397</v>
      </c>
      <c r="E750">
        <v>1</v>
      </c>
      <c r="F750" s="167">
        <v>45680.525694444397</v>
      </c>
      <c r="G750" s="167">
        <v>45680.754861111098</v>
      </c>
      <c r="H750" t="s">
        <v>7161</v>
      </c>
      <c r="I750" t="s">
        <v>1452</v>
      </c>
      <c r="J750">
        <v>6</v>
      </c>
      <c r="K750">
        <v>1</v>
      </c>
      <c r="L750" t="s">
        <v>1300</v>
      </c>
      <c r="M750" t="s">
        <v>5911</v>
      </c>
      <c r="N750" t="s">
        <v>1106</v>
      </c>
      <c r="O750" t="s">
        <v>1107</v>
      </c>
      <c r="P750" t="s">
        <v>1108</v>
      </c>
      <c r="Q750" t="s">
        <v>1109</v>
      </c>
      <c r="R750" t="s">
        <v>0</v>
      </c>
      <c r="U750">
        <v>560</v>
      </c>
      <c r="V750" t="s">
        <v>7155</v>
      </c>
      <c r="X750">
        <v>0</v>
      </c>
      <c r="Y750">
        <v>0</v>
      </c>
      <c r="AA750">
        <v>0</v>
      </c>
      <c r="AB750">
        <v>560</v>
      </c>
      <c r="AG750">
        <v>2025</v>
      </c>
      <c r="AH750">
        <v>1</v>
      </c>
      <c r="AI750" t="s">
        <v>7156</v>
      </c>
      <c r="AK750" t="s">
        <v>1515</v>
      </c>
    </row>
    <row r="751" spans="1:38" x14ac:dyDescent="0.25">
      <c r="A751" t="s">
        <v>1100</v>
      </c>
      <c r="B751" t="s">
        <v>7153</v>
      </c>
      <c r="C751" t="s">
        <v>1974</v>
      </c>
      <c r="D751" s="167">
        <v>45680.525694444397</v>
      </c>
      <c r="E751">
        <v>1</v>
      </c>
      <c r="F751" s="167">
        <v>45680.525694444397</v>
      </c>
      <c r="G751" s="167">
        <v>45680.754861111098</v>
      </c>
      <c r="H751" t="s">
        <v>7162</v>
      </c>
      <c r="I751" t="s">
        <v>1454</v>
      </c>
      <c r="J751">
        <v>6</v>
      </c>
      <c r="K751">
        <v>1</v>
      </c>
      <c r="L751" t="s">
        <v>1300</v>
      </c>
      <c r="M751" t="s">
        <v>5911</v>
      </c>
      <c r="N751" t="s">
        <v>1106</v>
      </c>
      <c r="O751" t="s">
        <v>1107</v>
      </c>
      <c r="P751" t="s">
        <v>1108</v>
      </c>
      <c r="Q751" t="s">
        <v>1109</v>
      </c>
      <c r="R751" t="s">
        <v>0</v>
      </c>
      <c r="T751" t="s">
        <v>7160</v>
      </c>
      <c r="U751">
        <v>1540</v>
      </c>
      <c r="V751" t="s">
        <v>7155</v>
      </c>
      <c r="X751">
        <v>0</v>
      </c>
      <c r="Y751">
        <v>0</v>
      </c>
      <c r="AA751">
        <v>0</v>
      </c>
      <c r="AB751">
        <v>1540</v>
      </c>
      <c r="AG751">
        <v>2025</v>
      </c>
      <c r="AH751">
        <v>1</v>
      </c>
      <c r="AI751" t="s">
        <v>7156</v>
      </c>
      <c r="AK751" t="s">
        <v>1515</v>
      </c>
    </row>
    <row r="752" spans="1:38" x14ac:dyDescent="0.25">
      <c r="A752" t="s">
        <v>1100</v>
      </c>
      <c r="B752" t="s">
        <v>7153</v>
      </c>
      <c r="C752" t="s">
        <v>1974</v>
      </c>
      <c r="D752" s="167">
        <v>45680.525694444397</v>
      </c>
      <c r="E752">
        <v>1</v>
      </c>
      <c r="F752" s="167">
        <v>45680.525694444397</v>
      </c>
      <c r="G752" s="167">
        <v>45680.754861111098</v>
      </c>
      <c r="H752" t="s">
        <v>7163</v>
      </c>
      <c r="I752" t="s">
        <v>1455</v>
      </c>
      <c r="J752">
        <v>6</v>
      </c>
      <c r="K752">
        <v>1</v>
      </c>
      <c r="L752" t="s">
        <v>1300</v>
      </c>
      <c r="M752" t="s">
        <v>5911</v>
      </c>
      <c r="N752" t="s">
        <v>1106</v>
      </c>
      <c r="O752" t="s">
        <v>1107</v>
      </c>
      <c r="P752" t="s">
        <v>1108</v>
      </c>
      <c r="Q752" t="s">
        <v>1109</v>
      </c>
      <c r="R752" t="s">
        <v>0</v>
      </c>
      <c r="T752" t="s">
        <v>7160</v>
      </c>
      <c r="U752">
        <v>735</v>
      </c>
      <c r="V752" t="s">
        <v>7155</v>
      </c>
      <c r="X752">
        <v>0</v>
      </c>
      <c r="Y752">
        <v>0</v>
      </c>
      <c r="AA752">
        <v>0</v>
      </c>
      <c r="AB752">
        <v>735</v>
      </c>
      <c r="AG752">
        <v>2025</v>
      </c>
      <c r="AH752">
        <v>1</v>
      </c>
      <c r="AI752" t="s">
        <v>7156</v>
      </c>
      <c r="AK752" t="s">
        <v>1515</v>
      </c>
    </row>
    <row r="753" spans="1:37" x14ac:dyDescent="0.25">
      <c r="A753" t="s">
        <v>1100</v>
      </c>
      <c r="B753" t="s">
        <v>7153</v>
      </c>
      <c r="C753" t="s">
        <v>1974</v>
      </c>
      <c r="D753" s="167">
        <v>45680.525694444397</v>
      </c>
      <c r="E753">
        <v>1</v>
      </c>
      <c r="F753" s="167">
        <v>45680.525694444397</v>
      </c>
      <c r="G753" s="167">
        <v>45680.754861111098</v>
      </c>
      <c r="H753" t="s">
        <v>7164</v>
      </c>
      <c r="I753" t="s">
        <v>1461</v>
      </c>
      <c r="J753">
        <v>6</v>
      </c>
      <c r="K753">
        <v>1</v>
      </c>
      <c r="L753" t="s">
        <v>1300</v>
      </c>
      <c r="M753" t="s">
        <v>5911</v>
      </c>
      <c r="N753" t="s">
        <v>1106</v>
      </c>
      <c r="O753" t="s">
        <v>1107</v>
      </c>
      <c r="P753" t="s">
        <v>1108</v>
      </c>
      <c r="Q753" t="s">
        <v>1109</v>
      </c>
      <c r="R753" t="s">
        <v>0</v>
      </c>
      <c r="T753" t="s">
        <v>7160</v>
      </c>
      <c r="U753">
        <v>3500</v>
      </c>
      <c r="V753" t="s">
        <v>7155</v>
      </c>
      <c r="X753">
        <v>0</v>
      </c>
      <c r="Y753">
        <v>0</v>
      </c>
      <c r="AA753">
        <v>0</v>
      </c>
      <c r="AB753">
        <v>3500</v>
      </c>
      <c r="AG753">
        <v>2025</v>
      </c>
      <c r="AH753">
        <v>1</v>
      </c>
      <c r="AI753" t="s">
        <v>7156</v>
      </c>
      <c r="AK753" t="s">
        <v>1515</v>
      </c>
    </row>
    <row r="754" spans="1:37" x14ac:dyDescent="0.25">
      <c r="A754" t="s">
        <v>1100</v>
      </c>
      <c r="B754" t="s">
        <v>7153</v>
      </c>
      <c r="C754" t="s">
        <v>1974</v>
      </c>
      <c r="D754" s="167">
        <v>45680.525694444397</v>
      </c>
      <c r="E754">
        <v>1</v>
      </c>
      <c r="F754" s="167">
        <v>45680.525694444397</v>
      </c>
      <c r="G754" s="167">
        <v>45680.754861111098</v>
      </c>
      <c r="H754" t="s">
        <v>7165</v>
      </c>
      <c r="I754" t="s">
        <v>1462</v>
      </c>
      <c r="J754">
        <v>6</v>
      </c>
      <c r="K754">
        <v>1</v>
      </c>
      <c r="L754" t="s">
        <v>1300</v>
      </c>
      <c r="M754" t="s">
        <v>5911</v>
      </c>
      <c r="N754" t="s">
        <v>1106</v>
      </c>
      <c r="O754" t="s">
        <v>1107</v>
      </c>
      <c r="P754" t="s">
        <v>1108</v>
      </c>
      <c r="Q754" t="s">
        <v>1109</v>
      </c>
      <c r="R754" t="s">
        <v>0</v>
      </c>
      <c r="U754">
        <v>140</v>
      </c>
      <c r="V754" t="s">
        <v>7155</v>
      </c>
      <c r="X754">
        <v>0</v>
      </c>
      <c r="Y754">
        <v>0</v>
      </c>
      <c r="AA754">
        <v>0</v>
      </c>
      <c r="AB754">
        <v>140</v>
      </c>
      <c r="AG754">
        <v>2025</v>
      </c>
      <c r="AH754">
        <v>1</v>
      </c>
      <c r="AI754" t="s">
        <v>7156</v>
      </c>
      <c r="AK754" t="s">
        <v>1515</v>
      </c>
    </row>
    <row r="755" spans="1:37" x14ac:dyDescent="0.25">
      <c r="A755" t="s">
        <v>1100</v>
      </c>
      <c r="B755" t="s">
        <v>7153</v>
      </c>
      <c r="C755" t="s">
        <v>1974</v>
      </c>
      <c r="D755" s="167">
        <v>45680.525694444397</v>
      </c>
      <c r="E755">
        <v>1</v>
      </c>
      <c r="F755" s="167">
        <v>45680.525694444397</v>
      </c>
      <c r="G755" s="167">
        <v>45680.754861111098</v>
      </c>
      <c r="H755" t="s">
        <v>7166</v>
      </c>
      <c r="I755" t="s">
        <v>1463</v>
      </c>
      <c r="J755">
        <v>6</v>
      </c>
      <c r="K755">
        <v>1</v>
      </c>
      <c r="L755" t="s">
        <v>1300</v>
      </c>
      <c r="M755" t="s">
        <v>5911</v>
      </c>
      <c r="N755" t="s">
        <v>1106</v>
      </c>
      <c r="O755" t="s">
        <v>1107</v>
      </c>
      <c r="P755" t="s">
        <v>1108</v>
      </c>
      <c r="Q755" t="s">
        <v>1109</v>
      </c>
      <c r="R755" t="s">
        <v>0</v>
      </c>
      <c r="U755">
        <v>105</v>
      </c>
      <c r="V755" t="s">
        <v>7155</v>
      </c>
      <c r="X755">
        <v>0</v>
      </c>
      <c r="Y755">
        <v>0</v>
      </c>
      <c r="AA755">
        <v>0</v>
      </c>
      <c r="AB755">
        <v>105</v>
      </c>
      <c r="AG755">
        <v>2025</v>
      </c>
      <c r="AH755">
        <v>1</v>
      </c>
      <c r="AI755" t="s">
        <v>7156</v>
      </c>
      <c r="AK755" t="s">
        <v>1515</v>
      </c>
    </row>
    <row r="756" spans="1:37" x14ac:dyDescent="0.25">
      <c r="A756" t="s">
        <v>1100</v>
      </c>
      <c r="B756" t="s">
        <v>7153</v>
      </c>
      <c r="C756" t="s">
        <v>1974</v>
      </c>
      <c r="D756" s="167">
        <v>45680.525694444397</v>
      </c>
      <c r="E756">
        <v>1</v>
      </c>
      <c r="F756" s="167">
        <v>45680.525694444397</v>
      </c>
      <c r="G756" s="167">
        <v>45680.754861111098</v>
      </c>
      <c r="H756" t="s">
        <v>7167</v>
      </c>
      <c r="I756" t="s">
        <v>1463</v>
      </c>
      <c r="J756">
        <v>6</v>
      </c>
      <c r="K756">
        <v>1</v>
      </c>
      <c r="L756" t="s">
        <v>1300</v>
      </c>
      <c r="M756" t="s">
        <v>5911</v>
      </c>
      <c r="N756" t="s">
        <v>1106</v>
      </c>
      <c r="O756" t="s">
        <v>1107</v>
      </c>
      <c r="P756" t="s">
        <v>1108</v>
      </c>
      <c r="Q756" t="s">
        <v>1109</v>
      </c>
      <c r="R756" t="s">
        <v>0</v>
      </c>
      <c r="U756">
        <v>105</v>
      </c>
      <c r="V756" t="s">
        <v>7155</v>
      </c>
      <c r="X756">
        <v>0</v>
      </c>
      <c r="Y756">
        <v>0</v>
      </c>
      <c r="AA756">
        <v>0</v>
      </c>
      <c r="AB756">
        <v>105</v>
      </c>
      <c r="AG756">
        <v>2025</v>
      </c>
      <c r="AH756">
        <v>1</v>
      </c>
      <c r="AI756" t="s">
        <v>7156</v>
      </c>
      <c r="AK756" t="s">
        <v>1515</v>
      </c>
    </row>
    <row r="757" spans="1:37" x14ac:dyDescent="0.25">
      <c r="A757" t="s">
        <v>1100</v>
      </c>
      <c r="B757" t="s">
        <v>7153</v>
      </c>
      <c r="C757" t="s">
        <v>1974</v>
      </c>
      <c r="D757" s="167">
        <v>45680.525694444397</v>
      </c>
      <c r="E757">
        <v>1</v>
      </c>
      <c r="F757" s="167">
        <v>45680.525694444397</v>
      </c>
      <c r="G757" s="167">
        <v>45680.754861111098</v>
      </c>
      <c r="H757" t="s">
        <v>7168</v>
      </c>
      <c r="I757" t="s">
        <v>1463</v>
      </c>
      <c r="J757">
        <v>6</v>
      </c>
      <c r="K757">
        <v>1</v>
      </c>
      <c r="L757" t="s">
        <v>1300</v>
      </c>
      <c r="M757" t="s">
        <v>5911</v>
      </c>
      <c r="N757" t="s">
        <v>1106</v>
      </c>
      <c r="O757" t="s">
        <v>1107</v>
      </c>
      <c r="P757" t="s">
        <v>1108</v>
      </c>
      <c r="Q757" t="s">
        <v>1109</v>
      </c>
      <c r="R757" t="s">
        <v>0</v>
      </c>
      <c r="U757">
        <v>105</v>
      </c>
      <c r="V757" t="s">
        <v>7155</v>
      </c>
      <c r="X757">
        <v>0</v>
      </c>
      <c r="Y757">
        <v>0</v>
      </c>
      <c r="AA757">
        <v>0</v>
      </c>
      <c r="AB757">
        <v>105</v>
      </c>
      <c r="AG757">
        <v>2025</v>
      </c>
      <c r="AH757">
        <v>1</v>
      </c>
      <c r="AI757" t="s">
        <v>7156</v>
      </c>
      <c r="AK757" t="s">
        <v>1515</v>
      </c>
    </row>
    <row r="758" spans="1:37" x14ac:dyDescent="0.25">
      <c r="A758" t="s">
        <v>1100</v>
      </c>
      <c r="B758" t="s">
        <v>7169</v>
      </c>
      <c r="C758" t="s">
        <v>2471</v>
      </c>
      <c r="D758" s="167">
        <v>45680.545833333301</v>
      </c>
      <c r="E758">
        <v>1</v>
      </c>
      <c r="F758" s="167">
        <v>45680.545833333301</v>
      </c>
      <c r="G758" s="167">
        <v>45680.577083333301</v>
      </c>
      <c r="H758" t="s">
        <v>7170</v>
      </c>
      <c r="I758" t="s">
        <v>1424</v>
      </c>
      <c r="J758">
        <v>6</v>
      </c>
      <c r="K758">
        <v>1</v>
      </c>
      <c r="L758" t="s">
        <v>1105</v>
      </c>
      <c r="M758" t="s">
        <v>1425</v>
      </c>
      <c r="N758" t="s">
        <v>1106</v>
      </c>
      <c r="O758" t="s">
        <v>1107</v>
      </c>
      <c r="P758" t="s">
        <v>1108</v>
      </c>
      <c r="Q758" t="s">
        <v>1109</v>
      </c>
      <c r="R758" t="s">
        <v>0</v>
      </c>
      <c r="U758">
        <v>0</v>
      </c>
      <c r="V758" t="s">
        <v>2483</v>
      </c>
      <c r="X758">
        <v>0</v>
      </c>
      <c r="Y758">
        <v>0</v>
      </c>
      <c r="AA758">
        <v>0</v>
      </c>
      <c r="AB758">
        <v>0</v>
      </c>
      <c r="AG758">
        <v>2025</v>
      </c>
      <c r="AH758">
        <v>1</v>
      </c>
      <c r="AI758" t="s">
        <v>6766</v>
      </c>
      <c r="AK758" t="s">
        <v>1515</v>
      </c>
    </row>
    <row r="759" spans="1:37" x14ac:dyDescent="0.25">
      <c r="A759" t="s">
        <v>1100</v>
      </c>
      <c r="B759" t="s">
        <v>7169</v>
      </c>
      <c r="C759" t="s">
        <v>2471</v>
      </c>
      <c r="D759" s="167">
        <v>45680.545833333301</v>
      </c>
      <c r="E759">
        <v>1</v>
      </c>
      <c r="F759" s="167">
        <v>45680.545833333301</v>
      </c>
      <c r="G759" s="167">
        <v>45680.577083333301</v>
      </c>
      <c r="H759" t="s">
        <v>7171</v>
      </c>
      <c r="I759" t="s">
        <v>1424</v>
      </c>
      <c r="J759">
        <v>6</v>
      </c>
      <c r="K759">
        <v>1</v>
      </c>
      <c r="L759" t="s">
        <v>1105</v>
      </c>
      <c r="M759" t="s">
        <v>1425</v>
      </c>
      <c r="N759" t="s">
        <v>1106</v>
      </c>
      <c r="O759" t="s">
        <v>1107</v>
      </c>
      <c r="P759" t="s">
        <v>1108</v>
      </c>
      <c r="Q759" t="s">
        <v>1109</v>
      </c>
      <c r="R759" t="s">
        <v>0</v>
      </c>
      <c r="U759">
        <v>0</v>
      </c>
      <c r="V759" t="s">
        <v>2483</v>
      </c>
      <c r="X759">
        <v>0</v>
      </c>
      <c r="Y759">
        <v>0</v>
      </c>
      <c r="AA759">
        <v>0</v>
      </c>
      <c r="AB759">
        <v>0</v>
      </c>
      <c r="AG759">
        <v>2025</v>
      </c>
      <c r="AH759">
        <v>1</v>
      </c>
      <c r="AI759" t="s">
        <v>6766</v>
      </c>
      <c r="AK759" t="s">
        <v>1515</v>
      </c>
    </row>
    <row r="760" spans="1:37" x14ac:dyDescent="0.25">
      <c r="A760" t="s">
        <v>1100</v>
      </c>
      <c r="B760" t="s">
        <v>7169</v>
      </c>
      <c r="C760" t="s">
        <v>2471</v>
      </c>
      <c r="D760" s="167">
        <v>45680.545833333301</v>
      </c>
      <c r="E760">
        <v>1</v>
      </c>
      <c r="F760" s="167">
        <v>45680.545833333301</v>
      </c>
      <c r="G760" s="167">
        <v>45680.577083333301</v>
      </c>
      <c r="H760" t="s">
        <v>7172</v>
      </c>
      <c r="I760" t="s">
        <v>1523</v>
      </c>
      <c r="J760">
        <v>6</v>
      </c>
      <c r="K760">
        <v>1</v>
      </c>
      <c r="L760" t="s">
        <v>1105</v>
      </c>
      <c r="M760" t="s">
        <v>1425</v>
      </c>
      <c r="N760" t="s">
        <v>1106</v>
      </c>
      <c r="O760" t="s">
        <v>1107</v>
      </c>
      <c r="P760" t="s">
        <v>1108</v>
      </c>
      <c r="Q760" t="s">
        <v>1109</v>
      </c>
      <c r="R760" t="s">
        <v>0</v>
      </c>
      <c r="U760">
        <v>455</v>
      </c>
      <c r="V760" t="s">
        <v>2483</v>
      </c>
      <c r="X760">
        <v>0</v>
      </c>
      <c r="Y760">
        <v>0</v>
      </c>
      <c r="AA760">
        <v>0</v>
      </c>
      <c r="AB760">
        <v>455</v>
      </c>
      <c r="AG760">
        <v>2025</v>
      </c>
      <c r="AH760">
        <v>1</v>
      </c>
      <c r="AI760" t="s">
        <v>6766</v>
      </c>
      <c r="AK760" t="s">
        <v>1515</v>
      </c>
    </row>
    <row r="761" spans="1:37" x14ac:dyDescent="0.25">
      <c r="A761" t="s">
        <v>1100</v>
      </c>
      <c r="B761" t="s">
        <v>7173</v>
      </c>
      <c r="C761" t="s">
        <v>6893</v>
      </c>
      <c r="D761" s="167">
        <v>45680.565972222197</v>
      </c>
      <c r="E761">
        <v>1</v>
      </c>
      <c r="F761" s="167">
        <v>45680.565972222197</v>
      </c>
      <c r="G761" s="167">
        <v>45680.765277777798</v>
      </c>
      <c r="H761" t="s">
        <v>7174</v>
      </c>
      <c r="I761" t="s">
        <v>1424</v>
      </c>
      <c r="J761">
        <v>6</v>
      </c>
      <c r="K761">
        <v>1</v>
      </c>
      <c r="L761" t="s">
        <v>2418</v>
      </c>
      <c r="M761" t="s">
        <v>5680</v>
      </c>
      <c r="N761" t="s">
        <v>1166</v>
      </c>
      <c r="O761" t="s">
        <v>1167</v>
      </c>
      <c r="P761" t="s">
        <v>1166</v>
      </c>
      <c r="Q761" t="s">
        <v>1167</v>
      </c>
      <c r="R761" t="s">
        <v>0</v>
      </c>
      <c r="T761" t="s">
        <v>7175</v>
      </c>
      <c r="U761">
        <v>29.75</v>
      </c>
      <c r="V761" t="s">
        <v>7176</v>
      </c>
      <c r="X761">
        <v>0</v>
      </c>
      <c r="Y761">
        <v>0</v>
      </c>
      <c r="AA761">
        <v>0</v>
      </c>
      <c r="AB761">
        <v>29.75</v>
      </c>
      <c r="AG761">
        <v>2025</v>
      </c>
      <c r="AH761">
        <v>1</v>
      </c>
      <c r="AI761" t="s">
        <v>7177</v>
      </c>
      <c r="AK761" t="s">
        <v>1515</v>
      </c>
    </row>
    <row r="762" spans="1:37" x14ac:dyDescent="0.25">
      <c r="A762" t="s">
        <v>1100</v>
      </c>
      <c r="B762" t="s">
        <v>7173</v>
      </c>
      <c r="C762" t="s">
        <v>6893</v>
      </c>
      <c r="D762" s="167">
        <v>45680.565972222197</v>
      </c>
      <c r="E762">
        <v>1</v>
      </c>
      <c r="F762" s="167">
        <v>45680.565972222197</v>
      </c>
      <c r="G762" s="167">
        <v>45680.765277777798</v>
      </c>
      <c r="H762" t="s">
        <v>7178</v>
      </c>
      <c r="I762" t="s">
        <v>1424</v>
      </c>
      <c r="J762">
        <v>6</v>
      </c>
      <c r="K762">
        <v>1</v>
      </c>
      <c r="L762" t="s">
        <v>2418</v>
      </c>
      <c r="M762" t="s">
        <v>5680</v>
      </c>
      <c r="N762" t="s">
        <v>1166</v>
      </c>
      <c r="O762" t="s">
        <v>1167</v>
      </c>
      <c r="P762" t="s">
        <v>1166</v>
      </c>
      <c r="Q762" t="s">
        <v>1167</v>
      </c>
      <c r="R762" t="s">
        <v>0</v>
      </c>
      <c r="T762" t="s">
        <v>7175</v>
      </c>
      <c r="U762">
        <v>29.75</v>
      </c>
      <c r="V762" t="s">
        <v>7176</v>
      </c>
      <c r="X762">
        <v>0</v>
      </c>
      <c r="Y762">
        <v>0</v>
      </c>
      <c r="AA762">
        <v>0</v>
      </c>
      <c r="AB762">
        <v>29.75</v>
      </c>
      <c r="AG762">
        <v>2025</v>
      </c>
      <c r="AH762">
        <v>1</v>
      </c>
      <c r="AI762" t="s">
        <v>7177</v>
      </c>
      <c r="AK762" t="s">
        <v>1515</v>
      </c>
    </row>
    <row r="763" spans="1:37" x14ac:dyDescent="0.25">
      <c r="A763" t="s">
        <v>1100</v>
      </c>
      <c r="B763" t="s">
        <v>7173</v>
      </c>
      <c r="C763" t="s">
        <v>6893</v>
      </c>
      <c r="D763" s="167">
        <v>45680.565972222197</v>
      </c>
      <c r="E763">
        <v>1</v>
      </c>
      <c r="F763" s="167">
        <v>45680.565972222197</v>
      </c>
      <c r="G763" s="167">
        <v>45680.765277777798</v>
      </c>
      <c r="H763" t="s">
        <v>7179</v>
      </c>
      <c r="I763" t="s">
        <v>1435</v>
      </c>
      <c r="J763">
        <v>6</v>
      </c>
      <c r="K763">
        <v>1</v>
      </c>
      <c r="L763" t="s">
        <v>2418</v>
      </c>
      <c r="M763" t="s">
        <v>5680</v>
      </c>
      <c r="N763" t="s">
        <v>1166</v>
      </c>
      <c r="O763" t="s">
        <v>1167</v>
      </c>
      <c r="P763" t="s">
        <v>1166</v>
      </c>
      <c r="Q763" t="s">
        <v>1167</v>
      </c>
      <c r="R763" t="s">
        <v>0</v>
      </c>
      <c r="T763" t="s">
        <v>7175</v>
      </c>
      <c r="U763">
        <v>327.25</v>
      </c>
      <c r="V763" t="s">
        <v>7176</v>
      </c>
      <c r="X763">
        <v>0</v>
      </c>
      <c r="Y763">
        <v>0</v>
      </c>
      <c r="AA763">
        <v>0</v>
      </c>
      <c r="AB763">
        <v>327.25</v>
      </c>
      <c r="AG763">
        <v>2025</v>
      </c>
      <c r="AH763">
        <v>1</v>
      </c>
      <c r="AI763" t="s">
        <v>7177</v>
      </c>
      <c r="AK763" t="s">
        <v>1515</v>
      </c>
    </row>
    <row r="764" spans="1:37" x14ac:dyDescent="0.25">
      <c r="A764" t="s">
        <v>1100</v>
      </c>
      <c r="B764" t="s">
        <v>7173</v>
      </c>
      <c r="C764" t="s">
        <v>6893</v>
      </c>
      <c r="D764" s="167">
        <v>45680.565972222197</v>
      </c>
      <c r="E764">
        <v>1</v>
      </c>
      <c r="F764" s="167">
        <v>45680.565972222197</v>
      </c>
      <c r="G764" s="167">
        <v>45680.765277777798</v>
      </c>
      <c r="H764" t="s">
        <v>7180</v>
      </c>
      <c r="I764" t="s">
        <v>1465</v>
      </c>
      <c r="J764">
        <v>6</v>
      </c>
      <c r="K764">
        <v>1</v>
      </c>
      <c r="L764" t="s">
        <v>2418</v>
      </c>
      <c r="M764" t="s">
        <v>5680</v>
      </c>
      <c r="N764" t="s">
        <v>1166</v>
      </c>
      <c r="O764" t="s">
        <v>1167</v>
      </c>
      <c r="P764" t="s">
        <v>1166</v>
      </c>
      <c r="Q764" t="s">
        <v>1167</v>
      </c>
      <c r="R764" t="s">
        <v>0</v>
      </c>
      <c r="T764" t="s">
        <v>7175</v>
      </c>
      <c r="U764">
        <v>565.25</v>
      </c>
      <c r="V764" t="s">
        <v>7176</v>
      </c>
      <c r="X764">
        <v>0</v>
      </c>
      <c r="Y764">
        <v>0</v>
      </c>
      <c r="AA764">
        <v>0</v>
      </c>
      <c r="AB764">
        <v>565.25</v>
      </c>
      <c r="AG764">
        <v>2025</v>
      </c>
      <c r="AH764">
        <v>1</v>
      </c>
      <c r="AI764" t="s">
        <v>7177</v>
      </c>
      <c r="AK764" t="s">
        <v>1515</v>
      </c>
    </row>
    <row r="765" spans="1:37" x14ac:dyDescent="0.25">
      <c r="A765" t="s">
        <v>1100</v>
      </c>
      <c r="B765" t="s">
        <v>7173</v>
      </c>
      <c r="C765" t="s">
        <v>6893</v>
      </c>
      <c r="D765" s="167">
        <v>45680.565972222197</v>
      </c>
      <c r="E765">
        <v>1</v>
      </c>
      <c r="F765" s="167">
        <v>45680.565972222197</v>
      </c>
      <c r="G765" s="167">
        <v>45680.765277777798</v>
      </c>
      <c r="H765" t="s">
        <v>7181</v>
      </c>
      <c r="I765" t="s">
        <v>1483</v>
      </c>
      <c r="J765">
        <v>6</v>
      </c>
      <c r="K765">
        <v>1</v>
      </c>
      <c r="L765" t="s">
        <v>2418</v>
      </c>
      <c r="M765" t="s">
        <v>5680</v>
      </c>
      <c r="N765" t="s">
        <v>1166</v>
      </c>
      <c r="O765" t="s">
        <v>1167</v>
      </c>
      <c r="P765" t="s">
        <v>1166</v>
      </c>
      <c r="Q765" t="s">
        <v>1167</v>
      </c>
      <c r="R765" t="s">
        <v>0</v>
      </c>
      <c r="T765" t="s">
        <v>7175</v>
      </c>
      <c r="U765">
        <v>743.75</v>
      </c>
      <c r="V765" t="s">
        <v>7176</v>
      </c>
      <c r="X765">
        <v>0</v>
      </c>
      <c r="Y765">
        <v>0</v>
      </c>
      <c r="AA765">
        <v>0</v>
      </c>
      <c r="AB765">
        <v>743.75</v>
      </c>
      <c r="AG765">
        <v>2025</v>
      </c>
      <c r="AH765">
        <v>1</v>
      </c>
      <c r="AI765" t="s">
        <v>7177</v>
      </c>
      <c r="AK765" t="s">
        <v>1515</v>
      </c>
    </row>
    <row r="766" spans="1:37" x14ac:dyDescent="0.25">
      <c r="A766" t="s">
        <v>1100</v>
      </c>
      <c r="B766" t="s">
        <v>7182</v>
      </c>
      <c r="C766" t="s">
        <v>1154</v>
      </c>
      <c r="D766" s="167">
        <v>45680.632638888899</v>
      </c>
      <c r="E766">
        <v>1</v>
      </c>
      <c r="F766" s="167">
        <v>45680.632638888899</v>
      </c>
      <c r="G766" s="167">
        <v>45680.666666666701</v>
      </c>
      <c r="H766" t="s">
        <v>7183</v>
      </c>
      <c r="I766" t="s">
        <v>1436</v>
      </c>
      <c r="J766">
        <v>6</v>
      </c>
      <c r="K766">
        <v>1</v>
      </c>
      <c r="L766" t="s">
        <v>1111</v>
      </c>
      <c r="M766" t="s">
        <v>1437</v>
      </c>
      <c r="N766" t="s">
        <v>1106</v>
      </c>
      <c r="O766" t="s">
        <v>1107</v>
      </c>
      <c r="P766" t="s">
        <v>1108</v>
      </c>
      <c r="Q766" t="s">
        <v>1109</v>
      </c>
      <c r="R766" t="s">
        <v>0</v>
      </c>
      <c r="U766">
        <v>455</v>
      </c>
      <c r="V766" t="s">
        <v>1721</v>
      </c>
      <c r="X766">
        <v>0</v>
      </c>
      <c r="Y766">
        <v>0</v>
      </c>
      <c r="AA766">
        <v>0</v>
      </c>
      <c r="AB766">
        <v>455</v>
      </c>
      <c r="AG766">
        <v>2025</v>
      </c>
      <c r="AH766">
        <v>1</v>
      </c>
      <c r="AI766" t="s">
        <v>7184</v>
      </c>
      <c r="AK766" t="s">
        <v>1515</v>
      </c>
    </row>
    <row r="767" spans="1:37" x14ac:dyDescent="0.25">
      <c r="A767" t="s">
        <v>1100</v>
      </c>
      <c r="B767" t="s">
        <v>7182</v>
      </c>
      <c r="C767" t="s">
        <v>1154</v>
      </c>
      <c r="D767" s="167">
        <v>45680.632638888899</v>
      </c>
      <c r="E767">
        <v>1</v>
      </c>
      <c r="F767" s="167">
        <v>45680.632638888899</v>
      </c>
      <c r="G767" s="167">
        <v>45680.666666666701</v>
      </c>
      <c r="H767" t="s">
        <v>7185</v>
      </c>
      <c r="I767" t="s">
        <v>1436</v>
      </c>
      <c r="J767">
        <v>6</v>
      </c>
      <c r="K767">
        <v>1</v>
      </c>
      <c r="L767" t="s">
        <v>1111</v>
      </c>
      <c r="M767" t="s">
        <v>1437</v>
      </c>
      <c r="N767" t="s">
        <v>1106</v>
      </c>
      <c r="O767" t="s">
        <v>1107</v>
      </c>
      <c r="P767" t="s">
        <v>1108</v>
      </c>
      <c r="Q767" t="s">
        <v>1109</v>
      </c>
      <c r="R767" t="s">
        <v>0</v>
      </c>
      <c r="U767">
        <v>455</v>
      </c>
      <c r="V767" t="s">
        <v>1721</v>
      </c>
      <c r="X767">
        <v>0</v>
      </c>
      <c r="Y767">
        <v>0</v>
      </c>
      <c r="AA767">
        <v>0</v>
      </c>
      <c r="AB767">
        <v>455</v>
      </c>
      <c r="AG767">
        <v>2025</v>
      </c>
      <c r="AH767">
        <v>1</v>
      </c>
      <c r="AI767" t="s">
        <v>7184</v>
      </c>
      <c r="AK767" t="s">
        <v>1515</v>
      </c>
    </row>
    <row r="768" spans="1:37" x14ac:dyDescent="0.25">
      <c r="A768" t="s">
        <v>1100</v>
      </c>
      <c r="B768" t="s">
        <v>7186</v>
      </c>
      <c r="C768" t="s">
        <v>1134</v>
      </c>
      <c r="D768" s="167">
        <v>45680.6381944444</v>
      </c>
      <c r="E768">
        <v>1</v>
      </c>
      <c r="F768" s="167">
        <v>45680.6381944444</v>
      </c>
      <c r="G768" s="167">
        <v>45680.714583333298</v>
      </c>
      <c r="H768" t="s">
        <v>7187</v>
      </c>
      <c r="I768" t="s">
        <v>1444</v>
      </c>
      <c r="J768">
        <v>6</v>
      </c>
      <c r="K768">
        <v>1</v>
      </c>
      <c r="L768" t="s">
        <v>1111</v>
      </c>
      <c r="M768" t="s">
        <v>1437</v>
      </c>
      <c r="N768" t="s">
        <v>1106</v>
      </c>
      <c r="O768" t="s">
        <v>1107</v>
      </c>
      <c r="P768" t="s">
        <v>1108</v>
      </c>
      <c r="Q768" t="s">
        <v>1109</v>
      </c>
      <c r="R768" t="s">
        <v>0</v>
      </c>
      <c r="U768">
        <v>420</v>
      </c>
      <c r="V768" t="s">
        <v>1727</v>
      </c>
      <c r="X768">
        <v>0</v>
      </c>
      <c r="Y768">
        <v>0</v>
      </c>
      <c r="AA768">
        <v>0</v>
      </c>
      <c r="AB768">
        <v>420</v>
      </c>
      <c r="AG768">
        <v>2025</v>
      </c>
      <c r="AH768">
        <v>1</v>
      </c>
      <c r="AI768" t="s">
        <v>7184</v>
      </c>
      <c r="AK768" t="s">
        <v>1515</v>
      </c>
    </row>
    <row r="769" spans="1:38" x14ac:dyDescent="0.25">
      <c r="A769" t="s">
        <v>1100</v>
      </c>
      <c r="B769" t="s">
        <v>7188</v>
      </c>
      <c r="C769" t="s">
        <v>2026</v>
      </c>
      <c r="D769" s="167">
        <v>45680.689583333296</v>
      </c>
      <c r="E769">
        <v>1</v>
      </c>
      <c r="F769" s="167">
        <v>45680.689583333296</v>
      </c>
      <c r="G769" s="167">
        <v>45680.841666666704</v>
      </c>
      <c r="H769" t="s">
        <v>7189</v>
      </c>
      <c r="I769" t="s">
        <v>1430</v>
      </c>
      <c r="J769">
        <v>6</v>
      </c>
      <c r="K769">
        <v>1</v>
      </c>
      <c r="L769" t="s">
        <v>1111</v>
      </c>
      <c r="M769" t="s">
        <v>1437</v>
      </c>
      <c r="N769" t="s">
        <v>1106</v>
      </c>
      <c r="O769" t="s">
        <v>1107</v>
      </c>
      <c r="P769" t="s">
        <v>1108</v>
      </c>
      <c r="Q769" t="s">
        <v>1109</v>
      </c>
      <c r="R769" t="s">
        <v>0</v>
      </c>
      <c r="U769">
        <v>70</v>
      </c>
      <c r="V769" t="s">
        <v>7190</v>
      </c>
      <c r="X769">
        <v>0</v>
      </c>
      <c r="Y769">
        <v>0</v>
      </c>
      <c r="AA769">
        <v>0</v>
      </c>
      <c r="AB769">
        <v>70</v>
      </c>
      <c r="AG769">
        <v>2025</v>
      </c>
      <c r="AH769">
        <v>1</v>
      </c>
      <c r="AI769" t="s">
        <v>6337</v>
      </c>
      <c r="AK769" t="s">
        <v>1515</v>
      </c>
    </row>
    <row r="770" spans="1:38" x14ac:dyDescent="0.25">
      <c r="A770" t="s">
        <v>1100</v>
      </c>
      <c r="B770" t="s">
        <v>7191</v>
      </c>
      <c r="C770" t="s">
        <v>7192</v>
      </c>
      <c r="D770" s="167">
        <v>45680.7006944444</v>
      </c>
      <c r="E770">
        <v>1</v>
      </c>
      <c r="F770" s="167">
        <v>45680.7006944444</v>
      </c>
      <c r="G770" s="167">
        <v>45680.7277777778</v>
      </c>
      <c r="H770" t="s">
        <v>7193</v>
      </c>
      <c r="I770" t="s">
        <v>1430</v>
      </c>
      <c r="J770">
        <v>6</v>
      </c>
      <c r="K770">
        <v>1</v>
      </c>
      <c r="L770" t="s">
        <v>1105</v>
      </c>
      <c r="M770" t="s">
        <v>1425</v>
      </c>
      <c r="N770" t="s">
        <v>1106</v>
      </c>
      <c r="O770" t="s">
        <v>1107</v>
      </c>
      <c r="P770" t="s">
        <v>1108</v>
      </c>
      <c r="Q770" t="s">
        <v>1109</v>
      </c>
      <c r="R770" t="s">
        <v>0</v>
      </c>
      <c r="U770">
        <v>70</v>
      </c>
      <c r="V770" t="s">
        <v>7194</v>
      </c>
      <c r="X770">
        <v>0</v>
      </c>
      <c r="Y770">
        <v>0</v>
      </c>
      <c r="AA770">
        <v>0</v>
      </c>
      <c r="AB770">
        <v>70</v>
      </c>
      <c r="AG770">
        <v>2025</v>
      </c>
      <c r="AH770">
        <v>1</v>
      </c>
      <c r="AI770" t="s">
        <v>6068</v>
      </c>
      <c r="AK770" t="s">
        <v>1515</v>
      </c>
    </row>
    <row r="771" spans="1:38" x14ac:dyDescent="0.25">
      <c r="A771" t="s">
        <v>1100</v>
      </c>
      <c r="B771" t="s">
        <v>7191</v>
      </c>
      <c r="C771" t="s">
        <v>7192</v>
      </c>
      <c r="D771" s="167">
        <v>45680.7006944444</v>
      </c>
      <c r="E771">
        <v>1</v>
      </c>
      <c r="F771" s="167">
        <v>45680.7006944444</v>
      </c>
      <c r="G771" s="167">
        <v>45680.7277777778</v>
      </c>
      <c r="H771" t="s">
        <v>7195</v>
      </c>
      <c r="I771" t="s">
        <v>1431</v>
      </c>
      <c r="J771">
        <v>6</v>
      </c>
      <c r="K771">
        <v>1</v>
      </c>
      <c r="L771" t="s">
        <v>1105</v>
      </c>
      <c r="M771" t="s">
        <v>1425</v>
      </c>
      <c r="N771" t="s">
        <v>1106</v>
      </c>
      <c r="O771" t="s">
        <v>1107</v>
      </c>
      <c r="P771" t="s">
        <v>1108</v>
      </c>
      <c r="Q771" t="s">
        <v>1109</v>
      </c>
      <c r="R771" t="s">
        <v>0</v>
      </c>
      <c r="U771">
        <v>105</v>
      </c>
      <c r="V771" t="s">
        <v>7194</v>
      </c>
      <c r="X771">
        <v>0</v>
      </c>
      <c r="Y771">
        <v>0</v>
      </c>
      <c r="AA771">
        <v>0</v>
      </c>
      <c r="AB771">
        <v>105</v>
      </c>
      <c r="AG771">
        <v>2025</v>
      </c>
      <c r="AH771">
        <v>1</v>
      </c>
      <c r="AI771" t="s">
        <v>6068</v>
      </c>
      <c r="AK771" t="s">
        <v>1515</v>
      </c>
    </row>
    <row r="772" spans="1:38" x14ac:dyDescent="0.25">
      <c r="A772" t="s">
        <v>1100</v>
      </c>
      <c r="B772" t="s">
        <v>7196</v>
      </c>
      <c r="C772" t="s">
        <v>1351</v>
      </c>
      <c r="D772" s="167">
        <v>45680.704861111102</v>
      </c>
      <c r="E772">
        <v>1</v>
      </c>
      <c r="F772" s="167">
        <v>45680.704861111102</v>
      </c>
      <c r="G772" s="167">
        <v>45680.715972222199</v>
      </c>
      <c r="H772" t="s">
        <v>7197</v>
      </c>
      <c r="I772" t="s">
        <v>1430</v>
      </c>
      <c r="J772">
        <v>6</v>
      </c>
      <c r="K772">
        <v>1</v>
      </c>
      <c r="L772" t="s">
        <v>1110</v>
      </c>
      <c r="M772" t="s">
        <v>1429</v>
      </c>
      <c r="N772" t="s">
        <v>1102</v>
      </c>
      <c r="O772" t="s">
        <v>1103</v>
      </c>
      <c r="P772" t="s">
        <v>1102</v>
      </c>
      <c r="Q772" t="s">
        <v>1103</v>
      </c>
      <c r="R772" t="s">
        <v>0</v>
      </c>
      <c r="T772" t="s">
        <v>7198</v>
      </c>
      <c r="U772">
        <v>48</v>
      </c>
      <c r="V772" t="s">
        <v>1722</v>
      </c>
      <c r="X772">
        <v>0</v>
      </c>
      <c r="Y772">
        <v>0</v>
      </c>
      <c r="AA772">
        <v>0</v>
      </c>
      <c r="AB772">
        <v>48</v>
      </c>
      <c r="AG772">
        <v>2025</v>
      </c>
      <c r="AH772">
        <v>1</v>
      </c>
      <c r="AI772" t="s">
        <v>6311</v>
      </c>
      <c r="AK772" t="s">
        <v>1515</v>
      </c>
    </row>
    <row r="773" spans="1:38" x14ac:dyDescent="0.25">
      <c r="A773" t="s">
        <v>1100</v>
      </c>
      <c r="B773" t="s">
        <v>7196</v>
      </c>
      <c r="C773" t="s">
        <v>1351</v>
      </c>
      <c r="D773" s="167">
        <v>45680.704861111102</v>
      </c>
      <c r="E773">
        <v>1</v>
      </c>
      <c r="F773" s="167">
        <v>45680.704861111102</v>
      </c>
      <c r="G773" s="167">
        <v>45680.715972222199</v>
      </c>
      <c r="H773" t="s">
        <v>7199</v>
      </c>
      <c r="I773" t="s">
        <v>1440</v>
      </c>
      <c r="J773">
        <v>6</v>
      </c>
      <c r="K773">
        <v>1</v>
      </c>
      <c r="L773" t="s">
        <v>1110</v>
      </c>
      <c r="M773" t="s">
        <v>1429</v>
      </c>
      <c r="N773" t="s">
        <v>1102</v>
      </c>
      <c r="O773" t="s">
        <v>1103</v>
      </c>
      <c r="P773" t="s">
        <v>1102</v>
      </c>
      <c r="Q773" t="s">
        <v>1103</v>
      </c>
      <c r="R773" t="s">
        <v>0</v>
      </c>
      <c r="T773" t="s">
        <v>7198</v>
      </c>
      <c r="U773">
        <v>48</v>
      </c>
      <c r="V773" t="s">
        <v>1722</v>
      </c>
      <c r="X773">
        <v>0</v>
      </c>
      <c r="Y773">
        <v>0</v>
      </c>
      <c r="AA773">
        <v>0</v>
      </c>
      <c r="AB773">
        <v>48</v>
      </c>
      <c r="AG773">
        <v>2025</v>
      </c>
      <c r="AH773">
        <v>1</v>
      </c>
      <c r="AI773" t="s">
        <v>6311</v>
      </c>
      <c r="AK773" t="s">
        <v>1515</v>
      </c>
    </row>
    <row r="774" spans="1:38" x14ac:dyDescent="0.25">
      <c r="A774" t="s">
        <v>1100</v>
      </c>
      <c r="B774" t="s">
        <v>7196</v>
      </c>
      <c r="C774" t="s">
        <v>1351</v>
      </c>
      <c r="D774" s="167">
        <v>45680.704861111102</v>
      </c>
      <c r="E774">
        <v>1</v>
      </c>
      <c r="F774" s="167">
        <v>45680.704861111102</v>
      </c>
      <c r="G774" s="167">
        <v>45680.715972222199</v>
      </c>
      <c r="H774" t="s">
        <v>7200</v>
      </c>
      <c r="I774" t="s">
        <v>1441</v>
      </c>
      <c r="J774">
        <v>6</v>
      </c>
      <c r="K774">
        <v>1</v>
      </c>
      <c r="L774" t="s">
        <v>1110</v>
      </c>
      <c r="M774" t="s">
        <v>1429</v>
      </c>
      <c r="N774" t="s">
        <v>1102</v>
      </c>
      <c r="O774" t="s">
        <v>1103</v>
      </c>
      <c r="P774" t="s">
        <v>1102</v>
      </c>
      <c r="Q774" t="s">
        <v>1103</v>
      </c>
      <c r="R774" t="s">
        <v>0</v>
      </c>
      <c r="T774" t="s">
        <v>7198</v>
      </c>
      <c r="U774">
        <v>36</v>
      </c>
      <c r="V774" t="s">
        <v>1722</v>
      </c>
      <c r="X774">
        <v>0</v>
      </c>
      <c r="Y774">
        <v>0</v>
      </c>
      <c r="AA774">
        <v>0</v>
      </c>
      <c r="AB774">
        <v>36</v>
      </c>
      <c r="AG774">
        <v>2025</v>
      </c>
      <c r="AH774">
        <v>1</v>
      </c>
      <c r="AI774" t="s">
        <v>6311</v>
      </c>
      <c r="AK774" t="s">
        <v>1515</v>
      </c>
    </row>
    <row r="775" spans="1:38" x14ac:dyDescent="0.25">
      <c r="A775" t="s">
        <v>1100</v>
      </c>
      <c r="B775" t="s">
        <v>7201</v>
      </c>
      <c r="C775" t="s">
        <v>7202</v>
      </c>
      <c r="D775" s="167">
        <v>45680.706250000003</v>
      </c>
      <c r="E775">
        <v>1</v>
      </c>
      <c r="F775" s="167">
        <v>45680.706250000003</v>
      </c>
      <c r="G775" s="167">
        <v>45680.733333333301</v>
      </c>
      <c r="H775" t="s">
        <v>7203</v>
      </c>
      <c r="I775" t="s">
        <v>1430</v>
      </c>
      <c r="J775">
        <v>6</v>
      </c>
      <c r="K775">
        <v>1</v>
      </c>
      <c r="L775" t="s">
        <v>1110</v>
      </c>
      <c r="M775" t="s">
        <v>1429</v>
      </c>
      <c r="N775" t="s">
        <v>1102</v>
      </c>
      <c r="O775" t="s">
        <v>1103</v>
      </c>
      <c r="P775" t="s">
        <v>1102</v>
      </c>
      <c r="Q775" t="s">
        <v>1103</v>
      </c>
      <c r="R775" t="s">
        <v>0</v>
      </c>
      <c r="T775" t="s">
        <v>7204</v>
      </c>
      <c r="U775">
        <v>48</v>
      </c>
      <c r="V775" t="s">
        <v>7205</v>
      </c>
      <c r="X775">
        <v>0</v>
      </c>
      <c r="Y775">
        <v>0</v>
      </c>
      <c r="AA775">
        <v>0</v>
      </c>
      <c r="AB775">
        <v>48</v>
      </c>
      <c r="AG775">
        <v>2025</v>
      </c>
      <c r="AH775">
        <v>1</v>
      </c>
      <c r="AI775" t="s">
        <v>6156</v>
      </c>
      <c r="AK775" t="s">
        <v>1515</v>
      </c>
    </row>
    <row r="776" spans="1:38" x14ac:dyDescent="0.25">
      <c r="A776" t="s">
        <v>1100</v>
      </c>
      <c r="B776" t="s">
        <v>7201</v>
      </c>
      <c r="C776" t="s">
        <v>7202</v>
      </c>
      <c r="D776" s="167">
        <v>45680.706250000003</v>
      </c>
      <c r="E776">
        <v>1</v>
      </c>
      <c r="F776" s="167">
        <v>45680.706250000003</v>
      </c>
      <c r="G776" s="167">
        <v>45680.733333333301</v>
      </c>
      <c r="H776" t="s">
        <v>7206</v>
      </c>
      <c r="I776" t="s">
        <v>1431</v>
      </c>
      <c r="J776">
        <v>6</v>
      </c>
      <c r="K776">
        <v>1</v>
      </c>
      <c r="L776" t="s">
        <v>1110</v>
      </c>
      <c r="M776" t="s">
        <v>1429</v>
      </c>
      <c r="N776" t="s">
        <v>1102</v>
      </c>
      <c r="O776" t="s">
        <v>1103</v>
      </c>
      <c r="P776" t="s">
        <v>1102</v>
      </c>
      <c r="Q776" t="s">
        <v>1103</v>
      </c>
      <c r="R776" t="s">
        <v>0</v>
      </c>
      <c r="T776" t="s">
        <v>7204</v>
      </c>
      <c r="U776">
        <v>72</v>
      </c>
      <c r="V776" t="s">
        <v>7205</v>
      </c>
      <c r="X776">
        <v>0</v>
      </c>
      <c r="Y776">
        <v>0</v>
      </c>
      <c r="AA776">
        <v>0</v>
      </c>
      <c r="AB776">
        <v>72</v>
      </c>
      <c r="AG776">
        <v>2025</v>
      </c>
      <c r="AH776">
        <v>1</v>
      </c>
      <c r="AI776" t="s">
        <v>6156</v>
      </c>
      <c r="AK776" t="s">
        <v>1515</v>
      </c>
    </row>
    <row r="777" spans="1:38" x14ac:dyDescent="0.25">
      <c r="A777" t="s">
        <v>1100</v>
      </c>
      <c r="B777" t="s">
        <v>7207</v>
      </c>
      <c r="C777" t="s">
        <v>7208</v>
      </c>
      <c r="D777" s="167">
        <v>45680.71875</v>
      </c>
      <c r="E777">
        <v>1</v>
      </c>
      <c r="F777" s="167">
        <v>45680.71875</v>
      </c>
      <c r="G777" s="167">
        <v>45680.724999999999</v>
      </c>
      <c r="H777" t="s">
        <v>7209</v>
      </c>
      <c r="I777" t="s">
        <v>1430</v>
      </c>
      <c r="J777">
        <v>6</v>
      </c>
      <c r="K777">
        <v>1</v>
      </c>
      <c r="L777" t="s">
        <v>1300</v>
      </c>
      <c r="M777" t="s">
        <v>5911</v>
      </c>
      <c r="N777" t="s">
        <v>1166</v>
      </c>
      <c r="O777" t="s">
        <v>1167</v>
      </c>
      <c r="P777" t="s">
        <v>1166</v>
      </c>
      <c r="Q777" t="s">
        <v>1167</v>
      </c>
      <c r="R777" t="s">
        <v>0</v>
      </c>
      <c r="U777">
        <v>59.5</v>
      </c>
      <c r="V777" t="s">
        <v>6596</v>
      </c>
      <c r="X777">
        <v>0</v>
      </c>
      <c r="Y777">
        <v>0</v>
      </c>
      <c r="AA777">
        <v>0</v>
      </c>
      <c r="AB777">
        <v>59.5</v>
      </c>
      <c r="AG777">
        <v>2025</v>
      </c>
      <c r="AH777">
        <v>1</v>
      </c>
      <c r="AI777" t="s">
        <v>7210</v>
      </c>
      <c r="AK777" t="s">
        <v>1515</v>
      </c>
    </row>
    <row r="778" spans="1:38" x14ac:dyDescent="0.25">
      <c r="A778" t="s">
        <v>1100</v>
      </c>
      <c r="B778" t="s">
        <v>7207</v>
      </c>
      <c r="C778" t="s">
        <v>7208</v>
      </c>
      <c r="D778" s="167">
        <v>45680.71875</v>
      </c>
      <c r="E778">
        <v>1</v>
      </c>
      <c r="F778" s="167">
        <v>45680.71875</v>
      </c>
      <c r="G778" s="167">
        <v>45680.724999999999</v>
      </c>
      <c r="H778" t="s">
        <v>7211</v>
      </c>
      <c r="I778" t="s">
        <v>1431</v>
      </c>
      <c r="J778">
        <v>6</v>
      </c>
      <c r="K778">
        <v>1</v>
      </c>
      <c r="L778" t="s">
        <v>1300</v>
      </c>
      <c r="M778" t="s">
        <v>5911</v>
      </c>
      <c r="N778" t="s">
        <v>1166</v>
      </c>
      <c r="O778" t="s">
        <v>1167</v>
      </c>
      <c r="P778" t="s">
        <v>1166</v>
      </c>
      <c r="Q778" t="s">
        <v>1167</v>
      </c>
      <c r="R778" t="s">
        <v>0</v>
      </c>
      <c r="U778">
        <v>89.25</v>
      </c>
      <c r="V778" t="s">
        <v>6596</v>
      </c>
      <c r="X778">
        <v>0</v>
      </c>
      <c r="Y778">
        <v>0</v>
      </c>
      <c r="AA778">
        <v>0</v>
      </c>
      <c r="AB778">
        <v>89.25</v>
      </c>
      <c r="AG778">
        <v>2025</v>
      </c>
      <c r="AH778">
        <v>1</v>
      </c>
      <c r="AI778" t="s">
        <v>7210</v>
      </c>
      <c r="AK778" t="s">
        <v>1515</v>
      </c>
    </row>
    <row r="779" spans="1:38" x14ac:dyDescent="0.25">
      <c r="A779" t="s">
        <v>1100</v>
      </c>
      <c r="B779" t="s">
        <v>7212</v>
      </c>
      <c r="C779" t="s">
        <v>1184</v>
      </c>
      <c r="D779" s="167">
        <v>45680.765277777798</v>
      </c>
      <c r="E779">
        <v>1</v>
      </c>
      <c r="F779" s="167">
        <v>45680.765277777798</v>
      </c>
      <c r="G779" s="167">
        <v>45680.809722222199</v>
      </c>
      <c r="H779" t="s">
        <v>7213</v>
      </c>
      <c r="I779" t="s">
        <v>1424</v>
      </c>
      <c r="J779">
        <v>6</v>
      </c>
      <c r="K779">
        <v>1</v>
      </c>
      <c r="L779" t="s">
        <v>1105</v>
      </c>
      <c r="M779" t="s">
        <v>1425</v>
      </c>
      <c r="N779" t="s">
        <v>1106</v>
      </c>
      <c r="O779" t="s">
        <v>1107</v>
      </c>
      <c r="P779" t="s">
        <v>1108</v>
      </c>
      <c r="Q779" t="s">
        <v>1109</v>
      </c>
      <c r="R779" t="s">
        <v>7214</v>
      </c>
      <c r="S779" t="s">
        <v>6456</v>
      </c>
      <c r="U779">
        <v>0</v>
      </c>
      <c r="V779" t="s">
        <v>7215</v>
      </c>
      <c r="W779" s="167">
        <v>45693.627777777801</v>
      </c>
      <c r="X779">
        <v>0</v>
      </c>
      <c r="Y779">
        <v>0</v>
      </c>
      <c r="Z779">
        <v>0</v>
      </c>
      <c r="AA779">
        <v>0</v>
      </c>
      <c r="AB779">
        <v>0</v>
      </c>
      <c r="AC779" t="s">
        <v>0</v>
      </c>
      <c r="AG779">
        <v>2025</v>
      </c>
      <c r="AH779">
        <v>1</v>
      </c>
      <c r="AI779" t="s">
        <v>6546</v>
      </c>
      <c r="AJ779" s="167">
        <v>45692.775000000001</v>
      </c>
      <c r="AK779" t="s">
        <v>1426</v>
      </c>
      <c r="AL779" t="s">
        <v>5686</v>
      </c>
    </row>
    <row r="780" spans="1:38" x14ac:dyDescent="0.25">
      <c r="A780" t="s">
        <v>1100</v>
      </c>
      <c r="B780" t="s">
        <v>7212</v>
      </c>
      <c r="C780" t="s">
        <v>1184</v>
      </c>
      <c r="D780" s="167">
        <v>45680.765277777798</v>
      </c>
      <c r="E780">
        <v>1</v>
      </c>
      <c r="F780" s="167">
        <v>45680.765277777798</v>
      </c>
      <c r="G780" s="167">
        <v>45680.809722222199</v>
      </c>
      <c r="H780" t="s">
        <v>7216</v>
      </c>
      <c r="I780" t="s">
        <v>1506</v>
      </c>
      <c r="J780">
        <v>6</v>
      </c>
      <c r="K780">
        <v>1</v>
      </c>
      <c r="L780" t="s">
        <v>1105</v>
      </c>
      <c r="M780" t="s">
        <v>1425</v>
      </c>
      <c r="N780" t="s">
        <v>1106</v>
      </c>
      <c r="O780" t="s">
        <v>1107</v>
      </c>
      <c r="P780" t="s">
        <v>1108</v>
      </c>
      <c r="Q780" t="s">
        <v>1109</v>
      </c>
      <c r="R780" t="s">
        <v>7214</v>
      </c>
      <c r="S780" t="s">
        <v>6456</v>
      </c>
      <c r="U780">
        <v>1050</v>
      </c>
      <c r="V780" t="s">
        <v>7215</v>
      </c>
      <c r="W780" s="167">
        <v>45693.627777777801</v>
      </c>
      <c r="X780">
        <v>0</v>
      </c>
      <c r="Y780">
        <v>0</v>
      </c>
      <c r="Z780">
        <v>1050</v>
      </c>
      <c r="AA780">
        <v>1050</v>
      </c>
      <c r="AB780">
        <v>0</v>
      </c>
      <c r="AC780" t="s">
        <v>1525</v>
      </c>
      <c r="AD780" t="s">
        <v>1784</v>
      </c>
      <c r="AE780" t="s">
        <v>1725</v>
      </c>
      <c r="AF780" t="s">
        <v>1726</v>
      </c>
      <c r="AG780">
        <v>2025</v>
      </c>
      <c r="AH780">
        <v>1</v>
      </c>
      <c r="AI780" t="s">
        <v>6546</v>
      </c>
      <c r="AJ780" s="167">
        <v>45692.775000000001</v>
      </c>
      <c r="AK780" t="s">
        <v>1426</v>
      </c>
      <c r="AL780" t="s">
        <v>5686</v>
      </c>
    </row>
    <row r="781" spans="1:38" x14ac:dyDescent="0.25">
      <c r="A781" t="s">
        <v>1100</v>
      </c>
      <c r="B781" t="s">
        <v>7212</v>
      </c>
      <c r="C781" t="s">
        <v>1184</v>
      </c>
      <c r="D781" s="167">
        <v>45680.765277777798</v>
      </c>
      <c r="E781">
        <v>1</v>
      </c>
      <c r="F781" s="167">
        <v>45680.765277777798</v>
      </c>
      <c r="G781" s="167">
        <v>45680.809722222199</v>
      </c>
      <c r="H781" t="s">
        <v>7217</v>
      </c>
      <c r="I781" t="s">
        <v>1506</v>
      </c>
      <c r="J781">
        <v>6</v>
      </c>
      <c r="K781">
        <v>1</v>
      </c>
      <c r="L781" t="s">
        <v>1105</v>
      </c>
      <c r="M781" t="s">
        <v>1425</v>
      </c>
      <c r="N781" t="s">
        <v>1106</v>
      </c>
      <c r="O781" t="s">
        <v>1107</v>
      </c>
      <c r="P781" t="s">
        <v>1108</v>
      </c>
      <c r="Q781" t="s">
        <v>1109</v>
      </c>
      <c r="R781" t="s">
        <v>7214</v>
      </c>
      <c r="S781" t="s">
        <v>6456</v>
      </c>
      <c r="U781">
        <v>1050</v>
      </c>
      <c r="V781" t="s">
        <v>7215</v>
      </c>
      <c r="W781" s="167">
        <v>45693.627777777801</v>
      </c>
      <c r="X781">
        <v>0</v>
      </c>
      <c r="Y781">
        <v>0</v>
      </c>
      <c r="Z781">
        <v>1050</v>
      </c>
      <c r="AA781">
        <v>1050</v>
      </c>
      <c r="AB781">
        <v>0</v>
      </c>
      <c r="AC781" t="s">
        <v>1525</v>
      </c>
      <c r="AD781" t="s">
        <v>1784</v>
      </c>
      <c r="AE781" t="s">
        <v>1725</v>
      </c>
      <c r="AF781" t="s">
        <v>1726</v>
      </c>
      <c r="AG781">
        <v>2025</v>
      </c>
      <c r="AH781">
        <v>1</v>
      </c>
      <c r="AI781" t="s">
        <v>6546</v>
      </c>
      <c r="AJ781" s="167">
        <v>45692.775000000001</v>
      </c>
      <c r="AK781" t="s">
        <v>1426</v>
      </c>
      <c r="AL781" t="s">
        <v>5686</v>
      </c>
    </row>
    <row r="782" spans="1:38" x14ac:dyDescent="0.25">
      <c r="A782" t="s">
        <v>1100</v>
      </c>
      <c r="B782" t="s">
        <v>7218</v>
      </c>
      <c r="C782" t="s">
        <v>1555</v>
      </c>
      <c r="D782" s="167">
        <v>45680.817361111098</v>
      </c>
      <c r="E782">
        <v>1</v>
      </c>
      <c r="F782" s="167">
        <v>45680.817361111098</v>
      </c>
      <c r="G782" s="167">
        <v>45680.838194444397</v>
      </c>
      <c r="H782" t="s">
        <v>7219</v>
      </c>
      <c r="I782" t="s">
        <v>1424</v>
      </c>
      <c r="J782">
        <v>6</v>
      </c>
      <c r="K782">
        <v>1</v>
      </c>
      <c r="L782" t="s">
        <v>1105</v>
      </c>
      <c r="M782" t="s">
        <v>1425</v>
      </c>
      <c r="N782" t="s">
        <v>1102</v>
      </c>
      <c r="O782" t="s">
        <v>1103</v>
      </c>
      <c r="P782" t="s">
        <v>1102</v>
      </c>
      <c r="Q782" t="s">
        <v>1103</v>
      </c>
      <c r="R782" t="s">
        <v>0</v>
      </c>
      <c r="U782">
        <v>0</v>
      </c>
      <c r="V782" t="s">
        <v>7220</v>
      </c>
      <c r="X782">
        <v>0</v>
      </c>
      <c r="Y782">
        <v>0</v>
      </c>
      <c r="AA782">
        <v>0</v>
      </c>
      <c r="AB782">
        <v>0</v>
      </c>
      <c r="AG782">
        <v>2025</v>
      </c>
      <c r="AH782">
        <v>1</v>
      </c>
      <c r="AI782" t="s">
        <v>6290</v>
      </c>
      <c r="AK782" t="s">
        <v>1515</v>
      </c>
    </row>
    <row r="783" spans="1:38" x14ac:dyDescent="0.25">
      <c r="A783" t="s">
        <v>1100</v>
      </c>
      <c r="B783" t="s">
        <v>7218</v>
      </c>
      <c r="C783" t="s">
        <v>1555</v>
      </c>
      <c r="D783" s="167">
        <v>45680.817361111098</v>
      </c>
      <c r="E783">
        <v>1</v>
      </c>
      <c r="F783" s="167">
        <v>45680.817361111098</v>
      </c>
      <c r="G783" s="167">
        <v>45680.838194444397</v>
      </c>
      <c r="H783" t="s">
        <v>7221</v>
      </c>
      <c r="I783" t="s">
        <v>1482</v>
      </c>
      <c r="J783">
        <v>6</v>
      </c>
      <c r="K783">
        <v>1</v>
      </c>
      <c r="L783" t="s">
        <v>1105</v>
      </c>
      <c r="M783" t="s">
        <v>1425</v>
      </c>
      <c r="N783" t="s">
        <v>1102</v>
      </c>
      <c r="O783" t="s">
        <v>1103</v>
      </c>
      <c r="P783" t="s">
        <v>1102</v>
      </c>
      <c r="Q783" t="s">
        <v>1103</v>
      </c>
      <c r="R783" t="s">
        <v>0</v>
      </c>
      <c r="T783" t="s">
        <v>7222</v>
      </c>
      <c r="U783">
        <v>168</v>
      </c>
      <c r="V783" t="s">
        <v>7220</v>
      </c>
      <c r="X783">
        <v>0</v>
      </c>
      <c r="Y783">
        <v>0</v>
      </c>
      <c r="AA783">
        <v>0</v>
      </c>
      <c r="AB783">
        <v>168</v>
      </c>
      <c r="AG783">
        <v>2025</v>
      </c>
      <c r="AH783">
        <v>1</v>
      </c>
      <c r="AI783" t="s">
        <v>6290</v>
      </c>
      <c r="AK783" t="s">
        <v>1515</v>
      </c>
    </row>
    <row r="784" spans="1:38" x14ac:dyDescent="0.25">
      <c r="A784" t="s">
        <v>1100</v>
      </c>
      <c r="B784" t="s">
        <v>7218</v>
      </c>
      <c r="C784" t="s">
        <v>1555</v>
      </c>
      <c r="D784" s="167">
        <v>45680.817361111098</v>
      </c>
      <c r="E784">
        <v>1</v>
      </c>
      <c r="F784" s="167">
        <v>45680.817361111098</v>
      </c>
      <c r="G784" s="167">
        <v>45680.838194444397</v>
      </c>
      <c r="H784" t="s">
        <v>7223</v>
      </c>
      <c r="I784" t="s">
        <v>1433</v>
      </c>
      <c r="J784">
        <v>6</v>
      </c>
      <c r="K784">
        <v>1</v>
      </c>
      <c r="L784" t="s">
        <v>1105</v>
      </c>
      <c r="M784" t="s">
        <v>1425</v>
      </c>
      <c r="N784" t="s">
        <v>1102</v>
      </c>
      <c r="O784" t="s">
        <v>1103</v>
      </c>
      <c r="P784" t="s">
        <v>1102</v>
      </c>
      <c r="Q784" t="s">
        <v>1103</v>
      </c>
      <c r="R784" t="s">
        <v>0</v>
      </c>
      <c r="T784" t="s">
        <v>7224</v>
      </c>
      <c r="U784">
        <v>264</v>
      </c>
      <c r="V784" t="s">
        <v>7220</v>
      </c>
      <c r="X784">
        <v>0</v>
      </c>
      <c r="Y784">
        <v>0</v>
      </c>
      <c r="AA784">
        <v>0</v>
      </c>
      <c r="AB784">
        <v>264</v>
      </c>
      <c r="AG784">
        <v>2025</v>
      </c>
      <c r="AH784">
        <v>1</v>
      </c>
      <c r="AI784" t="s">
        <v>6290</v>
      </c>
      <c r="AK784" t="s">
        <v>1515</v>
      </c>
    </row>
    <row r="785" spans="1:37" x14ac:dyDescent="0.25">
      <c r="A785" t="s">
        <v>1100</v>
      </c>
      <c r="B785" t="s">
        <v>7225</v>
      </c>
      <c r="C785" t="s">
        <v>7226</v>
      </c>
      <c r="D785" s="167">
        <v>45680.838194444397</v>
      </c>
      <c r="E785">
        <v>1</v>
      </c>
      <c r="F785" s="167">
        <v>45680.838194444397</v>
      </c>
      <c r="G785" s="167">
        <v>45680.865277777797</v>
      </c>
      <c r="H785" t="s">
        <v>7227</v>
      </c>
      <c r="I785" t="s">
        <v>1430</v>
      </c>
      <c r="J785">
        <v>6</v>
      </c>
      <c r="K785">
        <v>1</v>
      </c>
      <c r="L785" t="s">
        <v>1105</v>
      </c>
      <c r="M785" t="s">
        <v>1425</v>
      </c>
      <c r="N785" t="s">
        <v>1106</v>
      </c>
      <c r="O785" t="s">
        <v>1107</v>
      </c>
      <c r="P785" t="s">
        <v>1108</v>
      </c>
      <c r="Q785" t="s">
        <v>1109</v>
      </c>
      <c r="R785" t="s">
        <v>0</v>
      </c>
      <c r="U785">
        <v>70</v>
      </c>
      <c r="V785" t="s">
        <v>7228</v>
      </c>
      <c r="X785">
        <v>0</v>
      </c>
      <c r="Y785">
        <v>0</v>
      </c>
      <c r="AA785">
        <v>0</v>
      </c>
      <c r="AB785">
        <v>70</v>
      </c>
      <c r="AG785">
        <v>2025</v>
      </c>
      <c r="AH785">
        <v>1</v>
      </c>
      <c r="AI785" t="s">
        <v>6397</v>
      </c>
      <c r="AK785" t="s">
        <v>1515</v>
      </c>
    </row>
    <row r="786" spans="1:37" x14ac:dyDescent="0.25">
      <c r="A786" t="s">
        <v>1100</v>
      </c>
      <c r="B786" t="s">
        <v>7225</v>
      </c>
      <c r="C786" t="s">
        <v>7226</v>
      </c>
      <c r="D786" s="167">
        <v>45680.838194444397</v>
      </c>
      <c r="E786">
        <v>1</v>
      </c>
      <c r="F786" s="167">
        <v>45680.838194444397</v>
      </c>
      <c r="G786" s="167">
        <v>45680.865277777797</v>
      </c>
      <c r="H786" t="s">
        <v>7229</v>
      </c>
      <c r="I786" t="s">
        <v>1431</v>
      </c>
      <c r="J786">
        <v>6</v>
      </c>
      <c r="K786">
        <v>1</v>
      </c>
      <c r="L786" t="s">
        <v>1105</v>
      </c>
      <c r="M786" t="s">
        <v>1425</v>
      </c>
      <c r="N786" t="s">
        <v>1106</v>
      </c>
      <c r="O786" t="s">
        <v>1107</v>
      </c>
      <c r="P786" t="s">
        <v>1108</v>
      </c>
      <c r="Q786" t="s">
        <v>1109</v>
      </c>
      <c r="R786" t="s">
        <v>0</v>
      </c>
      <c r="U786">
        <v>105</v>
      </c>
      <c r="V786" t="s">
        <v>7228</v>
      </c>
      <c r="X786">
        <v>0</v>
      </c>
      <c r="Y786">
        <v>0</v>
      </c>
      <c r="AA786">
        <v>0</v>
      </c>
      <c r="AB786">
        <v>105</v>
      </c>
      <c r="AG786">
        <v>2025</v>
      </c>
      <c r="AH786">
        <v>1</v>
      </c>
      <c r="AI786" t="s">
        <v>6397</v>
      </c>
      <c r="AK786" t="s">
        <v>1515</v>
      </c>
    </row>
    <row r="787" spans="1:37" x14ac:dyDescent="0.25">
      <c r="A787" t="s">
        <v>1100</v>
      </c>
      <c r="B787" t="s">
        <v>7230</v>
      </c>
      <c r="C787" t="s">
        <v>7231</v>
      </c>
      <c r="D787" s="167">
        <v>45682.4597222222</v>
      </c>
      <c r="E787">
        <v>1</v>
      </c>
      <c r="F787" s="167">
        <v>45682.4597222222</v>
      </c>
      <c r="G787" s="167">
        <v>45682.487500000003</v>
      </c>
      <c r="H787" t="s">
        <v>7232</v>
      </c>
      <c r="I787" t="s">
        <v>1430</v>
      </c>
      <c r="J787">
        <v>6</v>
      </c>
      <c r="K787">
        <v>1</v>
      </c>
      <c r="L787" t="s">
        <v>1110</v>
      </c>
      <c r="M787" t="s">
        <v>1429</v>
      </c>
      <c r="N787" t="s">
        <v>1102</v>
      </c>
      <c r="O787" t="s">
        <v>1103</v>
      </c>
      <c r="P787" t="s">
        <v>1102</v>
      </c>
      <c r="Q787" t="s">
        <v>1103</v>
      </c>
      <c r="R787" t="s">
        <v>0</v>
      </c>
      <c r="T787" t="s">
        <v>7233</v>
      </c>
      <c r="U787">
        <v>48</v>
      </c>
      <c r="V787" t="s">
        <v>7234</v>
      </c>
      <c r="X787">
        <v>0</v>
      </c>
      <c r="Y787">
        <v>0</v>
      </c>
      <c r="AA787">
        <v>0</v>
      </c>
      <c r="AB787">
        <v>48</v>
      </c>
      <c r="AG787">
        <v>2025</v>
      </c>
      <c r="AH787">
        <v>1</v>
      </c>
      <c r="AI787" t="s">
        <v>6156</v>
      </c>
      <c r="AK787" t="s">
        <v>1515</v>
      </c>
    </row>
    <row r="788" spans="1:37" x14ac:dyDescent="0.25">
      <c r="A788" t="s">
        <v>1100</v>
      </c>
      <c r="B788" t="s">
        <v>7230</v>
      </c>
      <c r="C788" t="s">
        <v>7231</v>
      </c>
      <c r="D788" s="167">
        <v>45682.4597222222</v>
      </c>
      <c r="E788">
        <v>1</v>
      </c>
      <c r="F788" s="167">
        <v>45682.4597222222</v>
      </c>
      <c r="G788" s="167">
        <v>45682.487500000003</v>
      </c>
      <c r="H788" t="s">
        <v>7235</v>
      </c>
      <c r="I788" t="s">
        <v>1431</v>
      </c>
      <c r="J788">
        <v>6</v>
      </c>
      <c r="K788">
        <v>1</v>
      </c>
      <c r="L788" t="s">
        <v>1110</v>
      </c>
      <c r="M788" t="s">
        <v>1429</v>
      </c>
      <c r="N788" t="s">
        <v>1102</v>
      </c>
      <c r="O788" t="s">
        <v>1103</v>
      </c>
      <c r="P788" t="s">
        <v>1102</v>
      </c>
      <c r="Q788" t="s">
        <v>1103</v>
      </c>
      <c r="R788" t="s">
        <v>0</v>
      </c>
      <c r="T788" t="s">
        <v>7233</v>
      </c>
      <c r="U788">
        <v>72</v>
      </c>
      <c r="V788" t="s">
        <v>7234</v>
      </c>
      <c r="X788">
        <v>0</v>
      </c>
      <c r="Y788">
        <v>0</v>
      </c>
      <c r="AA788">
        <v>0</v>
      </c>
      <c r="AB788">
        <v>72</v>
      </c>
      <c r="AG788">
        <v>2025</v>
      </c>
      <c r="AH788">
        <v>1</v>
      </c>
      <c r="AI788" t="s">
        <v>6156</v>
      </c>
      <c r="AK788" t="s">
        <v>1515</v>
      </c>
    </row>
    <row r="789" spans="1:37" x14ac:dyDescent="0.25">
      <c r="A789" t="s">
        <v>1100</v>
      </c>
      <c r="B789" t="s">
        <v>7236</v>
      </c>
      <c r="C789" t="s">
        <v>7237</v>
      </c>
      <c r="D789" s="167">
        <v>45682.629166666702</v>
      </c>
      <c r="E789">
        <v>1</v>
      </c>
      <c r="F789" s="167">
        <v>45682.629166666702</v>
      </c>
      <c r="G789" s="167">
        <v>45682.672916666699</v>
      </c>
      <c r="H789" t="s">
        <v>7238</v>
      </c>
      <c r="I789" t="s">
        <v>1430</v>
      </c>
      <c r="J789">
        <v>6</v>
      </c>
      <c r="K789">
        <v>1</v>
      </c>
      <c r="L789" t="s">
        <v>2418</v>
      </c>
      <c r="M789" t="s">
        <v>5680</v>
      </c>
      <c r="N789" t="s">
        <v>1106</v>
      </c>
      <c r="O789" t="s">
        <v>1107</v>
      </c>
      <c r="P789" t="s">
        <v>1108</v>
      </c>
      <c r="Q789" t="s">
        <v>1109</v>
      </c>
      <c r="R789" t="s">
        <v>0</v>
      </c>
      <c r="U789">
        <v>70</v>
      </c>
      <c r="V789" t="s">
        <v>1796</v>
      </c>
      <c r="X789">
        <v>0</v>
      </c>
      <c r="Y789">
        <v>0</v>
      </c>
      <c r="AA789">
        <v>0</v>
      </c>
      <c r="AB789">
        <v>70</v>
      </c>
      <c r="AG789">
        <v>2025</v>
      </c>
      <c r="AH789">
        <v>1</v>
      </c>
      <c r="AI789" t="s">
        <v>5843</v>
      </c>
      <c r="AK789" t="s">
        <v>1515</v>
      </c>
    </row>
    <row r="790" spans="1:37" x14ac:dyDescent="0.25">
      <c r="A790" t="s">
        <v>1100</v>
      </c>
      <c r="B790" t="s">
        <v>7236</v>
      </c>
      <c r="C790" t="s">
        <v>7237</v>
      </c>
      <c r="D790" s="167">
        <v>45682.629166666702</v>
      </c>
      <c r="E790">
        <v>1</v>
      </c>
      <c r="F790" s="167">
        <v>45682.629166666702</v>
      </c>
      <c r="G790" s="167">
        <v>45682.672916666699</v>
      </c>
      <c r="H790" t="s">
        <v>7239</v>
      </c>
      <c r="I790" t="s">
        <v>1431</v>
      </c>
      <c r="J790">
        <v>6</v>
      </c>
      <c r="K790">
        <v>1</v>
      </c>
      <c r="L790" t="s">
        <v>2418</v>
      </c>
      <c r="M790" t="s">
        <v>5680</v>
      </c>
      <c r="N790" t="s">
        <v>1106</v>
      </c>
      <c r="O790" t="s">
        <v>1107</v>
      </c>
      <c r="P790" t="s">
        <v>1108</v>
      </c>
      <c r="Q790" t="s">
        <v>1109</v>
      </c>
      <c r="R790" t="s">
        <v>0</v>
      </c>
      <c r="U790">
        <v>105</v>
      </c>
      <c r="V790" t="s">
        <v>1796</v>
      </c>
      <c r="X790">
        <v>0</v>
      </c>
      <c r="Y790">
        <v>0</v>
      </c>
      <c r="AA790">
        <v>0</v>
      </c>
      <c r="AB790">
        <v>105</v>
      </c>
      <c r="AG790">
        <v>2025</v>
      </c>
      <c r="AH790">
        <v>1</v>
      </c>
      <c r="AI790" t="s">
        <v>5843</v>
      </c>
      <c r="AK790" t="s">
        <v>1515</v>
      </c>
    </row>
    <row r="791" spans="1:37" x14ac:dyDescent="0.25">
      <c r="A791" t="s">
        <v>1100</v>
      </c>
      <c r="B791" t="s">
        <v>7236</v>
      </c>
      <c r="C791" t="s">
        <v>7237</v>
      </c>
      <c r="D791" s="167">
        <v>45682.629166666702</v>
      </c>
      <c r="E791">
        <v>1</v>
      </c>
      <c r="F791" s="167">
        <v>45682.629166666702</v>
      </c>
      <c r="G791" s="167">
        <v>45682.672916666699</v>
      </c>
      <c r="H791" t="s">
        <v>7240</v>
      </c>
      <c r="I791" t="s">
        <v>1438</v>
      </c>
      <c r="J791">
        <v>6</v>
      </c>
      <c r="K791">
        <v>1</v>
      </c>
      <c r="L791" t="s">
        <v>2418</v>
      </c>
      <c r="M791" t="s">
        <v>5680</v>
      </c>
      <c r="N791" t="s">
        <v>1106</v>
      </c>
      <c r="O791" t="s">
        <v>1107</v>
      </c>
      <c r="P791" t="s">
        <v>1108</v>
      </c>
      <c r="Q791" t="s">
        <v>1109</v>
      </c>
      <c r="R791" t="s">
        <v>0</v>
      </c>
      <c r="U791">
        <v>56</v>
      </c>
      <c r="V791" t="s">
        <v>1796</v>
      </c>
      <c r="X791">
        <v>0</v>
      </c>
      <c r="Y791">
        <v>0</v>
      </c>
      <c r="AA791">
        <v>0</v>
      </c>
      <c r="AB791">
        <v>56</v>
      </c>
      <c r="AG791">
        <v>2025</v>
      </c>
      <c r="AH791">
        <v>1</v>
      </c>
      <c r="AI791" t="s">
        <v>5843</v>
      </c>
      <c r="AK791" t="s">
        <v>1515</v>
      </c>
    </row>
    <row r="792" spans="1:37" x14ac:dyDescent="0.25">
      <c r="A792" t="s">
        <v>1100</v>
      </c>
      <c r="B792" t="s">
        <v>7236</v>
      </c>
      <c r="C792" t="s">
        <v>7237</v>
      </c>
      <c r="D792" s="167">
        <v>45682.629166666702</v>
      </c>
      <c r="E792">
        <v>1</v>
      </c>
      <c r="F792" s="167">
        <v>45682.629166666702</v>
      </c>
      <c r="G792" s="167">
        <v>45682.672916666699</v>
      </c>
      <c r="H792" t="s">
        <v>7241</v>
      </c>
      <c r="I792" t="s">
        <v>1440</v>
      </c>
      <c r="J792">
        <v>6</v>
      </c>
      <c r="K792">
        <v>1</v>
      </c>
      <c r="L792" t="s">
        <v>2418</v>
      </c>
      <c r="M792" t="s">
        <v>5680</v>
      </c>
      <c r="N792" t="s">
        <v>1106</v>
      </c>
      <c r="O792" t="s">
        <v>1107</v>
      </c>
      <c r="P792" t="s">
        <v>1108</v>
      </c>
      <c r="Q792" t="s">
        <v>1109</v>
      </c>
      <c r="R792" t="s">
        <v>0</v>
      </c>
      <c r="U792">
        <v>70</v>
      </c>
      <c r="V792" t="s">
        <v>1796</v>
      </c>
      <c r="X792">
        <v>0</v>
      </c>
      <c r="Y792">
        <v>0</v>
      </c>
      <c r="AA792">
        <v>0</v>
      </c>
      <c r="AB792">
        <v>70</v>
      </c>
      <c r="AG792">
        <v>2025</v>
      </c>
      <c r="AH792">
        <v>1</v>
      </c>
      <c r="AI792" t="s">
        <v>5843</v>
      </c>
      <c r="AK792" t="s">
        <v>1515</v>
      </c>
    </row>
    <row r="793" spans="1:37" x14ac:dyDescent="0.25">
      <c r="A793" t="s">
        <v>1100</v>
      </c>
      <c r="B793" t="s">
        <v>7236</v>
      </c>
      <c r="C793" t="s">
        <v>7237</v>
      </c>
      <c r="D793" s="167">
        <v>45682.629166666702</v>
      </c>
      <c r="E793">
        <v>1</v>
      </c>
      <c r="F793" s="167">
        <v>45682.629166666702</v>
      </c>
      <c r="G793" s="167">
        <v>45682.672916666699</v>
      </c>
      <c r="H793" t="s">
        <v>7242</v>
      </c>
      <c r="I793" t="s">
        <v>1441</v>
      </c>
      <c r="J793">
        <v>6</v>
      </c>
      <c r="K793">
        <v>1</v>
      </c>
      <c r="L793" t="s">
        <v>2418</v>
      </c>
      <c r="M793" t="s">
        <v>5680</v>
      </c>
      <c r="N793" t="s">
        <v>1106</v>
      </c>
      <c r="O793" t="s">
        <v>1107</v>
      </c>
      <c r="P793" t="s">
        <v>1108</v>
      </c>
      <c r="Q793" t="s">
        <v>1109</v>
      </c>
      <c r="R793" t="s">
        <v>0</v>
      </c>
      <c r="U793">
        <v>52.5</v>
      </c>
      <c r="V793" t="s">
        <v>1796</v>
      </c>
      <c r="X793">
        <v>0</v>
      </c>
      <c r="Y793">
        <v>0</v>
      </c>
      <c r="AA793">
        <v>0</v>
      </c>
      <c r="AB793">
        <v>52.5</v>
      </c>
      <c r="AG793">
        <v>2025</v>
      </c>
      <c r="AH793">
        <v>1</v>
      </c>
      <c r="AI793" t="s">
        <v>5843</v>
      </c>
      <c r="AK793" t="s">
        <v>1515</v>
      </c>
    </row>
    <row r="794" spans="1:37" x14ac:dyDescent="0.25">
      <c r="A794" t="s">
        <v>1100</v>
      </c>
      <c r="B794" t="s">
        <v>7243</v>
      </c>
      <c r="C794" t="s">
        <v>1293</v>
      </c>
      <c r="D794" s="167">
        <v>45682.792361111096</v>
      </c>
      <c r="E794">
        <v>1</v>
      </c>
      <c r="F794" s="167">
        <v>45682.792361111096</v>
      </c>
      <c r="G794" s="167">
        <v>45682.863194444399</v>
      </c>
      <c r="H794" t="s">
        <v>7244</v>
      </c>
      <c r="I794" t="s">
        <v>1424</v>
      </c>
      <c r="J794">
        <v>6</v>
      </c>
      <c r="K794">
        <v>1</v>
      </c>
      <c r="L794" t="s">
        <v>1105</v>
      </c>
      <c r="M794" t="s">
        <v>1425</v>
      </c>
      <c r="N794" t="s">
        <v>1106</v>
      </c>
      <c r="O794" t="s">
        <v>1107</v>
      </c>
      <c r="P794" t="s">
        <v>1108</v>
      </c>
      <c r="Q794" t="s">
        <v>1109</v>
      </c>
      <c r="R794" t="s">
        <v>0</v>
      </c>
      <c r="U794">
        <v>0</v>
      </c>
      <c r="V794" t="s">
        <v>7245</v>
      </c>
      <c r="X794">
        <v>0</v>
      </c>
      <c r="Y794">
        <v>0</v>
      </c>
      <c r="AA794">
        <v>0</v>
      </c>
      <c r="AB794">
        <v>0</v>
      </c>
      <c r="AG794">
        <v>2025</v>
      </c>
      <c r="AH794">
        <v>1</v>
      </c>
      <c r="AI794" t="s">
        <v>6766</v>
      </c>
      <c r="AK794" t="s">
        <v>1515</v>
      </c>
    </row>
    <row r="795" spans="1:37" x14ac:dyDescent="0.25">
      <c r="A795" t="s">
        <v>1100</v>
      </c>
      <c r="B795" t="s">
        <v>7243</v>
      </c>
      <c r="C795" t="s">
        <v>1293</v>
      </c>
      <c r="D795" s="167">
        <v>45682.792361111096</v>
      </c>
      <c r="E795">
        <v>1</v>
      </c>
      <c r="F795" s="167">
        <v>45682.792361111096</v>
      </c>
      <c r="G795" s="167">
        <v>45682.863194444399</v>
      </c>
      <c r="H795" t="s">
        <v>7246</v>
      </c>
      <c r="I795" t="s">
        <v>1424</v>
      </c>
      <c r="J795">
        <v>6</v>
      </c>
      <c r="K795">
        <v>1</v>
      </c>
      <c r="L795" t="s">
        <v>1105</v>
      </c>
      <c r="M795" t="s">
        <v>1425</v>
      </c>
      <c r="N795" t="s">
        <v>1106</v>
      </c>
      <c r="O795" t="s">
        <v>1107</v>
      </c>
      <c r="P795" t="s">
        <v>1108</v>
      </c>
      <c r="Q795" t="s">
        <v>1109</v>
      </c>
      <c r="R795" t="s">
        <v>0</v>
      </c>
      <c r="U795">
        <v>0</v>
      </c>
      <c r="V795" t="s">
        <v>7245</v>
      </c>
      <c r="X795">
        <v>0</v>
      </c>
      <c r="Y795">
        <v>0</v>
      </c>
      <c r="AA795">
        <v>0</v>
      </c>
      <c r="AB795">
        <v>0</v>
      </c>
      <c r="AG795">
        <v>2025</v>
      </c>
      <c r="AH795">
        <v>1</v>
      </c>
      <c r="AI795" t="s">
        <v>6766</v>
      </c>
      <c r="AK795" t="s">
        <v>1515</v>
      </c>
    </row>
    <row r="796" spans="1:37" x14ac:dyDescent="0.25">
      <c r="A796" t="s">
        <v>1100</v>
      </c>
      <c r="B796" t="s">
        <v>7243</v>
      </c>
      <c r="C796" t="s">
        <v>1293</v>
      </c>
      <c r="D796" s="167">
        <v>45682.792361111096</v>
      </c>
      <c r="E796">
        <v>1</v>
      </c>
      <c r="F796" s="167">
        <v>45682.792361111096</v>
      </c>
      <c r="G796" s="167">
        <v>45682.863194444399</v>
      </c>
      <c r="H796" t="s">
        <v>7247</v>
      </c>
      <c r="I796" t="s">
        <v>1486</v>
      </c>
      <c r="J796">
        <v>6</v>
      </c>
      <c r="K796">
        <v>1</v>
      </c>
      <c r="L796" t="s">
        <v>1105</v>
      </c>
      <c r="M796" t="s">
        <v>1425</v>
      </c>
      <c r="N796" t="s">
        <v>1106</v>
      </c>
      <c r="O796" t="s">
        <v>1107</v>
      </c>
      <c r="P796" t="s">
        <v>1108</v>
      </c>
      <c r="Q796" t="s">
        <v>1109</v>
      </c>
      <c r="R796" t="s">
        <v>0</v>
      </c>
      <c r="U796">
        <v>207.9</v>
      </c>
      <c r="V796" t="s">
        <v>7245</v>
      </c>
      <c r="X796">
        <v>0</v>
      </c>
      <c r="Y796">
        <v>0</v>
      </c>
      <c r="AA796">
        <v>0</v>
      </c>
      <c r="AB796">
        <v>207.9</v>
      </c>
      <c r="AG796">
        <v>2025</v>
      </c>
      <c r="AH796">
        <v>1</v>
      </c>
      <c r="AI796" t="s">
        <v>6766</v>
      </c>
      <c r="AK796" t="s">
        <v>1515</v>
      </c>
    </row>
    <row r="797" spans="1:37" x14ac:dyDescent="0.25">
      <c r="A797" t="s">
        <v>1100</v>
      </c>
      <c r="B797" t="s">
        <v>7243</v>
      </c>
      <c r="C797" t="s">
        <v>1293</v>
      </c>
      <c r="D797" s="167">
        <v>45682.792361111096</v>
      </c>
      <c r="E797">
        <v>1</v>
      </c>
      <c r="F797" s="167">
        <v>45682.792361111096</v>
      </c>
      <c r="G797" s="167">
        <v>45682.863194444399</v>
      </c>
      <c r="H797" t="s">
        <v>7248</v>
      </c>
      <c r="I797" t="s">
        <v>1492</v>
      </c>
      <c r="J797">
        <v>6</v>
      </c>
      <c r="K797">
        <v>1</v>
      </c>
      <c r="L797" t="s">
        <v>1105</v>
      </c>
      <c r="M797" t="s">
        <v>1425</v>
      </c>
      <c r="N797" t="s">
        <v>1106</v>
      </c>
      <c r="O797" t="s">
        <v>1107</v>
      </c>
      <c r="P797" t="s">
        <v>1108</v>
      </c>
      <c r="Q797" t="s">
        <v>1109</v>
      </c>
      <c r="R797" t="s">
        <v>0</v>
      </c>
      <c r="T797" t="s">
        <v>7249</v>
      </c>
      <c r="U797">
        <v>1190</v>
      </c>
      <c r="V797" t="s">
        <v>7245</v>
      </c>
      <c r="X797">
        <v>0</v>
      </c>
      <c r="Y797">
        <v>0</v>
      </c>
      <c r="AA797">
        <v>0</v>
      </c>
      <c r="AB797">
        <v>1190</v>
      </c>
      <c r="AG797">
        <v>2025</v>
      </c>
      <c r="AH797">
        <v>1</v>
      </c>
      <c r="AI797" t="s">
        <v>6766</v>
      </c>
      <c r="AK797" t="s">
        <v>1515</v>
      </c>
    </row>
    <row r="798" spans="1:37" x14ac:dyDescent="0.25">
      <c r="A798" t="s">
        <v>1100</v>
      </c>
      <c r="B798" t="s">
        <v>7243</v>
      </c>
      <c r="C798" t="s">
        <v>1293</v>
      </c>
      <c r="D798" s="167">
        <v>45682.792361111096</v>
      </c>
      <c r="E798">
        <v>1</v>
      </c>
      <c r="F798" s="167">
        <v>45682.792361111096</v>
      </c>
      <c r="G798" s="167">
        <v>45682.863194444399</v>
      </c>
      <c r="H798" t="s">
        <v>7250</v>
      </c>
      <c r="I798" t="s">
        <v>1433</v>
      </c>
      <c r="J798">
        <v>6</v>
      </c>
      <c r="K798">
        <v>1</v>
      </c>
      <c r="L798" t="s">
        <v>1105</v>
      </c>
      <c r="M798" t="s">
        <v>1425</v>
      </c>
      <c r="N798" t="s">
        <v>1106</v>
      </c>
      <c r="O798" t="s">
        <v>1107</v>
      </c>
      <c r="P798" t="s">
        <v>1108</v>
      </c>
      <c r="Q798" t="s">
        <v>1109</v>
      </c>
      <c r="R798" t="s">
        <v>0</v>
      </c>
      <c r="U798">
        <v>385</v>
      </c>
      <c r="V798" t="s">
        <v>7245</v>
      </c>
      <c r="X798">
        <v>0</v>
      </c>
      <c r="Y798">
        <v>0</v>
      </c>
      <c r="AA798">
        <v>0</v>
      </c>
      <c r="AB798">
        <v>385</v>
      </c>
      <c r="AG798">
        <v>2025</v>
      </c>
      <c r="AH798">
        <v>1</v>
      </c>
      <c r="AI798" t="s">
        <v>6766</v>
      </c>
      <c r="AK798" t="s">
        <v>1515</v>
      </c>
    </row>
    <row r="799" spans="1:37" x14ac:dyDescent="0.25">
      <c r="A799" t="s">
        <v>1100</v>
      </c>
      <c r="B799" t="s">
        <v>7251</v>
      </c>
      <c r="C799" t="s">
        <v>7252</v>
      </c>
      <c r="D799" s="167">
        <v>45682.7993055556</v>
      </c>
      <c r="E799">
        <v>1</v>
      </c>
      <c r="F799" s="167">
        <v>45682.7993055556</v>
      </c>
      <c r="G799" s="167">
        <v>45682.815972222197</v>
      </c>
      <c r="H799" t="s">
        <v>7253</v>
      </c>
      <c r="I799" t="s">
        <v>1430</v>
      </c>
      <c r="J799">
        <v>6</v>
      </c>
      <c r="K799">
        <v>1</v>
      </c>
      <c r="L799" t="s">
        <v>1110</v>
      </c>
      <c r="M799" t="s">
        <v>1429</v>
      </c>
      <c r="N799" t="s">
        <v>1256</v>
      </c>
      <c r="O799" t="s">
        <v>1257</v>
      </c>
      <c r="P799" t="s">
        <v>1256</v>
      </c>
      <c r="Q799" t="s">
        <v>1257</v>
      </c>
      <c r="R799" t="s">
        <v>0</v>
      </c>
      <c r="T799" t="s">
        <v>7254</v>
      </c>
      <c r="U799">
        <v>88</v>
      </c>
      <c r="V799" t="s">
        <v>7255</v>
      </c>
      <c r="X799">
        <v>0</v>
      </c>
      <c r="Y799">
        <v>0</v>
      </c>
      <c r="AA799">
        <v>0</v>
      </c>
      <c r="AB799">
        <v>88</v>
      </c>
      <c r="AG799">
        <v>2025</v>
      </c>
      <c r="AH799">
        <v>1</v>
      </c>
      <c r="AI799" t="s">
        <v>7256</v>
      </c>
      <c r="AK799" t="s">
        <v>1515</v>
      </c>
    </row>
    <row r="800" spans="1:37" x14ac:dyDescent="0.25">
      <c r="A800" t="s">
        <v>1100</v>
      </c>
      <c r="B800" t="s">
        <v>7251</v>
      </c>
      <c r="C800" t="s">
        <v>7252</v>
      </c>
      <c r="D800" s="167">
        <v>45682.7993055556</v>
      </c>
      <c r="E800">
        <v>1</v>
      </c>
      <c r="F800" s="167">
        <v>45682.7993055556</v>
      </c>
      <c r="G800" s="167">
        <v>45682.815972222197</v>
      </c>
      <c r="H800" t="s">
        <v>7257</v>
      </c>
      <c r="I800" t="s">
        <v>1431</v>
      </c>
      <c r="J800">
        <v>6</v>
      </c>
      <c r="K800">
        <v>1</v>
      </c>
      <c r="L800" t="s">
        <v>1110</v>
      </c>
      <c r="M800" t="s">
        <v>1429</v>
      </c>
      <c r="N800" t="s">
        <v>1256</v>
      </c>
      <c r="O800" t="s">
        <v>1257</v>
      </c>
      <c r="P800" t="s">
        <v>1256</v>
      </c>
      <c r="Q800" t="s">
        <v>1257</v>
      </c>
      <c r="R800" t="s">
        <v>0</v>
      </c>
      <c r="T800" t="s">
        <v>7254</v>
      </c>
      <c r="U800">
        <v>135.19999999999999</v>
      </c>
      <c r="V800" t="s">
        <v>7255</v>
      </c>
      <c r="X800">
        <v>0</v>
      </c>
      <c r="Y800">
        <v>0</v>
      </c>
      <c r="AA800">
        <v>0</v>
      </c>
      <c r="AB800">
        <v>135.19999999999999</v>
      </c>
      <c r="AG800">
        <v>2025</v>
      </c>
      <c r="AH800">
        <v>1</v>
      </c>
      <c r="AI800" t="s">
        <v>7256</v>
      </c>
      <c r="AK800" t="s">
        <v>1515</v>
      </c>
    </row>
    <row r="801" spans="1:37" x14ac:dyDescent="0.25">
      <c r="A801" t="s">
        <v>1100</v>
      </c>
      <c r="B801" t="s">
        <v>7251</v>
      </c>
      <c r="C801" t="s">
        <v>7252</v>
      </c>
      <c r="D801" s="167">
        <v>45682.7993055556</v>
      </c>
      <c r="E801">
        <v>1</v>
      </c>
      <c r="F801" s="167">
        <v>45682.7993055556</v>
      </c>
      <c r="G801" s="167">
        <v>45682.815972222197</v>
      </c>
      <c r="H801" t="s">
        <v>7258</v>
      </c>
      <c r="I801" t="s">
        <v>1438</v>
      </c>
      <c r="J801">
        <v>6</v>
      </c>
      <c r="K801">
        <v>1</v>
      </c>
      <c r="L801" t="s">
        <v>1110</v>
      </c>
      <c r="M801" t="s">
        <v>1429</v>
      </c>
      <c r="N801" t="s">
        <v>1256</v>
      </c>
      <c r="O801" t="s">
        <v>1257</v>
      </c>
      <c r="P801" t="s">
        <v>1256</v>
      </c>
      <c r="Q801" t="s">
        <v>1257</v>
      </c>
      <c r="R801" t="s">
        <v>0</v>
      </c>
      <c r="T801" t="s">
        <v>7254</v>
      </c>
      <c r="U801">
        <v>56.8</v>
      </c>
      <c r="V801" t="s">
        <v>7255</v>
      </c>
      <c r="X801">
        <v>0</v>
      </c>
      <c r="Y801">
        <v>0</v>
      </c>
      <c r="AA801">
        <v>0</v>
      </c>
      <c r="AB801">
        <v>56.8</v>
      </c>
      <c r="AG801">
        <v>2025</v>
      </c>
      <c r="AH801">
        <v>1</v>
      </c>
      <c r="AI801" t="s">
        <v>7256</v>
      </c>
      <c r="AK801" t="s">
        <v>1515</v>
      </c>
    </row>
    <row r="802" spans="1:37" x14ac:dyDescent="0.25">
      <c r="A802" t="s">
        <v>1100</v>
      </c>
      <c r="B802" t="s">
        <v>7251</v>
      </c>
      <c r="C802" t="s">
        <v>7252</v>
      </c>
      <c r="D802" s="167">
        <v>45682.7993055556</v>
      </c>
      <c r="E802">
        <v>1</v>
      </c>
      <c r="F802" s="167">
        <v>45682.7993055556</v>
      </c>
      <c r="G802" s="167">
        <v>45682.815972222197</v>
      </c>
      <c r="H802" t="s">
        <v>7259</v>
      </c>
      <c r="I802" t="s">
        <v>1439</v>
      </c>
      <c r="J802">
        <v>6</v>
      </c>
      <c r="K802">
        <v>1</v>
      </c>
      <c r="L802" t="s">
        <v>1110</v>
      </c>
      <c r="M802" t="s">
        <v>1429</v>
      </c>
      <c r="N802" t="s">
        <v>1256</v>
      </c>
      <c r="O802" t="s">
        <v>1257</v>
      </c>
      <c r="P802" t="s">
        <v>1256</v>
      </c>
      <c r="Q802" t="s">
        <v>1257</v>
      </c>
      <c r="R802" t="s">
        <v>0</v>
      </c>
      <c r="T802" t="s">
        <v>7254</v>
      </c>
      <c r="U802">
        <v>45.6</v>
      </c>
      <c r="V802" t="s">
        <v>7255</v>
      </c>
      <c r="X802">
        <v>0</v>
      </c>
      <c r="Y802">
        <v>0</v>
      </c>
      <c r="AA802">
        <v>0</v>
      </c>
      <c r="AB802">
        <v>45.6</v>
      </c>
      <c r="AG802">
        <v>2025</v>
      </c>
      <c r="AH802">
        <v>1</v>
      </c>
      <c r="AI802" t="s">
        <v>7256</v>
      </c>
      <c r="AK802" t="s">
        <v>1515</v>
      </c>
    </row>
    <row r="803" spans="1:37" x14ac:dyDescent="0.25">
      <c r="A803" t="s">
        <v>1100</v>
      </c>
      <c r="B803" t="s">
        <v>7251</v>
      </c>
      <c r="C803" t="s">
        <v>7252</v>
      </c>
      <c r="D803" s="167">
        <v>45682.7993055556</v>
      </c>
      <c r="E803">
        <v>1</v>
      </c>
      <c r="F803" s="167">
        <v>45682.7993055556</v>
      </c>
      <c r="G803" s="167">
        <v>45682.815972222197</v>
      </c>
      <c r="H803" t="s">
        <v>7260</v>
      </c>
      <c r="I803" t="s">
        <v>1440</v>
      </c>
      <c r="J803">
        <v>6</v>
      </c>
      <c r="K803">
        <v>1</v>
      </c>
      <c r="L803" t="s">
        <v>1110</v>
      </c>
      <c r="M803" t="s">
        <v>1429</v>
      </c>
      <c r="N803" t="s">
        <v>1256</v>
      </c>
      <c r="O803" t="s">
        <v>1257</v>
      </c>
      <c r="P803" t="s">
        <v>1256</v>
      </c>
      <c r="Q803" t="s">
        <v>1257</v>
      </c>
      <c r="R803" t="s">
        <v>0</v>
      </c>
      <c r="T803" t="s">
        <v>7254</v>
      </c>
      <c r="U803">
        <v>66.400000000000006</v>
      </c>
      <c r="V803" t="s">
        <v>7255</v>
      </c>
      <c r="X803">
        <v>0</v>
      </c>
      <c r="Y803">
        <v>0</v>
      </c>
      <c r="AA803">
        <v>0</v>
      </c>
      <c r="AB803">
        <v>66.400000000000006</v>
      </c>
      <c r="AG803">
        <v>2025</v>
      </c>
      <c r="AH803">
        <v>1</v>
      </c>
      <c r="AI803" t="s">
        <v>7256</v>
      </c>
      <c r="AK803" t="s">
        <v>1515</v>
      </c>
    </row>
    <row r="804" spans="1:37" x14ac:dyDescent="0.25">
      <c r="A804" t="s">
        <v>1100</v>
      </c>
      <c r="B804" t="s">
        <v>7251</v>
      </c>
      <c r="C804" t="s">
        <v>7252</v>
      </c>
      <c r="D804" s="167">
        <v>45682.7993055556</v>
      </c>
      <c r="E804">
        <v>1</v>
      </c>
      <c r="F804" s="167">
        <v>45682.7993055556</v>
      </c>
      <c r="G804" s="167">
        <v>45682.815972222197</v>
      </c>
      <c r="H804" t="s">
        <v>7261</v>
      </c>
      <c r="I804" t="s">
        <v>1441</v>
      </c>
      <c r="J804">
        <v>6</v>
      </c>
      <c r="K804">
        <v>1</v>
      </c>
      <c r="L804" t="s">
        <v>1110</v>
      </c>
      <c r="M804" t="s">
        <v>1429</v>
      </c>
      <c r="N804" t="s">
        <v>1256</v>
      </c>
      <c r="O804" t="s">
        <v>1257</v>
      </c>
      <c r="P804" t="s">
        <v>1256</v>
      </c>
      <c r="Q804" t="s">
        <v>1257</v>
      </c>
      <c r="R804" t="s">
        <v>0</v>
      </c>
      <c r="T804" t="s">
        <v>7254</v>
      </c>
      <c r="U804">
        <v>77.599999999999994</v>
      </c>
      <c r="V804" t="s">
        <v>7255</v>
      </c>
      <c r="X804">
        <v>0</v>
      </c>
      <c r="Y804">
        <v>0</v>
      </c>
      <c r="AA804">
        <v>0</v>
      </c>
      <c r="AB804">
        <v>77.599999999999994</v>
      </c>
      <c r="AG804">
        <v>2025</v>
      </c>
      <c r="AH804">
        <v>1</v>
      </c>
      <c r="AI804" t="s">
        <v>7256</v>
      </c>
      <c r="AK804" t="s">
        <v>1515</v>
      </c>
    </row>
    <row r="805" spans="1:37" x14ac:dyDescent="0.25">
      <c r="A805" t="s">
        <v>1100</v>
      </c>
      <c r="B805" t="s">
        <v>7262</v>
      </c>
      <c r="C805" t="s">
        <v>7263</v>
      </c>
      <c r="D805" s="167">
        <v>45683.481249999997</v>
      </c>
      <c r="E805">
        <v>1</v>
      </c>
      <c r="F805" s="167">
        <v>45683.481249999997</v>
      </c>
      <c r="G805" s="167">
        <v>45683.498611111099</v>
      </c>
      <c r="H805" t="s">
        <v>7264</v>
      </c>
      <c r="I805" t="s">
        <v>1430</v>
      </c>
      <c r="J805">
        <v>6</v>
      </c>
      <c r="K805">
        <v>1</v>
      </c>
      <c r="L805" t="s">
        <v>1110</v>
      </c>
      <c r="M805" t="s">
        <v>1429</v>
      </c>
      <c r="N805" t="s">
        <v>1106</v>
      </c>
      <c r="O805" t="s">
        <v>1107</v>
      </c>
      <c r="P805" t="s">
        <v>1108</v>
      </c>
      <c r="Q805" t="s">
        <v>1109</v>
      </c>
      <c r="R805" t="s">
        <v>0</v>
      </c>
      <c r="U805">
        <v>70</v>
      </c>
      <c r="V805" t="s">
        <v>7265</v>
      </c>
      <c r="X805">
        <v>0</v>
      </c>
      <c r="Y805">
        <v>0</v>
      </c>
      <c r="AA805">
        <v>0</v>
      </c>
      <c r="AB805">
        <v>70</v>
      </c>
      <c r="AG805">
        <v>2025</v>
      </c>
      <c r="AH805">
        <v>1</v>
      </c>
      <c r="AI805" t="s">
        <v>6055</v>
      </c>
      <c r="AK805" t="s">
        <v>1515</v>
      </c>
    </row>
    <row r="806" spans="1:37" x14ac:dyDescent="0.25">
      <c r="A806" t="s">
        <v>1100</v>
      </c>
      <c r="B806" t="s">
        <v>7262</v>
      </c>
      <c r="C806" t="s">
        <v>7263</v>
      </c>
      <c r="D806" s="167">
        <v>45683.481249999997</v>
      </c>
      <c r="E806">
        <v>1</v>
      </c>
      <c r="F806" s="167">
        <v>45683.481249999997</v>
      </c>
      <c r="G806" s="167">
        <v>45683.498611111099</v>
      </c>
      <c r="H806" t="s">
        <v>7266</v>
      </c>
      <c r="I806" t="s">
        <v>1431</v>
      </c>
      <c r="J806">
        <v>6</v>
      </c>
      <c r="K806">
        <v>1</v>
      </c>
      <c r="L806" t="s">
        <v>1110</v>
      </c>
      <c r="M806" t="s">
        <v>1429</v>
      </c>
      <c r="N806" t="s">
        <v>1106</v>
      </c>
      <c r="O806" t="s">
        <v>1107</v>
      </c>
      <c r="P806" t="s">
        <v>1108</v>
      </c>
      <c r="Q806" t="s">
        <v>1109</v>
      </c>
      <c r="R806" t="s">
        <v>0</v>
      </c>
      <c r="U806">
        <v>105</v>
      </c>
      <c r="V806" t="s">
        <v>7265</v>
      </c>
      <c r="X806">
        <v>0</v>
      </c>
      <c r="Y806">
        <v>0</v>
      </c>
      <c r="AA806">
        <v>0</v>
      </c>
      <c r="AB806">
        <v>105</v>
      </c>
      <c r="AG806">
        <v>2025</v>
      </c>
      <c r="AH806">
        <v>1</v>
      </c>
      <c r="AI806" t="s">
        <v>6055</v>
      </c>
      <c r="AK806" t="s">
        <v>1515</v>
      </c>
    </row>
    <row r="807" spans="1:37" x14ac:dyDescent="0.25">
      <c r="A807" t="s">
        <v>1100</v>
      </c>
      <c r="B807" t="s">
        <v>7262</v>
      </c>
      <c r="C807" t="s">
        <v>7263</v>
      </c>
      <c r="D807" s="167">
        <v>45683.481249999997</v>
      </c>
      <c r="E807">
        <v>1</v>
      </c>
      <c r="F807" s="167">
        <v>45683.481249999997</v>
      </c>
      <c r="G807" s="167">
        <v>45683.498611111099</v>
      </c>
      <c r="H807" t="s">
        <v>7267</v>
      </c>
      <c r="I807" t="s">
        <v>1438</v>
      </c>
      <c r="J807">
        <v>6</v>
      </c>
      <c r="K807">
        <v>1</v>
      </c>
      <c r="L807" t="s">
        <v>1110</v>
      </c>
      <c r="M807" t="s">
        <v>1429</v>
      </c>
      <c r="N807" t="s">
        <v>1106</v>
      </c>
      <c r="O807" t="s">
        <v>1107</v>
      </c>
      <c r="P807" t="s">
        <v>1108</v>
      </c>
      <c r="Q807" t="s">
        <v>1109</v>
      </c>
      <c r="R807" t="s">
        <v>0</v>
      </c>
      <c r="U807">
        <v>56</v>
      </c>
      <c r="V807" t="s">
        <v>7265</v>
      </c>
      <c r="X807">
        <v>0</v>
      </c>
      <c r="Y807">
        <v>0</v>
      </c>
      <c r="AA807">
        <v>0</v>
      </c>
      <c r="AB807">
        <v>56</v>
      </c>
      <c r="AG807">
        <v>2025</v>
      </c>
      <c r="AH807">
        <v>1</v>
      </c>
      <c r="AI807" t="s">
        <v>6055</v>
      </c>
      <c r="AK807" t="s">
        <v>1515</v>
      </c>
    </row>
    <row r="808" spans="1:37" x14ac:dyDescent="0.25">
      <c r="A808" t="s">
        <v>1100</v>
      </c>
      <c r="B808" t="s">
        <v>7262</v>
      </c>
      <c r="C808" t="s">
        <v>7263</v>
      </c>
      <c r="D808" s="167">
        <v>45683.481249999997</v>
      </c>
      <c r="E808">
        <v>1</v>
      </c>
      <c r="F808" s="167">
        <v>45683.481249999997</v>
      </c>
      <c r="G808" s="167">
        <v>45683.498611111099</v>
      </c>
      <c r="H808" t="s">
        <v>7268</v>
      </c>
      <c r="I808" t="s">
        <v>1440</v>
      </c>
      <c r="J808">
        <v>6</v>
      </c>
      <c r="K808">
        <v>1</v>
      </c>
      <c r="L808" t="s">
        <v>1110</v>
      </c>
      <c r="M808" t="s">
        <v>1429</v>
      </c>
      <c r="N808" t="s">
        <v>1106</v>
      </c>
      <c r="O808" t="s">
        <v>1107</v>
      </c>
      <c r="P808" t="s">
        <v>1108</v>
      </c>
      <c r="Q808" t="s">
        <v>1109</v>
      </c>
      <c r="R808" t="s">
        <v>0</v>
      </c>
      <c r="U808">
        <v>70</v>
      </c>
      <c r="V808" t="s">
        <v>7265</v>
      </c>
      <c r="X808">
        <v>0</v>
      </c>
      <c r="Y808">
        <v>0</v>
      </c>
      <c r="AA808">
        <v>0</v>
      </c>
      <c r="AB808">
        <v>70</v>
      </c>
      <c r="AG808">
        <v>2025</v>
      </c>
      <c r="AH808">
        <v>1</v>
      </c>
      <c r="AI808" t="s">
        <v>6055</v>
      </c>
      <c r="AK808" t="s">
        <v>1515</v>
      </c>
    </row>
    <row r="809" spans="1:37" x14ac:dyDescent="0.25">
      <c r="A809" t="s">
        <v>1100</v>
      </c>
      <c r="B809" t="s">
        <v>7269</v>
      </c>
      <c r="C809" t="s">
        <v>1822</v>
      </c>
      <c r="D809" s="167">
        <v>45683.488888888904</v>
      </c>
      <c r="E809">
        <v>1</v>
      </c>
      <c r="F809" s="167">
        <v>45683.488888888904</v>
      </c>
      <c r="G809" s="167">
        <v>45683.503472222197</v>
      </c>
      <c r="H809" t="s">
        <v>7270</v>
      </c>
      <c r="I809" t="s">
        <v>7271</v>
      </c>
      <c r="J809">
        <v>6</v>
      </c>
      <c r="K809">
        <v>1</v>
      </c>
      <c r="L809" t="s">
        <v>1111</v>
      </c>
      <c r="M809" t="s">
        <v>1437</v>
      </c>
      <c r="N809" t="s">
        <v>1106</v>
      </c>
      <c r="O809" t="s">
        <v>1107</v>
      </c>
      <c r="P809" t="s">
        <v>1108</v>
      </c>
      <c r="Q809" t="s">
        <v>1109</v>
      </c>
      <c r="R809" t="s">
        <v>0</v>
      </c>
      <c r="T809" t="s">
        <v>7272</v>
      </c>
      <c r="U809">
        <v>1050</v>
      </c>
      <c r="V809" t="s">
        <v>1727</v>
      </c>
      <c r="X809">
        <v>0</v>
      </c>
      <c r="Y809">
        <v>0</v>
      </c>
      <c r="AA809">
        <v>0</v>
      </c>
      <c r="AB809">
        <v>1050</v>
      </c>
      <c r="AG809">
        <v>2025</v>
      </c>
      <c r="AH809">
        <v>1</v>
      </c>
      <c r="AI809" t="s">
        <v>7273</v>
      </c>
      <c r="AK809" t="s">
        <v>1515</v>
      </c>
    </row>
    <row r="810" spans="1:37" x14ac:dyDescent="0.25">
      <c r="A810" t="s">
        <v>1100</v>
      </c>
      <c r="B810" t="s">
        <v>7274</v>
      </c>
      <c r="C810" t="s">
        <v>7275</v>
      </c>
      <c r="D810" s="167">
        <v>45683.499305555597</v>
      </c>
      <c r="E810">
        <v>1</v>
      </c>
      <c r="F810" s="167">
        <v>45683.499305555597</v>
      </c>
      <c r="G810" s="167">
        <v>45683.5444444444</v>
      </c>
      <c r="H810" t="s">
        <v>7276</v>
      </c>
      <c r="I810" t="s">
        <v>1424</v>
      </c>
      <c r="J810">
        <v>6</v>
      </c>
      <c r="K810">
        <v>1</v>
      </c>
      <c r="L810" t="s">
        <v>1110</v>
      </c>
      <c r="M810" t="s">
        <v>1429</v>
      </c>
      <c r="N810" t="s">
        <v>1106</v>
      </c>
      <c r="O810" t="s">
        <v>1107</v>
      </c>
      <c r="P810" t="s">
        <v>1108</v>
      </c>
      <c r="Q810" t="s">
        <v>1109</v>
      </c>
      <c r="R810" t="s">
        <v>0</v>
      </c>
      <c r="U810">
        <v>0</v>
      </c>
      <c r="V810" t="s">
        <v>1793</v>
      </c>
      <c r="X810">
        <v>0</v>
      </c>
      <c r="Y810">
        <v>0</v>
      </c>
      <c r="AA810">
        <v>0</v>
      </c>
      <c r="AB810">
        <v>0</v>
      </c>
      <c r="AG810">
        <v>2025</v>
      </c>
      <c r="AH810">
        <v>1</v>
      </c>
      <c r="AI810" t="s">
        <v>6055</v>
      </c>
      <c r="AK810" t="s">
        <v>1515</v>
      </c>
    </row>
    <row r="811" spans="1:37" x14ac:dyDescent="0.25">
      <c r="A811" t="s">
        <v>1100</v>
      </c>
      <c r="B811" t="s">
        <v>7274</v>
      </c>
      <c r="C811" t="s">
        <v>7275</v>
      </c>
      <c r="D811" s="167">
        <v>45683.499305555597</v>
      </c>
      <c r="E811">
        <v>1</v>
      </c>
      <c r="F811" s="167">
        <v>45683.499305555597</v>
      </c>
      <c r="G811" s="167">
        <v>45683.5444444444</v>
      </c>
      <c r="H811" t="s">
        <v>7277</v>
      </c>
      <c r="I811" t="s">
        <v>1504</v>
      </c>
      <c r="J811">
        <v>6</v>
      </c>
      <c r="K811">
        <v>1</v>
      </c>
      <c r="L811" t="s">
        <v>1110</v>
      </c>
      <c r="M811" t="s">
        <v>1429</v>
      </c>
      <c r="N811" t="s">
        <v>1106</v>
      </c>
      <c r="O811" t="s">
        <v>1107</v>
      </c>
      <c r="P811" t="s">
        <v>1108</v>
      </c>
      <c r="Q811" t="s">
        <v>1109</v>
      </c>
      <c r="R811" t="s">
        <v>0</v>
      </c>
      <c r="U811">
        <v>154</v>
      </c>
      <c r="V811" t="s">
        <v>1793</v>
      </c>
      <c r="X811">
        <v>0</v>
      </c>
      <c r="Y811">
        <v>0</v>
      </c>
      <c r="AA811">
        <v>0</v>
      </c>
      <c r="AB811">
        <v>154</v>
      </c>
      <c r="AG811">
        <v>2025</v>
      </c>
      <c r="AH811">
        <v>1</v>
      </c>
      <c r="AI811" t="s">
        <v>6055</v>
      </c>
      <c r="AK811" t="s">
        <v>1515</v>
      </c>
    </row>
    <row r="812" spans="1:37" x14ac:dyDescent="0.25">
      <c r="A812" t="s">
        <v>1100</v>
      </c>
      <c r="B812" t="s">
        <v>7274</v>
      </c>
      <c r="C812" t="s">
        <v>7275</v>
      </c>
      <c r="D812" s="167">
        <v>45683.499305555597</v>
      </c>
      <c r="E812">
        <v>1</v>
      </c>
      <c r="F812" s="167">
        <v>45683.499305555597</v>
      </c>
      <c r="G812" s="167">
        <v>45683.5444444444</v>
      </c>
      <c r="H812" t="s">
        <v>7278</v>
      </c>
      <c r="I812" t="s">
        <v>1504</v>
      </c>
      <c r="J812">
        <v>6</v>
      </c>
      <c r="K812">
        <v>1</v>
      </c>
      <c r="L812" t="s">
        <v>1110</v>
      </c>
      <c r="M812" t="s">
        <v>1429</v>
      </c>
      <c r="N812" t="s">
        <v>1106</v>
      </c>
      <c r="O812" t="s">
        <v>1107</v>
      </c>
      <c r="P812" t="s">
        <v>1108</v>
      </c>
      <c r="Q812" t="s">
        <v>1109</v>
      </c>
      <c r="R812" t="s">
        <v>0</v>
      </c>
      <c r="U812">
        <v>154</v>
      </c>
      <c r="V812" t="s">
        <v>1793</v>
      </c>
      <c r="X812">
        <v>0</v>
      </c>
      <c r="Y812">
        <v>0</v>
      </c>
      <c r="AA812">
        <v>0</v>
      </c>
      <c r="AB812">
        <v>154</v>
      </c>
      <c r="AG812">
        <v>2025</v>
      </c>
      <c r="AH812">
        <v>1</v>
      </c>
      <c r="AI812" t="s">
        <v>6055</v>
      </c>
      <c r="AK812" t="s">
        <v>1515</v>
      </c>
    </row>
    <row r="813" spans="1:37" x14ac:dyDescent="0.25">
      <c r="A813" t="s">
        <v>1100</v>
      </c>
      <c r="B813" t="s">
        <v>7274</v>
      </c>
      <c r="C813" t="s">
        <v>7275</v>
      </c>
      <c r="D813" s="167">
        <v>45683.499305555597</v>
      </c>
      <c r="E813">
        <v>1</v>
      </c>
      <c r="F813" s="167">
        <v>45683.499305555597</v>
      </c>
      <c r="G813" s="167">
        <v>45683.5444444444</v>
      </c>
      <c r="H813" t="s">
        <v>7279</v>
      </c>
      <c r="I813" t="s">
        <v>1443</v>
      </c>
      <c r="J813">
        <v>6</v>
      </c>
      <c r="K813">
        <v>1</v>
      </c>
      <c r="L813" t="s">
        <v>1110</v>
      </c>
      <c r="M813" t="s">
        <v>1429</v>
      </c>
      <c r="N813" t="s">
        <v>1106</v>
      </c>
      <c r="O813" t="s">
        <v>1107</v>
      </c>
      <c r="P813" t="s">
        <v>1108</v>
      </c>
      <c r="Q813" t="s">
        <v>1109</v>
      </c>
      <c r="R813" t="s">
        <v>0</v>
      </c>
      <c r="U813">
        <v>210</v>
      </c>
      <c r="V813" t="s">
        <v>1793</v>
      </c>
      <c r="X813">
        <v>0</v>
      </c>
      <c r="Y813">
        <v>0</v>
      </c>
      <c r="AA813">
        <v>0</v>
      </c>
      <c r="AB813">
        <v>210</v>
      </c>
      <c r="AG813">
        <v>2025</v>
      </c>
      <c r="AH813">
        <v>1</v>
      </c>
      <c r="AI813" t="s">
        <v>6055</v>
      </c>
      <c r="AK813" t="s">
        <v>1515</v>
      </c>
    </row>
    <row r="814" spans="1:37" x14ac:dyDescent="0.25">
      <c r="A814" t="s">
        <v>1100</v>
      </c>
      <c r="B814" t="s">
        <v>7274</v>
      </c>
      <c r="C814" t="s">
        <v>7275</v>
      </c>
      <c r="D814" s="167">
        <v>45683.499305555597</v>
      </c>
      <c r="E814">
        <v>1</v>
      </c>
      <c r="F814" s="167">
        <v>45683.499305555597</v>
      </c>
      <c r="G814" s="167">
        <v>45683.5444444444</v>
      </c>
      <c r="H814" t="s">
        <v>7280</v>
      </c>
      <c r="I814" t="s">
        <v>1443</v>
      </c>
      <c r="J814">
        <v>6</v>
      </c>
      <c r="K814">
        <v>1</v>
      </c>
      <c r="L814" t="s">
        <v>1110</v>
      </c>
      <c r="M814" t="s">
        <v>1429</v>
      </c>
      <c r="N814" t="s">
        <v>1106</v>
      </c>
      <c r="O814" t="s">
        <v>1107</v>
      </c>
      <c r="P814" t="s">
        <v>1108</v>
      </c>
      <c r="Q814" t="s">
        <v>1109</v>
      </c>
      <c r="R814" t="s">
        <v>0</v>
      </c>
      <c r="U814">
        <v>210</v>
      </c>
      <c r="V814" t="s">
        <v>1793</v>
      </c>
      <c r="X814">
        <v>0</v>
      </c>
      <c r="Y814">
        <v>0</v>
      </c>
      <c r="AA814">
        <v>0</v>
      </c>
      <c r="AB814">
        <v>210</v>
      </c>
      <c r="AG814">
        <v>2025</v>
      </c>
      <c r="AH814">
        <v>1</v>
      </c>
      <c r="AI814" t="s">
        <v>6055</v>
      </c>
      <c r="AK814" t="s">
        <v>1515</v>
      </c>
    </row>
    <row r="815" spans="1:37" x14ac:dyDescent="0.25">
      <c r="A815" t="s">
        <v>1100</v>
      </c>
      <c r="B815" t="s">
        <v>7281</v>
      </c>
      <c r="C815" t="s">
        <v>2444</v>
      </c>
      <c r="D815" s="167">
        <v>45683.500694444403</v>
      </c>
      <c r="E815">
        <v>1</v>
      </c>
      <c r="F815" s="167">
        <v>45683.500694444403</v>
      </c>
      <c r="G815" s="167">
        <v>45683.5180555556</v>
      </c>
      <c r="H815" t="s">
        <v>7282</v>
      </c>
      <c r="I815" t="s">
        <v>1424</v>
      </c>
      <c r="J815">
        <v>6</v>
      </c>
      <c r="K815">
        <v>1</v>
      </c>
      <c r="L815" t="s">
        <v>2418</v>
      </c>
      <c r="M815" t="s">
        <v>5680</v>
      </c>
      <c r="N815" t="s">
        <v>1106</v>
      </c>
      <c r="O815" t="s">
        <v>1107</v>
      </c>
      <c r="P815" t="s">
        <v>1108</v>
      </c>
      <c r="Q815" t="s">
        <v>1109</v>
      </c>
      <c r="R815" t="s">
        <v>0</v>
      </c>
      <c r="U815">
        <v>0</v>
      </c>
      <c r="V815" t="s">
        <v>1767</v>
      </c>
      <c r="X815">
        <v>0</v>
      </c>
      <c r="Y815">
        <v>0</v>
      </c>
      <c r="AA815">
        <v>0</v>
      </c>
      <c r="AB815">
        <v>0</v>
      </c>
      <c r="AG815">
        <v>2025</v>
      </c>
      <c r="AH815">
        <v>1</v>
      </c>
      <c r="AI815" t="s">
        <v>5843</v>
      </c>
      <c r="AK815" t="s">
        <v>1515</v>
      </c>
    </row>
    <row r="816" spans="1:37" x14ac:dyDescent="0.25">
      <c r="A816" t="s">
        <v>1100</v>
      </c>
      <c r="B816" t="s">
        <v>7281</v>
      </c>
      <c r="C816" t="s">
        <v>2444</v>
      </c>
      <c r="D816" s="167">
        <v>45683.500694444403</v>
      </c>
      <c r="E816">
        <v>1</v>
      </c>
      <c r="F816" s="167">
        <v>45683.500694444403</v>
      </c>
      <c r="G816" s="167">
        <v>45683.5180555556</v>
      </c>
      <c r="H816" t="s">
        <v>7283</v>
      </c>
      <c r="I816" t="s">
        <v>1449</v>
      </c>
      <c r="J816">
        <v>6</v>
      </c>
      <c r="K816">
        <v>1</v>
      </c>
      <c r="L816" t="s">
        <v>2418</v>
      </c>
      <c r="M816" t="s">
        <v>5680</v>
      </c>
      <c r="N816" t="s">
        <v>1106</v>
      </c>
      <c r="O816" t="s">
        <v>1107</v>
      </c>
      <c r="P816" t="s">
        <v>1108</v>
      </c>
      <c r="Q816" t="s">
        <v>1109</v>
      </c>
      <c r="R816" t="s">
        <v>0</v>
      </c>
      <c r="U816">
        <v>231</v>
      </c>
      <c r="V816" t="s">
        <v>1767</v>
      </c>
      <c r="X816">
        <v>0</v>
      </c>
      <c r="Y816">
        <v>0</v>
      </c>
      <c r="AA816">
        <v>0</v>
      </c>
      <c r="AB816">
        <v>231</v>
      </c>
      <c r="AG816">
        <v>2025</v>
      </c>
      <c r="AH816">
        <v>1</v>
      </c>
      <c r="AI816" t="s">
        <v>5843</v>
      </c>
      <c r="AK816" t="s">
        <v>1515</v>
      </c>
    </row>
    <row r="817" spans="1:38" x14ac:dyDescent="0.25">
      <c r="A817" t="s">
        <v>1100</v>
      </c>
      <c r="B817" t="s">
        <v>7284</v>
      </c>
      <c r="C817" t="s">
        <v>1827</v>
      </c>
      <c r="D817" s="167">
        <v>45683.527083333298</v>
      </c>
      <c r="E817">
        <v>1</v>
      </c>
      <c r="F817" s="167">
        <v>45683.527083333298</v>
      </c>
      <c r="G817" s="167">
        <v>45683.5493055556</v>
      </c>
      <c r="H817" t="s">
        <v>7285</v>
      </c>
      <c r="I817" t="s">
        <v>1424</v>
      </c>
      <c r="J817">
        <v>6</v>
      </c>
      <c r="K817">
        <v>1</v>
      </c>
      <c r="L817" t="s">
        <v>2418</v>
      </c>
      <c r="M817" t="s">
        <v>5680</v>
      </c>
      <c r="N817" t="s">
        <v>1106</v>
      </c>
      <c r="O817" t="s">
        <v>1107</v>
      </c>
      <c r="P817" t="s">
        <v>1108</v>
      </c>
      <c r="Q817" t="s">
        <v>1109</v>
      </c>
      <c r="R817" t="s">
        <v>0</v>
      </c>
      <c r="U817">
        <v>0</v>
      </c>
      <c r="V817" t="s">
        <v>1748</v>
      </c>
      <c r="X817">
        <v>0</v>
      </c>
      <c r="Y817">
        <v>0</v>
      </c>
      <c r="AA817">
        <v>0</v>
      </c>
      <c r="AB817">
        <v>0</v>
      </c>
      <c r="AG817">
        <v>2025</v>
      </c>
      <c r="AH817">
        <v>1</v>
      </c>
      <c r="AI817" t="s">
        <v>5843</v>
      </c>
      <c r="AK817" t="s">
        <v>1515</v>
      </c>
    </row>
    <row r="818" spans="1:38" x14ac:dyDescent="0.25">
      <c r="A818" t="s">
        <v>1100</v>
      </c>
      <c r="B818" t="s">
        <v>7284</v>
      </c>
      <c r="C818" t="s">
        <v>1827</v>
      </c>
      <c r="D818" s="167">
        <v>45683.527083333298</v>
      </c>
      <c r="E818">
        <v>1</v>
      </c>
      <c r="F818" s="167">
        <v>45683.527083333298</v>
      </c>
      <c r="G818" s="167">
        <v>45683.5493055556</v>
      </c>
      <c r="H818" t="s">
        <v>7286</v>
      </c>
      <c r="I818" t="s">
        <v>1449</v>
      </c>
      <c r="J818">
        <v>6</v>
      </c>
      <c r="K818">
        <v>1</v>
      </c>
      <c r="L818" t="s">
        <v>2418</v>
      </c>
      <c r="M818" t="s">
        <v>5680</v>
      </c>
      <c r="N818" t="s">
        <v>1106</v>
      </c>
      <c r="O818" t="s">
        <v>1107</v>
      </c>
      <c r="P818" t="s">
        <v>1108</v>
      </c>
      <c r="Q818" t="s">
        <v>1109</v>
      </c>
      <c r="R818" t="s">
        <v>0</v>
      </c>
      <c r="U818">
        <v>231</v>
      </c>
      <c r="V818" t="s">
        <v>1748</v>
      </c>
      <c r="X818">
        <v>0</v>
      </c>
      <c r="Y818">
        <v>0</v>
      </c>
      <c r="AA818">
        <v>0</v>
      </c>
      <c r="AB818">
        <v>231</v>
      </c>
      <c r="AG818">
        <v>2025</v>
      </c>
      <c r="AH818">
        <v>1</v>
      </c>
      <c r="AI818" t="s">
        <v>5843</v>
      </c>
      <c r="AK818" t="s">
        <v>1515</v>
      </c>
    </row>
    <row r="819" spans="1:38" x14ac:dyDescent="0.25">
      <c r="A819" t="s">
        <v>1100</v>
      </c>
      <c r="B819" t="s">
        <v>7287</v>
      </c>
      <c r="C819" t="s">
        <v>1371</v>
      </c>
      <c r="D819" s="167">
        <v>45683.534722222197</v>
      </c>
      <c r="E819">
        <v>1</v>
      </c>
      <c r="F819" s="167">
        <v>45683.534722222197</v>
      </c>
      <c r="G819" s="167">
        <v>45683.559722222199</v>
      </c>
      <c r="H819" t="s">
        <v>7288</v>
      </c>
      <c r="I819" t="s">
        <v>1424</v>
      </c>
      <c r="J819">
        <v>6</v>
      </c>
      <c r="K819">
        <v>1</v>
      </c>
      <c r="L819" t="s">
        <v>1105</v>
      </c>
      <c r="M819" t="s">
        <v>1425</v>
      </c>
      <c r="N819" t="s">
        <v>1102</v>
      </c>
      <c r="O819" t="s">
        <v>1103</v>
      </c>
      <c r="P819" t="s">
        <v>1102</v>
      </c>
      <c r="Q819" t="s">
        <v>1103</v>
      </c>
      <c r="R819" t="s">
        <v>0</v>
      </c>
      <c r="U819">
        <v>0</v>
      </c>
      <c r="V819" t="s">
        <v>2290</v>
      </c>
      <c r="X819">
        <v>0</v>
      </c>
      <c r="Y819">
        <v>0</v>
      </c>
      <c r="AA819">
        <v>0</v>
      </c>
      <c r="AB819">
        <v>0</v>
      </c>
      <c r="AG819">
        <v>2025</v>
      </c>
      <c r="AH819">
        <v>1</v>
      </c>
      <c r="AI819" t="s">
        <v>7289</v>
      </c>
      <c r="AK819" t="s">
        <v>1515</v>
      </c>
    </row>
    <row r="820" spans="1:38" x14ac:dyDescent="0.25">
      <c r="A820" t="s">
        <v>1100</v>
      </c>
      <c r="B820" t="s">
        <v>7287</v>
      </c>
      <c r="C820" t="s">
        <v>1371</v>
      </c>
      <c r="D820" s="167">
        <v>45683.534722222197</v>
      </c>
      <c r="E820">
        <v>1</v>
      </c>
      <c r="F820" s="167">
        <v>45683.534722222197</v>
      </c>
      <c r="G820" s="167">
        <v>45683.559722222199</v>
      </c>
      <c r="H820" t="s">
        <v>7290</v>
      </c>
      <c r="I820" t="s">
        <v>1467</v>
      </c>
      <c r="J820">
        <v>6</v>
      </c>
      <c r="K820">
        <v>1</v>
      </c>
      <c r="L820" t="s">
        <v>1105</v>
      </c>
      <c r="M820" t="s">
        <v>1425</v>
      </c>
      <c r="N820" t="s">
        <v>1102</v>
      </c>
      <c r="O820" t="s">
        <v>1103</v>
      </c>
      <c r="P820" t="s">
        <v>1102</v>
      </c>
      <c r="Q820" t="s">
        <v>1103</v>
      </c>
      <c r="R820" t="s">
        <v>0</v>
      </c>
      <c r="T820" t="s">
        <v>7291</v>
      </c>
      <c r="U820">
        <v>1200</v>
      </c>
      <c r="V820" t="s">
        <v>2290</v>
      </c>
      <c r="X820">
        <v>0</v>
      </c>
      <c r="Y820">
        <v>0</v>
      </c>
      <c r="AA820">
        <v>0</v>
      </c>
      <c r="AB820">
        <v>1200</v>
      </c>
      <c r="AG820">
        <v>2025</v>
      </c>
      <c r="AH820">
        <v>1</v>
      </c>
      <c r="AI820" t="s">
        <v>7289</v>
      </c>
      <c r="AK820" t="s">
        <v>1515</v>
      </c>
    </row>
    <row r="821" spans="1:38" x14ac:dyDescent="0.25">
      <c r="A821" t="s">
        <v>1100</v>
      </c>
      <c r="B821" t="s">
        <v>7292</v>
      </c>
      <c r="C821" t="s">
        <v>1822</v>
      </c>
      <c r="D821" s="167">
        <v>45683.541666666701</v>
      </c>
      <c r="E821">
        <v>1</v>
      </c>
      <c r="F821" s="167">
        <v>45683.541666666701</v>
      </c>
      <c r="G821" s="167">
        <v>45683.545833333301</v>
      </c>
      <c r="H821" t="s">
        <v>7293</v>
      </c>
      <c r="I821" t="s">
        <v>1424</v>
      </c>
      <c r="J821">
        <v>6</v>
      </c>
      <c r="K821">
        <v>1</v>
      </c>
      <c r="L821" t="s">
        <v>1300</v>
      </c>
      <c r="M821" t="s">
        <v>5911</v>
      </c>
      <c r="N821" t="s">
        <v>1106</v>
      </c>
      <c r="O821" t="s">
        <v>1107</v>
      </c>
      <c r="P821" t="s">
        <v>1108</v>
      </c>
      <c r="Q821" t="s">
        <v>1109</v>
      </c>
      <c r="R821" t="s">
        <v>7294</v>
      </c>
      <c r="S821" t="s">
        <v>7295</v>
      </c>
      <c r="U821">
        <v>0</v>
      </c>
      <c r="V821" t="s">
        <v>1732</v>
      </c>
      <c r="W821" s="167">
        <v>45698.561111111099</v>
      </c>
      <c r="X821">
        <v>0</v>
      </c>
      <c r="Y821">
        <v>0</v>
      </c>
      <c r="Z821">
        <v>0</v>
      </c>
      <c r="AA821">
        <v>0</v>
      </c>
      <c r="AB821">
        <v>0</v>
      </c>
      <c r="AC821" t="s">
        <v>0</v>
      </c>
      <c r="AG821">
        <v>2025</v>
      </c>
      <c r="AH821">
        <v>1</v>
      </c>
      <c r="AI821" t="s">
        <v>7156</v>
      </c>
      <c r="AJ821" s="167">
        <v>45697.774305555598</v>
      </c>
      <c r="AK821" t="s">
        <v>1426</v>
      </c>
      <c r="AL821" t="s">
        <v>5686</v>
      </c>
    </row>
    <row r="822" spans="1:38" x14ac:dyDescent="0.25">
      <c r="A822" t="s">
        <v>1100</v>
      </c>
      <c r="B822" t="s">
        <v>7292</v>
      </c>
      <c r="C822" t="s">
        <v>1822</v>
      </c>
      <c r="D822" s="167">
        <v>45683.541666666701</v>
      </c>
      <c r="E822">
        <v>1</v>
      </c>
      <c r="F822" s="167">
        <v>45683.541666666701</v>
      </c>
      <c r="G822" s="167">
        <v>45683.545833333301</v>
      </c>
      <c r="H822" t="s">
        <v>7296</v>
      </c>
      <c r="I822" t="s">
        <v>1474</v>
      </c>
      <c r="J822">
        <v>6</v>
      </c>
      <c r="K822">
        <v>1</v>
      </c>
      <c r="L822" t="s">
        <v>1300</v>
      </c>
      <c r="M822" t="s">
        <v>5911</v>
      </c>
      <c r="N822" t="s">
        <v>1106</v>
      </c>
      <c r="O822" t="s">
        <v>1107</v>
      </c>
      <c r="P822" t="s">
        <v>1108</v>
      </c>
      <c r="Q822" t="s">
        <v>1109</v>
      </c>
      <c r="R822" t="s">
        <v>7294</v>
      </c>
      <c r="S822" t="s">
        <v>7295</v>
      </c>
      <c r="U822">
        <v>192.5</v>
      </c>
      <c r="V822" t="s">
        <v>1732</v>
      </c>
      <c r="W822" s="167">
        <v>45698.561111111099</v>
      </c>
      <c r="X822">
        <v>0</v>
      </c>
      <c r="Y822">
        <v>0</v>
      </c>
      <c r="Z822">
        <v>192.5</v>
      </c>
      <c r="AA822">
        <v>192.5</v>
      </c>
      <c r="AB822">
        <v>0</v>
      </c>
      <c r="AC822" t="s">
        <v>1525</v>
      </c>
      <c r="AD822" t="s">
        <v>1784</v>
      </c>
      <c r="AE822" t="s">
        <v>1725</v>
      </c>
      <c r="AF822" t="s">
        <v>1726</v>
      </c>
      <c r="AG822">
        <v>2025</v>
      </c>
      <c r="AH822">
        <v>1</v>
      </c>
      <c r="AI822" t="s">
        <v>7156</v>
      </c>
      <c r="AJ822" s="167">
        <v>45697.774305555598</v>
      </c>
      <c r="AK822" t="s">
        <v>1426</v>
      </c>
      <c r="AL822" t="s">
        <v>5686</v>
      </c>
    </row>
    <row r="823" spans="1:38" x14ac:dyDescent="0.25">
      <c r="A823" t="s">
        <v>1100</v>
      </c>
      <c r="B823" t="s">
        <v>7297</v>
      </c>
      <c r="C823" t="s">
        <v>7298</v>
      </c>
      <c r="D823" s="167">
        <v>45683.568055555603</v>
      </c>
      <c r="E823">
        <v>1</v>
      </c>
      <c r="F823" s="167">
        <v>45683.568055555603</v>
      </c>
      <c r="G823" s="167">
        <v>45683.618750000001</v>
      </c>
      <c r="H823" t="s">
        <v>7299</v>
      </c>
      <c r="I823" t="s">
        <v>1430</v>
      </c>
      <c r="J823">
        <v>6</v>
      </c>
      <c r="K823">
        <v>1</v>
      </c>
      <c r="L823" t="s">
        <v>1300</v>
      </c>
      <c r="M823" t="s">
        <v>5911</v>
      </c>
      <c r="N823" t="s">
        <v>1106</v>
      </c>
      <c r="O823" t="s">
        <v>1107</v>
      </c>
      <c r="P823" t="s">
        <v>1108</v>
      </c>
      <c r="Q823" t="s">
        <v>1109</v>
      </c>
      <c r="R823" t="s">
        <v>0</v>
      </c>
      <c r="U823">
        <v>70</v>
      </c>
      <c r="V823" t="s">
        <v>7300</v>
      </c>
      <c r="X823">
        <v>0</v>
      </c>
      <c r="Y823">
        <v>0</v>
      </c>
      <c r="AA823">
        <v>0</v>
      </c>
      <c r="AB823">
        <v>70</v>
      </c>
      <c r="AG823">
        <v>2025</v>
      </c>
      <c r="AH823">
        <v>1</v>
      </c>
      <c r="AI823" t="s">
        <v>7156</v>
      </c>
      <c r="AK823" t="s">
        <v>1515</v>
      </c>
    </row>
    <row r="824" spans="1:38" x14ac:dyDescent="0.25">
      <c r="A824" t="s">
        <v>1100</v>
      </c>
      <c r="B824" t="s">
        <v>7297</v>
      </c>
      <c r="C824" t="s">
        <v>7298</v>
      </c>
      <c r="D824" s="167">
        <v>45683.568055555603</v>
      </c>
      <c r="E824">
        <v>1</v>
      </c>
      <c r="F824" s="167">
        <v>45683.568055555603</v>
      </c>
      <c r="G824" s="167">
        <v>45683.618750000001</v>
      </c>
      <c r="H824" t="s">
        <v>7301</v>
      </c>
      <c r="I824" t="s">
        <v>1444</v>
      </c>
      <c r="J824">
        <v>6</v>
      </c>
      <c r="K824">
        <v>1</v>
      </c>
      <c r="L824" t="s">
        <v>1300</v>
      </c>
      <c r="M824" t="s">
        <v>5911</v>
      </c>
      <c r="N824" t="s">
        <v>1106</v>
      </c>
      <c r="O824" t="s">
        <v>1107</v>
      </c>
      <c r="P824" t="s">
        <v>1108</v>
      </c>
      <c r="Q824" t="s">
        <v>1109</v>
      </c>
      <c r="R824" t="s">
        <v>0</v>
      </c>
      <c r="U824">
        <v>420</v>
      </c>
      <c r="V824" t="s">
        <v>7300</v>
      </c>
      <c r="X824">
        <v>0</v>
      </c>
      <c r="Y824">
        <v>0</v>
      </c>
      <c r="AA824">
        <v>0</v>
      </c>
      <c r="AB824">
        <v>420</v>
      </c>
      <c r="AG824">
        <v>2025</v>
      </c>
      <c r="AH824">
        <v>1</v>
      </c>
      <c r="AI824" t="s">
        <v>7156</v>
      </c>
      <c r="AK824" t="s">
        <v>1515</v>
      </c>
    </row>
    <row r="825" spans="1:38" x14ac:dyDescent="0.25">
      <c r="A825" t="s">
        <v>1100</v>
      </c>
      <c r="B825" t="s">
        <v>7302</v>
      </c>
      <c r="C825" t="s">
        <v>1970</v>
      </c>
      <c r="D825" s="167">
        <v>45683.635416666701</v>
      </c>
      <c r="E825">
        <v>1</v>
      </c>
      <c r="F825" s="167">
        <v>45683.635416666701</v>
      </c>
      <c r="G825" s="167">
        <v>45683.666666666701</v>
      </c>
      <c r="H825" t="s">
        <v>7303</v>
      </c>
      <c r="I825" t="s">
        <v>1424</v>
      </c>
      <c r="J825">
        <v>6</v>
      </c>
      <c r="K825">
        <v>1</v>
      </c>
      <c r="L825" t="s">
        <v>1300</v>
      </c>
      <c r="M825" t="s">
        <v>5911</v>
      </c>
      <c r="N825" t="s">
        <v>1106</v>
      </c>
      <c r="O825" t="s">
        <v>1107</v>
      </c>
      <c r="P825" t="s">
        <v>1108</v>
      </c>
      <c r="Q825" t="s">
        <v>1109</v>
      </c>
      <c r="R825" t="s">
        <v>0</v>
      </c>
      <c r="U825">
        <v>0</v>
      </c>
      <c r="V825" t="s">
        <v>7304</v>
      </c>
      <c r="X825">
        <v>0</v>
      </c>
      <c r="Y825">
        <v>0</v>
      </c>
      <c r="AA825">
        <v>0</v>
      </c>
      <c r="AB825">
        <v>0</v>
      </c>
      <c r="AG825">
        <v>2025</v>
      </c>
      <c r="AH825">
        <v>1</v>
      </c>
      <c r="AI825" t="s">
        <v>7156</v>
      </c>
      <c r="AK825" t="s">
        <v>1515</v>
      </c>
    </row>
    <row r="826" spans="1:38" x14ac:dyDescent="0.25">
      <c r="A826" t="s">
        <v>1100</v>
      </c>
      <c r="B826" t="s">
        <v>7302</v>
      </c>
      <c r="C826" t="s">
        <v>1970</v>
      </c>
      <c r="D826" s="167">
        <v>45683.635416666701</v>
      </c>
      <c r="E826">
        <v>1</v>
      </c>
      <c r="F826" s="167">
        <v>45683.635416666701</v>
      </c>
      <c r="G826" s="167">
        <v>45683.666666666701</v>
      </c>
      <c r="H826" t="s">
        <v>7305</v>
      </c>
      <c r="I826" t="s">
        <v>1424</v>
      </c>
      <c r="J826">
        <v>6</v>
      </c>
      <c r="K826">
        <v>1</v>
      </c>
      <c r="L826" t="s">
        <v>1300</v>
      </c>
      <c r="M826" t="s">
        <v>5911</v>
      </c>
      <c r="N826" t="s">
        <v>1106</v>
      </c>
      <c r="O826" t="s">
        <v>1107</v>
      </c>
      <c r="P826" t="s">
        <v>1108</v>
      </c>
      <c r="Q826" t="s">
        <v>1109</v>
      </c>
      <c r="R826" t="s">
        <v>0</v>
      </c>
      <c r="U826">
        <v>0</v>
      </c>
      <c r="V826" t="s">
        <v>7304</v>
      </c>
      <c r="X826">
        <v>0</v>
      </c>
      <c r="Y826">
        <v>0</v>
      </c>
      <c r="AA826">
        <v>0</v>
      </c>
      <c r="AB826">
        <v>0</v>
      </c>
      <c r="AG826">
        <v>2025</v>
      </c>
      <c r="AH826">
        <v>1</v>
      </c>
      <c r="AI826" t="s">
        <v>7156</v>
      </c>
      <c r="AK826" t="s">
        <v>1515</v>
      </c>
    </row>
    <row r="827" spans="1:38" x14ac:dyDescent="0.25">
      <c r="A827" t="s">
        <v>1100</v>
      </c>
      <c r="B827" t="s">
        <v>7302</v>
      </c>
      <c r="C827" t="s">
        <v>1970</v>
      </c>
      <c r="D827" s="167">
        <v>45683.635416666701</v>
      </c>
      <c r="E827">
        <v>1</v>
      </c>
      <c r="F827" s="167">
        <v>45683.635416666701</v>
      </c>
      <c r="G827" s="167">
        <v>45683.666666666701</v>
      </c>
      <c r="H827" t="s">
        <v>7306</v>
      </c>
      <c r="I827" t="s">
        <v>1435</v>
      </c>
      <c r="J827">
        <v>6</v>
      </c>
      <c r="K827">
        <v>1</v>
      </c>
      <c r="L827" t="s">
        <v>1300</v>
      </c>
      <c r="M827" t="s">
        <v>5911</v>
      </c>
      <c r="N827" t="s">
        <v>1106</v>
      </c>
      <c r="O827" t="s">
        <v>1107</v>
      </c>
      <c r="P827" t="s">
        <v>1108</v>
      </c>
      <c r="Q827" t="s">
        <v>1109</v>
      </c>
      <c r="R827" t="s">
        <v>0</v>
      </c>
      <c r="U827">
        <v>385</v>
      </c>
      <c r="V827" t="s">
        <v>7304</v>
      </c>
      <c r="X827">
        <v>0</v>
      </c>
      <c r="Y827">
        <v>0</v>
      </c>
      <c r="AA827">
        <v>0</v>
      </c>
      <c r="AB827">
        <v>385</v>
      </c>
      <c r="AG827">
        <v>2025</v>
      </c>
      <c r="AH827">
        <v>1</v>
      </c>
      <c r="AI827" t="s">
        <v>7156</v>
      </c>
      <c r="AK827" t="s">
        <v>1515</v>
      </c>
    </row>
    <row r="828" spans="1:38" x14ac:dyDescent="0.25">
      <c r="A828" t="s">
        <v>1100</v>
      </c>
      <c r="B828" t="s">
        <v>7307</v>
      </c>
      <c r="C828" t="s">
        <v>5729</v>
      </c>
      <c r="D828" s="167">
        <v>45683.636805555601</v>
      </c>
      <c r="E828">
        <v>1</v>
      </c>
      <c r="F828" s="167">
        <v>45683.636805555601</v>
      </c>
      <c r="G828" s="167">
        <v>45683.661111111098</v>
      </c>
      <c r="H828" t="s">
        <v>7308</v>
      </c>
      <c r="I828" t="s">
        <v>1479</v>
      </c>
      <c r="J828">
        <v>6</v>
      </c>
      <c r="K828">
        <v>1</v>
      </c>
      <c r="L828" t="s">
        <v>1111</v>
      </c>
      <c r="M828" t="s">
        <v>1437</v>
      </c>
      <c r="N828" t="s">
        <v>1106</v>
      </c>
      <c r="O828" t="s">
        <v>1107</v>
      </c>
      <c r="P828" t="s">
        <v>1108</v>
      </c>
      <c r="Q828" t="s">
        <v>1109</v>
      </c>
      <c r="R828" t="s">
        <v>0</v>
      </c>
      <c r="U828">
        <v>175</v>
      </c>
      <c r="V828" t="s">
        <v>7309</v>
      </c>
      <c r="X828">
        <v>0</v>
      </c>
      <c r="Y828">
        <v>0</v>
      </c>
      <c r="AA828">
        <v>0</v>
      </c>
      <c r="AB828">
        <v>175</v>
      </c>
      <c r="AG828">
        <v>2025</v>
      </c>
      <c r="AH828">
        <v>1</v>
      </c>
      <c r="AI828" t="s">
        <v>7310</v>
      </c>
      <c r="AK828" t="s">
        <v>1515</v>
      </c>
    </row>
    <row r="829" spans="1:38" x14ac:dyDescent="0.25">
      <c r="A829" t="s">
        <v>1100</v>
      </c>
      <c r="B829" t="s">
        <v>7307</v>
      </c>
      <c r="C829" t="s">
        <v>5729</v>
      </c>
      <c r="D829" s="167">
        <v>45683.636805555601</v>
      </c>
      <c r="E829">
        <v>1</v>
      </c>
      <c r="F829" s="167">
        <v>45683.636805555601</v>
      </c>
      <c r="G829" s="167">
        <v>45683.661111111098</v>
      </c>
      <c r="H829" t="s">
        <v>7311</v>
      </c>
      <c r="I829" t="s">
        <v>1444</v>
      </c>
      <c r="J829">
        <v>6</v>
      </c>
      <c r="K829">
        <v>1</v>
      </c>
      <c r="L829" t="s">
        <v>1111</v>
      </c>
      <c r="M829" t="s">
        <v>1437</v>
      </c>
      <c r="N829" t="s">
        <v>1106</v>
      </c>
      <c r="O829" t="s">
        <v>1107</v>
      </c>
      <c r="P829" t="s">
        <v>1108</v>
      </c>
      <c r="Q829" t="s">
        <v>1109</v>
      </c>
      <c r="R829" t="s">
        <v>0</v>
      </c>
      <c r="U829">
        <v>420</v>
      </c>
      <c r="V829" t="s">
        <v>7309</v>
      </c>
      <c r="X829">
        <v>0</v>
      </c>
      <c r="Y829">
        <v>0</v>
      </c>
      <c r="AA829">
        <v>0</v>
      </c>
      <c r="AB829">
        <v>420</v>
      </c>
      <c r="AG829">
        <v>2025</v>
      </c>
      <c r="AH829">
        <v>1</v>
      </c>
      <c r="AI829" t="s">
        <v>7310</v>
      </c>
      <c r="AK829" t="s">
        <v>1515</v>
      </c>
    </row>
    <row r="830" spans="1:38" x14ac:dyDescent="0.25">
      <c r="A830" t="s">
        <v>1100</v>
      </c>
      <c r="B830" t="s">
        <v>7312</v>
      </c>
      <c r="C830" t="s">
        <v>1363</v>
      </c>
      <c r="D830" s="167">
        <v>45683.665972222203</v>
      </c>
      <c r="E830">
        <v>1</v>
      </c>
      <c r="F830" s="167">
        <v>45683.665972222203</v>
      </c>
      <c r="G830" s="167">
        <v>45683.681250000001</v>
      </c>
      <c r="H830" t="s">
        <v>7313</v>
      </c>
      <c r="I830" t="s">
        <v>1430</v>
      </c>
      <c r="J830">
        <v>6</v>
      </c>
      <c r="K830">
        <v>1</v>
      </c>
      <c r="L830" t="s">
        <v>1111</v>
      </c>
      <c r="M830" t="s">
        <v>1437</v>
      </c>
      <c r="N830" t="s">
        <v>1106</v>
      </c>
      <c r="O830" t="s">
        <v>1107</v>
      </c>
      <c r="P830" t="s">
        <v>1108</v>
      </c>
      <c r="Q830" t="s">
        <v>1109</v>
      </c>
      <c r="R830" t="s">
        <v>0</v>
      </c>
      <c r="U830">
        <v>70</v>
      </c>
      <c r="V830" t="s">
        <v>1786</v>
      </c>
      <c r="X830">
        <v>0</v>
      </c>
      <c r="Y830">
        <v>0</v>
      </c>
      <c r="AA830">
        <v>0</v>
      </c>
      <c r="AB830">
        <v>70</v>
      </c>
      <c r="AG830">
        <v>2025</v>
      </c>
      <c r="AH830">
        <v>1</v>
      </c>
      <c r="AI830" t="s">
        <v>7310</v>
      </c>
      <c r="AK830" t="s">
        <v>1515</v>
      </c>
    </row>
    <row r="831" spans="1:38" x14ac:dyDescent="0.25">
      <c r="A831" t="s">
        <v>1100</v>
      </c>
      <c r="B831" t="s">
        <v>7312</v>
      </c>
      <c r="C831" t="s">
        <v>1363</v>
      </c>
      <c r="D831" s="167">
        <v>45683.665972222203</v>
      </c>
      <c r="E831">
        <v>1</v>
      </c>
      <c r="F831" s="167">
        <v>45683.665972222203</v>
      </c>
      <c r="G831" s="167">
        <v>45683.681250000001</v>
      </c>
      <c r="H831" t="s">
        <v>7314</v>
      </c>
      <c r="I831" t="s">
        <v>1431</v>
      </c>
      <c r="J831">
        <v>6</v>
      </c>
      <c r="K831">
        <v>1</v>
      </c>
      <c r="L831" t="s">
        <v>1111</v>
      </c>
      <c r="M831" t="s">
        <v>1437</v>
      </c>
      <c r="N831" t="s">
        <v>1106</v>
      </c>
      <c r="O831" t="s">
        <v>1107</v>
      </c>
      <c r="P831" t="s">
        <v>1108</v>
      </c>
      <c r="Q831" t="s">
        <v>1109</v>
      </c>
      <c r="R831" t="s">
        <v>0</v>
      </c>
      <c r="U831">
        <v>105</v>
      </c>
      <c r="V831" t="s">
        <v>1786</v>
      </c>
      <c r="X831">
        <v>0</v>
      </c>
      <c r="Y831">
        <v>0</v>
      </c>
      <c r="AA831">
        <v>0</v>
      </c>
      <c r="AB831">
        <v>105</v>
      </c>
      <c r="AG831">
        <v>2025</v>
      </c>
      <c r="AH831">
        <v>1</v>
      </c>
      <c r="AI831" t="s">
        <v>7310</v>
      </c>
      <c r="AK831" t="s">
        <v>1515</v>
      </c>
    </row>
    <row r="832" spans="1:38" x14ac:dyDescent="0.25">
      <c r="A832" t="s">
        <v>1100</v>
      </c>
      <c r="B832" t="s">
        <v>7315</v>
      </c>
      <c r="C832" t="s">
        <v>7316</v>
      </c>
      <c r="D832" s="167">
        <v>45683.681944444397</v>
      </c>
      <c r="E832">
        <v>1</v>
      </c>
      <c r="F832" s="167">
        <v>45683.681944444397</v>
      </c>
      <c r="G832" s="167">
        <v>45683.734027777798</v>
      </c>
      <c r="H832" t="s">
        <v>7317</v>
      </c>
      <c r="I832" t="s">
        <v>1430</v>
      </c>
      <c r="J832">
        <v>6</v>
      </c>
      <c r="K832">
        <v>1</v>
      </c>
      <c r="L832" t="s">
        <v>1110</v>
      </c>
      <c r="M832" t="s">
        <v>1429</v>
      </c>
      <c r="N832" t="s">
        <v>1106</v>
      </c>
      <c r="O832" t="s">
        <v>1107</v>
      </c>
      <c r="P832" t="s">
        <v>1108</v>
      </c>
      <c r="Q832" t="s">
        <v>1109</v>
      </c>
      <c r="R832" t="s">
        <v>0</v>
      </c>
      <c r="U832">
        <v>70</v>
      </c>
      <c r="V832" t="s">
        <v>7318</v>
      </c>
      <c r="X832">
        <v>0</v>
      </c>
      <c r="Y832">
        <v>0</v>
      </c>
      <c r="AA832">
        <v>0</v>
      </c>
      <c r="AB832">
        <v>70</v>
      </c>
      <c r="AG832">
        <v>2025</v>
      </c>
      <c r="AH832">
        <v>1</v>
      </c>
      <c r="AI832" t="s">
        <v>7319</v>
      </c>
      <c r="AK832" t="s">
        <v>1515</v>
      </c>
    </row>
    <row r="833" spans="1:37" x14ac:dyDescent="0.25">
      <c r="A833" t="s">
        <v>1100</v>
      </c>
      <c r="B833" t="s">
        <v>7315</v>
      </c>
      <c r="C833" t="s">
        <v>7316</v>
      </c>
      <c r="D833" s="167">
        <v>45683.681944444397</v>
      </c>
      <c r="E833">
        <v>1</v>
      </c>
      <c r="F833" s="167">
        <v>45683.681944444397</v>
      </c>
      <c r="G833" s="167">
        <v>45683.734027777798</v>
      </c>
      <c r="H833" t="s">
        <v>7320</v>
      </c>
      <c r="I833" t="s">
        <v>1431</v>
      </c>
      <c r="J833">
        <v>6</v>
      </c>
      <c r="K833">
        <v>1</v>
      </c>
      <c r="L833" t="s">
        <v>1110</v>
      </c>
      <c r="M833" t="s">
        <v>1429</v>
      </c>
      <c r="N833" t="s">
        <v>1106</v>
      </c>
      <c r="O833" t="s">
        <v>1107</v>
      </c>
      <c r="P833" t="s">
        <v>1108</v>
      </c>
      <c r="Q833" t="s">
        <v>1109</v>
      </c>
      <c r="R833" t="s">
        <v>0</v>
      </c>
      <c r="U833">
        <v>105</v>
      </c>
      <c r="V833" t="s">
        <v>7318</v>
      </c>
      <c r="X833">
        <v>0</v>
      </c>
      <c r="Y833">
        <v>0</v>
      </c>
      <c r="AA833">
        <v>0</v>
      </c>
      <c r="AB833">
        <v>105</v>
      </c>
      <c r="AG833">
        <v>2025</v>
      </c>
      <c r="AH833">
        <v>1</v>
      </c>
      <c r="AI833" t="s">
        <v>7319</v>
      </c>
      <c r="AK833" t="s">
        <v>1515</v>
      </c>
    </row>
    <row r="834" spans="1:37" x14ac:dyDescent="0.25">
      <c r="A834" t="s">
        <v>1100</v>
      </c>
      <c r="B834" t="s">
        <v>7321</v>
      </c>
      <c r="C834" t="s">
        <v>1363</v>
      </c>
      <c r="D834" s="167">
        <v>45683.684027777803</v>
      </c>
      <c r="E834">
        <v>1</v>
      </c>
      <c r="F834" s="167">
        <v>45683.684027777803</v>
      </c>
      <c r="G834" s="167">
        <v>45683.699305555601</v>
      </c>
      <c r="H834" t="s">
        <v>7322</v>
      </c>
      <c r="I834" t="s">
        <v>1440</v>
      </c>
      <c r="J834">
        <v>6</v>
      </c>
      <c r="K834">
        <v>1</v>
      </c>
      <c r="L834" t="s">
        <v>2418</v>
      </c>
      <c r="M834" t="s">
        <v>5680</v>
      </c>
      <c r="N834" t="s">
        <v>1106</v>
      </c>
      <c r="O834" t="s">
        <v>1107</v>
      </c>
      <c r="P834" t="s">
        <v>1108</v>
      </c>
      <c r="Q834" t="s">
        <v>1109</v>
      </c>
      <c r="R834" t="s">
        <v>0</v>
      </c>
      <c r="U834">
        <v>70</v>
      </c>
      <c r="V834" t="s">
        <v>1729</v>
      </c>
      <c r="X834">
        <v>0</v>
      </c>
      <c r="Y834">
        <v>0</v>
      </c>
      <c r="AA834">
        <v>0</v>
      </c>
      <c r="AB834">
        <v>70</v>
      </c>
      <c r="AG834">
        <v>2025</v>
      </c>
      <c r="AH834">
        <v>1</v>
      </c>
      <c r="AI834" t="s">
        <v>5843</v>
      </c>
      <c r="AK834" t="s">
        <v>1515</v>
      </c>
    </row>
    <row r="835" spans="1:37" x14ac:dyDescent="0.25">
      <c r="A835" t="s">
        <v>1100</v>
      </c>
      <c r="B835" t="s">
        <v>7321</v>
      </c>
      <c r="C835" t="s">
        <v>1363</v>
      </c>
      <c r="D835" s="167">
        <v>45683.684027777803</v>
      </c>
      <c r="E835">
        <v>1</v>
      </c>
      <c r="F835" s="167">
        <v>45683.684027777803</v>
      </c>
      <c r="G835" s="167">
        <v>45683.699305555601</v>
      </c>
      <c r="H835" t="s">
        <v>7323</v>
      </c>
      <c r="I835" t="s">
        <v>1441</v>
      </c>
      <c r="J835">
        <v>6</v>
      </c>
      <c r="K835">
        <v>1</v>
      </c>
      <c r="L835" t="s">
        <v>2418</v>
      </c>
      <c r="M835" t="s">
        <v>5680</v>
      </c>
      <c r="N835" t="s">
        <v>1106</v>
      </c>
      <c r="O835" t="s">
        <v>1107</v>
      </c>
      <c r="P835" t="s">
        <v>1108</v>
      </c>
      <c r="Q835" t="s">
        <v>1109</v>
      </c>
      <c r="R835" t="s">
        <v>0</v>
      </c>
      <c r="U835">
        <v>52.5</v>
      </c>
      <c r="V835" t="s">
        <v>1729</v>
      </c>
      <c r="X835">
        <v>0</v>
      </c>
      <c r="Y835">
        <v>0</v>
      </c>
      <c r="AA835">
        <v>0</v>
      </c>
      <c r="AB835">
        <v>52.5</v>
      </c>
      <c r="AG835">
        <v>2025</v>
      </c>
      <c r="AH835">
        <v>1</v>
      </c>
      <c r="AI835" t="s">
        <v>5843</v>
      </c>
      <c r="AK835" t="s">
        <v>1515</v>
      </c>
    </row>
    <row r="836" spans="1:37" x14ac:dyDescent="0.25">
      <c r="A836" t="s">
        <v>1100</v>
      </c>
      <c r="B836" t="s">
        <v>7324</v>
      </c>
      <c r="C836" t="s">
        <v>1187</v>
      </c>
      <c r="D836" s="167">
        <v>45683.6875</v>
      </c>
      <c r="E836">
        <v>1</v>
      </c>
      <c r="F836" s="167">
        <v>45683.6875</v>
      </c>
      <c r="G836" s="167">
        <v>45683.701388888898</v>
      </c>
      <c r="H836" t="s">
        <v>7325</v>
      </c>
      <c r="I836" t="s">
        <v>1430</v>
      </c>
      <c r="J836">
        <v>6</v>
      </c>
      <c r="K836">
        <v>1</v>
      </c>
      <c r="L836" t="s">
        <v>1105</v>
      </c>
      <c r="M836" t="s">
        <v>1425</v>
      </c>
      <c r="N836" t="s">
        <v>1106</v>
      </c>
      <c r="O836" t="s">
        <v>1107</v>
      </c>
      <c r="P836" t="s">
        <v>1108</v>
      </c>
      <c r="Q836" t="s">
        <v>1109</v>
      </c>
      <c r="R836" t="s">
        <v>0</v>
      </c>
      <c r="U836">
        <v>70</v>
      </c>
      <c r="V836" t="s">
        <v>1774</v>
      </c>
      <c r="X836">
        <v>0</v>
      </c>
      <c r="Y836">
        <v>0</v>
      </c>
      <c r="AA836">
        <v>0</v>
      </c>
      <c r="AB836">
        <v>70</v>
      </c>
      <c r="AG836">
        <v>2025</v>
      </c>
      <c r="AH836">
        <v>1</v>
      </c>
      <c r="AI836" t="s">
        <v>6367</v>
      </c>
      <c r="AK836" t="s">
        <v>1515</v>
      </c>
    </row>
    <row r="837" spans="1:37" x14ac:dyDescent="0.25">
      <c r="A837" t="s">
        <v>1100</v>
      </c>
      <c r="B837" t="s">
        <v>7324</v>
      </c>
      <c r="C837" t="s">
        <v>1187</v>
      </c>
      <c r="D837" s="167">
        <v>45683.6875</v>
      </c>
      <c r="E837">
        <v>1</v>
      </c>
      <c r="F837" s="167">
        <v>45683.6875</v>
      </c>
      <c r="G837" s="167">
        <v>45683.701388888898</v>
      </c>
      <c r="H837" t="s">
        <v>7326</v>
      </c>
      <c r="I837" t="s">
        <v>1440</v>
      </c>
      <c r="J837">
        <v>6</v>
      </c>
      <c r="K837">
        <v>1</v>
      </c>
      <c r="L837" t="s">
        <v>1105</v>
      </c>
      <c r="M837" t="s">
        <v>1425</v>
      </c>
      <c r="N837" t="s">
        <v>1106</v>
      </c>
      <c r="O837" t="s">
        <v>1107</v>
      </c>
      <c r="P837" t="s">
        <v>1108</v>
      </c>
      <c r="Q837" t="s">
        <v>1109</v>
      </c>
      <c r="R837" t="s">
        <v>0</v>
      </c>
      <c r="U837">
        <v>70</v>
      </c>
      <c r="V837" t="s">
        <v>1774</v>
      </c>
      <c r="X837">
        <v>0</v>
      </c>
      <c r="Y837">
        <v>0</v>
      </c>
      <c r="AA837">
        <v>0</v>
      </c>
      <c r="AB837">
        <v>70</v>
      </c>
      <c r="AG837">
        <v>2025</v>
      </c>
      <c r="AH837">
        <v>1</v>
      </c>
      <c r="AI837" t="s">
        <v>6367</v>
      </c>
      <c r="AK837" t="s">
        <v>1515</v>
      </c>
    </row>
    <row r="838" spans="1:37" x14ac:dyDescent="0.25">
      <c r="A838" t="s">
        <v>1100</v>
      </c>
      <c r="B838" t="s">
        <v>7324</v>
      </c>
      <c r="C838" t="s">
        <v>1187</v>
      </c>
      <c r="D838" s="167">
        <v>45683.6875</v>
      </c>
      <c r="E838">
        <v>1</v>
      </c>
      <c r="F838" s="167">
        <v>45683.6875</v>
      </c>
      <c r="G838" s="167">
        <v>45683.701388888898</v>
      </c>
      <c r="H838" t="s">
        <v>7327</v>
      </c>
      <c r="I838" t="s">
        <v>1441</v>
      </c>
      <c r="J838">
        <v>6</v>
      </c>
      <c r="K838">
        <v>1</v>
      </c>
      <c r="L838" t="s">
        <v>1105</v>
      </c>
      <c r="M838" t="s">
        <v>1425</v>
      </c>
      <c r="N838" t="s">
        <v>1106</v>
      </c>
      <c r="O838" t="s">
        <v>1107</v>
      </c>
      <c r="P838" t="s">
        <v>1108</v>
      </c>
      <c r="Q838" t="s">
        <v>1109</v>
      </c>
      <c r="R838" t="s">
        <v>0</v>
      </c>
      <c r="U838">
        <v>52.5</v>
      </c>
      <c r="V838" t="s">
        <v>1774</v>
      </c>
      <c r="X838">
        <v>0</v>
      </c>
      <c r="Y838">
        <v>0</v>
      </c>
      <c r="AA838">
        <v>0</v>
      </c>
      <c r="AB838">
        <v>52.5</v>
      </c>
      <c r="AG838">
        <v>2025</v>
      </c>
      <c r="AH838">
        <v>1</v>
      </c>
      <c r="AI838" t="s">
        <v>6367</v>
      </c>
      <c r="AK838" t="s">
        <v>1515</v>
      </c>
    </row>
    <row r="839" spans="1:37" x14ac:dyDescent="0.25">
      <c r="A839" t="s">
        <v>1100</v>
      </c>
      <c r="B839" t="s">
        <v>7328</v>
      </c>
      <c r="C839" t="s">
        <v>1529</v>
      </c>
      <c r="D839" s="167">
        <v>45683.702083333301</v>
      </c>
      <c r="E839">
        <v>1</v>
      </c>
      <c r="F839" s="167">
        <v>45683.702083333301</v>
      </c>
      <c r="G839" s="167">
        <v>45683.717361111099</v>
      </c>
      <c r="H839" t="s">
        <v>7329</v>
      </c>
      <c r="I839" t="s">
        <v>1430</v>
      </c>
      <c r="J839">
        <v>6</v>
      </c>
      <c r="K839">
        <v>1</v>
      </c>
      <c r="L839" t="s">
        <v>1105</v>
      </c>
      <c r="M839" t="s">
        <v>1425</v>
      </c>
      <c r="N839" t="s">
        <v>1106</v>
      </c>
      <c r="O839" t="s">
        <v>1107</v>
      </c>
      <c r="P839" t="s">
        <v>1108</v>
      </c>
      <c r="Q839" t="s">
        <v>1109</v>
      </c>
      <c r="R839" t="s">
        <v>0</v>
      </c>
      <c r="U839">
        <v>70</v>
      </c>
      <c r="V839" t="s">
        <v>1774</v>
      </c>
      <c r="X839">
        <v>0</v>
      </c>
      <c r="Y839">
        <v>0</v>
      </c>
      <c r="AA839">
        <v>0</v>
      </c>
      <c r="AB839">
        <v>70</v>
      </c>
      <c r="AG839">
        <v>2025</v>
      </c>
      <c r="AH839">
        <v>1</v>
      </c>
      <c r="AI839" t="s">
        <v>6766</v>
      </c>
      <c r="AK839" t="s">
        <v>1515</v>
      </c>
    </row>
    <row r="840" spans="1:37" x14ac:dyDescent="0.25">
      <c r="A840" t="s">
        <v>1100</v>
      </c>
      <c r="B840" t="s">
        <v>7328</v>
      </c>
      <c r="C840" t="s">
        <v>1529</v>
      </c>
      <c r="D840" s="167">
        <v>45683.702083333301</v>
      </c>
      <c r="E840">
        <v>1</v>
      </c>
      <c r="F840" s="167">
        <v>45683.702083333301</v>
      </c>
      <c r="G840" s="167">
        <v>45683.717361111099</v>
      </c>
      <c r="H840" t="s">
        <v>7330</v>
      </c>
      <c r="I840" t="s">
        <v>1440</v>
      </c>
      <c r="J840">
        <v>6</v>
      </c>
      <c r="K840">
        <v>1</v>
      </c>
      <c r="L840" t="s">
        <v>1105</v>
      </c>
      <c r="M840" t="s">
        <v>1425</v>
      </c>
      <c r="N840" t="s">
        <v>1106</v>
      </c>
      <c r="O840" t="s">
        <v>1107</v>
      </c>
      <c r="P840" t="s">
        <v>1108</v>
      </c>
      <c r="Q840" t="s">
        <v>1109</v>
      </c>
      <c r="R840" t="s">
        <v>0</v>
      </c>
      <c r="U840">
        <v>70</v>
      </c>
      <c r="V840" t="s">
        <v>1774</v>
      </c>
      <c r="X840">
        <v>0</v>
      </c>
      <c r="Y840">
        <v>0</v>
      </c>
      <c r="AA840">
        <v>0</v>
      </c>
      <c r="AB840">
        <v>70</v>
      </c>
      <c r="AG840">
        <v>2025</v>
      </c>
      <c r="AH840">
        <v>1</v>
      </c>
      <c r="AI840" t="s">
        <v>6766</v>
      </c>
      <c r="AK840" t="s">
        <v>1515</v>
      </c>
    </row>
    <row r="841" spans="1:37" x14ac:dyDescent="0.25">
      <c r="A841" t="s">
        <v>1100</v>
      </c>
      <c r="B841" t="s">
        <v>7328</v>
      </c>
      <c r="C841" t="s">
        <v>1529</v>
      </c>
      <c r="D841" s="167">
        <v>45683.702083333301</v>
      </c>
      <c r="E841">
        <v>1</v>
      </c>
      <c r="F841" s="167">
        <v>45683.702083333301</v>
      </c>
      <c r="G841" s="167">
        <v>45683.717361111099</v>
      </c>
      <c r="H841" t="s">
        <v>7331</v>
      </c>
      <c r="I841" t="s">
        <v>1441</v>
      </c>
      <c r="J841">
        <v>6</v>
      </c>
      <c r="K841">
        <v>1</v>
      </c>
      <c r="L841" t="s">
        <v>1105</v>
      </c>
      <c r="M841" t="s">
        <v>1425</v>
      </c>
      <c r="N841" t="s">
        <v>1106</v>
      </c>
      <c r="O841" t="s">
        <v>1107</v>
      </c>
      <c r="P841" t="s">
        <v>1108</v>
      </c>
      <c r="Q841" t="s">
        <v>1109</v>
      </c>
      <c r="R841" t="s">
        <v>0</v>
      </c>
      <c r="U841">
        <v>52.5</v>
      </c>
      <c r="V841" t="s">
        <v>1774</v>
      </c>
      <c r="X841">
        <v>0</v>
      </c>
      <c r="Y841">
        <v>0</v>
      </c>
      <c r="AA841">
        <v>0</v>
      </c>
      <c r="AB841">
        <v>52.5</v>
      </c>
      <c r="AG841">
        <v>2025</v>
      </c>
      <c r="AH841">
        <v>1</v>
      </c>
      <c r="AI841" t="s">
        <v>6766</v>
      </c>
      <c r="AK841" t="s">
        <v>1515</v>
      </c>
    </row>
    <row r="842" spans="1:37" x14ac:dyDescent="0.25">
      <c r="A842" t="s">
        <v>1100</v>
      </c>
      <c r="B842" t="s">
        <v>7332</v>
      </c>
      <c r="C842" t="s">
        <v>1270</v>
      </c>
      <c r="D842" s="167">
        <v>45683.7097222222</v>
      </c>
      <c r="E842">
        <v>1</v>
      </c>
      <c r="F842" s="167">
        <v>45683.7097222222</v>
      </c>
      <c r="G842" s="167">
        <v>45683.720138888901</v>
      </c>
      <c r="H842" t="s">
        <v>7333</v>
      </c>
      <c r="I842" t="s">
        <v>1430</v>
      </c>
      <c r="J842">
        <v>6</v>
      </c>
      <c r="K842">
        <v>1</v>
      </c>
      <c r="L842" t="s">
        <v>1111</v>
      </c>
      <c r="M842" t="s">
        <v>1437</v>
      </c>
      <c r="N842" t="s">
        <v>1106</v>
      </c>
      <c r="O842" t="s">
        <v>1107</v>
      </c>
      <c r="P842" t="s">
        <v>1108</v>
      </c>
      <c r="Q842" t="s">
        <v>1109</v>
      </c>
      <c r="R842" t="s">
        <v>0</v>
      </c>
      <c r="U842">
        <v>70</v>
      </c>
      <c r="V842" t="s">
        <v>1786</v>
      </c>
      <c r="X842">
        <v>0</v>
      </c>
      <c r="Y842">
        <v>0</v>
      </c>
      <c r="AA842">
        <v>0</v>
      </c>
      <c r="AB842">
        <v>70</v>
      </c>
      <c r="AG842">
        <v>2025</v>
      </c>
      <c r="AH842">
        <v>1</v>
      </c>
      <c r="AI842" t="s">
        <v>7273</v>
      </c>
      <c r="AK842" t="s">
        <v>1515</v>
      </c>
    </row>
    <row r="843" spans="1:37" x14ac:dyDescent="0.25">
      <c r="A843" t="s">
        <v>1100</v>
      </c>
      <c r="B843" t="s">
        <v>7332</v>
      </c>
      <c r="C843" t="s">
        <v>1270</v>
      </c>
      <c r="D843" s="167">
        <v>45683.7097222222</v>
      </c>
      <c r="E843">
        <v>1</v>
      </c>
      <c r="F843" s="167">
        <v>45683.7097222222</v>
      </c>
      <c r="G843" s="167">
        <v>45683.720138888901</v>
      </c>
      <c r="H843" t="s">
        <v>7334</v>
      </c>
      <c r="I843" t="s">
        <v>1431</v>
      </c>
      <c r="J843">
        <v>6</v>
      </c>
      <c r="K843">
        <v>1</v>
      </c>
      <c r="L843" t="s">
        <v>1111</v>
      </c>
      <c r="M843" t="s">
        <v>1437</v>
      </c>
      <c r="N843" t="s">
        <v>1106</v>
      </c>
      <c r="O843" t="s">
        <v>1107</v>
      </c>
      <c r="P843" t="s">
        <v>1108</v>
      </c>
      <c r="Q843" t="s">
        <v>1109</v>
      </c>
      <c r="R843" t="s">
        <v>0</v>
      </c>
      <c r="U843">
        <v>105</v>
      </c>
      <c r="V843" t="s">
        <v>1786</v>
      </c>
      <c r="X843">
        <v>0</v>
      </c>
      <c r="Y843">
        <v>0</v>
      </c>
      <c r="AA843">
        <v>0</v>
      </c>
      <c r="AB843">
        <v>105</v>
      </c>
      <c r="AG843">
        <v>2025</v>
      </c>
      <c r="AH843">
        <v>1</v>
      </c>
      <c r="AI843" t="s">
        <v>7273</v>
      </c>
      <c r="AK843" t="s">
        <v>1515</v>
      </c>
    </row>
    <row r="844" spans="1:37" x14ac:dyDescent="0.25">
      <c r="A844" t="s">
        <v>1100</v>
      </c>
      <c r="B844" t="s">
        <v>7335</v>
      </c>
      <c r="C844" t="s">
        <v>1270</v>
      </c>
      <c r="D844" s="167">
        <v>45683.719444444403</v>
      </c>
      <c r="E844">
        <v>1</v>
      </c>
      <c r="F844" s="167">
        <v>45683.719444444403</v>
      </c>
      <c r="G844" s="167">
        <v>45683.733333333301</v>
      </c>
      <c r="H844" t="s">
        <v>7336</v>
      </c>
      <c r="I844" t="s">
        <v>1440</v>
      </c>
      <c r="J844">
        <v>6</v>
      </c>
      <c r="K844">
        <v>1</v>
      </c>
      <c r="L844" t="s">
        <v>1105</v>
      </c>
      <c r="M844" t="s">
        <v>1425</v>
      </c>
      <c r="N844" t="s">
        <v>1106</v>
      </c>
      <c r="O844" t="s">
        <v>1107</v>
      </c>
      <c r="P844" t="s">
        <v>1108</v>
      </c>
      <c r="Q844" t="s">
        <v>1109</v>
      </c>
      <c r="R844" t="s">
        <v>0</v>
      </c>
      <c r="U844">
        <v>70</v>
      </c>
      <c r="V844" t="s">
        <v>1729</v>
      </c>
      <c r="X844">
        <v>0</v>
      </c>
      <c r="Y844">
        <v>0</v>
      </c>
      <c r="AA844">
        <v>0</v>
      </c>
      <c r="AB844">
        <v>70</v>
      </c>
      <c r="AG844">
        <v>2025</v>
      </c>
      <c r="AH844">
        <v>1</v>
      </c>
      <c r="AI844" t="s">
        <v>6367</v>
      </c>
      <c r="AK844" t="s">
        <v>1515</v>
      </c>
    </row>
    <row r="845" spans="1:37" x14ac:dyDescent="0.25">
      <c r="A845" t="s">
        <v>1100</v>
      </c>
      <c r="B845" t="s">
        <v>7335</v>
      </c>
      <c r="C845" t="s">
        <v>1270</v>
      </c>
      <c r="D845" s="167">
        <v>45683.719444444403</v>
      </c>
      <c r="E845">
        <v>1</v>
      </c>
      <c r="F845" s="167">
        <v>45683.719444444403</v>
      </c>
      <c r="G845" s="167">
        <v>45683.733333333301</v>
      </c>
      <c r="H845" t="s">
        <v>7337</v>
      </c>
      <c r="I845" t="s">
        <v>1441</v>
      </c>
      <c r="J845">
        <v>6</v>
      </c>
      <c r="K845">
        <v>1</v>
      </c>
      <c r="L845" t="s">
        <v>1105</v>
      </c>
      <c r="M845" t="s">
        <v>1425</v>
      </c>
      <c r="N845" t="s">
        <v>1106</v>
      </c>
      <c r="O845" t="s">
        <v>1107</v>
      </c>
      <c r="P845" t="s">
        <v>1108</v>
      </c>
      <c r="Q845" t="s">
        <v>1109</v>
      </c>
      <c r="R845" t="s">
        <v>0</v>
      </c>
      <c r="U845">
        <v>52.5</v>
      </c>
      <c r="V845" t="s">
        <v>1729</v>
      </c>
      <c r="X845">
        <v>0</v>
      </c>
      <c r="Y845">
        <v>0</v>
      </c>
      <c r="AA845">
        <v>0</v>
      </c>
      <c r="AB845">
        <v>52.5</v>
      </c>
      <c r="AG845">
        <v>2025</v>
      </c>
      <c r="AH845">
        <v>1</v>
      </c>
      <c r="AI845" t="s">
        <v>6367</v>
      </c>
      <c r="AK845" t="s">
        <v>1515</v>
      </c>
    </row>
    <row r="846" spans="1:37" x14ac:dyDescent="0.25">
      <c r="A846" t="s">
        <v>1100</v>
      </c>
      <c r="B846" t="s">
        <v>7338</v>
      </c>
      <c r="C846" t="s">
        <v>7339</v>
      </c>
      <c r="D846" s="167">
        <v>45683.722222222197</v>
      </c>
      <c r="E846">
        <v>1</v>
      </c>
      <c r="F846" s="167">
        <v>45683.722222222197</v>
      </c>
      <c r="G846" s="167">
        <v>45683.745138888902</v>
      </c>
      <c r="H846" t="s">
        <v>7340</v>
      </c>
      <c r="I846" t="s">
        <v>1430</v>
      </c>
      <c r="J846">
        <v>6</v>
      </c>
      <c r="K846">
        <v>1</v>
      </c>
      <c r="L846" t="s">
        <v>2418</v>
      </c>
      <c r="M846" t="s">
        <v>5680</v>
      </c>
      <c r="N846" t="s">
        <v>1253</v>
      </c>
      <c r="O846" t="s">
        <v>1254</v>
      </c>
      <c r="P846" t="s">
        <v>1260</v>
      </c>
      <c r="Q846" t="s">
        <v>1261</v>
      </c>
      <c r="R846" t="s">
        <v>0</v>
      </c>
      <c r="T846" t="s">
        <v>7341</v>
      </c>
      <c r="U846">
        <v>140</v>
      </c>
      <c r="V846" t="s">
        <v>7342</v>
      </c>
      <c r="X846">
        <v>0</v>
      </c>
      <c r="Y846">
        <v>0</v>
      </c>
      <c r="AA846">
        <v>0</v>
      </c>
      <c r="AB846">
        <v>140</v>
      </c>
      <c r="AG846">
        <v>2025</v>
      </c>
      <c r="AH846">
        <v>1</v>
      </c>
      <c r="AI846" t="s">
        <v>6942</v>
      </c>
      <c r="AK846" t="s">
        <v>1515</v>
      </c>
    </row>
    <row r="847" spans="1:37" x14ac:dyDescent="0.25">
      <c r="A847" t="s">
        <v>1100</v>
      </c>
      <c r="B847" t="s">
        <v>7338</v>
      </c>
      <c r="C847" t="s">
        <v>7339</v>
      </c>
      <c r="D847" s="167">
        <v>45683.722222222197</v>
      </c>
      <c r="E847">
        <v>1</v>
      </c>
      <c r="F847" s="167">
        <v>45683.722222222197</v>
      </c>
      <c r="G847" s="167">
        <v>45683.745138888902</v>
      </c>
      <c r="H847" t="s">
        <v>7343</v>
      </c>
      <c r="I847" t="s">
        <v>1431</v>
      </c>
      <c r="J847">
        <v>6</v>
      </c>
      <c r="K847">
        <v>1</v>
      </c>
      <c r="L847" t="s">
        <v>2418</v>
      </c>
      <c r="M847" t="s">
        <v>5680</v>
      </c>
      <c r="N847" t="s">
        <v>1253</v>
      </c>
      <c r="O847" t="s">
        <v>1254</v>
      </c>
      <c r="P847" t="s">
        <v>1260</v>
      </c>
      <c r="Q847" t="s">
        <v>1261</v>
      </c>
      <c r="R847" t="s">
        <v>0</v>
      </c>
      <c r="T847" t="s">
        <v>7341</v>
      </c>
      <c r="U847">
        <v>141.75</v>
      </c>
      <c r="V847" t="s">
        <v>7342</v>
      </c>
      <c r="X847">
        <v>0</v>
      </c>
      <c r="Y847">
        <v>0</v>
      </c>
      <c r="AA847">
        <v>0</v>
      </c>
      <c r="AB847">
        <v>141.75</v>
      </c>
      <c r="AG847">
        <v>2025</v>
      </c>
      <c r="AH847">
        <v>1</v>
      </c>
      <c r="AI847" t="s">
        <v>6942</v>
      </c>
      <c r="AK847" t="s">
        <v>1515</v>
      </c>
    </row>
    <row r="848" spans="1:37" x14ac:dyDescent="0.25">
      <c r="A848" t="s">
        <v>1100</v>
      </c>
      <c r="B848" t="s">
        <v>7338</v>
      </c>
      <c r="C848" t="s">
        <v>7339</v>
      </c>
      <c r="D848" s="167">
        <v>45683.722222222197</v>
      </c>
      <c r="E848">
        <v>1</v>
      </c>
      <c r="F848" s="167">
        <v>45683.722222222197</v>
      </c>
      <c r="G848" s="167">
        <v>45683.745138888902</v>
      </c>
      <c r="H848" t="s">
        <v>7344</v>
      </c>
      <c r="I848" t="s">
        <v>1438</v>
      </c>
      <c r="J848">
        <v>6</v>
      </c>
      <c r="K848">
        <v>1</v>
      </c>
      <c r="L848" t="s">
        <v>2418</v>
      </c>
      <c r="M848" t="s">
        <v>5680</v>
      </c>
      <c r="N848" t="s">
        <v>1253</v>
      </c>
      <c r="O848" t="s">
        <v>1254</v>
      </c>
      <c r="P848" t="s">
        <v>1260</v>
      </c>
      <c r="Q848" t="s">
        <v>1261</v>
      </c>
      <c r="R848" t="s">
        <v>0</v>
      </c>
      <c r="T848" t="s">
        <v>7345</v>
      </c>
      <c r="U848">
        <v>75.599999999999994</v>
      </c>
      <c r="V848" t="s">
        <v>7342</v>
      </c>
      <c r="X848">
        <v>0</v>
      </c>
      <c r="Y848">
        <v>0</v>
      </c>
      <c r="AA848">
        <v>0</v>
      </c>
      <c r="AB848">
        <v>75.599999999999994</v>
      </c>
      <c r="AG848">
        <v>2025</v>
      </c>
      <c r="AH848">
        <v>1</v>
      </c>
      <c r="AI848" t="s">
        <v>6942</v>
      </c>
      <c r="AK848" t="s">
        <v>1515</v>
      </c>
    </row>
    <row r="849" spans="1:38" x14ac:dyDescent="0.25">
      <c r="A849" t="s">
        <v>1100</v>
      </c>
      <c r="B849" t="s">
        <v>7338</v>
      </c>
      <c r="C849" t="s">
        <v>7339</v>
      </c>
      <c r="D849" s="167">
        <v>45683.722222222197</v>
      </c>
      <c r="E849">
        <v>1</v>
      </c>
      <c r="F849" s="167">
        <v>45683.722222222197</v>
      </c>
      <c r="G849" s="167">
        <v>45683.745138888902</v>
      </c>
      <c r="H849" t="s">
        <v>7346</v>
      </c>
      <c r="I849" t="s">
        <v>1439</v>
      </c>
      <c r="J849">
        <v>6</v>
      </c>
      <c r="K849">
        <v>1</v>
      </c>
      <c r="L849" t="s">
        <v>2418</v>
      </c>
      <c r="M849" t="s">
        <v>5680</v>
      </c>
      <c r="N849" t="s">
        <v>1253</v>
      </c>
      <c r="O849" t="s">
        <v>1254</v>
      </c>
      <c r="P849" t="s">
        <v>1260</v>
      </c>
      <c r="Q849" t="s">
        <v>1261</v>
      </c>
      <c r="R849" t="s">
        <v>0</v>
      </c>
      <c r="T849" t="s">
        <v>7345</v>
      </c>
      <c r="U849">
        <v>47.25</v>
      </c>
      <c r="V849" t="s">
        <v>7342</v>
      </c>
      <c r="X849">
        <v>0</v>
      </c>
      <c r="Y849">
        <v>0</v>
      </c>
      <c r="AA849">
        <v>0</v>
      </c>
      <c r="AB849">
        <v>47.25</v>
      </c>
      <c r="AG849">
        <v>2025</v>
      </c>
      <c r="AH849">
        <v>1</v>
      </c>
      <c r="AI849" t="s">
        <v>6942</v>
      </c>
      <c r="AK849" t="s">
        <v>1515</v>
      </c>
    </row>
    <row r="850" spans="1:38" x14ac:dyDescent="0.25">
      <c r="A850" t="s">
        <v>1100</v>
      </c>
      <c r="B850" t="s">
        <v>7338</v>
      </c>
      <c r="C850" t="s">
        <v>7339</v>
      </c>
      <c r="D850" s="167">
        <v>45683.722222222197</v>
      </c>
      <c r="E850">
        <v>1</v>
      </c>
      <c r="F850" s="167">
        <v>45683.722222222197</v>
      </c>
      <c r="G850" s="167">
        <v>45683.745138888902</v>
      </c>
      <c r="H850" t="s">
        <v>7347</v>
      </c>
      <c r="I850" t="s">
        <v>1440</v>
      </c>
      <c r="J850">
        <v>6</v>
      </c>
      <c r="K850">
        <v>1</v>
      </c>
      <c r="L850" t="s">
        <v>2418</v>
      </c>
      <c r="M850" t="s">
        <v>5680</v>
      </c>
      <c r="N850" t="s">
        <v>1253</v>
      </c>
      <c r="O850" t="s">
        <v>1254</v>
      </c>
      <c r="P850" t="s">
        <v>1260</v>
      </c>
      <c r="Q850" t="s">
        <v>1261</v>
      </c>
      <c r="R850" t="s">
        <v>0</v>
      </c>
      <c r="T850" t="s">
        <v>7345</v>
      </c>
      <c r="U850">
        <v>94.5</v>
      </c>
      <c r="V850" t="s">
        <v>7342</v>
      </c>
      <c r="X850">
        <v>0</v>
      </c>
      <c r="Y850">
        <v>0</v>
      </c>
      <c r="AA850">
        <v>0</v>
      </c>
      <c r="AB850">
        <v>94.5</v>
      </c>
      <c r="AG850">
        <v>2025</v>
      </c>
      <c r="AH850">
        <v>1</v>
      </c>
      <c r="AI850" t="s">
        <v>6942</v>
      </c>
      <c r="AK850" t="s">
        <v>1515</v>
      </c>
    </row>
    <row r="851" spans="1:38" x14ac:dyDescent="0.25">
      <c r="A851" t="s">
        <v>1100</v>
      </c>
      <c r="B851" t="s">
        <v>7338</v>
      </c>
      <c r="C851" t="s">
        <v>7339</v>
      </c>
      <c r="D851" s="167">
        <v>45683.722222222197</v>
      </c>
      <c r="E851">
        <v>1</v>
      </c>
      <c r="F851" s="167">
        <v>45683.722222222197</v>
      </c>
      <c r="G851" s="167">
        <v>45683.745138888902</v>
      </c>
      <c r="H851" t="s">
        <v>7348</v>
      </c>
      <c r="I851" t="s">
        <v>1441</v>
      </c>
      <c r="J851">
        <v>6</v>
      </c>
      <c r="K851">
        <v>1</v>
      </c>
      <c r="L851" t="s">
        <v>2418</v>
      </c>
      <c r="M851" t="s">
        <v>5680</v>
      </c>
      <c r="N851" t="s">
        <v>1253</v>
      </c>
      <c r="O851" t="s">
        <v>1254</v>
      </c>
      <c r="P851" t="s">
        <v>1260</v>
      </c>
      <c r="Q851" t="s">
        <v>1261</v>
      </c>
      <c r="R851" t="s">
        <v>0</v>
      </c>
      <c r="T851" t="s">
        <v>7345</v>
      </c>
      <c r="U851">
        <v>70.88</v>
      </c>
      <c r="V851" t="s">
        <v>7342</v>
      </c>
      <c r="X851">
        <v>0</v>
      </c>
      <c r="Y851">
        <v>0</v>
      </c>
      <c r="AA851">
        <v>0</v>
      </c>
      <c r="AB851">
        <v>70.88</v>
      </c>
      <c r="AG851">
        <v>2025</v>
      </c>
      <c r="AH851">
        <v>1</v>
      </c>
      <c r="AI851" t="s">
        <v>6942</v>
      </c>
      <c r="AK851" t="s">
        <v>1515</v>
      </c>
    </row>
    <row r="852" spans="1:38" x14ac:dyDescent="0.25">
      <c r="A852" t="s">
        <v>1100</v>
      </c>
      <c r="B852" t="s">
        <v>7349</v>
      </c>
      <c r="C852" t="s">
        <v>1316</v>
      </c>
      <c r="D852" s="167">
        <v>45683.735416666699</v>
      </c>
      <c r="E852">
        <v>1</v>
      </c>
      <c r="F852" s="167">
        <v>45683.735416666699</v>
      </c>
      <c r="G852" s="167">
        <v>45683.749305555597</v>
      </c>
      <c r="H852" t="s">
        <v>7350</v>
      </c>
      <c r="I852" t="s">
        <v>2303</v>
      </c>
      <c r="J852">
        <v>6</v>
      </c>
      <c r="K852">
        <v>1</v>
      </c>
      <c r="L852" t="s">
        <v>1111</v>
      </c>
      <c r="M852" t="s">
        <v>1437</v>
      </c>
      <c r="N852" t="s">
        <v>1106</v>
      </c>
      <c r="O852" t="s">
        <v>1107</v>
      </c>
      <c r="P852" t="s">
        <v>1108</v>
      </c>
      <c r="Q852" t="s">
        <v>1109</v>
      </c>
      <c r="R852" t="s">
        <v>7351</v>
      </c>
      <c r="S852" t="s">
        <v>6187</v>
      </c>
      <c r="U852">
        <v>35</v>
      </c>
      <c r="V852" t="s">
        <v>1727</v>
      </c>
      <c r="W852" s="167">
        <v>45699.686111111099</v>
      </c>
      <c r="X852">
        <v>0</v>
      </c>
      <c r="Y852">
        <v>0</v>
      </c>
      <c r="Z852">
        <v>35</v>
      </c>
      <c r="AA852">
        <v>35</v>
      </c>
      <c r="AB852">
        <v>0</v>
      </c>
      <c r="AC852" t="s">
        <v>1453</v>
      </c>
      <c r="AD852" t="s">
        <v>1734</v>
      </c>
      <c r="AE852" t="s">
        <v>1725</v>
      </c>
      <c r="AF852" t="s">
        <v>1726</v>
      </c>
      <c r="AG852">
        <v>2025</v>
      </c>
      <c r="AH852">
        <v>1</v>
      </c>
      <c r="AI852" t="s">
        <v>7273</v>
      </c>
      <c r="AJ852" s="167">
        <v>45698.780555555597</v>
      </c>
      <c r="AK852" t="s">
        <v>1426</v>
      </c>
      <c r="AL852" t="s">
        <v>5686</v>
      </c>
    </row>
    <row r="853" spans="1:38" x14ac:dyDescent="0.25">
      <c r="A853" t="s">
        <v>1100</v>
      </c>
      <c r="B853" t="s">
        <v>7352</v>
      </c>
      <c r="C853" t="s">
        <v>1390</v>
      </c>
      <c r="D853" s="167">
        <v>45683.745138888902</v>
      </c>
      <c r="E853">
        <v>1</v>
      </c>
      <c r="F853" s="167">
        <v>45683.745138888902</v>
      </c>
      <c r="G853" s="167">
        <v>45683.765277777798</v>
      </c>
      <c r="H853" t="s">
        <v>7353</v>
      </c>
      <c r="I853" t="s">
        <v>1430</v>
      </c>
      <c r="J853">
        <v>6</v>
      </c>
      <c r="K853">
        <v>1</v>
      </c>
      <c r="L853" t="s">
        <v>1110</v>
      </c>
      <c r="M853" t="s">
        <v>1429</v>
      </c>
      <c r="N853" t="s">
        <v>1253</v>
      </c>
      <c r="O853" t="s">
        <v>1254</v>
      </c>
      <c r="P853" t="s">
        <v>1260</v>
      </c>
      <c r="Q853" t="s">
        <v>1261</v>
      </c>
      <c r="R853" t="s">
        <v>0</v>
      </c>
      <c r="T853" t="s">
        <v>7354</v>
      </c>
      <c r="U853">
        <v>112</v>
      </c>
      <c r="V853" t="s">
        <v>1760</v>
      </c>
      <c r="X853">
        <v>0</v>
      </c>
      <c r="Y853">
        <v>0</v>
      </c>
      <c r="AA853">
        <v>0</v>
      </c>
      <c r="AB853">
        <v>112</v>
      </c>
      <c r="AG853">
        <v>2025</v>
      </c>
      <c r="AH853">
        <v>1</v>
      </c>
      <c r="AI853" t="s">
        <v>7355</v>
      </c>
      <c r="AK853" t="s">
        <v>1515</v>
      </c>
    </row>
    <row r="854" spans="1:38" x14ac:dyDescent="0.25">
      <c r="A854" t="s">
        <v>1100</v>
      </c>
      <c r="B854" t="s">
        <v>7352</v>
      </c>
      <c r="C854" t="s">
        <v>1390</v>
      </c>
      <c r="D854" s="167">
        <v>45683.745138888902</v>
      </c>
      <c r="E854">
        <v>1</v>
      </c>
      <c r="F854" s="167">
        <v>45683.745138888902</v>
      </c>
      <c r="G854" s="167">
        <v>45683.765277777798</v>
      </c>
      <c r="H854" t="s">
        <v>7356</v>
      </c>
      <c r="I854" t="s">
        <v>1431</v>
      </c>
      <c r="J854">
        <v>6</v>
      </c>
      <c r="K854">
        <v>1</v>
      </c>
      <c r="L854" t="s">
        <v>1110</v>
      </c>
      <c r="M854" t="s">
        <v>1429</v>
      </c>
      <c r="N854" t="s">
        <v>1253</v>
      </c>
      <c r="O854" t="s">
        <v>1254</v>
      </c>
      <c r="P854" t="s">
        <v>1260</v>
      </c>
      <c r="Q854" t="s">
        <v>1261</v>
      </c>
      <c r="R854" t="s">
        <v>0</v>
      </c>
      <c r="T854" t="s">
        <v>7354</v>
      </c>
      <c r="U854">
        <v>113.4</v>
      </c>
      <c r="V854" t="s">
        <v>1760</v>
      </c>
      <c r="X854">
        <v>0</v>
      </c>
      <c r="Y854">
        <v>0</v>
      </c>
      <c r="AA854">
        <v>0</v>
      </c>
      <c r="AB854">
        <v>113.4</v>
      </c>
      <c r="AG854">
        <v>2025</v>
      </c>
      <c r="AH854">
        <v>1</v>
      </c>
      <c r="AI854" t="s">
        <v>7355</v>
      </c>
      <c r="AK854" t="s">
        <v>1515</v>
      </c>
    </row>
    <row r="855" spans="1:38" x14ac:dyDescent="0.25">
      <c r="A855" t="s">
        <v>1100</v>
      </c>
      <c r="B855" t="s">
        <v>7352</v>
      </c>
      <c r="C855" t="s">
        <v>1390</v>
      </c>
      <c r="D855" s="167">
        <v>45683.745138888902</v>
      </c>
      <c r="E855">
        <v>1</v>
      </c>
      <c r="F855" s="167">
        <v>45683.745138888902</v>
      </c>
      <c r="G855" s="167">
        <v>45683.765277777798</v>
      </c>
      <c r="H855" t="s">
        <v>7357</v>
      </c>
      <c r="I855" t="s">
        <v>1438</v>
      </c>
      <c r="J855">
        <v>6</v>
      </c>
      <c r="K855">
        <v>1</v>
      </c>
      <c r="L855" t="s">
        <v>1110</v>
      </c>
      <c r="M855" t="s">
        <v>1429</v>
      </c>
      <c r="N855" t="s">
        <v>1253</v>
      </c>
      <c r="O855" t="s">
        <v>1254</v>
      </c>
      <c r="P855" t="s">
        <v>1260</v>
      </c>
      <c r="Q855" t="s">
        <v>1261</v>
      </c>
      <c r="R855" t="s">
        <v>0</v>
      </c>
      <c r="T855" t="s">
        <v>7358</v>
      </c>
      <c r="U855">
        <v>60.48</v>
      </c>
      <c r="V855" t="s">
        <v>1760</v>
      </c>
      <c r="X855">
        <v>0</v>
      </c>
      <c r="Y855">
        <v>0</v>
      </c>
      <c r="AA855">
        <v>0</v>
      </c>
      <c r="AB855">
        <v>60.48</v>
      </c>
      <c r="AG855">
        <v>2025</v>
      </c>
      <c r="AH855">
        <v>1</v>
      </c>
      <c r="AI855" t="s">
        <v>7355</v>
      </c>
      <c r="AK855" t="s">
        <v>1515</v>
      </c>
    </row>
    <row r="856" spans="1:38" x14ac:dyDescent="0.25">
      <c r="A856" t="s">
        <v>1100</v>
      </c>
      <c r="B856" t="s">
        <v>7352</v>
      </c>
      <c r="C856" t="s">
        <v>1390</v>
      </c>
      <c r="D856" s="167">
        <v>45683.745138888902</v>
      </c>
      <c r="E856">
        <v>1</v>
      </c>
      <c r="F856" s="167">
        <v>45683.745138888902</v>
      </c>
      <c r="G856" s="167">
        <v>45683.765277777798</v>
      </c>
      <c r="H856" t="s">
        <v>7359</v>
      </c>
      <c r="I856" t="s">
        <v>1439</v>
      </c>
      <c r="J856">
        <v>6</v>
      </c>
      <c r="K856">
        <v>1</v>
      </c>
      <c r="L856" t="s">
        <v>1110</v>
      </c>
      <c r="M856" t="s">
        <v>1429</v>
      </c>
      <c r="N856" t="s">
        <v>1253</v>
      </c>
      <c r="O856" t="s">
        <v>1254</v>
      </c>
      <c r="P856" t="s">
        <v>1260</v>
      </c>
      <c r="Q856" t="s">
        <v>1261</v>
      </c>
      <c r="R856" t="s">
        <v>0</v>
      </c>
      <c r="T856" t="s">
        <v>7358</v>
      </c>
      <c r="U856">
        <v>37.799999999999997</v>
      </c>
      <c r="V856" t="s">
        <v>1760</v>
      </c>
      <c r="X856">
        <v>0</v>
      </c>
      <c r="Y856">
        <v>0</v>
      </c>
      <c r="AA856">
        <v>0</v>
      </c>
      <c r="AB856">
        <v>37.799999999999997</v>
      </c>
      <c r="AG856">
        <v>2025</v>
      </c>
      <c r="AH856">
        <v>1</v>
      </c>
      <c r="AI856" t="s">
        <v>7355</v>
      </c>
      <c r="AK856" t="s">
        <v>1515</v>
      </c>
    </row>
    <row r="857" spans="1:38" x14ac:dyDescent="0.25">
      <c r="A857" t="s">
        <v>1100</v>
      </c>
      <c r="B857" t="s">
        <v>7352</v>
      </c>
      <c r="C857" t="s">
        <v>1390</v>
      </c>
      <c r="D857" s="167">
        <v>45683.745138888902</v>
      </c>
      <c r="E857">
        <v>1</v>
      </c>
      <c r="F857" s="167">
        <v>45683.745138888902</v>
      </c>
      <c r="G857" s="167">
        <v>45683.765277777798</v>
      </c>
      <c r="H857" t="s">
        <v>7360</v>
      </c>
      <c r="I857" t="s">
        <v>1440</v>
      </c>
      <c r="J857">
        <v>6</v>
      </c>
      <c r="K857">
        <v>1</v>
      </c>
      <c r="L857" t="s">
        <v>1110</v>
      </c>
      <c r="M857" t="s">
        <v>1429</v>
      </c>
      <c r="N857" t="s">
        <v>1253</v>
      </c>
      <c r="O857" t="s">
        <v>1254</v>
      </c>
      <c r="P857" t="s">
        <v>1260</v>
      </c>
      <c r="Q857" t="s">
        <v>1261</v>
      </c>
      <c r="R857" t="s">
        <v>0</v>
      </c>
      <c r="T857" t="s">
        <v>7358</v>
      </c>
      <c r="U857">
        <v>75.599999999999994</v>
      </c>
      <c r="V857" t="s">
        <v>1760</v>
      </c>
      <c r="X857">
        <v>0</v>
      </c>
      <c r="Y857">
        <v>0</v>
      </c>
      <c r="AA857">
        <v>0</v>
      </c>
      <c r="AB857">
        <v>75.599999999999994</v>
      </c>
      <c r="AG857">
        <v>2025</v>
      </c>
      <c r="AH857">
        <v>1</v>
      </c>
      <c r="AI857" t="s">
        <v>7355</v>
      </c>
      <c r="AK857" t="s">
        <v>1515</v>
      </c>
    </row>
    <row r="858" spans="1:38" x14ac:dyDescent="0.25">
      <c r="A858" t="s">
        <v>1100</v>
      </c>
      <c r="B858" t="s">
        <v>7352</v>
      </c>
      <c r="C858" t="s">
        <v>1390</v>
      </c>
      <c r="D858" s="167">
        <v>45683.745138888902</v>
      </c>
      <c r="E858">
        <v>1</v>
      </c>
      <c r="F858" s="167">
        <v>45683.745138888902</v>
      </c>
      <c r="G858" s="167">
        <v>45683.765277777798</v>
      </c>
      <c r="H858" t="s">
        <v>7361</v>
      </c>
      <c r="I858" t="s">
        <v>1441</v>
      </c>
      <c r="J858">
        <v>6</v>
      </c>
      <c r="K858">
        <v>1</v>
      </c>
      <c r="L858" t="s">
        <v>1110</v>
      </c>
      <c r="M858" t="s">
        <v>1429</v>
      </c>
      <c r="N858" t="s">
        <v>1253</v>
      </c>
      <c r="O858" t="s">
        <v>1254</v>
      </c>
      <c r="P858" t="s">
        <v>1260</v>
      </c>
      <c r="Q858" t="s">
        <v>1261</v>
      </c>
      <c r="R858" t="s">
        <v>0</v>
      </c>
      <c r="T858" t="s">
        <v>7358</v>
      </c>
      <c r="U858">
        <v>56.7</v>
      </c>
      <c r="V858" t="s">
        <v>1760</v>
      </c>
      <c r="X858">
        <v>0</v>
      </c>
      <c r="Y858">
        <v>0</v>
      </c>
      <c r="AA858">
        <v>0</v>
      </c>
      <c r="AB858">
        <v>56.7</v>
      </c>
      <c r="AG858">
        <v>2025</v>
      </c>
      <c r="AH858">
        <v>1</v>
      </c>
      <c r="AI858" t="s">
        <v>7355</v>
      </c>
      <c r="AK858" t="s">
        <v>1515</v>
      </c>
    </row>
    <row r="859" spans="1:38" x14ac:dyDescent="0.25">
      <c r="A859" t="s">
        <v>1100</v>
      </c>
      <c r="B859" t="s">
        <v>7362</v>
      </c>
      <c r="C859" t="s">
        <v>1391</v>
      </c>
      <c r="D859" s="167">
        <v>45683.766666666699</v>
      </c>
      <c r="E859">
        <v>1</v>
      </c>
      <c r="F859" s="167">
        <v>45683.766666666699</v>
      </c>
      <c r="G859" s="167">
        <v>45683.784027777801</v>
      </c>
      <c r="H859" t="s">
        <v>7363</v>
      </c>
      <c r="I859" t="s">
        <v>1430</v>
      </c>
      <c r="J859">
        <v>6</v>
      </c>
      <c r="K859">
        <v>1</v>
      </c>
      <c r="L859" t="s">
        <v>1110</v>
      </c>
      <c r="M859" t="s">
        <v>1429</v>
      </c>
      <c r="N859" t="s">
        <v>1253</v>
      </c>
      <c r="O859" t="s">
        <v>1254</v>
      </c>
      <c r="P859" t="s">
        <v>1260</v>
      </c>
      <c r="Q859" t="s">
        <v>1261</v>
      </c>
      <c r="R859" t="s">
        <v>0</v>
      </c>
      <c r="T859" t="s">
        <v>7364</v>
      </c>
      <c r="U859">
        <v>112</v>
      </c>
      <c r="V859" t="s">
        <v>1780</v>
      </c>
      <c r="X859">
        <v>0</v>
      </c>
      <c r="Y859">
        <v>0</v>
      </c>
      <c r="AA859">
        <v>0</v>
      </c>
      <c r="AB859">
        <v>112</v>
      </c>
      <c r="AG859">
        <v>2025</v>
      </c>
      <c r="AH859">
        <v>1</v>
      </c>
      <c r="AI859" t="s">
        <v>7355</v>
      </c>
      <c r="AK859" t="s">
        <v>1515</v>
      </c>
    </row>
    <row r="860" spans="1:38" x14ac:dyDescent="0.25">
      <c r="A860" t="s">
        <v>1100</v>
      </c>
      <c r="B860" t="s">
        <v>7362</v>
      </c>
      <c r="C860" t="s">
        <v>1391</v>
      </c>
      <c r="D860" s="167">
        <v>45683.766666666699</v>
      </c>
      <c r="E860">
        <v>1</v>
      </c>
      <c r="F860" s="167">
        <v>45683.766666666699</v>
      </c>
      <c r="G860" s="167">
        <v>45683.784027777801</v>
      </c>
      <c r="H860" t="s">
        <v>7365</v>
      </c>
      <c r="I860" t="s">
        <v>1431</v>
      </c>
      <c r="J860">
        <v>6</v>
      </c>
      <c r="K860">
        <v>1</v>
      </c>
      <c r="L860" t="s">
        <v>1110</v>
      </c>
      <c r="M860" t="s">
        <v>1429</v>
      </c>
      <c r="N860" t="s">
        <v>1253</v>
      </c>
      <c r="O860" t="s">
        <v>1254</v>
      </c>
      <c r="P860" t="s">
        <v>1260</v>
      </c>
      <c r="Q860" t="s">
        <v>1261</v>
      </c>
      <c r="R860" t="s">
        <v>0</v>
      </c>
      <c r="T860" t="s">
        <v>7364</v>
      </c>
      <c r="U860">
        <v>113.4</v>
      </c>
      <c r="V860" t="s">
        <v>1780</v>
      </c>
      <c r="X860">
        <v>0</v>
      </c>
      <c r="Y860">
        <v>0</v>
      </c>
      <c r="AA860">
        <v>0</v>
      </c>
      <c r="AB860">
        <v>113.4</v>
      </c>
      <c r="AG860">
        <v>2025</v>
      </c>
      <c r="AH860">
        <v>1</v>
      </c>
      <c r="AI860" t="s">
        <v>7355</v>
      </c>
      <c r="AK860" t="s">
        <v>1515</v>
      </c>
    </row>
    <row r="861" spans="1:38" x14ac:dyDescent="0.25">
      <c r="A861" t="s">
        <v>1100</v>
      </c>
      <c r="B861" t="s">
        <v>7362</v>
      </c>
      <c r="C861" t="s">
        <v>1391</v>
      </c>
      <c r="D861" s="167">
        <v>45683.766666666699</v>
      </c>
      <c r="E861">
        <v>1</v>
      </c>
      <c r="F861" s="167">
        <v>45683.766666666699</v>
      </c>
      <c r="G861" s="167">
        <v>45683.784027777801</v>
      </c>
      <c r="H861" t="s">
        <v>7366</v>
      </c>
      <c r="I861" t="s">
        <v>1438</v>
      </c>
      <c r="J861">
        <v>6</v>
      </c>
      <c r="K861">
        <v>1</v>
      </c>
      <c r="L861" t="s">
        <v>1110</v>
      </c>
      <c r="M861" t="s">
        <v>1429</v>
      </c>
      <c r="N861" t="s">
        <v>1253</v>
      </c>
      <c r="O861" t="s">
        <v>1254</v>
      </c>
      <c r="P861" t="s">
        <v>1260</v>
      </c>
      <c r="Q861" t="s">
        <v>1261</v>
      </c>
      <c r="R861" t="s">
        <v>0</v>
      </c>
      <c r="T861" t="s">
        <v>7364</v>
      </c>
      <c r="U861">
        <v>60.48</v>
      </c>
      <c r="V861" t="s">
        <v>1780</v>
      </c>
      <c r="X861">
        <v>0</v>
      </c>
      <c r="Y861">
        <v>0</v>
      </c>
      <c r="AA861">
        <v>0</v>
      </c>
      <c r="AB861">
        <v>60.48</v>
      </c>
      <c r="AG861">
        <v>2025</v>
      </c>
      <c r="AH861">
        <v>1</v>
      </c>
      <c r="AI861" t="s">
        <v>7355</v>
      </c>
      <c r="AK861" t="s">
        <v>1515</v>
      </c>
    </row>
    <row r="862" spans="1:38" x14ac:dyDescent="0.25">
      <c r="A862" t="s">
        <v>1100</v>
      </c>
      <c r="B862" t="s">
        <v>7362</v>
      </c>
      <c r="C862" t="s">
        <v>1391</v>
      </c>
      <c r="D862" s="167">
        <v>45683.766666666699</v>
      </c>
      <c r="E862">
        <v>1</v>
      </c>
      <c r="F862" s="167">
        <v>45683.766666666699</v>
      </c>
      <c r="G862" s="167">
        <v>45683.784027777801</v>
      </c>
      <c r="H862" t="s">
        <v>7367</v>
      </c>
      <c r="I862" t="s">
        <v>1439</v>
      </c>
      <c r="J862">
        <v>6</v>
      </c>
      <c r="K862">
        <v>1</v>
      </c>
      <c r="L862" t="s">
        <v>1110</v>
      </c>
      <c r="M862" t="s">
        <v>1429</v>
      </c>
      <c r="N862" t="s">
        <v>1253</v>
      </c>
      <c r="O862" t="s">
        <v>1254</v>
      </c>
      <c r="P862" t="s">
        <v>1260</v>
      </c>
      <c r="Q862" t="s">
        <v>1261</v>
      </c>
      <c r="R862" t="s">
        <v>0</v>
      </c>
      <c r="T862" t="s">
        <v>7364</v>
      </c>
      <c r="U862">
        <v>37.799999999999997</v>
      </c>
      <c r="V862" t="s">
        <v>1780</v>
      </c>
      <c r="X862">
        <v>0</v>
      </c>
      <c r="Y862">
        <v>0</v>
      </c>
      <c r="AA862">
        <v>0</v>
      </c>
      <c r="AB862">
        <v>37.799999999999997</v>
      </c>
      <c r="AG862">
        <v>2025</v>
      </c>
      <c r="AH862">
        <v>1</v>
      </c>
      <c r="AI862" t="s">
        <v>7355</v>
      </c>
      <c r="AK862" t="s">
        <v>1515</v>
      </c>
    </row>
    <row r="863" spans="1:38" x14ac:dyDescent="0.25">
      <c r="A863" t="s">
        <v>1100</v>
      </c>
      <c r="B863" t="s">
        <v>7362</v>
      </c>
      <c r="C863" t="s">
        <v>1391</v>
      </c>
      <c r="D863" s="167">
        <v>45683.766666666699</v>
      </c>
      <c r="E863">
        <v>1</v>
      </c>
      <c r="F863" s="167">
        <v>45683.766666666699</v>
      </c>
      <c r="G863" s="167">
        <v>45683.784027777801</v>
      </c>
      <c r="H863" t="s">
        <v>7368</v>
      </c>
      <c r="I863" t="s">
        <v>1440</v>
      </c>
      <c r="J863">
        <v>6</v>
      </c>
      <c r="K863">
        <v>1</v>
      </c>
      <c r="L863" t="s">
        <v>1110</v>
      </c>
      <c r="M863" t="s">
        <v>1429</v>
      </c>
      <c r="N863" t="s">
        <v>1253</v>
      </c>
      <c r="O863" t="s">
        <v>1254</v>
      </c>
      <c r="P863" t="s">
        <v>1260</v>
      </c>
      <c r="Q863" t="s">
        <v>1261</v>
      </c>
      <c r="R863" t="s">
        <v>0</v>
      </c>
      <c r="T863" t="s">
        <v>7364</v>
      </c>
      <c r="U863">
        <v>75.599999999999994</v>
      </c>
      <c r="V863" t="s">
        <v>1780</v>
      </c>
      <c r="X863">
        <v>0</v>
      </c>
      <c r="Y863">
        <v>0</v>
      </c>
      <c r="AA863">
        <v>0</v>
      </c>
      <c r="AB863">
        <v>75.599999999999994</v>
      </c>
      <c r="AG863">
        <v>2025</v>
      </c>
      <c r="AH863">
        <v>1</v>
      </c>
      <c r="AI863" t="s">
        <v>7355</v>
      </c>
      <c r="AK863" t="s">
        <v>1515</v>
      </c>
    </row>
    <row r="864" spans="1:38" x14ac:dyDescent="0.25">
      <c r="A864" t="s">
        <v>1100</v>
      </c>
      <c r="B864" t="s">
        <v>7362</v>
      </c>
      <c r="C864" t="s">
        <v>1391</v>
      </c>
      <c r="D864" s="167">
        <v>45683.766666666699</v>
      </c>
      <c r="E864">
        <v>1</v>
      </c>
      <c r="F864" s="167">
        <v>45683.766666666699</v>
      </c>
      <c r="G864" s="167">
        <v>45683.784027777801</v>
      </c>
      <c r="H864" t="s">
        <v>7369</v>
      </c>
      <c r="I864" t="s">
        <v>1441</v>
      </c>
      <c r="J864">
        <v>6</v>
      </c>
      <c r="K864">
        <v>1</v>
      </c>
      <c r="L864" t="s">
        <v>1110</v>
      </c>
      <c r="M864" t="s">
        <v>1429</v>
      </c>
      <c r="N864" t="s">
        <v>1253</v>
      </c>
      <c r="O864" t="s">
        <v>1254</v>
      </c>
      <c r="P864" t="s">
        <v>1260</v>
      </c>
      <c r="Q864" t="s">
        <v>1261</v>
      </c>
      <c r="R864" t="s">
        <v>0</v>
      </c>
      <c r="T864" t="s">
        <v>7364</v>
      </c>
      <c r="U864">
        <v>56.7</v>
      </c>
      <c r="V864" t="s">
        <v>1780</v>
      </c>
      <c r="X864">
        <v>0</v>
      </c>
      <c r="Y864">
        <v>0</v>
      </c>
      <c r="AA864">
        <v>0</v>
      </c>
      <c r="AB864">
        <v>56.7</v>
      </c>
      <c r="AG864">
        <v>2025</v>
      </c>
      <c r="AH864">
        <v>1</v>
      </c>
      <c r="AI864" t="s">
        <v>7355</v>
      </c>
      <c r="AK864" t="s">
        <v>1515</v>
      </c>
    </row>
    <row r="865" spans="1:37" x14ac:dyDescent="0.25">
      <c r="A865" t="s">
        <v>1100</v>
      </c>
      <c r="B865" t="s">
        <v>7370</v>
      </c>
      <c r="C865" t="s">
        <v>1347</v>
      </c>
      <c r="D865" s="167">
        <v>45683.784027777801</v>
      </c>
      <c r="E865">
        <v>1</v>
      </c>
      <c r="F865" s="167">
        <v>45683.784027777801</v>
      </c>
      <c r="G865" s="167">
        <v>45683.805555555598</v>
      </c>
      <c r="H865" t="s">
        <v>7371</v>
      </c>
      <c r="I865" t="s">
        <v>1424</v>
      </c>
      <c r="J865">
        <v>6</v>
      </c>
      <c r="K865">
        <v>1</v>
      </c>
      <c r="L865" t="s">
        <v>1110</v>
      </c>
      <c r="M865" t="s">
        <v>1429</v>
      </c>
      <c r="N865" t="s">
        <v>1256</v>
      </c>
      <c r="O865" t="s">
        <v>1257</v>
      </c>
      <c r="P865" t="s">
        <v>1256</v>
      </c>
      <c r="Q865" t="s">
        <v>1257</v>
      </c>
      <c r="R865" t="s">
        <v>0</v>
      </c>
      <c r="T865" t="s">
        <v>7372</v>
      </c>
      <c r="U865">
        <v>44.8</v>
      </c>
      <c r="V865" t="s">
        <v>1752</v>
      </c>
      <c r="X865">
        <v>0</v>
      </c>
      <c r="Y865">
        <v>0</v>
      </c>
      <c r="AA865">
        <v>0</v>
      </c>
      <c r="AB865">
        <v>44.8</v>
      </c>
      <c r="AG865">
        <v>2025</v>
      </c>
      <c r="AH865">
        <v>1</v>
      </c>
      <c r="AI865" t="s">
        <v>6266</v>
      </c>
      <c r="AK865" t="s">
        <v>1515</v>
      </c>
    </row>
    <row r="866" spans="1:37" x14ac:dyDescent="0.25">
      <c r="A866" t="s">
        <v>1100</v>
      </c>
      <c r="B866" t="s">
        <v>7370</v>
      </c>
      <c r="C866" t="s">
        <v>1347</v>
      </c>
      <c r="D866" s="167">
        <v>45683.784027777801</v>
      </c>
      <c r="E866">
        <v>1</v>
      </c>
      <c r="F866" s="167">
        <v>45683.784027777801</v>
      </c>
      <c r="G866" s="167">
        <v>45683.805555555598</v>
      </c>
      <c r="H866" t="s">
        <v>7373</v>
      </c>
      <c r="I866" t="s">
        <v>1492</v>
      </c>
      <c r="J866">
        <v>6</v>
      </c>
      <c r="K866">
        <v>1</v>
      </c>
      <c r="L866" t="s">
        <v>1110</v>
      </c>
      <c r="M866" t="s">
        <v>1429</v>
      </c>
      <c r="N866" t="s">
        <v>1256</v>
      </c>
      <c r="O866" t="s">
        <v>1257</v>
      </c>
      <c r="P866" t="s">
        <v>1256</v>
      </c>
      <c r="Q866" t="s">
        <v>1257</v>
      </c>
      <c r="R866" t="s">
        <v>0</v>
      </c>
      <c r="T866" t="s">
        <v>7372</v>
      </c>
      <c r="U866">
        <v>1565.6</v>
      </c>
      <c r="V866" t="s">
        <v>1752</v>
      </c>
      <c r="X866">
        <v>0</v>
      </c>
      <c r="Y866">
        <v>0</v>
      </c>
      <c r="AA866">
        <v>0</v>
      </c>
      <c r="AB866">
        <v>1565.6</v>
      </c>
      <c r="AG866">
        <v>2025</v>
      </c>
      <c r="AH866">
        <v>1</v>
      </c>
      <c r="AI866" t="s">
        <v>6266</v>
      </c>
      <c r="AK866" t="s">
        <v>1515</v>
      </c>
    </row>
    <row r="867" spans="1:37" x14ac:dyDescent="0.25">
      <c r="A867" t="s">
        <v>1100</v>
      </c>
      <c r="B867" t="s">
        <v>7370</v>
      </c>
      <c r="C867" t="s">
        <v>1347</v>
      </c>
      <c r="D867" s="167">
        <v>45683.784027777801</v>
      </c>
      <c r="E867">
        <v>1</v>
      </c>
      <c r="F867" s="167">
        <v>45683.784027777801</v>
      </c>
      <c r="G867" s="167">
        <v>45683.805555555598</v>
      </c>
      <c r="H867" t="s">
        <v>7374</v>
      </c>
      <c r="I867" t="s">
        <v>1492</v>
      </c>
      <c r="J867">
        <v>6</v>
      </c>
      <c r="K867">
        <v>1</v>
      </c>
      <c r="L867" t="s">
        <v>1110</v>
      </c>
      <c r="M867" t="s">
        <v>1429</v>
      </c>
      <c r="N867" t="s">
        <v>1256</v>
      </c>
      <c r="O867" t="s">
        <v>1257</v>
      </c>
      <c r="P867" t="s">
        <v>1256</v>
      </c>
      <c r="Q867" t="s">
        <v>1257</v>
      </c>
      <c r="R867" t="s">
        <v>0</v>
      </c>
      <c r="T867" t="s">
        <v>7372</v>
      </c>
      <c r="U867">
        <v>1565.6</v>
      </c>
      <c r="V867" t="s">
        <v>1752</v>
      </c>
      <c r="X867">
        <v>0</v>
      </c>
      <c r="Y867">
        <v>0</v>
      </c>
      <c r="AA867">
        <v>0</v>
      </c>
      <c r="AB867">
        <v>1565.6</v>
      </c>
      <c r="AG867">
        <v>2025</v>
      </c>
      <c r="AH867">
        <v>1</v>
      </c>
      <c r="AI867" t="s">
        <v>6266</v>
      </c>
      <c r="AK867" t="s">
        <v>1515</v>
      </c>
    </row>
    <row r="868" spans="1:37" x14ac:dyDescent="0.25">
      <c r="A868" t="s">
        <v>1100</v>
      </c>
      <c r="B868" t="s">
        <v>7375</v>
      </c>
      <c r="C868" t="s">
        <v>2506</v>
      </c>
      <c r="D868" s="167">
        <v>45683.7902777778</v>
      </c>
      <c r="E868">
        <v>1</v>
      </c>
      <c r="F868" s="167">
        <v>45683.7902777778</v>
      </c>
      <c r="G868" s="167">
        <v>45683.811111111099</v>
      </c>
      <c r="H868" t="s">
        <v>7376</v>
      </c>
      <c r="I868" t="s">
        <v>1438</v>
      </c>
      <c r="J868">
        <v>6</v>
      </c>
      <c r="K868">
        <v>1</v>
      </c>
      <c r="L868" t="s">
        <v>1105</v>
      </c>
      <c r="M868" t="s">
        <v>1425</v>
      </c>
      <c r="N868" t="s">
        <v>1106</v>
      </c>
      <c r="O868" t="s">
        <v>1107</v>
      </c>
      <c r="P868" t="s">
        <v>1108</v>
      </c>
      <c r="Q868" t="s">
        <v>1109</v>
      </c>
      <c r="R868" t="s">
        <v>0</v>
      </c>
      <c r="U868">
        <v>56</v>
      </c>
      <c r="V868" t="s">
        <v>1729</v>
      </c>
      <c r="X868">
        <v>0</v>
      </c>
      <c r="Y868">
        <v>0</v>
      </c>
      <c r="AA868">
        <v>0</v>
      </c>
      <c r="AB868">
        <v>56</v>
      </c>
      <c r="AG868">
        <v>2025</v>
      </c>
      <c r="AH868">
        <v>1</v>
      </c>
      <c r="AI868" t="s">
        <v>6367</v>
      </c>
      <c r="AK868" t="s">
        <v>1515</v>
      </c>
    </row>
    <row r="869" spans="1:37" x14ac:dyDescent="0.25">
      <c r="A869" t="s">
        <v>1100</v>
      </c>
      <c r="B869" t="s">
        <v>7375</v>
      </c>
      <c r="C869" t="s">
        <v>2506</v>
      </c>
      <c r="D869" s="167">
        <v>45683.7902777778</v>
      </c>
      <c r="E869">
        <v>1</v>
      </c>
      <c r="F869" s="167">
        <v>45683.7902777778</v>
      </c>
      <c r="G869" s="167">
        <v>45683.811111111099</v>
      </c>
      <c r="H869" t="s">
        <v>7377</v>
      </c>
      <c r="I869" t="s">
        <v>1440</v>
      </c>
      <c r="J869">
        <v>6</v>
      </c>
      <c r="K869">
        <v>1</v>
      </c>
      <c r="L869" t="s">
        <v>1105</v>
      </c>
      <c r="M869" t="s">
        <v>1425</v>
      </c>
      <c r="N869" t="s">
        <v>1106</v>
      </c>
      <c r="O869" t="s">
        <v>1107</v>
      </c>
      <c r="P869" t="s">
        <v>1108</v>
      </c>
      <c r="Q869" t="s">
        <v>1109</v>
      </c>
      <c r="R869" t="s">
        <v>0</v>
      </c>
      <c r="U869">
        <v>70</v>
      </c>
      <c r="V869" t="s">
        <v>1729</v>
      </c>
      <c r="X869">
        <v>0</v>
      </c>
      <c r="Y869">
        <v>0</v>
      </c>
      <c r="AA869">
        <v>0</v>
      </c>
      <c r="AB869">
        <v>70</v>
      </c>
      <c r="AG869">
        <v>2025</v>
      </c>
      <c r="AH869">
        <v>1</v>
      </c>
      <c r="AI869" t="s">
        <v>6367</v>
      </c>
      <c r="AK869" t="s">
        <v>1515</v>
      </c>
    </row>
    <row r="870" spans="1:37" x14ac:dyDescent="0.25">
      <c r="A870" t="s">
        <v>1100</v>
      </c>
      <c r="B870" t="s">
        <v>7375</v>
      </c>
      <c r="C870" t="s">
        <v>2506</v>
      </c>
      <c r="D870" s="167">
        <v>45683.7902777778</v>
      </c>
      <c r="E870">
        <v>1</v>
      </c>
      <c r="F870" s="167">
        <v>45683.7902777778</v>
      </c>
      <c r="G870" s="167">
        <v>45683.811111111099</v>
      </c>
      <c r="H870" t="s">
        <v>7378</v>
      </c>
      <c r="I870" t="s">
        <v>1441</v>
      </c>
      <c r="J870">
        <v>6</v>
      </c>
      <c r="K870">
        <v>1</v>
      </c>
      <c r="L870" t="s">
        <v>1105</v>
      </c>
      <c r="M870" t="s">
        <v>1425</v>
      </c>
      <c r="N870" t="s">
        <v>1106</v>
      </c>
      <c r="O870" t="s">
        <v>1107</v>
      </c>
      <c r="P870" t="s">
        <v>1108</v>
      </c>
      <c r="Q870" t="s">
        <v>1109</v>
      </c>
      <c r="R870" t="s">
        <v>0</v>
      </c>
      <c r="U870">
        <v>52.5</v>
      </c>
      <c r="V870" t="s">
        <v>1729</v>
      </c>
      <c r="X870">
        <v>0</v>
      </c>
      <c r="Y870">
        <v>0</v>
      </c>
      <c r="AA870">
        <v>0</v>
      </c>
      <c r="AB870">
        <v>52.5</v>
      </c>
      <c r="AG870">
        <v>2025</v>
      </c>
      <c r="AH870">
        <v>1</v>
      </c>
      <c r="AI870" t="s">
        <v>6367</v>
      </c>
      <c r="AK870" t="s">
        <v>1515</v>
      </c>
    </row>
    <row r="871" spans="1:37" x14ac:dyDescent="0.25">
      <c r="A871" t="s">
        <v>1100</v>
      </c>
      <c r="B871" t="s">
        <v>7379</v>
      </c>
      <c r="C871" t="s">
        <v>6722</v>
      </c>
      <c r="D871" s="167">
        <v>45683.802777777797</v>
      </c>
      <c r="E871">
        <v>1</v>
      </c>
      <c r="F871" s="167">
        <v>45683.802777777797</v>
      </c>
      <c r="G871" s="167">
        <v>45683.832638888904</v>
      </c>
      <c r="H871" t="s">
        <v>7380</v>
      </c>
      <c r="I871" t="s">
        <v>1424</v>
      </c>
      <c r="J871">
        <v>6</v>
      </c>
      <c r="K871">
        <v>1</v>
      </c>
      <c r="L871" t="s">
        <v>1300</v>
      </c>
      <c r="M871" t="s">
        <v>5911</v>
      </c>
      <c r="N871" t="s">
        <v>1166</v>
      </c>
      <c r="O871" t="s">
        <v>1167</v>
      </c>
      <c r="P871" t="s">
        <v>1166</v>
      </c>
      <c r="Q871" t="s">
        <v>1167</v>
      </c>
      <c r="R871" t="s">
        <v>0</v>
      </c>
      <c r="T871" t="s">
        <v>7381</v>
      </c>
      <c r="U871">
        <v>28</v>
      </c>
      <c r="V871" t="s">
        <v>1782</v>
      </c>
      <c r="X871">
        <v>0</v>
      </c>
      <c r="Y871">
        <v>0</v>
      </c>
      <c r="AA871">
        <v>0</v>
      </c>
      <c r="AB871">
        <v>28</v>
      </c>
      <c r="AG871">
        <v>2025</v>
      </c>
      <c r="AH871">
        <v>1</v>
      </c>
      <c r="AI871" t="s">
        <v>7382</v>
      </c>
      <c r="AK871" t="s">
        <v>1515</v>
      </c>
    </row>
    <row r="872" spans="1:37" x14ac:dyDescent="0.25">
      <c r="A872" t="s">
        <v>1100</v>
      </c>
      <c r="B872" t="s">
        <v>7379</v>
      </c>
      <c r="C872" t="s">
        <v>6722</v>
      </c>
      <c r="D872" s="167">
        <v>45683.802777777797</v>
      </c>
      <c r="E872">
        <v>1</v>
      </c>
      <c r="F872" s="167">
        <v>45683.802777777797</v>
      </c>
      <c r="G872" s="167">
        <v>45683.832638888904</v>
      </c>
      <c r="H872" t="s">
        <v>7383</v>
      </c>
      <c r="I872" t="s">
        <v>1465</v>
      </c>
      <c r="J872">
        <v>6</v>
      </c>
      <c r="K872">
        <v>1</v>
      </c>
      <c r="L872" t="s">
        <v>1300</v>
      </c>
      <c r="M872" t="s">
        <v>5911</v>
      </c>
      <c r="N872" t="s">
        <v>1166</v>
      </c>
      <c r="O872" t="s">
        <v>1167</v>
      </c>
      <c r="P872" t="s">
        <v>1166</v>
      </c>
      <c r="Q872" t="s">
        <v>1167</v>
      </c>
      <c r="R872" t="s">
        <v>0</v>
      </c>
      <c r="T872" t="s">
        <v>7381</v>
      </c>
      <c r="U872">
        <v>532</v>
      </c>
      <c r="V872" t="s">
        <v>1782</v>
      </c>
      <c r="X872">
        <v>0</v>
      </c>
      <c r="Y872">
        <v>0</v>
      </c>
      <c r="AA872">
        <v>0</v>
      </c>
      <c r="AB872">
        <v>532</v>
      </c>
      <c r="AG872">
        <v>2025</v>
      </c>
      <c r="AH872">
        <v>1</v>
      </c>
      <c r="AI872" t="s">
        <v>7382</v>
      </c>
      <c r="AK872" t="s">
        <v>1515</v>
      </c>
    </row>
    <row r="873" spans="1:37" x14ac:dyDescent="0.25">
      <c r="A873" t="s">
        <v>1100</v>
      </c>
      <c r="B873" t="s">
        <v>7384</v>
      </c>
      <c r="C873" t="s">
        <v>1176</v>
      </c>
      <c r="D873" s="167">
        <v>45684.467361111099</v>
      </c>
      <c r="E873">
        <v>1</v>
      </c>
      <c r="F873" s="167">
        <v>45684.467361111099</v>
      </c>
      <c r="G873" s="167">
        <v>45684.497222222199</v>
      </c>
      <c r="H873" t="s">
        <v>7385</v>
      </c>
      <c r="I873" t="s">
        <v>1430</v>
      </c>
      <c r="J873">
        <v>6</v>
      </c>
      <c r="K873">
        <v>1</v>
      </c>
      <c r="L873" t="s">
        <v>1111</v>
      </c>
      <c r="M873" t="s">
        <v>1437</v>
      </c>
      <c r="N873" t="s">
        <v>1106</v>
      </c>
      <c r="O873" t="s">
        <v>1107</v>
      </c>
      <c r="P873" t="s">
        <v>1108</v>
      </c>
      <c r="Q873" t="s">
        <v>1109</v>
      </c>
      <c r="R873" t="s">
        <v>0</v>
      </c>
      <c r="U873">
        <v>70</v>
      </c>
      <c r="V873" t="s">
        <v>7386</v>
      </c>
      <c r="X873">
        <v>0</v>
      </c>
      <c r="Y873">
        <v>0</v>
      </c>
      <c r="AA873">
        <v>0</v>
      </c>
      <c r="AB873">
        <v>70</v>
      </c>
      <c r="AG873">
        <v>2025</v>
      </c>
      <c r="AH873">
        <v>1</v>
      </c>
      <c r="AI873" t="s">
        <v>7310</v>
      </c>
      <c r="AK873" t="s">
        <v>1515</v>
      </c>
    </row>
    <row r="874" spans="1:37" x14ac:dyDescent="0.25">
      <c r="A874" t="s">
        <v>1100</v>
      </c>
      <c r="B874" t="s">
        <v>7384</v>
      </c>
      <c r="C874" t="s">
        <v>1176</v>
      </c>
      <c r="D874" s="167">
        <v>45684.467361111099</v>
      </c>
      <c r="E874">
        <v>1</v>
      </c>
      <c r="F874" s="167">
        <v>45684.467361111099</v>
      </c>
      <c r="G874" s="167">
        <v>45684.497222222199</v>
      </c>
      <c r="H874" t="s">
        <v>7387</v>
      </c>
      <c r="I874" t="s">
        <v>1424</v>
      </c>
      <c r="J874">
        <v>6</v>
      </c>
      <c r="K874">
        <v>1</v>
      </c>
      <c r="L874" t="s">
        <v>1111</v>
      </c>
      <c r="M874" t="s">
        <v>1437</v>
      </c>
      <c r="N874" t="s">
        <v>1106</v>
      </c>
      <c r="O874" t="s">
        <v>1107</v>
      </c>
      <c r="P874" t="s">
        <v>1108</v>
      </c>
      <c r="Q874" t="s">
        <v>1109</v>
      </c>
      <c r="R874" t="s">
        <v>0</v>
      </c>
      <c r="U874">
        <v>0</v>
      </c>
      <c r="V874" t="s">
        <v>7386</v>
      </c>
      <c r="X874">
        <v>0</v>
      </c>
      <c r="Y874">
        <v>0</v>
      </c>
      <c r="AA874">
        <v>0</v>
      </c>
      <c r="AB874">
        <v>0</v>
      </c>
      <c r="AG874">
        <v>2025</v>
      </c>
      <c r="AH874">
        <v>1</v>
      </c>
      <c r="AI874" t="s">
        <v>7310</v>
      </c>
      <c r="AK874" t="s">
        <v>1515</v>
      </c>
    </row>
    <row r="875" spans="1:37" x14ac:dyDescent="0.25">
      <c r="A875" t="s">
        <v>1100</v>
      </c>
      <c r="B875" t="s">
        <v>7384</v>
      </c>
      <c r="C875" t="s">
        <v>1176</v>
      </c>
      <c r="D875" s="167">
        <v>45684.467361111099</v>
      </c>
      <c r="E875">
        <v>1</v>
      </c>
      <c r="F875" s="167">
        <v>45684.467361111099</v>
      </c>
      <c r="G875" s="167">
        <v>45684.497222222199</v>
      </c>
      <c r="H875" t="s">
        <v>7388</v>
      </c>
      <c r="I875" t="s">
        <v>1431</v>
      </c>
      <c r="J875">
        <v>6</v>
      </c>
      <c r="K875">
        <v>1</v>
      </c>
      <c r="L875" t="s">
        <v>1111</v>
      </c>
      <c r="M875" t="s">
        <v>1437</v>
      </c>
      <c r="N875" t="s">
        <v>1106</v>
      </c>
      <c r="O875" t="s">
        <v>1107</v>
      </c>
      <c r="P875" t="s">
        <v>1108</v>
      </c>
      <c r="Q875" t="s">
        <v>1109</v>
      </c>
      <c r="R875" t="s">
        <v>0</v>
      </c>
      <c r="U875">
        <v>105</v>
      </c>
      <c r="V875" t="s">
        <v>7386</v>
      </c>
      <c r="X875">
        <v>0</v>
      </c>
      <c r="Y875">
        <v>0</v>
      </c>
      <c r="AA875">
        <v>0</v>
      </c>
      <c r="AB875">
        <v>105</v>
      </c>
      <c r="AG875">
        <v>2025</v>
      </c>
      <c r="AH875">
        <v>1</v>
      </c>
      <c r="AI875" t="s">
        <v>7310</v>
      </c>
      <c r="AK875" t="s">
        <v>1515</v>
      </c>
    </row>
    <row r="876" spans="1:37" x14ac:dyDescent="0.25">
      <c r="A876" t="s">
        <v>1100</v>
      </c>
      <c r="B876" t="s">
        <v>7384</v>
      </c>
      <c r="C876" t="s">
        <v>1176</v>
      </c>
      <c r="D876" s="167">
        <v>45684.467361111099</v>
      </c>
      <c r="E876">
        <v>1</v>
      </c>
      <c r="F876" s="167">
        <v>45684.467361111099</v>
      </c>
      <c r="G876" s="167">
        <v>45684.497222222199</v>
      </c>
      <c r="H876" t="s">
        <v>7389</v>
      </c>
      <c r="I876" t="s">
        <v>1469</v>
      </c>
      <c r="J876">
        <v>6</v>
      </c>
      <c r="K876">
        <v>1</v>
      </c>
      <c r="L876" t="s">
        <v>1111</v>
      </c>
      <c r="M876" t="s">
        <v>1437</v>
      </c>
      <c r="N876" t="s">
        <v>1106</v>
      </c>
      <c r="O876" t="s">
        <v>1107</v>
      </c>
      <c r="P876" t="s">
        <v>1108</v>
      </c>
      <c r="Q876" t="s">
        <v>1109</v>
      </c>
      <c r="R876" t="s">
        <v>0</v>
      </c>
      <c r="U876">
        <v>175</v>
      </c>
      <c r="V876" t="s">
        <v>7386</v>
      </c>
      <c r="X876">
        <v>0</v>
      </c>
      <c r="Y876">
        <v>0</v>
      </c>
      <c r="AA876">
        <v>0</v>
      </c>
      <c r="AB876">
        <v>175</v>
      </c>
      <c r="AG876">
        <v>2025</v>
      </c>
      <c r="AH876">
        <v>1</v>
      </c>
      <c r="AI876" t="s">
        <v>7310</v>
      </c>
      <c r="AK876" t="s">
        <v>1515</v>
      </c>
    </row>
    <row r="877" spans="1:37" x14ac:dyDescent="0.25">
      <c r="A877" t="s">
        <v>1100</v>
      </c>
      <c r="B877" t="s">
        <v>7384</v>
      </c>
      <c r="C877" t="s">
        <v>1176</v>
      </c>
      <c r="D877" s="167">
        <v>45684.467361111099</v>
      </c>
      <c r="E877">
        <v>1</v>
      </c>
      <c r="F877" s="167">
        <v>45684.467361111099</v>
      </c>
      <c r="G877" s="167">
        <v>45684.497222222199</v>
      </c>
      <c r="H877" t="s">
        <v>7390</v>
      </c>
      <c r="I877" t="s">
        <v>1469</v>
      </c>
      <c r="J877">
        <v>6</v>
      </c>
      <c r="K877">
        <v>1</v>
      </c>
      <c r="L877" t="s">
        <v>1111</v>
      </c>
      <c r="M877" t="s">
        <v>1437</v>
      </c>
      <c r="N877" t="s">
        <v>1106</v>
      </c>
      <c r="O877" t="s">
        <v>1107</v>
      </c>
      <c r="P877" t="s">
        <v>1108</v>
      </c>
      <c r="Q877" t="s">
        <v>1109</v>
      </c>
      <c r="R877" t="s">
        <v>0</v>
      </c>
      <c r="U877">
        <v>175</v>
      </c>
      <c r="V877" t="s">
        <v>7386</v>
      </c>
      <c r="X877">
        <v>0</v>
      </c>
      <c r="Y877">
        <v>0</v>
      </c>
      <c r="AA877">
        <v>0</v>
      </c>
      <c r="AB877">
        <v>175</v>
      </c>
      <c r="AG877">
        <v>2025</v>
      </c>
      <c r="AH877">
        <v>1</v>
      </c>
      <c r="AI877" t="s">
        <v>7310</v>
      </c>
      <c r="AK877" t="s">
        <v>1515</v>
      </c>
    </row>
    <row r="878" spans="1:37" x14ac:dyDescent="0.25">
      <c r="A878" t="s">
        <v>1100</v>
      </c>
      <c r="B878" t="s">
        <v>7384</v>
      </c>
      <c r="C878" t="s">
        <v>1176</v>
      </c>
      <c r="D878" s="167">
        <v>45684.467361111099</v>
      </c>
      <c r="E878">
        <v>1</v>
      </c>
      <c r="F878" s="167">
        <v>45684.467361111099</v>
      </c>
      <c r="G878" s="167">
        <v>45684.497222222199</v>
      </c>
      <c r="H878" t="s">
        <v>7391</v>
      </c>
      <c r="I878" t="s">
        <v>1469</v>
      </c>
      <c r="J878">
        <v>6</v>
      </c>
      <c r="K878">
        <v>1</v>
      </c>
      <c r="L878" t="s">
        <v>1111</v>
      </c>
      <c r="M878" t="s">
        <v>1437</v>
      </c>
      <c r="N878" t="s">
        <v>1106</v>
      </c>
      <c r="O878" t="s">
        <v>1107</v>
      </c>
      <c r="P878" t="s">
        <v>1108</v>
      </c>
      <c r="Q878" t="s">
        <v>1109</v>
      </c>
      <c r="R878" t="s">
        <v>0</v>
      </c>
      <c r="U878">
        <v>175</v>
      </c>
      <c r="V878" t="s">
        <v>7386</v>
      </c>
      <c r="X878">
        <v>0</v>
      </c>
      <c r="Y878">
        <v>0</v>
      </c>
      <c r="AA878">
        <v>0</v>
      </c>
      <c r="AB878">
        <v>175</v>
      </c>
      <c r="AG878">
        <v>2025</v>
      </c>
      <c r="AH878">
        <v>1</v>
      </c>
      <c r="AI878" t="s">
        <v>7310</v>
      </c>
      <c r="AK878" t="s">
        <v>1515</v>
      </c>
    </row>
    <row r="879" spans="1:37" x14ac:dyDescent="0.25">
      <c r="A879" t="s">
        <v>1100</v>
      </c>
      <c r="B879" t="s">
        <v>7384</v>
      </c>
      <c r="C879" t="s">
        <v>1176</v>
      </c>
      <c r="D879" s="167">
        <v>45684.467361111099</v>
      </c>
      <c r="E879">
        <v>1</v>
      </c>
      <c r="F879" s="167">
        <v>45684.467361111099</v>
      </c>
      <c r="G879" s="167">
        <v>45684.497222222199</v>
      </c>
      <c r="H879" t="s">
        <v>7392</v>
      </c>
      <c r="I879" t="s">
        <v>1518</v>
      </c>
      <c r="J879">
        <v>6</v>
      </c>
      <c r="K879">
        <v>1</v>
      </c>
      <c r="L879" t="s">
        <v>1111</v>
      </c>
      <c r="M879" t="s">
        <v>1437</v>
      </c>
      <c r="N879" t="s">
        <v>1106</v>
      </c>
      <c r="O879" t="s">
        <v>1107</v>
      </c>
      <c r="P879" t="s">
        <v>1108</v>
      </c>
      <c r="Q879" t="s">
        <v>1109</v>
      </c>
      <c r="R879" t="s">
        <v>0</v>
      </c>
      <c r="U879">
        <v>70</v>
      </c>
      <c r="V879" t="s">
        <v>7386</v>
      </c>
      <c r="X879">
        <v>0</v>
      </c>
      <c r="Y879">
        <v>0</v>
      </c>
      <c r="AA879">
        <v>0</v>
      </c>
      <c r="AB879">
        <v>70</v>
      </c>
      <c r="AG879">
        <v>2025</v>
      </c>
      <c r="AH879">
        <v>1</v>
      </c>
      <c r="AI879" t="s">
        <v>7310</v>
      </c>
      <c r="AK879" t="s">
        <v>1515</v>
      </c>
    </row>
    <row r="880" spans="1:37" x14ac:dyDescent="0.25">
      <c r="A880" t="s">
        <v>1100</v>
      </c>
      <c r="B880" t="s">
        <v>7393</v>
      </c>
      <c r="C880" t="s">
        <v>7394</v>
      </c>
      <c r="D880" s="167">
        <v>45684.497222222199</v>
      </c>
      <c r="E880">
        <v>1</v>
      </c>
      <c r="F880" s="167">
        <v>45684.497222222199</v>
      </c>
      <c r="G880" s="167">
        <v>45684.523611111101</v>
      </c>
      <c r="H880" t="s">
        <v>7395</v>
      </c>
      <c r="I880" t="s">
        <v>1430</v>
      </c>
      <c r="J880">
        <v>6</v>
      </c>
      <c r="K880">
        <v>1</v>
      </c>
      <c r="L880" t="s">
        <v>1110</v>
      </c>
      <c r="M880" t="s">
        <v>1429</v>
      </c>
      <c r="N880" t="s">
        <v>1102</v>
      </c>
      <c r="O880" t="s">
        <v>1103</v>
      </c>
      <c r="P880" t="s">
        <v>1102</v>
      </c>
      <c r="Q880" t="s">
        <v>1103</v>
      </c>
      <c r="R880" t="s">
        <v>0</v>
      </c>
      <c r="T880" t="s">
        <v>7396</v>
      </c>
      <c r="U880">
        <v>48</v>
      </c>
      <c r="V880" t="s">
        <v>7397</v>
      </c>
      <c r="X880">
        <v>0</v>
      </c>
      <c r="Y880">
        <v>0</v>
      </c>
      <c r="AA880">
        <v>0</v>
      </c>
      <c r="AB880">
        <v>48</v>
      </c>
      <c r="AG880">
        <v>2025</v>
      </c>
      <c r="AH880">
        <v>1</v>
      </c>
      <c r="AI880" t="s">
        <v>6311</v>
      </c>
      <c r="AK880" t="s">
        <v>1515</v>
      </c>
    </row>
    <row r="881" spans="1:37" x14ac:dyDescent="0.25">
      <c r="A881" t="s">
        <v>1100</v>
      </c>
      <c r="B881" t="s">
        <v>7393</v>
      </c>
      <c r="C881" t="s">
        <v>7394</v>
      </c>
      <c r="D881" s="167">
        <v>45684.497222222199</v>
      </c>
      <c r="E881">
        <v>1</v>
      </c>
      <c r="F881" s="167">
        <v>45684.497222222199</v>
      </c>
      <c r="G881" s="167">
        <v>45684.523611111101</v>
      </c>
      <c r="H881" t="s">
        <v>7398</v>
      </c>
      <c r="I881" t="s">
        <v>1424</v>
      </c>
      <c r="J881">
        <v>6</v>
      </c>
      <c r="K881">
        <v>1</v>
      </c>
      <c r="L881" t="s">
        <v>1110</v>
      </c>
      <c r="M881" t="s">
        <v>1429</v>
      </c>
      <c r="N881" t="s">
        <v>1102</v>
      </c>
      <c r="O881" t="s">
        <v>1103</v>
      </c>
      <c r="P881" t="s">
        <v>1102</v>
      </c>
      <c r="Q881" t="s">
        <v>1103</v>
      </c>
      <c r="R881" t="s">
        <v>0</v>
      </c>
      <c r="U881">
        <v>0</v>
      </c>
      <c r="V881" t="s">
        <v>7397</v>
      </c>
      <c r="X881">
        <v>0</v>
      </c>
      <c r="Y881">
        <v>0</v>
      </c>
      <c r="AA881">
        <v>0</v>
      </c>
      <c r="AB881">
        <v>0</v>
      </c>
      <c r="AG881">
        <v>2025</v>
      </c>
      <c r="AH881">
        <v>1</v>
      </c>
      <c r="AI881" t="s">
        <v>6311</v>
      </c>
      <c r="AK881" t="s">
        <v>1515</v>
      </c>
    </row>
    <row r="882" spans="1:37" x14ac:dyDescent="0.25">
      <c r="A882" t="s">
        <v>1100</v>
      </c>
      <c r="B882" t="s">
        <v>7393</v>
      </c>
      <c r="C882" t="s">
        <v>7394</v>
      </c>
      <c r="D882" s="167">
        <v>45684.497222222199</v>
      </c>
      <c r="E882">
        <v>1</v>
      </c>
      <c r="F882" s="167">
        <v>45684.497222222199</v>
      </c>
      <c r="G882" s="167">
        <v>45684.523611111101</v>
      </c>
      <c r="H882" t="s">
        <v>7399</v>
      </c>
      <c r="I882" t="s">
        <v>1431</v>
      </c>
      <c r="J882">
        <v>6</v>
      </c>
      <c r="K882">
        <v>1</v>
      </c>
      <c r="L882" t="s">
        <v>1110</v>
      </c>
      <c r="M882" t="s">
        <v>1429</v>
      </c>
      <c r="N882" t="s">
        <v>1102</v>
      </c>
      <c r="O882" t="s">
        <v>1103</v>
      </c>
      <c r="P882" t="s">
        <v>1102</v>
      </c>
      <c r="Q882" t="s">
        <v>1103</v>
      </c>
      <c r="R882" t="s">
        <v>0</v>
      </c>
      <c r="T882" t="s">
        <v>7396</v>
      </c>
      <c r="U882">
        <v>72</v>
      </c>
      <c r="V882" t="s">
        <v>7397</v>
      </c>
      <c r="X882">
        <v>0</v>
      </c>
      <c r="Y882">
        <v>0</v>
      </c>
      <c r="AA882">
        <v>0</v>
      </c>
      <c r="AB882">
        <v>72</v>
      </c>
      <c r="AG882">
        <v>2025</v>
      </c>
      <c r="AH882">
        <v>1</v>
      </c>
      <c r="AI882" t="s">
        <v>6311</v>
      </c>
      <c r="AK882" t="s">
        <v>1515</v>
      </c>
    </row>
    <row r="883" spans="1:37" x14ac:dyDescent="0.25">
      <c r="A883" t="s">
        <v>1100</v>
      </c>
      <c r="B883" t="s">
        <v>7393</v>
      </c>
      <c r="C883" t="s">
        <v>7394</v>
      </c>
      <c r="D883" s="167">
        <v>45684.497222222199</v>
      </c>
      <c r="E883">
        <v>1</v>
      </c>
      <c r="F883" s="167">
        <v>45684.497222222199</v>
      </c>
      <c r="G883" s="167">
        <v>45684.523611111101</v>
      </c>
      <c r="H883" t="s">
        <v>7400</v>
      </c>
      <c r="I883" t="s">
        <v>1487</v>
      </c>
      <c r="J883">
        <v>6</v>
      </c>
      <c r="K883">
        <v>1</v>
      </c>
      <c r="L883" t="s">
        <v>1110</v>
      </c>
      <c r="M883" t="s">
        <v>1429</v>
      </c>
      <c r="N883" t="s">
        <v>1102</v>
      </c>
      <c r="O883" t="s">
        <v>1103</v>
      </c>
      <c r="P883" t="s">
        <v>1102</v>
      </c>
      <c r="Q883" t="s">
        <v>1103</v>
      </c>
      <c r="R883" t="s">
        <v>0</v>
      </c>
      <c r="T883" t="s">
        <v>7401</v>
      </c>
      <c r="U883">
        <v>144</v>
      </c>
      <c r="V883" t="s">
        <v>7397</v>
      </c>
      <c r="X883">
        <v>0</v>
      </c>
      <c r="Y883">
        <v>0</v>
      </c>
      <c r="AA883">
        <v>0</v>
      </c>
      <c r="AB883">
        <v>144</v>
      </c>
      <c r="AG883">
        <v>2025</v>
      </c>
      <c r="AH883">
        <v>1</v>
      </c>
      <c r="AI883" t="s">
        <v>6311</v>
      </c>
      <c r="AK883" t="s">
        <v>1515</v>
      </c>
    </row>
    <row r="884" spans="1:37" x14ac:dyDescent="0.25">
      <c r="A884" t="s">
        <v>1100</v>
      </c>
      <c r="B884" t="s">
        <v>7402</v>
      </c>
      <c r="C884" t="s">
        <v>7403</v>
      </c>
      <c r="D884" s="167">
        <v>45684.504166666702</v>
      </c>
      <c r="E884">
        <v>1</v>
      </c>
      <c r="F884" s="167">
        <v>45684.504166666702</v>
      </c>
      <c r="G884" s="167">
        <v>45684.5180555556</v>
      </c>
      <c r="H884" t="s">
        <v>7404</v>
      </c>
      <c r="I884" t="s">
        <v>1479</v>
      </c>
      <c r="J884">
        <v>6</v>
      </c>
      <c r="K884">
        <v>1</v>
      </c>
      <c r="L884" t="s">
        <v>1111</v>
      </c>
      <c r="M884" t="s">
        <v>1437</v>
      </c>
      <c r="N884" t="s">
        <v>1106</v>
      </c>
      <c r="O884" t="s">
        <v>1107</v>
      </c>
      <c r="P884" t="s">
        <v>1108</v>
      </c>
      <c r="Q884" t="s">
        <v>1109</v>
      </c>
      <c r="R884" t="s">
        <v>0</v>
      </c>
      <c r="U884">
        <v>175</v>
      </c>
      <c r="V884" t="s">
        <v>7405</v>
      </c>
      <c r="X884">
        <v>0</v>
      </c>
      <c r="Y884">
        <v>0</v>
      </c>
      <c r="AA884">
        <v>0</v>
      </c>
      <c r="AB884">
        <v>175</v>
      </c>
      <c r="AG884">
        <v>2025</v>
      </c>
      <c r="AH884">
        <v>1</v>
      </c>
      <c r="AI884" t="s">
        <v>7273</v>
      </c>
      <c r="AK884" t="s">
        <v>1515</v>
      </c>
    </row>
    <row r="885" spans="1:37" x14ac:dyDescent="0.25">
      <c r="A885" t="s">
        <v>1100</v>
      </c>
      <c r="B885" t="s">
        <v>7402</v>
      </c>
      <c r="C885" t="s">
        <v>7403</v>
      </c>
      <c r="D885" s="167">
        <v>45684.504166666702</v>
      </c>
      <c r="E885">
        <v>1</v>
      </c>
      <c r="F885" s="167">
        <v>45684.504166666702</v>
      </c>
      <c r="G885" s="167">
        <v>45684.5180555556</v>
      </c>
      <c r="H885" t="s">
        <v>7406</v>
      </c>
      <c r="I885" t="s">
        <v>1424</v>
      </c>
      <c r="J885">
        <v>6</v>
      </c>
      <c r="K885">
        <v>1</v>
      </c>
      <c r="L885" t="s">
        <v>1111</v>
      </c>
      <c r="M885" t="s">
        <v>1437</v>
      </c>
      <c r="N885" t="s">
        <v>1106</v>
      </c>
      <c r="O885" t="s">
        <v>1107</v>
      </c>
      <c r="P885" t="s">
        <v>1108</v>
      </c>
      <c r="Q885" t="s">
        <v>1109</v>
      </c>
      <c r="R885" t="s">
        <v>0</v>
      </c>
      <c r="U885">
        <v>0</v>
      </c>
      <c r="V885" t="s">
        <v>7405</v>
      </c>
      <c r="X885">
        <v>0</v>
      </c>
      <c r="Y885">
        <v>0</v>
      </c>
      <c r="AA885">
        <v>0</v>
      </c>
      <c r="AB885">
        <v>0</v>
      </c>
      <c r="AG885">
        <v>2025</v>
      </c>
      <c r="AH885">
        <v>1</v>
      </c>
      <c r="AI885" t="s">
        <v>7273</v>
      </c>
      <c r="AK885" t="s">
        <v>1515</v>
      </c>
    </row>
    <row r="886" spans="1:37" x14ac:dyDescent="0.25">
      <c r="A886" t="s">
        <v>1100</v>
      </c>
      <c r="B886" t="s">
        <v>7402</v>
      </c>
      <c r="C886" t="s">
        <v>7403</v>
      </c>
      <c r="D886" s="167">
        <v>45684.504166666702</v>
      </c>
      <c r="E886">
        <v>1</v>
      </c>
      <c r="F886" s="167">
        <v>45684.504166666702</v>
      </c>
      <c r="G886" s="167">
        <v>45684.5180555556</v>
      </c>
      <c r="H886" t="s">
        <v>7407</v>
      </c>
      <c r="I886" t="s">
        <v>1431</v>
      </c>
      <c r="J886">
        <v>6</v>
      </c>
      <c r="K886">
        <v>1</v>
      </c>
      <c r="L886" t="s">
        <v>1111</v>
      </c>
      <c r="M886" t="s">
        <v>1437</v>
      </c>
      <c r="N886" t="s">
        <v>1106</v>
      </c>
      <c r="O886" t="s">
        <v>1107</v>
      </c>
      <c r="P886" t="s">
        <v>1108</v>
      </c>
      <c r="Q886" t="s">
        <v>1109</v>
      </c>
      <c r="R886" t="s">
        <v>0</v>
      </c>
      <c r="U886">
        <v>105</v>
      </c>
      <c r="V886" t="s">
        <v>7405</v>
      </c>
      <c r="X886">
        <v>0</v>
      </c>
      <c r="Y886">
        <v>0</v>
      </c>
      <c r="AA886">
        <v>0</v>
      </c>
      <c r="AB886">
        <v>105</v>
      </c>
      <c r="AG886">
        <v>2025</v>
      </c>
      <c r="AH886">
        <v>1</v>
      </c>
      <c r="AI886" t="s">
        <v>7273</v>
      </c>
      <c r="AK886" t="s">
        <v>1515</v>
      </c>
    </row>
    <row r="887" spans="1:37" x14ac:dyDescent="0.25">
      <c r="A887" t="s">
        <v>1100</v>
      </c>
      <c r="B887" t="s">
        <v>7408</v>
      </c>
      <c r="C887" t="s">
        <v>1176</v>
      </c>
      <c r="D887" s="167">
        <v>45684.520138888904</v>
      </c>
      <c r="E887">
        <v>1</v>
      </c>
      <c r="F887" s="167">
        <v>45684.520138888904</v>
      </c>
      <c r="G887" s="167">
        <v>45684.527083333298</v>
      </c>
      <c r="H887" t="s">
        <v>7409</v>
      </c>
      <c r="I887" t="s">
        <v>1440</v>
      </c>
      <c r="J887">
        <v>6</v>
      </c>
      <c r="K887">
        <v>1</v>
      </c>
      <c r="L887" t="s">
        <v>1300</v>
      </c>
      <c r="M887" t="s">
        <v>5911</v>
      </c>
      <c r="N887" t="s">
        <v>1106</v>
      </c>
      <c r="O887" t="s">
        <v>1107</v>
      </c>
      <c r="P887" t="s">
        <v>1108</v>
      </c>
      <c r="Q887" t="s">
        <v>1109</v>
      </c>
      <c r="R887" t="s">
        <v>0</v>
      </c>
      <c r="U887">
        <v>70</v>
      </c>
      <c r="V887" t="s">
        <v>1722</v>
      </c>
      <c r="X887">
        <v>0</v>
      </c>
      <c r="Y887">
        <v>0</v>
      </c>
      <c r="AA887">
        <v>0</v>
      </c>
      <c r="AB887">
        <v>70</v>
      </c>
      <c r="AG887">
        <v>2025</v>
      </c>
      <c r="AH887">
        <v>1</v>
      </c>
      <c r="AI887" t="s">
        <v>7156</v>
      </c>
      <c r="AK887" t="s">
        <v>1515</v>
      </c>
    </row>
    <row r="888" spans="1:37" x14ac:dyDescent="0.25">
      <c r="A888" t="s">
        <v>1100</v>
      </c>
      <c r="B888" t="s">
        <v>7408</v>
      </c>
      <c r="C888" t="s">
        <v>1176</v>
      </c>
      <c r="D888" s="167">
        <v>45684.520138888904</v>
      </c>
      <c r="E888">
        <v>1</v>
      </c>
      <c r="F888" s="167">
        <v>45684.520138888904</v>
      </c>
      <c r="G888" s="167">
        <v>45684.527083333298</v>
      </c>
      <c r="H888" t="s">
        <v>7410</v>
      </c>
      <c r="I888" t="s">
        <v>1441</v>
      </c>
      <c r="J888">
        <v>6</v>
      </c>
      <c r="K888">
        <v>1</v>
      </c>
      <c r="L888" t="s">
        <v>1300</v>
      </c>
      <c r="M888" t="s">
        <v>5911</v>
      </c>
      <c r="N888" t="s">
        <v>1106</v>
      </c>
      <c r="O888" t="s">
        <v>1107</v>
      </c>
      <c r="P888" t="s">
        <v>1108</v>
      </c>
      <c r="Q888" t="s">
        <v>1109</v>
      </c>
      <c r="R888" t="s">
        <v>0</v>
      </c>
      <c r="U888">
        <v>52.5</v>
      </c>
      <c r="V888" t="s">
        <v>1722</v>
      </c>
      <c r="X888">
        <v>0</v>
      </c>
      <c r="Y888">
        <v>0</v>
      </c>
      <c r="AA888">
        <v>0</v>
      </c>
      <c r="AB888">
        <v>52.5</v>
      </c>
      <c r="AG888">
        <v>2025</v>
      </c>
      <c r="AH888">
        <v>1</v>
      </c>
      <c r="AI888" t="s">
        <v>7156</v>
      </c>
      <c r="AK888" t="s">
        <v>1515</v>
      </c>
    </row>
    <row r="889" spans="1:37" x14ac:dyDescent="0.25">
      <c r="A889" t="s">
        <v>1100</v>
      </c>
      <c r="B889" t="s">
        <v>7411</v>
      </c>
      <c r="C889" t="s">
        <v>7403</v>
      </c>
      <c r="D889" s="167">
        <v>45684.534027777801</v>
      </c>
      <c r="E889">
        <v>1</v>
      </c>
      <c r="F889" s="167">
        <v>45684.534027777801</v>
      </c>
      <c r="G889" s="167">
        <v>45684.543749999997</v>
      </c>
      <c r="H889" t="s">
        <v>7412</v>
      </c>
      <c r="I889" t="s">
        <v>1438</v>
      </c>
      <c r="J889">
        <v>6</v>
      </c>
      <c r="K889">
        <v>1</v>
      </c>
      <c r="L889" t="s">
        <v>1300</v>
      </c>
      <c r="M889" t="s">
        <v>5911</v>
      </c>
      <c r="N889" t="s">
        <v>1106</v>
      </c>
      <c r="O889" t="s">
        <v>1107</v>
      </c>
      <c r="P889" t="s">
        <v>1108</v>
      </c>
      <c r="Q889" t="s">
        <v>1109</v>
      </c>
      <c r="R889" t="s">
        <v>0</v>
      </c>
      <c r="U889">
        <v>56</v>
      </c>
      <c r="V889" t="s">
        <v>1722</v>
      </c>
      <c r="X889">
        <v>0</v>
      </c>
      <c r="Y889">
        <v>0</v>
      </c>
      <c r="AA889">
        <v>0</v>
      </c>
      <c r="AB889">
        <v>56</v>
      </c>
      <c r="AG889">
        <v>2025</v>
      </c>
      <c r="AH889">
        <v>1</v>
      </c>
      <c r="AI889" t="s">
        <v>7156</v>
      </c>
      <c r="AK889" t="s">
        <v>1515</v>
      </c>
    </row>
    <row r="890" spans="1:37" x14ac:dyDescent="0.25">
      <c r="A890" t="s">
        <v>1100</v>
      </c>
      <c r="B890" t="s">
        <v>7411</v>
      </c>
      <c r="C890" t="s">
        <v>7403</v>
      </c>
      <c r="D890" s="167">
        <v>45684.534027777801</v>
      </c>
      <c r="E890">
        <v>1</v>
      </c>
      <c r="F890" s="167">
        <v>45684.534027777801</v>
      </c>
      <c r="G890" s="167">
        <v>45684.543749999997</v>
      </c>
      <c r="H890" t="s">
        <v>7413</v>
      </c>
      <c r="I890" t="s">
        <v>1440</v>
      </c>
      <c r="J890">
        <v>6</v>
      </c>
      <c r="K890">
        <v>1</v>
      </c>
      <c r="L890" t="s">
        <v>1300</v>
      </c>
      <c r="M890" t="s">
        <v>5911</v>
      </c>
      <c r="N890" t="s">
        <v>1106</v>
      </c>
      <c r="O890" t="s">
        <v>1107</v>
      </c>
      <c r="P890" t="s">
        <v>1108</v>
      </c>
      <c r="Q890" t="s">
        <v>1109</v>
      </c>
      <c r="R890" t="s">
        <v>0</v>
      </c>
      <c r="U890">
        <v>70</v>
      </c>
      <c r="V890" t="s">
        <v>1722</v>
      </c>
      <c r="X890">
        <v>0</v>
      </c>
      <c r="Y890">
        <v>0</v>
      </c>
      <c r="AA890">
        <v>0</v>
      </c>
      <c r="AB890">
        <v>70</v>
      </c>
      <c r="AG890">
        <v>2025</v>
      </c>
      <c r="AH890">
        <v>1</v>
      </c>
      <c r="AI890" t="s">
        <v>7156</v>
      </c>
      <c r="AK890" t="s">
        <v>1515</v>
      </c>
    </row>
    <row r="891" spans="1:37" x14ac:dyDescent="0.25">
      <c r="A891" t="s">
        <v>1100</v>
      </c>
      <c r="B891" t="s">
        <v>7411</v>
      </c>
      <c r="C891" t="s">
        <v>7403</v>
      </c>
      <c r="D891" s="167">
        <v>45684.534027777801</v>
      </c>
      <c r="E891">
        <v>1</v>
      </c>
      <c r="F891" s="167">
        <v>45684.534027777801</v>
      </c>
      <c r="G891" s="167">
        <v>45684.543749999997</v>
      </c>
      <c r="H891" t="s">
        <v>7414</v>
      </c>
      <c r="I891" t="s">
        <v>1441</v>
      </c>
      <c r="J891">
        <v>6</v>
      </c>
      <c r="K891">
        <v>1</v>
      </c>
      <c r="L891" t="s">
        <v>1300</v>
      </c>
      <c r="M891" t="s">
        <v>5911</v>
      </c>
      <c r="N891" t="s">
        <v>1106</v>
      </c>
      <c r="O891" t="s">
        <v>1107</v>
      </c>
      <c r="P891" t="s">
        <v>1108</v>
      </c>
      <c r="Q891" t="s">
        <v>1109</v>
      </c>
      <c r="R891" t="s">
        <v>0</v>
      </c>
      <c r="U891">
        <v>52.5</v>
      </c>
      <c r="V891" t="s">
        <v>1722</v>
      </c>
      <c r="X891">
        <v>0</v>
      </c>
      <c r="Y891">
        <v>0</v>
      </c>
      <c r="AA891">
        <v>0</v>
      </c>
      <c r="AB891">
        <v>52.5</v>
      </c>
      <c r="AG891">
        <v>2025</v>
      </c>
      <c r="AH891">
        <v>1</v>
      </c>
      <c r="AI891" t="s">
        <v>7156</v>
      </c>
      <c r="AK891" t="s">
        <v>1515</v>
      </c>
    </row>
    <row r="892" spans="1:37" x14ac:dyDescent="0.25">
      <c r="A892" t="s">
        <v>1100</v>
      </c>
      <c r="B892" t="s">
        <v>7415</v>
      </c>
      <c r="C892" t="s">
        <v>1806</v>
      </c>
      <c r="D892" s="167">
        <v>45684.595138888901</v>
      </c>
      <c r="E892">
        <v>1</v>
      </c>
      <c r="F892" s="167">
        <v>45684.595138888901</v>
      </c>
      <c r="G892" s="167">
        <v>45684.613888888904</v>
      </c>
      <c r="H892" t="s">
        <v>7416</v>
      </c>
      <c r="I892" t="s">
        <v>1424</v>
      </c>
      <c r="J892">
        <v>6</v>
      </c>
      <c r="K892">
        <v>1</v>
      </c>
      <c r="L892" t="s">
        <v>1110</v>
      </c>
      <c r="M892" t="s">
        <v>1429</v>
      </c>
      <c r="N892" t="s">
        <v>1166</v>
      </c>
      <c r="O892" t="s">
        <v>1167</v>
      </c>
      <c r="P892" t="s">
        <v>1166</v>
      </c>
      <c r="Q892" t="s">
        <v>1167</v>
      </c>
      <c r="R892" t="s">
        <v>0</v>
      </c>
      <c r="T892" t="s">
        <v>7417</v>
      </c>
      <c r="U892">
        <v>28</v>
      </c>
      <c r="V892" t="s">
        <v>1736</v>
      </c>
      <c r="X892">
        <v>0</v>
      </c>
      <c r="Y892">
        <v>0</v>
      </c>
      <c r="AA892">
        <v>0</v>
      </c>
      <c r="AB892">
        <v>28</v>
      </c>
      <c r="AG892">
        <v>2025</v>
      </c>
      <c r="AH892">
        <v>1</v>
      </c>
      <c r="AI892" t="s">
        <v>7418</v>
      </c>
      <c r="AK892" t="s">
        <v>1515</v>
      </c>
    </row>
    <row r="893" spans="1:37" x14ac:dyDescent="0.25">
      <c r="A893" t="s">
        <v>1100</v>
      </c>
      <c r="B893" t="s">
        <v>7415</v>
      </c>
      <c r="C893" t="s">
        <v>1806</v>
      </c>
      <c r="D893" s="167">
        <v>45684.595138888901</v>
      </c>
      <c r="E893">
        <v>1</v>
      </c>
      <c r="F893" s="167">
        <v>45684.595138888901</v>
      </c>
      <c r="G893" s="167">
        <v>45684.613888888904</v>
      </c>
      <c r="H893" t="s">
        <v>7419</v>
      </c>
      <c r="I893" t="s">
        <v>1467</v>
      </c>
      <c r="J893">
        <v>6</v>
      </c>
      <c r="K893">
        <v>1</v>
      </c>
      <c r="L893" t="s">
        <v>1110</v>
      </c>
      <c r="M893" t="s">
        <v>1429</v>
      </c>
      <c r="N893" t="s">
        <v>1166</v>
      </c>
      <c r="O893" t="s">
        <v>1167</v>
      </c>
      <c r="P893" t="s">
        <v>1166</v>
      </c>
      <c r="Q893" t="s">
        <v>1167</v>
      </c>
      <c r="R893" t="s">
        <v>0</v>
      </c>
      <c r="T893" t="s">
        <v>7417</v>
      </c>
      <c r="U893">
        <v>1540</v>
      </c>
      <c r="V893" t="s">
        <v>1736</v>
      </c>
      <c r="X893">
        <v>0</v>
      </c>
      <c r="Y893">
        <v>0</v>
      </c>
      <c r="AA893">
        <v>0</v>
      </c>
      <c r="AB893">
        <v>1540</v>
      </c>
      <c r="AG893">
        <v>2025</v>
      </c>
      <c r="AH893">
        <v>1</v>
      </c>
      <c r="AI893" t="s">
        <v>7418</v>
      </c>
      <c r="AK893" t="s">
        <v>1515</v>
      </c>
    </row>
    <row r="894" spans="1:37" x14ac:dyDescent="0.25">
      <c r="A894" t="s">
        <v>1100</v>
      </c>
      <c r="B894" t="s">
        <v>7420</v>
      </c>
      <c r="C894" t="s">
        <v>1284</v>
      </c>
      <c r="D894" s="167">
        <v>45684.661111111098</v>
      </c>
      <c r="E894">
        <v>1</v>
      </c>
      <c r="F894" s="167">
        <v>45684.661111111098</v>
      </c>
      <c r="G894" s="167">
        <v>45684.709027777797</v>
      </c>
      <c r="H894" t="s">
        <v>7421</v>
      </c>
      <c r="I894" t="s">
        <v>1430</v>
      </c>
      <c r="J894">
        <v>6</v>
      </c>
      <c r="K894">
        <v>1</v>
      </c>
      <c r="L894" t="s">
        <v>1105</v>
      </c>
      <c r="M894" t="s">
        <v>1425</v>
      </c>
      <c r="N894" t="s">
        <v>1102</v>
      </c>
      <c r="O894" t="s">
        <v>1103</v>
      </c>
      <c r="P894" t="s">
        <v>1102</v>
      </c>
      <c r="Q894" t="s">
        <v>1103</v>
      </c>
      <c r="R894" t="s">
        <v>0</v>
      </c>
      <c r="T894" t="s">
        <v>7422</v>
      </c>
      <c r="U894">
        <v>48</v>
      </c>
      <c r="V894" t="s">
        <v>7423</v>
      </c>
      <c r="X894">
        <v>0</v>
      </c>
      <c r="Y894">
        <v>0</v>
      </c>
      <c r="AA894">
        <v>0</v>
      </c>
      <c r="AB894">
        <v>48</v>
      </c>
      <c r="AG894">
        <v>2025</v>
      </c>
      <c r="AH894">
        <v>1</v>
      </c>
      <c r="AI894" t="s">
        <v>7424</v>
      </c>
      <c r="AK894" t="s">
        <v>1515</v>
      </c>
    </row>
    <row r="895" spans="1:37" x14ac:dyDescent="0.25">
      <c r="A895" t="s">
        <v>1100</v>
      </c>
      <c r="B895" t="s">
        <v>7420</v>
      </c>
      <c r="C895" t="s">
        <v>1284</v>
      </c>
      <c r="D895" s="167">
        <v>45684.661111111098</v>
      </c>
      <c r="E895">
        <v>1</v>
      </c>
      <c r="F895" s="167">
        <v>45684.661111111098</v>
      </c>
      <c r="G895" s="167">
        <v>45684.709027777797</v>
      </c>
      <c r="H895" t="s">
        <v>7425</v>
      </c>
      <c r="I895" t="s">
        <v>1488</v>
      </c>
      <c r="J895">
        <v>6</v>
      </c>
      <c r="K895">
        <v>1</v>
      </c>
      <c r="L895" t="s">
        <v>1105</v>
      </c>
      <c r="M895" t="s">
        <v>1425</v>
      </c>
      <c r="N895" t="s">
        <v>1102</v>
      </c>
      <c r="O895" t="s">
        <v>1103</v>
      </c>
      <c r="P895" t="s">
        <v>1102</v>
      </c>
      <c r="Q895" t="s">
        <v>1103</v>
      </c>
      <c r="R895" t="s">
        <v>0</v>
      </c>
      <c r="T895" t="s">
        <v>7426</v>
      </c>
      <c r="U895">
        <v>216</v>
      </c>
      <c r="V895" t="s">
        <v>7423</v>
      </c>
      <c r="X895">
        <v>0</v>
      </c>
      <c r="Y895">
        <v>0</v>
      </c>
      <c r="AA895">
        <v>0</v>
      </c>
      <c r="AB895">
        <v>216</v>
      </c>
      <c r="AG895">
        <v>2025</v>
      </c>
      <c r="AH895">
        <v>1</v>
      </c>
      <c r="AI895" t="s">
        <v>7424</v>
      </c>
      <c r="AK895" t="s">
        <v>1515</v>
      </c>
    </row>
    <row r="896" spans="1:37" x14ac:dyDescent="0.25">
      <c r="A896" t="s">
        <v>1100</v>
      </c>
      <c r="B896" t="s">
        <v>7427</v>
      </c>
      <c r="C896" t="s">
        <v>7428</v>
      </c>
      <c r="D896" s="167">
        <v>45684.680555555598</v>
      </c>
      <c r="E896">
        <v>1</v>
      </c>
      <c r="F896" s="167">
        <v>45684.680555555598</v>
      </c>
      <c r="G896" s="167">
        <v>45684.701388888898</v>
      </c>
      <c r="H896" t="s">
        <v>7429</v>
      </c>
      <c r="I896" t="s">
        <v>1430</v>
      </c>
      <c r="J896">
        <v>6</v>
      </c>
      <c r="K896">
        <v>1</v>
      </c>
      <c r="L896" t="s">
        <v>1110</v>
      </c>
      <c r="M896" t="s">
        <v>1429</v>
      </c>
      <c r="N896" t="s">
        <v>1106</v>
      </c>
      <c r="O896" t="s">
        <v>1107</v>
      </c>
      <c r="P896" t="s">
        <v>1108</v>
      </c>
      <c r="Q896" t="s">
        <v>1109</v>
      </c>
      <c r="R896" t="s">
        <v>0</v>
      </c>
      <c r="U896">
        <v>70</v>
      </c>
      <c r="V896" t="s">
        <v>7430</v>
      </c>
      <c r="X896">
        <v>0</v>
      </c>
      <c r="Y896">
        <v>0</v>
      </c>
      <c r="AA896">
        <v>0</v>
      </c>
      <c r="AB896">
        <v>70</v>
      </c>
      <c r="AG896">
        <v>2025</v>
      </c>
      <c r="AH896">
        <v>1</v>
      </c>
      <c r="AI896" t="s">
        <v>6055</v>
      </c>
      <c r="AK896" t="s">
        <v>1515</v>
      </c>
    </row>
    <row r="897" spans="1:37" x14ac:dyDescent="0.25">
      <c r="A897" t="s">
        <v>1100</v>
      </c>
      <c r="B897" t="s">
        <v>7427</v>
      </c>
      <c r="C897" t="s">
        <v>7428</v>
      </c>
      <c r="D897" s="167">
        <v>45684.680555555598</v>
      </c>
      <c r="E897">
        <v>1</v>
      </c>
      <c r="F897" s="167">
        <v>45684.680555555598</v>
      </c>
      <c r="G897" s="167">
        <v>45684.701388888898</v>
      </c>
      <c r="H897" t="s">
        <v>7431</v>
      </c>
      <c r="I897" t="s">
        <v>1431</v>
      </c>
      <c r="J897">
        <v>6</v>
      </c>
      <c r="K897">
        <v>1</v>
      </c>
      <c r="L897" t="s">
        <v>1110</v>
      </c>
      <c r="M897" t="s">
        <v>1429</v>
      </c>
      <c r="N897" t="s">
        <v>1106</v>
      </c>
      <c r="O897" t="s">
        <v>1107</v>
      </c>
      <c r="P897" t="s">
        <v>1108</v>
      </c>
      <c r="Q897" t="s">
        <v>1109</v>
      </c>
      <c r="R897" t="s">
        <v>0</v>
      </c>
      <c r="U897">
        <v>105</v>
      </c>
      <c r="V897" t="s">
        <v>7430</v>
      </c>
      <c r="X897">
        <v>0</v>
      </c>
      <c r="Y897">
        <v>0</v>
      </c>
      <c r="AA897">
        <v>0</v>
      </c>
      <c r="AB897">
        <v>105</v>
      </c>
      <c r="AG897">
        <v>2025</v>
      </c>
      <c r="AH897">
        <v>1</v>
      </c>
      <c r="AI897" t="s">
        <v>6055</v>
      </c>
      <c r="AK897" t="s">
        <v>1515</v>
      </c>
    </row>
    <row r="898" spans="1:37" x14ac:dyDescent="0.25">
      <c r="A898" t="s">
        <v>1100</v>
      </c>
      <c r="B898" t="s">
        <v>7427</v>
      </c>
      <c r="C898" t="s">
        <v>7428</v>
      </c>
      <c r="D898" s="167">
        <v>45684.680555555598</v>
      </c>
      <c r="E898">
        <v>1</v>
      </c>
      <c r="F898" s="167">
        <v>45684.680555555598</v>
      </c>
      <c r="G898" s="167">
        <v>45684.701388888898</v>
      </c>
      <c r="H898" t="s">
        <v>7432</v>
      </c>
      <c r="I898" t="s">
        <v>1438</v>
      </c>
      <c r="J898">
        <v>6</v>
      </c>
      <c r="K898">
        <v>1</v>
      </c>
      <c r="L898" t="s">
        <v>1110</v>
      </c>
      <c r="M898" t="s">
        <v>1429</v>
      </c>
      <c r="N898" t="s">
        <v>1106</v>
      </c>
      <c r="O898" t="s">
        <v>1107</v>
      </c>
      <c r="P898" t="s">
        <v>1108</v>
      </c>
      <c r="Q898" t="s">
        <v>1109</v>
      </c>
      <c r="R898" t="s">
        <v>0</v>
      </c>
      <c r="U898">
        <v>56</v>
      </c>
      <c r="V898" t="s">
        <v>7430</v>
      </c>
      <c r="X898">
        <v>0</v>
      </c>
      <c r="Y898">
        <v>0</v>
      </c>
      <c r="AA898">
        <v>0</v>
      </c>
      <c r="AB898">
        <v>56</v>
      </c>
      <c r="AG898">
        <v>2025</v>
      </c>
      <c r="AH898">
        <v>1</v>
      </c>
      <c r="AI898" t="s">
        <v>6055</v>
      </c>
      <c r="AK898" t="s">
        <v>1515</v>
      </c>
    </row>
    <row r="899" spans="1:37" x14ac:dyDescent="0.25">
      <c r="A899" t="s">
        <v>1100</v>
      </c>
      <c r="B899" t="s">
        <v>7427</v>
      </c>
      <c r="C899" t="s">
        <v>7428</v>
      </c>
      <c r="D899" s="167">
        <v>45684.680555555598</v>
      </c>
      <c r="E899">
        <v>1</v>
      </c>
      <c r="F899" s="167">
        <v>45684.680555555598</v>
      </c>
      <c r="G899" s="167">
        <v>45684.701388888898</v>
      </c>
      <c r="H899" t="s">
        <v>7433</v>
      </c>
      <c r="I899" t="s">
        <v>1440</v>
      </c>
      <c r="J899">
        <v>6</v>
      </c>
      <c r="K899">
        <v>1</v>
      </c>
      <c r="L899" t="s">
        <v>1110</v>
      </c>
      <c r="M899" t="s">
        <v>1429</v>
      </c>
      <c r="N899" t="s">
        <v>1106</v>
      </c>
      <c r="O899" t="s">
        <v>1107</v>
      </c>
      <c r="P899" t="s">
        <v>1108</v>
      </c>
      <c r="Q899" t="s">
        <v>1109</v>
      </c>
      <c r="R899" t="s">
        <v>0</v>
      </c>
      <c r="U899">
        <v>70</v>
      </c>
      <c r="V899" t="s">
        <v>7430</v>
      </c>
      <c r="X899">
        <v>0</v>
      </c>
      <c r="Y899">
        <v>0</v>
      </c>
      <c r="AA899">
        <v>0</v>
      </c>
      <c r="AB899">
        <v>70</v>
      </c>
      <c r="AG899">
        <v>2025</v>
      </c>
      <c r="AH899">
        <v>1</v>
      </c>
      <c r="AI899" t="s">
        <v>6055</v>
      </c>
      <c r="AK899" t="s">
        <v>1515</v>
      </c>
    </row>
    <row r="900" spans="1:37" x14ac:dyDescent="0.25">
      <c r="A900" t="s">
        <v>1100</v>
      </c>
      <c r="B900" t="s">
        <v>7427</v>
      </c>
      <c r="C900" t="s">
        <v>7428</v>
      </c>
      <c r="D900" s="167">
        <v>45684.680555555598</v>
      </c>
      <c r="E900">
        <v>1</v>
      </c>
      <c r="F900" s="167">
        <v>45684.680555555598</v>
      </c>
      <c r="G900" s="167">
        <v>45684.701388888898</v>
      </c>
      <c r="H900" t="s">
        <v>7434</v>
      </c>
      <c r="I900" t="s">
        <v>1441</v>
      </c>
      <c r="J900">
        <v>6</v>
      </c>
      <c r="K900">
        <v>1</v>
      </c>
      <c r="L900" t="s">
        <v>1110</v>
      </c>
      <c r="M900" t="s">
        <v>1429</v>
      </c>
      <c r="N900" t="s">
        <v>1106</v>
      </c>
      <c r="O900" t="s">
        <v>1107</v>
      </c>
      <c r="P900" t="s">
        <v>1108</v>
      </c>
      <c r="Q900" t="s">
        <v>1109</v>
      </c>
      <c r="R900" t="s">
        <v>0</v>
      </c>
      <c r="U900">
        <v>52.5</v>
      </c>
      <c r="V900" t="s">
        <v>7430</v>
      </c>
      <c r="X900">
        <v>0</v>
      </c>
      <c r="Y900">
        <v>0</v>
      </c>
      <c r="AA900">
        <v>0</v>
      </c>
      <c r="AB900">
        <v>52.5</v>
      </c>
      <c r="AG900">
        <v>2025</v>
      </c>
      <c r="AH900">
        <v>1</v>
      </c>
      <c r="AI900" t="s">
        <v>6055</v>
      </c>
      <c r="AK900" t="s">
        <v>1515</v>
      </c>
    </row>
    <row r="901" spans="1:37" x14ac:dyDescent="0.25">
      <c r="A901" t="s">
        <v>1100</v>
      </c>
      <c r="B901" t="s">
        <v>7435</v>
      </c>
      <c r="C901" t="s">
        <v>1155</v>
      </c>
      <c r="D901" s="167">
        <v>45684.719444444403</v>
      </c>
      <c r="E901">
        <v>1</v>
      </c>
      <c r="F901" s="167">
        <v>45684.719444444403</v>
      </c>
      <c r="G901" s="167">
        <v>45684.7680555556</v>
      </c>
      <c r="H901" t="s">
        <v>7436</v>
      </c>
      <c r="I901" t="s">
        <v>1424</v>
      </c>
      <c r="J901">
        <v>6</v>
      </c>
      <c r="K901">
        <v>1</v>
      </c>
      <c r="L901" t="s">
        <v>1105</v>
      </c>
      <c r="M901" t="s">
        <v>1425</v>
      </c>
      <c r="N901" t="s">
        <v>1106</v>
      </c>
      <c r="O901" t="s">
        <v>1107</v>
      </c>
      <c r="P901" t="s">
        <v>1108</v>
      </c>
      <c r="Q901" t="s">
        <v>1109</v>
      </c>
      <c r="R901" t="s">
        <v>0</v>
      </c>
      <c r="U901">
        <v>0</v>
      </c>
      <c r="V901" t="s">
        <v>7437</v>
      </c>
      <c r="X901">
        <v>0</v>
      </c>
      <c r="Y901">
        <v>0</v>
      </c>
      <c r="AA901">
        <v>0</v>
      </c>
      <c r="AB901">
        <v>0</v>
      </c>
      <c r="AG901">
        <v>2025</v>
      </c>
      <c r="AH901">
        <v>1</v>
      </c>
      <c r="AI901" t="s">
        <v>6068</v>
      </c>
      <c r="AK901" t="s">
        <v>1515</v>
      </c>
    </row>
    <row r="902" spans="1:37" x14ac:dyDescent="0.25">
      <c r="A902" t="s">
        <v>1100</v>
      </c>
      <c r="B902" t="s">
        <v>7435</v>
      </c>
      <c r="C902" t="s">
        <v>1155</v>
      </c>
      <c r="D902" s="167">
        <v>45684.719444444403</v>
      </c>
      <c r="E902">
        <v>1</v>
      </c>
      <c r="F902" s="167">
        <v>45684.719444444403</v>
      </c>
      <c r="G902" s="167">
        <v>45684.7680555556</v>
      </c>
      <c r="H902" t="s">
        <v>7438</v>
      </c>
      <c r="I902" t="s">
        <v>1438</v>
      </c>
      <c r="J902">
        <v>6</v>
      </c>
      <c r="K902">
        <v>1</v>
      </c>
      <c r="L902" t="s">
        <v>1105</v>
      </c>
      <c r="M902" t="s">
        <v>1425</v>
      </c>
      <c r="N902" t="s">
        <v>1106</v>
      </c>
      <c r="O902" t="s">
        <v>1107</v>
      </c>
      <c r="P902" t="s">
        <v>1108</v>
      </c>
      <c r="Q902" t="s">
        <v>1109</v>
      </c>
      <c r="R902" t="s">
        <v>0</v>
      </c>
      <c r="U902">
        <v>56</v>
      </c>
      <c r="V902" t="s">
        <v>7437</v>
      </c>
      <c r="X902">
        <v>0</v>
      </c>
      <c r="Y902">
        <v>0</v>
      </c>
      <c r="AA902">
        <v>0</v>
      </c>
      <c r="AB902">
        <v>56</v>
      </c>
      <c r="AG902">
        <v>2025</v>
      </c>
      <c r="AH902">
        <v>1</v>
      </c>
      <c r="AI902" t="s">
        <v>6068</v>
      </c>
      <c r="AK902" t="s">
        <v>1515</v>
      </c>
    </row>
    <row r="903" spans="1:37" x14ac:dyDescent="0.25">
      <c r="A903" t="s">
        <v>1100</v>
      </c>
      <c r="B903" t="s">
        <v>7435</v>
      </c>
      <c r="C903" t="s">
        <v>1155</v>
      </c>
      <c r="D903" s="167">
        <v>45684.719444444403</v>
      </c>
      <c r="E903">
        <v>1</v>
      </c>
      <c r="F903" s="167">
        <v>45684.719444444403</v>
      </c>
      <c r="G903" s="167">
        <v>45684.7680555556</v>
      </c>
      <c r="H903" t="s">
        <v>7439</v>
      </c>
      <c r="I903" t="s">
        <v>1440</v>
      </c>
      <c r="J903">
        <v>6</v>
      </c>
      <c r="K903">
        <v>1</v>
      </c>
      <c r="L903" t="s">
        <v>1105</v>
      </c>
      <c r="M903" t="s">
        <v>1425</v>
      </c>
      <c r="N903" t="s">
        <v>1106</v>
      </c>
      <c r="O903" t="s">
        <v>1107</v>
      </c>
      <c r="P903" t="s">
        <v>1108</v>
      </c>
      <c r="Q903" t="s">
        <v>1109</v>
      </c>
      <c r="R903" t="s">
        <v>0</v>
      </c>
      <c r="U903">
        <v>70</v>
      </c>
      <c r="V903" t="s">
        <v>7437</v>
      </c>
      <c r="X903">
        <v>0</v>
      </c>
      <c r="Y903">
        <v>0</v>
      </c>
      <c r="AA903">
        <v>0</v>
      </c>
      <c r="AB903">
        <v>70</v>
      </c>
      <c r="AG903">
        <v>2025</v>
      </c>
      <c r="AH903">
        <v>1</v>
      </c>
      <c r="AI903" t="s">
        <v>6068</v>
      </c>
      <c r="AK903" t="s">
        <v>1515</v>
      </c>
    </row>
    <row r="904" spans="1:37" x14ac:dyDescent="0.25">
      <c r="A904" t="s">
        <v>1100</v>
      </c>
      <c r="B904" t="s">
        <v>7435</v>
      </c>
      <c r="C904" t="s">
        <v>1155</v>
      </c>
      <c r="D904" s="167">
        <v>45684.719444444403</v>
      </c>
      <c r="E904">
        <v>1</v>
      </c>
      <c r="F904" s="167">
        <v>45684.719444444403</v>
      </c>
      <c r="G904" s="167">
        <v>45684.7680555556</v>
      </c>
      <c r="H904" t="s">
        <v>7440</v>
      </c>
      <c r="I904" t="s">
        <v>1441</v>
      </c>
      <c r="J904">
        <v>6</v>
      </c>
      <c r="K904">
        <v>1</v>
      </c>
      <c r="L904" t="s">
        <v>1105</v>
      </c>
      <c r="M904" t="s">
        <v>1425</v>
      </c>
      <c r="N904" t="s">
        <v>1106</v>
      </c>
      <c r="O904" t="s">
        <v>1107</v>
      </c>
      <c r="P904" t="s">
        <v>1108</v>
      </c>
      <c r="Q904" t="s">
        <v>1109</v>
      </c>
      <c r="R904" t="s">
        <v>0</v>
      </c>
      <c r="U904">
        <v>52.5</v>
      </c>
      <c r="V904" t="s">
        <v>7437</v>
      </c>
      <c r="X904">
        <v>0</v>
      </c>
      <c r="Y904">
        <v>0</v>
      </c>
      <c r="AA904">
        <v>0</v>
      </c>
      <c r="AB904">
        <v>52.5</v>
      </c>
      <c r="AG904">
        <v>2025</v>
      </c>
      <c r="AH904">
        <v>1</v>
      </c>
      <c r="AI904" t="s">
        <v>6068</v>
      </c>
      <c r="AK904" t="s">
        <v>1515</v>
      </c>
    </row>
    <row r="905" spans="1:37" x14ac:dyDescent="0.25">
      <c r="A905" t="s">
        <v>1100</v>
      </c>
      <c r="B905" t="s">
        <v>7435</v>
      </c>
      <c r="C905" t="s">
        <v>1155</v>
      </c>
      <c r="D905" s="167">
        <v>45684.719444444403</v>
      </c>
      <c r="E905">
        <v>1</v>
      </c>
      <c r="F905" s="167">
        <v>45684.719444444403</v>
      </c>
      <c r="G905" s="167">
        <v>45684.7680555556</v>
      </c>
      <c r="H905" t="s">
        <v>7441</v>
      </c>
      <c r="I905" t="s">
        <v>1467</v>
      </c>
      <c r="J905">
        <v>6</v>
      </c>
      <c r="K905">
        <v>1</v>
      </c>
      <c r="L905" t="s">
        <v>1105</v>
      </c>
      <c r="M905" t="s">
        <v>1425</v>
      </c>
      <c r="N905" t="s">
        <v>1106</v>
      </c>
      <c r="O905" t="s">
        <v>1107</v>
      </c>
      <c r="P905" t="s">
        <v>1108</v>
      </c>
      <c r="Q905" t="s">
        <v>1109</v>
      </c>
      <c r="R905" t="s">
        <v>0</v>
      </c>
      <c r="T905" t="s">
        <v>7442</v>
      </c>
      <c r="U905">
        <v>1925</v>
      </c>
      <c r="V905" t="s">
        <v>7437</v>
      </c>
      <c r="X905">
        <v>0</v>
      </c>
      <c r="Y905">
        <v>0</v>
      </c>
      <c r="AA905">
        <v>0</v>
      </c>
      <c r="AB905">
        <v>1925</v>
      </c>
      <c r="AG905">
        <v>2025</v>
      </c>
      <c r="AH905">
        <v>1</v>
      </c>
      <c r="AI905" t="s">
        <v>6068</v>
      </c>
      <c r="AK905" t="s">
        <v>1515</v>
      </c>
    </row>
    <row r="906" spans="1:37" x14ac:dyDescent="0.25">
      <c r="A906" t="s">
        <v>1100</v>
      </c>
      <c r="B906" t="s">
        <v>7443</v>
      </c>
      <c r="C906" t="s">
        <v>2502</v>
      </c>
      <c r="D906" s="167">
        <v>45684.772916666698</v>
      </c>
      <c r="E906">
        <v>1</v>
      </c>
      <c r="F906" s="167">
        <v>45684.772916666698</v>
      </c>
      <c r="G906" s="167">
        <v>45684.820833333302</v>
      </c>
      <c r="H906" t="s">
        <v>7444</v>
      </c>
      <c r="I906" t="s">
        <v>1424</v>
      </c>
      <c r="J906">
        <v>6</v>
      </c>
      <c r="K906">
        <v>1</v>
      </c>
      <c r="L906" t="s">
        <v>1110</v>
      </c>
      <c r="M906" t="s">
        <v>1429</v>
      </c>
      <c r="N906" t="s">
        <v>1102</v>
      </c>
      <c r="O906" t="s">
        <v>1103</v>
      </c>
      <c r="P906" t="s">
        <v>1102</v>
      </c>
      <c r="Q906" t="s">
        <v>1103</v>
      </c>
      <c r="R906" t="s">
        <v>0</v>
      </c>
      <c r="U906">
        <v>0</v>
      </c>
      <c r="V906" t="s">
        <v>1747</v>
      </c>
      <c r="X906">
        <v>0</v>
      </c>
      <c r="Y906">
        <v>0</v>
      </c>
      <c r="AA906">
        <v>0</v>
      </c>
      <c r="AB906">
        <v>0</v>
      </c>
      <c r="AG906">
        <v>2025</v>
      </c>
      <c r="AH906">
        <v>1</v>
      </c>
      <c r="AI906" t="s">
        <v>6156</v>
      </c>
      <c r="AK906" t="s">
        <v>1515</v>
      </c>
    </row>
    <row r="907" spans="1:37" x14ac:dyDescent="0.25">
      <c r="A907" t="s">
        <v>1100</v>
      </c>
      <c r="B907" t="s">
        <v>7443</v>
      </c>
      <c r="C907" t="s">
        <v>2502</v>
      </c>
      <c r="D907" s="167">
        <v>45684.772916666698</v>
      </c>
      <c r="E907">
        <v>1</v>
      </c>
      <c r="F907" s="167">
        <v>45684.772916666698</v>
      </c>
      <c r="G907" s="167">
        <v>45684.820833333302</v>
      </c>
      <c r="H907" t="s">
        <v>7445</v>
      </c>
      <c r="I907" t="s">
        <v>1507</v>
      </c>
      <c r="J907">
        <v>6</v>
      </c>
      <c r="K907">
        <v>1</v>
      </c>
      <c r="L907" t="s">
        <v>1110</v>
      </c>
      <c r="M907" t="s">
        <v>1429</v>
      </c>
      <c r="N907" t="s">
        <v>1102</v>
      </c>
      <c r="O907" t="s">
        <v>1103</v>
      </c>
      <c r="P907" t="s">
        <v>1102</v>
      </c>
      <c r="Q907" t="s">
        <v>1103</v>
      </c>
      <c r="R907" t="s">
        <v>0</v>
      </c>
      <c r="T907" t="s">
        <v>7446</v>
      </c>
      <c r="U907">
        <v>96</v>
      </c>
      <c r="V907" t="s">
        <v>1747</v>
      </c>
      <c r="X907">
        <v>0</v>
      </c>
      <c r="Y907">
        <v>0</v>
      </c>
      <c r="AA907">
        <v>0</v>
      </c>
      <c r="AB907">
        <v>96</v>
      </c>
      <c r="AG907">
        <v>2025</v>
      </c>
      <c r="AH907">
        <v>1</v>
      </c>
      <c r="AI907" t="s">
        <v>6156</v>
      </c>
      <c r="AK907" t="s">
        <v>1515</v>
      </c>
    </row>
    <row r="908" spans="1:37" x14ac:dyDescent="0.25">
      <c r="A908" t="s">
        <v>1100</v>
      </c>
      <c r="B908" t="s">
        <v>7443</v>
      </c>
      <c r="C908" t="s">
        <v>2502</v>
      </c>
      <c r="D908" s="167">
        <v>45684.772916666698</v>
      </c>
      <c r="E908">
        <v>1</v>
      </c>
      <c r="F908" s="167">
        <v>45684.772916666698</v>
      </c>
      <c r="G908" s="167">
        <v>45684.820833333302</v>
      </c>
      <c r="H908" t="s">
        <v>7447</v>
      </c>
      <c r="I908" t="s">
        <v>1442</v>
      </c>
      <c r="J908">
        <v>6</v>
      </c>
      <c r="K908">
        <v>1</v>
      </c>
      <c r="L908" t="s">
        <v>1110</v>
      </c>
      <c r="M908" t="s">
        <v>1429</v>
      </c>
      <c r="N908" t="s">
        <v>1102</v>
      </c>
      <c r="O908" t="s">
        <v>1103</v>
      </c>
      <c r="P908" t="s">
        <v>1102</v>
      </c>
      <c r="Q908" t="s">
        <v>1103</v>
      </c>
      <c r="R908" t="s">
        <v>0</v>
      </c>
      <c r="T908" t="s">
        <v>7448</v>
      </c>
      <c r="U908">
        <v>120</v>
      </c>
      <c r="V908" t="s">
        <v>1747</v>
      </c>
      <c r="X908">
        <v>0</v>
      </c>
      <c r="Y908">
        <v>0</v>
      </c>
      <c r="AA908">
        <v>0</v>
      </c>
      <c r="AB908">
        <v>120</v>
      </c>
      <c r="AG908">
        <v>2025</v>
      </c>
      <c r="AH908">
        <v>1</v>
      </c>
      <c r="AI908" t="s">
        <v>6156</v>
      </c>
      <c r="AK908" t="s">
        <v>1515</v>
      </c>
    </row>
    <row r="909" spans="1:37" x14ac:dyDescent="0.25">
      <c r="A909" t="s">
        <v>1100</v>
      </c>
      <c r="B909" t="s">
        <v>7443</v>
      </c>
      <c r="C909" t="s">
        <v>2502</v>
      </c>
      <c r="D909" s="167">
        <v>45684.772916666698</v>
      </c>
      <c r="E909">
        <v>1</v>
      </c>
      <c r="F909" s="167">
        <v>45684.772916666698</v>
      </c>
      <c r="G909" s="167">
        <v>45684.820833333302</v>
      </c>
      <c r="H909" t="s">
        <v>7449</v>
      </c>
      <c r="I909" t="s">
        <v>1442</v>
      </c>
      <c r="J909">
        <v>6</v>
      </c>
      <c r="K909">
        <v>1</v>
      </c>
      <c r="L909" t="s">
        <v>1110</v>
      </c>
      <c r="M909" t="s">
        <v>1429</v>
      </c>
      <c r="N909" t="s">
        <v>1102</v>
      </c>
      <c r="O909" t="s">
        <v>1103</v>
      </c>
      <c r="P909" t="s">
        <v>1102</v>
      </c>
      <c r="Q909" t="s">
        <v>1103</v>
      </c>
      <c r="R909" t="s">
        <v>0</v>
      </c>
      <c r="T909" t="s">
        <v>7448</v>
      </c>
      <c r="U909">
        <v>120</v>
      </c>
      <c r="V909" t="s">
        <v>1747</v>
      </c>
      <c r="X909">
        <v>0</v>
      </c>
      <c r="Y909">
        <v>0</v>
      </c>
      <c r="AA909">
        <v>0</v>
      </c>
      <c r="AB909">
        <v>120</v>
      </c>
      <c r="AG909">
        <v>2025</v>
      </c>
      <c r="AH909">
        <v>1</v>
      </c>
      <c r="AI909" t="s">
        <v>6156</v>
      </c>
      <c r="AK909" t="s">
        <v>1515</v>
      </c>
    </row>
    <row r="910" spans="1:37" x14ac:dyDescent="0.25">
      <c r="A910" t="s">
        <v>1100</v>
      </c>
      <c r="B910" t="s">
        <v>7443</v>
      </c>
      <c r="C910" t="s">
        <v>2502</v>
      </c>
      <c r="D910" s="167">
        <v>45684.772916666698</v>
      </c>
      <c r="E910">
        <v>1</v>
      </c>
      <c r="F910" s="167">
        <v>45684.772916666698</v>
      </c>
      <c r="G910" s="167">
        <v>45684.820833333302</v>
      </c>
      <c r="H910" t="s">
        <v>7450</v>
      </c>
      <c r="I910" t="s">
        <v>7451</v>
      </c>
      <c r="J910">
        <v>6</v>
      </c>
      <c r="K910">
        <v>1</v>
      </c>
      <c r="L910" t="s">
        <v>1110</v>
      </c>
      <c r="M910" t="s">
        <v>1429</v>
      </c>
      <c r="N910" t="s">
        <v>1102</v>
      </c>
      <c r="O910" t="s">
        <v>1103</v>
      </c>
      <c r="P910" t="s">
        <v>1102</v>
      </c>
      <c r="Q910" t="s">
        <v>1103</v>
      </c>
      <c r="R910" t="s">
        <v>0</v>
      </c>
      <c r="T910" t="s">
        <v>7446</v>
      </c>
      <c r="U910">
        <v>120</v>
      </c>
      <c r="V910" t="s">
        <v>1747</v>
      </c>
      <c r="X910">
        <v>0</v>
      </c>
      <c r="Y910">
        <v>0</v>
      </c>
      <c r="AA910">
        <v>0</v>
      </c>
      <c r="AB910">
        <v>120</v>
      </c>
      <c r="AG910">
        <v>2025</v>
      </c>
      <c r="AH910">
        <v>1</v>
      </c>
      <c r="AI910" t="s">
        <v>6156</v>
      </c>
      <c r="AK910" t="s">
        <v>1515</v>
      </c>
    </row>
    <row r="911" spans="1:37" x14ac:dyDescent="0.25">
      <c r="A911" t="s">
        <v>1100</v>
      </c>
      <c r="B911" t="s">
        <v>7443</v>
      </c>
      <c r="C911" t="s">
        <v>2502</v>
      </c>
      <c r="D911" s="167">
        <v>45684.772916666698</v>
      </c>
      <c r="E911">
        <v>1</v>
      </c>
      <c r="F911" s="167">
        <v>45684.772916666698</v>
      </c>
      <c r="G911" s="167">
        <v>45684.820833333302</v>
      </c>
      <c r="H911" t="s">
        <v>7452</v>
      </c>
      <c r="I911" t="s">
        <v>1443</v>
      </c>
      <c r="J911">
        <v>6</v>
      </c>
      <c r="K911">
        <v>1</v>
      </c>
      <c r="L911" t="s">
        <v>1110</v>
      </c>
      <c r="M911" t="s">
        <v>1429</v>
      </c>
      <c r="N911" t="s">
        <v>1102</v>
      </c>
      <c r="O911" t="s">
        <v>1103</v>
      </c>
      <c r="P911" t="s">
        <v>1102</v>
      </c>
      <c r="Q911" t="s">
        <v>1103</v>
      </c>
      <c r="R911" t="s">
        <v>0</v>
      </c>
      <c r="T911" t="s">
        <v>7448</v>
      </c>
      <c r="U911">
        <v>144</v>
      </c>
      <c r="V911" t="s">
        <v>1747</v>
      </c>
      <c r="X911">
        <v>0</v>
      </c>
      <c r="Y911">
        <v>0</v>
      </c>
      <c r="AA911">
        <v>0</v>
      </c>
      <c r="AB911">
        <v>144</v>
      </c>
      <c r="AG911">
        <v>2025</v>
      </c>
      <c r="AH911">
        <v>1</v>
      </c>
      <c r="AI911" t="s">
        <v>6156</v>
      </c>
      <c r="AK911" t="s">
        <v>1515</v>
      </c>
    </row>
    <row r="912" spans="1:37" x14ac:dyDescent="0.25">
      <c r="A912" t="s">
        <v>1100</v>
      </c>
      <c r="B912" t="s">
        <v>7443</v>
      </c>
      <c r="C912" t="s">
        <v>2502</v>
      </c>
      <c r="D912" s="167">
        <v>45684.772916666698</v>
      </c>
      <c r="E912">
        <v>1</v>
      </c>
      <c r="F912" s="167">
        <v>45684.772916666698</v>
      </c>
      <c r="G912" s="167">
        <v>45684.820833333302</v>
      </c>
      <c r="H912" t="s">
        <v>7453</v>
      </c>
      <c r="I912" t="s">
        <v>1443</v>
      </c>
      <c r="J912">
        <v>6</v>
      </c>
      <c r="K912">
        <v>1</v>
      </c>
      <c r="L912" t="s">
        <v>1110</v>
      </c>
      <c r="M912" t="s">
        <v>1429</v>
      </c>
      <c r="N912" t="s">
        <v>1102</v>
      </c>
      <c r="O912" t="s">
        <v>1103</v>
      </c>
      <c r="P912" t="s">
        <v>1102</v>
      </c>
      <c r="Q912" t="s">
        <v>1103</v>
      </c>
      <c r="R912" t="s">
        <v>0</v>
      </c>
      <c r="T912" t="s">
        <v>7448</v>
      </c>
      <c r="U912">
        <v>144</v>
      </c>
      <c r="V912" t="s">
        <v>1747</v>
      </c>
      <c r="X912">
        <v>0</v>
      </c>
      <c r="Y912">
        <v>0</v>
      </c>
      <c r="AA912">
        <v>0</v>
      </c>
      <c r="AB912">
        <v>144</v>
      </c>
      <c r="AG912">
        <v>2025</v>
      </c>
      <c r="AH912">
        <v>1</v>
      </c>
      <c r="AI912" t="s">
        <v>6156</v>
      </c>
      <c r="AK912" t="s">
        <v>1515</v>
      </c>
    </row>
    <row r="913" spans="1:38" x14ac:dyDescent="0.25">
      <c r="A913" t="s">
        <v>1100</v>
      </c>
      <c r="B913" t="s">
        <v>7454</v>
      </c>
      <c r="C913" t="s">
        <v>1333</v>
      </c>
      <c r="D913" s="167">
        <v>45684.774305555598</v>
      </c>
      <c r="E913">
        <v>1</v>
      </c>
      <c r="F913" s="167">
        <v>45684.774305555598</v>
      </c>
      <c r="G913" s="167">
        <v>45684.795138888898</v>
      </c>
      <c r="H913" t="s">
        <v>7455</v>
      </c>
      <c r="I913" t="s">
        <v>1514</v>
      </c>
      <c r="J913">
        <v>6</v>
      </c>
      <c r="K913">
        <v>1</v>
      </c>
      <c r="L913" t="s">
        <v>1111</v>
      </c>
      <c r="M913" t="s">
        <v>1437</v>
      </c>
      <c r="N913" t="s">
        <v>1106</v>
      </c>
      <c r="O913" t="s">
        <v>1107</v>
      </c>
      <c r="P913" t="s">
        <v>1108</v>
      </c>
      <c r="Q913" t="s">
        <v>1109</v>
      </c>
      <c r="R913" t="s">
        <v>7456</v>
      </c>
      <c r="S913" t="s">
        <v>6187</v>
      </c>
      <c r="U913">
        <v>175</v>
      </c>
      <c r="V913" t="s">
        <v>7457</v>
      </c>
      <c r="W913" s="167">
        <v>45699.686111111099</v>
      </c>
      <c r="X913">
        <v>0</v>
      </c>
      <c r="Y913">
        <v>0</v>
      </c>
      <c r="Z913">
        <v>175</v>
      </c>
      <c r="AA913">
        <v>175</v>
      </c>
      <c r="AB913">
        <v>0</v>
      </c>
      <c r="AC913" t="s">
        <v>1493</v>
      </c>
      <c r="AD913" t="s">
        <v>1756</v>
      </c>
      <c r="AE913" t="s">
        <v>1737</v>
      </c>
      <c r="AF913" t="s">
        <v>2</v>
      </c>
      <c r="AG913">
        <v>2025</v>
      </c>
      <c r="AH913">
        <v>1</v>
      </c>
      <c r="AI913" t="s">
        <v>7310</v>
      </c>
      <c r="AJ913" s="167">
        <v>45698.780555555597</v>
      </c>
      <c r="AK913" t="s">
        <v>1426</v>
      </c>
      <c r="AL913" t="s">
        <v>5686</v>
      </c>
    </row>
    <row r="914" spans="1:38" x14ac:dyDescent="0.25">
      <c r="A914" t="s">
        <v>1100</v>
      </c>
      <c r="B914" t="s">
        <v>7458</v>
      </c>
      <c r="C914" t="s">
        <v>1217</v>
      </c>
      <c r="D914" s="167">
        <v>45684.777083333298</v>
      </c>
      <c r="E914">
        <v>1</v>
      </c>
      <c r="F914" s="167">
        <v>45684.777083333298</v>
      </c>
      <c r="G914" s="167">
        <v>45684.841666666704</v>
      </c>
      <c r="H914" t="s">
        <v>7459</v>
      </c>
      <c r="I914" t="s">
        <v>1424</v>
      </c>
      <c r="J914">
        <v>6</v>
      </c>
      <c r="K914">
        <v>1</v>
      </c>
      <c r="L914" t="s">
        <v>1105</v>
      </c>
      <c r="M914" t="s">
        <v>1425</v>
      </c>
      <c r="N914" t="s">
        <v>1106</v>
      </c>
      <c r="O914" t="s">
        <v>1107</v>
      </c>
      <c r="P914" t="s">
        <v>1108</v>
      </c>
      <c r="Q914" t="s">
        <v>1109</v>
      </c>
      <c r="R914" t="s">
        <v>7460</v>
      </c>
      <c r="S914" t="s">
        <v>6456</v>
      </c>
      <c r="U914">
        <v>0</v>
      </c>
      <c r="V914" t="s">
        <v>6702</v>
      </c>
      <c r="W914" s="167">
        <v>45693.627777777801</v>
      </c>
      <c r="X914">
        <v>0</v>
      </c>
      <c r="Y914">
        <v>0</v>
      </c>
      <c r="Z914">
        <v>0</v>
      </c>
      <c r="AA914">
        <v>0</v>
      </c>
      <c r="AB914">
        <v>0</v>
      </c>
      <c r="AC914" t="s">
        <v>0</v>
      </c>
      <c r="AG914">
        <v>2025</v>
      </c>
      <c r="AH914">
        <v>1</v>
      </c>
      <c r="AI914" t="s">
        <v>6546</v>
      </c>
      <c r="AJ914" s="167">
        <v>45692.774305555598</v>
      </c>
      <c r="AK914" t="s">
        <v>1426</v>
      </c>
      <c r="AL914" t="s">
        <v>5686</v>
      </c>
    </row>
    <row r="915" spans="1:38" x14ac:dyDescent="0.25">
      <c r="A915" t="s">
        <v>1100</v>
      </c>
      <c r="B915" t="s">
        <v>7458</v>
      </c>
      <c r="C915" t="s">
        <v>1217</v>
      </c>
      <c r="D915" s="167">
        <v>45684.777083333298</v>
      </c>
      <c r="E915">
        <v>1</v>
      </c>
      <c r="F915" s="167">
        <v>45684.777083333298</v>
      </c>
      <c r="G915" s="167">
        <v>45684.841666666704</v>
      </c>
      <c r="H915" t="s">
        <v>7461</v>
      </c>
      <c r="I915" t="s">
        <v>1424</v>
      </c>
      <c r="J915">
        <v>6</v>
      </c>
      <c r="K915">
        <v>1</v>
      </c>
      <c r="L915" t="s">
        <v>1105</v>
      </c>
      <c r="M915" t="s">
        <v>1425</v>
      </c>
      <c r="N915" t="s">
        <v>1106</v>
      </c>
      <c r="O915" t="s">
        <v>1107</v>
      </c>
      <c r="P915" t="s">
        <v>1108</v>
      </c>
      <c r="Q915" t="s">
        <v>1109</v>
      </c>
      <c r="R915" t="s">
        <v>7460</v>
      </c>
      <c r="S915" t="s">
        <v>6456</v>
      </c>
      <c r="U915">
        <v>0</v>
      </c>
      <c r="V915" t="s">
        <v>6702</v>
      </c>
      <c r="W915" s="167">
        <v>45693.627777777801</v>
      </c>
      <c r="X915">
        <v>0</v>
      </c>
      <c r="Y915">
        <v>0</v>
      </c>
      <c r="Z915">
        <v>0</v>
      </c>
      <c r="AA915">
        <v>0</v>
      </c>
      <c r="AB915">
        <v>0</v>
      </c>
      <c r="AC915" t="s">
        <v>0</v>
      </c>
      <c r="AG915">
        <v>2025</v>
      </c>
      <c r="AH915">
        <v>1</v>
      </c>
      <c r="AI915" t="s">
        <v>6546</v>
      </c>
      <c r="AJ915" s="167">
        <v>45692.774305555598</v>
      </c>
      <c r="AK915" t="s">
        <v>1426</v>
      </c>
      <c r="AL915" t="s">
        <v>5686</v>
      </c>
    </row>
    <row r="916" spans="1:38" x14ac:dyDescent="0.25">
      <c r="A916" t="s">
        <v>1100</v>
      </c>
      <c r="B916" t="s">
        <v>7458</v>
      </c>
      <c r="C916" t="s">
        <v>1217</v>
      </c>
      <c r="D916" s="167">
        <v>45684.777083333298</v>
      </c>
      <c r="E916">
        <v>1</v>
      </c>
      <c r="F916" s="167">
        <v>45684.777083333298</v>
      </c>
      <c r="G916" s="167">
        <v>45684.841666666704</v>
      </c>
      <c r="H916" t="s">
        <v>7462</v>
      </c>
      <c r="I916" t="s">
        <v>1465</v>
      </c>
      <c r="J916">
        <v>6</v>
      </c>
      <c r="K916">
        <v>1</v>
      </c>
      <c r="L916" t="s">
        <v>1105</v>
      </c>
      <c r="M916" t="s">
        <v>1425</v>
      </c>
      <c r="N916" t="s">
        <v>1106</v>
      </c>
      <c r="O916" t="s">
        <v>1107</v>
      </c>
      <c r="P916" t="s">
        <v>1108</v>
      </c>
      <c r="Q916" t="s">
        <v>1109</v>
      </c>
      <c r="R916" t="s">
        <v>7460</v>
      </c>
      <c r="S916" t="s">
        <v>6456</v>
      </c>
      <c r="U916">
        <v>665</v>
      </c>
      <c r="V916" t="s">
        <v>6702</v>
      </c>
      <c r="W916" s="167">
        <v>45693.627777777801</v>
      </c>
      <c r="X916">
        <v>0</v>
      </c>
      <c r="Y916">
        <v>0</v>
      </c>
      <c r="Z916">
        <v>665</v>
      </c>
      <c r="AA916">
        <v>665</v>
      </c>
      <c r="AB916">
        <v>0</v>
      </c>
      <c r="AC916" t="s">
        <v>1525</v>
      </c>
      <c r="AD916" t="s">
        <v>1784</v>
      </c>
      <c r="AE916" t="s">
        <v>1725</v>
      </c>
      <c r="AF916" t="s">
        <v>1726</v>
      </c>
      <c r="AG916">
        <v>2025</v>
      </c>
      <c r="AH916">
        <v>1</v>
      </c>
      <c r="AI916" t="s">
        <v>6546</v>
      </c>
      <c r="AJ916" s="167">
        <v>45692.774305555598</v>
      </c>
      <c r="AK916" t="s">
        <v>1426</v>
      </c>
      <c r="AL916" t="s">
        <v>5686</v>
      </c>
    </row>
    <row r="917" spans="1:38" x14ac:dyDescent="0.25">
      <c r="A917" t="s">
        <v>1100</v>
      </c>
      <c r="B917" t="s">
        <v>7463</v>
      </c>
      <c r="C917" t="s">
        <v>7464</v>
      </c>
      <c r="D917" s="167">
        <v>45684.820833333302</v>
      </c>
      <c r="E917">
        <v>1</v>
      </c>
      <c r="F917" s="167">
        <v>45684.820833333302</v>
      </c>
      <c r="G917" s="167">
        <v>45684.862500000003</v>
      </c>
      <c r="H917" t="s">
        <v>7465</v>
      </c>
      <c r="I917" t="s">
        <v>1430</v>
      </c>
      <c r="J917">
        <v>6</v>
      </c>
      <c r="K917">
        <v>1</v>
      </c>
      <c r="L917" t="s">
        <v>2418</v>
      </c>
      <c r="M917" t="s">
        <v>5680</v>
      </c>
      <c r="N917" t="s">
        <v>1106</v>
      </c>
      <c r="O917" t="s">
        <v>1107</v>
      </c>
      <c r="P917" t="s">
        <v>1108</v>
      </c>
      <c r="Q917" t="s">
        <v>1109</v>
      </c>
      <c r="R917" t="s">
        <v>0</v>
      </c>
      <c r="U917">
        <v>70</v>
      </c>
      <c r="V917" t="s">
        <v>7466</v>
      </c>
      <c r="X917">
        <v>0</v>
      </c>
      <c r="Y917">
        <v>0</v>
      </c>
      <c r="AA917">
        <v>0</v>
      </c>
      <c r="AB917">
        <v>70</v>
      </c>
      <c r="AG917">
        <v>2025</v>
      </c>
      <c r="AH917">
        <v>1</v>
      </c>
      <c r="AI917" t="s">
        <v>5843</v>
      </c>
      <c r="AK917" t="s">
        <v>1515</v>
      </c>
    </row>
    <row r="918" spans="1:38" x14ac:dyDescent="0.25">
      <c r="A918" t="s">
        <v>1100</v>
      </c>
      <c r="B918" t="s">
        <v>7463</v>
      </c>
      <c r="C918" t="s">
        <v>7464</v>
      </c>
      <c r="D918" s="167">
        <v>45684.820833333302</v>
      </c>
      <c r="E918">
        <v>1</v>
      </c>
      <c r="F918" s="167">
        <v>45684.820833333302</v>
      </c>
      <c r="G918" s="167">
        <v>45684.862500000003</v>
      </c>
      <c r="H918" t="s">
        <v>7467</v>
      </c>
      <c r="I918" t="s">
        <v>1424</v>
      </c>
      <c r="J918">
        <v>6</v>
      </c>
      <c r="K918">
        <v>1</v>
      </c>
      <c r="L918" t="s">
        <v>2418</v>
      </c>
      <c r="M918" t="s">
        <v>5680</v>
      </c>
      <c r="N918" t="s">
        <v>1106</v>
      </c>
      <c r="O918" t="s">
        <v>1107</v>
      </c>
      <c r="P918" t="s">
        <v>1108</v>
      </c>
      <c r="Q918" t="s">
        <v>1109</v>
      </c>
      <c r="R918" t="s">
        <v>0</v>
      </c>
      <c r="U918">
        <v>0</v>
      </c>
      <c r="V918" t="s">
        <v>7466</v>
      </c>
      <c r="X918">
        <v>0</v>
      </c>
      <c r="Y918">
        <v>0</v>
      </c>
      <c r="AA918">
        <v>0</v>
      </c>
      <c r="AB918">
        <v>0</v>
      </c>
      <c r="AG918">
        <v>2025</v>
      </c>
      <c r="AH918">
        <v>1</v>
      </c>
      <c r="AI918" t="s">
        <v>5843</v>
      </c>
      <c r="AK918" t="s">
        <v>1515</v>
      </c>
    </row>
    <row r="919" spans="1:38" x14ac:dyDescent="0.25">
      <c r="A919" t="s">
        <v>1100</v>
      </c>
      <c r="B919" t="s">
        <v>7463</v>
      </c>
      <c r="C919" t="s">
        <v>7464</v>
      </c>
      <c r="D919" s="167">
        <v>45684.820833333302</v>
      </c>
      <c r="E919">
        <v>1</v>
      </c>
      <c r="F919" s="167">
        <v>45684.820833333302</v>
      </c>
      <c r="G919" s="167">
        <v>45684.862500000003</v>
      </c>
      <c r="H919" t="s">
        <v>7468</v>
      </c>
      <c r="I919" t="s">
        <v>1424</v>
      </c>
      <c r="J919">
        <v>6</v>
      </c>
      <c r="K919">
        <v>1</v>
      </c>
      <c r="L919" t="s">
        <v>2418</v>
      </c>
      <c r="M919" t="s">
        <v>5680</v>
      </c>
      <c r="N919" t="s">
        <v>1106</v>
      </c>
      <c r="O919" t="s">
        <v>1107</v>
      </c>
      <c r="P919" t="s">
        <v>1108</v>
      </c>
      <c r="Q919" t="s">
        <v>1109</v>
      </c>
      <c r="R919" t="s">
        <v>0</v>
      </c>
      <c r="U919">
        <v>0</v>
      </c>
      <c r="V919" t="s">
        <v>7466</v>
      </c>
      <c r="X919">
        <v>0</v>
      </c>
      <c r="Y919">
        <v>0</v>
      </c>
      <c r="AA919">
        <v>0</v>
      </c>
      <c r="AB919">
        <v>0</v>
      </c>
      <c r="AG919">
        <v>2025</v>
      </c>
      <c r="AH919">
        <v>1</v>
      </c>
      <c r="AI919" t="s">
        <v>5843</v>
      </c>
      <c r="AK919" t="s">
        <v>1515</v>
      </c>
    </row>
    <row r="920" spans="1:38" x14ac:dyDescent="0.25">
      <c r="A920" t="s">
        <v>1100</v>
      </c>
      <c r="B920" t="s">
        <v>7463</v>
      </c>
      <c r="C920" t="s">
        <v>7464</v>
      </c>
      <c r="D920" s="167">
        <v>45684.820833333302</v>
      </c>
      <c r="E920">
        <v>1</v>
      </c>
      <c r="F920" s="167">
        <v>45684.820833333302</v>
      </c>
      <c r="G920" s="167">
        <v>45684.862500000003</v>
      </c>
      <c r="H920" t="s">
        <v>7469</v>
      </c>
      <c r="I920" t="s">
        <v>1431</v>
      </c>
      <c r="J920">
        <v>6</v>
      </c>
      <c r="K920">
        <v>1</v>
      </c>
      <c r="L920" t="s">
        <v>2418</v>
      </c>
      <c r="M920" t="s">
        <v>5680</v>
      </c>
      <c r="N920" t="s">
        <v>1106</v>
      </c>
      <c r="O920" t="s">
        <v>1107</v>
      </c>
      <c r="P920" t="s">
        <v>1108</v>
      </c>
      <c r="Q920" t="s">
        <v>1109</v>
      </c>
      <c r="R920" t="s">
        <v>0</v>
      </c>
      <c r="U920">
        <v>105</v>
      </c>
      <c r="V920" t="s">
        <v>7466</v>
      </c>
      <c r="X920">
        <v>0</v>
      </c>
      <c r="Y920">
        <v>0</v>
      </c>
      <c r="AA920">
        <v>0</v>
      </c>
      <c r="AB920">
        <v>105</v>
      </c>
      <c r="AG920">
        <v>2025</v>
      </c>
      <c r="AH920">
        <v>1</v>
      </c>
      <c r="AI920" t="s">
        <v>5843</v>
      </c>
      <c r="AK920" t="s">
        <v>1515</v>
      </c>
    </row>
    <row r="921" spans="1:38" x14ac:dyDescent="0.25">
      <c r="A921" t="s">
        <v>1100</v>
      </c>
      <c r="B921" t="s">
        <v>7463</v>
      </c>
      <c r="C921" t="s">
        <v>7464</v>
      </c>
      <c r="D921" s="167">
        <v>45684.820833333302</v>
      </c>
      <c r="E921">
        <v>1</v>
      </c>
      <c r="F921" s="167">
        <v>45684.820833333302</v>
      </c>
      <c r="G921" s="167">
        <v>45684.862500000003</v>
      </c>
      <c r="H921" t="s">
        <v>7470</v>
      </c>
      <c r="I921" t="s">
        <v>1438</v>
      </c>
      <c r="J921">
        <v>6</v>
      </c>
      <c r="K921">
        <v>1</v>
      </c>
      <c r="L921" t="s">
        <v>2418</v>
      </c>
      <c r="M921" t="s">
        <v>5680</v>
      </c>
      <c r="N921" t="s">
        <v>1106</v>
      </c>
      <c r="O921" t="s">
        <v>1107</v>
      </c>
      <c r="P921" t="s">
        <v>1108</v>
      </c>
      <c r="Q921" t="s">
        <v>1109</v>
      </c>
      <c r="R921" t="s">
        <v>0</v>
      </c>
      <c r="U921">
        <v>56</v>
      </c>
      <c r="V921" t="s">
        <v>7466</v>
      </c>
      <c r="X921">
        <v>0</v>
      </c>
      <c r="Y921">
        <v>0</v>
      </c>
      <c r="AA921">
        <v>0</v>
      </c>
      <c r="AB921">
        <v>56</v>
      </c>
      <c r="AG921">
        <v>2025</v>
      </c>
      <c r="AH921">
        <v>1</v>
      </c>
      <c r="AI921" t="s">
        <v>5843</v>
      </c>
      <c r="AK921" t="s">
        <v>1515</v>
      </c>
    </row>
    <row r="922" spans="1:38" x14ac:dyDescent="0.25">
      <c r="A922" t="s">
        <v>1100</v>
      </c>
      <c r="B922" t="s">
        <v>7463</v>
      </c>
      <c r="C922" t="s">
        <v>7464</v>
      </c>
      <c r="D922" s="167">
        <v>45684.820833333302</v>
      </c>
      <c r="E922">
        <v>1</v>
      </c>
      <c r="F922" s="167">
        <v>45684.820833333302</v>
      </c>
      <c r="G922" s="167">
        <v>45684.862500000003</v>
      </c>
      <c r="H922" t="s">
        <v>7471</v>
      </c>
      <c r="I922" t="s">
        <v>1440</v>
      </c>
      <c r="J922">
        <v>6</v>
      </c>
      <c r="K922">
        <v>1</v>
      </c>
      <c r="L922" t="s">
        <v>2418</v>
      </c>
      <c r="M922" t="s">
        <v>5680</v>
      </c>
      <c r="N922" t="s">
        <v>1106</v>
      </c>
      <c r="O922" t="s">
        <v>1107</v>
      </c>
      <c r="P922" t="s">
        <v>1108</v>
      </c>
      <c r="Q922" t="s">
        <v>1109</v>
      </c>
      <c r="R922" t="s">
        <v>0</v>
      </c>
      <c r="U922">
        <v>70</v>
      </c>
      <c r="V922" t="s">
        <v>7466</v>
      </c>
      <c r="X922">
        <v>0</v>
      </c>
      <c r="Y922">
        <v>0</v>
      </c>
      <c r="AA922">
        <v>0</v>
      </c>
      <c r="AB922">
        <v>70</v>
      </c>
      <c r="AG922">
        <v>2025</v>
      </c>
      <c r="AH922">
        <v>1</v>
      </c>
      <c r="AI922" t="s">
        <v>5843</v>
      </c>
      <c r="AK922" t="s">
        <v>1515</v>
      </c>
    </row>
    <row r="923" spans="1:38" x14ac:dyDescent="0.25">
      <c r="A923" t="s">
        <v>1100</v>
      </c>
      <c r="B923" t="s">
        <v>7472</v>
      </c>
      <c r="C923" t="s">
        <v>1124</v>
      </c>
      <c r="D923" s="167">
        <v>45685.456944444399</v>
      </c>
      <c r="E923">
        <v>1</v>
      </c>
      <c r="F923" s="167">
        <v>45685.456944444399</v>
      </c>
      <c r="G923" s="167">
        <v>45685.503472222197</v>
      </c>
      <c r="H923" t="s">
        <v>7473</v>
      </c>
      <c r="I923" t="s">
        <v>1438</v>
      </c>
      <c r="J923">
        <v>6</v>
      </c>
      <c r="K923">
        <v>1</v>
      </c>
      <c r="L923" t="s">
        <v>1110</v>
      </c>
      <c r="M923" t="s">
        <v>1429</v>
      </c>
      <c r="N923" t="s">
        <v>1106</v>
      </c>
      <c r="O923" t="s">
        <v>1107</v>
      </c>
      <c r="P923" t="s">
        <v>1108</v>
      </c>
      <c r="Q923" t="s">
        <v>1109</v>
      </c>
      <c r="R923" t="s">
        <v>0</v>
      </c>
      <c r="U923">
        <v>56</v>
      </c>
      <c r="V923" t="s">
        <v>7474</v>
      </c>
      <c r="X923">
        <v>0</v>
      </c>
      <c r="Y923">
        <v>0</v>
      </c>
      <c r="AA923">
        <v>0</v>
      </c>
      <c r="AB923">
        <v>56</v>
      </c>
      <c r="AG923">
        <v>2025</v>
      </c>
      <c r="AH923">
        <v>1</v>
      </c>
      <c r="AI923" t="s">
        <v>6055</v>
      </c>
      <c r="AK923" t="s">
        <v>1515</v>
      </c>
    </row>
    <row r="924" spans="1:38" x14ac:dyDescent="0.25">
      <c r="A924" t="s">
        <v>1100</v>
      </c>
      <c r="B924" t="s">
        <v>7472</v>
      </c>
      <c r="C924" t="s">
        <v>1124</v>
      </c>
      <c r="D924" s="167">
        <v>45685.456944444399</v>
      </c>
      <c r="E924">
        <v>1</v>
      </c>
      <c r="F924" s="167">
        <v>45685.456944444399</v>
      </c>
      <c r="G924" s="167">
        <v>45685.503472222197</v>
      </c>
      <c r="H924" t="s">
        <v>7475</v>
      </c>
      <c r="I924" t="s">
        <v>1440</v>
      </c>
      <c r="J924">
        <v>6</v>
      </c>
      <c r="K924">
        <v>1</v>
      </c>
      <c r="L924" t="s">
        <v>1110</v>
      </c>
      <c r="M924" t="s">
        <v>1429</v>
      </c>
      <c r="N924" t="s">
        <v>1106</v>
      </c>
      <c r="O924" t="s">
        <v>1107</v>
      </c>
      <c r="P924" t="s">
        <v>1108</v>
      </c>
      <c r="Q924" t="s">
        <v>1109</v>
      </c>
      <c r="R924" t="s">
        <v>0</v>
      </c>
      <c r="U924">
        <v>70</v>
      </c>
      <c r="V924" t="s">
        <v>7474</v>
      </c>
      <c r="X924">
        <v>0</v>
      </c>
      <c r="Y924">
        <v>0</v>
      </c>
      <c r="AA924">
        <v>0</v>
      </c>
      <c r="AB924">
        <v>70</v>
      </c>
      <c r="AG924">
        <v>2025</v>
      </c>
      <c r="AH924">
        <v>1</v>
      </c>
      <c r="AI924" t="s">
        <v>6055</v>
      </c>
      <c r="AK924" t="s">
        <v>1515</v>
      </c>
    </row>
    <row r="925" spans="1:38" x14ac:dyDescent="0.25">
      <c r="A925" t="s">
        <v>1100</v>
      </c>
      <c r="B925" t="s">
        <v>7472</v>
      </c>
      <c r="C925" t="s">
        <v>1124</v>
      </c>
      <c r="D925" s="167">
        <v>45685.456944444399</v>
      </c>
      <c r="E925">
        <v>1</v>
      </c>
      <c r="F925" s="167">
        <v>45685.456944444399</v>
      </c>
      <c r="G925" s="167">
        <v>45685.503472222197</v>
      </c>
      <c r="H925" t="s">
        <v>7476</v>
      </c>
      <c r="I925" t="s">
        <v>1441</v>
      </c>
      <c r="J925">
        <v>6</v>
      </c>
      <c r="K925">
        <v>1</v>
      </c>
      <c r="L925" t="s">
        <v>1110</v>
      </c>
      <c r="M925" t="s">
        <v>1429</v>
      </c>
      <c r="N925" t="s">
        <v>1106</v>
      </c>
      <c r="O925" t="s">
        <v>1107</v>
      </c>
      <c r="P925" t="s">
        <v>1108</v>
      </c>
      <c r="Q925" t="s">
        <v>1109</v>
      </c>
      <c r="R925" t="s">
        <v>0</v>
      </c>
      <c r="U925">
        <v>52.5</v>
      </c>
      <c r="V925" t="s">
        <v>7474</v>
      </c>
      <c r="X925">
        <v>0</v>
      </c>
      <c r="Y925">
        <v>0</v>
      </c>
      <c r="AA925">
        <v>0</v>
      </c>
      <c r="AB925">
        <v>52.5</v>
      </c>
      <c r="AG925">
        <v>2025</v>
      </c>
      <c r="AH925">
        <v>1</v>
      </c>
      <c r="AI925" t="s">
        <v>6055</v>
      </c>
      <c r="AK925" t="s">
        <v>1515</v>
      </c>
    </row>
    <row r="926" spans="1:38" x14ac:dyDescent="0.25">
      <c r="A926" t="s">
        <v>1100</v>
      </c>
      <c r="B926" t="s">
        <v>7472</v>
      </c>
      <c r="C926" t="s">
        <v>1124</v>
      </c>
      <c r="D926" s="167">
        <v>45685.456944444399</v>
      </c>
      <c r="E926">
        <v>1</v>
      </c>
      <c r="F926" s="167">
        <v>45685.456944444399</v>
      </c>
      <c r="G926" s="167">
        <v>45685.503472222197</v>
      </c>
      <c r="H926" t="s">
        <v>7477</v>
      </c>
      <c r="I926" t="s">
        <v>1505</v>
      </c>
      <c r="J926">
        <v>6</v>
      </c>
      <c r="K926">
        <v>1</v>
      </c>
      <c r="L926" t="s">
        <v>1110</v>
      </c>
      <c r="M926" t="s">
        <v>1429</v>
      </c>
      <c r="N926" t="s">
        <v>1106</v>
      </c>
      <c r="O926" t="s">
        <v>1107</v>
      </c>
      <c r="P926" t="s">
        <v>1108</v>
      </c>
      <c r="Q926" t="s">
        <v>1109</v>
      </c>
      <c r="R926" t="s">
        <v>0</v>
      </c>
      <c r="U926">
        <v>700</v>
      </c>
      <c r="V926" t="s">
        <v>7474</v>
      </c>
      <c r="X926">
        <v>0</v>
      </c>
      <c r="Y926">
        <v>0</v>
      </c>
      <c r="AA926">
        <v>0</v>
      </c>
      <c r="AB926">
        <v>700</v>
      </c>
      <c r="AG926">
        <v>2025</v>
      </c>
      <c r="AH926">
        <v>1</v>
      </c>
      <c r="AI926" t="s">
        <v>6055</v>
      </c>
      <c r="AK926" t="s">
        <v>1515</v>
      </c>
    </row>
    <row r="927" spans="1:38" x14ac:dyDescent="0.25">
      <c r="A927" t="s">
        <v>1100</v>
      </c>
      <c r="B927" t="s">
        <v>7478</v>
      </c>
      <c r="C927" t="s">
        <v>1377</v>
      </c>
      <c r="D927" s="167">
        <v>45685.466666666704</v>
      </c>
      <c r="E927">
        <v>1</v>
      </c>
      <c r="F927" s="167">
        <v>45685.466666666704</v>
      </c>
      <c r="G927" s="167">
        <v>45685.505555555603</v>
      </c>
      <c r="H927" t="s">
        <v>7479</v>
      </c>
      <c r="I927" t="s">
        <v>1430</v>
      </c>
      <c r="J927">
        <v>6</v>
      </c>
      <c r="K927">
        <v>1</v>
      </c>
      <c r="L927" t="s">
        <v>1105</v>
      </c>
      <c r="M927" t="s">
        <v>1425</v>
      </c>
      <c r="N927" t="s">
        <v>1106</v>
      </c>
      <c r="O927" t="s">
        <v>1107</v>
      </c>
      <c r="P927" t="s">
        <v>1108</v>
      </c>
      <c r="Q927" t="s">
        <v>1109</v>
      </c>
      <c r="R927" t="s">
        <v>0</v>
      </c>
      <c r="U927">
        <v>70</v>
      </c>
      <c r="V927" t="s">
        <v>7480</v>
      </c>
      <c r="X927">
        <v>0</v>
      </c>
      <c r="Y927">
        <v>0</v>
      </c>
      <c r="AA927">
        <v>0</v>
      </c>
      <c r="AB927">
        <v>70</v>
      </c>
      <c r="AG927">
        <v>2025</v>
      </c>
      <c r="AH927">
        <v>1</v>
      </c>
      <c r="AI927" t="s">
        <v>6546</v>
      </c>
      <c r="AK927" t="s">
        <v>1515</v>
      </c>
    </row>
    <row r="928" spans="1:38" x14ac:dyDescent="0.25">
      <c r="A928" t="s">
        <v>1100</v>
      </c>
      <c r="B928" t="s">
        <v>7478</v>
      </c>
      <c r="C928" t="s">
        <v>1377</v>
      </c>
      <c r="D928" s="167">
        <v>45685.466666666704</v>
      </c>
      <c r="E928">
        <v>1</v>
      </c>
      <c r="F928" s="167">
        <v>45685.466666666704</v>
      </c>
      <c r="G928" s="167">
        <v>45685.505555555603</v>
      </c>
      <c r="H928" t="s">
        <v>7481</v>
      </c>
      <c r="I928" t="s">
        <v>1440</v>
      </c>
      <c r="J928">
        <v>6</v>
      </c>
      <c r="K928">
        <v>1</v>
      </c>
      <c r="L928" t="s">
        <v>1105</v>
      </c>
      <c r="M928" t="s">
        <v>1425</v>
      </c>
      <c r="N928" t="s">
        <v>1106</v>
      </c>
      <c r="O928" t="s">
        <v>1107</v>
      </c>
      <c r="P928" t="s">
        <v>1108</v>
      </c>
      <c r="Q928" t="s">
        <v>1109</v>
      </c>
      <c r="R928" t="s">
        <v>0</v>
      </c>
      <c r="U928">
        <v>70</v>
      </c>
      <c r="V928" t="s">
        <v>7480</v>
      </c>
      <c r="X928">
        <v>0</v>
      </c>
      <c r="Y928">
        <v>0</v>
      </c>
      <c r="AA928">
        <v>0</v>
      </c>
      <c r="AB928">
        <v>70</v>
      </c>
      <c r="AG928">
        <v>2025</v>
      </c>
      <c r="AH928">
        <v>1</v>
      </c>
      <c r="AI928" t="s">
        <v>6546</v>
      </c>
      <c r="AK928" t="s">
        <v>1515</v>
      </c>
    </row>
    <row r="929" spans="1:38" x14ac:dyDescent="0.25">
      <c r="A929" t="s">
        <v>1100</v>
      </c>
      <c r="B929" t="s">
        <v>7478</v>
      </c>
      <c r="C929" t="s">
        <v>1377</v>
      </c>
      <c r="D929" s="167">
        <v>45685.466666666704</v>
      </c>
      <c r="E929">
        <v>1</v>
      </c>
      <c r="F929" s="167">
        <v>45685.466666666704</v>
      </c>
      <c r="G929" s="167">
        <v>45685.505555555603</v>
      </c>
      <c r="H929" t="s">
        <v>7482</v>
      </c>
      <c r="I929" t="s">
        <v>1441</v>
      </c>
      <c r="J929">
        <v>6</v>
      </c>
      <c r="K929">
        <v>1</v>
      </c>
      <c r="L929" t="s">
        <v>1105</v>
      </c>
      <c r="M929" t="s">
        <v>1425</v>
      </c>
      <c r="N929" t="s">
        <v>1106</v>
      </c>
      <c r="O929" t="s">
        <v>1107</v>
      </c>
      <c r="P929" t="s">
        <v>1108</v>
      </c>
      <c r="Q929" t="s">
        <v>1109</v>
      </c>
      <c r="R929" t="s">
        <v>0</v>
      </c>
      <c r="U929">
        <v>52.5</v>
      </c>
      <c r="V929" t="s">
        <v>7480</v>
      </c>
      <c r="X929">
        <v>0</v>
      </c>
      <c r="Y929">
        <v>0</v>
      </c>
      <c r="AA929">
        <v>0</v>
      </c>
      <c r="AB929">
        <v>52.5</v>
      </c>
      <c r="AG929">
        <v>2025</v>
      </c>
      <c r="AH929">
        <v>1</v>
      </c>
      <c r="AI929" t="s">
        <v>6546</v>
      </c>
      <c r="AK929" t="s">
        <v>1515</v>
      </c>
    </row>
    <row r="930" spans="1:38" x14ac:dyDescent="0.25">
      <c r="A930" t="s">
        <v>1100</v>
      </c>
      <c r="B930" t="s">
        <v>7483</v>
      </c>
      <c r="C930" t="s">
        <v>6356</v>
      </c>
      <c r="D930" s="167">
        <v>45685.469444444403</v>
      </c>
      <c r="E930">
        <v>1</v>
      </c>
      <c r="F930" s="167">
        <v>45685.469444444403</v>
      </c>
      <c r="G930" s="167">
        <v>45685.5402777778</v>
      </c>
      <c r="H930" t="s">
        <v>7484</v>
      </c>
      <c r="I930" t="s">
        <v>1424</v>
      </c>
      <c r="J930">
        <v>6</v>
      </c>
      <c r="K930">
        <v>1</v>
      </c>
      <c r="L930" t="s">
        <v>1300</v>
      </c>
      <c r="M930" t="s">
        <v>5911</v>
      </c>
      <c r="N930" t="s">
        <v>1106</v>
      </c>
      <c r="O930" t="s">
        <v>1107</v>
      </c>
      <c r="P930" t="s">
        <v>1108</v>
      </c>
      <c r="Q930" t="s">
        <v>1109</v>
      </c>
      <c r="R930" t="s">
        <v>7485</v>
      </c>
      <c r="S930" t="s">
        <v>7295</v>
      </c>
      <c r="U930">
        <v>0</v>
      </c>
      <c r="V930" t="s">
        <v>1777</v>
      </c>
      <c r="W930" s="167">
        <v>45698.561111111099</v>
      </c>
      <c r="X930">
        <v>0</v>
      </c>
      <c r="Y930">
        <v>0</v>
      </c>
      <c r="Z930">
        <v>0</v>
      </c>
      <c r="AA930">
        <v>0</v>
      </c>
      <c r="AB930">
        <v>0</v>
      </c>
      <c r="AC930" t="s">
        <v>0</v>
      </c>
      <c r="AG930">
        <v>2025</v>
      </c>
      <c r="AH930">
        <v>1</v>
      </c>
      <c r="AI930" t="s">
        <v>7156</v>
      </c>
      <c r="AJ930" s="167">
        <v>45697.774305555598</v>
      </c>
      <c r="AK930" t="s">
        <v>1426</v>
      </c>
      <c r="AL930" t="s">
        <v>5686</v>
      </c>
    </row>
    <row r="931" spans="1:38" x14ac:dyDescent="0.25">
      <c r="A931" t="s">
        <v>1100</v>
      </c>
      <c r="B931" t="s">
        <v>7483</v>
      </c>
      <c r="C931" t="s">
        <v>6356</v>
      </c>
      <c r="D931" s="167">
        <v>45685.469444444403</v>
      </c>
      <c r="E931">
        <v>1</v>
      </c>
      <c r="F931" s="167">
        <v>45685.469444444403</v>
      </c>
      <c r="G931" s="167">
        <v>45685.5402777778</v>
      </c>
      <c r="H931" t="s">
        <v>7486</v>
      </c>
      <c r="I931" t="s">
        <v>1424</v>
      </c>
      <c r="J931">
        <v>6</v>
      </c>
      <c r="K931">
        <v>1</v>
      </c>
      <c r="L931" t="s">
        <v>1300</v>
      </c>
      <c r="M931" t="s">
        <v>5911</v>
      </c>
      <c r="N931" t="s">
        <v>1106</v>
      </c>
      <c r="O931" t="s">
        <v>1107</v>
      </c>
      <c r="P931" t="s">
        <v>1108</v>
      </c>
      <c r="Q931" t="s">
        <v>1109</v>
      </c>
      <c r="R931" t="s">
        <v>7485</v>
      </c>
      <c r="S931" t="s">
        <v>7295</v>
      </c>
      <c r="U931">
        <v>0</v>
      </c>
      <c r="V931" t="s">
        <v>1777</v>
      </c>
      <c r="W931" s="167">
        <v>45698.561111111099</v>
      </c>
      <c r="X931">
        <v>0</v>
      </c>
      <c r="Y931">
        <v>0</v>
      </c>
      <c r="Z931">
        <v>0</v>
      </c>
      <c r="AA931">
        <v>0</v>
      </c>
      <c r="AB931">
        <v>0</v>
      </c>
      <c r="AC931" t="s">
        <v>0</v>
      </c>
      <c r="AG931">
        <v>2025</v>
      </c>
      <c r="AH931">
        <v>1</v>
      </c>
      <c r="AI931" t="s">
        <v>7156</v>
      </c>
      <c r="AJ931" s="167">
        <v>45697.774305555598</v>
      </c>
      <c r="AK931" t="s">
        <v>1426</v>
      </c>
      <c r="AL931" t="s">
        <v>5686</v>
      </c>
    </row>
    <row r="932" spans="1:38" x14ac:dyDescent="0.25">
      <c r="A932" t="s">
        <v>1100</v>
      </c>
      <c r="B932" t="s">
        <v>7483</v>
      </c>
      <c r="C932" t="s">
        <v>6356</v>
      </c>
      <c r="D932" s="167">
        <v>45685.469444444403</v>
      </c>
      <c r="E932">
        <v>1</v>
      </c>
      <c r="F932" s="167">
        <v>45685.469444444403</v>
      </c>
      <c r="G932" s="167">
        <v>45685.5402777778</v>
      </c>
      <c r="H932" t="s">
        <v>7487</v>
      </c>
      <c r="I932" t="s">
        <v>1465</v>
      </c>
      <c r="J932">
        <v>6</v>
      </c>
      <c r="K932">
        <v>1</v>
      </c>
      <c r="L932" t="s">
        <v>1300</v>
      </c>
      <c r="M932" t="s">
        <v>5911</v>
      </c>
      <c r="N932" t="s">
        <v>1106</v>
      </c>
      <c r="O932" t="s">
        <v>1107</v>
      </c>
      <c r="P932" t="s">
        <v>1108</v>
      </c>
      <c r="Q932" t="s">
        <v>1109</v>
      </c>
      <c r="R932" t="s">
        <v>7485</v>
      </c>
      <c r="S932" t="s">
        <v>7295</v>
      </c>
      <c r="U932">
        <v>665</v>
      </c>
      <c r="V932" t="s">
        <v>1777</v>
      </c>
      <c r="W932" s="167">
        <v>45698.561111111099</v>
      </c>
      <c r="X932">
        <v>0</v>
      </c>
      <c r="Y932">
        <v>0</v>
      </c>
      <c r="Z932">
        <v>665</v>
      </c>
      <c r="AA932">
        <v>665</v>
      </c>
      <c r="AB932">
        <v>0</v>
      </c>
      <c r="AC932" t="s">
        <v>1525</v>
      </c>
      <c r="AD932" t="s">
        <v>1784</v>
      </c>
      <c r="AE932" t="s">
        <v>1725</v>
      </c>
      <c r="AF932" t="s">
        <v>1726</v>
      </c>
      <c r="AG932">
        <v>2025</v>
      </c>
      <c r="AH932">
        <v>1</v>
      </c>
      <c r="AI932" t="s">
        <v>7156</v>
      </c>
      <c r="AJ932" s="167">
        <v>45697.774305555598</v>
      </c>
      <c r="AK932" t="s">
        <v>1426</v>
      </c>
      <c r="AL932" t="s">
        <v>5686</v>
      </c>
    </row>
    <row r="933" spans="1:38" x14ac:dyDescent="0.25">
      <c r="A933" t="s">
        <v>1100</v>
      </c>
      <c r="B933" t="s">
        <v>7488</v>
      </c>
      <c r="C933" t="s">
        <v>1405</v>
      </c>
      <c r="D933" s="167">
        <v>45685.512499999997</v>
      </c>
      <c r="E933">
        <v>1</v>
      </c>
      <c r="F933" s="167">
        <v>45685.512499999997</v>
      </c>
      <c r="G933" s="167">
        <v>45685.542361111096</v>
      </c>
      <c r="H933" t="s">
        <v>7489</v>
      </c>
      <c r="I933" t="s">
        <v>1430</v>
      </c>
      <c r="J933">
        <v>6</v>
      </c>
      <c r="K933">
        <v>1</v>
      </c>
      <c r="L933" t="s">
        <v>1105</v>
      </c>
      <c r="M933" t="s">
        <v>1425</v>
      </c>
      <c r="N933" t="s">
        <v>1102</v>
      </c>
      <c r="O933" t="s">
        <v>1103</v>
      </c>
      <c r="P933" t="s">
        <v>1102</v>
      </c>
      <c r="Q933" t="s">
        <v>1103</v>
      </c>
      <c r="R933" t="s">
        <v>0</v>
      </c>
      <c r="T933" t="s">
        <v>7490</v>
      </c>
      <c r="U933">
        <v>48</v>
      </c>
      <c r="V933" t="s">
        <v>7491</v>
      </c>
      <c r="X933">
        <v>0</v>
      </c>
      <c r="Y933">
        <v>0</v>
      </c>
      <c r="AA933">
        <v>0</v>
      </c>
      <c r="AB933">
        <v>48</v>
      </c>
      <c r="AG933">
        <v>2025</v>
      </c>
      <c r="AH933">
        <v>1</v>
      </c>
      <c r="AI933" t="s">
        <v>7492</v>
      </c>
      <c r="AK933" t="s">
        <v>1515</v>
      </c>
    </row>
    <row r="934" spans="1:38" x14ac:dyDescent="0.25">
      <c r="A934" t="s">
        <v>1100</v>
      </c>
      <c r="B934" t="s">
        <v>7488</v>
      </c>
      <c r="C934" t="s">
        <v>1405</v>
      </c>
      <c r="D934" s="167">
        <v>45685.512499999997</v>
      </c>
      <c r="E934">
        <v>1</v>
      </c>
      <c r="F934" s="167">
        <v>45685.512499999997</v>
      </c>
      <c r="G934" s="167">
        <v>45685.542361111096</v>
      </c>
      <c r="H934" t="s">
        <v>7493</v>
      </c>
      <c r="I934" t="s">
        <v>1424</v>
      </c>
      <c r="J934">
        <v>6</v>
      </c>
      <c r="K934">
        <v>1</v>
      </c>
      <c r="L934" t="s">
        <v>1105</v>
      </c>
      <c r="M934" t="s">
        <v>1425</v>
      </c>
      <c r="N934" t="s">
        <v>1102</v>
      </c>
      <c r="O934" t="s">
        <v>1103</v>
      </c>
      <c r="P934" t="s">
        <v>1102</v>
      </c>
      <c r="Q934" t="s">
        <v>1103</v>
      </c>
      <c r="R934" t="s">
        <v>0</v>
      </c>
      <c r="U934">
        <v>0</v>
      </c>
      <c r="V934" t="s">
        <v>7491</v>
      </c>
      <c r="X934">
        <v>0</v>
      </c>
      <c r="Y934">
        <v>0</v>
      </c>
      <c r="AA934">
        <v>0</v>
      </c>
      <c r="AB934">
        <v>0</v>
      </c>
      <c r="AG934">
        <v>2025</v>
      </c>
      <c r="AH934">
        <v>1</v>
      </c>
      <c r="AI934" t="s">
        <v>7492</v>
      </c>
      <c r="AK934" t="s">
        <v>1515</v>
      </c>
    </row>
    <row r="935" spans="1:38" x14ac:dyDescent="0.25">
      <c r="A935" t="s">
        <v>1100</v>
      </c>
      <c r="B935" t="s">
        <v>7488</v>
      </c>
      <c r="C935" t="s">
        <v>1405</v>
      </c>
      <c r="D935" s="167">
        <v>45685.512499999997</v>
      </c>
      <c r="E935">
        <v>1</v>
      </c>
      <c r="F935" s="167">
        <v>45685.512499999997</v>
      </c>
      <c r="G935" s="167">
        <v>45685.542361111096</v>
      </c>
      <c r="H935" t="s">
        <v>7494</v>
      </c>
      <c r="I935" t="s">
        <v>1431</v>
      </c>
      <c r="J935">
        <v>6</v>
      </c>
      <c r="K935">
        <v>1</v>
      </c>
      <c r="L935" t="s">
        <v>1105</v>
      </c>
      <c r="M935" t="s">
        <v>1425</v>
      </c>
      <c r="N935" t="s">
        <v>1102</v>
      </c>
      <c r="O935" t="s">
        <v>1103</v>
      </c>
      <c r="P935" t="s">
        <v>1102</v>
      </c>
      <c r="Q935" t="s">
        <v>1103</v>
      </c>
      <c r="R935" t="s">
        <v>0</v>
      </c>
      <c r="T935" t="s">
        <v>7490</v>
      </c>
      <c r="U935">
        <v>72</v>
      </c>
      <c r="V935" t="s">
        <v>7491</v>
      </c>
      <c r="X935">
        <v>0</v>
      </c>
      <c r="Y935">
        <v>0</v>
      </c>
      <c r="AA935">
        <v>0</v>
      </c>
      <c r="AB935">
        <v>72</v>
      </c>
      <c r="AG935">
        <v>2025</v>
      </c>
      <c r="AH935">
        <v>1</v>
      </c>
      <c r="AI935" t="s">
        <v>7492</v>
      </c>
      <c r="AK935" t="s">
        <v>1515</v>
      </c>
    </row>
    <row r="936" spans="1:38" x14ac:dyDescent="0.25">
      <c r="A936" t="s">
        <v>1100</v>
      </c>
      <c r="B936" t="s">
        <v>7495</v>
      </c>
      <c r="C936" t="s">
        <v>1533</v>
      </c>
      <c r="D936" s="167">
        <v>45685.512499999997</v>
      </c>
      <c r="E936">
        <v>1</v>
      </c>
      <c r="F936" s="167">
        <v>45685.512499999997</v>
      </c>
      <c r="G936" s="167">
        <v>45685.545833333301</v>
      </c>
      <c r="H936" t="s">
        <v>7496</v>
      </c>
      <c r="I936" t="s">
        <v>1424</v>
      </c>
      <c r="J936">
        <v>6</v>
      </c>
      <c r="K936">
        <v>1</v>
      </c>
      <c r="L936" t="s">
        <v>1110</v>
      </c>
      <c r="M936" t="s">
        <v>1429</v>
      </c>
      <c r="N936" t="s">
        <v>1102</v>
      </c>
      <c r="O936" t="s">
        <v>1103</v>
      </c>
      <c r="P936" t="s">
        <v>1102</v>
      </c>
      <c r="Q936" t="s">
        <v>1103</v>
      </c>
      <c r="R936" t="s">
        <v>0</v>
      </c>
      <c r="U936">
        <v>0</v>
      </c>
      <c r="V936" t="s">
        <v>7497</v>
      </c>
      <c r="X936">
        <v>0</v>
      </c>
      <c r="Y936">
        <v>0</v>
      </c>
      <c r="AA936">
        <v>0</v>
      </c>
      <c r="AB936">
        <v>0</v>
      </c>
      <c r="AG936">
        <v>2025</v>
      </c>
      <c r="AH936">
        <v>1</v>
      </c>
      <c r="AI936" t="s">
        <v>7498</v>
      </c>
      <c r="AK936" t="s">
        <v>1515</v>
      </c>
    </row>
    <row r="937" spans="1:38" x14ac:dyDescent="0.25">
      <c r="A937" t="s">
        <v>1100</v>
      </c>
      <c r="B937" t="s">
        <v>7495</v>
      </c>
      <c r="C937" t="s">
        <v>1533</v>
      </c>
      <c r="D937" s="167">
        <v>45685.512499999997</v>
      </c>
      <c r="E937">
        <v>1</v>
      </c>
      <c r="F937" s="167">
        <v>45685.512499999997</v>
      </c>
      <c r="G937" s="167">
        <v>45685.545833333301</v>
      </c>
      <c r="H937" t="s">
        <v>7499</v>
      </c>
      <c r="I937" t="s">
        <v>1506</v>
      </c>
      <c r="J937">
        <v>6</v>
      </c>
      <c r="K937">
        <v>1</v>
      </c>
      <c r="L937" t="s">
        <v>1110</v>
      </c>
      <c r="M937" t="s">
        <v>1429</v>
      </c>
      <c r="N937" t="s">
        <v>1102</v>
      </c>
      <c r="O937" t="s">
        <v>1103</v>
      </c>
      <c r="P937" t="s">
        <v>1102</v>
      </c>
      <c r="Q937" t="s">
        <v>1103</v>
      </c>
      <c r="R937" t="s">
        <v>0</v>
      </c>
      <c r="T937" t="s">
        <v>7500</v>
      </c>
      <c r="U937">
        <v>720</v>
      </c>
      <c r="V937" t="s">
        <v>7497</v>
      </c>
      <c r="X937">
        <v>0</v>
      </c>
      <c r="Y937">
        <v>0</v>
      </c>
      <c r="AA937">
        <v>0</v>
      </c>
      <c r="AB937">
        <v>720</v>
      </c>
      <c r="AG937">
        <v>2025</v>
      </c>
      <c r="AH937">
        <v>1</v>
      </c>
      <c r="AI937" t="s">
        <v>7498</v>
      </c>
      <c r="AK937" t="s">
        <v>1515</v>
      </c>
    </row>
    <row r="938" spans="1:38" x14ac:dyDescent="0.25">
      <c r="A938" t="s">
        <v>1100</v>
      </c>
      <c r="B938" t="s">
        <v>7501</v>
      </c>
      <c r="C938" t="s">
        <v>7502</v>
      </c>
      <c r="D938" s="167">
        <v>45685.568055555603</v>
      </c>
      <c r="E938">
        <v>1</v>
      </c>
      <c r="F938" s="167">
        <v>45685.568055555603</v>
      </c>
      <c r="G938" s="167">
        <v>45685.604166666701</v>
      </c>
      <c r="H938" t="s">
        <v>7503</v>
      </c>
      <c r="I938" t="s">
        <v>1430</v>
      </c>
      <c r="J938">
        <v>6</v>
      </c>
      <c r="K938">
        <v>1</v>
      </c>
      <c r="L938" t="s">
        <v>1105</v>
      </c>
      <c r="M938" t="s">
        <v>1425</v>
      </c>
      <c r="N938" t="s">
        <v>1106</v>
      </c>
      <c r="O938" t="s">
        <v>1107</v>
      </c>
      <c r="P938" t="s">
        <v>1108</v>
      </c>
      <c r="Q938" t="s">
        <v>1109</v>
      </c>
      <c r="R938" t="s">
        <v>0</v>
      </c>
      <c r="U938">
        <v>70</v>
      </c>
      <c r="V938" t="s">
        <v>7504</v>
      </c>
      <c r="X938">
        <v>0</v>
      </c>
      <c r="Y938">
        <v>0</v>
      </c>
      <c r="AA938">
        <v>0</v>
      </c>
      <c r="AB938">
        <v>70</v>
      </c>
      <c r="AG938">
        <v>2025</v>
      </c>
      <c r="AH938">
        <v>1</v>
      </c>
      <c r="AI938" t="s">
        <v>6068</v>
      </c>
      <c r="AK938" t="s">
        <v>1515</v>
      </c>
    </row>
    <row r="939" spans="1:38" x14ac:dyDescent="0.25">
      <c r="A939" t="s">
        <v>1100</v>
      </c>
      <c r="B939" t="s">
        <v>7501</v>
      </c>
      <c r="C939" t="s">
        <v>7502</v>
      </c>
      <c r="D939" s="167">
        <v>45685.568055555603</v>
      </c>
      <c r="E939">
        <v>1</v>
      </c>
      <c r="F939" s="167">
        <v>45685.568055555603</v>
      </c>
      <c r="G939" s="167">
        <v>45685.604166666701</v>
      </c>
      <c r="H939" t="s">
        <v>7505</v>
      </c>
      <c r="I939" t="s">
        <v>1431</v>
      </c>
      <c r="J939">
        <v>6</v>
      </c>
      <c r="K939">
        <v>1</v>
      </c>
      <c r="L939" t="s">
        <v>1105</v>
      </c>
      <c r="M939" t="s">
        <v>1425</v>
      </c>
      <c r="N939" t="s">
        <v>1106</v>
      </c>
      <c r="O939" t="s">
        <v>1107</v>
      </c>
      <c r="P939" t="s">
        <v>1108</v>
      </c>
      <c r="Q939" t="s">
        <v>1109</v>
      </c>
      <c r="R939" t="s">
        <v>0</v>
      </c>
      <c r="U939">
        <v>105</v>
      </c>
      <c r="V939" t="s">
        <v>7504</v>
      </c>
      <c r="X939">
        <v>0</v>
      </c>
      <c r="Y939">
        <v>0</v>
      </c>
      <c r="AA939">
        <v>0</v>
      </c>
      <c r="AB939">
        <v>105</v>
      </c>
      <c r="AG939">
        <v>2025</v>
      </c>
      <c r="AH939">
        <v>1</v>
      </c>
      <c r="AI939" t="s">
        <v>6068</v>
      </c>
      <c r="AK939" t="s">
        <v>1515</v>
      </c>
    </row>
    <row r="940" spans="1:38" x14ac:dyDescent="0.25">
      <c r="A940" t="s">
        <v>1100</v>
      </c>
      <c r="B940" t="s">
        <v>7501</v>
      </c>
      <c r="C940" t="s">
        <v>7502</v>
      </c>
      <c r="D940" s="167">
        <v>45685.568055555603</v>
      </c>
      <c r="E940">
        <v>1</v>
      </c>
      <c r="F940" s="167">
        <v>45685.568055555603</v>
      </c>
      <c r="G940" s="167">
        <v>45685.604166666701</v>
      </c>
      <c r="H940" t="s">
        <v>7506</v>
      </c>
      <c r="I940" t="s">
        <v>1438</v>
      </c>
      <c r="J940">
        <v>6</v>
      </c>
      <c r="K940">
        <v>1</v>
      </c>
      <c r="L940" t="s">
        <v>1105</v>
      </c>
      <c r="M940" t="s">
        <v>1425</v>
      </c>
      <c r="N940" t="s">
        <v>1106</v>
      </c>
      <c r="O940" t="s">
        <v>1107</v>
      </c>
      <c r="P940" t="s">
        <v>1108</v>
      </c>
      <c r="Q940" t="s">
        <v>1109</v>
      </c>
      <c r="R940" t="s">
        <v>0</v>
      </c>
      <c r="U940">
        <v>56</v>
      </c>
      <c r="V940" t="s">
        <v>7504</v>
      </c>
      <c r="X940">
        <v>0</v>
      </c>
      <c r="Y940">
        <v>0</v>
      </c>
      <c r="AA940">
        <v>0</v>
      </c>
      <c r="AB940">
        <v>56</v>
      </c>
      <c r="AG940">
        <v>2025</v>
      </c>
      <c r="AH940">
        <v>1</v>
      </c>
      <c r="AI940" t="s">
        <v>6068</v>
      </c>
      <c r="AK940" t="s">
        <v>1515</v>
      </c>
    </row>
    <row r="941" spans="1:38" x14ac:dyDescent="0.25">
      <c r="A941" t="s">
        <v>1100</v>
      </c>
      <c r="B941" t="s">
        <v>7501</v>
      </c>
      <c r="C941" t="s">
        <v>7502</v>
      </c>
      <c r="D941" s="167">
        <v>45685.568055555603</v>
      </c>
      <c r="E941">
        <v>1</v>
      </c>
      <c r="F941" s="167">
        <v>45685.568055555603</v>
      </c>
      <c r="G941" s="167">
        <v>45685.604166666701</v>
      </c>
      <c r="H941" t="s">
        <v>7507</v>
      </c>
      <c r="I941" t="s">
        <v>1440</v>
      </c>
      <c r="J941">
        <v>6</v>
      </c>
      <c r="K941">
        <v>1</v>
      </c>
      <c r="L941" t="s">
        <v>1105</v>
      </c>
      <c r="M941" t="s">
        <v>1425</v>
      </c>
      <c r="N941" t="s">
        <v>1106</v>
      </c>
      <c r="O941" t="s">
        <v>1107</v>
      </c>
      <c r="P941" t="s">
        <v>1108</v>
      </c>
      <c r="Q941" t="s">
        <v>1109</v>
      </c>
      <c r="R941" t="s">
        <v>0</v>
      </c>
      <c r="U941">
        <v>70</v>
      </c>
      <c r="V941" t="s">
        <v>7504</v>
      </c>
      <c r="X941">
        <v>0</v>
      </c>
      <c r="Y941">
        <v>0</v>
      </c>
      <c r="AA941">
        <v>0</v>
      </c>
      <c r="AB941">
        <v>70</v>
      </c>
      <c r="AG941">
        <v>2025</v>
      </c>
      <c r="AH941">
        <v>1</v>
      </c>
      <c r="AI941" t="s">
        <v>6068</v>
      </c>
      <c r="AK941" t="s">
        <v>1515</v>
      </c>
    </row>
    <row r="942" spans="1:38" x14ac:dyDescent="0.25">
      <c r="A942" t="s">
        <v>1100</v>
      </c>
      <c r="B942" t="s">
        <v>7501</v>
      </c>
      <c r="C942" t="s">
        <v>7502</v>
      </c>
      <c r="D942" s="167">
        <v>45685.568055555603</v>
      </c>
      <c r="E942">
        <v>1</v>
      </c>
      <c r="F942" s="167">
        <v>45685.568055555603</v>
      </c>
      <c r="G942" s="167">
        <v>45685.604166666701</v>
      </c>
      <c r="H942" t="s">
        <v>7508</v>
      </c>
      <c r="I942" t="s">
        <v>1441</v>
      </c>
      <c r="J942">
        <v>6</v>
      </c>
      <c r="K942">
        <v>1</v>
      </c>
      <c r="L942" t="s">
        <v>1105</v>
      </c>
      <c r="M942" t="s">
        <v>1425</v>
      </c>
      <c r="N942" t="s">
        <v>1106</v>
      </c>
      <c r="O942" t="s">
        <v>1107</v>
      </c>
      <c r="P942" t="s">
        <v>1108</v>
      </c>
      <c r="Q942" t="s">
        <v>1109</v>
      </c>
      <c r="R942" t="s">
        <v>0</v>
      </c>
      <c r="U942">
        <v>52.5</v>
      </c>
      <c r="V942" t="s">
        <v>7504</v>
      </c>
      <c r="X942">
        <v>0</v>
      </c>
      <c r="Y942">
        <v>0</v>
      </c>
      <c r="AA942">
        <v>0</v>
      </c>
      <c r="AB942">
        <v>52.5</v>
      </c>
      <c r="AG942">
        <v>2025</v>
      </c>
      <c r="AH942">
        <v>1</v>
      </c>
      <c r="AI942" t="s">
        <v>6068</v>
      </c>
      <c r="AK942" t="s">
        <v>1515</v>
      </c>
    </row>
    <row r="943" spans="1:38" x14ac:dyDescent="0.25">
      <c r="A943" t="s">
        <v>1100</v>
      </c>
      <c r="B943" t="s">
        <v>7501</v>
      </c>
      <c r="C943" t="s">
        <v>7502</v>
      </c>
      <c r="D943" s="167">
        <v>45685.568055555603</v>
      </c>
      <c r="E943">
        <v>1</v>
      </c>
      <c r="F943" s="167">
        <v>45685.568055555603</v>
      </c>
      <c r="G943" s="167">
        <v>45685.604166666701</v>
      </c>
      <c r="H943" t="s">
        <v>7509</v>
      </c>
      <c r="I943" t="s">
        <v>1474</v>
      </c>
      <c r="J943">
        <v>6</v>
      </c>
      <c r="K943">
        <v>1</v>
      </c>
      <c r="L943" t="s">
        <v>1105</v>
      </c>
      <c r="M943" t="s">
        <v>1425</v>
      </c>
      <c r="N943" t="s">
        <v>1106</v>
      </c>
      <c r="O943" t="s">
        <v>1107</v>
      </c>
      <c r="P943" t="s">
        <v>1108</v>
      </c>
      <c r="Q943" t="s">
        <v>1109</v>
      </c>
      <c r="R943" t="s">
        <v>0</v>
      </c>
      <c r="U943">
        <v>192.5</v>
      </c>
      <c r="V943" t="s">
        <v>7504</v>
      </c>
      <c r="X943">
        <v>0</v>
      </c>
      <c r="Y943">
        <v>0</v>
      </c>
      <c r="AA943">
        <v>0</v>
      </c>
      <c r="AB943">
        <v>192.5</v>
      </c>
      <c r="AG943">
        <v>2025</v>
      </c>
      <c r="AH943">
        <v>1</v>
      </c>
      <c r="AI943" t="s">
        <v>6068</v>
      </c>
      <c r="AK943" t="s">
        <v>1515</v>
      </c>
    </row>
    <row r="944" spans="1:38" x14ac:dyDescent="0.25">
      <c r="A944" t="s">
        <v>1100</v>
      </c>
      <c r="B944" t="s">
        <v>7510</v>
      </c>
      <c r="C944" t="s">
        <v>7511</v>
      </c>
      <c r="D944" s="167">
        <v>45685.658333333296</v>
      </c>
      <c r="E944">
        <v>1</v>
      </c>
      <c r="F944" s="167">
        <v>45685.658333333296</v>
      </c>
      <c r="G944" s="167">
        <v>45685.675694444399</v>
      </c>
      <c r="H944" t="s">
        <v>7512</v>
      </c>
      <c r="I944" t="s">
        <v>1430</v>
      </c>
      <c r="J944">
        <v>6</v>
      </c>
      <c r="K944">
        <v>1</v>
      </c>
      <c r="L944" t="s">
        <v>1111</v>
      </c>
      <c r="M944" t="s">
        <v>1437</v>
      </c>
      <c r="N944" t="s">
        <v>1102</v>
      </c>
      <c r="O944" t="s">
        <v>1103</v>
      </c>
      <c r="P944" t="s">
        <v>1102</v>
      </c>
      <c r="Q944" t="s">
        <v>1103</v>
      </c>
      <c r="R944" t="s">
        <v>0</v>
      </c>
      <c r="T944" t="s">
        <v>7513</v>
      </c>
      <c r="U944">
        <v>48</v>
      </c>
      <c r="V944" t="s">
        <v>1727</v>
      </c>
      <c r="X944">
        <v>0</v>
      </c>
      <c r="Y944">
        <v>0</v>
      </c>
      <c r="AA944">
        <v>0</v>
      </c>
      <c r="AB944">
        <v>48</v>
      </c>
      <c r="AG944">
        <v>2025</v>
      </c>
      <c r="AH944">
        <v>1</v>
      </c>
      <c r="AI944" t="s">
        <v>7514</v>
      </c>
      <c r="AK944" t="s">
        <v>1515</v>
      </c>
    </row>
    <row r="945" spans="1:37" x14ac:dyDescent="0.25">
      <c r="A945" t="s">
        <v>1100</v>
      </c>
      <c r="B945" t="s">
        <v>7510</v>
      </c>
      <c r="C945" t="s">
        <v>7511</v>
      </c>
      <c r="D945" s="167">
        <v>45685.658333333296</v>
      </c>
      <c r="E945">
        <v>1</v>
      </c>
      <c r="F945" s="167">
        <v>45685.658333333296</v>
      </c>
      <c r="G945" s="167">
        <v>45685.675694444399</v>
      </c>
      <c r="H945" t="s">
        <v>7515</v>
      </c>
      <c r="I945" t="s">
        <v>1431</v>
      </c>
      <c r="J945">
        <v>6</v>
      </c>
      <c r="K945">
        <v>1</v>
      </c>
      <c r="L945" t="s">
        <v>1111</v>
      </c>
      <c r="M945" t="s">
        <v>1437</v>
      </c>
      <c r="N945" t="s">
        <v>1102</v>
      </c>
      <c r="O945" t="s">
        <v>1103</v>
      </c>
      <c r="P945" t="s">
        <v>1102</v>
      </c>
      <c r="Q945" t="s">
        <v>1103</v>
      </c>
      <c r="R945" t="s">
        <v>0</v>
      </c>
      <c r="T945" t="s">
        <v>7513</v>
      </c>
      <c r="U945">
        <v>72</v>
      </c>
      <c r="V945" t="s">
        <v>1727</v>
      </c>
      <c r="X945">
        <v>0</v>
      </c>
      <c r="Y945">
        <v>0</v>
      </c>
      <c r="AA945">
        <v>0</v>
      </c>
      <c r="AB945">
        <v>72</v>
      </c>
      <c r="AG945">
        <v>2025</v>
      </c>
      <c r="AH945">
        <v>1</v>
      </c>
      <c r="AI945" t="s">
        <v>7514</v>
      </c>
      <c r="AK945" t="s">
        <v>1515</v>
      </c>
    </row>
    <row r="946" spans="1:37" x14ac:dyDescent="0.25">
      <c r="A946" t="s">
        <v>1100</v>
      </c>
      <c r="B946" t="s">
        <v>7516</v>
      </c>
      <c r="C946" t="s">
        <v>1165</v>
      </c>
      <c r="D946" s="167">
        <v>45685.663194444402</v>
      </c>
      <c r="E946">
        <v>1</v>
      </c>
      <c r="F946" s="167">
        <v>45685.663194444402</v>
      </c>
      <c r="G946" s="167">
        <v>45685.709027777797</v>
      </c>
      <c r="H946" t="s">
        <v>7517</v>
      </c>
      <c r="I946" t="s">
        <v>1424</v>
      </c>
      <c r="J946">
        <v>6</v>
      </c>
      <c r="K946">
        <v>1</v>
      </c>
      <c r="L946" t="s">
        <v>1300</v>
      </c>
      <c r="M946" t="s">
        <v>5911</v>
      </c>
      <c r="N946" t="s">
        <v>1106</v>
      </c>
      <c r="O946" t="s">
        <v>1107</v>
      </c>
      <c r="P946" t="s">
        <v>1108</v>
      </c>
      <c r="Q946" t="s">
        <v>1109</v>
      </c>
      <c r="R946" t="s">
        <v>0</v>
      </c>
      <c r="U946">
        <v>0</v>
      </c>
      <c r="V946" t="s">
        <v>1719</v>
      </c>
      <c r="X946">
        <v>0</v>
      </c>
      <c r="Y946">
        <v>0</v>
      </c>
      <c r="AA946">
        <v>0</v>
      </c>
      <c r="AB946">
        <v>0</v>
      </c>
      <c r="AG946">
        <v>2025</v>
      </c>
      <c r="AH946">
        <v>1</v>
      </c>
      <c r="AI946" t="s">
        <v>7518</v>
      </c>
      <c r="AK946" t="s">
        <v>1515</v>
      </c>
    </row>
    <row r="947" spans="1:37" x14ac:dyDescent="0.25">
      <c r="A947" t="s">
        <v>1100</v>
      </c>
      <c r="B947" t="s">
        <v>7516</v>
      </c>
      <c r="C947" t="s">
        <v>1165</v>
      </c>
      <c r="D947" s="167">
        <v>45685.663194444402</v>
      </c>
      <c r="E947">
        <v>1</v>
      </c>
      <c r="F947" s="167">
        <v>45685.663194444402</v>
      </c>
      <c r="G947" s="167">
        <v>45685.709027777797</v>
      </c>
      <c r="H947" t="s">
        <v>7519</v>
      </c>
      <c r="I947" t="s">
        <v>1424</v>
      </c>
      <c r="J947">
        <v>6</v>
      </c>
      <c r="K947">
        <v>1</v>
      </c>
      <c r="L947" t="s">
        <v>1300</v>
      </c>
      <c r="M947" t="s">
        <v>5911</v>
      </c>
      <c r="N947" t="s">
        <v>1106</v>
      </c>
      <c r="O947" t="s">
        <v>1107</v>
      </c>
      <c r="P947" t="s">
        <v>1108</v>
      </c>
      <c r="Q947" t="s">
        <v>1109</v>
      </c>
      <c r="R947" t="s">
        <v>0</v>
      </c>
      <c r="U947">
        <v>0</v>
      </c>
      <c r="V947" t="s">
        <v>1719</v>
      </c>
      <c r="X947">
        <v>0</v>
      </c>
      <c r="Y947">
        <v>0</v>
      </c>
      <c r="AA947">
        <v>0</v>
      </c>
      <c r="AB947">
        <v>0</v>
      </c>
      <c r="AG947">
        <v>2025</v>
      </c>
      <c r="AH947">
        <v>1</v>
      </c>
      <c r="AI947" t="s">
        <v>7518</v>
      </c>
      <c r="AK947" t="s">
        <v>1515</v>
      </c>
    </row>
    <row r="948" spans="1:37" x14ac:dyDescent="0.25">
      <c r="A948" t="s">
        <v>1100</v>
      </c>
      <c r="B948" t="s">
        <v>7516</v>
      </c>
      <c r="C948" t="s">
        <v>1165</v>
      </c>
      <c r="D948" s="167">
        <v>45685.663194444402</v>
      </c>
      <c r="E948">
        <v>1</v>
      </c>
      <c r="F948" s="167">
        <v>45685.663194444402</v>
      </c>
      <c r="G948" s="167">
        <v>45685.709027777797</v>
      </c>
      <c r="H948" t="s">
        <v>7520</v>
      </c>
      <c r="I948" t="s">
        <v>1435</v>
      </c>
      <c r="J948">
        <v>6</v>
      </c>
      <c r="K948">
        <v>1</v>
      </c>
      <c r="L948" t="s">
        <v>1300</v>
      </c>
      <c r="M948" t="s">
        <v>5911</v>
      </c>
      <c r="N948" t="s">
        <v>1106</v>
      </c>
      <c r="O948" t="s">
        <v>1107</v>
      </c>
      <c r="P948" t="s">
        <v>1108</v>
      </c>
      <c r="Q948" t="s">
        <v>1109</v>
      </c>
      <c r="R948" t="s">
        <v>0</v>
      </c>
      <c r="U948">
        <v>385</v>
      </c>
      <c r="V948" t="s">
        <v>1719</v>
      </c>
      <c r="X948">
        <v>0</v>
      </c>
      <c r="Y948">
        <v>0</v>
      </c>
      <c r="AA948">
        <v>0</v>
      </c>
      <c r="AB948">
        <v>385</v>
      </c>
      <c r="AG948">
        <v>2025</v>
      </c>
      <c r="AH948">
        <v>1</v>
      </c>
      <c r="AI948" t="s">
        <v>7518</v>
      </c>
      <c r="AK948" t="s">
        <v>1515</v>
      </c>
    </row>
    <row r="949" spans="1:37" x14ac:dyDescent="0.25">
      <c r="A949" t="s">
        <v>1100</v>
      </c>
      <c r="B949" t="s">
        <v>7521</v>
      </c>
      <c r="C949" t="s">
        <v>2501</v>
      </c>
      <c r="D949" s="167">
        <v>45685.672916666699</v>
      </c>
      <c r="E949">
        <v>1</v>
      </c>
      <c r="F949" s="167">
        <v>45685.672916666699</v>
      </c>
      <c r="G949" s="167">
        <v>45685.729861111096</v>
      </c>
      <c r="H949" t="s">
        <v>7522</v>
      </c>
      <c r="I949" t="s">
        <v>1424</v>
      </c>
      <c r="J949">
        <v>6</v>
      </c>
      <c r="K949">
        <v>1</v>
      </c>
      <c r="L949" t="s">
        <v>2418</v>
      </c>
      <c r="M949" t="s">
        <v>5680</v>
      </c>
      <c r="N949" t="s">
        <v>1102</v>
      </c>
      <c r="O949" t="s">
        <v>1103</v>
      </c>
      <c r="P949" t="s">
        <v>1102</v>
      </c>
      <c r="Q949" t="s">
        <v>1103</v>
      </c>
      <c r="R949" t="s">
        <v>0</v>
      </c>
      <c r="U949">
        <v>0</v>
      </c>
      <c r="V949" t="s">
        <v>1736</v>
      </c>
      <c r="X949">
        <v>0</v>
      </c>
      <c r="Y949">
        <v>0</v>
      </c>
      <c r="AA949">
        <v>0</v>
      </c>
      <c r="AB949">
        <v>0</v>
      </c>
      <c r="AG949">
        <v>2025</v>
      </c>
      <c r="AH949">
        <v>1</v>
      </c>
      <c r="AI949" t="s">
        <v>6009</v>
      </c>
      <c r="AK949" t="s">
        <v>1515</v>
      </c>
    </row>
    <row r="950" spans="1:37" x14ac:dyDescent="0.25">
      <c r="A950" t="s">
        <v>1100</v>
      </c>
      <c r="B950" t="s">
        <v>7521</v>
      </c>
      <c r="C950" t="s">
        <v>2501</v>
      </c>
      <c r="D950" s="167">
        <v>45685.672916666699</v>
      </c>
      <c r="E950">
        <v>1</v>
      </c>
      <c r="F950" s="167">
        <v>45685.672916666699</v>
      </c>
      <c r="G950" s="167">
        <v>45685.729861111096</v>
      </c>
      <c r="H950" t="s">
        <v>7523</v>
      </c>
      <c r="I950" t="s">
        <v>1465</v>
      </c>
      <c r="J950">
        <v>6</v>
      </c>
      <c r="K950">
        <v>1</v>
      </c>
      <c r="L950" t="s">
        <v>2418</v>
      </c>
      <c r="M950" t="s">
        <v>5680</v>
      </c>
      <c r="N950" t="s">
        <v>1102</v>
      </c>
      <c r="O950" t="s">
        <v>1103</v>
      </c>
      <c r="P950" t="s">
        <v>1102</v>
      </c>
      <c r="Q950" t="s">
        <v>1103</v>
      </c>
      <c r="R950" t="s">
        <v>0</v>
      </c>
      <c r="T950" t="s">
        <v>7524</v>
      </c>
      <c r="U950">
        <v>408</v>
      </c>
      <c r="V950" t="s">
        <v>1736</v>
      </c>
      <c r="X950">
        <v>0</v>
      </c>
      <c r="Y950">
        <v>0</v>
      </c>
      <c r="AA950">
        <v>0</v>
      </c>
      <c r="AB950">
        <v>408</v>
      </c>
      <c r="AG950">
        <v>2025</v>
      </c>
      <c r="AH950">
        <v>1</v>
      </c>
      <c r="AI950" t="s">
        <v>6009</v>
      </c>
      <c r="AK950" t="s">
        <v>1515</v>
      </c>
    </row>
    <row r="951" spans="1:37" x14ac:dyDescent="0.25">
      <c r="A951" t="s">
        <v>1100</v>
      </c>
      <c r="B951" t="s">
        <v>7525</v>
      </c>
      <c r="C951" t="s">
        <v>6614</v>
      </c>
      <c r="D951" s="167">
        <v>45685.701388888898</v>
      </c>
      <c r="E951">
        <v>1</v>
      </c>
      <c r="F951" s="167">
        <v>45685.701388888898</v>
      </c>
      <c r="G951" s="167">
        <v>45685.756249999999</v>
      </c>
      <c r="H951" t="s">
        <v>7526</v>
      </c>
      <c r="I951" t="s">
        <v>1424</v>
      </c>
      <c r="J951">
        <v>6</v>
      </c>
      <c r="K951">
        <v>1</v>
      </c>
      <c r="L951" t="s">
        <v>1105</v>
      </c>
      <c r="M951" t="s">
        <v>1425</v>
      </c>
      <c r="N951" t="s">
        <v>1106</v>
      </c>
      <c r="O951" t="s">
        <v>1107</v>
      </c>
      <c r="P951" t="s">
        <v>1108</v>
      </c>
      <c r="Q951" t="s">
        <v>1109</v>
      </c>
      <c r="R951" t="s">
        <v>0</v>
      </c>
      <c r="U951">
        <v>0</v>
      </c>
      <c r="V951" t="s">
        <v>2290</v>
      </c>
      <c r="X951">
        <v>0</v>
      </c>
      <c r="Y951">
        <v>0</v>
      </c>
      <c r="AA951">
        <v>0</v>
      </c>
      <c r="AB951">
        <v>0</v>
      </c>
      <c r="AG951">
        <v>2025</v>
      </c>
      <c r="AH951">
        <v>1</v>
      </c>
      <c r="AI951" t="s">
        <v>6367</v>
      </c>
      <c r="AK951" t="s">
        <v>1515</v>
      </c>
    </row>
    <row r="952" spans="1:37" x14ac:dyDescent="0.25">
      <c r="A952" t="s">
        <v>1100</v>
      </c>
      <c r="B952" t="s">
        <v>7525</v>
      </c>
      <c r="C952" t="s">
        <v>6614</v>
      </c>
      <c r="D952" s="167">
        <v>45685.701388888898</v>
      </c>
      <c r="E952">
        <v>1</v>
      </c>
      <c r="F952" s="167">
        <v>45685.701388888898</v>
      </c>
      <c r="G952" s="167">
        <v>45685.756249999999</v>
      </c>
      <c r="H952" t="s">
        <v>7527</v>
      </c>
      <c r="I952" t="s">
        <v>1424</v>
      </c>
      <c r="J952">
        <v>6</v>
      </c>
      <c r="K952">
        <v>1</v>
      </c>
      <c r="L952" t="s">
        <v>1105</v>
      </c>
      <c r="M952" t="s">
        <v>1425</v>
      </c>
      <c r="N952" t="s">
        <v>1106</v>
      </c>
      <c r="O952" t="s">
        <v>1107</v>
      </c>
      <c r="P952" t="s">
        <v>1108</v>
      </c>
      <c r="Q952" t="s">
        <v>1109</v>
      </c>
      <c r="R952" t="s">
        <v>0</v>
      </c>
      <c r="U952">
        <v>0</v>
      </c>
      <c r="V952" t="s">
        <v>2290</v>
      </c>
      <c r="X952">
        <v>0</v>
      </c>
      <c r="Y952">
        <v>0</v>
      </c>
      <c r="AA952">
        <v>0</v>
      </c>
      <c r="AB952">
        <v>0</v>
      </c>
      <c r="AG952">
        <v>2025</v>
      </c>
      <c r="AH952">
        <v>1</v>
      </c>
      <c r="AI952" t="s">
        <v>6367</v>
      </c>
      <c r="AK952" t="s">
        <v>1515</v>
      </c>
    </row>
    <row r="953" spans="1:37" x14ac:dyDescent="0.25">
      <c r="A953" t="s">
        <v>1100</v>
      </c>
      <c r="B953" t="s">
        <v>7525</v>
      </c>
      <c r="C953" t="s">
        <v>6614</v>
      </c>
      <c r="D953" s="167">
        <v>45685.701388888898</v>
      </c>
      <c r="E953">
        <v>1</v>
      </c>
      <c r="F953" s="167">
        <v>45685.701388888898</v>
      </c>
      <c r="G953" s="167">
        <v>45685.756249999999</v>
      </c>
      <c r="H953" t="s">
        <v>7528</v>
      </c>
      <c r="I953" t="s">
        <v>1465</v>
      </c>
      <c r="J953">
        <v>6</v>
      </c>
      <c r="K953">
        <v>1</v>
      </c>
      <c r="L953" t="s">
        <v>1105</v>
      </c>
      <c r="M953" t="s">
        <v>1425</v>
      </c>
      <c r="N953" t="s">
        <v>1106</v>
      </c>
      <c r="O953" t="s">
        <v>1107</v>
      </c>
      <c r="P953" t="s">
        <v>1108</v>
      </c>
      <c r="Q953" t="s">
        <v>1109</v>
      </c>
      <c r="R953" t="s">
        <v>0</v>
      </c>
      <c r="U953">
        <v>665</v>
      </c>
      <c r="V953" t="s">
        <v>2290</v>
      </c>
      <c r="X953">
        <v>0</v>
      </c>
      <c r="Y953">
        <v>0</v>
      </c>
      <c r="AA953">
        <v>0</v>
      </c>
      <c r="AB953">
        <v>665</v>
      </c>
      <c r="AG953">
        <v>2025</v>
      </c>
      <c r="AH953">
        <v>1</v>
      </c>
      <c r="AI953" t="s">
        <v>6367</v>
      </c>
      <c r="AK953" t="s">
        <v>1515</v>
      </c>
    </row>
    <row r="954" spans="1:37" x14ac:dyDescent="0.25">
      <c r="A954" t="s">
        <v>1100</v>
      </c>
      <c r="B954" t="s">
        <v>7525</v>
      </c>
      <c r="C954" t="s">
        <v>6614</v>
      </c>
      <c r="D954" s="167">
        <v>45685.701388888898</v>
      </c>
      <c r="E954">
        <v>1</v>
      </c>
      <c r="F954" s="167">
        <v>45685.701388888898</v>
      </c>
      <c r="G954" s="167">
        <v>45685.756249999999</v>
      </c>
      <c r="H954" t="s">
        <v>7529</v>
      </c>
      <c r="I954" t="s">
        <v>1465</v>
      </c>
      <c r="J954">
        <v>6</v>
      </c>
      <c r="K954">
        <v>1</v>
      </c>
      <c r="L954" t="s">
        <v>1105</v>
      </c>
      <c r="M954" t="s">
        <v>1425</v>
      </c>
      <c r="N954" t="s">
        <v>1106</v>
      </c>
      <c r="O954" t="s">
        <v>1107</v>
      </c>
      <c r="P954" t="s">
        <v>1108</v>
      </c>
      <c r="Q954" t="s">
        <v>1109</v>
      </c>
      <c r="R954" t="s">
        <v>0</v>
      </c>
      <c r="U954">
        <v>665</v>
      </c>
      <c r="V954" t="s">
        <v>2290</v>
      </c>
      <c r="X954">
        <v>0</v>
      </c>
      <c r="Y954">
        <v>0</v>
      </c>
      <c r="AA954">
        <v>0</v>
      </c>
      <c r="AB954">
        <v>665</v>
      </c>
      <c r="AG954">
        <v>2025</v>
      </c>
      <c r="AH954">
        <v>1</v>
      </c>
      <c r="AI954" t="s">
        <v>6367</v>
      </c>
      <c r="AK954" t="s">
        <v>1515</v>
      </c>
    </row>
    <row r="955" spans="1:37" x14ac:dyDescent="0.25">
      <c r="A955" t="s">
        <v>1100</v>
      </c>
      <c r="B955" t="s">
        <v>7530</v>
      </c>
      <c r="C955" t="s">
        <v>6146</v>
      </c>
      <c r="D955" s="167">
        <v>45685.722222222197</v>
      </c>
      <c r="E955">
        <v>1</v>
      </c>
      <c r="F955" s="167">
        <v>45685.722222222197</v>
      </c>
      <c r="G955" s="167">
        <v>45685.792361111096</v>
      </c>
      <c r="H955" t="s">
        <v>7531</v>
      </c>
      <c r="I955" t="s">
        <v>1424</v>
      </c>
      <c r="J955">
        <v>6</v>
      </c>
      <c r="K955">
        <v>1</v>
      </c>
      <c r="L955" t="s">
        <v>1111</v>
      </c>
      <c r="M955" t="s">
        <v>1437</v>
      </c>
      <c r="N955" t="s">
        <v>1106</v>
      </c>
      <c r="O955" t="s">
        <v>1107</v>
      </c>
      <c r="P955" t="s">
        <v>1108</v>
      </c>
      <c r="Q955" t="s">
        <v>1109</v>
      </c>
      <c r="R955" t="s">
        <v>0</v>
      </c>
      <c r="U955">
        <v>0</v>
      </c>
      <c r="V955" t="s">
        <v>7532</v>
      </c>
      <c r="X955">
        <v>0</v>
      </c>
      <c r="Y955">
        <v>0</v>
      </c>
      <c r="AA955">
        <v>0</v>
      </c>
      <c r="AB955">
        <v>0</v>
      </c>
      <c r="AG955">
        <v>2025</v>
      </c>
      <c r="AH955">
        <v>1</v>
      </c>
      <c r="AI955" t="s">
        <v>7533</v>
      </c>
      <c r="AK955" t="s">
        <v>1515</v>
      </c>
    </row>
    <row r="956" spans="1:37" x14ac:dyDescent="0.25">
      <c r="A956" t="s">
        <v>1100</v>
      </c>
      <c r="B956" t="s">
        <v>7530</v>
      </c>
      <c r="C956" t="s">
        <v>6146</v>
      </c>
      <c r="D956" s="167">
        <v>45685.722222222197</v>
      </c>
      <c r="E956">
        <v>1</v>
      </c>
      <c r="F956" s="167">
        <v>45685.722222222197</v>
      </c>
      <c r="G956" s="167">
        <v>45685.792361111096</v>
      </c>
      <c r="H956" t="s">
        <v>7534</v>
      </c>
      <c r="I956" t="s">
        <v>1424</v>
      </c>
      <c r="J956">
        <v>6</v>
      </c>
      <c r="K956">
        <v>1</v>
      </c>
      <c r="L956" t="s">
        <v>1111</v>
      </c>
      <c r="M956" t="s">
        <v>1437</v>
      </c>
      <c r="N956" t="s">
        <v>1106</v>
      </c>
      <c r="O956" t="s">
        <v>1107</v>
      </c>
      <c r="P956" t="s">
        <v>1108</v>
      </c>
      <c r="Q956" t="s">
        <v>1109</v>
      </c>
      <c r="R956" t="s">
        <v>0</v>
      </c>
      <c r="U956">
        <v>0</v>
      </c>
      <c r="V956" t="s">
        <v>7532</v>
      </c>
      <c r="X956">
        <v>0</v>
      </c>
      <c r="Y956">
        <v>0</v>
      </c>
      <c r="AA956">
        <v>0</v>
      </c>
      <c r="AB956">
        <v>0</v>
      </c>
      <c r="AG956">
        <v>2025</v>
      </c>
      <c r="AH956">
        <v>1</v>
      </c>
      <c r="AI956" t="s">
        <v>7533</v>
      </c>
      <c r="AK956" t="s">
        <v>1515</v>
      </c>
    </row>
    <row r="957" spans="1:37" x14ac:dyDescent="0.25">
      <c r="A957" t="s">
        <v>1100</v>
      </c>
      <c r="B957" t="s">
        <v>7530</v>
      </c>
      <c r="C957" t="s">
        <v>6146</v>
      </c>
      <c r="D957" s="167">
        <v>45685.722222222197</v>
      </c>
      <c r="E957">
        <v>1</v>
      </c>
      <c r="F957" s="167">
        <v>45685.722222222197</v>
      </c>
      <c r="G957" s="167">
        <v>45685.792361111096</v>
      </c>
      <c r="H957" t="s">
        <v>7535</v>
      </c>
      <c r="I957" t="s">
        <v>1424</v>
      </c>
      <c r="J957">
        <v>6</v>
      </c>
      <c r="K957">
        <v>1</v>
      </c>
      <c r="L957" t="s">
        <v>1111</v>
      </c>
      <c r="M957" t="s">
        <v>1437</v>
      </c>
      <c r="N957" t="s">
        <v>1106</v>
      </c>
      <c r="O957" t="s">
        <v>1107</v>
      </c>
      <c r="P957" t="s">
        <v>1108</v>
      </c>
      <c r="Q957" t="s">
        <v>1109</v>
      </c>
      <c r="R957" t="s">
        <v>0</v>
      </c>
      <c r="U957">
        <v>0</v>
      </c>
      <c r="V957" t="s">
        <v>7532</v>
      </c>
      <c r="X957">
        <v>0</v>
      </c>
      <c r="Y957">
        <v>0</v>
      </c>
      <c r="AA957">
        <v>0</v>
      </c>
      <c r="AB957">
        <v>0</v>
      </c>
      <c r="AG957">
        <v>2025</v>
      </c>
      <c r="AH957">
        <v>1</v>
      </c>
      <c r="AI957" t="s">
        <v>7533</v>
      </c>
      <c r="AK957" t="s">
        <v>1515</v>
      </c>
    </row>
    <row r="958" spans="1:37" x14ac:dyDescent="0.25">
      <c r="A958" t="s">
        <v>1100</v>
      </c>
      <c r="B958" t="s">
        <v>7530</v>
      </c>
      <c r="C958" t="s">
        <v>6146</v>
      </c>
      <c r="D958" s="167">
        <v>45685.722222222197</v>
      </c>
      <c r="E958">
        <v>1</v>
      </c>
      <c r="F958" s="167">
        <v>45685.722222222197</v>
      </c>
      <c r="G958" s="167">
        <v>45685.792361111096</v>
      </c>
      <c r="H958" t="s">
        <v>7536</v>
      </c>
      <c r="I958" t="s">
        <v>1424</v>
      </c>
      <c r="J958">
        <v>6</v>
      </c>
      <c r="K958">
        <v>1</v>
      </c>
      <c r="L958" t="s">
        <v>1111</v>
      </c>
      <c r="M958" t="s">
        <v>1437</v>
      </c>
      <c r="N958" t="s">
        <v>1106</v>
      </c>
      <c r="O958" t="s">
        <v>1107</v>
      </c>
      <c r="P958" t="s">
        <v>1108</v>
      </c>
      <c r="Q958" t="s">
        <v>1109</v>
      </c>
      <c r="R958" t="s">
        <v>0</v>
      </c>
      <c r="U958">
        <v>0</v>
      </c>
      <c r="V958" t="s">
        <v>7532</v>
      </c>
      <c r="X958">
        <v>0</v>
      </c>
      <c r="Y958">
        <v>0</v>
      </c>
      <c r="AA958">
        <v>0</v>
      </c>
      <c r="AB958">
        <v>0</v>
      </c>
      <c r="AG958">
        <v>2025</v>
      </c>
      <c r="AH958">
        <v>1</v>
      </c>
      <c r="AI958" t="s">
        <v>7533</v>
      </c>
      <c r="AK958" t="s">
        <v>1515</v>
      </c>
    </row>
    <row r="959" spans="1:37" x14ac:dyDescent="0.25">
      <c r="A959" t="s">
        <v>1100</v>
      </c>
      <c r="B959" t="s">
        <v>7530</v>
      </c>
      <c r="C959" t="s">
        <v>6146</v>
      </c>
      <c r="D959" s="167">
        <v>45685.722222222197</v>
      </c>
      <c r="E959">
        <v>1</v>
      </c>
      <c r="F959" s="167">
        <v>45685.722222222197</v>
      </c>
      <c r="G959" s="167">
        <v>45685.792361111096</v>
      </c>
      <c r="H959" t="s">
        <v>7537</v>
      </c>
      <c r="I959" t="s">
        <v>1431</v>
      </c>
      <c r="J959">
        <v>6</v>
      </c>
      <c r="K959">
        <v>1</v>
      </c>
      <c r="L959" t="s">
        <v>1111</v>
      </c>
      <c r="M959" t="s">
        <v>1437</v>
      </c>
      <c r="N959" t="s">
        <v>1106</v>
      </c>
      <c r="O959" t="s">
        <v>1107</v>
      </c>
      <c r="P959" t="s">
        <v>1108</v>
      </c>
      <c r="Q959" t="s">
        <v>1109</v>
      </c>
      <c r="R959" t="s">
        <v>0</v>
      </c>
      <c r="U959">
        <v>105</v>
      </c>
      <c r="V959" t="s">
        <v>7532</v>
      </c>
      <c r="X959">
        <v>0</v>
      </c>
      <c r="Y959">
        <v>0</v>
      </c>
      <c r="AA959">
        <v>0</v>
      </c>
      <c r="AB959">
        <v>105</v>
      </c>
      <c r="AG959">
        <v>2025</v>
      </c>
      <c r="AH959">
        <v>1</v>
      </c>
      <c r="AI959" t="s">
        <v>7533</v>
      </c>
      <c r="AK959" t="s">
        <v>1515</v>
      </c>
    </row>
    <row r="960" spans="1:37" x14ac:dyDescent="0.25">
      <c r="A960" t="s">
        <v>1100</v>
      </c>
      <c r="B960" t="s">
        <v>7530</v>
      </c>
      <c r="C960" t="s">
        <v>6146</v>
      </c>
      <c r="D960" s="167">
        <v>45685.722222222197</v>
      </c>
      <c r="E960">
        <v>1</v>
      </c>
      <c r="F960" s="167">
        <v>45685.722222222197</v>
      </c>
      <c r="G960" s="167">
        <v>45685.792361111096</v>
      </c>
      <c r="H960" t="s">
        <v>7538</v>
      </c>
      <c r="I960" t="s">
        <v>1471</v>
      </c>
      <c r="J960">
        <v>6</v>
      </c>
      <c r="K960">
        <v>1</v>
      </c>
      <c r="L960" t="s">
        <v>1111</v>
      </c>
      <c r="M960" t="s">
        <v>1437</v>
      </c>
      <c r="N960" t="s">
        <v>1106</v>
      </c>
      <c r="O960" t="s">
        <v>1107</v>
      </c>
      <c r="P960" t="s">
        <v>1108</v>
      </c>
      <c r="Q960" t="s">
        <v>1109</v>
      </c>
      <c r="R960" t="s">
        <v>0</v>
      </c>
      <c r="U960">
        <v>1190</v>
      </c>
      <c r="V960" t="s">
        <v>7532</v>
      </c>
      <c r="X960">
        <v>0</v>
      </c>
      <c r="Y960">
        <v>0</v>
      </c>
      <c r="AA960">
        <v>0</v>
      </c>
      <c r="AB960">
        <v>1190</v>
      </c>
      <c r="AG960">
        <v>2025</v>
      </c>
      <c r="AH960">
        <v>1</v>
      </c>
      <c r="AI960" t="s">
        <v>7533</v>
      </c>
      <c r="AK960" t="s">
        <v>1515</v>
      </c>
    </row>
    <row r="961" spans="1:38" x14ac:dyDescent="0.25">
      <c r="A961" t="s">
        <v>1100</v>
      </c>
      <c r="B961" t="s">
        <v>7530</v>
      </c>
      <c r="C961" t="s">
        <v>6146</v>
      </c>
      <c r="D961" s="167">
        <v>45685.722222222197</v>
      </c>
      <c r="E961">
        <v>1</v>
      </c>
      <c r="F961" s="167">
        <v>45685.722222222197</v>
      </c>
      <c r="G961" s="167">
        <v>45685.792361111096</v>
      </c>
      <c r="H961" t="s">
        <v>7539</v>
      </c>
      <c r="I961" t="s">
        <v>1471</v>
      </c>
      <c r="J961">
        <v>6</v>
      </c>
      <c r="K961">
        <v>1</v>
      </c>
      <c r="L961" t="s">
        <v>1111</v>
      </c>
      <c r="M961" t="s">
        <v>1437</v>
      </c>
      <c r="N961" t="s">
        <v>1106</v>
      </c>
      <c r="O961" t="s">
        <v>1107</v>
      </c>
      <c r="P961" t="s">
        <v>1108</v>
      </c>
      <c r="Q961" t="s">
        <v>1109</v>
      </c>
      <c r="R961" t="s">
        <v>0</v>
      </c>
      <c r="U961">
        <v>1190</v>
      </c>
      <c r="V961" t="s">
        <v>7532</v>
      </c>
      <c r="X961">
        <v>0</v>
      </c>
      <c r="Y961">
        <v>0</v>
      </c>
      <c r="AA961">
        <v>0</v>
      </c>
      <c r="AB961">
        <v>1190</v>
      </c>
      <c r="AG961">
        <v>2025</v>
      </c>
      <c r="AH961">
        <v>1</v>
      </c>
      <c r="AI961" t="s">
        <v>7533</v>
      </c>
      <c r="AK961" t="s">
        <v>1515</v>
      </c>
    </row>
    <row r="962" spans="1:38" x14ac:dyDescent="0.25">
      <c r="A962" t="s">
        <v>1100</v>
      </c>
      <c r="B962" t="s">
        <v>7530</v>
      </c>
      <c r="C962" t="s">
        <v>6146</v>
      </c>
      <c r="D962" s="167">
        <v>45685.722222222197</v>
      </c>
      <c r="E962">
        <v>1</v>
      </c>
      <c r="F962" s="167">
        <v>45685.722222222197</v>
      </c>
      <c r="G962" s="167">
        <v>45685.792361111096</v>
      </c>
      <c r="H962" t="s">
        <v>7540</v>
      </c>
      <c r="I962" t="s">
        <v>1521</v>
      </c>
      <c r="J962">
        <v>6</v>
      </c>
      <c r="K962">
        <v>1</v>
      </c>
      <c r="L962" t="s">
        <v>1111</v>
      </c>
      <c r="M962" t="s">
        <v>1437</v>
      </c>
      <c r="N962" t="s">
        <v>1106</v>
      </c>
      <c r="O962" t="s">
        <v>1107</v>
      </c>
      <c r="P962" t="s">
        <v>1108</v>
      </c>
      <c r="Q962" t="s">
        <v>1109</v>
      </c>
      <c r="R962" t="s">
        <v>0</v>
      </c>
      <c r="U962">
        <v>875</v>
      </c>
      <c r="V962" t="s">
        <v>7532</v>
      </c>
      <c r="X962">
        <v>0</v>
      </c>
      <c r="Y962">
        <v>0</v>
      </c>
      <c r="AA962">
        <v>0</v>
      </c>
      <c r="AB962">
        <v>875</v>
      </c>
      <c r="AG962">
        <v>2025</v>
      </c>
      <c r="AH962">
        <v>1</v>
      </c>
      <c r="AI962" t="s">
        <v>7533</v>
      </c>
      <c r="AK962" t="s">
        <v>1515</v>
      </c>
    </row>
    <row r="963" spans="1:38" x14ac:dyDescent="0.25">
      <c r="A963" t="s">
        <v>1100</v>
      </c>
      <c r="B963" t="s">
        <v>7530</v>
      </c>
      <c r="C963" t="s">
        <v>6146</v>
      </c>
      <c r="D963" s="167">
        <v>45685.722222222197</v>
      </c>
      <c r="E963">
        <v>1</v>
      </c>
      <c r="F963" s="167">
        <v>45685.722222222197</v>
      </c>
      <c r="G963" s="167">
        <v>45685.792361111096</v>
      </c>
      <c r="H963" t="s">
        <v>7541</v>
      </c>
      <c r="I963" t="s">
        <v>1512</v>
      </c>
      <c r="J963">
        <v>6</v>
      </c>
      <c r="K963">
        <v>1</v>
      </c>
      <c r="L963" t="s">
        <v>1111</v>
      </c>
      <c r="M963" t="s">
        <v>1437</v>
      </c>
      <c r="N963" t="s">
        <v>1106</v>
      </c>
      <c r="O963" t="s">
        <v>1107</v>
      </c>
      <c r="P963" t="s">
        <v>1108</v>
      </c>
      <c r="Q963" t="s">
        <v>1109</v>
      </c>
      <c r="R963" t="s">
        <v>0</v>
      </c>
      <c r="U963">
        <v>1750</v>
      </c>
      <c r="V963" t="s">
        <v>7532</v>
      </c>
      <c r="X963">
        <v>0</v>
      </c>
      <c r="Y963">
        <v>0</v>
      </c>
      <c r="AA963">
        <v>0</v>
      </c>
      <c r="AB963">
        <v>1750</v>
      </c>
      <c r="AG963">
        <v>2025</v>
      </c>
      <c r="AH963">
        <v>1</v>
      </c>
      <c r="AI963" t="s">
        <v>7533</v>
      </c>
      <c r="AK963" t="s">
        <v>1515</v>
      </c>
    </row>
    <row r="964" spans="1:38" x14ac:dyDescent="0.25">
      <c r="A964" t="s">
        <v>1100</v>
      </c>
      <c r="B964" t="s">
        <v>7530</v>
      </c>
      <c r="C964" t="s">
        <v>6146</v>
      </c>
      <c r="D964" s="167">
        <v>45685.722222222197</v>
      </c>
      <c r="E964">
        <v>1</v>
      </c>
      <c r="F964" s="167">
        <v>45685.722222222197</v>
      </c>
      <c r="G964" s="167">
        <v>45685.792361111096</v>
      </c>
      <c r="H964" t="s">
        <v>7542</v>
      </c>
      <c r="I964" t="s">
        <v>1511</v>
      </c>
      <c r="J964">
        <v>6</v>
      </c>
      <c r="K964">
        <v>1</v>
      </c>
      <c r="L964" t="s">
        <v>1111</v>
      </c>
      <c r="M964" t="s">
        <v>1437</v>
      </c>
      <c r="N964" t="s">
        <v>1106</v>
      </c>
      <c r="O964" t="s">
        <v>1107</v>
      </c>
      <c r="P964" t="s">
        <v>1108</v>
      </c>
      <c r="Q964" t="s">
        <v>1109</v>
      </c>
      <c r="R964" t="s">
        <v>0</v>
      </c>
      <c r="T964" t="s">
        <v>7543</v>
      </c>
      <c r="U964">
        <v>1050</v>
      </c>
      <c r="V964" t="s">
        <v>7532</v>
      </c>
      <c r="X964">
        <v>0</v>
      </c>
      <c r="Y964">
        <v>0</v>
      </c>
      <c r="AA964">
        <v>0</v>
      </c>
      <c r="AB964">
        <v>1050</v>
      </c>
      <c r="AG964">
        <v>2025</v>
      </c>
      <c r="AH964">
        <v>1</v>
      </c>
      <c r="AI964" t="s">
        <v>7533</v>
      </c>
      <c r="AK964" t="s">
        <v>1515</v>
      </c>
    </row>
    <row r="965" spans="1:38" x14ac:dyDescent="0.25">
      <c r="A965" t="s">
        <v>1100</v>
      </c>
      <c r="B965" t="s">
        <v>7530</v>
      </c>
      <c r="C965" t="s">
        <v>6146</v>
      </c>
      <c r="D965" s="167">
        <v>45685.722222222197</v>
      </c>
      <c r="E965">
        <v>1</v>
      </c>
      <c r="F965" s="167">
        <v>45685.722222222197</v>
      </c>
      <c r="G965" s="167">
        <v>45685.792361111096</v>
      </c>
      <c r="H965" t="s">
        <v>7544</v>
      </c>
      <c r="I965" t="s">
        <v>1462</v>
      </c>
      <c r="J965">
        <v>6</v>
      </c>
      <c r="K965">
        <v>1</v>
      </c>
      <c r="L965" t="s">
        <v>1111</v>
      </c>
      <c r="M965" t="s">
        <v>1437</v>
      </c>
      <c r="N965" t="s">
        <v>1106</v>
      </c>
      <c r="O965" t="s">
        <v>1107</v>
      </c>
      <c r="P965" t="s">
        <v>1108</v>
      </c>
      <c r="Q965" t="s">
        <v>1109</v>
      </c>
      <c r="R965" t="s">
        <v>0</v>
      </c>
      <c r="U965">
        <v>140</v>
      </c>
      <c r="V965" t="s">
        <v>7532</v>
      </c>
      <c r="X965">
        <v>0</v>
      </c>
      <c r="Y965">
        <v>0</v>
      </c>
      <c r="AA965">
        <v>0</v>
      </c>
      <c r="AB965">
        <v>140</v>
      </c>
      <c r="AG965">
        <v>2025</v>
      </c>
      <c r="AH965">
        <v>1</v>
      </c>
      <c r="AI965" t="s">
        <v>7533</v>
      </c>
      <c r="AK965" t="s">
        <v>1515</v>
      </c>
    </row>
    <row r="966" spans="1:38" x14ac:dyDescent="0.25">
      <c r="A966" t="s">
        <v>1100</v>
      </c>
      <c r="B966" t="s">
        <v>7530</v>
      </c>
      <c r="C966" t="s">
        <v>6146</v>
      </c>
      <c r="D966" s="167">
        <v>45685.722222222197</v>
      </c>
      <c r="E966">
        <v>1</v>
      </c>
      <c r="F966" s="167">
        <v>45685.722222222197</v>
      </c>
      <c r="G966" s="167">
        <v>45685.792361111096</v>
      </c>
      <c r="H966" t="s">
        <v>7545</v>
      </c>
      <c r="I966" t="s">
        <v>1463</v>
      </c>
      <c r="J966">
        <v>6</v>
      </c>
      <c r="K966">
        <v>1</v>
      </c>
      <c r="L966" t="s">
        <v>1111</v>
      </c>
      <c r="M966" t="s">
        <v>1437</v>
      </c>
      <c r="N966" t="s">
        <v>1106</v>
      </c>
      <c r="O966" t="s">
        <v>1107</v>
      </c>
      <c r="P966" t="s">
        <v>1108</v>
      </c>
      <c r="Q966" t="s">
        <v>1109</v>
      </c>
      <c r="R966" t="s">
        <v>0</v>
      </c>
      <c r="U966">
        <v>105</v>
      </c>
      <c r="V966" t="s">
        <v>7532</v>
      </c>
      <c r="X966">
        <v>0</v>
      </c>
      <c r="Y966">
        <v>0</v>
      </c>
      <c r="AA966">
        <v>0</v>
      </c>
      <c r="AB966">
        <v>105</v>
      </c>
      <c r="AG966">
        <v>2025</v>
      </c>
      <c r="AH966">
        <v>1</v>
      </c>
      <c r="AI966" t="s">
        <v>7533</v>
      </c>
      <c r="AK966" t="s">
        <v>1515</v>
      </c>
    </row>
    <row r="967" spans="1:38" x14ac:dyDescent="0.25">
      <c r="A967" t="s">
        <v>1100</v>
      </c>
      <c r="B967" t="s">
        <v>7530</v>
      </c>
      <c r="C967" t="s">
        <v>6146</v>
      </c>
      <c r="D967" s="167">
        <v>45685.722222222197</v>
      </c>
      <c r="E967">
        <v>1</v>
      </c>
      <c r="F967" s="167">
        <v>45685.722222222197</v>
      </c>
      <c r="G967" s="167">
        <v>45685.792361111096</v>
      </c>
      <c r="H967" t="s">
        <v>7546</v>
      </c>
      <c r="I967" t="s">
        <v>1463</v>
      </c>
      <c r="J967">
        <v>6</v>
      </c>
      <c r="K967">
        <v>1</v>
      </c>
      <c r="L967" t="s">
        <v>1111</v>
      </c>
      <c r="M967" t="s">
        <v>1437</v>
      </c>
      <c r="N967" t="s">
        <v>1106</v>
      </c>
      <c r="O967" t="s">
        <v>1107</v>
      </c>
      <c r="P967" t="s">
        <v>1108</v>
      </c>
      <c r="Q967" t="s">
        <v>1109</v>
      </c>
      <c r="R967" t="s">
        <v>0</v>
      </c>
      <c r="U967">
        <v>105</v>
      </c>
      <c r="V967" t="s">
        <v>7532</v>
      </c>
      <c r="X967">
        <v>0</v>
      </c>
      <c r="Y967">
        <v>0</v>
      </c>
      <c r="AA967">
        <v>0</v>
      </c>
      <c r="AB967">
        <v>105</v>
      </c>
      <c r="AG967">
        <v>2025</v>
      </c>
      <c r="AH967">
        <v>1</v>
      </c>
      <c r="AI967" t="s">
        <v>7533</v>
      </c>
      <c r="AK967" t="s">
        <v>1515</v>
      </c>
    </row>
    <row r="968" spans="1:38" x14ac:dyDescent="0.25">
      <c r="A968" t="s">
        <v>1100</v>
      </c>
      <c r="B968" t="s">
        <v>7530</v>
      </c>
      <c r="C968" t="s">
        <v>6146</v>
      </c>
      <c r="D968" s="167">
        <v>45685.722222222197</v>
      </c>
      <c r="E968">
        <v>1</v>
      </c>
      <c r="F968" s="167">
        <v>45685.722222222197</v>
      </c>
      <c r="G968" s="167">
        <v>45685.792361111096</v>
      </c>
      <c r="H968" t="s">
        <v>7547</v>
      </c>
      <c r="I968" t="s">
        <v>1463</v>
      </c>
      <c r="J968">
        <v>6</v>
      </c>
      <c r="K968">
        <v>1</v>
      </c>
      <c r="L968" t="s">
        <v>1111</v>
      </c>
      <c r="M968" t="s">
        <v>1437</v>
      </c>
      <c r="N968" t="s">
        <v>1106</v>
      </c>
      <c r="O968" t="s">
        <v>1107</v>
      </c>
      <c r="P968" t="s">
        <v>1108</v>
      </c>
      <c r="Q968" t="s">
        <v>1109</v>
      </c>
      <c r="R968" t="s">
        <v>0</v>
      </c>
      <c r="U968">
        <v>105</v>
      </c>
      <c r="V968" t="s">
        <v>7532</v>
      </c>
      <c r="X968">
        <v>0</v>
      </c>
      <c r="Y968">
        <v>0</v>
      </c>
      <c r="AA968">
        <v>0</v>
      </c>
      <c r="AB968">
        <v>105</v>
      </c>
      <c r="AG968">
        <v>2025</v>
      </c>
      <c r="AH968">
        <v>1</v>
      </c>
      <c r="AI968" t="s">
        <v>7533</v>
      </c>
      <c r="AK968" t="s">
        <v>1515</v>
      </c>
    </row>
    <row r="969" spans="1:38" x14ac:dyDescent="0.25">
      <c r="A969" t="s">
        <v>1100</v>
      </c>
      <c r="B969" t="s">
        <v>7548</v>
      </c>
      <c r="C969" t="s">
        <v>1294</v>
      </c>
      <c r="D969" s="167">
        <v>45685.756944444402</v>
      </c>
      <c r="E969">
        <v>1</v>
      </c>
      <c r="F969" s="167">
        <v>45685.756944444402</v>
      </c>
      <c r="G969" s="167">
        <v>45685.836111111101</v>
      </c>
      <c r="H969" t="s">
        <v>7549</v>
      </c>
      <c r="I969" t="s">
        <v>1424</v>
      </c>
      <c r="J969">
        <v>6</v>
      </c>
      <c r="K969">
        <v>1</v>
      </c>
      <c r="L969" t="s">
        <v>1105</v>
      </c>
      <c r="M969" t="s">
        <v>1425</v>
      </c>
      <c r="N969" t="s">
        <v>1106</v>
      </c>
      <c r="O969" t="s">
        <v>1107</v>
      </c>
      <c r="P969" t="s">
        <v>1108</v>
      </c>
      <c r="Q969" t="s">
        <v>1109</v>
      </c>
      <c r="R969" t="s">
        <v>7550</v>
      </c>
      <c r="S969" t="s">
        <v>6456</v>
      </c>
      <c r="U969">
        <v>0</v>
      </c>
      <c r="V969" t="s">
        <v>2290</v>
      </c>
      <c r="W969" s="167">
        <v>45693.627777777801</v>
      </c>
      <c r="X969">
        <v>0</v>
      </c>
      <c r="Y969">
        <v>0</v>
      </c>
      <c r="Z969">
        <v>0</v>
      </c>
      <c r="AA969">
        <v>0</v>
      </c>
      <c r="AB969">
        <v>0</v>
      </c>
      <c r="AC969" t="s">
        <v>0</v>
      </c>
      <c r="AG969">
        <v>2025</v>
      </c>
      <c r="AH969">
        <v>1</v>
      </c>
      <c r="AI969" t="s">
        <v>6546</v>
      </c>
      <c r="AJ969" s="167">
        <v>45692.775000000001</v>
      </c>
      <c r="AK969" t="s">
        <v>1426</v>
      </c>
      <c r="AL969" t="s">
        <v>5686</v>
      </c>
    </row>
    <row r="970" spans="1:38" x14ac:dyDescent="0.25">
      <c r="A970" t="s">
        <v>1100</v>
      </c>
      <c r="B970" t="s">
        <v>7548</v>
      </c>
      <c r="C970" t="s">
        <v>1294</v>
      </c>
      <c r="D970" s="167">
        <v>45685.756944444402</v>
      </c>
      <c r="E970">
        <v>1</v>
      </c>
      <c r="F970" s="167">
        <v>45685.756944444402</v>
      </c>
      <c r="G970" s="167">
        <v>45685.836111111101</v>
      </c>
      <c r="H970" t="s">
        <v>7551</v>
      </c>
      <c r="I970" t="s">
        <v>1424</v>
      </c>
      <c r="J970">
        <v>6</v>
      </c>
      <c r="K970">
        <v>1</v>
      </c>
      <c r="L970" t="s">
        <v>1105</v>
      </c>
      <c r="M970" t="s">
        <v>1425</v>
      </c>
      <c r="N970" t="s">
        <v>1106</v>
      </c>
      <c r="O970" t="s">
        <v>1107</v>
      </c>
      <c r="P970" t="s">
        <v>1108</v>
      </c>
      <c r="Q970" t="s">
        <v>1109</v>
      </c>
      <c r="R970" t="s">
        <v>7550</v>
      </c>
      <c r="S970" t="s">
        <v>6456</v>
      </c>
      <c r="U970">
        <v>0</v>
      </c>
      <c r="V970" t="s">
        <v>2290</v>
      </c>
      <c r="W970" s="167">
        <v>45693.627777777801</v>
      </c>
      <c r="X970">
        <v>0</v>
      </c>
      <c r="Y970">
        <v>0</v>
      </c>
      <c r="Z970">
        <v>0</v>
      </c>
      <c r="AA970">
        <v>0</v>
      </c>
      <c r="AB970">
        <v>0</v>
      </c>
      <c r="AC970" t="s">
        <v>0</v>
      </c>
      <c r="AG970">
        <v>2025</v>
      </c>
      <c r="AH970">
        <v>1</v>
      </c>
      <c r="AI970" t="s">
        <v>6546</v>
      </c>
      <c r="AJ970" s="167">
        <v>45692.775000000001</v>
      </c>
      <c r="AK970" t="s">
        <v>1426</v>
      </c>
      <c r="AL970" t="s">
        <v>5686</v>
      </c>
    </row>
    <row r="971" spans="1:38" x14ac:dyDescent="0.25">
      <c r="A971" t="s">
        <v>1100</v>
      </c>
      <c r="B971" t="s">
        <v>7548</v>
      </c>
      <c r="C971" t="s">
        <v>1294</v>
      </c>
      <c r="D971" s="167">
        <v>45685.756944444402</v>
      </c>
      <c r="E971">
        <v>1</v>
      </c>
      <c r="F971" s="167">
        <v>45685.756944444402</v>
      </c>
      <c r="G971" s="167">
        <v>45685.836111111101</v>
      </c>
      <c r="H971" t="s">
        <v>7552</v>
      </c>
      <c r="I971" t="s">
        <v>1465</v>
      </c>
      <c r="J971">
        <v>6</v>
      </c>
      <c r="K971">
        <v>1</v>
      </c>
      <c r="L971" t="s">
        <v>1105</v>
      </c>
      <c r="M971" t="s">
        <v>1425</v>
      </c>
      <c r="N971" t="s">
        <v>1106</v>
      </c>
      <c r="O971" t="s">
        <v>1107</v>
      </c>
      <c r="P971" t="s">
        <v>1108</v>
      </c>
      <c r="Q971" t="s">
        <v>1109</v>
      </c>
      <c r="R971" t="s">
        <v>7550</v>
      </c>
      <c r="S971" t="s">
        <v>6456</v>
      </c>
      <c r="U971">
        <v>665</v>
      </c>
      <c r="V971" t="s">
        <v>2290</v>
      </c>
      <c r="W971" s="167">
        <v>45693.627777777801</v>
      </c>
      <c r="X971">
        <v>0</v>
      </c>
      <c r="Y971">
        <v>0</v>
      </c>
      <c r="Z971">
        <v>665</v>
      </c>
      <c r="AA971">
        <v>665</v>
      </c>
      <c r="AB971">
        <v>0</v>
      </c>
      <c r="AC971" t="s">
        <v>1525</v>
      </c>
      <c r="AD971" t="s">
        <v>1784</v>
      </c>
      <c r="AE971" t="s">
        <v>1725</v>
      </c>
      <c r="AF971" t="s">
        <v>1726</v>
      </c>
      <c r="AG971">
        <v>2025</v>
      </c>
      <c r="AH971">
        <v>1</v>
      </c>
      <c r="AI971" t="s">
        <v>6546</v>
      </c>
      <c r="AJ971" s="167">
        <v>45692.775000000001</v>
      </c>
      <c r="AK971" t="s">
        <v>1426</v>
      </c>
      <c r="AL971" t="s">
        <v>5686</v>
      </c>
    </row>
    <row r="972" spans="1:38" x14ac:dyDescent="0.25">
      <c r="A972" t="s">
        <v>1100</v>
      </c>
      <c r="B972" t="s">
        <v>7553</v>
      </c>
      <c r="C972" t="s">
        <v>2320</v>
      </c>
      <c r="D972" s="167">
        <v>45685.756944444402</v>
      </c>
      <c r="E972">
        <v>1</v>
      </c>
      <c r="F972" s="167">
        <v>45685.756944444402</v>
      </c>
      <c r="G972" s="167">
        <v>45685.8215277778</v>
      </c>
      <c r="H972" t="s">
        <v>7554</v>
      </c>
      <c r="I972" t="s">
        <v>1424</v>
      </c>
      <c r="J972">
        <v>6</v>
      </c>
      <c r="K972">
        <v>1</v>
      </c>
      <c r="L972" t="s">
        <v>1300</v>
      </c>
      <c r="M972" t="s">
        <v>5911</v>
      </c>
      <c r="N972" t="s">
        <v>1106</v>
      </c>
      <c r="O972" t="s">
        <v>1107</v>
      </c>
      <c r="P972" t="s">
        <v>1108</v>
      </c>
      <c r="Q972" t="s">
        <v>1109</v>
      </c>
      <c r="R972" t="s">
        <v>0</v>
      </c>
      <c r="U972">
        <v>0</v>
      </c>
      <c r="V972" t="s">
        <v>1803</v>
      </c>
      <c r="X972">
        <v>0</v>
      </c>
      <c r="Y972">
        <v>0</v>
      </c>
      <c r="AA972">
        <v>0</v>
      </c>
      <c r="AB972">
        <v>0</v>
      </c>
      <c r="AG972">
        <v>2025</v>
      </c>
      <c r="AH972">
        <v>1</v>
      </c>
      <c r="AI972" t="s">
        <v>7156</v>
      </c>
      <c r="AK972" t="s">
        <v>1515</v>
      </c>
    </row>
    <row r="973" spans="1:38" x14ac:dyDescent="0.25">
      <c r="A973" t="s">
        <v>1100</v>
      </c>
      <c r="B973" t="s">
        <v>7553</v>
      </c>
      <c r="C973" t="s">
        <v>2320</v>
      </c>
      <c r="D973" s="167">
        <v>45685.756944444402</v>
      </c>
      <c r="E973">
        <v>1</v>
      </c>
      <c r="F973" s="167">
        <v>45685.756944444402</v>
      </c>
      <c r="G973" s="167">
        <v>45685.8215277778</v>
      </c>
      <c r="H973" t="s">
        <v>7555</v>
      </c>
      <c r="I973" t="s">
        <v>1424</v>
      </c>
      <c r="J973">
        <v>6</v>
      </c>
      <c r="K973">
        <v>1</v>
      </c>
      <c r="L973" t="s">
        <v>1300</v>
      </c>
      <c r="M973" t="s">
        <v>5911</v>
      </c>
      <c r="N973" t="s">
        <v>1106</v>
      </c>
      <c r="O973" t="s">
        <v>1107</v>
      </c>
      <c r="P973" t="s">
        <v>1108</v>
      </c>
      <c r="Q973" t="s">
        <v>1109</v>
      </c>
      <c r="R973" t="s">
        <v>0</v>
      </c>
      <c r="U973">
        <v>0</v>
      </c>
      <c r="V973" t="s">
        <v>1803</v>
      </c>
      <c r="X973">
        <v>0</v>
      </c>
      <c r="Y973">
        <v>0</v>
      </c>
      <c r="AA973">
        <v>0</v>
      </c>
      <c r="AB973">
        <v>0</v>
      </c>
      <c r="AG973">
        <v>2025</v>
      </c>
      <c r="AH973">
        <v>1</v>
      </c>
      <c r="AI973" t="s">
        <v>7156</v>
      </c>
      <c r="AK973" t="s">
        <v>1515</v>
      </c>
    </row>
    <row r="974" spans="1:38" x14ac:dyDescent="0.25">
      <c r="A974" t="s">
        <v>1100</v>
      </c>
      <c r="B974" t="s">
        <v>7553</v>
      </c>
      <c r="C974" t="s">
        <v>2320</v>
      </c>
      <c r="D974" s="167">
        <v>45685.756944444402</v>
      </c>
      <c r="E974">
        <v>1</v>
      </c>
      <c r="F974" s="167">
        <v>45685.756944444402</v>
      </c>
      <c r="G974" s="167">
        <v>45685.8215277778</v>
      </c>
      <c r="H974" t="s">
        <v>7556</v>
      </c>
      <c r="I974" t="s">
        <v>1492</v>
      </c>
      <c r="J974">
        <v>6</v>
      </c>
      <c r="K974">
        <v>1</v>
      </c>
      <c r="L974" t="s">
        <v>1300</v>
      </c>
      <c r="M974" t="s">
        <v>5911</v>
      </c>
      <c r="N974" t="s">
        <v>1106</v>
      </c>
      <c r="O974" t="s">
        <v>1107</v>
      </c>
      <c r="P974" t="s">
        <v>1108</v>
      </c>
      <c r="Q974" t="s">
        <v>1109</v>
      </c>
      <c r="R974" t="s">
        <v>0</v>
      </c>
      <c r="T974" t="s">
        <v>7557</v>
      </c>
      <c r="U974">
        <v>1190</v>
      </c>
      <c r="V974" t="s">
        <v>1803</v>
      </c>
      <c r="X974">
        <v>0</v>
      </c>
      <c r="Y974">
        <v>0</v>
      </c>
      <c r="AA974">
        <v>0</v>
      </c>
      <c r="AB974">
        <v>1190</v>
      </c>
      <c r="AG974">
        <v>2025</v>
      </c>
      <c r="AH974">
        <v>1</v>
      </c>
      <c r="AI974" t="s">
        <v>7156</v>
      </c>
      <c r="AK974" t="s">
        <v>1515</v>
      </c>
    </row>
    <row r="975" spans="1:38" x14ac:dyDescent="0.25">
      <c r="A975" t="s">
        <v>1100</v>
      </c>
      <c r="B975" t="s">
        <v>7553</v>
      </c>
      <c r="C975" t="s">
        <v>2320</v>
      </c>
      <c r="D975" s="167">
        <v>45685.756944444402</v>
      </c>
      <c r="E975">
        <v>1</v>
      </c>
      <c r="F975" s="167">
        <v>45685.756944444402</v>
      </c>
      <c r="G975" s="167">
        <v>45685.8215277778</v>
      </c>
      <c r="H975" t="s">
        <v>7558</v>
      </c>
      <c r="I975" t="s">
        <v>1467</v>
      </c>
      <c r="J975">
        <v>6</v>
      </c>
      <c r="K975">
        <v>1</v>
      </c>
      <c r="L975" t="s">
        <v>1300</v>
      </c>
      <c r="M975" t="s">
        <v>5911</v>
      </c>
      <c r="N975" t="s">
        <v>1106</v>
      </c>
      <c r="O975" t="s">
        <v>1107</v>
      </c>
      <c r="P975" t="s">
        <v>1108</v>
      </c>
      <c r="Q975" t="s">
        <v>1109</v>
      </c>
      <c r="R975" t="s">
        <v>0</v>
      </c>
      <c r="T975" t="s">
        <v>7557</v>
      </c>
      <c r="U975">
        <v>1925</v>
      </c>
      <c r="V975" t="s">
        <v>1803</v>
      </c>
      <c r="X975">
        <v>0</v>
      </c>
      <c r="Y975">
        <v>0</v>
      </c>
      <c r="AA975">
        <v>0</v>
      </c>
      <c r="AB975">
        <v>1925</v>
      </c>
      <c r="AG975">
        <v>2025</v>
      </c>
      <c r="AH975">
        <v>1</v>
      </c>
      <c r="AI975" t="s">
        <v>7156</v>
      </c>
      <c r="AK975" t="s">
        <v>1515</v>
      </c>
    </row>
    <row r="976" spans="1:38" x14ac:dyDescent="0.25">
      <c r="A976" t="s">
        <v>1100</v>
      </c>
      <c r="B976" t="s">
        <v>7559</v>
      </c>
      <c r="C976" t="s">
        <v>2020</v>
      </c>
      <c r="D976" s="167">
        <v>45685.806944444397</v>
      </c>
      <c r="E976">
        <v>1</v>
      </c>
      <c r="F976" s="167">
        <v>45685.806944444397</v>
      </c>
      <c r="G976" s="167">
        <v>45685.853472222203</v>
      </c>
      <c r="H976" t="s">
        <v>7560</v>
      </c>
      <c r="I976" t="s">
        <v>1424</v>
      </c>
      <c r="J976">
        <v>6</v>
      </c>
      <c r="K976">
        <v>1</v>
      </c>
      <c r="L976" t="s">
        <v>1110</v>
      </c>
      <c r="M976" t="s">
        <v>1429</v>
      </c>
      <c r="N976" t="s">
        <v>1106</v>
      </c>
      <c r="O976" t="s">
        <v>1107</v>
      </c>
      <c r="P976" t="s">
        <v>1108</v>
      </c>
      <c r="Q976" t="s">
        <v>1109</v>
      </c>
      <c r="R976" t="s">
        <v>7561</v>
      </c>
      <c r="S976" t="s">
        <v>6206</v>
      </c>
      <c r="U976">
        <v>0</v>
      </c>
      <c r="V976" t="s">
        <v>1792</v>
      </c>
      <c r="W976" s="167">
        <v>45692.943055555603</v>
      </c>
      <c r="X976">
        <v>0</v>
      </c>
      <c r="Y976">
        <v>0</v>
      </c>
      <c r="Z976">
        <v>0</v>
      </c>
      <c r="AA976">
        <v>0</v>
      </c>
      <c r="AB976">
        <v>0</v>
      </c>
      <c r="AC976" t="s">
        <v>0</v>
      </c>
      <c r="AG976">
        <v>2025</v>
      </c>
      <c r="AH976">
        <v>1</v>
      </c>
      <c r="AI976" t="s">
        <v>7562</v>
      </c>
      <c r="AJ976" s="167">
        <v>45691.779166666704</v>
      </c>
      <c r="AK976" t="s">
        <v>1426</v>
      </c>
      <c r="AL976" t="s">
        <v>5686</v>
      </c>
    </row>
    <row r="977" spans="1:38" x14ac:dyDescent="0.25">
      <c r="A977" t="s">
        <v>1100</v>
      </c>
      <c r="B977" t="s">
        <v>7559</v>
      </c>
      <c r="C977" t="s">
        <v>2020</v>
      </c>
      <c r="D977" s="167">
        <v>45685.806944444397</v>
      </c>
      <c r="E977">
        <v>1</v>
      </c>
      <c r="F977" s="167">
        <v>45685.806944444397</v>
      </c>
      <c r="G977" s="167">
        <v>45685.853472222203</v>
      </c>
      <c r="H977" t="s">
        <v>7563</v>
      </c>
      <c r="I977" t="s">
        <v>1504</v>
      </c>
      <c r="J977">
        <v>6</v>
      </c>
      <c r="K977">
        <v>1</v>
      </c>
      <c r="L977" t="s">
        <v>1110</v>
      </c>
      <c r="M977" t="s">
        <v>1429</v>
      </c>
      <c r="N977" t="s">
        <v>1106</v>
      </c>
      <c r="O977" t="s">
        <v>1107</v>
      </c>
      <c r="P977" t="s">
        <v>1108</v>
      </c>
      <c r="Q977" t="s">
        <v>1109</v>
      </c>
      <c r="R977" t="s">
        <v>7561</v>
      </c>
      <c r="S977" t="s">
        <v>6206</v>
      </c>
      <c r="U977">
        <v>154</v>
      </c>
      <c r="V977" t="s">
        <v>1792</v>
      </c>
      <c r="W977" s="167">
        <v>45692.943055555603</v>
      </c>
      <c r="X977">
        <v>0</v>
      </c>
      <c r="Y977">
        <v>0</v>
      </c>
      <c r="Z977">
        <v>154</v>
      </c>
      <c r="AA977">
        <v>154</v>
      </c>
      <c r="AB977">
        <v>0</v>
      </c>
      <c r="AC977" t="s">
        <v>1525</v>
      </c>
      <c r="AD977" t="s">
        <v>1784</v>
      </c>
      <c r="AE977" t="s">
        <v>1725</v>
      </c>
      <c r="AF977" t="s">
        <v>1726</v>
      </c>
      <c r="AG977">
        <v>2025</v>
      </c>
      <c r="AH977">
        <v>1</v>
      </c>
      <c r="AI977" t="s">
        <v>7562</v>
      </c>
      <c r="AJ977" s="167">
        <v>45691.779166666704</v>
      </c>
      <c r="AK977" t="s">
        <v>1426</v>
      </c>
      <c r="AL977" t="s">
        <v>5686</v>
      </c>
    </row>
    <row r="978" spans="1:38" x14ac:dyDescent="0.25">
      <c r="A978" t="s">
        <v>1100</v>
      </c>
      <c r="B978" t="s">
        <v>7559</v>
      </c>
      <c r="C978" t="s">
        <v>2020</v>
      </c>
      <c r="D978" s="167">
        <v>45685.806944444397</v>
      </c>
      <c r="E978">
        <v>1</v>
      </c>
      <c r="F978" s="167">
        <v>45685.806944444397</v>
      </c>
      <c r="G978" s="167">
        <v>45685.853472222203</v>
      </c>
      <c r="H978" t="s">
        <v>7564</v>
      </c>
      <c r="I978" t="s">
        <v>1504</v>
      </c>
      <c r="J978">
        <v>6</v>
      </c>
      <c r="K978">
        <v>1</v>
      </c>
      <c r="L978" t="s">
        <v>1110</v>
      </c>
      <c r="M978" t="s">
        <v>1429</v>
      </c>
      <c r="N978" t="s">
        <v>1106</v>
      </c>
      <c r="O978" t="s">
        <v>1107</v>
      </c>
      <c r="P978" t="s">
        <v>1108</v>
      </c>
      <c r="Q978" t="s">
        <v>1109</v>
      </c>
      <c r="R978" t="s">
        <v>7561</v>
      </c>
      <c r="S978" t="s">
        <v>6206</v>
      </c>
      <c r="U978">
        <v>154</v>
      </c>
      <c r="V978" t="s">
        <v>1792</v>
      </c>
      <c r="W978" s="167">
        <v>45692.943055555603</v>
      </c>
      <c r="X978">
        <v>0</v>
      </c>
      <c r="Y978">
        <v>0</v>
      </c>
      <c r="Z978">
        <v>154</v>
      </c>
      <c r="AA978">
        <v>154</v>
      </c>
      <c r="AB978">
        <v>0</v>
      </c>
      <c r="AC978" t="s">
        <v>1525</v>
      </c>
      <c r="AD978" t="s">
        <v>1784</v>
      </c>
      <c r="AE978" t="s">
        <v>1725</v>
      </c>
      <c r="AF978" t="s">
        <v>1726</v>
      </c>
      <c r="AG978">
        <v>2025</v>
      </c>
      <c r="AH978">
        <v>1</v>
      </c>
      <c r="AI978" t="s">
        <v>7562</v>
      </c>
      <c r="AJ978" s="167">
        <v>45691.779166666704</v>
      </c>
      <c r="AK978" t="s">
        <v>1426</v>
      </c>
      <c r="AL978" t="s">
        <v>5686</v>
      </c>
    </row>
    <row r="979" spans="1:38" x14ac:dyDescent="0.25">
      <c r="A979" t="s">
        <v>1100</v>
      </c>
      <c r="B979" t="s">
        <v>7559</v>
      </c>
      <c r="C979" t="s">
        <v>2020</v>
      </c>
      <c r="D979" s="167">
        <v>45685.806944444397</v>
      </c>
      <c r="E979">
        <v>1</v>
      </c>
      <c r="F979" s="167">
        <v>45685.806944444397</v>
      </c>
      <c r="G979" s="167">
        <v>45685.853472222203</v>
      </c>
      <c r="H979" t="s">
        <v>7565</v>
      </c>
      <c r="I979" t="s">
        <v>1443</v>
      </c>
      <c r="J979">
        <v>6</v>
      </c>
      <c r="K979">
        <v>1</v>
      </c>
      <c r="L979" t="s">
        <v>1110</v>
      </c>
      <c r="M979" t="s">
        <v>1429</v>
      </c>
      <c r="N979" t="s">
        <v>1106</v>
      </c>
      <c r="O979" t="s">
        <v>1107</v>
      </c>
      <c r="P979" t="s">
        <v>1108</v>
      </c>
      <c r="Q979" t="s">
        <v>1109</v>
      </c>
      <c r="R979" t="s">
        <v>7561</v>
      </c>
      <c r="S979" t="s">
        <v>6206</v>
      </c>
      <c r="U979">
        <v>210</v>
      </c>
      <c r="V979" t="s">
        <v>1792</v>
      </c>
      <c r="W979" s="167">
        <v>45692.943055555603</v>
      </c>
      <c r="X979">
        <v>0</v>
      </c>
      <c r="Y979">
        <v>0</v>
      </c>
      <c r="Z979">
        <v>210</v>
      </c>
      <c r="AA979">
        <v>210</v>
      </c>
      <c r="AB979">
        <v>0</v>
      </c>
      <c r="AC979" t="s">
        <v>1525</v>
      </c>
      <c r="AD979" t="s">
        <v>1784</v>
      </c>
      <c r="AE979" t="s">
        <v>1725</v>
      </c>
      <c r="AF979" t="s">
        <v>1726</v>
      </c>
      <c r="AG979">
        <v>2025</v>
      </c>
      <c r="AH979">
        <v>1</v>
      </c>
      <c r="AI979" t="s">
        <v>7562</v>
      </c>
      <c r="AJ979" s="167">
        <v>45691.779166666704</v>
      </c>
      <c r="AK979" t="s">
        <v>1426</v>
      </c>
      <c r="AL979" t="s">
        <v>5686</v>
      </c>
    </row>
    <row r="980" spans="1:38" x14ac:dyDescent="0.25">
      <c r="A980" t="s">
        <v>1100</v>
      </c>
      <c r="B980" t="s">
        <v>7559</v>
      </c>
      <c r="C980" t="s">
        <v>2020</v>
      </c>
      <c r="D980" s="167">
        <v>45685.806944444397</v>
      </c>
      <c r="E980">
        <v>1</v>
      </c>
      <c r="F980" s="167">
        <v>45685.806944444397</v>
      </c>
      <c r="G980" s="167">
        <v>45685.853472222203</v>
      </c>
      <c r="H980" t="s">
        <v>7566</v>
      </c>
      <c r="I980" t="s">
        <v>1443</v>
      </c>
      <c r="J980">
        <v>6</v>
      </c>
      <c r="K980">
        <v>1</v>
      </c>
      <c r="L980" t="s">
        <v>1110</v>
      </c>
      <c r="M980" t="s">
        <v>1429</v>
      </c>
      <c r="N980" t="s">
        <v>1106</v>
      </c>
      <c r="O980" t="s">
        <v>1107</v>
      </c>
      <c r="P980" t="s">
        <v>1108</v>
      </c>
      <c r="Q980" t="s">
        <v>1109</v>
      </c>
      <c r="R980" t="s">
        <v>7561</v>
      </c>
      <c r="S980" t="s">
        <v>6206</v>
      </c>
      <c r="U980">
        <v>210</v>
      </c>
      <c r="V980" t="s">
        <v>1792</v>
      </c>
      <c r="W980" s="167">
        <v>45692.943055555603</v>
      </c>
      <c r="X980">
        <v>0</v>
      </c>
      <c r="Y980">
        <v>0</v>
      </c>
      <c r="Z980">
        <v>210</v>
      </c>
      <c r="AA980">
        <v>210</v>
      </c>
      <c r="AB980">
        <v>0</v>
      </c>
      <c r="AC980" t="s">
        <v>1525</v>
      </c>
      <c r="AD980" t="s">
        <v>1784</v>
      </c>
      <c r="AE980" t="s">
        <v>1725</v>
      </c>
      <c r="AF980" t="s">
        <v>1726</v>
      </c>
      <c r="AG980">
        <v>2025</v>
      </c>
      <c r="AH980">
        <v>1</v>
      </c>
      <c r="AI980" t="s">
        <v>7562</v>
      </c>
      <c r="AJ980" s="167">
        <v>45691.779166666704</v>
      </c>
      <c r="AK980" t="s">
        <v>1426</v>
      </c>
      <c r="AL980" t="s">
        <v>5686</v>
      </c>
    </row>
    <row r="981" spans="1:38" x14ac:dyDescent="0.25">
      <c r="A981" t="s">
        <v>1100</v>
      </c>
      <c r="B981" t="s">
        <v>7567</v>
      </c>
      <c r="C981" t="s">
        <v>7568</v>
      </c>
      <c r="D981" s="167">
        <v>45686.456250000003</v>
      </c>
      <c r="E981">
        <v>1</v>
      </c>
      <c r="F981" s="167">
        <v>45686.456250000003</v>
      </c>
      <c r="G981" s="167">
        <v>45686.492361111101</v>
      </c>
      <c r="H981" t="s">
        <v>7569</v>
      </c>
      <c r="I981" t="s">
        <v>1488</v>
      </c>
      <c r="J981">
        <v>6</v>
      </c>
      <c r="K981">
        <v>1</v>
      </c>
      <c r="L981" t="s">
        <v>1105</v>
      </c>
      <c r="M981" t="s">
        <v>1425</v>
      </c>
      <c r="N981" t="s">
        <v>1102</v>
      </c>
      <c r="O981" t="s">
        <v>1103</v>
      </c>
      <c r="P981" t="s">
        <v>1102</v>
      </c>
      <c r="Q981" t="s">
        <v>1103</v>
      </c>
      <c r="R981" t="s">
        <v>0</v>
      </c>
      <c r="T981" t="s">
        <v>7570</v>
      </c>
      <c r="U981">
        <v>216</v>
      </c>
      <c r="V981" t="s">
        <v>2485</v>
      </c>
      <c r="X981">
        <v>0</v>
      </c>
      <c r="Y981">
        <v>0</v>
      </c>
      <c r="AA981">
        <v>0</v>
      </c>
      <c r="AB981">
        <v>216</v>
      </c>
      <c r="AG981">
        <v>2025</v>
      </c>
      <c r="AH981">
        <v>1</v>
      </c>
      <c r="AI981" t="s">
        <v>7424</v>
      </c>
      <c r="AK981" t="s">
        <v>1515</v>
      </c>
    </row>
    <row r="982" spans="1:38" x14ac:dyDescent="0.25">
      <c r="A982" t="s">
        <v>1100</v>
      </c>
      <c r="B982" t="s">
        <v>7571</v>
      </c>
      <c r="C982" t="s">
        <v>1115</v>
      </c>
      <c r="D982" s="167">
        <v>45686.494444444397</v>
      </c>
      <c r="E982">
        <v>1</v>
      </c>
      <c r="F982" s="167">
        <v>45686.494444444397</v>
      </c>
      <c r="G982" s="167">
        <v>45686.518750000003</v>
      </c>
      <c r="H982" t="s">
        <v>7572</v>
      </c>
      <c r="I982" t="s">
        <v>1424</v>
      </c>
      <c r="J982">
        <v>6</v>
      </c>
      <c r="K982">
        <v>1</v>
      </c>
      <c r="L982" t="s">
        <v>1105</v>
      </c>
      <c r="M982" t="s">
        <v>1425</v>
      </c>
      <c r="N982" t="s">
        <v>1106</v>
      </c>
      <c r="O982" t="s">
        <v>1107</v>
      </c>
      <c r="P982" t="s">
        <v>1108</v>
      </c>
      <c r="Q982" t="s">
        <v>1109</v>
      </c>
      <c r="R982" t="s">
        <v>0</v>
      </c>
      <c r="U982">
        <v>0</v>
      </c>
      <c r="V982" t="s">
        <v>2310</v>
      </c>
      <c r="X982">
        <v>0</v>
      </c>
      <c r="Y982">
        <v>0</v>
      </c>
      <c r="AA982">
        <v>0</v>
      </c>
      <c r="AB982">
        <v>0</v>
      </c>
      <c r="AG982">
        <v>2025</v>
      </c>
      <c r="AH982">
        <v>1</v>
      </c>
      <c r="AI982" t="s">
        <v>7573</v>
      </c>
      <c r="AK982" t="s">
        <v>1515</v>
      </c>
    </row>
    <row r="983" spans="1:38" x14ac:dyDescent="0.25">
      <c r="A983" t="s">
        <v>1100</v>
      </c>
      <c r="B983" t="s">
        <v>7571</v>
      </c>
      <c r="C983" t="s">
        <v>1115</v>
      </c>
      <c r="D983" s="167">
        <v>45686.494444444397</v>
      </c>
      <c r="E983">
        <v>1</v>
      </c>
      <c r="F983" s="167">
        <v>45686.494444444397</v>
      </c>
      <c r="G983" s="167">
        <v>45686.518750000003</v>
      </c>
      <c r="H983" t="s">
        <v>7574</v>
      </c>
      <c r="I983" t="s">
        <v>1436</v>
      </c>
      <c r="J983">
        <v>6</v>
      </c>
      <c r="K983">
        <v>1</v>
      </c>
      <c r="L983" t="s">
        <v>1105</v>
      </c>
      <c r="M983" t="s">
        <v>1425</v>
      </c>
      <c r="N983" t="s">
        <v>1106</v>
      </c>
      <c r="O983" t="s">
        <v>1107</v>
      </c>
      <c r="P983" t="s">
        <v>1108</v>
      </c>
      <c r="Q983" t="s">
        <v>1109</v>
      </c>
      <c r="R983" t="s">
        <v>0</v>
      </c>
      <c r="U983">
        <v>455</v>
      </c>
      <c r="V983" t="s">
        <v>2310</v>
      </c>
      <c r="X983">
        <v>0</v>
      </c>
      <c r="Y983">
        <v>0</v>
      </c>
      <c r="AA983">
        <v>0</v>
      </c>
      <c r="AB983">
        <v>455</v>
      </c>
      <c r="AG983">
        <v>2025</v>
      </c>
      <c r="AH983">
        <v>1</v>
      </c>
      <c r="AI983" t="s">
        <v>7573</v>
      </c>
      <c r="AK983" t="s">
        <v>1515</v>
      </c>
    </row>
    <row r="984" spans="1:38" x14ac:dyDescent="0.25">
      <c r="A984" t="s">
        <v>1100</v>
      </c>
      <c r="B984" t="s">
        <v>7575</v>
      </c>
      <c r="C984" t="s">
        <v>1534</v>
      </c>
      <c r="D984" s="167">
        <v>45686.570138888899</v>
      </c>
      <c r="E984">
        <v>1</v>
      </c>
      <c r="F984" s="167">
        <v>45686.570138888899</v>
      </c>
      <c r="G984" s="167">
        <v>45686.628472222197</v>
      </c>
      <c r="H984" t="s">
        <v>7576</v>
      </c>
      <c r="I984" t="s">
        <v>1430</v>
      </c>
      <c r="J984">
        <v>6</v>
      </c>
      <c r="K984">
        <v>1</v>
      </c>
      <c r="L984" t="s">
        <v>1110</v>
      </c>
      <c r="M984" t="s">
        <v>1429</v>
      </c>
      <c r="N984" t="s">
        <v>1102</v>
      </c>
      <c r="O984" t="s">
        <v>1103</v>
      </c>
      <c r="P984" t="s">
        <v>1102</v>
      </c>
      <c r="Q984" t="s">
        <v>1103</v>
      </c>
      <c r="R984" t="s">
        <v>0</v>
      </c>
      <c r="T984" t="s">
        <v>7577</v>
      </c>
      <c r="U984">
        <v>48</v>
      </c>
      <c r="V984" t="s">
        <v>7578</v>
      </c>
      <c r="X984">
        <v>0</v>
      </c>
      <c r="Y984">
        <v>0</v>
      </c>
      <c r="AA984">
        <v>0</v>
      </c>
      <c r="AB984">
        <v>48</v>
      </c>
      <c r="AG984">
        <v>2025</v>
      </c>
      <c r="AH984">
        <v>1</v>
      </c>
      <c r="AI984" t="s">
        <v>7498</v>
      </c>
      <c r="AK984" t="s">
        <v>1515</v>
      </c>
    </row>
    <row r="985" spans="1:38" x14ac:dyDescent="0.25">
      <c r="A985" t="s">
        <v>1100</v>
      </c>
      <c r="B985" t="s">
        <v>7575</v>
      </c>
      <c r="C985" t="s">
        <v>1534</v>
      </c>
      <c r="D985" s="167">
        <v>45686.570138888899</v>
      </c>
      <c r="E985">
        <v>1</v>
      </c>
      <c r="F985" s="167">
        <v>45686.570138888899</v>
      </c>
      <c r="G985" s="167">
        <v>45686.628472222197</v>
      </c>
      <c r="H985" t="s">
        <v>7579</v>
      </c>
      <c r="I985" t="s">
        <v>1424</v>
      </c>
      <c r="J985">
        <v>6</v>
      </c>
      <c r="K985">
        <v>1</v>
      </c>
      <c r="L985" t="s">
        <v>1110</v>
      </c>
      <c r="M985" t="s">
        <v>1429</v>
      </c>
      <c r="N985" t="s">
        <v>1102</v>
      </c>
      <c r="O985" t="s">
        <v>1103</v>
      </c>
      <c r="P985" t="s">
        <v>1102</v>
      </c>
      <c r="Q985" t="s">
        <v>1103</v>
      </c>
      <c r="R985" t="s">
        <v>0</v>
      </c>
      <c r="U985">
        <v>0</v>
      </c>
      <c r="V985" t="s">
        <v>7578</v>
      </c>
      <c r="X985">
        <v>0</v>
      </c>
      <c r="Y985">
        <v>0</v>
      </c>
      <c r="AA985">
        <v>0</v>
      </c>
      <c r="AB985">
        <v>0</v>
      </c>
      <c r="AG985">
        <v>2025</v>
      </c>
      <c r="AH985">
        <v>1</v>
      </c>
      <c r="AI985" t="s">
        <v>7498</v>
      </c>
      <c r="AK985" t="s">
        <v>1515</v>
      </c>
    </row>
    <row r="986" spans="1:38" x14ac:dyDescent="0.25">
      <c r="A986" t="s">
        <v>1100</v>
      </c>
      <c r="B986" t="s">
        <v>7575</v>
      </c>
      <c r="C986" t="s">
        <v>1534</v>
      </c>
      <c r="D986" s="167">
        <v>45686.570138888899</v>
      </c>
      <c r="E986">
        <v>1</v>
      </c>
      <c r="F986" s="167">
        <v>45686.570138888899</v>
      </c>
      <c r="G986" s="167">
        <v>45686.628472222197</v>
      </c>
      <c r="H986" t="s">
        <v>7580</v>
      </c>
      <c r="I986" t="s">
        <v>1427</v>
      </c>
      <c r="J986">
        <v>6</v>
      </c>
      <c r="K986">
        <v>1</v>
      </c>
      <c r="L986" t="s">
        <v>1110</v>
      </c>
      <c r="M986" t="s">
        <v>1429</v>
      </c>
      <c r="N986" t="s">
        <v>1102</v>
      </c>
      <c r="O986" t="s">
        <v>1103</v>
      </c>
      <c r="P986" t="s">
        <v>1102</v>
      </c>
      <c r="Q986" t="s">
        <v>1103</v>
      </c>
      <c r="R986" t="s">
        <v>0</v>
      </c>
      <c r="T986" t="s">
        <v>7581</v>
      </c>
      <c r="U986">
        <v>336</v>
      </c>
      <c r="V986" t="s">
        <v>7578</v>
      </c>
      <c r="X986">
        <v>0</v>
      </c>
      <c r="Y986">
        <v>0</v>
      </c>
      <c r="AA986">
        <v>0</v>
      </c>
      <c r="AB986">
        <v>336</v>
      </c>
      <c r="AG986">
        <v>2025</v>
      </c>
      <c r="AH986">
        <v>1</v>
      </c>
      <c r="AI986" t="s">
        <v>7498</v>
      </c>
      <c r="AK986" t="s">
        <v>1515</v>
      </c>
    </row>
    <row r="987" spans="1:38" x14ac:dyDescent="0.25">
      <c r="A987" t="s">
        <v>1100</v>
      </c>
      <c r="B987" t="s">
        <v>7582</v>
      </c>
      <c r="C987" t="s">
        <v>6861</v>
      </c>
      <c r="D987" s="167">
        <v>45686.5756944444</v>
      </c>
      <c r="E987">
        <v>1</v>
      </c>
      <c r="F987" s="167">
        <v>45686.5756944444</v>
      </c>
      <c r="G987" s="167">
        <v>45686.621527777803</v>
      </c>
      <c r="H987" t="s">
        <v>7583</v>
      </c>
      <c r="I987" t="s">
        <v>1424</v>
      </c>
      <c r="J987">
        <v>6</v>
      </c>
      <c r="K987">
        <v>1</v>
      </c>
      <c r="L987" t="s">
        <v>1105</v>
      </c>
      <c r="M987" t="s">
        <v>1425</v>
      </c>
      <c r="N987" t="s">
        <v>1106</v>
      </c>
      <c r="O987" t="s">
        <v>1107</v>
      </c>
      <c r="P987" t="s">
        <v>1108</v>
      </c>
      <c r="Q987" t="s">
        <v>1109</v>
      </c>
      <c r="R987" t="s">
        <v>0</v>
      </c>
      <c r="U987">
        <v>0</v>
      </c>
      <c r="V987" t="s">
        <v>1775</v>
      </c>
      <c r="X987">
        <v>0</v>
      </c>
      <c r="Y987">
        <v>0</v>
      </c>
      <c r="AA987">
        <v>0</v>
      </c>
      <c r="AB987">
        <v>0</v>
      </c>
      <c r="AG987">
        <v>2025</v>
      </c>
      <c r="AH987">
        <v>1</v>
      </c>
      <c r="AI987" t="s">
        <v>6766</v>
      </c>
      <c r="AK987" t="s">
        <v>1515</v>
      </c>
    </row>
    <row r="988" spans="1:38" x14ac:dyDescent="0.25">
      <c r="A988" t="s">
        <v>1100</v>
      </c>
      <c r="B988" t="s">
        <v>7582</v>
      </c>
      <c r="C988" t="s">
        <v>6861</v>
      </c>
      <c r="D988" s="167">
        <v>45686.5756944444</v>
      </c>
      <c r="E988">
        <v>1</v>
      </c>
      <c r="F988" s="167">
        <v>45686.5756944444</v>
      </c>
      <c r="G988" s="167">
        <v>45686.621527777803</v>
      </c>
      <c r="H988" t="s">
        <v>7584</v>
      </c>
      <c r="I988" t="s">
        <v>1438</v>
      </c>
      <c r="J988">
        <v>6</v>
      </c>
      <c r="K988">
        <v>1</v>
      </c>
      <c r="L988" t="s">
        <v>1105</v>
      </c>
      <c r="M988" t="s">
        <v>1425</v>
      </c>
      <c r="N988" t="s">
        <v>1106</v>
      </c>
      <c r="O988" t="s">
        <v>1107</v>
      </c>
      <c r="P988" t="s">
        <v>1108</v>
      </c>
      <c r="Q988" t="s">
        <v>1109</v>
      </c>
      <c r="R988" t="s">
        <v>0</v>
      </c>
      <c r="U988">
        <v>56</v>
      </c>
      <c r="V988" t="s">
        <v>1775</v>
      </c>
      <c r="X988">
        <v>0</v>
      </c>
      <c r="Y988">
        <v>0</v>
      </c>
      <c r="AA988">
        <v>0</v>
      </c>
      <c r="AB988">
        <v>56</v>
      </c>
      <c r="AG988">
        <v>2025</v>
      </c>
      <c r="AH988">
        <v>1</v>
      </c>
      <c r="AI988" t="s">
        <v>6766</v>
      </c>
      <c r="AK988" t="s">
        <v>1515</v>
      </c>
    </row>
    <row r="989" spans="1:38" x14ac:dyDescent="0.25">
      <c r="A989" t="s">
        <v>1100</v>
      </c>
      <c r="B989" t="s">
        <v>7582</v>
      </c>
      <c r="C989" t="s">
        <v>6861</v>
      </c>
      <c r="D989" s="167">
        <v>45686.5756944444</v>
      </c>
      <c r="E989">
        <v>1</v>
      </c>
      <c r="F989" s="167">
        <v>45686.5756944444</v>
      </c>
      <c r="G989" s="167">
        <v>45686.621527777803</v>
      </c>
      <c r="H989" t="s">
        <v>7585</v>
      </c>
      <c r="I989" t="s">
        <v>1440</v>
      </c>
      <c r="J989">
        <v>6</v>
      </c>
      <c r="K989">
        <v>1</v>
      </c>
      <c r="L989" t="s">
        <v>1105</v>
      </c>
      <c r="M989" t="s">
        <v>1425</v>
      </c>
      <c r="N989" t="s">
        <v>1106</v>
      </c>
      <c r="O989" t="s">
        <v>1107</v>
      </c>
      <c r="P989" t="s">
        <v>1108</v>
      </c>
      <c r="Q989" t="s">
        <v>1109</v>
      </c>
      <c r="R989" t="s">
        <v>0</v>
      </c>
      <c r="U989">
        <v>70</v>
      </c>
      <c r="V989" t="s">
        <v>1775</v>
      </c>
      <c r="X989">
        <v>0</v>
      </c>
      <c r="Y989">
        <v>0</v>
      </c>
      <c r="AA989">
        <v>0</v>
      </c>
      <c r="AB989">
        <v>70</v>
      </c>
      <c r="AG989">
        <v>2025</v>
      </c>
      <c r="AH989">
        <v>1</v>
      </c>
      <c r="AI989" t="s">
        <v>6766</v>
      </c>
      <c r="AK989" t="s">
        <v>1515</v>
      </c>
    </row>
    <row r="990" spans="1:38" x14ac:dyDescent="0.25">
      <c r="A990" t="s">
        <v>1100</v>
      </c>
      <c r="B990" t="s">
        <v>7582</v>
      </c>
      <c r="C990" t="s">
        <v>6861</v>
      </c>
      <c r="D990" s="167">
        <v>45686.5756944444</v>
      </c>
      <c r="E990">
        <v>1</v>
      </c>
      <c r="F990" s="167">
        <v>45686.5756944444</v>
      </c>
      <c r="G990" s="167">
        <v>45686.621527777803</v>
      </c>
      <c r="H990" t="s">
        <v>7586</v>
      </c>
      <c r="I990" t="s">
        <v>1441</v>
      </c>
      <c r="J990">
        <v>6</v>
      </c>
      <c r="K990">
        <v>1</v>
      </c>
      <c r="L990" t="s">
        <v>1105</v>
      </c>
      <c r="M990" t="s">
        <v>1425</v>
      </c>
      <c r="N990" t="s">
        <v>1106</v>
      </c>
      <c r="O990" t="s">
        <v>1107</v>
      </c>
      <c r="P990" t="s">
        <v>1108</v>
      </c>
      <c r="Q990" t="s">
        <v>1109</v>
      </c>
      <c r="R990" t="s">
        <v>0</v>
      </c>
      <c r="U990">
        <v>52.5</v>
      </c>
      <c r="V990" t="s">
        <v>1775</v>
      </c>
      <c r="X990">
        <v>0</v>
      </c>
      <c r="Y990">
        <v>0</v>
      </c>
      <c r="AA990">
        <v>0</v>
      </c>
      <c r="AB990">
        <v>52.5</v>
      </c>
      <c r="AG990">
        <v>2025</v>
      </c>
      <c r="AH990">
        <v>1</v>
      </c>
      <c r="AI990" t="s">
        <v>6766</v>
      </c>
      <c r="AK990" t="s">
        <v>1515</v>
      </c>
    </row>
    <row r="991" spans="1:38" x14ac:dyDescent="0.25">
      <c r="A991" t="s">
        <v>1100</v>
      </c>
      <c r="B991" t="s">
        <v>7587</v>
      </c>
      <c r="C991" t="s">
        <v>1812</v>
      </c>
      <c r="D991" s="167">
        <v>45686.646527777797</v>
      </c>
      <c r="E991">
        <v>1</v>
      </c>
      <c r="F991" s="167">
        <v>45686.646527777797</v>
      </c>
      <c r="G991" s="167">
        <v>45686.665972222203</v>
      </c>
      <c r="H991" t="s">
        <v>7588</v>
      </c>
      <c r="I991" t="s">
        <v>1518</v>
      </c>
      <c r="J991">
        <v>6</v>
      </c>
      <c r="K991">
        <v>1</v>
      </c>
      <c r="L991" t="s">
        <v>1111</v>
      </c>
      <c r="M991" t="s">
        <v>1437</v>
      </c>
      <c r="N991" t="s">
        <v>1106</v>
      </c>
      <c r="O991" t="s">
        <v>1107</v>
      </c>
      <c r="P991" t="s">
        <v>1108</v>
      </c>
      <c r="Q991" t="s">
        <v>1109</v>
      </c>
      <c r="R991" t="s">
        <v>0</v>
      </c>
      <c r="U991">
        <v>70</v>
      </c>
      <c r="V991" t="s">
        <v>7589</v>
      </c>
      <c r="X991">
        <v>0</v>
      </c>
      <c r="Y991">
        <v>0</v>
      </c>
      <c r="AA991">
        <v>0</v>
      </c>
      <c r="AB991">
        <v>70</v>
      </c>
      <c r="AG991">
        <v>2025</v>
      </c>
      <c r="AH991">
        <v>1</v>
      </c>
      <c r="AI991" t="s">
        <v>7310</v>
      </c>
      <c r="AK991" t="s">
        <v>1515</v>
      </c>
    </row>
    <row r="992" spans="1:38" x14ac:dyDescent="0.25">
      <c r="A992" t="s">
        <v>1100</v>
      </c>
      <c r="B992" t="s">
        <v>7587</v>
      </c>
      <c r="C992" t="s">
        <v>1812</v>
      </c>
      <c r="D992" s="167">
        <v>45686.646527777797</v>
      </c>
      <c r="E992">
        <v>1</v>
      </c>
      <c r="F992" s="167">
        <v>45686.646527777797</v>
      </c>
      <c r="G992" s="167">
        <v>45686.665972222203</v>
      </c>
      <c r="H992" t="s">
        <v>7590</v>
      </c>
      <c r="I992" t="s">
        <v>1518</v>
      </c>
      <c r="J992">
        <v>6</v>
      </c>
      <c r="K992">
        <v>1</v>
      </c>
      <c r="L992" t="s">
        <v>1111</v>
      </c>
      <c r="M992" t="s">
        <v>1437</v>
      </c>
      <c r="N992" t="s">
        <v>1106</v>
      </c>
      <c r="O992" t="s">
        <v>1107</v>
      </c>
      <c r="P992" t="s">
        <v>1108</v>
      </c>
      <c r="Q992" t="s">
        <v>1109</v>
      </c>
      <c r="R992" t="s">
        <v>0</v>
      </c>
      <c r="U992">
        <v>70</v>
      </c>
      <c r="V992" t="s">
        <v>7589</v>
      </c>
      <c r="X992">
        <v>0</v>
      </c>
      <c r="Y992">
        <v>0</v>
      </c>
      <c r="AA992">
        <v>0</v>
      </c>
      <c r="AB992">
        <v>70</v>
      </c>
      <c r="AG992">
        <v>2025</v>
      </c>
      <c r="AH992">
        <v>1</v>
      </c>
      <c r="AI992" t="s">
        <v>7310</v>
      </c>
      <c r="AK992" t="s">
        <v>1515</v>
      </c>
    </row>
    <row r="993" spans="1:38" x14ac:dyDescent="0.25">
      <c r="A993" t="s">
        <v>1100</v>
      </c>
      <c r="B993" t="s">
        <v>7587</v>
      </c>
      <c r="C993" t="s">
        <v>1812</v>
      </c>
      <c r="D993" s="167">
        <v>45686.646527777797</v>
      </c>
      <c r="E993">
        <v>1</v>
      </c>
      <c r="F993" s="167">
        <v>45686.646527777797</v>
      </c>
      <c r="G993" s="167">
        <v>45686.665972222203</v>
      </c>
      <c r="H993" t="s">
        <v>7591</v>
      </c>
      <c r="I993" t="s">
        <v>1480</v>
      </c>
      <c r="J993">
        <v>6</v>
      </c>
      <c r="K993">
        <v>1</v>
      </c>
      <c r="L993" t="s">
        <v>1111</v>
      </c>
      <c r="M993" t="s">
        <v>1437</v>
      </c>
      <c r="N993" t="s">
        <v>1106</v>
      </c>
      <c r="O993" t="s">
        <v>1107</v>
      </c>
      <c r="P993" t="s">
        <v>1108</v>
      </c>
      <c r="Q993" t="s">
        <v>1109</v>
      </c>
      <c r="R993" t="s">
        <v>0</v>
      </c>
      <c r="U993">
        <v>140</v>
      </c>
      <c r="V993" t="s">
        <v>7589</v>
      </c>
      <c r="X993">
        <v>0</v>
      </c>
      <c r="Y993">
        <v>0</v>
      </c>
      <c r="AA993">
        <v>0</v>
      </c>
      <c r="AB993">
        <v>140</v>
      </c>
      <c r="AG993">
        <v>2025</v>
      </c>
      <c r="AH993">
        <v>1</v>
      </c>
      <c r="AI993" t="s">
        <v>7310</v>
      </c>
      <c r="AK993" t="s">
        <v>1515</v>
      </c>
    </row>
    <row r="994" spans="1:38" x14ac:dyDescent="0.25">
      <c r="A994" t="s">
        <v>1100</v>
      </c>
      <c r="B994" t="s">
        <v>7592</v>
      </c>
      <c r="C994" t="s">
        <v>1151</v>
      </c>
      <c r="D994" s="167">
        <v>45686.659027777801</v>
      </c>
      <c r="E994">
        <v>1</v>
      </c>
      <c r="F994" s="167">
        <v>45686.659027777801</v>
      </c>
      <c r="G994" s="167">
        <v>45686.666666666701</v>
      </c>
      <c r="H994" t="s">
        <v>7593</v>
      </c>
      <c r="I994" t="s">
        <v>7594</v>
      </c>
      <c r="J994">
        <v>6</v>
      </c>
      <c r="K994">
        <v>1</v>
      </c>
      <c r="L994" t="s">
        <v>1300</v>
      </c>
      <c r="M994" t="s">
        <v>5911</v>
      </c>
      <c r="N994" t="s">
        <v>1106</v>
      </c>
      <c r="O994" t="s">
        <v>1107</v>
      </c>
      <c r="P994" t="s">
        <v>1108</v>
      </c>
      <c r="Q994" t="s">
        <v>1109</v>
      </c>
      <c r="R994" t="s">
        <v>0</v>
      </c>
      <c r="U994">
        <v>0</v>
      </c>
      <c r="V994" t="s">
        <v>1727</v>
      </c>
      <c r="X994">
        <v>0</v>
      </c>
      <c r="Y994">
        <v>0</v>
      </c>
      <c r="AA994">
        <v>0</v>
      </c>
      <c r="AB994">
        <v>0</v>
      </c>
      <c r="AG994">
        <v>2025</v>
      </c>
      <c r="AH994">
        <v>1</v>
      </c>
      <c r="AI994" t="s">
        <v>7595</v>
      </c>
      <c r="AK994" t="s">
        <v>1515</v>
      </c>
    </row>
    <row r="995" spans="1:38" x14ac:dyDescent="0.25">
      <c r="A995" t="s">
        <v>1100</v>
      </c>
      <c r="B995" t="s">
        <v>7596</v>
      </c>
      <c r="C995" t="s">
        <v>1238</v>
      </c>
      <c r="D995" s="167">
        <v>45686.661805555603</v>
      </c>
      <c r="E995">
        <v>1</v>
      </c>
      <c r="F995" s="167">
        <v>45686.661805555603</v>
      </c>
      <c r="G995" s="167">
        <v>45686.690277777801</v>
      </c>
      <c r="H995" t="s">
        <v>7597</v>
      </c>
      <c r="I995" t="s">
        <v>2303</v>
      </c>
      <c r="J995">
        <v>6</v>
      </c>
      <c r="K995">
        <v>1</v>
      </c>
      <c r="L995" t="s">
        <v>1111</v>
      </c>
      <c r="M995" t="s">
        <v>1437</v>
      </c>
      <c r="N995" t="s">
        <v>1106</v>
      </c>
      <c r="O995" t="s">
        <v>1107</v>
      </c>
      <c r="P995" t="s">
        <v>1108</v>
      </c>
      <c r="Q995" t="s">
        <v>1109</v>
      </c>
      <c r="R995" t="s">
        <v>7598</v>
      </c>
      <c r="S995" t="s">
        <v>6187</v>
      </c>
      <c r="U995">
        <v>35</v>
      </c>
      <c r="V995" t="s">
        <v>1727</v>
      </c>
      <c r="W995" s="167">
        <v>45699.686111111099</v>
      </c>
      <c r="X995">
        <v>0</v>
      </c>
      <c r="Y995">
        <v>0</v>
      </c>
      <c r="Z995">
        <v>35</v>
      </c>
      <c r="AA995">
        <v>35</v>
      </c>
      <c r="AB995">
        <v>0</v>
      </c>
      <c r="AC995" t="s">
        <v>1453</v>
      </c>
      <c r="AD995" t="s">
        <v>1734</v>
      </c>
      <c r="AE995" t="s">
        <v>1725</v>
      </c>
      <c r="AF995" t="s">
        <v>1726</v>
      </c>
      <c r="AG995">
        <v>2025</v>
      </c>
      <c r="AH995">
        <v>1</v>
      </c>
      <c r="AI995" t="s">
        <v>7273</v>
      </c>
      <c r="AJ995" s="167">
        <v>45698.780555555597</v>
      </c>
      <c r="AK995" t="s">
        <v>1426</v>
      </c>
      <c r="AL995" t="s">
        <v>5686</v>
      </c>
    </row>
    <row r="996" spans="1:38" x14ac:dyDescent="0.25">
      <c r="A996" t="s">
        <v>1100</v>
      </c>
      <c r="B996" t="s">
        <v>7599</v>
      </c>
      <c r="C996" t="s">
        <v>1165</v>
      </c>
      <c r="D996" s="167">
        <v>45686.668749999997</v>
      </c>
      <c r="E996">
        <v>1</v>
      </c>
      <c r="F996" s="167">
        <v>45686.668749999997</v>
      </c>
      <c r="G996" s="167">
        <v>45686.748611111099</v>
      </c>
      <c r="H996" t="s">
        <v>7600</v>
      </c>
      <c r="I996" t="s">
        <v>1424</v>
      </c>
      <c r="J996">
        <v>6</v>
      </c>
      <c r="K996">
        <v>1</v>
      </c>
      <c r="L996" t="s">
        <v>1300</v>
      </c>
      <c r="M996" t="s">
        <v>5911</v>
      </c>
      <c r="N996" t="s">
        <v>1106</v>
      </c>
      <c r="O996" t="s">
        <v>1107</v>
      </c>
      <c r="P996" t="s">
        <v>1108</v>
      </c>
      <c r="Q996" t="s">
        <v>1109</v>
      </c>
      <c r="R996" t="s">
        <v>0</v>
      </c>
      <c r="U996">
        <v>0</v>
      </c>
      <c r="V996" t="s">
        <v>1719</v>
      </c>
      <c r="X996">
        <v>0</v>
      </c>
      <c r="Y996">
        <v>0</v>
      </c>
      <c r="AA996">
        <v>0</v>
      </c>
      <c r="AB996">
        <v>0</v>
      </c>
      <c r="AG996">
        <v>2025</v>
      </c>
      <c r="AH996">
        <v>1</v>
      </c>
      <c r="AI996" t="s">
        <v>7595</v>
      </c>
      <c r="AK996" t="s">
        <v>1515</v>
      </c>
    </row>
    <row r="997" spans="1:38" x14ac:dyDescent="0.25">
      <c r="A997" t="s">
        <v>1100</v>
      </c>
      <c r="B997" t="s">
        <v>7599</v>
      </c>
      <c r="C997" t="s">
        <v>1165</v>
      </c>
      <c r="D997" s="167">
        <v>45686.668749999997</v>
      </c>
      <c r="E997">
        <v>1</v>
      </c>
      <c r="F997" s="167">
        <v>45686.668749999997</v>
      </c>
      <c r="G997" s="167">
        <v>45686.748611111099</v>
      </c>
      <c r="H997" t="s">
        <v>7601</v>
      </c>
      <c r="I997" t="s">
        <v>1424</v>
      </c>
      <c r="J997">
        <v>6</v>
      </c>
      <c r="K997">
        <v>1</v>
      </c>
      <c r="L997" t="s">
        <v>1300</v>
      </c>
      <c r="M997" t="s">
        <v>5911</v>
      </c>
      <c r="N997" t="s">
        <v>1106</v>
      </c>
      <c r="O997" t="s">
        <v>1107</v>
      </c>
      <c r="P997" t="s">
        <v>1108</v>
      </c>
      <c r="Q997" t="s">
        <v>1109</v>
      </c>
      <c r="R997" t="s">
        <v>0</v>
      </c>
      <c r="U997">
        <v>0</v>
      </c>
      <c r="V997" t="s">
        <v>1719</v>
      </c>
      <c r="X997">
        <v>0</v>
      </c>
      <c r="Y997">
        <v>0</v>
      </c>
      <c r="AA997">
        <v>0</v>
      </c>
      <c r="AB997">
        <v>0</v>
      </c>
      <c r="AG997">
        <v>2025</v>
      </c>
      <c r="AH997">
        <v>1</v>
      </c>
      <c r="AI997" t="s">
        <v>7595</v>
      </c>
      <c r="AK997" t="s">
        <v>1515</v>
      </c>
    </row>
    <row r="998" spans="1:38" x14ac:dyDescent="0.25">
      <c r="A998" t="s">
        <v>1100</v>
      </c>
      <c r="B998" t="s">
        <v>7599</v>
      </c>
      <c r="C998" t="s">
        <v>1165</v>
      </c>
      <c r="D998" s="167">
        <v>45686.668749999997</v>
      </c>
      <c r="E998">
        <v>1</v>
      </c>
      <c r="F998" s="167">
        <v>45686.668749999997</v>
      </c>
      <c r="G998" s="167">
        <v>45686.748611111099</v>
      </c>
      <c r="H998" t="s">
        <v>7602</v>
      </c>
      <c r="I998" t="s">
        <v>1821</v>
      </c>
      <c r="J998">
        <v>6</v>
      </c>
      <c r="K998">
        <v>1</v>
      </c>
      <c r="L998" t="s">
        <v>1300</v>
      </c>
      <c r="M998" t="s">
        <v>5911</v>
      </c>
      <c r="N998" t="s">
        <v>1106</v>
      </c>
      <c r="O998" t="s">
        <v>1107</v>
      </c>
      <c r="P998" t="s">
        <v>1108</v>
      </c>
      <c r="Q998" t="s">
        <v>1109</v>
      </c>
      <c r="R998" t="s">
        <v>0</v>
      </c>
      <c r="U998">
        <v>385</v>
      </c>
      <c r="V998" t="s">
        <v>1719</v>
      </c>
      <c r="X998">
        <v>0</v>
      </c>
      <c r="Y998">
        <v>0</v>
      </c>
      <c r="AA998">
        <v>0</v>
      </c>
      <c r="AB998">
        <v>385</v>
      </c>
      <c r="AG998">
        <v>2025</v>
      </c>
      <c r="AH998">
        <v>1</v>
      </c>
      <c r="AI998" t="s">
        <v>7595</v>
      </c>
      <c r="AK998" t="s">
        <v>1515</v>
      </c>
    </row>
    <row r="999" spans="1:38" x14ac:dyDescent="0.25">
      <c r="A999" t="s">
        <v>1100</v>
      </c>
      <c r="B999" t="s">
        <v>7599</v>
      </c>
      <c r="C999" t="s">
        <v>1165</v>
      </c>
      <c r="D999" s="167">
        <v>45686.668749999997</v>
      </c>
      <c r="E999">
        <v>1</v>
      </c>
      <c r="F999" s="167">
        <v>45686.668749999997</v>
      </c>
      <c r="G999" s="167">
        <v>45686.748611111099</v>
      </c>
      <c r="H999" t="s">
        <v>7603</v>
      </c>
      <c r="I999" t="s">
        <v>1433</v>
      </c>
      <c r="J999">
        <v>6</v>
      </c>
      <c r="K999">
        <v>1</v>
      </c>
      <c r="L999" t="s">
        <v>1300</v>
      </c>
      <c r="M999" t="s">
        <v>5911</v>
      </c>
      <c r="N999" t="s">
        <v>1106</v>
      </c>
      <c r="O999" t="s">
        <v>1107</v>
      </c>
      <c r="P999" t="s">
        <v>1108</v>
      </c>
      <c r="Q999" t="s">
        <v>1109</v>
      </c>
      <c r="R999" t="s">
        <v>0</v>
      </c>
      <c r="U999">
        <v>385</v>
      </c>
      <c r="V999" t="s">
        <v>1719</v>
      </c>
      <c r="X999">
        <v>0</v>
      </c>
      <c r="Y999">
        <v>0</v>
      </c>
      <c r="AA999">
        <v>0</v>
      </c>
      <c r="AB999">
        <v>385</v>
      </c>
      <c r="AG999">
        <v>2025</v>
      </c>
      <c r="AH999">
        <v>1</v>
      </c>
      <c r="AI999" t="s">
        <v>7595</v>
      </c>
      <c r="AK999" t="s">
        <v>1515</v>
      </c>
    </row>
    <row r="1000" spans="1:38" x14ac:dyDescent="0.25">
      <c r="A1000" t="s">
        <v>1100</v>
      </c>
      <c r="B1000" t="s">
        <v>7604</v>
      </c>
      <c r="C1000" t="s">
        <v>7316</v>
      </c>
      <c r="D1000" s="167">
        <v>45686.706944444399</v>
      </c>
      <c r="E1000">
        <v>1</v>
      </c>
      <c r="F1000" s="167">
        <v>45686.706944444399</v>
      </c>
      <c r="G1000" s="167">
        <v>45686.734722222202</v>
      </c>
      <c r="H1000" t="s">
        <v>7605</v>
      </c>
      <c r="I1000" t="s">
        <v>1438</v>
      </c>
      <c r="J1000">
        <v>6</v>
      </c>
      <c r="K1000">
        <v>1</v>
      </c>
      <c r="L1000" t="s">
        <v>1110</v>
      </c>
      <c r="M1000" t="s">
        <v>1429</v>
      </c>
      <c r="N1000" t="s">
        <v>1106</v>
      </c>
      <c r="O1000" t="s">
        <v>1107</v>
      </c>
      <c r="P1000" t="s">
        <v>1108</v>
      </c>
      <c r="Q1000" t="s">
        <v>1109</v>
      </c>
      <c r="R1000" t="s">
        <v>0</v>
      </c>
      <c r="U1000">
        <v>56</v>
      </c>
      <c r="V1000" t="s">
        <v>1751</v>
      </c>
      <c r="X1000">
        <v>0</v>
      </c>
      <c r="Y1000">
        <v>0</v>
      </c>
      <c r="AA1000">
        <v>0</v>
      </c>
      <c r="AB1000">
        <v>56</v>
      </c>
      <c r="AG1000">
        <v>2025</v>
      </c>
      <c r="AH1000">
        <v>1</v>
      </c>
      <c r="AI1000" t="s">
        <v>6055</v>
      </c>
      <c r="AK1000" t="s">
        <v>1515</v>
      </c>
    </row>
    <row r="1001" spans="1:38" x14ac:dyDescent="0.25">
      <c r="A1001" t="s">
        <v>1100</v>
      </c>
      <c r="B1001" t="s">
        <v>7604</v>
      </c>
      <c r="C1001" t="s">
        <v>7316</v>
      </c>
      <c r="D1001" s="167">
        <v>45686.706944444399</v>
      </c>
      <c r="E1001">
        <v>1</v>
      </c>
      <c r="F1001" s="167">
        <v>45686.706944444399</v>
      </c>
      <c r="G1001" s="167">
        <v>45686.734722222202</v>
      </c>
      <c r="H1001" t="s">
        <v>7606</v>
      </c>
      <c r="I1001" t="s">
        <v>1440</v>
      </c>
      <c r="J1001">
        <v>6</v>
      </c>
      <c r="K1001">
        <v>1</v>
      </c>
      <c r="L1001" t="s">
        <v>1110</v>
      </c>
      <c r="M1001" t="s">
        <v>1429</v>
      </c>
      <c r="N1001" t="s">
        <v>1106</v>
      </c>
      <c r="O1001" t="s">
        <v>1107</v>
      </c>
      <c r="P1001" t="s">
        <v>1108</v>
      </c>
      <c r="Q1001" t="s">
        <v>1109</v>
      </c>
      <c r="R1001" t="s">
        <v>0</v>
      </c>
      <c r="U1001">
        <v>70</v>
      </c>
      <c r="V1001" t="s">
        <v>1751</v>
      </c>
      <c r="X1001">
        <v>0</v>
      </c>
      <c r="Y1001">
        <v>0</v>
      </c>
      <c r="AA1001">
        <v>0</v>
      </c>
      <c r="AB1001">
        <v>70</v>
      </c>
      <c r="AG1001">
        <v>2025</v>
      </c>
      <c r="AH1001">
        <v>1</v>
      </c>
      <c r="AI1001" t="s">
        <v>6055</v>
      </c>
      <c r="AK1001" t="s">
        <v>1515</v>
      </c>
    </row>
    <row r="1002" spans="1:38" x14ac:dyDescent="0.25">
      <c r="A1002" t="s">
        <v>1100</v>
      </c>
      <c r="B1002" t="s">
        <v>7604</v>
      </c>
      <c r="C1002" t="s">
        <v>7316</v>
      </c>
      <c r="D1002" s="167">
        <v>45686.706944444399</v>
      </c>
      <c r="E1002">
        <v>1</v>
      </c>
      <c r="F1002" s="167">
        <v>45686.706944444399</v>
      </c>
      <c r="G1002" s="167">
        <v>45686.734722222202</v>
      </c>
      <c r="H1002" t="s">
        <v>7607</v>
      </c>
      <c r="I1002" t="s">
        <v>1441</v>
      </c>
      <c r="J1002">
        <v>6</v>
      </c>
      <c r="K1002">
        <v>1</v>
      </c>
      <c r="L1002" t="s">
        <v>1110</v>
      </c>
      <c r="M1002" t="s">
        <v>1429</v>
      </c>
      <c r="N1002" t="s">
        <v>1106</v>
      </c>
      <c r="O1002" t="s">
        <v>1107</v>
      </c>
      <c r="P1002" t="s">
        <v>1108</v>
      </c>
      <c r="Q1002" t="s">
        <v>1109</v>
      </c>
      <c r="R1002" t="s">
        <v>0</v>
      </c>
      <c r="U1002">
        <v>52.5</v>
      </c>
      <c r="V1002" t="s">
        <v>1751</v>
      </c>
      <c r="X1002">
        <v>0</v>
      </c>
      <c r="Y1002">
        <v>0</v>
      </c>
      <c r="AA1002">
        <v>0</v>
      </c>
      <c r="AB1002">
        <v>52.5</v>
      </c>
      <c r="AG1002">
        <v>2025</v>
      </c>
      <c r="AH1002">
        <v>1</v>
      </c>
      <c r="AI1002" t="s">
        <v>6055</v>
      </c>
      <c r="AK1002" t="s">
        <v>1515</v>
      </c>
    </row>
    <row r="1003" spans="1:38" x14ac:dyDescent="0.25">
      <c r="A1003" t="s">
        <v>1100</v>
      </c>
      <c r="B1003" t="s">
        <v>7608</v>
      </c>
      <c r="C1003" t="s">
        <v>5781</v>
      </c>
      <c r="D1003" s="167">
        <v>45686.738194444399</v>
      </c>
      <c r="E1003">
        <v>1</v>
      </c>
      <c r="F1003" s="167">
        <v>45686.738194444399</v>
      </c>
      <c r="G1003" s="167">
        <v>45686.802083333299</v>
      </c>
      <c r="H1003" t="s">
        <v>7609</v>
      </c>
      <c r="I1003" t="s">
        <v>1424</v>
      </c>
      <c r="J1003">
        <v>6</v>
      </c>
      <c r="K1003">
        <v>1</v>
      </c>
      <c r="L1003" t="s">
        <v>2418</v>
      </c>
      <c r="M1003" t="s">
        <v>5680</v>
      </c>
      <c r="N1003" t="s">
        <v>1166</v>
      </c>
      <c r="O1003" t="s">
        <v>1167</v>
      </c>
      <c r="P1003" t="s">
        <v>1166</v>
      </c>
      <c r="Q1003" t="s">
        <v>1167</v>
      </c>
      <c r="R1003" t="s">
        <v>0</v>
      </c>
      <c r="T1003" t="s">
        <v>7610</v>
      </c>
      <c r="U1003">
        <v>28</v>
      </c>
      <c r="V1003" t="s">
        <v>1787</v>
      </c>
      <c r="X1003">
        <v>0</v>
      </c>
      <c r="Y1003">
        <v>0</v>
      </c>
      <c r="AA1003">
        <v>0</v>
      </c>
      <c r="AB1003">
        <v>28</v>
      </c>
      <c r="AG1003">
        <v>2025</v>
      </c>
      <c r="AH1003">
        <v>1</v>
      </c>
      <c r="AI1003" t="s">
        <v>7611</v>
      </c>
      <c r="AK1003" t="s">
        <v>1515</v>
      </c>
    </row>
    <row r="1004" spans="1:38" x14ac:dyDescent="0.25">
      <c r="A1004" t="s">
        <v>1100</v>
      </c>
      <c r="B1004" t="s">
        <v>7608</v>
      </c>
      <c r="C1004" t="s">
        <v>5781</v>
      </c>
      <c r="D1004" s="167">
        <v>45686.738194444399</v>
      </c>
      <c r="E1004">
        <v>1</v>
      </c>
      <c r="F1004" s="167">
        <v>45686.738194444399</v>
      </c>
      <c r="G1004" s="167">
        <v>45686.802083333299</v>
      </c>
      <c r="H1004" t="s">
        <v>7612</v>
      </c>
      <c r="I1004" t="s">
        <v>1467</v>
      </c>
      <c r="J1004">
        <v>6</v>
      </c>
      <c r="K1004">
        <v>1</v>
      </c>
      <c r="L1004" t="s">
        <v>2418</v>
      </c>
      <c r="M1004" t="s">
        <v>5680</v>
      </c>
      <c r="N1004" t="s">
        <v>1166</v>
      </c>
      <c r="O1004" t="s">
        <v>1167</v>
      </c>
      <c r="P1004" t="s">
        <v>1166</v>
      </c>
      <c r="Q1004" t="s">
        <v>1167</v>
      </c>
      <c r="R1004" t="s">
        <v>0</v>
      </c>
      <c r="T1004" t="s">
        <v>7610</v>
      </c>
      <c r="U1004">
        <v>1540</v>
      </c>
      <c r="V1004" t="s">
        <v>1787</v>
      </c>
      <c r="X1004">
        <v>0</v>
      </c>
      <c r="Y1004">
        <v>0</v>
      </c>
      <c r="AA1004">
        <v>0</v>
      </c>
      <c r="AB1004">
        <v>1540</v>
      </c>
      <c r="AG1004">
        <v>2025</v>
      </c>
      <c r="AH1004">
        <v>1</v>
      </c>
      <c r="AI1004" t="s">
        <v>7611</v>
      </c>
      <c r="AK1004" t="s">
        <v>1515</v>
      </c>
    </row>
    <row r="1005" spans="1:38" x14ac:dyDescent="0.25">
      <c r="A1005" t="s">
        <v>1100</v>
      </c>
      <c r="B1005" t="s">
        <v>7608</v>
      </c>
      <c r="C1005" t="s">
        <v>5781</v>
      </c>
      <c r="D1005" s="167">
        <v>45686.738194444399</v>
      </c>
      <c r="E1005">
        <v>1</v>
      </c>
      <c r="F1005" s="167">
        <v>45686.738194444399</v>
      </c>
      <c r="G1005" s="167">
        <v>45686.802083333299</v>
      </c>
      <c r="H1005" t="s">
        <v>7613</v>
      </c>
      <c r="I1005" t="s">
        <v>1467</v>
      </c>
      <c r="J1005">
        <v>6</v>
      </c>
      <c r="K1005">
        <v>1</v>
      </c>
      <c r="L1005" t="s">
        <v>2418</v>
      </c>
      <c r="M1005" t="s">
        <v>5680</v>
      </c>
      <c r="N1005" t="s">
        <v>1166</v>
      </c>
      <c r="O1005" t="s">
        <v>1167</v>
      </c>
      <c r="P1005" t="s">
        <v>1166</v>
      </c>
      <c r="Q1005" t="s">
        <v>1167</v>
      </c>
      <c r="R1005" t="s">
        <v>0</v>
      </c>
      <c r="T1005" t="s">
        <v>7614</v>
      </c>
      <c r="U1005">
        <v>1540</v>
      </c>
      <c r="V1005" t="s">
        <v>1787</v>
      </c>
      <c r="X1005">
        <v>0</v>
      </c>
      <c r="Y1005">
        <v>0</v>
      </c>
      <c r="AA1005">
        <v>0</v>
      </c>
      <c r="AB1005">
        <v>1540</v>
      </c>
      <c r="AG1005">
        <v>2025</v>
      </c>
      <c r="AH1005">
        <v>1</v>
      </c>
      <c r="AI1005" t="s">
        <v>7611</v>
      </c>
      <c r="AK1005" t="s">
        <v>1515</v>
      </c>
    </row>
    <row r="1006" spans="1:38" x14ac:dyDescent="0.25">
      <c r="A1006" t="s">
        <v>1100</v>
      </c>
      <c r="B1006" t="s">
        <v>7608</v>
      </c>
      <c r="C1006" t="s">
        <v>5781</v>
      </c>
      <c r="D1006" s="167">
        <v>45686.738194444399</v>
      </c>
      <c r="E1006">
        <v>1</v>
      </c>
      <c r="F1006" s="167">
        <v>45686.738194444399</v>
      </c>
      <c r="G1006" s="167">
        <v>45686.802083333299</v>
      </c>
      <c r="H1006" t="s">
        <v>7615</v>
      </c>
      <c r="I1006" t="s">
        <v>1467</v>
      </c>
      <c r="J1006">
        <v>6</v>
      </c>
      <c r="K1006">
        <v>1</v>
      </c>
      <c r="L1006" t="s">
        <v>2418</v>
      </c>
      <c r="M1006" t="s">
        <v>5680</v>
      </c>
      <c r="N1006" t="s">
        <v>1166</v>
      </c>
      <c r="O1006" t="s">
        <v>1167</v>
      </c>
      <c r="P1006" t="s">
        <v>1166</v>
      </c>
      <c r="Q1006" t="s">
        <v>1167</v>
      </c>
      <c r="R1006" t="s">
        <v>0</v>
      </c>
      <c r="T1006" t="s">
        <v>7614</v>
      </c>
      <c r="U1006">
        <v>1540</v>
      </c>
      <c r="V1006" t="s">
        <v>1787</v>
      </c>
      <c r="X1006">
        <v>0</v>
      </c>
      <c r="Y1006">
        <v>0</v>
      </c>
      <c r="AA1006">
        <v>0</v>
      </c>
      <c r="AB1006">
        <v>1540</v>
      </c>
      <c r="AG1006">
        <v>2025</v>
      </c>
      <c r="AH1006">
        <v>1</v>
      </c>
      <c r="AI1006" t="s">
        <v>7611</v>
      </c>
      <c r="AK1006" t="s">
        <v>1515</v>
      </c>
    </row>
    <row r="1007" spans="1:38" x14ac:dyDescent="0.25">
      <c r="A1007" t="s">
        <v>1100</v>
      </c>
      <c r="B1007" t="s">
        <v>7616</v>
      </c>
      <c r="C1007" t="s">
        <v>1292</v>
      </c>
      <c r="D1007" s="167">
        <v>45686.758333333302</v>
      </c>
      <c r="E1007">
        <v>1</v>
      </c>
      <c r="F1007" s="167">
        <v>45686.758333333302</v>
      </c>
      <c r="G1007" s="167">
        <v>45686.770833333299</v>
      </c>
      <c r="H1007" t="s">
        <v>7617</v>
      </c>
      <c r="I1007" t="s">
        <v>1430</v>
      </c>
      <c r="J1007">
        <v>6</v>
      </c>
      <c r="K1007">
        <v>1</v>
      </c>
      <c r="L1007" t="s">
        <v>1110</v>
      </c>
      <c r="M1007" t="s">
        <v>1429</v>
      </c>
      <c r="N1007" t="s">
        <v>1166</v>
      </c>
      <c r="O1007" t="s">
        <v>1167</v>
      </c>
      <c r="P1007" t="s">
        <v>1166</v>
      </c>
      <c r="Q1007" t="s">
        <v>1167</v>
      </c>
      <c r="R1007" t="s">
        <v>0</v>
      </c>
      <c r="U1007">
        <v>56</v>
      </c>
      <c r="V1007" t="s">
        <v>1757</v>
      </c>
      <c r="X1007">
        <v>0</v>
      </c>
      <c r="Y1007">
        <v>0</v>
      </c>
      <c r="AA1007">
        <v>0</v>
      </c>
      <c r="AB1007">
        <v>56</v>
      </c>
      <c r="AG1007">
        <v>2025</v>
      </c>
      <c r="AH1007">
        <v>1</v>
      </c>
      <c r="AI1007" t="s">
        <v>7618</v>
      </c>
      <c r="AK1007" t="s">
        <v>1515</v>
      </c>
    </row>
    <row r="1008" spans="1:38" x14ac:dyDescent="0.25">
      <c r="A1008" t="s">
        <v>1100</v>
      </c>
      <c r="B1008" t="s">
        <v>7616</v>
      </c>
      <c r="C1008" t="s">
        <v>1292</v>
      </c>
      <c r="D1008" s="167">
        <v>45686.758333333302</v>
      </c>
      <c r="E1008">
        <v>1</v>
      </c>
      <c r="F1008" s="167">
        <v>45686.758333333302</v>
      </c>
      <c r="G1008" s="167">
        <v>45686.770833333299</v>
      </c>
      <c r="H1008" t="s">
        <v>7619</v>
      </c>
      <c r="I1008" t="s">
        <v>1431</v>
      </c>
      <c r="J1008">
        <v>6</v>
      </c>
      <c r="K1008">
        <v>1</v>
      </c>
      <c r="L1008" t="s">
        <v>1110</v>
      </c>
      <c r="M1008" t="s">
        <v>1429</v>
      </c>
      <c r="N1008" t="s">
        <v>1166</v>
      </c>
      <c r="O1008" t="s">
        <v>1167</v>
      </c>
      <c r="P1008" t="s">
        <v>1166</v>
      </c>
      <c r="Q1008" t="s">
        <v>1167</v>
      </c>
      <c r="R1008" t="s">
        <v>0</v>
      </c>
      <c r="U1008">
        <v>84</v>
      </c>
      <c r="V1008" t="s">
        <v>1757</v>
      </c>
      <c r="X1008">
        <v>0</v>
      </c>
      <c r="Y1008">
        <v>0</v>
      </c>
      <c r="AA1008">
        <v>0</v>
      </c>
      <c r="AB1008">
        <v>84</v>
      </c>
      <c r="AG1008">
        <v>2025</v>
      </c>
      <c r="AH1008">
        <v>1</v>
      </c>
      <c r="AI1008" t="s">
        <v>7618</v>
      </c>
      <c r="AK1008" t="s">
        <v>1515</v>
      </c>
    </row>
    <row r="1009" spans="1:37" x14ac:dyDescent="0.25">
      <c r="A1009" t="s">
        <v>1100</v>
      </c>
      <c r="B1009" t="s">
        <v>7616</v>
      </c>
      <c r="C1009" t="s">
        <v>1292</v>
      </c>
      <c r="D1009" s="167">
        <v>45686.758333333302</v>
      </c>
      <c r="E1009">
        <v>1</v>
      </c>
      <c r="F1009" s="167">
        <v>45686.758333333302</v>
      </c>
      <c r="G1009" s="167">
        <v>45686.770833333299</v>
      </c>
      <c r="H1009" t="s">
        <v>7620</v>
      </c>
      <c r="I1009" t="s">
        <v>1438</v>
      </c>
      <c r="J1009">
        <v>6</v>
      </c>
      <c r="K1009">
        <v>1</v>
      </c>
      <c r="L1009" t="s">
        <v>1110</v>
      </c>
      <c r="M1009" t="s">
        <v>1429</v>
      </c>
      <c r="N1009" t="s">
        <v>1166</v>
      </c>
      <c r="O1009" t="s">
        <v>1167</v>
      </c>
      <c r="P1009" t="s">
        <v>1166</v>
      </c>
      <c r="Q1009" t="s">
        <v>1167</v>
      </c>
      <c r="R1009" t="s">
        <v>0</v>
      </c>
      <c r="U1009">
        <v>44.8</v>
      </c>
      <c r="V1009" t="s">
        <v>1757</v>
      </c>
      <c r="X1009">
        <v>0</v>
      </c>
      <c r="Y1009">
        <v>0</v>
      </c>
      <c r="AA1009">
        <v>0</v>
      </c>
      <c r="AB1009">
        <v>44.8</v>
      </c>
      <c r="AG1009">
        <v>2025</v>
      </c>
      <c r="AH1009">
        <v>1</v>
      </c>
      <c r="AI1009" t="s">
        <v>7618</v>
      </c>
      <c r="AK1009" t="s">
        <v>1515</v>
      </c>
    </row>
    <row r="1010" spans="1:37" x14ac:dyDescent="0.25">
      <c r="A1010" t="s">
        <v>1100</v>
      </c>
      <c r="B1010" t="s">
        <v>7616</v>
      </c>
      <c r="C1010" t="s">
        <v>1292</v>
      </c>
      <c r="D1010" s="167">
        <v>45686.758333333302</v>
      </c>
      <c r="E1010">
        <v>1</v>
      </c>
      <c r="F1010" s="167">
        <v>45686.758333333302</v>
      </c>
      <c r="G1010" s="167">
        <v>45686.770833333299</v>
      </c>
      <c r="H1010" t="s">
        <v>7621</v>
      </c>
      <c r="I1010" t="s">
        <v>1439</v>
      </c>
      <c r="J1010">
        <v>6</v>
      </c>
      <c r="K1010">
        <v>1</v>
      </c>
      <c r="L1010" t="s">
        <v>1110</v>
      </c>
      <c r="M1010" t="s">
        <v>1429</v>
      </c>
      <c r="N1010" t="s">
        <v>1166</v>
      </c>
      <c r="O1010" t="s">
        <v>1167</v>
      </c>
      <c r="P1010" t="s">
        <v>1166</v>
      </c>
      <c r="Q1010" t="s">
        <v>1167</v>
      </c>
      <c r="R1010" t="s">
        <v>0</v>
      </c>
      <c r="U1010">
        <v>28</v>
      </c>
      <c r="V1010" t="s">
        <v>1757</v>
      </c>
      <c r="X1010">
        <v>0</v>
      </c>
      <c r="Y1010">
        <v>0</v>
      </c>
      <c r="AA1010">
        <v>0</v>
      </c>
      <c r="AB1010">
        <v>28</v>
      </c>
      <c r="AG1010">
        <v>2025</v>
      </c>
      <c r="AH1010">
        <v>1</v>
      </c>
      <c r="AI1010" t="s">
        <v>7618</v>
      </c>
      <c r="AK1010" t="s">
        <v>1515</v>
      </c>
    </row>
    <row r="1011" spans="1:37" x14ac:dyDescent="0.25">
      <c r="A1011" t="s">
        <v>1100</v>
      </c>
      <c r="B1011" t="s">
        <v>7616</v>
      </c>
      <c r="C1011" t="s">
        <v>1292</v>
      </c>
      <c r="D1011" s="167">
        <v>45686.758333333302</v>
      </c>
      <c r="E1011">
        <v>1</v>
      </c>
      <c r="F1011" s="167">
        <v>45686.758333333302</v>
      </c>
      <c r="G1011" s="167">
        <v>45686.770833333299</v>
      </c>
      <c r="H1011" t="s">
        <v>7622</v>
      </c>
      <c r="I1011" t="s">
        <v>1440</v>
      </c>
      <c r="J1011">
        <v>6</v>
      </c>
      <c r="K1011">
        <v>1</v>
      </c>
      <c r="L1011" t="s">
        <v>1110</v>
      </c>
      <c r="M1011" t="s">
        <v>1429</v>
      </c>
      <c r="N1011" t="s">
        <v>1166</v>
      </c>
      <c r="O1011" t="s">
        <v>1167</v>
      </c>
      <c r="P1011" t="s">
        <v>1166</v>
      </c>
      <c r="Q1011" t="s">
        <v>1167</v>
      </c>
      <c r="R1011" t="s">
        <v>0</v>
      </c>
      <c r="U1011">
        <v>56</v>
      </c>
      <c r="V1011" t="s">
        <v>1757</v>
      </c>
      <c r="X1011">
        <v>0</v>
      </c>
      <c r="Y1011">
        <v>0</v>
      </c>
      <c r="AA1011">
        <v>0</v>
      </c>
      <c r="AB1011">
        <v>56</v>
      </c>
      <c r="AG1011">
        <v>2025</v>
      </c>
      <c r="AH1011">
        <v>1</v>
      </c>
      <c r="AI1011" t="s">
        <v>7618</v>
      </c>
      <c r="AK1011" t="s">
        <v>1515</v>
      </c>
    </row>
    <row r="1012" spans="1:37" x14ac:dyDescent="0.25">
      <c r="A1012" t="s">
        <v>1100</v>
      </c>
      <c r="B1012" t="s">
        <v>7616</v>
      </c>
      <c r="C1012" t="s">
        <v>1292</v>
      </c>
      <c r="D1012" s="167">
        <v>45686.758333333302</v>
      </c>
      <c r="E1012">
        <v>1</v>
      </c>
      <c r="F1012" s="167">
        <v>45686.758333333302</v>
      </c>
      <c r="G1012" s="167">
        <v>45686.770833333299</v>
      </c>
      <c r="H1012" t="s">
        <v>7623</v>
      </c>
      <c r="I1012" t="s">
        <v>1441</v>
      </c>
      <c r="J1012">
        <v>6</v>
      </c>
      <c r="K1012">
        <v>1</v>
      </c>
      <c r="L1012" t="s">
        <v>1110</v>
      </c>
      <c r="M1012" t="s">
        <v>1429</v>
      </c>
      <c r="N1012" t="s">
        <v>1166</v>
      </c>
      <c r="O1012" t="s">
        <v>1167</v>
      </c>
      <c r="P1012" t="s">
        <v>1166</v>
      </c>
      <c r="Q1012" t="s">
        <v>1167</v>
      </c>
      <c r="R1012" t="s">
        <v>0</v>
      </c>
      <c r="U1012">
        <v>42</v>
      </c>
      <c r="V1012" t="s">
        <v>1757</v>
      </c>
      <c r="X1012">
        <v>0</v>
      </c>
      <c r="Y1012">
        <v>0</v>
      </c>
      <c r="AA1012">
        <v>0</v>
      </c>
      <c r="AB1012">
        <v>42</v>
      </c>
      <c r="AG1012">
        <v>2025</v>
      </c>
      <c r="AH1012">
        <v>1</v>
      </c>
      <c r="AI1012" t="s">
        <v>7618</v>
      </c>
      <c r="AK1012" t="s">
        <v>1515</v>
      </c>
    </row>
    <row r="1013" spans="1:37" x14ac:dyDescent="0.25">
      <c r="A1013" t="s">
        <v>1100</v>
      </c>
      <c r="B1013" t="s">
        <v>7624</v>
      </c>
      <c r="C1013" t="s">
        <v>1200</v>
      </c>
      <c r="D1013" s="167">
        <v>45686.776388888902</v>
      </c>
      <c r="E1013">
        <v>1</v>
      </c>
      <c r="F1013" s="167">
        <v>45686.776388888902</v>
      </c>
      <c r="G1013" s="167">
        <v>45686.792361111096</v>
      </c>
      <c r="H1013" t="s">
        <v>7625</v>
      </c>
      <c r="I1013" t="s">
        <v>1424</v>
      </c>
      <c r="J1013">
        <v>6</v>
      </c>
      <c r="K1013">
        <v>1</v>
      </c>
      <c r="L1013" t="s">
        <v>1105</v>
      </c>
      <c r="M1013" t="s">
        <v>1425</v>
      </c>
      <c r="N1013" t="s">
        <v>1102</v>
      </c>
      <c r="O1013" t="s">
        <v>1103</v>
      </c>
      <c r="P1013" t="s">
        <v>1102</v>
      </c>
      <c r="Q1013" t="s">
        <v>1103</v>
      </c>
      <c r="R1013" t="s">
        <v>0</v>
      </c>
      <c r="U1013">
        <v>0</v>
      </c>
      <c r="V1013" t="s">
        <v>7626</v>
      </c>
      <c r="X1013">
        <v>0</v>
      </c>
      <c r="Y1013">
        <v>0</v>
      </c>
      <c r="AA1013">
        <v>0</v>
      </c>
      <c r="AB1013">
        <v>0</v>
      </c>
      <c r="AG1013">
        <v>2025</v>
      </c>
      <c r="AH1013">
        <v>1</v>
      </c>
      <c r="AI1013" t="s">
        <v>7492</v>
      </c>
      <c r="AK1013" t="s">
        <v>1515</v>
      </c>
    </row>
    <row r="1014" spans="1:37" x14ac:dyDescent="0.25">
      <c r="A1014" t="s">
        <v>1100</v>
      </c>
      <c r="B1014" t="s">
        <v>7624</v>
      </c>
      <c r="C1014" t="s">
        <v>1200</v>
      </c>
      <c r="D1014" s="167">
        <v>45686.776388888902</v>
      </c>
      <c r="E1014">
        <v>1</v>
      </c>
      <c r="F1014" s="167">
        <v>45686.776388888902</v>
      </c>
      <c r="G1014" s="167">
        <v>45686.792361111096</v>
      </c>
      <c r="H1014" t="s">
        <v>7627</v>
      </c>
      <c r="I1014" t="s">
        <v>1484</v>
      </c>
      <c r="J1014">
        <v>6</v>
      </c>
      <c r="K1014">
        <v>1</v>
      </c>
      <c r="L1014" t="s">
        <v>1105</v>
      </c>
      <c r="M1014" t="s">
        <v>1425</v>
      </c>
      <c r="N1014" t="s">
        <v>1102</v>
      </c>
      <c r="O1014" t="s">
        <v>1103</v>
      </c>
      <c r="P1014" t="s">
        <v>1102</v>
      </c>
      <c r="Q1014" t="s">
        <v>1103</v>
      </c>
      <c r="R1014" t="s">
        <v>0</v>
      </c>
      <c r="T1014" t="s">
        <v>7628</v>
      </c>
      <c r="U1014">
        <v>192</v>
      </c>
      <c r="V1014" t="s">
        <v>7626</v>
      </c>
      <c r="X1014">
        <v>0</v>
      </c>
      <c r="Y1014">
        <v>0</v>
      </c>
      <c r="AA1014">
        <v>0</v>
      </c>
      <c r="AB1014">
        <v>192</v>
      </c>
      <c r="AG1014">
        <v>2025</v>
      </c>
      <c r="AH1014">
        <v>1</v>
      </c>
      <c r="AI1014" t="s">
        <v>7492</v>
      </c>
      <c r="AK1014" t="s">
        <v>1515</v>
      </c>
    </row>
    <row r="1015" spans="1:37" x14ac:dyDescent="0.25">
      <c r="A1015" t="s">
        <v>1100</v>
      </c>
      <c r="B1015" t="s">
        <v>7629</v>
      </c>
      <c r="C1015" t="s">
        <v>6817</v>
      </c>
      <c r="D1015" s="167">
        <v>45686.797916666699</v>
      </c>
      <c r="E1015">
        <v>1</v>
      </c>
      <c r="F1015" s="167">
        <v>45686.797916666699</v>
      </c>
      <c r="G1015" s="167">
        <v>45686.837500000001</v>
      </c>
      <c r="H1015" t="s">
        <v>7630</v>
      </c>
      <c r="I1015" t="s">
        <v>1492</v>
      </c>
      <c r="J1015">
        <v>6</v>
      </c>
      <c r="K1015">
        <v>1</v>
      </c>
      <c r="L1015" t="s">
        <v>1110</v>
      </c>
      <c r="M1015" t="s">
        <v>1429</v>
      </c>
      <c r="N1015" t="s">
        <v>1166</v>
      </c>
      <c r="O1015" t="s">
        <v>1167</v>
      </c>
      <c r="P1015" t="s">
        <v>1166</v>
      </c>
      <c r="Q1015" t="s">
        <v>1167</v>
      </c>
      <c r="R1015" t="s">
        <v>0</v>
      </c>
      <c r="T1015" t="s">
        <v>7631</v>
      </c>
      <c r="U1015">
        <v>952</v>
      </c>
      <c r="V1015" t="s">
        <v>7632</v>
      </c>
      <c r="X1015">
        <v>0</v>
      </c>
      <c r="Y1015">
        <v>0</v>
      </c>
      <c r="AA1015">
        <v>0</v>
      </c>
      <c r="AB1015">
        <v>952</v>
      </c>
      <c r="AG1015">
        <v>2025</v>
      </c>
      <c r="AH1015">
        <v>1</v>
      </c>
      <c r="AI1015" t="s">
        <v>7633</v>
      </c>
      <c r="AK1015" t="s">
        <v>1515</v>
      </c>
    </row>
    <row r="1016" spans="1:37" x14ac:dyDescent="0.25">
      <c r="A1016" t="s">
        <v>1100</v>
      </c>
      <c r="B1016" t="s">
        <v>7629</v>
      </c>
      <c r="C1016" t="s">
        <v>6817</v>
      </c>
      <c r="D1016" s="167">
        <v>45686.797916666699</v>
      </c>
      <c r="E1016">
        <v>1</v>
      </c>
      <c r="F1016" s="167">
        <v>45686.797916666699</v>
      </c>
      <c r="G1016" s="167">
        <v>45686.837500000001</v>
      </c>
      <c r="H1016" t="s">
        <v>7634</v>
      </c>
      <c r="I1016" t="s">
        <v>1467</v>
      </c>
      <c r="J1016">
        <v>6</v>
      </c>
      <c r="K1016">
        <v>1</v>
      </c>
      <c r="L1016" t="s">
        <v>1110</v>
      </c>
      <c r="M1016" t="s">
        <v>1429</v>
      </c>
      <c r="N1016" t="s">
        <v>1166</v>
      </c>
      <c r="O1016" t="s">
        <v>1167</v>
      </c>
      <c r="P1016" t="s">
        <v>1166</v>
      </c>
      <c r="Q1016" t="s">
        <v>1167</v>
      </c>
      <c r="R1016" t="s">
        <v>0</v>
      </c>
      <c r="T1016" t="s">
        <v>7631</v>
      </c>
      <c r="U1016">
        <v>1540</v>
      </c>
      <c r="V1016" t="s">
        <v>7632</v>
      </c>
      <c r="X1016">
        <v>0</v>
      </c>
      <c r="Y1016">
        <v>0</v>
      </c>
      <c r="AA1016">
        <v>0</v>
      </c>
      <c r="AB1016">
        <v>1540</v>
      </c>
      <c r="AG1016">
        <v>2025</v>
      </c>
      <c r="AH1016">
        <v>1</v>
      </c>
      <c r="AI1016" t="s">
        <v>7633</v>
      </c>
      <c r="AK1016" t="s">
        <v>1515</v>
      </c>
    </row>
    <row r="1017" spans="1:37" x14ac:dyDescent="0.25">
      <c r="A1017" t="s">
        <v>1100</v>
      </c>
      <c r="B1017" t="s">
        <v>7635</v>
      </c>
      <c r="C1017" t="s">
        <v>7636</v>
      </c>
      <c r="D1017" s="167">
        <v>45686.820833333302</v>
      </c>
      <c r="E1017">
        <v>1</v>
      </c>
      <c r="F1017" s="167">
        <v>45686.820833333302</v>
      </c>
      <c r="G1017" s="167">
        <v>45686.842361111099</v>
      </c>
      <c r="H1017" t="s">
        <v>7637</v>
      </c>
      <c r="I1017" t="s">
        <v>1430</v>
      </c>
      <c r="J1017">
        <v>6</v>
      </c>
      <c r="K1017">
        <v>1</v>
      </c>
      <c r="L1017" t="s">
        <v>2418</v>
      </c>
      <c r="M1017" t="s">
        <v>5680</v>
      </c>
      <c r="N1017" t="s">
        <v>1102</v>
      </c>
      <c r="O1017" t="s">
        <v>1103</v>
      </c>
      <c r="P1017" t="s">
        <v>1102</v>
      </c>
      <c r="Q1017" t="s">
        <v>1103</v>
      </c>
      <c r="R1017" t="s">
        <v>0</v>
      </c>
      <c r="T1017" t="s">
        <v>7638</v>
      </c>
      <c r="U1017">
        <v>48</v>
      </c>
      <c r="V1017" t="s">
        <v>7639</v>
      </c>
      <c r="X1017">
        <v>0</v>
      </c>
      <c r="Y1017">
        <v>0</v>
      </c>
      <c r="AA1017">
        <v>0</v>
      </c>
      <c r="AB1017">
        <v>48</v>
      </c>
      <c r="AG1017">
        <v>2025</v>
      </c>
      <c r="AH1017">
        <v>1</v>
      </c>
      <c r="AI1017" t="s">
        <v>5715</v>
      </c>
      <c r="AK1017" t="s">
        <v>1515</v>
      </c>
    </row>
    <row r="1018" spans="1:37" x14ac:dyDescent="0.25">
      <c r="A1018" t="s">
        <v>1100</v>
      </c>
      <c r="B1018" t="s">
        <v>7635</v>
      </c>
      <c r="C1018" t="s">
        <v>7636</v>
      </c>
      <c r="D1018" s="167">
        <v>45686.820833333302</v>
      </c>
      <c r="E1018">
        <v>1</v>
      </c>
      <c r="F1018" s="167">
        <v>45686.820833333302</v>
      </c>
      <c r="G1018" s="167">
        <v>45686.842361111099</v>
      </c>
      <c r="H1018" t="s">
        <v>7640</v>
      </c>
      <c r="I1018" t="s">
        <v>1424</v>
      </c>
      <c r="J1018">
        <v>6</v>
      </c>
      <c r="K1018">
        <v>1</v>
      </c>
      <c r="L1018" t="s">
        <v>2418</v>
      </c>
      <c r="M1018" t="s">
        <v>5680</v>
      </c>
      <c r="N1018" t="s">
        <v>1102</v>
      </c>
      <c r="O1018" t="s">
        <v>1103</v>
      </c>
      <c r="P1018" t="s">
        <v>1102</v>
      </c>
      <c r="Q1018" t="s">
        <v>1103</v>
      </c>
      <c r="R1018" t="s">
        <v>0</v>
      </c>
      <c r="U1018">
        <v>0</v>
      </c>
      <c r="V1018" t="s">
        <v>7639</v>
      </c>
      <c r="X1018">
        <v>0</v>
      </c>
      <c r="Y1018">
        <v>0</v>
      </c>
      <c r="AA1018">
        <v>0</v>
      </c>
      <c r="AB1018">
        <v>0</v>
      </c>
      <c r="AG1018">
        <v>2025</v>
      </c>
      <c r="AH1018">
        <v>1</v>
      </c>
      <c r="AI1018" t="s">
        <v>5715</v>
      </c>
      <c r="AK1018" t="s">
        <v>1515</v>
      </c>
    </row>
    <row r="1019" spans="1:37" x14ac:dyDescent="0.25">
      <c r="A1019" t="s">
        <v>1100</v>
      </c>
      <c r="B1019" t="s">
        <v>7635</v>
      </c>
      <c r="C1019" t="s">
        <v>7636</v>
      </c>
      <c r="D1019" s="167">
        <v>45686.820833333302</v>
      </c>
      <c r="E1019">
        <v>1</v>
      </c>
      <c r="F1019" s="167">
        <v>45686.820833333302</v>
      </c>
      <c r="G1019" s="167">
        <v>45686.842361111099</v>
      </c>
      <c r="H1019" t="s">
        <v>7641</v>
      </c>
      <c r="I1019" t="s">
        <v>1431</v>
      </c>
      <c r="J1019">
        <v>6</v>
      </c>
      <c r="K1019">
        <v>1</v>
      </c>
      <c r="L1019" t="s">
        <v>2418</v>
      </c>
      <c r="M1019" t="s">
        <v>5680</v>
      </c>
      <c r="N1019" t="s">
        <v>1102</v>
      </c>
      <c r="O1019" t="s">
        <v>1103</v>
      </c>
      <c r="P1019" t="s">
        <v>1102</v>
      </c>
      <c r="Q1019" t="s">
        <v>1103</v>
      </c>
      <c r="R1019" t="s">
        <v>0</v>
      </c>
      <c r="T1019" t="s">
        <v>7638</v>
      </c>
      <c r="U1019">
        <v>72</v>
      </c>
      <c r="V1019" t="s">
        <v>7639</v>
      </c>
      <c r="X1019">
        <v>0</v>
      </c>
      <c r="Y1019">
        <v>0</v>
      </c>
      <c r="AA1019">
        <v>0</v>
      </c>
      <c r="AB1019">
        <v>72</v>
      </c>
      <c r="AG1019">
        <v>2025</v>
      </c>
      <c r="AH1019">
        <v>1</v>
      </c>
      <c r="AI1019" t="s">
        <v>5715</v>
      </c>
      <c r="AK1019" t="s">
        <v>1515</v>
      </c>
    </row>
    <row r="1020" spans="1:37" x14ac:dyDescent="0.25">
      <c r="A1020" t="s">
        <v>1100</v>
      </c>
      <c r="B1020" t="s">
        <v>7642</v>
      </c>
      <c r="C1020" t="s">
        <v>1316</v>
      </c>
      <c r="D1020" s="167">
        <v>45687.334027777797</v>
      </c>
      <c r="E1020">
        <v>1</v>
      </c>
      <c r="F1020" s="167">
        <v>45687.334027777797</v>
      </c>
      <c r="G1020" s="167">
        <v>45688.351388888899</v>
      </c>
      <c r="H1020" t="s">
        <v>7643</v>
      </c>
      <c r="I1020" t="s">
        <v>1424</v>
      </c>
      <c r="J1020">
        <v>6</v>
      </c>
      <c r="K1020">
        <v>1</v>
      </c>
      <c r="L1020" t="s">
        <v>1300</v>
      </c>
      <c r="M1020" t="s">
        <v>5911</v>
      </c>
      <c r="N1020" t="s">
        <v>1106</v>
      </c>
      <c r="O1020" t="s">
        <v>1107</v>
      </c>
      <c r="P1020" t="s">
        <v>1108</v>
      </c>
      <c r="Q1020" t="s">
        <v>1109</v>
      </c>
      <c r="R1020" t="s">
        <v>0</v>
      </c>
      <c r="U1020">
        <v>0</v>
      </c>
      <c r="V1020" t="s">
        <v>7644</v>
      </c>
      <c r="X1020">
        <v>0</v>
      </c>
      <c r="Y1020">
        <v>0</v>
      </c>
      <c r="AA1020">
        <v>0</v>
      </c>
      <c r="AB1020">
        <v>0</v>
      </c>
      <c r="AG1020">
        <v>2025</v>
      </c>
      <c r="AH1020">
        <v>1</v>
      </c>
      <c r="AI1020" t="s">
        <v>7518</v>
      </c>
      <c r="AK1020" t="s">
        <v>1515</v>
      </c>
    </row>
    <row r="1021" spans="1:37" x14ac:dyDescent="0.25">
      <c r="A1021" t="s">
        <v>1100</v>
      </c>
      <c r="B1021" t="s">
        <v>7642</v>
      </c>
      <c r="C1021" t="s">
        <v>1316</v>
      </c>
      <c r="D1021" s="167">
        <v>45687.334027777797</v>
      </c>
      <c r="E1021">
        <v>1</v>
      </c>
      <c r="F1021" s="167">
        <v>45687.334027777797</v>
      </c>
      <c r="G1021" s="167">
        <v>45688.351388888899</v>
      </c>
      <c r="H1021" t="s">
        <v>7645</v>
      </c>
      <c r="I1021" t="s">
        <v>1424</v>
      </c>
      <c r="J1021">
        <v>6</v>
      </c>
      <c r="K1021">
        <v>1</v>
      </c>
      <c r="L1021" t="s">
        <v>1300</v>
      </c>
      <c r="M1021" t="s">
        <v>5911</v>
      </c>
      <c r="N1021" t="s">
        <v>1106</v>
      </c>
      <c r="O1021" t="s">
        <v>1107</v>
      </c>
      <c r="P1021" t="s">
        <v>1108</v>
      </c>
      <c r="Q1021" t="s">
        <v>1109</v>
      </c>
      <c r="R1021" t="s">
        <v>0</v>
      </c>
      <c r="U1021">
        <v>0</v>
      </c>
      <c r="V1021" t="s">
        <v>7644</v>
      </c>
      <c r="X1021">
        <v>0</v>
      </c>
      <c r="Y1021">
        <v>0</v>
      </c>
      <c r="AA1021">
        <v>0</v>
      </c>
      <c r="AB1021">
        <v>0</v>
      </c>
      <c r="AG1021">
        <v>2025</v>
      </c>
      <c r="AH1021">
        <v>1</v>
      </c>
      <c r="AI1021" t="s">
        <v>7518</v>
      </c>
      <c r="AK1021" t="s">
        <v>1515</v>
      </c>
    </row>
    <row r="1022" spans="1:37" x14ac:dyDescent="0.25">
      <c r="A1022" t="s">
        <v>1100</v>
      </c>
      <c r="B1022" t="s">
        <v>7642</v>
      </c>
      <c r="C1022" t="s">
        <v>1316</v>
      </c>
      <c r="D1022" s="167">
        <v>45687.334027777797</v>
      </c>
      <c r="E1022">
        <v>1</v>
      </c>
      <c r="F1022" s="167">
        <v>45687.334027777797</v>
      </c>
      <c r="G1022" s="167">
        <v>45688.351388888899</v>
      </c>
      <c r="H1022" t="s">
        <v>7646</v>
      </c>
      <c r="I1022" t="s">
        <v>1431</v>
      </c>
      <c r="J1022">
        <v>6</v>
      </c>
      <c r="K1022">
        <v>1</v>
      </c>
      <c r="L1022" t="s">
        <v>1300</v>
      </c>
      <c r="M1022" t="s">
        <v>5911</v>
      </c>
      <c r="N1022" t="s">
        <v>1106</v>
      </c>
      <c r="O1022" t="s">
        <v>1107</v>
      </c>
      <c r="P1022" t="s">
        <v>1108</v>
      </c>
      <c r="Q1022" t="s">
        <v>1109</v>
      </c>
      <c r="R1022" t="s">
        <v>0</v>
      </c>
      <c r="U1022">
        <v>105</v>
      </c>
      <c r="V1022" t="s">
        <v>7644</v>
      </c>
      <c r="X1022">
        <v>0</v>
      </c>
      <c r="Y1022">
        <v>0</v>
      </c>
      <c r="AA1022">
        <v>0</v>
      </c>
      <c r="AB1022">
        <v>105</v>
      </c>
      <c r="AG1022">
        <v>2025</v>
      </c>
      <c r="AH1022">
        <v>1</v>
      </c>
      <c r="AI1022" t="s">
        <v>7518</v>
      </c>
      <c r="AK1022" t="s">
        <v>1515</v>
      </c>
    </row>
    <row r="1023" spans="1:37" x14ac:dyDescent="0.25">
      <c r="A1023" t="s">
        <v>1100</v>
      </c>
      <c r="B1023" t="s">
        <v>7642</v>
      </c>
      <c r="C1023" t="s">
        <v>1316</v>
      </c>
      <c r="D1023" s="167">
        <v>45687.334027777797</v>
      </c>
      <c r="E1023">
        <v>1</v>
      </c>
      <c r="F1023" s="167">
        <v>45687.334027777797</v>
      </c>
      <c r="G1023" s="167">
        <v>45688.351388888899</v>
      </c>
      <c r="H1023" t="s">
        <v>7647</v>
      </c>
      <c r="I1023" t="s">
        <v>1451</v>
      </c>
      <c r="J1023">
        <v>6</v>
      </c>
      <c r="K1023">
        <v>1</v>
      </c>
      <c r="L1023" t="s">
        <v>1300</v>
      </c>
      <c r="M1023" t="s">
        <v>5911</v>
      </c>
      <c r="N1023" t="s">
        <v>1106</v>
      </c>
      <c r="O1023" t="s">
        <v>1107</v>
      </c>
      <c r="P1023" t="s">
        <v>1108</v>
      </c>
      <c r="Q1023" t="s">
        <v>1109</v>
      </c>
      <c r="R1023" t="s">
        <v>0</v>
      </c>
      <c r="T1023" t="s">
        <v>7648</v>
      </c>
      <c r="U1023">
        <v>350</v>
      </c>
      <c r="V1023" t="s">
        <v>7644</v>
      </c>
      <c r="X1023">
        <v>0</v>
      </c>
      <c r="Y1023">
        <v>0</v>
      </c>
      <c r="AA1023">
        <v>0</v>
      </c>
      <c r="AB1023">
        <v>350</v>
      </c>
      <c r="AG1023">
        <v>2025</v>
      </c>
      <c r="AH1023">
        <v>1</v>
      </c>
      <c r="AI1023" t="s">
        <v>7518</v>
      </c>
      <c r="AK1023" t="s">
        <v>1515</v>
      </c>
    </row>
    <row r="1024" spans="1:37" x14ac:dyDescent="0.25">
      <c r="A1024" t="s">
        <v>1100</v>
      </c>
      <c r="B1024" t="s">
        <v>7642</v>
      </c>
      <c r="C1024" t="s">
        <v>1316</v>
      </c>
      <c r="D1024" s="167">
        <v>45687.334027777797</v>
      </c>
      <c r="E1024">
        <v>1</v>
      </c>
      <c r="F1024" s="167">
        <v>45687.334027777797</v>
      </c>
      <c r="G1024" s="167">
        <v>45688.351388888899</v>
      </c>
      <c r="H1024" t="s">
        <v>7649</v>
      </c>
      <c r="I1024" t="s">
        <v>1452</v>
      </c>
      <c r="J1024">
        <v>6</v>
      </c>
      <c r="K1024">
        <v>1</v>
      </c>
      <c r="L1024" t="s">
        <v>1300</v>
      </c>
      <c r="M1024" t="s">
        <v>5911</v>
      </c>
      <c r="N1024" t="s">
        <v>1106</v>
      </c>
      <c r="O1024" t="s">
        <v>1107</v>
      </c>
      <c r="P1024" t="s">
        <v>1108</v>
      </c>
      <c r="Q1024" t="s">
        <v>1109</v>
      </c>
      <c r="R1024" t="s">
        <v>0</v>
      </c>
      <c r="U1024">
        <v>560</v>
      </c>
      <c r="V1024" t="s">
        <v>7644</v>
      </c>
      <c r="X1024">
        <v>0</v>
      </c>
      <c r="Y1024">
        <v>0</v>
      </c>
      <c r="AA1024">
        <v>0</v>
      </c>
      <c r="AB1024">
        <v>560</v>
      </c>
      <c r="AG1024">
        <v>2025</v>
      </c>
      <c r="AH1024">
        <v>1</v>
      </c>
      <c r="AI1024" t="s">
        <v>7518</v>
      </c>
      <c r="AK1024" t="s">
        <v>1515</v>
      </c>
    </row>
    <row r="1025" spans="1:37" x14ac:dyDescent="0.25">
      <c r="A1025" t="s">
        <v>1100</v>
      </c>
      <c r="B1025" t="s">
        <v>7642</v>
      </c>
      <c r="C1025" t="s">
        <v>1316</v>
      </c>
      <c r="D1025" s="167">
        <v>45687.334027777797</v>
      </c>
      <c r="E1025">
        <v>1</v>
      </c>
      <c r="F1025" s="167">
        <v>45687.334027777797</v>
      </c>
      <c r="G1025" s="167">
        <v>45688.351388888899</v>
      </c>
      <c r="H1025" t="s">
        <v>7650</v>
      </c>
      <c r="I1025" t="s">
        <v>1452</v>
      </c>
      <c r="J1025">
        <v>6</v>
      </c>
      <c r="K1025">
        <v>1</v>
      </c>
      <c r="L1025" t="s">
        <v>1300</v>
      </c>
      <c r="M1025" t="s">
        <v>5911</v>
      </c>
      <c r="N1025" t="s">
        <v>1106</v>
      </c>
      <c r="O1025" t="s">
        <v>1107</v>
      </c>
      <c r="P1025" t="s">
        <v>1108</v>
      </c>
      <c r="Q1025" t="s">
        <v>1109</v>
      </c>
      <c r="R1025" t="s">
        <v>0</v>
      </c>
      <c r="U1025">
        <v>560</v>
      </c>
      <c r="V1025" t="s">
        <v>7644</v>
      </c>
      <c r="X1025">
        <v>0</v>
      </c>
      <c r="Y1025">
        <v>0</v>
      </c>
      <c r="AA1025">
        <v>0</v>
      </c>
      <c r="AB1025">
        <v>560</v>
      </c>
      <c r="AG1025">
        <v>2025</v>
      </c>
      <c r="AH1025">
        <v>1</v>
      </c>
      <c r="AI1025" t="s">
        <v>7518</v>
      </c>
      <c r="AK1025" t="s">
        <v>1515</v>
      </c>
    </row>
    <row r="1026" spans="1:37" x14ac:dyDescent="0.25">
      <c r="A1026" t="s">
        <v>1100</v>
      </c>
      <c r="B1026" t="s">
        <v>7642</v>
      </c>
      <c r="C1026" t="s">
        <v>1316</v>
      </c>
      <c r="D1026" s="167">
        <v>45687.334027777797</v>
      </c>
      <c r="E1026">
        <v>1</v>
      </c>
      <c r="F1026" s="167">
        <v>45687.334027777797</v>
      </c>
      <c r="G1026" s="167">
        <v>45688.351388888899</v>
      </c>
      <c r="H1026" t="s">
        <v>7651</v>
      </c>
      <c r="I1026" t="s">
        <v>1452</v>
      </c>
      <c r="J1026">
        <v>6</v>
      </c>
      <c r="K1026">
        <v>1</v>
      </c>
      <c r="L1026" t="s">
        <v>1300</v>
      </c>
      <c r="M1026" t="s">
        <v>5911</v>
      </c>
      <c r="N1026" t="s">
        <v>1106</v>
      </c>
      <c r="O1026" t="s">
        <v>1107</v>
      </c>
      <c r="P1026" t="s">
        <v>1108</v>
      </c>
      <c r="Q1026" t="s">
        <v>1109</v>
      </c>
      <c r="R1026" t="s">
        <v>0</v>
      </c>
      <c r="U1026">
        <v>560</v>
      </c>
      <c r="V1026" t="s">
        <v>7644</v>
      </c>
      <c r="X1026">
        <v>0</v>
      </c>
      <c r="Y1026">
        <v>0</v>
      </c>
      <c r="AA1026">
        <v>0</v>
      </c>
      <c r="AB1026">
        <v>560</v>
      </c>
      <c r="AG1026">
        <v>2025</v>
      </c>
      <c r="AH1026">
        <v>1</v>
      </c>
      <c r="AI1026" t="s">
        <v>7518</v>
      </c>
      <c r="AK1026" t="s">
        <v>1515</v>
      </c>
    </row>
    <row r="1027" spans="1:37" x14ac:dyDescent="0.25">
      <c r="A1027" t="s">
        <v>1100</v>
      </c>
      <c r="B1027" t="s">
        <v>7642</v>
      </c>
      <c r="C1027" t="s">
        <v>1316</v>
      </c>
      <c r="D1027" s="167">
        <v>45687.334027777797</v>
      </c>
      <c r="E1027">
        <v>1</v>
      </c>
      <c r="F1027" s="167">
        <v>45687.334027777797</v>
      </c>
      <c r="G1027" s="167">
        <v>45688.351388888899</v>
      </c>
      <c r="H1027" t="s">
        <v>7652</v>
      </c>
      <c r="I1027" t="s">
        <v>1454</v>
      </c>
      <c r="J1027">
        <v>6</v>
      </c>
      <c r="K1027">
        <v>1</v>
      </c>
      <c r="L1027" t="s">
        <v>1300</v>
      </c>
      <c r="M1027" t="s">
        <v>5911</v>
      </c>
      <c r="N1027" t="s">
        <v>1106</v>
      </c>
      <c r="O1027" t="s">
        <v>1107</v>
      </c>
      <c r="P1027" t="s">
        <v>1108</v>
      </c>
      <c r="Q1027" t="s">
        <v>1109</v>
      </c>
      <c r="R1027" t="s">
        <v>0</v>
      </c>
      <c r="T1027" t="s">
        <v>7648</v>
      </c>
      <c r="U1027">
        <v>1540</v>
      </c>
      <c r="V1027" t="s">
        <v>7644</v>
      </c>
      <c r="X1027">
        <v>0</v>
      </c>
      <c r="Y1027">
        <v>0</v>
      </c>
      <c r="AA1027">
        <v>0</v>
      </c>
      <c r="AB1027">
        <v>1540</v>
      </c>
      <c r="AG1027">
        <v>2025</v>
      </c>
      <c r="AH1027">
        <v>1</v>
      </c>
      <c r="AI1027" t="s">
        <v>7518</v>
      </c>
      <c r="AK1027" t="s">
        <v>1515</v>
      </c>
    </row>
    <row r="1028" spans="1:37" x14ac:dyDescent="0.25">
      <c r="A1028" t="s">
        <v>1100</v>
      </c>
      <c r="B1028" t="s">
        <v>7642</v>
      </c>
      <c r="C1028" t="s">
        <v>1316</v>
      </c>
      <c r="D1028" s="167">
        <v>45687.334027777797</v>
      </c>
      <c r="E1028">
        <v>1</v>
      </c>
      <c r="F1028" s="167">
        <v>45687.334027777797</v>
      </c>
      <c r="G1028" s="167">
        <v>45688.351388888899</v>
      </c>
      <c r="H1028" t="s">
        <v>7653</v>
      </c>
      <c r="I1028" t="s">
        <v>1454</v>
      </c>
      <c r="J1028">
        <v>6</v>
      </c>
      <c r="K1028">
        <v>1</v>
      </c>
      <c r="L1028" t="s">
        <v>1300</v>
      </c>
      <c r="M1028" t="s">
        <v>5911</v>
      </c>
      <c r="N1028" t="s">
        <v>1106</v>
      </c>
      <c r="O1028" t="s">
        <v>1107</v>
      </c>
      <c r="P1028" t="s">
        <v>1108</v>
      </c>
      <c r="Q1028" t="s">
        <v>1109</v>
      </c>
      <c r="R1028" t="s">
        <v>0</v>
      </c>
      <c r="T1028" t="s">
        <v>7648</v>
      </c>
      <c r="U1028">
        <v>1540</v>
      </c>
      <c r="V1028" t="s">
        <v>7644</v>
      </c>
      <c r="X1028">
        <v>0</v>
      </c>
      <c r="Y1028">
        <v>0</v>
      </c>
      <c r="AA1028">
        <v>0</v>
      </c>
      <c r="AB1028">
        <v>1540</v>
      </c>
      <c r="AG1028">
        <v>2025</v>
      </c>
      <c r="AH1028">
        <v>1</v>
      </c>
      <c r="AI1028" t="s">
        <v>7518</v>
      </c>
      <c r="AK1028" t="s">
        <v>1515</v>
      </c>
    </row>
    <row r="1029" spans="1:37" x14ac:dyDescent="0.25">
      <c r="A1029" t="s">
        <v>1100</v>
      </c>
      <c r="B1029" t="s">
        <v>7642</v>
      </c>
      <c r="C1029" t="s">
        <v>1316</v>
      </c>
      <c r="D1029" s="167">
        <v>45687.334027777797</v>
      </c>
      <c r="E1029">
        <v>1</v>
      </c>
      <c r="F1029" s="167">
        <v>45687.334027777797</v>
      </c>
      <c r="G1029" s="167">
        <v>45688.351388888899</v>
      </c>
      <c r="H1029" t="s">
        <v>7654</v>
      </c>
      <c r="I1029" t="s">
        <v>1454</v>
      </c>
      <c r="J1029">
        <v>6</v>
      </c>
      <c r="K1029">
        <v>1</v>
      </c>
      <c r="L1029" t="s">
        <v>1300</v>
      </c>
      <c r="M1029" t="s">
        <v>5911</v>
      </c>
      <c r="N1029" t="s">
        <v>1106</v>
      </c>
      <c r="O1029" t="s">
        <v>1107</v>
      </c>
      <c r="P1029" t="s">
        <v>1108</v>
      </c>
      <c r="Q1029" t="s">
        <v>1109</v>
      </c>
      <c r="R1029" t="s">
        <v>0</v>
      </c>
      <c r="T1029" t="s">
        <v>7648</v>
      </c>
      <c r="U1029">
        <v>1540</v>
      </c>
      <c r="V1029" t="s">
        <v>7644</v>
      </c>
      <c r="X1029">
        <v>0</v>
      </c>
      <c r="Y1029">
        <v>0</v>
      </c>
      <c r="AA1029">
        <v>0</v>
      </c>
      <c r="AB1029">
        <v>1540</v>
      </c>
      <c r="AG1029">
        <v>2025</v>
      </c>
      <c r="AH1029">
        <v>1</v>
      </c>
      <c r="AI1029" t="s">
        <v>7518</v>
      </c>
      <c r="AK1029" t="s">
        <v>1515</v>
      </c>
    </row>
    <row r="1030" spans="1:37" x14ac:dyDescent="0.25">
      <c r="A1030" t="s">
        <v>1100</v>
      </c>
      <c r="B1030" t="s">
        <v>7642</v>
      </c>
      <c r="C1030" t="s">
        <v>1316</v>
      </c>
      <c r="D1030" s="167">
        <v>45687.334027777797</v>
      </c>
      <c r="E1030">
        <v>1</v>
      </c>
      <c r="F1030" s="167">
        <v>45687.334027777797</v>
      </c>
      <c r="G1030" s="167">
        <v>45688.351388888899</v>
      </c>
      <c r="H1030" t="s">
        <v>7655</v>
      </c>
      <c r="I1030" t="s">
        <v>1455</v>
      </c>
      <c r="J1030">
        <v>6</v>
      </c>
      <c r="K1030">
        <v>1</v>
      </c>
      <c r="L1030" t="s">
        <v>1300</v>
      </c>
      <c r="M1030" t="s">
        <v>5911</v>
      </c>
      <c r="N1030" t="s">
        <v>1106</v>
      </c>
      <c r="O1030" t="s">
        <v>1107</v>
      </c>
      <c r="P1030" t="s">
        <v>1108</v>
      </c>
      <c r="Q1030" t="s">
        <v>1109</v>
      </c>
      <c r="R1030" t="s">
        <v>0</v>
      </c>
      <c r="T1030" t="s">
        <v>7648</v>
      </c>
      <c r="U1030">
        <v>1470</v>
      </c>
      <c r="V1030" t="s">
        <v>7644</v>
      </c>
      <c r="X1030">
        <v>0</v>
      </c>
      <c r="Y1030">
        <v>0</v>
      </c>
      <c r="AA1030">
        <v>0</v>
      </c>
      <c r="AB1030">
        <v>1470</v>
      </c>
      <c r="AG1030">
        <v>2025</v>
      </c>
      <c r="AH1030">
        <v>1</v>
      </c>
      <c r="AI1030" t="s">
        <v>7518</v>
      </c>
      <c r="AK1030" t="s">
        <v>1515</v>
      </c>
    </row>
    <row r="1031" spans="1:37" x14ac:dyDescent="0.25">
      <c r="A1031" t="s">
        <v>1100</v>
      </c>
      <c r="B1031" t="s">
        <v>7642</v>
      </c>
      <c r="C1031" t="s">
        <v>1316</v>
      </c>
      <c r="D1031" s="167">
        <v>45687.334027777797</v>
      </c>
      <c r="E1031">
        <v>1</v>
      </c>
      <c r="F1031" s="167">
        <v>45687.334027777797</v>
      </c>
      <c r="G1031" s="167">
        <v>45688.351388888899</v>
      </c>
      <c r="H1031" t="s">
        <v>7656</v>
      </c>
      <c r="I1031" t="s">
        <v>1455</v>
      </c>
      <c r="J1031">
        <v>6</v>
      </c>
      <c r="K1031">
        <v>1</v>
      </c>
      <c r="L1031" t="s">
        <v>1300</v>
      </c>
      <c r="M1031" t="s">
        <v>5911</v>
      </c>
      <c r="N1031" t="s">
        <v>1106</v>
      </c>
      <c r="O1031" t="s">
        <v>1107</v>
      </c>
      <c r="P1031" t="s">
        <v>1108</v>
      </c>
      <c r="Q1031" t="s">
        <v>1109</v>
      </c>
      <c r="R1031" t="s">
        <v>0</v>
      </c>
      <c r="T1031" t="s">
        <v>7648</v>
      </c>
      <c r="U1031">
        <v>1470</v>
      </c>
      <c r="V1031" t="s">
        <v>7644</v>
      </c>
      <c r="X1031">
        <v>0</v>
      </c>
      <c r="Y1031">
        <v>0</v>
      </c>
      <c r="AA1031">
        <v>0</v>
      </c>
      <c r="AB1031">
        <v>1470</v>
      </c>
      <c r="AG1031">
        <v>2025</v>
      </c>
      <c r="AH1031">
        <v>1</v>
      </c>
      <c r="AI1031" t="s">
        <v>7518</v>
      </c>
      <c r="AK1031" t="s">
        <v>1515</v>
      </c>
    </row>
    <row r="1032" spans="1:37" x14ac:dyDescent="0.25">
      <c r="A1032" t="s">
        <v>1100</v>
      </c>
      <c r="B1032" t="s">
        <v>7642</v>
      </c>
      <c r="C1032" t="s">
        <v>1316</v>
      </c>
      <c r="D1032" s="167">
        <v>45687.334027777797</v>
      </c>
      <c r="E1032">
        <v>1</v>
      </c>
      <c r="F1032" s="167">
        <v>45687.334027777797</v>
      </c>
      <c r="G1032" s="167">
        <v>45688.351388888899</v>
      </c>
      <c r="H1032" t="s">
        <v>7657</v>
      </c>
      <c r="I1032" t="s">
        <v>1455</v>
      </c>
      <c r="J1032">
        <v>6</v>
      </c>
      <c r="K1032">
        <v>1</v>
      </c>
      <c r="L1032" t="s">
        <v>1300</v>
      </c>
      <c r="M1032" t="s">
        <v>5911</v>
      </c>
      <c r="N1032" t="s">
        <v>1106</v>
      </c>
      <c r="O1032" t="s">
        <v>1107</v>
      </c>
      <c r="P1032" t="s">
        <v>1108</v>
      </c>
      <c r="Q1032" t="s">
        <v>1109</v>
      </c>
      <c r="R1032" t="s">
        <v>0</v>
      </c>
      <c r="T1032" t="s">
        <v>7648</v>
      </c>
      <c r="U1032">
        <v>1470</v>
      </c>
      <c r="V1032" t="s">
        <v>7644</v>
      </c>
      <c r="X1032">
        <v>0</v>
      </c>
      <c r="Y1032">
        <v>0</v>
      </c>
      <c r="AA1032">
        <v>0</v>
      </c>
      <c r="AB1032">
        <v>1470</v>
      </c>
      <c r="AG1032">
        <v>2025</v>
      </c>
      <c r="AH1032">
        <v>1</v>
      </c>
      <c r="AI1032" t="s">
        <v>7518</v>
      </c>
      <c r="AK1032" t="s">
        <v>1515</v>
      </c>
    </row>
    <row r="1033" spans="1:37" x14ac:dyDescent="0.25">
      <c r="A1033" t="s">
        <v>1100</v>
      </c>
      <c r="B1033" t="s">
        <v>7642</v>
      </c>
      <c r="C1033" t="s">
        <v>1316</v>
      </c>
      <c r="D1033" s="167">
        <v>45687.334027777797</v>
      </c>
      <c r="E1033">
        <v>1</v>
      </c>
      <c r="F1033" s="167">
        <v>45687.334027777797</v>
      </c>
      <c r="G1033" s="167">
        <v>45688.351388888899</v>
      </c>
      <c r="H1033" t="s">
        <v>7658</v>
      </c>
      <c r="I1033" t="s">
        <v>1519</v>
      </c>
      <c r="J1033">
        <v>6</v>
      </c>
      <c r="K1033">
        <v>1</v>
      </c>
      <c r="L1033" t="s">
        <v>1300</v>
      </c>
      <c r="M1033" t="s">
        <v>5911</v>
      </c>
      <c r="N1033" t="s">
        <v>1106</v>
      </c>
      <c r="O1033" t="s">
        <v>1107</v>
      </c>
      <c r="P1033" t="s">
        <v>1108</v>
      </c>
      <c r="Q1033" t="s">
        <v>1109</v>
      </c>
      <c r="R1033" t="s">
        <v>0</v>
      </c>
      <c r="U1033">
        <v>210</v>
      </c>
      <c r="V1033" t="s">
        <v>7644</v>
      </c>
      <c r="X1033">
        <v>0</v>
      </c>
      <c r="Y1033">
        <v>0</v>
      </c>
      <c r="AA1033">
        <v>0</v>
      </c>
      <c r="AB1033">
        <v>210</v>
      </c>
      <c r="AG1033">
        <v>2025</v>
      </c>
      <c r="AH1033">
        <v>1</v>
      </c>
      <c r="AI1033" t="s">
        <v>7518</v>
      </c>
      <c r="AK1033" t="s">
        <v>1515</v>
      </c>
    </row>
    <row r="1034" spans="1:37" x14ac:dyDescent="0.25">
      <c r="A1034" t="s">
        <v>1100</v>
      </c>
      <c r="B1034" t="s">
        <v>7642</v>
      </c>
      <c r="C1034" t="s">
        <v>1316</v>
      </c>
      <c r="D1034" s="167">
        <v>45687.334027777797</v>
      </c>
      <c r="E1034">
        <v>1</v>
      </c>
      <c r="F1034" s="167">
        <v>45687.334027777797</v>
      </c>
      <c r="G1034" s="167">
        <v>45688.351388888899</v>
      </c>
      <c r="H1034" t="s">
        <v>7659</v>
      </c>
      <c r="I1034" t="s">
        <v>1520</v>
      </c>
      <c r="J1034">
        <v>6</v>
      </c>
      <c r="K1034">
        <v>1</v>
      </c>
      <c r="L1034" t="s">
        <v>1300</v>
      </c>
      <c r="M1034" t="s">
        <v>5911</v>
      </c>
      <c r="N1034" t="s">
        <v>1106</v>
      </c>
      <c r="O1034" t="s">
        <v>1107</v>
      </c>
      <c r="P1034" t="s">
        <v>1108</v>
      </c>
      <c r="Q1034" t="s">
        <v>1109</v>
      </c>
      <c r="R1034" t="s">
        <v>0</v>
      </c>
      <c r="U1034">
        <v>175</v>
      </c>
      <c r="V1034" t="s">
        <v>7644</v>
      </c>
      <c r="X1034">
        <v>0</v>
      </c>
      <c r="Y1034">
        <v>0</v>
      </c>
      <c r="AA1034">
        <v>0</v>
      </c>
      <c r="AB1034">
        <v>175</v>
      </c>
      <c r="AG1034">
        <v>2025</v>
      </c>
      <c r="AH1034">
        <v>1</v>
      </c>
      <c r="AI1034" t="s">
        <v>7518</v>
      </c>
      <c r="AK1034" t="s">
        <v>1515</v>
      </c>
    </row>
    <row r="1035" spans="1:37" x14ac:dyDescent="0.25">
      <c r="A1035" t="s">
        <v>1100</v>
      </c>
      <c r="B1035" t="s">
        <v>7642</v>
      </c>
      <c r="C1035" t="s">
        <v>1316</v>
      </c>
      <c r="D1035" s="167">
        <v>45687.334027777797</v>
      </c>
      <c r="E1035">
        <v>1</v>
      </c>
      <c r="F1035" s="167">
        <v>45687.334027777797</v>
      </c>
      <c r="G1035" s="167">
        <v>45688.351388888899</v>
      </c>
      <c r="H1035" t="s">
        <v>7660</v>
      </c>
      <c r="I1035" t="s">
        <v>1520</v>
      </c>
      <c r="J1035">
        <v>6</v>
      </c>
      <c r="K1035">
        <v>1</v>
      </c>
      <c r="L1035" t="s">
        <v>1300</v>
      </c>
      <c r="M1035" t="s">
        <v>5911</v>
      </c>
      <c r="N1035" t="s">
        <v>1106</v>
      </c>
      <c r="O1035" t="s">
        <v>1107</v>
      </c>
      <c r="P1035" t="s">
        <v>1108</v>
      </c>
      <c r="Q1035" t="s">
        <v>1109</v>
      </c>
      <c r="R1035" t="s">
        <v>0</v>
      </c>
      <c r="U1035">
        <v>175</v>
      </c>
      <c r="V1035" t="s">
        <v>7644</v>
      </c>
      <c r="X1035">
        <v>0</v>
      </c>
      <c r="Y1035">
        <v>0</v>
      </c>
      <c r="AA1035">
        <v>0</v>
      </c>
      <c r="AB1035">
        <v>175</v>
      </c>
      <c r="AG1035">
        <v>2025</v>
      </c>
      <c r="AH1035">
        <v>1</v>
      </c>
      <c r="AI1035" t="s">
        <v>7518</v>
      </c>
      <c r="AK1035" t="s">
        <v>1515</v>
      </c>
    </row>
    <row r="1036" spans="1:37" x14ac:dyDescent="0.25">
      <c r="A1036" t="s">
        <v>1100</v>
      </c>
      <c r="B1036" t="s">
        <v>7642</v>
      </c>
      <c r="C1036" t="s">
        <v>1316</v>
      </c>
      <c r="D1036" s="167">
        <v>45687.334027777797</v>
      </c>
      <c r="E1036">
        <v>1</v>
      </c>
      <c r="F1036" s="167">
        <v>45687.334027777797</v>
      </c>
      <c r="G1036" s="167">
        <v>45688.351388888899</v>
      </c>
      <c r="H1036" t="s">
        <v>7661</v>
      </c>
      <c r="I1036" t="s">
        <v>1461</v>
      </c>
      <c r="J1036">
        <v>6</v>
      </c>
      <c r="K1036">
        <v>1</v>
      </c>
      <c r="L1036" t="s">
        <v>1300</v>
      </c>
      <c r="M1036" t="s">
        <v>5911</v>
      </c>
      <c r="N1036" t="s">
        <v>1106</v>
      </c>
      <c r="O1036" t="s">
        <v>1107</v>
      </c>
      <c r="P1036" t="s">
        <v>1108</v>
      </c>
      <c r="Q1036" t="s">
        <v>1109</v>
      </c>
      <c r="R1036" t="s">
        <v>0</v>
      </c>
      <c r="T1036" t="s">
        <v>7648</v>
      </c>
      <c r="U1036">
        <v>3500</v>
      </c>
      <c r="V1036" t="s">
        <v>7644</v>
      </c>
      <c r="X1036">
        <v>0</v>
      </c>
      <c r="Y1036">
        <v>0</v>
      </c>
      <c r="AA1036">
        <v>0</v>
      </c>
      <c r="AB1036">
        <v>3500</v>
      </c>
      <c r="AG1036">
        <v>2025</v>
      </c>
      <c r="AH1036">
        <v>1</v>
      </c>
      <c r="AI1036" t="s">
        <v>7518</v>
      </c>
      <c r="AK1036" t="s">
        <v>1515</v>
      </c>
    </row>
    <row r="1037" spans="1:37" x14ac:dyDescent="0.25">
      <c r="A1037" t="s">
        <v>1100</v>
      </c>
      <c r="B1037" t="s">
        <v>7642</v>
      </c>
      <c r="C1037" t="s">
        <v>1316</v>
      </c>
      <c r="D1037" s="167">
        <v>45687.334027777797</v>
      </c>
      <c r="E1037">
        <v>1</v>
      </c>
      <c r="F1037" s="167">
        <v>45687.334027777797</v>
      </c>
      <c r="G1037" s="167">
        <v>45688.351388888899</v>
      </c>
      <c r="H1037" t="s">
        <v>7662</v>
      </c>
      <c r="I1037" t="s">
        <v>1461</v>
      </c>
      <c r="J1037">
        <v>6</v>
      </c>
      <c r="K1037">
        <v>1</v>
      </c>
      <c r="L1037" t="s">
        <v>1300</v>
      </c>
      <c r="M1037" t="s">
        <v>5911</v>
      </c>
      <c r="N1037" t="s">
        <v>1106</v>
      </c>
      <c r="O1037" t="s">
        <v>1107</v>
      </c>
      <c r="P1037" t="s">
        <v>1108</v>
      </c>
      <c r="Q1037" t="s">
        <v>1109</v>
      </c>
      <c r="R1037" t="s">
        <v>0</v>
      </c>
      <c r="T1037" t="s">
        <v>7648</v>
      </c>
      <c r="U1037">
        <v>3500</v>
      </c>
      <c r="V1037" t="s">
        <v>7644</v>
      </c>
      <c r="X1037">
        <v>0</v>
      </c>
      <c r="Y1037">
        <v>0</v>
      </c>
      <c r="AA1037">
        <v>0</v>
      </c>
      <c r="AB1037">
        <v>3500</v>
      </c>
      <c r="AG1037">
        <v>2025</v>
      </c>
      <c r="AH1037">
        <v>1</v>
      </c>
      <c r="AI1037" t="s">
        <v>7518</v>
      </c>
      <c r="AK1037" t="s">
        <v>1515</v>
      </c>
    </row>
    <row r="1038" spans="1:37" x14ac:dyDescent="0.25">
      <c r="A1038" t="s">
        <v>1100</v>
      </c>
      <c r="B1038" t="s">
        <v>7642</v>
      </c>
      <c r="C1038" t="s">
        <v>1316</v>
      </c>
      <c r="D1038" s="167">
        <v>45687.334027777797</v>
      </c>
      <c r="E1038">
        <v>1</v>
      </c>
      <c r="F1038" s="167">
        <v>45687.334027777797</v>
      </c>
      <c r="G1038" s="167">
        <v>45688.351388888899</v>
      </c>
      <c r="H1038" t="s">
        <v>7663</v>
      </c>
      <c r="I1038" t="s">
        <v>1461</v>
      </c>
      <c r="J1038">
        <v>6</v>
      </c>
      <c r="K1038">
        <v>1</v>
      </c>
      <c r="L1038" t="s">
        <v>1300</v>
      </c>
      <c r="M1038" t="s">
        <v>5911</v>
      </c>
      <c r="N1038" t="s">
        <v>1106</v>
      </c>
      <c r="O1038" t="s">
        <v>1107</v>
      </c>
      <c r="P1038" t="s">
        <v>1108</v>
      </c>
      <c r="Q1038" t="s">
        <v>1109</v>
      </c>
      <c r="R1038" t="s">
        <v>0</v>
      </c>
      <c r="T1038" t="s">
        <v>7648</v>
      </c>
      <c r="U1038">
        <v>3500</v>
      </c>
      <c r="V1038" t="s">
        <v>7644</v>
      </c>
      <c r="X1038">
        <v>0</v>
      </c>
      <c r="Y1038">
        <v>0</v>
      </c>
      <c r="AA1038">
        <v>0</v>
      </c>
      <c r="AB1038">
        <v>3500</v>
      </c>
      <c r="AG1038">
        <v>2025</v>
      </c>
      <c r="AH1038">
        <v>1</v>
      </c>
      <c r="AI1038" t="s">
        <v>7518</v>
      </c>
      <c r="AK1038" t="s">
        <v>1515</v>
      </c>
    </row>
    <row r="1039" spans="1:37" x14ac:dyDescent="0.25">
      <c r="A1039" t="s">
        <v>1100</v>
      </c>
      <c r="B1039" t="s">
        <v>7642</v>
      </c>
      <c r="C1039" t="s">
        <v>1316</v>
      </c>
      <c r="D1039" s="167">
        <v>45687.334027777797</v>
      </c>
      <c r="E1039">
        <v>1</v>
      </c>
      <c r="F1039" s="167">
        <v>45687.334027777797</v>
      </c>
      <c r="G1039" s="167">
        <v>45688.351388888899</v>
      </c>
      <c r="H1039" t="s">
        <v>7664</v>
      </c>
      <c r="I1039" t="s">
        <v>1462</v>
      </c>
      <c r="J1039">
        <v>6</v>
      </c>
      <c r="K1039">
        <v>1</v>
      </c>
      <c r="L1039" t="s">
        <v>1300</v>
      </c>
      <c r="M1039" t="s">
        <v>5911</v>
      </c>
      <c r="N1039" t="s">
        <v>1106</v>
      </c>
      <c r="O1039" t="s">
        <v>1107</v>
      </c>
      <c r="P1039" t="s">
        <v>1108</v>
      </c>
      <c r="Q1039" t="s">
        <v>1109</v>
      </c>
      <c r="R1039" t="s">
        <v>0</v>
      </c>
      <c r="U1039">
        <v>140</v>
      </c>
      <c r="V1039" t="s">
        <v>7644</v>
      </c>
      <c r="X1039">
        <v>0</v>
      </c>
      <c r="Y1039">
        <v>0</v>
      </c>
      <c r="AA1039">
        <v>0</v>
      </c>
      <c r="AB1039">
        <v>140</v>
      </c>
      <c r="AG1039">
        <v>2025</v>
      </c>
      <c r="AH1039">
        <v>1</v>
      </c>
      <c r="AI1039" t="s">
        <v>7518</v>
      </c>
      <c r="AK1039" t="s">
        <v>1515</v>
      </c>
    </row>
    <row r="1040" spans="1:37" x14ac:dyDescent="0.25">
      <c r="A1040" t="s">
        <v>1100</v>
      </c>
      <c r="B1040" t="s">
        <v>7642</v>
      </c>
      <c r="C1040" t="s">
        <v>1316</v>
      </c>
      <c r="D1040" s="167">
        <v>45687.334027777797</v>
      </c>
      <c r="E1040">
        <v>1</v>
      </c>
      <c r="F1040" s="167">
        <v>45687.334027777797</v>
      </c>
      <c r="G1040" s="167">
        <v>45688.351388888899</v>
      </c>
      <c r="H1040" t="s">
        <v>7665</v>
      </c>
      <c r="I1040" t="s">
        <v>1463</v>
      </c>
      <c r="J1040">
        <v>6</v>
      </c>
      <c r="K1040">
        <v>1</v>
      </c>
      <c r="L1040" t="s">
        <v>1300</v>
      </c>
      <c r="M1040" t="s">
        <v>5911</v>
      </c>
      <c r="N1040" t="s">
        <v>1106</v>
      </c>
      <c r="O1040" t="s">
        <v>1107</v>
      </c>
      <c r="P1040" t="s">
        <v>1108</v>
      </c>
      <c r="Q1040" t="s">
        <v>1109</v>
      </c>
      <c r="R1040" t="s">
        <v>0</v>
      </c>
      <c r="U1040">
        <v>105</v>
      </c>
      <c r="V1040" t="s">
        <v>7644</v>
      </c>
      <c r="X1040">
        <v>0</v>
      </c>
      <c r="Y1040">
        <v>0</v>
      </c>
      <c r="AA1040">
        <v>0</v>
      </c>
      <c r="AB1040">
        <v>105</v>
      </c>
      <c r="AG1040">
        <v>2025</v>
      </c>
      <c r="AH1040">
        <v>1</v>
      </c>
      <c r="AI1040" t="s">
        <v>7518</v>
      </c>
      <c r="AK1040" t="s">
        <v>1515</v>
      </c>
    </row>
    <row r="1041" spans="1:38" x14ac:dyDescent="0.25">
      <c r="A1041" t="s">
        <v>1100</v>
      </c>
      <c r="B1041" t="s">
        <v>7642</v>
      </c>
      <c r="C1041" t="s">
        <v>1316</v>
      </c>
      <c r="D1041" s="167">
        <v>45687.334027777797</v>
      </c>
      <c r="E1041">
        <v>1</v>
      </c>
      <c r="F1041" s="167">
        <v>45687.334027777797</v>
      </c>
      <c r="G1041" s="167">
        <v>45688.351388888899</v>
      </c>
      <c r="H1041" t="s">
        <v>7666</v>
      </c>
      <c r="I1041" t="s">
        <v>1463</v>
      </c>
      <c r="J1041">
        <v>6</v>
      </c>
      <c r="K1041">
        <v>1</v>
      </c>
      <c r="L1041" t="s">
        <v>1300</v>
      </c>
      <c r="M1041" t="s">
        <v>5911</v>
      </c>
      <c r="N1041" t="s">
        <v>1106</v>
      </c>
      <c r="O1041" t="s">
        <v>1107</v>
      </c>
      <c r="P1041" t="s">
        <v>1108</v>
      </c>
      <c r="Q1041" t="s">
        <v>1109</v>
      </c>
      <c r="R1041" t="s">
        <v>0</v>
      </c>
      <c r="U1041">
        <v>105</v>
      </c>
      <c r="V1041" t="s">
        <v>7644</v>
      </c>
      <c r="X1041">
        <v>0</v>
      </c>
      <c r="Y1041">
        <v>0</v>
      </c>
      <c r="AA1041">
        <v>0</v>
      </c>
      <c r="AB1041">
        <v>105</v>
      </c>
      <c r="AG1041">
        <v>2025</v>
      </c>
      <c r="AH1041">
        <v>1</v>
      </c>
      <c r="AI1041" t="s">
        <v>7518</v>
      </c>
      <c r="AK1041" t="s">
        <v>1515</v>
      </c>
    </row>
    <row r="1042" spans="1:38" x14ac:dyDescent="0.25">
      <c r="A1042" t="s">
        <v>1100</v>
      </c>
      <c r="B1042" t="s">
        <v>7642</v>
      </c>
      <c r="C1042" t="s">
        <v>1316</v>
      </c>
      <c r="D1042" s="167">
        <v>45687.334027777797</v>
      </c>
      <c r="E1042">
        <v>1</v>
      </c>
      <c r="F1042" s="167">
        <v>45687.334027777797</v>
      </c>
      <c r="G1042" s="167">
        <v>45688.351388888899</v>
      </c>
      <c r="H1042" t="s">
        <v>7667</v>
      </c>
      <c r="I1042" t="s">
        <v>1463</v>
      </c>
      <c r="J1042">
        <v>6</v>
      </c>
      <c r="K1042">
        <v>1</v>
      </c>
      <c r="L1042" t="s">
        <v>1300</v>
      </c>
      <c r="M1042" t="s">
        <v>5911</v>
      </c>
      <c r="N1042" t="s">
        <v>1106</v>
      </c>
      <c r="O1042" t="s">
        <v>1107</v>
      </c>
      <c r="P1042" t="s">
        <v>1108</v>
      </c>
      <c r="Q1042" t="s">
        <v>1109</v>
      </c>
      <c r="R1042" t="s">
        <v>0</v>
      </c>
      <c r="U1042">
        <v>105</v>
      </c>
      <c r="V1042" t="s">
        <v>7644</v>
      </c>
      <c r="X1042">
        <v>0</v>
      </c>
      <c r="Y1042">
        <v>0</v>
      </c>
      <c r="AA1042">
        <v>0</v>
      </c>
      <c r="AB1042">
        <v>105</v>
      </c>
      <c r="AG1042">
        <v>2025</v>
      </c>
      <c r="AH1042">
        <v>1</v>
      </c>
      <c r="AI1042" t="s">
        <v>7518</v>
      </c>
      <c r="AK1042" t="s">
        <v>1515</v>
      </c>
    </row>
    <row r="1043" spans="1:38" x14ac:dyDescent="0.25">
      <c r="A1043" t="s">
        <v>1100</v>
      </c>
      <c r="B1043" t="s">
        <v>7668</v>
      </c>
      <c r="C1043" t="s">
        <v>1303</v>
      </c>
      <c r="D1043" s="167">
        <v>45687.463194444397</v>
      </c>
      <c r="E1043">
        <v>1</v>
      </c>
      <c r="F1043" s="167">
        <v>45687.463194444397</v>
      </c>
      <c r="G1043" s="167">
        <v>45687.479166666701</v>
      </c>
      <c r="H1043" t="s">
        <v>7669</v>
      </c>
      <c r="I1043" t="s">
        <v>1430</v>
      </c>
      <c r="J1043">
        <v>6</v>
      </c>
      <c r="K1043">
        <v>1</v>
      </c>
      <c r="L1043" t="s">
        <v>1110</v>
      </c>
      <c r="M1043" t="s">
        <v>1429</v>
      </c>
      <c r="N1043" t="s">
        <v>1106</v>
      </c>
      <c r="O1043" t="s">
        <v>1107</v>
      </c>
      <c r="P1043" t="s">
        <v>1108</v>
      </c>
      <c r="Q1043" t="s">
        <v>1109</v>
      </c>
      <c r="R1043" t="s">
        <v>0</v>
      </c>
      <c r="U1043">
        <v>70</v>
      </c>
      <c r="V1043" t="s">
        <v>1723</v>
      </c>
      <c r="X1043">
        <v>0</v>
      </c>
      <c r="Y1043">
        <v>0</v>
      </c>
      <c r="AA1043">
        <v>0</v>
      </c>
      <c r="AB1043">
        <v>70</v>
      </c>
      <c r="AG1043">
        <v>2025</v>
      </c>
      <c r="AH1043">
        <v>1</v>
      </c>
      <c r="AI1043" t="s">
        <v>6055</v>
      </c>
      <c r="AK1043" t="s">
        <v>1515</v>
      </c>
    </row>
    <row r="1044" spans="1:38" x14ac:dyDescent="0.25">
      <c r="A1044" t="s">
        <v>1100</v>
      </c>
      <c r="B1044" t="s">
        <v>7668</v>
      </c>
      <c r="C1044" t="s">
        <v>1303</v>
      </c>
      <c r="D1044" s="167">
        <v>45687.463194444397</v>
      </c>
      <c r="E1044">
        <v>1</v>
      </c>
      <c r="F1044" s="167">
        <v>45687.463194444397</v>
      </c>
      <c r="G1044" s="167">
        <v>45687.479166666701</v>
      </c>
      <c r="H1044" t="s">
        <v>7670</v>
      </c>
      <c r="I1044" t="s">
        <v>1440</v>
      </c>
      <c r="J1044">
        <v>6</v>
      </c>
      <c r="K1044">
        <v>1</v>
      </c>
      <c r="L1044" t="s">
        <v>1110</v>
      </c>
      <c r="M1044" t="s">
        <v>1429</v>
      </c>
      <c r="N1044" t="s">
        <v>1106</v>
      </c>
      <c r="O1044" t="s">
        <v>1107</v>
      </c>
      <c r="P1044" t="s">
        <v>1108</v>
      </c>
      <c r="Q1044" t="s">
        <v>1109</v>
      </c>
      <c r="R1044" t="s">
        <v>0</v>
      </c>
      <c r="U1044">
        <v>70</v>
      </c>
      <c r="V1044" t="s">
        <v>1723</v>
      </c>
      <c r="X1044">
        <v>0</v>
      </c>
      <c r="Y1044">
        <v>0</v>
      </c>
      <c r="AA1044">
        <v>0</v>
      </c>
      <c r="AB1044">
        <v>70</v>
      </c>
      <c r="AG1044">
        <v>2025</v>
      </c>
      <c r="AH1044">
        <v>1</v>
      </c>
      <c r="AI1044" t="s">
        <v>6055</v>
      </c>
      <c r="AK1044" t="s">
        <v>1515</v>
      </c>
    </row>
    <row r="1045" spans="1:38" x14ac:dyDescent="0.25">
      <c r="A1045" t="s">
        <v>1100</v>
      </c>
      <c r="B1045" t="s">
        <v>7668</v>
      </c>
      <c r="C1045" t="s">
        <v>1303</v>
      </c>
      <c r="D1045" s="167">
        <v>45687.463194444397</v>
      </c>
      <c r="E1045">
        <v>1</v>
      </c>
      <c r="F1045" s="167">
        <v>45687.463194444397</v>
      </c>
      <c r="G1045" s="167">
        <v>45687.479166666701</v>
      </c>
      <c r="H1045" t="s">
        <v>7671</v>
      </c>
      <c r="I1045" t="s">
        <v>1441</v>
      </c>
      <c r="J1045">
        <v>6</v>
      </c>
      <c r="K1045">
        <v>1</v>
      </c>
      <c r="L1045" t="s">
        <v>1110</v>
      </c>
      <c r="M1045" t="s">
        <v>1429</v>
      </c>
      <c r="N1045" t="s">
        <v>1106</v>
      </c>
      <c r="O1045" t="s">
        <v>1107</v>
      </c>
      <c r="P1045" t="s">
        <v>1108</v>
      </c>
      <c r="Q1045" t="s">
        <v>1109</v>
      </c>
      <c r="R1045" t="s">
        <v>0</v>
      </c>
      <c r="U1045">
        <v>52.5</v>
      </c>
      <c r="V1045" t="s">
        <v>1723</v>
      </c>
      <c r="X1045">
        <v>0</v>
      </c>
      <c r="Y1045">
        <v>0</v>
      </c>
      <c r="AA1045">
        <v>0</v>
      </c>
      <c r="AB1045">
        <v>52.5</v>
      </c>
      <c r="AG1045">
        <v>2025</v>
      </c>
      <c r="AH1045">
        <v>1</v>
      </c>
      <c r="AI1045" t="s">
        <v>6055</v>
      </c>
      <c r="AK1045" t="s">
        <v>1515</v>
      </c>
    </row>
    <row r="1046" spans="1:38" x14ac:dyDescent="0.25">
      <c r="A1046" t="s">
        <v>1100</v>
      </c>
      <c r="B1046" t="s">
        <v>7672</v>
      </c>
      <c r="C1046" t="s">
        <v>2411</v>
      </c>
      <c r="D1046" s="167">
        <v>45687.468055555597</v>
      </c>
      <c r="E1046">
        <v>1</v>
      </c>
      <c r="F1046" s="167">
        <v>45687.468055555597</v>
      </c>
      <c r="G1046" s="167">
        <v>45687.489583333299</v>
      </c>
      <c r="H1046" t="s">
        <v>7673</v>
      </c>
      <c r="I1046" t="s">
        <v>1444</v>
      </c>
      <c r="J1046">
        <v>6</v>
      </c>
      <c r="K1046">
        <v>1</v>
      </c>
      <c r="L1046" t="s">
        <v>1111</v>
      </c>
      <c r="M1046" t="s">
        <v>1437</v>
      </c>
      <c r="N1046" t="s">
        <v>1102</v>
      </c>
      <c r="O1046" t="s">
        <v>1103</v>
      </c>
      <c r="P1046" t="s">
        <v>1102</v>
      </c>
      <c r="Q1046" t="s">
        <v>1103</v>
      </c>
      <c r="R1046" t="s">
        <v>0</v>
      </c>
      <c r="T1046" t="s">
        <v>7674</v>
      </c>
      <c r="U1046">
        <v>288</v>
      </c>
      <c r="V1046" t="s">
        <v>7675</v>
      </c>
      <c r="X1046">
        <v>0</v>
      </c>
      <c r="Y1046">
        <v>0</v>
      </c>
      <c r="AA1046">
        <v>0</v>
      </c>
      <c r="AB1046">
        <v>288</v>
      </c>
      <c r="AG1046">
        <v>2025</v>
      </c>
      <c r="AH1046">
        <v>1</v>
      </c>
      <c r="AI1046" t="s">
        <v>7514</v>
      </c>
      <c r="AK1046" t="s">
        <v>1515</v>
      </c>
    </row>
    <row r="1047" spans="1:38" x14ac:dyDescent="0.25">
      <c r="A1047" t="s">
        <v>1100</v>
      </c>
      <c r="B1047" t="s">
        <v>7676</v>
      </c>
      <c r="C1047" t="s">
        <v>7394</v>
      </c>
      <c r="D1047" s="167">
        <v>45687.485416666699</v>
      </c>
      <c r="E1047">
        <v>1</v>
      </c>
      <c r="F1047" s="167">
        <v>45687.485416666699</v>
      </c>
      <c r="G1047" s="167">
        <v>45687.543749999997</v>
      </c>
      <c r="H1047" t="s">
        <v>7677</v>
      </c>
      <c r="I1047" t="s">
        <v>1424</v>
      </c>
      <c r="J1047">
        <v>6</v>
      </c>
      <c r="K1047">
        <v>1</v>
      </c>
      <c r="L1047" t="s">
        <v>1110</v>
      </c>
      <c r="M1047" t="s">
        <v>1429</v>
      </c>
      <c r="N1047" t="s">
        <v>1102</v>
      </c>
      <c r="O1047" t="s">
        <v>1103</v>
      </c>
      <c r="P1047" t="s">
        <v>1102</v>
      </c>
      <c r="Q1047" t="s">
        <v>1103</v>
      </c>
      <c r="R1047" t="s">
        <v>0</v>
      </c>
      <c r="U1047">
        <v>0</v>
      </c>
      <c r="V1047" t="s">
        <v>1758</v>
      </c>
      <c r="X1047">
        <v>0</v>
      </c>
      <c r="Y1047">
        <v>0</v>
      </c>
      <c r="AA1047">
        <v>0</v>
      </c>
      <c r="AB1047">
        <v>0</v>
      </c>
      <c r="AG1047">
        <v>2025</v>
      </c>
      <c r="AH1047">
        <v>1</v>
      </c>
      <c r="AI1047" t="s">
        <v>7678</v>
      </c>
      <c r="AK1047" t="s">
        <v>1515</v>
      </c>
    </row>
    <row r="1048" spans="1:38" x14ac:dyDescent="0.25">
      <c r="A1048" t="s">
        <v>1100</v>
      </c>
      <c r="B1048" t="s">
        <v>7676</v>
      </c>
      <c r="C1048" t="s">
        <v>7394</v>
      </c>
      <c r="D1048" s="167">
        <v>45687.485416666699</v>
      </c>
      <c r="E1048">
        <v>1</v>
      </c>
      <c r="F1048" s="167">
        <v>45687.485416666699</v>
      </c>
      <c r="G1048" s="167">
        <v>45687.543749999997</v>
      </c>
      <c r="H1048" t="s">
        <v>7679</v>
      </c>
      <c r="I1048" t="s">
        <v>1484</v>
      </c>
      <c r="J1048">
        <v>6</v>
      </c>
      <c r="K1048">
        <v>1</v>
      </c>
      <c r="L1048" t="s">
        <v>1110</v>
      </c>
      <c r="M1048" t="s">
        <v>1429</v>
      </c>
      <c r="N1048" t="s">
        <v>1102</v>
      </c>
      <c r="O1048" t="s">
        <v>1103</v>
      </c>
      <c r="P1048" t="s">
        <v>1102</v>
      </c>
      <c r="Q1048" t="s">
        <v>1103</v>
      </c>
      <c r="R1048" t="s">
        <v>0</v>
      </c>
      <c r="T1048" t="s">
        <v>7680</v>
      </c>
      <c r="U1048">
        <v>192</v>
      </c>
      <c r="V1048" t="s">
        <v>1758</v>
      </c>
      <c r="X1048">
        <v>0</v>
      </c>
      <c r="Y1048">
        <v>0</v>
      </c>
      <c r="AA1048">
        <v>0</v>
      </c>
      <c r="AB1048">
        <v>192</v>
      </c>
      <c r="AG1048">
        <v>2025</v>
      </c>
      <c r="AH1048">
        <v>1</v>
      </c>
      <c r="AI1048" t="s">
        <v>7678</v>
      </c>
      <c r="AK1048" t="s">
        <v>1515</v>
      </c>
    </row>
    <row r="1049" spans="1:38" x14ac:dyDescent="0.25">
      <c r="A1049" t="s">
        <v>1100</v>
      </c>
      <c r="B1049" t="s">
        <v>7676</v>
      </c>
      <c r="C1049" t="s">
        <v>7394</v>
      </c>
      <c r="D1049" s="167">
        <v>45687.485416666699</v>
      </c>
      <c r="E1049">
        <v>1</v>
      </c>
      <c r="F1049" s="167">
        <v>45687.485416666699</v>
      </c>
      <c r="G1049" s="167">
        <v>45687.543749999997</v>
      </c>
      <c r="H1049" t="s">
        <v>7681</v>
      </c>
      <c r="I1049" t="s">
        <v>1465</v>
      </c>
      <c r="J1049">
        <v>6</v>
      </c>
      <c r="K1049">
        <v>1</v>
      </c>
      <c r="L1049" t="s">
        <v>1110</v>
      </c>
      <c r="M1049" t="s">
        <v>1429</v>
      </c>
      <c r="N1049" t="s">
        <v>1102</v>
      </c>
      <c r="O1049" t="s">
        <v>1103</v>
      </c>
      <c r="P1049" t="s">
        <v>1102</v>
      </c>
      <c r="Q1049" t="s">
        <v>1103</v>
      </c>
      <c r="R1049" t="s">
        <v>0</v>
      </c>
      <c r="T1049" t="s">
        <v>7682</v>
      </c>
      <c r="U1049">
        <v>408</v>
      </c>
      <c r="V1049" t="s">
        <v>1758</v>
      </c>
      <c r="X1049">
        <v>0</v>
      </c>
      <c r="Y1049">
        <v>0</v>
      </c>
      <c r="AA1049">
        <v>0</v>
      </c>
      <c r="AB1049">
        <v>408</v>
      </c>
      <c r="AG1049">
        <v>2025</v>
      </c>
      <c r="AH1049">
        <v>1</v>
      </c>
      <c r="AI1049" t="s">
        <v>7678</v>
      </c>
      <c r="AK1049" t="s">
        <v>1515</v>
      </c>
    </row>
    <row r="1050" spans="1:38" x14ac:dyDescent="0.25">
      <c r="A1050" t="s">
        <v>1100</v>
      </c>
      <c r="B1050" t="s">
        <v>7683</v>
      </c>
      <c r="C1050" t="s">
        <v>1364</v>
      </c>
      <c r="D1050" s="167">
        <v>45687.523611111101</v>
      </c>
      <c r="E1050">
        <v>1</v>
      </c>
      <c r="F1050" s="167">
        <v>45687.523611111101</v>
      </c>
      <c r="G1050" s="167">
        <v>45687.581944444399</v>
      </c>
      <c r="H1050" t="s">
        <v>7684</v>
      </c>
      <c r="I1050" t="s">
        <v>1424</v>
      </c>
      <c r="J1050">
        <v>6</v>
      </c>
      <c r="K1050">
        <v>1</v>
      </c>
      <c r="L1050" t="s">
        <v>1105</v>
      </c>
      <c r="M1050" t="s">
        <v>1425</v>
      </c>
      <c r="N1050" t="s">
        <v>1106</v>
      </c>
      <c r="O1050" t="s">
        <v>1107</v>
      </c>
      <c r="P1050" t="s">
        <v>1108</v>
      </c>
      <c r="Q1050" t="s">
        <v>1109</v>
      </c>
      <c r="R1050" t="s">
        <v>7685</v>
      </c>
      <c r="S1050" t="s">
        <v>6456</v>
      </c>
      <c r="U1050">
        <v>0</v>
      </c>
      <c r="V1050" t="s">
        <v>2290</v>
      </c>
      <c r="W1050" s="167">
        <v>45693.6118055556</v>
      </c>
      <c r="X1050">
        <v>0</v>
      </c>
      <c r="Y1050">
        <v>0</v>
      </c>
      <c r="Z1050">
        <v>0</v>
      </c>
      <c r="AA1050">
        <v>0</v>
      </c>
      <c r="AB1050">
        <v>0</v>
      </c>
      <c r="AC1050" t="s">
        <v>0</v>
      </c>
      <c r="AG1050">
        <v>2025</v>
      </c>
      <c r="AH1050">
        <v>1</v>
      </c>
      <c r="AI1050" t="s">
        <v>7686</v>
      </c>
      <c r="AJ1050" s="167">
        <v>45692.775000000001</v>
      </c>
      <c r="AK1050" t="s">
        <v>1426</v>
      </c>
      <c r="AL1050" t="s">
        <v>5686</v>
      </c>
    </row>
    <row r="1051" spans="1:38" x14ac:dyDescent="0.25">
      <c r="A1051" t="s">
        <v>1100</v>
      </c>
      <c r="B1051" t="s">
        <v>7683</v>
      </c>
      <c r="C1051" t="s">
        <v>1364</v>
      </c>
      <c r="D1051" s="167">
        <v>45687.523611111101</v>
      </c>
      <c r="E1051">
        <v>1</v>
      </c>
      <c r="F1051" s="167">
        <v>45687.523611111101</v>
      </c>
      <c r="G1051" s="167">
        <v>45687.581944444399</v>
      </c>
      <c r="H1051" t="s">
        <v>7687</v>
      </c>
      <c r="I1051" t="s">
        <v>1424</v>
      </c>
      <c r="J1051">
        <v>6</v>
      </c>
      <c r="K1051">
        <v>1</v>
      </c>
      <c r="L1051" t="s">
        <v>1105</v>
      </c>
      <c r="M1051" t="s">
        <v>1425</v>
      </c>
      <c r="N1051" t="s">
        <v>1106</v>
      </c>
      <c r="O1051" t="s">
        <v>1107</v>
      </c>
      <c r="P1051" t="s">
        <v>1108</v>
      </c>
      <c r="Q1051" t="s">
        <v>1109</v>
      </c>
      <c r="R1051" t="s">
        <v>7685</v>
      </c>
      <c r="S1051" t="s">
        <v>6456</v>
      </c>
      <c r="U1051">
        <v>0</v>
      </c>
      <c r="V1051" t="s">
        <v>2290</v>
      </c>
      <c r="W1051" s="167">
        <v>45693.6118055556</v>
      </c>
      <c r="X1051">
        <v>0</v>
      </c>
      <c r="Y1051">
        <v>0</v>
      </c>
      <c r="Z1051">
        <v>0</v>
      </c>
      <c r="AA1051">
        <v>0</v>
      </c>
      <c r="AB1051">
        <v>0</v>
      </c>
      <c r="AC1051" t="s">
        <v>0</v>
      </c>
      <c r="AG1051">
        <v>2025</v>
      </c>
      <c r="AH1051">
        <v>1</v>
      </c>
      <c r="AI1051" t="s">
        <v>7686</v>
      </c>
      <c r="AJ1051" s="167">
        <v>45692.775000000001</v>
      </c>
      <c r="AK1051" t="s">
        <v>1426</v>
      </c>
      <c r="AL1051" t="s">
        <v>5686</v>
      </c>
    </row>
    <row r="1052" spans="1:38" x14ac:dyDescent="0.25">
      <c r="A1052" t="s">
        <v>1100</v>
      </c>
      <c r="B1052" t="s">
        <v>7683</v>
      </c>
      <c r="C1052" t="s">
        <v>1364</v>
      </c>
      <c r="D1052" s="167">
        <v>45687.523611111101</v>
      </c>
      <c r="E1052">
        <v>1</v>
      </c>
      <c r="F1052" s="167">
        <v>45687.523611111101</v>
      </c>
      <c r="G1052" s="167">
        <v>45687.581944444399</v>
      </c>
      <c r="H1052" t="s">
        <v>7688</v>
      </c>
      <c r="I1052" t="s">
        <v>1465</v>
      </c>
      <c r="J1052">
        <v>6</v>
      </c>
      <c r="K1052">
        <v>1</v>
      </c>
      <c r="L1052" t="s">
        <v>1105</v>
      </c>
      <c r="M1052" t="s">
        <v>1425</v>
      </c>
      <c r="N1052" t="s">
        <v>1106</v>
      </c>
      <c r="O1052" t="s">
        <v>1107</v>
      </c>
      <c r="P1052" t="s">
        <v>1108</v>
      </c>
      <c r="Q1052" t="s">
        <v>1109</v>
      </c>
      <c r="R1052" t="s">
        <v>7685</v>
      </c>
      <c r="S1052" t="s">
        <v>6456</v>
      </c>
      <c r="U1052">
        <v>665</v>
      </c>
      <c r="V1052" t="s">
        <v>2290</v>
      </c>
      <c r="W1052" s="167">
        <v>45693.6118055556</v>
      </c>
      <c r="X1052">
        <v>0</v>
      </c>
      <c r="Y1052">
        <v>0</v>
      </c>
      <c r="Z1052">
        <v>665</v>
      </c>
      <c r="AA1052">
        <v>665</v>
      </c>
      <c r="AB1052">
        <v>0</v>
      </c>
      <c r="AC1052" t="s">
        <v>1525</v>
      </c>
      <c r="AD1052" t="s">
        <v>1784</v>
      </c>
      <c r="AE1052" t="s">
        <v>1725</v>
      </c>
      <c r="AF1052" t="s">
        <v>1726</v>
      </c>
      <c r="AG1052">
        <v>2025</v>
      </c>
      <c r="AH1052">
        <v>1</v>
      </c>
      <c r="AI1052" t="s">
        <v>7686</v>
      </c>
      <c r="AJ1052" s="167">
        <v>45692.775000000001</v>
      </c>
      <c r="AK1052" t="s">
        <v>1426</v>
      </c>
      <c r="AL1052" t="s">
        <v>5686</v>
      </c>
    </row>
    <row r="1053" spans="1:38" x14ac:dyDescent="0.25">
      <c r="A1053" t="s">
        <v>1100</v>
      </c>
      <c r="B1053" t="s">
        <v>7689</v>
      </c>
      <c r="C1053" t="s">
        <v>1551</v>
      </c>
      <c r="D1053" s="167">
        <v>45687.588888888902</v>
      </c>
      <c r="E1053">
        <v>1</v>
      </c>
      <c r="F1053" s="167">
        <v>45687.588888888902</v>
      </c>
      <c r="G1053" s="167">
        <v>45687.610416666699</v>
      </c>
      <c r="H1053" t="s">
        <v>7690</v>
      </c>
      <c r="I1053" t="s">
        <v>1430</v>
      </c>
      <c r="J1053">
        <v>6</v>
      </c>
      <c r="K1053">
        <v>1</v>
      </c>
      <c r="L1053" t="s">
        <v>1105</v>
      </c>
      <c r="M1053" t="s">
        <v>1425</v>
      </c>
      <c r="N1053" t="s">
        <v>1102</v>
      </c>
      <c r="O1053" t="s">
        <v>1103</v>
      </c>
      <c r="P1053" t="s">
        <v>1102</v>
      </c>
      <c r="Q1053" t="s">
        <v>1103</v>
      </c>
      <c r="R1053" t="s">
        <v>0</v>
      </c>
      <c r="T1053" t="s">
        <v>7691</v>
      </c>
      <c r="U1053">
        <v>48</v>
      </c>
      <c r="V1053" t="s">
        <v>1736</v>
      </c>
      <c r="X1053">
        <v>0</v>
      </c>
      <c r="Y1053">
        <v>0</v>
      </c>
      <c r="AA1053">
        <v>0</v>
      </c>
      <c r="AB1053">
        <v>48</v>
      </c>
      <c r="AG1053">
        <v>2025</v>
      </c>
      <c r="AH1053">
        <v>1</v>
      </c>
      <c r="AI1053" t="s">
        <v>6002</v>
      </c>
      <c r="AK1053" t="s">
        <v>1515</v>
      </c>
    </row>
    <row r="1054" spans="1:38" x14ac:dyDescent="0.25">
      <c r="A1054" t="s">
        <v>1100</v>
      </c>
      <c r="B1054" t="s">
        <v>7689</v>
      </c>
      <c r="C1054" t="s">
        <v>1551</v>
      </c>
      <c r="D1054" s="167">
        <v>45687.588888888902</v>
      </c>
      <c r="E1054">
        <v>1</v>
      </c>
      <c r="F1054" s="167">
        <v>45687.588888888902</v>
      </c>
      <c r="G1054" s="167">
        <v>45687.610416666699</v>
      </c>
      <c r="H1054" t="s">
        <v>7692</v>
      </c>
      <c r="I1054" t="s">
        <v>1424</v>
      </c>
      <c r="J1054">
        <v>6</v>
      </c>
      <c r="K1054">
        <v>1</v>
      </c>
      <c r="L1054" t="s">
        <v>1105</v>
      </c>
      <c r="M1054" t="s">
        <v>1425</v>
      </c>
      <c r="N1054" t="s">
        <v>1102</v>
      </c>
      <c r="O1054" t="s">
        <v>1103</v>
      </c>
      <c r="P1054" t="s">
        <v>1102</v>
      </c>
      <c r="Q1054" t="s">
        <v>1103</v>
      </c>
      <c r="R1054" t="s">
        <v>0</v>
      </c>
      <c r="U1054">
        <v>0</v>
      </c>
      <c r="V1054" t="s">
        <v>1736</v>
      </c>
      <c r="X1054">
        <v>0</v>
      </c>
      <c r="Y1054">
        <v>0</v>
      </c>
      <c r="AA1054">
        <v>0</v>
      </c>
      <c r="AB1054">
        <v>0</v>
      </c>
      <c r="AG1054">
        <v>2025</v>
      </c>
      <c r="AH1054">
        <v>1</v>
      </c>
      <c r="AI1054" t="s">
        <v>6002</v>
      </c>
      <c r="AK1054" t="s">
        <v>1515</v>
      </c>
    </row>
    <row r="1055" spans="1:38" x14ac:dyDescent="0.25">
      <c r="A1055" t="s">
        <v>1100</v>
      </c>
      <c r="B1055" t="s">
        <v>7693</v>
      </c>
      <c r="C1055" t="s">
        <v>7694</v>
      </c>
      <c r="D1055" s="167">
        <v>45687.608333333301</v>
      </c>
      <c r="E1055">
        <v>1</v>
      </c>
      <c r="F1055" s="167">
        <v>45687.608333333301</v>
      </c>
      <c r="G1055" s="167">
        <v>45687.618750000001</v>
      </c>
      <c r="H1055" t="s">
        <v>7695</v>
      </c>
      <c r="I1055" t="s">
        <v>1430</v>
      </c>
      <c r="J1055">
        <v>6</v>
      </c>
      <c r="K1055">
        <v>1</v>
      </c>
      <c r="L1055" t="s">
        <v>1110</v>
      </c>
      <c r="M1055" t="s">
        <v>1429</v>
      </c>
      <c r="N1055" t="s">
        <v>1106</v>
      </c>
      <c r="O1055" t="s">
        <v>1107</v>
      </c>
      <c r="P1055" t="s">
        <v>1108</v>
      </c>
      <c r="Q1055" t="s">
        <v>1109</v>
      </c>
      <c r="R1055" t="s">
        <v>0</v>
      </c>
      <c r="U1055">
        <v>70</v>
      </c>
      <c r="V1055" t="s">
        <v>7696</v>
      </c>
      <c r="X1055">
        <v>0</v>
      </c>
      <c r="Y1055">
        <v>0</v>
      </c>
      <c r="AA1055">
        <v>0</v>
      </c>
      <c r="AB1055">
        <v>70</v>
      </c>
      <c r="AG1055">
        <v>2025</v>
      </c>
      <c r="AH1055">
        <v>1</v>
      </c>
      <c r="AI1055" t="s">
        <v>7697</v>
      </c>
      <c r="AK1055" t="s">
        <v>1515</v>
      </c>
    </row>
    <row r="1056" spans="1:38" x14ac:dyDescent="0.25">
      <c r="A1056" t="s">
        <v>1100</v>
      </c>
      <c r="B1056" t="s">
        <v>7698</v>
      </c>
      <c r="C1056" t="s">
        <v>1153</v>
      </c>
      <c r="D1056" s="167">
        <v>45687.6340277778</v>
      </c>
      <c r="E1056">
        <v>1</v>
      </c>
      <c r="F1056" s="167">
        <v>45687.6340277778</v>
      </c>
      <c r="G1056" s="167">
        <v>45687.665972222203</v>
      </c>
      <c r="H1056" t="s">
        <v>7699</v>
      </c>
      <c r="I1056" t="s">
        <v>1430</v>
      </c>
      <c r="J1056">
        <v>6</v>
      </c>
      <c r="K1056">
        <v>1</v>
      </c>
      <c r="L1056" t="s">
        <v>1105</v>
      </c>
      <c r="M1056" t="s">
        <v>1425</v>
      </c>
      <c r="N1056" t="s">
        <v>1106</v>
      </c>
      <c r="O1056" t="s">
        <v>1107</v>
      </c>
      <c r="P1056" t="s">
        <v>1108</v>
      </c>
      <c r="Q1056" t="s">
        <v>1109</v>
      </c>
      <c r="R1056" t="s">
        <v>0</v>
      </c>
      <c r="U1056">
        <v>70</v>
      </c>
      <c r="V1056" t="s">
        <v>7700</v>
      </c>
      <c r="X1056">
        <v>0</v>
      </c>
      <c r="Y1056">
        <v>0</v>
      </c>
      <c r="AA1056">
        <v>0</v>
      </c>
      <c r="AB1056">
        <v>70</v>
      </c>
      <c r="AG1056">
        <v>2025</v>
      </c>
      <c r="AH1056">
        <v>1</v>
      </c>
      <c r="AI1056" t="s">
        <v>7686</v>
      </c>
      <c r="AK1056" t="s">
        <v>1515</v>
      </c>
    </row>
    <row r="1057" spans="1:38" x14ac:dyDescent="0.25">
      <c r="A1057" t="s">
        <v>1100</v>
      </c>
      <c r="B1057" t="s">
        <v>7698</v>
      </c>
      <c r="C1057" t="s">
        <v>1153</v>
      </c>
      <c r="D1057" s="167">
        <v>45687.6340277778</v>
      </c>
      <c r="E1057">
        <v>1</v>
      </c>
      <c r="F1057" s="167">
        <v>45687.6340277778</v>
      </c>
      <c r="G1057" s="167">
        <v>45687.665972222203</v>
      </c>
      <c r="H1057" t="s">
        <v>7701</v>
      </c>
      <c r="I1057" t="s">
        <v>1438</v>
      </c>
      <c r="J1057">
        <v>6</v>
      </c>
      <c r="K1057">
        <v>1</v>
      </c>
      <c r="L1057" t="s">
        <v>1105</v>
      </c>
      <c r="M1057" t="s">
        <v>1425</v>
      </c>
      <c r="N1057" t="s">
        <v>1106</v>
      </c>
      <c r="O1057" t="s">
        <v>1107</v>
      </c>
      <c r="P1057" t="s">
        <v>1108</v>
      </c>
      <c r="Q1057" t="s">
        <v>1109</v>
      </c>
      <c r="R1057" t="s">
        <v>0</v>
      </c>
      <c r="U1057">
        <v>56</v>
      </c>
      <c r="V1057" t="s">
        <v>7700</v>
      </c>
      <c r="X1057">
        <v>0</v>
      </c>
      <c r="Y1057">
        <v>0</v>
      </c>
      <c r="AA1057">
        <v>0</v>
      </c>
      <c r="AB1057">
        <v>56</v>
      </c>
      <c r="AG1057">
        <v>2025</v>
      </c>
      <c r="AH1057">
        <v>1</v>
      </c>
      <c r="AI1057" t="s">
        <v>7686</v>
      </c>
      <c r="AK1057" t="s">
        <v>1515</v>
      </c>
    </row>
    <row r="1058" spans="1:38" x14ac:dyDescent="0.25">
      <c r="A1058" t="s">
        <v>1100</v>
      </c>
      <c r="B1058" t="s">
        <v>7698</v>
      </c>
      <c r="C1058" t="s">
        <v>1153</v>
      </c>
      <c r="D1058" s="167">
        <v>45687.6340277778</v>
      </c>
      <c r="E1058">
        <v>1</v>
      </c>
      <c r="F1058" s="167">
        <v>45687.6340277778</v>
      </c>
      <c r="G1058" s="167">
        <v>45687.665972222203</v>
      </c>
      <c r="H1058" t="s">
        <v>7702</v>
      </c>
      <c r="I1058" t="s">
        <v>1440</v>
      </c>
      <c r="J1058">
        <v>6</v>
      </c>
      <c r="K1058">
        <v>1</v>
      </c>
      <c r="L1058" t="s">
        <v>1105</v>
      </c>
      <c r="M1058" t="s">
        <v>1425</v>
      </c>
      <c r="N1058" t="s">
        <v>1106</v>
      </c>
      <c r="O1058" t="s">
        <v>1107</v>
      </c>
      <c r="P1058" t="s">
        <v>1108</v>
      </c>
      <c r="Q1058" t="s">
        <v>1109</v>
      </c>
      <c r="R1058" t="s">
        <v>0</v>
      </c>
      <c r="U1058">
        <v>70</v>
      </c>
      <c r="V1058" t="s">
        <v>7700</v>
      </c>
      <c r="X1058">
        <v>0</v>
      </c>
      <c r="Y1058">
        <v>0</v>
      </c>
      <c r="AA1058">
        <v>0</v>
      </c>
      <c r="AB1058">
        <v>70</v>
      </c>
      <c r="AG1058">
        <v>2025</v>
      </c>
      <c r="AH1058">
        <v>1</v>
      </c>
      <c r="AI1058" t="s">
        <v>7686</v>
      </c>
      <c r="AK1058" t="s">
        <v>1515</v>
      </c>
    </row>
    <row r="1059" spans="1:38" x14ac:dyDescent="0.25">
      <c r="A1059" t="s">
        <v>1100</v>
      </c>
      <c r="B1059" t="s">
        <v>7698</v>
      </c>
      <c r="C1059" t="s">
        <v>1153</v>
      </c>
      <c r="D1059" s="167">
        <v>45687.6340277778</v>
      </c>
      <c r="E1059">
        <v>1</v>
      </c>
      <c r="F1059" s="167">
        <v>45687.6340277778</v>
      </c>
      <c r="G1059" s="167">
        <v>45687.665972222203</v>
      </c>
      <c r="H1059" t="s">
        <v>7703</v>
      </c>
      <c r="I1059" t="s">
        <v>1441</v>
      </c>
      <c r="J1059">
        <v>6</v>
      </c>
      <c r="K1059">
        <v>1</v>
      </c>
      <c r="L1059" t="s">
        <v>1105</v>
      </c>
      <c r="M1059" t="s">
        <v>1425</v>
      </c>
      <c r="N1059" t="s">
        <v>1106</v>
      </c>
      <c r="O1059" t="s">
        <v>1107</v>
      </c>
      <c r="P1059" t="s">
        <v>1108</v>
      </c>
      <c r="Q1059" t="s">
        <v>1109</v>
      </c>
      <c r="R1059" t="s">
        <v>0</v>
      </c>
      <c r="U1059">
        <v>52.5</v>
      </c>
      <c r="V1059" t="s">
        <v>7700</v>
      </c>
      <c r="X1059">
        <v>0</v>
      </c>
      <c r="Y1059">
        <v>0</v>
      </c>
      <c r="AA1059">
        <v>0</v>
      </c>
      <c r="AB1059">
        <v>52.5</v>
      </c>
      <c r="AG1059">
        <v>2025</v>
      </c>
      <c r="AH1059">
        <v>1</v>
      </c>
      <c r="AI1059" t="s">
        <v>7686</v>
      </c>
      <c r="AK1059" t="s">
        <v>1515</v>
      </c>
    </row>
    <row r="1060" spans="1:38" x14ac:dyDescent="0.25">
      <c r="A1060" t="s">
        <v>1100</v>
      </c>
      <c r="B1060" t="s">
        <v>7704</v>
      </c>
      <c r="C1060" t="s">
        <v>1293</v>
      </c>
      <c r="D1060" s="167">
        <v>45687.676388888904</v>
      </c>
      <c r="E1060">
        <v>1</v>
      </c>
      <c r="F1060" s="167">
        <v>45687.676388888904</v>
      </c>
      <c r="G1060" s="167">
        <v>45687.737500000003</v>
      </c>
      <c r="H1060" t="s">
        <v>7705</v>
      </c>
      <c r="I1060" t="s">
        <v>1424</v>
      </c>
      <c r="J1060">
        <v>6</v>
      </c>
      <c r="K1060">
        <v>1</v>
      </c>
      <c r="L1060" t="s">
        <v>1105</v>
      </c>
      <c r="M1060" t="s">
        <v>1425</v>
      </c>
      <c r="N1060" t="s">
        <v>1106</v>
      </c>
      <c r="O1060" t="s">
        <v>1107</v>
      </c>
      <c r="P1060" t="s">
        <v>1108</v>
      </c>
      <c r="Q1060" t="s">
        <v>1109</v>
      </c>
      <c r="R1060" t="s">
        <v>7706</v>
      </c>
      <c r="S1060" t="s">
        <v>6456</v>
      </c>
      <c r="U1060">
        <v>0</v>
      </c>
      <c r="V1060" t="s">
        <v>2290</v>
      </c>
      <c r="W1060" s="167">
        <v>45693.627777777801</v>
      </c>
      <c r="X1060">
        <v>0</v>
      </c>
      <c r="Y1060">
        <v>0</v>
      </c>
      <c r="Z1060">
        <v>0</v>
      </c>
      <c r="AA1060">
        <v>0</v>
      </c>
      <c r="AB1060">
        <v>0</v>
      </c>
      <c r="AC1060" t="s">
        <v>0</v>
      </c>
      <c r="AG1060">
        <v>2025</v>
      </c>
      <c r="AH1060">
        <v>1</v>
      </c>
      <c r="AI1060" t="s">
        <v>6546</v>
      </c>
      <c r="AJ1060" s="167">
        <v>45692.775694444397</v>
      </c>
      <c r="AK1060" t="s">
        <v>1426</v>
      </c>
      <c r="AL1060" t="s">
        <v>5686</v>
      </c>
    </row>
    <row r="1061" spans="1:38" x14ac:dyDescent="0.25">
      <c r="A1061" t="s">
        <v>1100</v>
      </c>
      <c r="B1061" t="s">
        <v>7704</v>
      </c>
      <c r="C1061" t="s">
        <v>1293</v>
      </c>
      <c r="D1061" s="167">
        <v>45687.676388888904</v>
      </c>
      <c r="E1061">
        <v>1</v>
      </c>
      <c r="F1061" s="167">
        <v>45687.676388888904</v>
      </c>
      <c r="G1061" s="167">
        <v>45687.737500000003</v>
      </c>
      <c r="H1061" t="s">
        <v>7707</v>
      </c>
      <c r="I1061" t="s">
        <v>1424</v>
      </c>
      <c r="J1061">
        <v>6</v>
      </c>
      <c r="K1061">
        <v>1</v>
      </c>
      <c r="L1061" t="s">
        <v>1105</v>
      </c>
      <c r="M1061" t="s">
        <v>1425</v>
      </c>
      <c r="N1061" t="s">
        <v>1106</v>
      </c>
      <c r="O1061" t="s">
        <v>1107</v>
      </c>
      <c r="P1061" t="s">
        <v>1108</v>
      </c>
      <c r="Q1061" t="s">
        <v>1109</v>
      </c>
      <c r="R1061" t="s">
        <v>7706</v>
      </c>
      <c r="S1061" t="s">
        <v>6456</v>
      </c>
      <c r="U1061">
        <v>0</v>
      </c>
      <c r="V1061" t="s">
        <v>2290</v>
      </c>
      <c r="W1061" s="167">
        <v>45693.627777777801</v>
      </c>
      <c r="X1061">
        <v>0</v>
      </c>
      <c r="Y1061">
        <v>0</v>
      </c>
      <c r="Z1061">
        <v>0</v>
      </c>
      <c r="AA1061">
        <v>0</v>
      </c>
      <c r="AB1061">
        <v>0</v>
      </c>
      <c r="AC1061" t="s">
        <v>0</v>
      </c>
      <c r="AG1061">
        <v>2025</v>
      </c>
      <c r="AH1061">
        <v>1</v>
      </c>
      <c r="AI1061" t="s">
        <v>6546</v>
      </c>
      <c r="AJ1061" s="167">
        <v>45692.775694444397</v>
      </c>
      <c r="AK1061" t="s">
        <v>1426</v>
      </c>
      <c r="AL1061" t="s">
        <v>5686</v>
      </c>
    </row>
    <row r="1062" spans="1:38" x14ac:dyDescent="0.25">
      <c r="A1062" t="s">
        <v>1100</v>
      </c>
      <c r="B1062" t="s">
        <v>7704</v>
      </c>
      <c r="C1062" t="s">
        <v>1293</v>
      </c>
      <c r="D1062" s="167">
        <v>45687.676388888904</v>
      </c>
      <c r="E1062">
        <v>1</v>
      </c>
      <c r="F1062" s="167">
        <v>45687.676388888904</v>
      </c>
      <c r="G1062" s="167">
        <v>45687.737500000003</v>
      </c>
      <c r="H1062" t="s">
        <v>7708</v>
      </c>
      <c r="I1062" t="s">
        <v>1483</v>
      </c>
      <c r="J1062">
        <v>6</v>
      </c>
      <c r="K1062">
        <v>1</v>
      </c>
      <c r="L1062" t="s">
        <v>1105</v>
      </c>
      <c r="M1062" t="s">
        <v>1425</v>
      </c>
      <c r="N1062" t="s">
        <v>1106</v>
      </c>
      <c r="O1062" t="s">
        <v>1107</v>
      </c>
      <c r="P1062" t="s">
        <v>1108</v>
      </c>
      <c r="Q1062" t="s">
        <v>1109</v>
      </c>
      <c r="R1062" t="s">
        <v>7706</v>
      </c>
      <c r="S1062" t="s">
        <v>6456</v>
      </c>
      <c r="U1062">
        <v>875</v>
      </c>
      <c r="V1062" t="s">
        <v>2290</v>
      </c>
      <c r="W1062" s="167">
        <v>45693.627777777801</v>
      </c>
      <c r="X1062">
        <v>0</v>
      </c>
      <c r="Y1062">
        <v>0</v>
      </c>
      <c r="Z1062">
        <v>875</v>
      </c>
      <c r="AA1062">
        <v>875</v>
      </c>
      <c r="AB1062">
        <v>0</v>
      </c>
      <c r="AC1062" t="s">
        <v>1525</v>
      </c>
      <c r="AD1062" t="s">
        <v>1784</v>
      </c>
      <c r="AE1062" t="s">
        <v>1725</v>
      </c>
      <c r="AF1062" t="s">
        <v>1726</v>
      </c>
      <c r="AG1062">
        <v>2025</v>
      </c>
      <c r="AH1062">
        <v>1</v>
      </c>
      <c r="AI1062" t="s">
        <v>6546</v>
      </c>
      <c r="AJ1062" s="167">
        <v>45692.775694444397</v>
      </c>
      <c r="AK1062" t="s">
        <v>1426</v>
      </c>
      <c r="AL1062" t="s">
        <v>5686</v>
      </c>
    </row>
    <row r="1063" spans="1:38" x14ac:dyDescent="0.25">
      <c r="A1063" t="s">
        <v>1100</v>
      </c>
      <c r="B1063" t="s">
        <v>7709</v>
      </c>
      <c r="C1063" t="s">
        <v>7710</v>
      </c>
      <c r="D1063" s="167">
        <v>45687.729861111096</v>
      </c>
      <c r="E1063">
        <v>1</v>
      </c>
      <c r="F1063" s="167">
        <v>45687.729861111096</v>
      </c>
      <c r="G1063" s="167">
        <v>45687.798611111102</v>
      </c>
      <c r="H1063" t="s">
        <v>7711</v>
      </c>
      <c r="I1063" t="s">
        <v>1430</v>
      </c>
      <c r="J1063">
        <v>6</v>
      </c>
      <c r="K1063">
        <v>1</v>
      </c>
      <c r="L1063" t="s">
        <v>2418</v>
      </c>
      <c r="M1063" t="s">
        <v>5680</v>
      </c>
      <c r="N1063" t="s">
        <v>1166</v>
      </c>
      <c r="O1063" t="s">
        <v>1167</v>
      </c>
      <c r="P1063" t="s">
        <v>1166</v>
      </c>
      <c r="Q1063" t="s">
        <v>1167</v>
      </c>
      <c r="R1063" t="s">
        <v>0</v>
      </c>
      <c r="U1063">
        <v>56</v>
      </c>
      <c r="V1063" t="s">
        <v>7712</v>
      </c>
      <c r="X1063">
        <v>0</v>
      </c>
      <c r="Y1063">
        <v>0</v>
      </c>
      <c r="AA1063">
        <v>0</v>
      </c>
      <c r="AB1063">
        <v>56</v>
      </c>
      <c r="AG1063">
        <v>2025</v>
      </c>
      <c r="AH1063">
        <v>1</v>
      </c>
      <c r="AI1063" t="s">
        <v>7713</v>
      </c>
      <c r="AK1063" t="s">
        <v>1515</v>
      </c>
    </row>
    <row r="1064" spans="1:38" x14ac:dyDescent="0.25">
      <c r="A1064" t="s">
        <v>1100</v>
      </c>
      <c r="B1064" t="s">
        <v>7709</v>
      </c>
      <c r="C1064" t="s">
        <v>7710</v>
      </c>
      <c r="D1064" s="167">
        <v>45687.729861111096</v>
      </c>
      <c r="E1064">
        <v>1</v>
      </c>
      <c r="F1064" s="167">
        <v>45687.729861111096</v>
      </c>
      <c r="G1064" s="167">
        <v>45687.798611111102</v>
      </c>
      <c r="H1064" t="s">
        <v>7714</v>
      </c>
      <c r="I1064" t="s">
        <v>1424</v>
      </c>
      <c r="J1064">
        <v>6</v>
      </c>
      <c r="K1064">
        <v>1</v>
      </c>
      <c r="L1064" t="s">
        <v>2418</v>
      </c>
      <c r="M1064" t="s">
        <v>5680</v>
      </c>
      <c r="N1064" t="s">
        <v>1166</v>
      </c>
      <c r="O1064" t="s">
        <v>1167</v>
      </c>
      <c r="P1064" t="s">
        <v>1166</v>
      </c>
      <c r="Q1064" t="s">
        <v>1167</v>
      </c>
      <c r="R1064" t="s">
        <v>0</v>
      </c>
      <c r="U1064">
        <v>28</v>
      </c>
      <c r="V1064" t="s">
        <v>7712</v>
      </c>
      <c r="X1064">
        <v>0</v>
      </c>
      <c r="Y1064">
        <v>0</v>
      </c>
      <c r="AA1064">
        <v>0</v>
      </c>
      <c r="AB1064">
        <v>28</v>
      </c>
      <c r="AG1064">
        <v>2025</v>
      </c>
      <c r="AH1064">
        <v>1</v>
      </c>
      <c r="AI1064" t="s">
        <v>7713</v>
      </c>
      <c r="AK1064" t="s">
        <v>1515</v>
      </c>
    </row>
    <row r="1065" spans="1:38" x14ac:dyDescent="0.25">
      <c r="A1065" t="s">
        <v>1100</v>
      </c>
      <c r="B1065" t="s">
        <v>7709</v>
      </c>
      <c r="C1065" t="s">
        <v>7710</v>
      </c>
      <c r="D1065" s="167">
        <v>45687.729861111096</v>
      </c>
      <c r="E1065">
        <v>1</v>
      </c>
      <c r="F1065" s="167">
        <v>45687.729861111096</v>
      </c>
      <c r="G1065" s="167">
        <v>45687.798611111102</v>
      </c>
      <c r="H1065" t="s">
        <v>7715</v>
      </c>
      <c r="I1065" t="s">
        <v>1431</v>
      </c>
      <c r="J1065">
        <v>6</v>
      </c>
      <c r="K1065">
        <v>1</v>
      </c>
      <c r="L1065" t="s">
        <v>2418</v>
      </c>
      <c r="M1065" t="s">
        <v>5680</v>
      </c>
      <c r="N1065" t="s">
        <v>1166</v>
      </c>
      <c r="O1065" t="s">
        <v>1167</v>
      </c>
      <c r="P1065" t="s">
        <v>1166</v>
      </c>
      <c r="Q1065" t="s">
        <v>1167</v>
      </c>
      <c r="R1065" t="s">
        <v>0</v>
      </c>
      <c r="U1065">
        <v>84</v>
      </c>
      <c r="V1065" t="s">
        <v>7712</v>
      </c>
      <c r="X1065">
        <v>0</v>
      </c>
      <c r="Y1065">
        <v>0</v>
      </c>
      <c r="AA1065">
        <v>0</v>
      </c>
      <c r="AB1065">
        <v>84</v>
      </c>
      <c r="AG1065">
        <v>2025</v>
      </c>
      <c r="AH1065">
        <v>1</v>
      </c>
      <c r="AI1065" t="s">
        <v>7713</v>
      </c>
      <c r="AK1065" t="s">
        <v>1515</v>
      </c>
    </row>
    <row r="1066" spans="1:38" x14ac:dyDescent="0.25">
      <c r="A1066" t="s">
        <v>1100</v>
      </c>
      <c r="B1066" t="s">
        <v>7709</v>
      </c>
      <c r="C1066" t="s">
        <v>7710</v>
      </c>
      <c r="D1066" s="167">
        <v>45687.729861111096</v>
      </c>
      <c r="E1066">
        <v>1</v>
      </c>
      <c r="F1066" s="167">
        <v>45687.729861111096</v>
      </c>
      <c r="G1066" s="167">
        <v>45687.798611111102</v>
      </c>
      <c r="H1066" t="s">
        <v>7716</v>
      </c>
      <c r="I1066" t="s">
        <v>1484</v>
      </c>
      <c r="J1066">
        <v>6</v>
      </c>
      <c r="K1066">
        <v>1</v>
      </c>
      <c r="L1066" t="s">
        <v>2418</v>
      </c>
      <c r="M1066" t="s">
        <v>5680</v>
      </c>
      <c r="N1066" t="s">
        <v>1166</v>
      </c>
      <c r="O1066" t="s">
        <v>1167</v>
      </c>
      <c r="P1066" t="s">
        <v>1166</v>
      </c>
      <c r="Q1066" t="s">
        <v>1167</v>
      </c>
      <c r="R1066" t="s">
        <v>0</v>
      </c>
      <c r="U1066">
        <v>246.4</v>
      </c>
      <c r="V1066" t="s">
        <v>7712</v>
      </c>
      <c r="X1066">
        <v>0</v>
      </c>
      <c r="Y1066">
        <v>0</v>
      </c>
      <c r="AA1066">
        <v>0</v>
      </c>
      <c r="AB1066">
        <v>246.4</v>
      </c>
      <c r="AG1066">
        <v>2025</v>
      </c>
      <c r="AH1066">
        <v>1</v>
      </c>
      <c r="AI1066" t="s">
        <v>7713</v>
      </c>
      <c r="AK1066" t="s">
        <v>1515</v>
      </c>
    </row>
    <row r="1067" spans="1:38" x14ac:dyDescent="0.25">
      <c r="A1067" t="s">
        <v>1100</v>
      </c>
      <c r="B1067" t="s">
        <v>7717</v>
      </c>
      <c r="C1067" t="s">
        <v>7636</v>
      </c>
      <c r="D1067" s="167">
        <v>45687.764583333301</v>
      </c>
      <c r="E1067">
        <v>1</v>
      </c>
      <c r="F1067" s="167">
        <v>45687.764583333301</v>
      </c>
      <c r="G1067" s="167">
        <v>45687.8034722222</v>
      </c>
      <c r="H1067" t="s">
        <v>7718</v>
      </c>
      <c r="I1067" t="s">
        <v>1424</v>
      </c>
      <c r="J1067">
        <v>6</v>
      </c>
      <c r="K1067">
        <v>1</v>
      </c>
      <c r="L1067" t="s">
        <v>1300</v>
      </c>
      <c r="M1067" t="s">
        <v>5911</v>
      </c>
      <c r="N1067" t="s">
        <v>1102</v>
      </c>
      <c r="O1067" t="s">
        <v>1103</v>
      </c>
      <c r="P1067" t="s">
        <v>1102</v>
      </c>
      <c r="Q1067" t="s">
        <v>1103</v>
      </c>
      <c r="R1067" t="s">
        <v>0</v>
      </c>
      <c r="U1067">
        <v>0</v>
      </c>
      <c r="V1067" t="s">
        <v>7719</v>
      </c>
      <c r="X1067">
        <v>0</v>
      </c>
      <c r="Y1067">
        <v>0</v>
      </c>
      <c r="AA1067">
        <v>0</v>
      </c>
      <c r="AB1067">
        <v>0</v>
      </c>
      <c r="AG1067">
        <v>2025</v>
      </c>
      <c r="AH1067">
        <v>1</v>
      </c>
      <c r="AI1067" t="s">
        <v>7720</v>
      </c>
      <c r="AK1067" t="s">
        <v>1515</v>
      </c>
    </row>
    <row r="1068" spans="1:38" x14ac:dyDescent="0.25">
      <c r="A1068" t="s">
        <v>1100</v>
      </c>
      <c r="B1068" t="s">
        <v>7717</v>
      </c>
      <c r="C1068" t="s">
        <v>7636</v>
      </c>
      <c r="D1068" s="167">
        <v>45687.764583333301</v>
      </c>
      <c r="E1068">
        <v>1</v>
      </c>
      <c r="F1068" s="167">
        <v>45687.764583333301</v>
      </c>
      <c r="G1068" s="167">
        <v>45687.8034722222</v>
      </c>
      <c r="H1068" t="s">
        <v>7721</v>
      </c>
      <c r="I1068" t="s">
        <v>1456</v>
      </c>
      <c r="J1068">
        <v>6</v>
      </c>
      <c r="K1068">
        <v>1</v>
      </c>
      <c r="L1068" t="s">
        <v>1300</v>
      </c>
      <c r="M1068" t="s">
        <v>5911</v>
      </c>
      <c r="N1068" t="s">
        <v>1102</v>
      </c>
      <c r="O1068" t="s">
        <v>1103</v>
      </c>
      <c r="P1068" t="s">
        <v>1102</v>
      </c>
      <c r="Q1068" t="s">
        <v>1103</v>
      </c>
      <c r="R1068" t="s">
        <v>0</v>
      </c>
      <c r="T1068" t="s">
        <v>7722</v>
      </c>
      <c r="U1068">
        <v>384</v>
      </c>
      <c r="V1068" t="s">
        <v>7719</v>
      </c>
      <c r="X1068">
        <v>0</v>
      </c>
      <c r="Y1068">
        <v>0</v>
      </c>
      <c r="AA1068">
        <v>0</v>
      </c>
      <c r="AB1068">
        <v>384</v>
      </c>
      <c r="AG1068">
        <v>2025</v>
      </c>
      <c r="AH1068">
        <v>1</v>
      </c>
      <c r="AI1068" t="s">
        <v>7720</v>
      </c>
      <c r="AK1068" t="s">
        <v>1515</v>
      </c>
    </row>
    <row r="1069" spans="1:38" x14ac:dyDescent="0.25">
      <c r="A1069" t="s">
        <v>1100</v>
      </c>
      <c r="B1069" t="s">
        <v>7723</v>
      </c>
      <c r="C1069" t="s">
        <v>1240</v>
      </c>
      <c r="D1069" s="167">
        <v>45688.597916666702</v>
      </c>
      <c r="E1069">
        <v>1</v>
      </c>
      <c r="F1069" s="167">
        <v>45688.597916666702</v>
      </c>
      <c r="G1069" s="167">
        <v>45688.614583333299</v>
      </c>
      <c r="H1069" t="s">
        <v>7724</v>
      </c>
      <c r="I1069" t="s">
        <v>1499</v>
      </c>
      <c r="J1069">
        <v>6</v>
      </c>
      <c r="K1069">
        <v>1</v>
      </c>
      <c r="L1069" t="s">
        <v>1221</v>
      </c>
      <c r="M1069" t="s">
        <v>1500</v>
      </c>
      <c r="N1069" t="s">
        <v>1106</v>
      </c>
      <c r="O1069" t="s">
        <v>1107</v>
      </c>
      <c r="P1069" t="s">
        <v>1108</v>
      </c>
      <c r="Q1069" t="s">
        <v>1109</v>
      </c>
      <c r="R1069" t="s">
        <v>0</v>
      </c>
      <c r="T1069" t="s">
        <v>7725</v>
      </c>
      <c r="U1069">
        <v>420</v>
      </c>
      <c r="V1069" t="s">
        <v>1764</v>
      </c>
      <c r="X1069">
        <v>0</v>
      </c>
      <c r="Y1069">
        <v>0</v>
      </c>
      <c r="AA1069">
        <v>0</v>
      </c>
      <c r="AB1069">
        <v>420</v>
      </c>
      <c r="AG1069">
        <v>2025</v>
      </c>
      <c r="AH1069">
        <v>1</v>
      </c>
      <c r="AI1069" t="s">
        <v>7726</v>
      </c>
      <c r="AK1069" t="s">
        <v>1515</v>
      </c>
    </row>
    <row r="1070" spans="1:38" x14ac:dyDescent="0.25">
      <c r="A1070" t="s">
        <v>1100</v>
      </c>
      <c r="B1070" t="s">
        <v>7727</v>
      </c>
      <c r="C1070" t="s">
        <v>1215</v>
      </c>
      <c r="D1070" s="167">
        <v>45688.643750000003</v>
      </c>
      <c r="E1070">
        <v>1</v>
      </c>
      <c r="F1070" s="167">
        <v>45688.643750000003</v>
      </c>
      <c r="G1070" s="167">
        <v>45688.652083333298</v>
      </c>
      <c r="H1070" t="s">
        <v>7728</v>
      </c>
      <c r="I1070" t="s">
        <v>1499</v>
      </c>
      <c r="J1070">
        <v>6</v>
      </c>
      <c r="K1070">
        <v>1</v>
      </c>
      <c r="L1070" t="s">
        <v>1221</v>
      </c>
      <c r="M1070" t="s">
        <v>1500</v>
      </c>
      <c r="N1070" t="s">
        <v>1106</v>
      </c>
      <c r="O1070" t="s">
        <v>1107</v>
      </c>
      <c r="P1070" t="s">
        <v>1108</v>
      </c>
      <c r="Q1070" t="s">
        <v>1109</v>
      </c>
      <c r="R1070" t="s">
        <v>0</v>
      </c>
      <c r="T1070" t="s">
        <v>7729</v>
      </c>
      <c r="U1070">
        <v>420</v>
      </c>
      <c r="V1070" t="s">
        <v>7730</v>
      </c>
      <c r="X1070">
        <v>0</v>
      </c>
      <c r="Y1070">
        <v>0</v>
      </c>
      <c r="AA1070">
        <v>0</v>
      </c>
      <c r="AB1070">
        <v>420</v>
      </c>
      <c r="AG1070">
        <v>2025</v>
      </c>
      <c r="AH1070">
        <v>1</v>
      </c>
      <c r="AI1070" t="s">
        <v>7731</v>
      </c>
      <c r="AK1070" t="s">
        <v>1515</v>
      </c>
    </row>
    <row r="1071" spans="1:38" x14ac:dyDescent="0.25">
      <c r="A1071" t="s">
        <v>1100</v>
      </c>
      <c r="B1071" t="s">
        <v>7732</v>
      </c>
      <c r="C1071" t="s">
        <v>7733</v>
      </c>
      <c r="D1071" s="167">
        <v>45688.670833333301</v>
      </c>
      <c r="E1071">
        <v>1</v>
      </c>
      <c r="F1071" s="167">
        <v>45688.670833333301</v>
      </c>
      <c r="G1071" s="167">
        <v>45688.684722222199</v>
      </c>
      <c r="H1071" t="s">
        <v>7734</v>
      </c>
      <c r="I1071" t="s">
        <v>1430</v>
      </c>
      <c r="J1071">
        <v>6</v>
      </c>
      <c r="K1071">
        <v>1</v>
      </c>
      <c r="L1071" t="s">
        <v>2418</v>
      </c>
      <c r="M1071" t="s">
        <v>5680</v>
      </c>
      <c r="N1071" t="s">
        <v>1106</v>
      </c>
      <c r="O1071" t="s">
        <v>1107</v>
      </c>
      <c r="P1071" t="s">
        <v>1108</v>
      </c>
      <c r="Q1071" t="s">
        <v>1109</v>
      </c>
      <c r="R1071" t="s">
        <v>0</v>
      </c>
      <c r="U1071">
        <v>70</v>
      </c>
      <c r="V1071" t="s">
        <v>1722</v>
      </c>
      <c r="X1071">
        <v>0</v>
      </c>
      <c r="Y1071">
        <v>0</v>
      </c>
      <c r="AA1071">
        <v>0</v>
      </c>
      <c r="AB1071">
        <v>70</v>
      </c>
      <c r="AG1071">
        <v>2025</v>
      </c>
      <c r="AH1071">
        <v>1</v>
      </c>
      <c r="AI1071" t="s">
        <v>5843</v>
      </c>
      <c r="AK1071" t="s">
        <v>1515</v>
      </c>
    </row>
    <row r="1072" spans="1:38" x14ac:dyDescent="0.25">
      <c r="A1072" t="s">
        <v>1100</v>
      </c>
      <c r="B1072" t="s">
        <v>7732</v>
      </c>
      <c r="C1072" t="s">
        <v>7733</v>
      </c>
      <c r="D1072" s="167">
        <v>45688.670833333301</v>
      </c>
      <c r="E1072">
        <v>1</v>
      </c>
      <c r="F1072" s="167">
        <v>45688.670833333301</v>
      </c>
      <c r="G1072" s="167">
        <v>45688.684722222199</v>
      </c>
      <c r="H1072" t="s">
        <v>7735</v>
      </c>
      <c r="I1072" t="s">
        <v>1431</v>
      </c>
      <c r="J1072">
        <v>6</v>
      </c>
      <c r="K1072">
        <v>1</v>
      </c>
      <c r="L1072" t="s">
        <v>2418</v>
      </c>
      <c r="M1072" t="s">
        <v>5680</v>
      </c>
      <c r="N1072" t="s">
        <v>1106</v>
      </c>
      <c r="O1072" t="s">
        <v>1107</v>
      </c>
      <c r="P1072" t="s">
        <v>1108</v>
      </c>
      <c r="Q1072" t="s">
        <v>1109</v>
      </c>
      <c r="R1072" t="s">
        <v>0</v>
      </c>
      <c r="U1072">
        <v>105</v>
      </c>
      <c r="V1072" t="s">
        <v>1722</v>
      </c>
      <c r="X1072">
        <v>0</v>
      </c>
      <c r="Y1072">
        <v>0</v>
      </c>
      <c r="AA1072">
        <v>0</v>
      </c>
      <c r="AB1072">
        <v>105</v>
      </c>
      <c r="AG1072">
        <v>2025</v>
      </c>
      <c r="AH1072">
        <v>1</v>
      </c>
      <c r="AI1072" t="s">
        <v>5843</v>
      </c>
      <c r="AK1072" t="s">
        <v>1515</v>
      </c>
    </row>
    <row r="1073" spans="1:37" x14ac:dyDescent="0.25">
      <c r="A1073" t="s">
        <v>1100</v>
      </c>
      <c r="B1073" t="s">
        <v>7732</v>
      </c>
      <c r="C1073" t="s">
        <v>7733</v>
      </c>
      <c r="D1073" s="167">
        <v>45688.670833333301</v>
      </c>
      <c r="E1073">
        <v>1</v>
      </c>
      <c r="F1073" s="167">
        <v>45688.670833333301</v>
      </c>
      <c r="G1073" s="167">
        <v>45688.684722222199</v>
      </c>
      <c r="H1073" t="s">
        <v>7736</v>
      </c>
      <c r="I1073" t="s">
        <v>1438</v>
      </c>
      <c r="J1073">
        <v>6</v>
      </c>
      <c r="K1073">
        <v>1</v>
      </c>
      <c r="L1073" t="s">
        <v>2418</v>
      </c>
      <c r="M1073" t="s">
        <v>5680</v>
      </c>
      <c r="N1073" t="s">
        <v>1106</v>
      </c>
      <c r="O1073" t="s">
        <v>1107</v>
      </c>
      <c r="P1073" t="s">
        <v>1108</v>
      </c>
      <c r="Q1073" t="s">
        <v>1109</v>
      </c>
      <c r="R1073" t="s">
        <v>0</v>
      </c>
      <c r="U1073">
        <v>56</v>
      </c>
      <c r="V1073" t="s">
        <v>1722</v>
      </c>
      <c r="X1073">
        <v>0</v>
      </c>
      <c r="Y1073">
        <v>0</v>
      </c>
      <c r="AA1073">
        <v>0</v>
      </c>
      <c r="AB1073">
        <v>56</v>
      </c>
      <c r="AG1073">
        <v>2025</v>
      </c>
      <c r="AH1073">
        <v>1</v>
      </c>
      <c r="AI1073" t="s">
        <v>5843</v>
      </c>
      <c r="AK1073" t="s">
        <v>1515</v>
      </c>
    </row>
    <row r="1074" spans="1:37" x14ac:dyDescent="0.25">
      <c r="A1074" t="s">
        <v>1100</v>
      </c>
      <c r="B1074" t="s">
        <v>7732</v>
      </c>
      <c r="C1074" t="s">
        <v>7733</v>
      </c>
      <c r="D1074" s="167">
        <v>45688.670833333301</v>
      </c>
      <c r="E1074">
        <v>1</v>
      </c>
      <c r="F1074" s="167">
        <v>45688.670833333301</v>
      </c>
      <c r="G1074" s="167">
        <v>45688.684722222199</v>
      </c>
      <c r="H1074" t="s">
        <v>7737</v>
      </c>
      <c r="I1074" t="s">
        <v>1440</v>
      </c>
      <c r="J1074">
        <v>6</v>
      </c>
      <c r="K1074">
        <v>1</v>
      </c>
      <c r="L1074" t="s">
        <v>2418</v>
      </c>
      <c r="M1074" t="s">
        <v>5680</v>
      </c>
      <c r="N1074" t="s">
        <v>1106</v>
      </c>
      <c r="O1074" t="s">
        <v>1107</v>
      </c>
      <c r="P1074" t="s">
        <v>1108</v>
      </c>
      <c r="Q1074" t="s">
        <v>1109</v>
      </c>
      <c r="R1074" t="s">
        <v>0</v>
      </c>
      <c r="U1074">
        <v>70</v>
      </c>
      <c r="V1074" t="s">
        <v>1722</v>
      </c>
      <c r="X1074">
        <v>0</v>
      </c>
      <c r="Y1074">
        <v>0</v>
      </c>
      <c r="AA1074">
        <v>0</v>
      </c>
      <c r="AB1074">
        <v>70</v>
      </c>
      <c r="AG1074">
        <v>2025</v>
      </c>
      <c r="AH1074">
        <v>1</v>
      </c>
      <c r="AI1074" t="s">
        <v>5843</v>
      </c>
      <c r="AK1074" t="s">
        <v>1515</v>
      </c>
    </row>
    <row r="1075" spans="1:37" x14ac:dyDescent="0.25">
      <c r="A1075" t="s">
        <v>1100</v>
      </c>
      <c r="B1075" t="s">
        <v>7732</v>
      </c>
      <c r="C1075" t="s">
        <v>7733</v>
      </c>
      <c r="D1075" s="167">
        <v>45688.670833333301</v>
      </c>
      <c r="E1075">
        <v>1</v>
      </c>
      <c r="F1075" s="167">
        <v>45688.670833333301</v>
      </c>
      <c r="G1075" s="167">
        <v>45688.684722222199</v>
      </c>
      <c r="H1075" t="s">
        <v>7738</v>
      </c>
      <c r="I1075" t="s">
        <v>1441</v>
      </c>
      <c r="J1075">
        <v>6</v>
      </c>
      <c r="K1075">
        <v>1</v>
      </c>
      <c r="L1075" t="s">
        <v>2418</v>
      </c>
      <c r="M1075" t="s">
        <v>5680</v>
      </c>
      <c r="N1075" t="s">
        <v>1106</v>
      </c>
      <c r="O1075" t="s">
        <v>1107</v>
      </c>
      <c r="P1075" t="s">
        <v>1108</v>
      </c>
      <c r="Q1075" t="s">
        <v>1109</v>
      </c>
      <c r="R1075" t="s">
        <v>0</v>
      </c>
      <c r="U1075">
        <v>52.5</v>
      </c>
      <c r="V1075" t="s">
        <v>1722</v>
      </c>
      <c r="X1075">
        <v>0</v>
      </c>
      <c r="Y1075">
        <v>0</v>
      </c>
      <c r="AA1075">
        <v>0</v>
      </c>
      <c r="AB1075">
        <v>52.5</v>
      </c>
      <c r="AG1075">
        <v>2025</v>
      </c>
      <c r="AH1075">
        <v>1</v>
      </c>
      <c r="AI1075" t="s">
        <v>5843</v>
      </c>
      <c r="AK1075" t="s">
        <v>1515</v>
      </c>
    </row>
    <row r="1076" spans="1:37" x14ac:dyDescent="0.25">
      <c r="A1076" t="s">
        <v>1100</v>
      </c>
      <c r="B1076" t="s">
        <v>7739</v>
      </c>
      <c r="C1076" t="s">
        <v>1171</v>
      </c>
      <c r="D1076" s="167">
        <v>45688.688194444403</v>
      </c>
      <c r="E1076">
        <v>1</v>
      </c>
      <c r="F1076" s="167">
        <v>45688.688194444403</v>
      </c>
      <c r="G1076" s="167">
        <v>45688.7</v>
      </c>
      <c r="H1076" t="s">
        <v>7740</v>
      </c>
      <c r="I1076" t="s">
        <v>1430</v>
      </c>
      <c r="J1076">
        <v>6</v>
      </c>
      <c r="K1076">
        <v>1</v>
      </c>
      <c r="L1076" t="s">
        <v>2418</v>
      </c>
      <c r="M1076" t="s">
        <v>5680</v>
      </c>
      <c r="N1076" t="s">
        <v>1106</v>
      </c>
      <c r="O1076" t="s">
        <v>1107</v>
      </c>
      <c r="P1076" t="s">
        <v>1108</v>
      </c>
      <c r="Q1076" t="s">
        <v>1109</v>
      </c>
      <c r="R1076" t="s">
        <v>0</v>
      </c>
      <c r="U1076">
        <v>70</v>
      </c>
      <c r="V1076" t="s">
        <v>7741</v>
      </c>
      <c r="X1076">
        <v>0</v>
      </c>
      <c r="Y1076">
        <v>0</v>
      </c>
      <c r="AA1076">
        <v>0</v>
      </c>
      <c r="AB1076">
        <v>70</v>
      </c>
      <c r="AG1076">
        <v>2025</v>
      </c>
      <c r="AH1076">
        <v>1</v>
      </c>
      <c r="AI1076" t="s">
        <v>5843</v>
      </c>
      <c r="AK1076" t="s">
        <v>1515</v>
      </c>
    </row>
    <row r="1077" spans="1:37" x14ac:dyDescent="0.25">
      <c r="A1077" t="s">
        <v>1100</v>
      </c>
      <c r="B1077" t="s">
        <v>7739</v>
      </c>
      <c r="C1077" t="s">
        <v>1171</v>
      </c>
      <c r="D1077" s="167">
        <v>45688.688194444403</v>
      </c>
      <c r="E1077">
        <v>1</v>
      </c>
      <c r="F1077" s="167">
        <v>45688.688194444403</v>
      </c>
      <c r="G1077" s="167">
        <v>45688.7</v>
      </c>
      <c r="H1077" t="s">
        <v>7742</v>
      </c>
      <c r="I1077" t="s">
        <v>1431</v>
      </c>
      <c r="J1077">
        <v>6</v>
      </c>
      <c r="K1077">
        <v>1</v>
      </c>
      <c r="L1077" t="s">
        <v>2418</v>
      </c>
      <c r="M1077" t="s">
        <v>5680</v>
      </c>
      <c r="N1077" t="s">
        <v>1106</v>
      </c>
      <c r="O1077" t="s">
        <v>1107</v>
      </c>
      <c r="P1077" t="s">
        <v>1108</v>
      </c>
      <c r="Q1077" t="s">
        <v>1109</v>
      </c>
      <c r="R1077" t="s">
        <v>0</v>
      </c>
      <c r="U1077">
        <v>105</v>
      </c>
      <c r="V1077" t="s">
        <v>7741</v>
      </c>
      <c r="X1077">
        <v>0</v>
      </c>
      <c r="Y1077">
        <v>0</v>
      </c>
      <c r="AA1077">
        <v>0</v>
      </c>
      <c r="AB1077">
        <v>105</v>
      </c>
      <c r="AG1077">
        <v>2025</v>
      </c>
      <c r="AH1077">
        <v>1</v>
      </c>
      <c r="AI1077" t="s">
        <v>5843</v>
      </c>
      <c r="AK1077" t="s">
        <v>1515</v>
      </c>
    </row>
    <row r="1078" spans="1:37" x14ac:dyDescent="0.25">
      <c r="A1078" t="s">
        <v>1100</v>
      </c>
      <c r="B1078" t="s">
        <v>7739</v>
      </c>
      <c r="C1078" t="s">
        <v>1171</v>
      </c>
      <c r="D1078" s="167">
        <v>45688.688194444403</v>
      </c>
      <c r="E1078">
        <v>1</v>
      </c>
      <c r="F1078" s="167">
        <v>45688.688194444403</v>
      </c>
      <c r="G1078" s="167">
        <v>45688.7</v>
      </c>
      <c r="H1078" t="s">
        <v>7743</v>
      </c>
      <c r="I1078" t="s">
        <v>1438</v>
      </c>
      <c r="J1078">
        <v>6</v>
      </c>
      <c r="K1078">
        <v>1</v>
      </c>
      <c r="L1078" t="s">
        <v>2418</v>
      </c>
      <c r="M1078" t="s">
        <v>5680</v>
      </c>
      <c r="N1078" t="s">
        <v>1106</v>
      </c>
      <c r="O1078" t="s">
        <v>1107</v>
      </c>
      <c r="P1078" t="s">
        <v>1108</v>
      </c>
      <c r="Q1078" t="s">
        <v>1109</v>
      </c>
      <c r="R1078" t="s">
        <v>0</v>
      </c>
      <c r="U1078">
        <v>56</v>
      </c>
      <c r="V1078" t="s">
        <v>7741</v>
      </c>
      <c r="X1078">
        <v>0</v>
      </c>
      <c r="Y1078">
        <v>0</v>
      </c>
      <c r="AA1078">
        <v>0</v>
      </c>
      <c r="AB1078">
        <v>56</v>
      </c>
      <c r="AG1078">
        <v>2025</v>
      </c>
      <c r="AH1078">
        <v>1</v>
      </c>
      <c r="AI1078" t="s">
        <v>5843</v>
      </c>
      <c r="AK1078" t="s">
        <v>1515</v>
      </c>
    </row>
    <row r="1079" spans="1:37" x14ac:dyDescent="0.25">
      <c r="A1079" t="s">
        <v>1100</v>
      </c>
      <c r="B1079" t="s">
        <v>7739</v>
      </c>
      <c r="C1079" t="s">
        <v>1171</v>
      </c>
      <c r="D1079" s="167">
        <v>45688.688194444403</v>
      </c>
      <c r="E1079">
        <v>1</v>
      </c>
      <c r="F1079" s="167">
        <v>45688.688194444403</v>
      </c>
      <c r="G1079" s="167">
        <v>45688.7</v>
      </c>
      <c r="H1079" t="s">
        <v>7744</v>
      </c>
      <c r="I1079" t="s">
        <v>1440</v>
      </c>
      <c r="J1079">
        <v>6</v>
      </c>
      <c r="K1079">
        <v>1</v>
      </c>
      <c r="L1079" t="s">
        <v>2418</v>
      </c>
      <c r="M1079" t="s">
        <v>5680</v>
      </c>
      <c r="N1079" t="s">
        <v>1106</v>
      </c>
      <c r="O1079" t="s">
        <v>1107</v>
      </c>
      <c r="P1079" t="s">
        <v>1108</v>
      </c>
      <c r="Q1079" t="s">
        <v>1109</v>
      </c>
      <c r="R1079" t="s">
        <v>0</v>
      </c>
      <c r="U1079">
        <v>70</v>
      </c>
      <c r="V1079" t="s">
        <v>7741</v>
      </c>
      <c r="X1079">
        <v>0</v>
      </c>
      <c r="Y1079">
        <v>0</v>
      </c>
      <c r="AA1079">
        <v>0</v>
      </c>
      <c r="AB1079">
        <v>70</v>
      </c>
      <c r="AG1079">
        <v>2025</v>
      </c>
      <c r="AH1079">
        <v>1</v>
      </c>
      <c r="AI1079" t="s">
        <v>5843</v>
      </c>
      <c r="AK1079" t="s">
        <v>1515</v>
      </c>
    </row>
    <row r="1080" spans="1:37" x14ac:dyDescent="0.25">
      <c r="A1080" t="s">
        <v>1100</v>
      </c>
      <c r="B1080" t="s">
        <v>7739</v>
      </c>
      <c r="C1080" t="s">
        <v>1171</v>
      </c>
      <c r="D1080" s="167">
        <v>45688.688194444403</v>
      </c>
      <c r="E1080">
        <v>1</v>
      </c>
      <c r="F1080" s="167">
        <v>45688.688194444403</v>
      </c>
      <c r="G1080" s="167">
        <v>45688.7</v>
      </c>
      <c r="H1080" t="s">
        <v>7745</v>
      </c>
      <c r="I1080" t="s">
        <v>1441</v>
      </c>
      <c r="J1080">
        <v>6</v>
      </c>
      <c r="K1080">
        <v>1</v>
      </c>
      <c r="L1080" t="s">
        <v>2418</v>
      </c>
      <c r="M1080" t="s">
        <v>5680</v>
      </c>
      <c r="N1080" t="s">
        <v>1106</v>
      </c>
      <c r="O1080" t="s">
        <v>1107</v>
      </c>
      <c r="P1080" t="s">
        <v>1108</v>
      </c>
      <c r="Q1080" t="s">
        <v>1109</v>
      </c>
      <c r="R1080" t="s">
        <v>0</v>
      </c>
      <c r="U1080">
        <v>52.5</v>
      </c>
      <c r="V1080" t="s">
        <v>7741</v>
      </c>
      <c r="X1080">
        <v>0</v>
      </c>
      <c r="Y1080">
        <v>0</v>
      </c>
      <c r="AA1080">
        <v>0</v>
      </c>
      <c r="AB1080">
        <v>52.5</v>
      </c>
      <c r="AG1080">
        <v>2025</v>
      </c>
      <c r="AH1080">
        <v>1</v>
      </c>
      <c r="AI1080" t="s">
        <v>5843</v>
      </c>
      <c r="AK1080" t="s">
        <v>1515</v>
      </c>
    </row>
    <row r="1081" spans="1:37" x14ac:dyDescent="0.25">
      <c r="A1081" t="s">
        <v>1100</v>
      </c>
      <c r="B1081" t="s">
        <v>7746</v>
      </c>
      <c r="C1081" t="s">
        <v>1327</v>
      </c>
      <c r="D1081" s="167">
        <v>45688.693749999999</v>
      </c>
      <c r="E1081">
        <v>1</v>
      </c>
      <c r="F1081" s="167">
        <v>45688.693749999999</v>
      </c>
      <c r="G1081" s="167">
        <v>45688.701388888898</v>
      </c>
      <c r="H1081" t="s">
        <v>7747</v>
      </c>
      <c r="I1081" t="s">
        <v>1499</v>
      </c>
      <c r="J1081">
        <v>6</v>
      </c>
      <c r="K1081">
        <v>1</v>
      </c>
      <c r="L1081" t="s">
        <v>1221</v>
      </c>
      <c r="M1081" t="s">
        <v>1500</v>
      </c>
      <c r="N1081" t="s">
        <v>1106</v>
      </c>
      <c r="O1081" t="s">
        <v>1107</v>
      </c>
      <c r="P1081" t="s">
        <v>1108</v>
      </c>
      <c r="Q1081" t="s">
        <v>1109</v>
      </c>
      <c r="R1081" t="s">
        <v>0</v>
      </c>
      <c r="T1081" t="s">
        <v>7748</v>
      </c>
      <c r="U1081">
        <v>420</v>
      </c>
      <c r="V1081" t="s">
        <v>1768</v>
      </c>
      <c r="X1081">
        <v>0</v>
      </c>
      <c r="Y1081">
        <v>0</v>
      </c>
      <c r="AA1081">
        <v>0</v>
      </c>
      <c r="AB1081">
        <v>420</v>
      </c>
      <c r="AG1081">
        <v>2025</v>
      </c>
      <c r="AH1081">
        <v>1</v>
      </c>
      <c r="AI1081" t="s">
        <v>7726</v>
      </c>
      <c r="AK1081" t="s">
        <v>1515</v>
      </c>
    </row>
    <row r="1082" spans="1:37" x14ac:dyDescent="0.25">
      <c r="A1082" t="s">
        <v>1100</v>
      </c>
      <c r="B1082" t="s">
        <v>7749</v>
      </c>
      <c r="C1082" t="s">
        <v>1353</v>
      </c>
      <c r="D1082" s="167">
        <v>45688.717361111099</v>
      </c>
      <c r="E1082">
        <v>1</v>
      </c>
      <c r="F1082" s="167">
        <v>45688.717361111099</v>
      </c>
      <c r="G1082" s="167">
        <v>45688.732638888898</v>
      </c>
      <c r="H1082" t="s">
        <v>7750</v>
      </c>
      <c r="I1082" t="s">
        <v>1499</v>
      </c>
      <c r="J1082">
        <v>6</v>
      </c>
      <c r="K1082">
        <v>1</v>
      </c>
      <c r="L1082" t="s">
        <v>1221</v>
      </c>
      <c r="M1082" t="s">
        <v>1500</v>
      </c>
      <c r="N1082" t="s">
        <v>1102</v>
      </c>
      <c r="O1082" t="s">
        <v>1103</v>
      </c>
      <c r="P1082" t="s">
        <v>1102</v>
      </c>
      <c r="Q1082" t="s">
        <v>1103</v>
      </c>
      <c r="R1082" t="s">
        <v>0</v>
      </c>
      <c r="T1082" t="s">
        <v>7751</v>
      </c>
      <c r="U1082">
        <v>288</v>
      </c>
      <c r="V1082" t="s">
        <v>1762</v>
      </c>
      <c r="X1082">
        <v>0</v>
      </c>
      <c r="Y1082">
        <v>0</v>
      </c>
      <c r="AA1082">
        <v>0</v>
      </c>
      <c r="AB1082">
        <v>288</v>
      </c>
      <c r="AG1082">
        <v>2025</v>
      </c>
      <c r="AH1082">
        <v>1</v>
      </c>
      <c r="AI1082" t="s">
        <v>7752</v>
      </c>
      <c r="AK1082" t="s">
        <v>1515</v>
      </c>
    </row>
    <row r="1083" spans="1:37" x14ac:dyDescent="0.25">
      <c r="A1083" t="s">
        <v>1100</v>
      </c>
      <c r="B1083" t="s">
        <v>7753</v>
      </c>
      <c r="C1083" t="s">
        <v>1273</v>
      </c>
      <c r="D1083" s="167">
        <v>45688.7319444444</v>
      </c>
      <c r="E1083">
        <v>1</v>
      </c>
      <c r="F1083" s="167">
        <v>45688.7319444444</v>
      </c>
      <c r="G1083" s="167">
        <v>45688.743750000001</v>
      </c>
      <c r="H1083" t="s">
        <v>7754</v>
      </c>
      <c r="I1083" t="s">
        <v>1499</v>
      </c>
      <c r="J1083">
        <v>6</v>
      </c>
      <c r="K1083">
        <v>1</v>
      </c>
      <c r="L1083" t="s">
        <v>1221</v>
      </c>
      <c r="M1083" t="s">
        <v>1500</v>
      </c>
      <c r="N1083" t="s">
        <v>1106</v>
      </c>
      <c r="O1083" t="s">
        <v>1107</v>
      </c>
      <c r="P1083" t="s">
        <v>1108</v>
      </c>
      <c r="Q1083" t="s">
        <v>1109</v>
      </c>
      <c r="R1083" t="s">
        <v>0</v>
      </c>
      <c r="T1083" t="s">
        <v>7755</v>
      </c>
      <c r="U1083">
        <v>420</v>
      </c>
      <c r="V1083" t="s">
        <v>1762</v>
      </c>
      <c r="X1083">
        <v>0</v>
      </c>
      <c r="Y1083">
        <v>0</v>
      </c>
      <c r="AA1083">
        <v>0</v>
      </c>
      <c r="AB1083">
        <v>420</v>
      </c>
      <c r="AG1083">
        <v>2025</v>
      </c>
      <c r="AH1083">
        <v>1</v>
      </c>
      <c r="AI1083" t="s">
        <v>7726</v>
      </c>
      <c r="AK1083" t="s">
        <v>1515</v>
      </c>
    </row>
    <row r="1084" spans="1:37" x14ac:dyDescent="0.25">
      <c r="A1084" t="s">
        <v>1100</v>
      </c>
      <c r="B1084" t="s">
        <v>7756</v>
      </c>
      <c r="C1084" t="s">
        <v>1288</v>
      </c>
      <c r="D1084" s="167">
        <v>45688.767361111102</v>
      </c>
      <c r="E1084">
        <v>1</v>
      </c>
      <c r="F1084" s="167">
        <v>45688.767361111102</v>
      </c>
      <c r="G1084" s="167">
        <v>45688.790972222203</v>
      </c>
      <c r="H1084" t="s">
        <v>7757</v>
      </c>
      <c r="I1084" t="s">
        <v>1499</v>
      </c>
      <c r="J1084">
        <v>6</v>
      </c>
      <c r="K1084">
        <v>1</v>
      </c>
      <c r="L1084" t="s">
        <v>1221</v>
      </c>
      <c r="M1084" t="s">
        <v>1500</v>
      </c>
      <c r="N1084" t="s">
        <v>1102</v>
      </c>
      <c r="O1084" t="s">
        <v>1103</v>
      </c>
      <c r="P1084" t="s">
        <v>1102</v>
      </c>
      <c r="Q1084" t="s">
        <v>1103</v>
      </c>
      <c r="R1084" t="s">
        <v>0</v>
      </c>
      <c r="T1084" t="s">
        <v>7758</v>
      </c>
      <c r="U1084">
        <v>288</v>
      </c>
      <c r="V1084" t="s">
        <v>1764</v>
      </c>
      <c r="X1084">
        <v>0</v>
      </c>
      <c r="Y1084">
        <v>0</v>
      </c>
      <c r="AA1084">
        <v>0</v>
      </c>
      <c r="AB1084">
        <v>288</v>
      </c>
      <c r="AG1084">
        <v>2025</v>
      </c>
      <c r="AH1084">
        <v>1</v>
      </c>
      <c r="AI1084" t="s">
        <v>7752</v>
      </c>
      <c r="AK1084" t="s">
        <v>1515</v>
      </c>
    </row>
    <row r="1085" spans="1:37" x14ac:dyDescent="0.25">
      <c r="A1085" t="s">
        <v>1100</v>
      </c>
      <c r="B1085" t="s">
        <v>7759</v>
      </c>
      <c r="C1085" t="s">
        <v>1275</v>
      </c>
      <c r="D1085" s="167">
        <v>45688.815972222197</v>
      </c>
      <c r="E1085">
        <v>1</v>
      </c>
      <c r="F1085" s="167">
        <v>45688.815972222197</v>
      </c>
      <c r="G1085" s="167">
        <v>45688.832638888904</v>
      </c>
      <c r="H1085" t="s">
        <v>7760</v>
      </c>
      <c r="I1085" t="s">
        <v>1431</v>
      </c>
      <c r="J1085">
        <v>6</v>
      </c>
      <c r="K1085">
        <v>1</v>
      </c>
      <c r="L1085" t="s">
        <v>1221</v>
      </c>
      <c r="M1085" t="s">
        <v>1500</v>
      </c>
      <c r="N1085" t="s">
        <v>1102</v>
      </c>
      <c r="O1085" t="s">
        <v>1103</v>
      </c>
      <c r="P1085" t="s">
        <v>1102</v>
      </c>
      <c r="Q1085" t="s">
        <v>1103</v>
      </c>
      <c r="R1085" t="s">
        <v>0</v>
      </c>
      <c r="U1085">
        <v>72</v>
      </c>
      <c r="V1085" t="s">
        <v>1769</v>
      </c>
      <c r="X1085">
        <v>0</v>
      </c>
      <c r="Y1085">
        <v>0</v>
      </c>
      <c r="AA1085">
        <v>0</v>
      </c>
      <c r="AB1085">
        <v>72</v>
      </c>
      <c r="AG1085">
        <v>2025</v>
      </c>
      <c r="AH1085">
        <v>1</v>
      </c>
      <c r="AI1085" t="s">
        <v>7752</v>
      </c>
      <c r="AK1085" t="s">
        <v>1515</v>
      </c>
    </row>
    <row r="1086" spans="1:37" x14ac:dyDescent="0.25">
      <c r="A1086" t="s">
        <v>1100</v>
      </c>
      <c r="B1086" t="s">
        <v>7759</v>
      </c>
      <c r="C1086" t="s">
        <v>1275</v>
      </c>
      <c r="D1086" s="167">
        <v>45688.815972222197</v>
      </c>
      <c r="E1086">
        <v>1</v>
      </c>
      <c r="F1086" s="167">
        <v>45688.815972222197</v>
      </c>
      <c r="G1086" s="167">
        <v>45688.832638888904</v>
      </c>
      <c r="H1086" t="s">
        <v>7761</v>
      </c>
      <c r="I1086" t="s">
        <v>1499</v>
      </c>
      <c r="J1086">
        <v>6</v>
      </c>
      <c r="K1086">
        <v>1</v>
      </c>
      <c r="L1086" t="s">
        <v>1221</v>
      </c>
      <c r="M1086" t="s">
        <v>1500</v>
      </c>
      <c r="N1086" t="s">
        <v>1102</v>
      </c>
      <c r="O1086" t="s">
        <v>1103</v>
      </c>
      <c r="P1086" t="s">
        <v>1102</v>
      </c>
      <c r="Q1086" t="s">
        <v>1103</v>
      </c>
      <c r="R1086" t="s">
        <v>0</v>
      </c>
      <c r="T1086" t="s">
        <v>7762</v>
      </c>
      <c r="U1086">
        <v>288</v>
      </c>
      <c r="V1086" t="s">
        <v>1769</v>
      </c>
      <c r="X1086">
        <v>0</v>
      </c>
      <c r="Y1086">
        <v>0</v>
      </c>
      <c r="AA1086">
        <v>0</v>
      </c>
      <c r="AB1086">
        <v>288</v>
      </c>
      <c r="AG1086">
        <v>2025</v>
      </c>
      <c r="AH1086">
        <v>1</v>
      </c>
      <c r="AI1086" t="s">
        <v>7752</v>
      </c>
      <c r="AK1086" t="s">
        <v>1515</v>
      </c>
    </row>
    <row r="1087" spans="1:37" x14ac:dyDescent="0.25">
      <c r="A1087" t="s">
        <v>1100</v>
      </c>
      <c r="B1087" t="s">
        <v>7763</v>
      </c>
      <c r="C1087" t="s">
        <v>1160</v>
      </c>
      <c r="D1087" s="167">
        <v>45688.832638888904</v>
      </c>
      <c r="E1087">
        <v>1</v>
      </c>
      <c r="F1087" s="167">
        <v>45688.832638888904</v>
      </c>
      <c r="G1087" s="167">
        <v>45688.843055555597</v>
      </c>
      <c r="H1087" t="s">
        <v>7764</v>
      </c>
      <c r="I1087" t="s">
        <v>1501</v>
      </c>
      <c r="J1087">
        <v>6</v>
      </c>
      <c r="K1087">
        <v>1</v>
      </c>
      <c r="L1087" t="s">
        <v>1221</v>
      </c>
      <c r="M1087" t="s">
        <v>1500</v>
      </c>
      <c r="N1087" t="s">
        <v>1106</v>
      </c>
      <c r="O1087" t="s">
        <v>1107</v>
      </c>
      <c r="P1087" t="s">
        <v>1108</v>
      </c>
      <c r="Q1087" t="s">
        <v>1109</v>
      </c>
      <c r="R1087" t="s">
        <v>0</v>
      </c>
      <c r="U1087">
        <v>140</v>
      </c>
      <c r="V1087" t="s">
        <v>7765</v>
      </c>
      <c r="X1087">
        <v>0</v>
      </c>
      <c r="Y1087">
        <v>0</v>
      </c>
      <c r="AA1087">
        <v>0</v>
      </c>
      <c r="AB1087">
        <v>140</v>
      </c>
      <c r="AG1087">
        <v>2025</v>
      </c>
      <c r="AH1087">
        <v>1</v>
      </c>
      <c r="AI1087" t="s">
        <v>7726</v>
      </c>
      <c r="AK1087" t="s">
        <v>1515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CU719"/>
  <sheetViews>
    <sheetView topLeftCell="A63" workbookViewId="0">
      <pane xSplit="1" topLeftCell="AC1" activePane="topRight" state="frozen"/>
      <selection pane="topRight" activeCell="B1" sqref="B1:AB1048576"/>
    </sheetView>
  </sheetViews>
  <sheetFormatPr defaultColWidth="16.42578125" defaultRowHeight="15" x14ac:dyDescent="0.25"/>
  <cols>
    <col min="1" max="1" width="56.42578125" bestFit="1" customWidth="1"/>
    <col min="2" max="2" width="16.140625" hidden="1" customWidth="1"/>
    <col min="3" max="3" width="14.140625" hidden="1" customWidth="1"/>
    <col min="4" max="4" width="13.42578125" hidden="1" customWidth="1"/>
    <col min="5" max="5" width="11.5703125" hidden="1" customWidth="1"/>
    <col min="6" max="7" width="10.5703125" hidden="1" customWidth="1"/>
    <col min="8" max="9" width="11.5703125" hidden="1" customWidth="1"/>
    <col min="10" max="10" width="10.5703125" hidden="1" customWidth="1"/>
    <col min="11" max="11" width="11.5703125" hidden="1" customWidth="1"/>
    <col min="12" max="13" width="10.5703125" hidden="1" customWidth="1"/>
    <col min="14" max="14" width="11.5703125" hidden="1" customWidth="1"/>
    <col min="15" max="16" width="10.5703125" hidden="1" customWidth="1"/>
    <col min="17" max="20" width="11.5703125" hidden="1" customWidth="1"/>
    <col min="21" max="21" width="12.42578125" hidden="1" customWidth="1"/>
    <col min="22" max="22" width="11.140625" hidden="1" customWidth="1"/>
    <col min="23" max="28" width="11.5703125" hidden="1" customWidth="1"/>
    <col min="29" max="29" width="11.5703125" customWidth="1"/>
    <col min="30" max="31" width="10.5703125" bestFit="1" customWidth="1"/>
    <col min="32" max="32" width="11.5703125" bestFit="1" customWidth="1"/>
    <col min="33" max="34" width="10.5703125" bestFit="1" customWidth="1"/>
    <col min="35" max="35" width="11.5703125" bestFit="1" customWidth="1"/>
    <col min="36" max="37" width="11.5703125" customWidth="1"/>
    <col min="38" max="38" width="12.140625" bestFit="1" customWidth="1"/>
    <col min="39" max="41" width="12.140625" customWidth="1"/>
    <col min="42" max="42" width="12.140625" bestFit="1" customWidth="1"/>
    <col min="43" max="43" width="16.42578125" bestFit="1" customWidth="1"/>
    <col min="48" max="48" width="11.5703125" bestFit="1" customWidth="1"/>
  </cols>
  <sheetData>
    <row r="1" spans="1:46" x14ac:dyDescent="0.25">
      <c r="C1" s="462" t="s">
        <v>991</v>
      </c>
      <c r="D1" s="462"/>
      <c r="E1" s="462"/>
      <c r="F1" s="462" t="s">
        <v>992</v>
      </c>
      <c r="G1" s="462"/>
      <c r="H1" s="462"/>
      <c r="I1" s="462" t="s">
        <v>705</v>
      </c>
      <c r="J1" s="462"/>
      <c r="K1" s="462"/>
      <c r="L1" s="462" t="s">
        <v>770</v>
      </c>
      <c r="M1" s="462"/>
      <c r="N1" s="462"/>
      <c r="O1" s="462" t="s">
        <v>767</v>
      </c>
      <c r="P1" s="462"/>
      <c r="Q1" s="462"/>
      <c r="R1" s="462" t="s">
        <v>870</v>
      </c>
      <c r="S1" s="462"/>
      <c r="T1" s="462"/>
      <c r="U1" s="462" t="s">
        <v>985</v>
      </c>
      <c r="V1" s="462"/>
      <c r="W1" s="462"/>
      <c r="X1" s="462" t="s">
        <v>1557</v>
      </c>
      <c r="Y1" s="462"/>
      <c r="Z1" s="462"/>
      <c r="AA1" s="462" t="s">
        <v>1602</v>
      </c>
      <c r="AB1" s="462"/>
      <c r="AC1" s="462"/>
      <c r="AD1" s="462" t="s">
        <v>1901</v>
      </c>
      <c r="AE1" s="462"/>
      <c r="AF1" s="462"/>
      <c r="AG1" s="462" t="s">
        <v>1905</v>
      </c>
      <c r="AH1" s="462"/>
      <c r="AI1" s="462"/>
      <c r="AJ1" s="462" t="s">
        <v>2096</v>
      </c>
      <c r="AK1" s="462"/>
      <c r="AL1" s="462"/>
      <c r="AM1" s="462" t="s">
        <v>991</v>
      </c>
      <c r="AN1" s="462"/>
      <c r="AO1" s="462"/>
    </row>
    <row r="2" spans="1:46" x14ac:dyDescent="0.25">
      <c r="A2" s="424" t="s">
        <v>993</v>
      </c>
      <c r="B2" s="424" t="s">
        <v>994</v>
      </c>
      <c r="C2" s="424" t="s">
        <v>995</v>
      </c>
      <c r="D2" s="424" t="s">
        <v>996</v>
      </c>
      <c r="E2" s="422" t="s">
        <v>997</v>
      </c>
      <c r="F2" s="421" t="s">
        <v>995</v>
      </c>
      <c r="G2" s="424" t="s">
        <v>996</v>
      </c>
      <c r="H2" s="422" t="s">
        <v>997</v>
      </c>
      <c r="I2" s="421" t="s">
        <v>995</v>
      </c>
      <c r="J2" s="424" t="s">
        <v>996</v>
      </c>
      <c r="K2" s="422" t="s">
        <v>997</v>
      </c>
      <c r="L2" s="421" t="s">
        <v>995</v>
      </c>
      <c r="M2" s="424" t="s">
        <v>996</v>
      </c>
      <c r="N2" s="422" t="s">
        <v>997</v>
      </c>
      <c r="O2" s="421" t="s">
        <v>995</v>
      </c>
      <c r="P2" s="424" t="s">
        <v>996</v>
      </c>
      <c r="Q2" s="422" t="s">
        <v>997</v>
      </c>
      <c r="R2" s="421" t="s">
        <v>995</v>
      </c>
      <c r="S2" s="424" t="s">
        <v>996</v>
      </c>
      <c r="T2" s="422" t="s">
        <v>997</v>
      </c>
      <c r="U2" s="419" t="s">
        <v>995</v>
      </c>
      <c r="V2" s="418" t="s">
        <v>996</v>
      </c>
      <c r="W2" s="416" t="s">
        <v>997</v>
      </c>
      <c r="X2" s="418" t="s">
        <v>995</v>
      </c>
      <c r="Y2" s="418" t="s">
        <v>996</v>
      </c>
      <c r="Z2" s="418" t="s">
        <v>997</v>
      </c>
      <c r="AA2" s="418" t="s">
        <v>995</v>
      </c>
      <c r="AB2" s="418" t="s">
        <v>996</v>
      </c>
      <c r="AC2" s="418" t="s">
        <v>997</v>
      </c>
      <c r="AD2" s="418" t="s">
        <v>995</v>
      </c>
      <c r="AE2" s="418" t="s">
        <v>996</v>
      </c>
      <c r="AF2" s="418" t="s">
        <v>997</v>
      </c>
      <c r="AG2" s="418" t="s">
        <v>995</v>
      </c>
      <c r="AH2" s="418" t="s">
        <v>996</v>
      </c>
      <c r="AI2" s="418" t="s">
        <v>997</v>
      </c>
      <c r="AJ2" s="418" t="s">
        <v>995</v>
      </c>
      <c r="AK2" s="418" t="s">
        <v>996</v>
      </c>
      <c r="AL2" s="418" t="s">
        <v>997</v>
      </c>
      <c r="AM2" s="418" t="s">
        <v>995</v>
      </c>
      <c r="AN2" s="418" t="s">
        <v>996</v>
      </c>
      <c r="AO2" s="418" t="s">
        <v>997</v>
      </c>
      <c r="AP2" s="425" t="s">
        <v>1902</v>
      </c>
      <c r="AQ2" s="424" t="s">
        <v>1903</v>
      </c>
    </row>
    <row r="3" spans="1:46" x14ac:dyDescent="0.25">
      <c r="A3" s="423" t="s">
        <v>1904</v>
      </c>
      <c r="B3" s="290">
        <v>20415.86</v>
      </c>
      <c r="C3" s="290">
        <v>2040</v>
      </c>
      <c r="D3" s="290"/>
      <c r="E3" s="291">
        <f t="shared" ref="E3:E8" si="0">+B3+C3-D3</f>
        <v>22455.86</v>
      </c>
      <c r="F3" s="292">
        <v>2569</v>
      </c>
      <c r="G3" s="290"/>
      <c r="H3" s="291">
        <f t="shared" ref="H3:H8" si="1">+E3+F3-G3</f>
        <v>25024.86</v>
      </c>
      <c r="I3" s="292">
        <v>65069.39</v>
      </c>
      <c r="J3" s="290">
        <v>10000</v>
      </c>
      <c r="K3" s="291">
        <f t="shared" ref="K3:K8" si="2">+H3+I3-J3</f>
        <v>80094.25</v>
      </c>
      <c r="L3" s="292">
        <v>2256.4499999999998</v>
      </c>
      <c r="M3" s="290">
        <v>13566.87</v>
      </c>
      <c r="N3" s="291">
        <f t="shared" ref="N3:N8" si="3">+K3+L3-M3</f>
        <v>68783.83</v>
      </c>
      <c r="O3" s="292">
        <v>3136.9</v>
      </c>
      <c r="P3" s="290">
        <v>2040</v>
      </c>
      <c r="Q3" s="291">
        <f t="shared" ref="Q3:Q8" si="4">+N3+O3-P3</f>
        <v>69880.73</v>
      </c>
      <c r="R3" s="292">
        <v>5142.8999999999996</v>
      </c>
      <c r="S3" s="290"/>
      <c r="T3" s="291">
        <f t="shared" ref="T3:T8" si="5">+Q3+R3-S3</f>
        <v>75023.62999999999</v>
      </c>
      <c r="U3" s="292">
        <f>1152.9+62500</f>
        <v>63652.9</v>
      </c>
      <c r="V3" s="58">
        <v>2569.35</v>
      </c>
      <c r="W3" s="226">
        <f t="shared" ref="W3:W8" si="6">+T3+U3-V3</f>
        <v>136107.18</v>
      </c>
      <c r="X3" s="227">
        <v>1992.5</v>
      </c>
      <c r="Y3" s="227">
        <v>19955</v>
      </c>
      <c r="Z3" s="227">
        <f t="shared" ref="Z3:Z8" si="7">+W3+X3-Y3</f>
        <v>118144.68</v>
      </c>
      <c r="AA3" s="227">
        <v>128722.25</v>
      </c>
      <c r="AB3" s="227">
        <v>19523.7</v>
      </c>
      <c r="AC3" s="227">
        <f t="shared" ref="AC3:AC45" si="8">+Z3+AA3-AB3</f>
        <v>227343.22999999998</v>
      </c>
      <c r="AD3" s="227">
        <v>9167.25</v>
      </c>
      <c r="AE3" s="227">
        <v>23000</v>
      </c>
      <c r="AF3" s="227">
        <f t="shared" ref="AF3:AF46" si="9">+AC3+AD3-AE3</f>
        <v>213510.47999999998</v>
      </c>
      <c r="AG3" s="227">
        <v>15718.8</v>
      </c>
      <c r="AH3" s="227">
        <v>39000</v>
      </c>
      <c r="AI3" s="227">
        <f t="shared" ref="AI3:AI46" si="10">+AF3+AG3-AH3</f>
        <v>190229.27999999997</v>
      </c>
      <c r="AJ3" s="289">
        <v>576.45000000000005</v>
      </c>
      <c r="AK3" s="289">
        <v>44990.8</v>
      </c>
      <c r="AL3" s="227">
        <f t="shared" ref="AL3:AL60" si="11">+AI3+AJ3-AK3</f>
        <v>145814.93</v>
      </c>
      <c r="AM3" s="289">
        <v>3722.25</v>
      </c>
      <c r="AN3" s="289">
        <v>28000</v>
      </c>
      <c r="AO3" s="227">
        <f>+AL3+AM3-AN3</f>
        <v>121537.18</v>
      </c>
      <c r="AP3" s="293">
        <f>+AO3-AQ3</f>
        <v>19037.179999999993</v>
      </c>
      <c r="AQ3" s="290">
        <v>102500</v>
      </c>
      <c r="AS3" s="75"/>
      <c r="AT3" s="2"/>
    </row>
    <row r="4" spans="1:46" x14ac:dyDescent="0.25">
      <c r="A4" s="420" t="s">
        <v>1022</v>
      </c>
      <c r="B4" s="290">
        <v>55420</v>
      </c>
      <c r="C4" s="290">
        <v>13971</v>
      </c>
      <c r="D4" s="290">
        <v>13783</v>
      </c>
      <c r="E4" s="291">
        <f t="shared" si="0"/>
        <v>55608</v>
      </c>
      <c r="F4" s="292">
        <v>3418</v>
      </c>
      <c r="G4" s="290">
        <v>4200</v>
      </c>
      <c r="H4" s="291">
        <f t="shared" si="1"/>
        <v>54826</v>
      </c>
      <c r="I4" s="292">
        <v>5989</v>
      </c>
      <c r="J4" s="290">
        <v>7217</v>
      </c>
      <c r="K4" s="291">
        <f t="shared" si="2"/>
        <v>53598</v>
      </c>
      <c r="L4" s="292">
        <v>4699.25</v>
      </c>
      <c r="M4" s="290">
        <v>9785.2000000000007</v>
      </c>
      <c r="N4" s="291">
        <f t="shared" si="3"/>
        <v>48512.05</v>
      </c>
      <c r="O4" s="292">
        <v>13887.5</v>
      </c>
      <c r="P4" s="290">
        <v>8234.5</v>
      </c>
      <c r="Q4" s="291">
        <f t="shared" si="4"/>
        <v>54165.05</v>
      </c>
      <c r="R4" s="292">
        <v>5446.5</v>
      </c>
      <c r="S4" s="290">
        <v>4200</v>
      </c>
      <c r="T4" s="291">
        <f t="shared" si="5"/>
        <v>55411.55</v>
      </c>
      <c r="U4" s="292">
        <v>6181.5</v>
      </c>
      <c r="V4" s="56">
        <v>8588</v>
      </c>
      <c r="W4" s="226">
        <f t="shared" si="6"/>
        <v>53005.05</v>
      </c>
      <c r="X4" s="227">
        <v>17632</v>
      </c>
      <c r="Y4" s="227">
        <v>15289.25</v>
      </c>
      <c r="Z4" s="227">
        <f t="shared" si="7"/>
        <v>55347.8</v>
      </c>
      <c r="AA4" s="227">
        <v>15684.5</v>
      </c>
      <c r="AB4" s="227">
        <v>18087.5</v>
      </c>
      <c r="AC4" s="227">
        <f t="shared" si="8"/>
        <v>52944.800000000003</v>
      </c>
      <c r="AD4" s="227">
        <v>9958</v>
      </c>
      <c r="AE4" s="227">
        <v>9646.5</v>
      </c>
      <c r="AF4" s="227">
        <f t="shared" si="9"/>
        <v>53256.3</v>
      </c>
      <c r="AG4" s="227">
        <v>13616.75</v>
      </c>
      <c r="AH4" s="227">
        <v>9981.5</v>
      </c>
      <c r="AI4" s="227">
        <f t="shared" si="10"/>
        <v>56891.55</v>
      </c>
      <c r="AJ4" s="289">
        <v>14004.5</v>
      </c>
      <c r="AK4" s="289">
        <v>22090</v>
      </c>
      <c r="AL4" s="227">
        <f t="shared" si="11"/>
        <v>48806.05</v>
      </c>
      <c r="AM4" s="289">
        <v>5175.75</v>
      </c>
      <c r="AN4" s="289">
        <v>11334</v>
      </c>
      <c r="AO4" s="227">
        <f t="shared" ref="AO4:AO59" si="12">+AL4+AM4-AN4</f>
        <v>42647.8</v>
      </c>
      <c r="AP4" s="293">
        <f t="shared" ref="AP4:AP60" si="13">+AO4-AQ4</f>
        <v>37047.800000000003</v>
      </c>
      <c r="AQ4" s="290">
        <v>5600</v>
      </c>
      <c r="AS4" s="75"/>
      <c r="AT4" s="2"/>
    </row>
    <row r="5" spans="1:46" x14ac:dyDescent="0.25">
      <c r="A5" s="420" t="s">
        <v>1598</v>
      </c>
      <c r="B5" s="290">
        <v>8550</v>
      </c>
      <c r="C5" s="290">
        <v>5615</v>
      </c>
      <c r="D5" s="290"/>
      <c r="E5" s="291">
        <f t="shared" si="0"/>
        <v>14165</v>
      </c>
      <c r="F5" s="292">
        <v>5900</v>
      </c>
      <c r="G5" s="290"/>
      <c r="H5" s="291">
        <f t="shared" si="1"/>
        <v>20065</v>
      </c>
      <c r="I5" s="292">
        <v>3500</v>
      </c>
      <c r="J5" s="290"/>
      <c r="K5" s="291">
        <f t="shared" si="2"/>
        <v>23565</v>
      </c>
      <c r="L5" s="292"/>
      <c r="M5" s="290">
        <v>4400</v>
      </c>
      <c r="N5" s="291">
        <f t="shared" si="3"/>
        <v>19165</v>
      </c>
      <c r="O5" s="292">
        <v>7817.5</v>
      </c>
      <c r="P5" s="290"/>
      <c r="Q5" s="291">
        <f t="shared" si="4"/>
        <v>26982.5</v>
      </c>
      <c r="R5" s="292">
        <v>5493.75</v>
      </c>
      <c r="S5" s="290"/>
      <c r="T5" s="291">
        <f t="shared" si="5"/>
        <v>32476.25</v>
      </c>
      <c r="U5" s="292"/>
      <c r="V5" s="56">
        <v>4915</v>
      </c>
      <c r="W5" s="226">
        <f t="shared" si="6"/>
        <v>27561.25</v>
      </c>
      <c r="X5" s="227">
        <v>2227.5</v>
      </c>
      <c r="Y5" s="227">
        <v>7250</v>
      </c>
      <c r="Z5" s="227">
        <f t="shared" si="7"/>
        <v>22538.75</v>
      </c>
      <c r="AA5" s="227">
        <v>1577.5</v>
      </c>
      <c r="AB5" s="227">
        <v>3500</v>
      </c>
      <c r="AC5" s="227">
        <f t="shared" si="8"/>
        <v>20616.25</v>
      </c>
      <c r="AD5" s="227">
        <v>887</v>
      </c>
      <c r="AE5" s="227"/>
      <c r="AF5" s="227">
        <f t="shared" si="9"/>
        <v>21503.25</v>
      </c>
      <c r="AG5" s="227">
        <v>1965</v>
      </c>
      <c r="AH5" s="227">
        <v>8342.5</v>
      </c>
      <c r="AI5" s="227">
        <f t="shared" si="10"/>
        <v>15125.75</v>
      </c>
      <c r="AJ5" s="289"/>
      <c r="AK5" s="289">
        <v>4968.76</v>
      </c>
      <c r="AL5" s="227">
        <f t="shared" si="11"/>
        <v>10156.99</v>
      </c>
      <c r="AM5" s="289"/>
      <c r="AN5" s="289"/>
      <c r="AO5" s="227">
        <f t="shared" si="12"/>
        <v>10156.99</v>
      </c>
      <c r="AP5" s="293">
        <f t="shared" si="13"/>
        <v>10156.99</v>
      </c>
      <c r="AQ5" s="290"/>
      <c r="AS5" s="75"/>
      <c r="AT5" s="2"/>
    </row>
    <row r="6" spans="1:46" x14ac:dyDescent="0.25">
      <c r="A6" s="420" t="s">
        <v>283</v>
      </c>
      <c r="B6" s="290">
        <v>21000</v>
      </c>
      <c r="C6" s="290">
        <v>5250</v>
      </c>
      <c r="D6" s="290"/>
      <c r="E6" s="291">
        <f t="shared" si="0"/>
        <v>26250</v>
      </c>
      <c r="F6" s="292">
        <v>5250</v>
      </c>
      <c r="G6" s="290"/>
      <c r="H6" s="291">
        <f t="shared" si="1"/>
        <v>31500</v>
      </c>
      <c r="I6" s="292">
        <v>15750</v>
      </c>
      <c r="J6" s="290"/>
      <c r="K6" s="291">
        <f t="shared" si="2"/>
        <v>47250</v>
      </c>
      <c r="L6" s="292"/>
      <c r="M6" s="290">
        <v>5250</v>
      </c>
      <c r="N6" s="291">
        <f t="shared" si="3"/>
        <v>42000</v>
      </c>
      <c r="O6" s="292">
        <v>5250</v>
      </c>
      <c r="P6" s="290">
        <v>5250</v>
      </c>
      <c r="Q6" s="291">
        <f t="shared" si="4"/>
        <v>42000</v>
      </c>
      <c r="R6" s="292"/>
      <c r="S6" s="290"/>
      <c r="T6" s="291">
        <f t="shared" si="5"/>
        <v>42000</v>
      </c>
      <c r="U6" s="292">
        <v>5250</v>
      </c>
      <c r="V6" s="290">
        <v>5250</v>
      </c>
      <c r="W6" s="226">
        <f t="shared" si="6"/>
        <v>42000</v>
      </c>
      <c r="X6" s="227">
        <v>15750</v>
      </c>
      <c r="Y6" s="227">
        <v>26250</v>
      </c>
      <c r="Z6" s="227">
        <f t="shared" si="7"/>
        <v>31500</v>
      </c>
      <c r="AA6" s="227">
        <v>5250</v>
      </c>
      <c r="AB6" s="227">
        <v>5250</v>
      </c>
      <c r="AC6" s="227">
        <f t="shared" si="8"/>
        <v>31500</v>
      </c>
      <c r="AD6" s="227">
        <v>5250</v>
      </c>
      <c r="AE6" s="227">
        <v>10500</v>
      </c>
      <c r="AF6" s="227">
        <f t="shared" si="9"/>
        <v>26250</v>
      </c>
      <c r="AG6" s="227">
        <v>5250</v>
      </c>
      <c r="AH6" s="227"/>
      <c r="AI6" s="227">
        <f t="shared" si="10"/>
        <v>31500</v>
      </c>
      <c r="AJ6" s="289">
        <v>11100</v>
      </c>
      <c r="AK6" s="289">
        <v>10000</v>
      </c>
      <c r="AL6" s="227">
        <f t="shared" si="11"/>
        <v>32600</v>
      </c>
      <c r="AM6" s="289">
        <v>16050</v>
      </c>
      <c r="AN6" s="289"/>
      <c r="AO6" s="227">
        <f t="shared" si="12"/>
        <v>48650</v>
      </c>
      <c r="AP6" s="293">
        <f t="shared" si="13"/>
        <v>48650</v>
      </c>
      <c r="AQ6" s="290"/>
      <c r="AS6" s="75"/>
      <c r="AT6" s="2"/>
    </row>
    <row r="7" spans="1:46" x14ac:dyDescent="0.25">
      <c r="A7" s="420" t="s">
        <v>1030</v>
      </c>
      <c r="B7" s="290">
        <v>2500</v>
      </c>
      <c r="C7" s="290">
        <v>2500</v>
      </c>
      <c r="D7" s="290"/>
      <c r="E7" s="291">
        <f t="shared" si="0"/>
        <v>5000</v>
      </c>
      <c r="F7" s="292"/>
      <c r="G7" s="290"/>
      <c r="H7" s="291">
        <f t="shared" si="1"/>
        <v>5000</v>
      </c>
      <c r="I7" s="292">
        <v>2500</v>
      </c>
      <c r="J7" s="290"/>
      <c r="K7" s="291">
        <f t="shared" si="2"/>
        <v>7500</v>
      </c>
      <c r="L7" s="292">
        <v>2500</v>
      </c>
      <c r="M7" s="290"/>
      <c r="N7" s="291">
        <f t="shared" si="3"/>
        <v>10000</v>
      </c>
      <c r="O7" s="292"/>
      <c r="P7" s="290"/>
      <c r="Q7" s="291">
        <f t="shared" si="4"/>
        <v>10000</v>
      </c>
      <c r="R7" s="292">
        <v>2500</v>
      </c>
      <c r="S7" s="290"/>
      <c r="T7" s="291">
        <f t="shared" si="5"/>
        <v>12500</v>
      </c>
      <c r="U7" s="292">
        <v>2500</v>
      </c>
      <c r="V7" s="56"/>
      <c r="W7" s="226">
        <f t="shared" si="6"/>
        <v>15000</v>
      </c>
      <c r="X7" s="227"/>
      <c r="Y7" s="227">
        <v>5000</v>
      </c>
      <c r="Z7" s="227">
        <f t="shared" si="7"/>
        <v>10000</v>
      </c>
      <c r="AA7" s="227">
        <v>2500</v>
      </c>
      <c r="AB7" s="227"/>
      <c r="AC7" s="227">
        <f t="shared" si="8"/>
        <v>12500</v>
      </c>
      <c r="AD7" s="227">
        <v>2500</v>
      </c>
      <c r="AE7" s="227"/>
      <c r="AF7" s="227">
        <f t="shared" si="9"/>
        <v>15000</v>
      </c>
      <c r="AG7" s="227">
        <v>2500</v>
      </c>
      <c r="AH7" s="227">
        <v>5000</v>
      </c>
      <c r="AI7" s="227">
        <f t="shared" si="10"/>
        <v>12500</v>
      </c>
      <c r="AJ7" s="289">
        <v>2500</v>
      </c>
      <c r="AK7" s="289">
        <v>5000</v>
      </c>
      <c r="AL7" s="227">
        <f t="shared" si="11"/>
        <v>10000</v>
      </c>
      <c r="AM7" s="289">
        <v>2500</v>
      </c>
      <c r="AN7" s="289">
        <v>5000</v>
      </c>
      <c r="AO7" s="227">
        <f t="shared" si="12"/>
        <v>7500</v>
      </c>
      <c r="AP7" s="293">
        <f t="shared" si="13"/>
        <v>7500</v>
      </c>
      <c r="AQ7" s="290"/>
      <c r="AS7" s="75"/>
      <c r="AT7" s="2"/>
    </row>
    <row r="8" spans="1:46" x14ac:dyDescent="0.25">
      <c r="A8" s="420" t="s">
        <v>1025</v>
      </c>
      <c r="B8" s="290">
        <v>14012.3</v>
      </c>
      <c r="C8" s="290">
        <v>4105.6000000000004</v>
      </c>
      <c r="D8" s="290"/>
      <c r="E8" s="291">
        <f t="shared" si="0"/>
        <v>18117.900000000001</v>
      </c>
      <c r="F8" s="292">
        <v>3909.6</v>
      </c>
      <c r="G8" s="290"/>
      <c r="H8" s="291">
        <f t="shared" si="1"/>
        <v>22027.5</v>
      </c>
      <c r="I8" s="292"/>
      <c r="J8" s="290"/>
      <c r="K8" s="291">
        <f t="shared" si="2"/>
        <v>22027.5</v>
      </c>
      <c r="L8" s="292">
        <v>4201</v>
      </c>
      <c r="M8" s="290">
        <v>9994.6</v>
      </c>
      <c r="N8" s="291">
        <f t="shared" si="3"/>
        <v>16233.9</v>
      </c>
      <c r="O8" s="292">
        <v>3753.15</v>
      </c>
      <c r="P8" s="290">
        <v>4017.1</v>
      </c>
      <c r="Q8" s="291">
        <f t="shared" si="4"/>
        <v>15969.949999999999</v>
      </c>
      <c r="R8" s="292">
        <v>4322.1499999999996</v>
      </c>
      <c r="S8" s="290"/>
      <c r="T8" s="291">
        <f t="shared" si="5"/>
        <v>20292.099999999999</v>
      </c>
      <c r="U8" s="292"/>
      <c r="V8" s="56">
        <v>4105.6000000000004</v>
      </c>
      <c r="W8" s="226">
        <f t="shared" si="6"/>
        <v>16186.499999999998</v>
      </c>
      <c r="X8" s="227">
        <v>4735.3999999999996</v>
      </c>
      <c r="Y8" s="227">
        <v>8110.6</v>
      </c>
      <c r="Z8" s="227">
        <f t="shared" si="7"/>
        <v>12811.299999999997</v>
      </c>
      <c r="AA8" s="227">
        <v>4697.8500000000004</v>
      </c>
      <c r="AB8" s="227">
        <v>3753.15</v>
      </c>
      <c r="AC8" s="227">
        <f t="shared" si="8"/>
        <v>13755.999999999998</v>
      </c>
      <c r="AD8" s="227">
        <v>4599.75</v>
      </c>
      <c r="AE8" s="227">
        <v>4322.1499999999996</v>
      </c>
      <c r="AF8" s="227">
        <f t="shared" si="9"/>
        <v>14033.6</v>
      </c>
      <c r="AG8" s="227">
        <v>4461</v>
      </c>
      <c r="AH8" s="227">
        <v>4372.3999999999996</v>
      </c>
      <c r="AI8" s="227">
        <f t="shared" si="10"/>
        <v>14122.199999999999</v>
      </c>
      <c r="AJ8" s="289">
        <v>3589.3</v>
      </c>
      <c r="AK8" s="289">
        <v>9297.6</v>
      </c>
      <c r="AL8" s="227">
        <f t="shared" si="11"/>
        <v>8413.9</v>
      </c>
      <c r="AM8" s="289">
        <v>7313.2</v>
      </c>
      <c r="AN8" s="289"/>
      <c r="AO8" s="227">
        <f t="shared" si="12"/>
        <v>15727.099999999999</v>
      </c>
      <c r="AP8" s="293">
        <f t="shared" si="13"/>
        <v>15727.099999999999</v>
      </c>
      <c r="AQ8" s="290"/>
      <c r="AS8" s="75"/>
      <c r="AT8" s="2"/>
    </row>
    <row r="9" spans="1:46" x14ac:dyDescent="0.25">
      <c r="A9" s="423" t="s">
        <v>1051</v>
      </c>
      <c r="B9" s="290"/>
      <c r="C9" s="290"/>
      <c r="D9" s="290"/>
      <c r="E9" s="291"/>
      <c r="F9" s="292"/>
      <c r="G9" s="290"/>
      <c r="H9" s="291"/>
      <c r="I9" s="292"/>
      <c r="J9" s="290"/>
      <c r="K9" s="291"/>
      <c r="L9" s="292"/>
      <c r="M9" s="290"/>
      <c r="N9" s="291"/>
      <c r="O9" s="292"/>
      <c r="P9" s="290"/>
      <c r="Q9" s="291"/>
      <c r="R9" s="292"/>
      <c r="S9" s="290"/>
      <c r="T9" s="291"/>
      <c r="U9" s="292"/>
      <c r="V9" s="56"/>
      <c r="W9" s="226"/>
      <c r="X9" s="227"/>
      <c r="Y9" s="227"/>
      <c r="Z9" s="227"/>
      <c r="AA9" s="227">
        <v>8820</v>
      </c>
      <c r="AB9" s="227"/>
      <c r="AC9" s="227">
        <f t="shared" si="8"/>
        <v>8820</v>
      </c>
      <c r="AD9" s="227">
        <v>483</v>
      </c>
      <c r="AE9" s="227"/>
      <c r="AF9" s="227">
        <f t="shared" si="9"/>
        <v>9303</v>
      </c>
      <c r="AG9" s="227"/>
      <c r="AH9" s="227">
        <v>2688</v>
      </c>
      <c r="AI9" s="227">
        <f t="shared" si="10"/>
        <v>6615</v>
      </c>
      <c r="AJ9" s="289"/>
      <c r="AK9" s="289"/>
      <c r="AL9" s="227">
        <f t="shared" si="11"/>
        <v>6615</v>
      </c>
      <c r="AM9" s="289">
        <v>262.5</v>
      </c>
      <c r="AN9" s="289">
        <v>2205</v>
      </c>
      <c r="AO9" s="227">
        <f t="shared" si="12"/>
        <v>4672.5</v>
      </c>
      <c r="AP9" s="293">
        <f t="shared" si="13"/>
        <v>2467.5</v>
      </c>
      <c r="AQ9" s="290">
        <v>2205</v>
      </c>
      <c r="AS9" s="75"/>
      <c r="AT9" s="2"/>
    </row>
    <row r="10" spans="1:46" x14ac:dyDescent="0.25">
      <c r="A10" s="420" t="s">
        <v>1592</v>
      </c>
      <c r="B10" s="290"/>
      <c r="C10" s="290"/>
      <c r="D10" s="290"/>
      <c r="E10" s="291">
        <f t="shared" ref="E10:E47" si="14">+B10+C10-D10</f>
        <v>0</v>
      </c>
      <c r="F10" s="292"/>
      <c r="G10" s="290"/>
      <c r="H10" s="291">
        <f t="shared" ref="H10:H47" si="15">+E10+F10-G10</f>
        <v>0</v>
      </c>
      <c r="I10" s="292"/>
      <c r="J10" s="56"/>
      <c r="K10" s="291">
        <f t="shared" ref="K10:K47" si="16">+H10+I10-J10</f>
        <v>0</v>
      </c>
      <c r="L10" s="292"/>
      <c r="M10" s="56"/>
      <c r="N10" s="291">
        <f t="shared" ref="N10:N47" si="17">+K10+L10-M10</f>
        <v>0</v>
      </c>
      <c r="O10" s="292">
        <v>2500</v>
      </c>
      <c r="P10" s="56"/>
      <c r="Q10" s="291">
        <f t="shared" ref="Q10:Q53" si="18">+N10+O10-P10</f>
        <v>2500</v>
      </c>
      <c r="R10" s="292">
        <v>2500</v>
      </c>
      <c r="S10" s="56"/>
      <c r="T10" s="291">
        <f t="shared" ref="T10:T53" si="19">+Q10+R10-S10</f>
        <v>5000</v>
      </c>
      <c r="U10" s="292">
        <v>2500</v>
      </c>
      <c r="V10" s="56">
        <v>2500</v>
      </c>
      <c r="W10" s="226">
        <f t="shared" ref="W10:W53" si="20">+T10+U10-V10</f>
        <v>5000</v>
      </c>
      <c r="X10" s="227">
        <v>2500</v>
      </c>
      <c r="Y10" s="227">
        <v>2500</v>
      </c>
      <c r="Z10" s="227">
        <f t="shared" ref="Z10:Z53" si="21">+W10+X10-Y10</f>
        <v>5000</v>
      </c>
      <c r="AA10" s="227">
        <v>2500</v>
      </c>
      <c r="AB10" s="227"/>
      <c r="AC10" s="227">
        <f t="shared" si="8"/>
        <v>7500</v>
      </c>
      <c r="AD10" s="227">
        <v>2500</v>
      </c>
      <c r="AE10" s="227">
        <v>5000</v>
      </c>
      <c r="AF10" s="227">
        <f t="shared" si="9"/>
        <v>5000</v>
      </c>
      <c r="AG10" s="227"/>
      <c r="AH10" s="227"/>
      <c r="AI10" s="227">
        <f t="shared" si="10"/>
        <v>5000</v>
      </c>
      <c r="AJ10" s="289"/>
      <c r="AK10" s="289"/>
      <c r="AL10" s="227">
        <f t="shared" si="11"/>
        <v>5000</v>
      </c>
      <c r="AM10" s="289"/>
      <c r="AN10" s="289"/>
      <c r="AO10" s="227">
        <f t="shared" si="12"/>
        <v>5000</v>
      </c>
      <c r="AP10" s="293">
        <f t="shared" si="13"/>
        <v>5000</v>
      </c>
      <c r="AQ10" s="290"/>
      <c r="AS10" s="75"/>
      <c r="AT10" s="2"/>
    </row>
    <row r="11" spans="1:46" x14ac:dyDescent="0.25">
      <c r="A11" s="420" t="s">
        <v>1593</v>
      </c>
      <c r="B11" s="290">
        <v>2131</v>
      </c>
      <c r="C11" s="290"/>
      <c r="D11" s="290"/>
      <c r="E11" s="291">
        <f t="shared" si="14"/>
        <v>2131</v>
      </c>
      <c r="F11" s="292">
        <v>126</v>
      </c>
      <c r="G11" s="290"/>
      <c r="H11" s="291">
        <f t="shared" si="15"/>
        <v>2257</v>
      </c>
      <c r="I11" s="292"/>
      <c r="J11" s="290"/>
      <c r="K11" s="291">
        <f t="shared" si="16"/>
        <v>2257</v>
      </c>
      <c r="L11" s="292">
        <v>1765</v>
      </c>
      <c r="M11" s="290">
        <v>2257</v>
      </c>
      <c r="N11" s="291">
        <f t="shared" si="17"/>
        <v>1765</v>
      </c>
      <c r="O11" s="292">
        <v>1765</v>
      </c>
      <c r="P11" s="290"/>
      <c r="Q11" s="291">
        <f t="shared" si="18"/>
        <v>3530</v>
      </c>
      <c r="R11" s="292"/>
      <c r="S11" s="290"/>
      <c r="T11" s="291">
        <f t="shared" si="19"/>
        <v>3530</v>
      </c>
      <c r="U11" s="292">
        <v>1550</v>
      </c>
      <c r="V11" s="290">
        <v>2930</v>
      </c>
      <c r="W11" s="226">
        <f t="shared" si="20"/>
        <v>2150</v>
      </c>
      <c r="X11" s="227">
        <v>2260</v>
      </c>
      <c r="Y11" s="227"/>
      <c r="Z11" s="227">
        <f t="shared" si="21"/>
        <v>4410</v>
      </c>
      <c r="AA11" s="227"/>
      <c r="AB11" s="227"/>
      <c r="AC11" s="227">
        <f t="shared" si="8"/>
        <v>4410</v>
      </c>
      <c r="AD11" s="227">
        <v>5329.5</v>
      </c>
      <c r="AE11" s="227">
        <v>2592</v>
      </c>
      <c r="AF11" s="227">
        <f t="shared" si="9"/>
        <v>7147.5</v>
      </c>
      <c r="AG11" s="227"/>
      <c r="AH11" s="227"/>
      <c r="AI11" s="227">
        <f t="shared" si="10"/>
        <v>7147.5</v>
      </c>
      <c r="AJ11" s="289">
        <v>970</v>
      </c>
      <c r="AK11" s="289"/>
      <c r="AL11" s="227">
        <f t="shared" si="11"/>
        <v>8117.5</v>
      </c>
      <c r="AM11" s="289"/>
      <c r="AN11" s="289"/>
      <c r="AO11" s="227">
        <f t="shared" si="12"/>
        <v>8117.5</v>
      </c>
      <c r="AP11" s="293">
        <f t="shared" si="13"/>
        <v>8117.5</v>
      </c>
      <c r="AQ11" s="290"/>
      <c r="AS11" s="75"/>
      <c r="AT11" s="2"/>
    </row>
    <row r="12" spans="1:46" x14ac:dyDescent="0.25">
      <c r="A12" s="420" t="s">
        <v>1597</v>
      </c>
      <c r="B12" s="290">
        <v>6500</v>
      </c>
      <c r="C12" s="290"/>
      <c r="D12" s="290"/>
      <c r="E12" s="291">
        <f t="shared" si="14"/>
        <v>6500</v>
      </c>
      <c r="F12" s="292"/>
      <c r="G12" s="290"/>
      <c r="H12" s="291">
        <f t="shared" si="15"/>
        <v>6500</v>
      </c>
      <c r="I12" s="292"/>
      <c r="J12" s="290"/>
      <c r="K12" s="291">
        <f t="shared" si="16"/>
        <v>6500</v>
      </c>
      <c r="L12" s="292"/>
      <c r="M12" s="290">
        <v>2300</v>
      </c>
      <c r="N12" s="291">
        <f t="shared" si="17"/>
        <v>4200</v>
      </c>
      <c r="O12" s="292"/>
      <c r="P12" s="290">
        <v>4200</v>
      </c>
      <c r="Q12" s="291">
        <f t="shared" si="18"/>
        <v>0</v>
      </c>
      <c r="R12" s="292"/>
      <c r="S12" s="290"/>
      <c r="T12" s="291">
        <f t="shared" si="19"/>
        <v>0</v>
      </c>
      <c r="U12" s="292"/>
      <c r="V12" s="56"/>
      <c r="W12" s="226">
        <f t="shared" si="20"/>
        <v>0</v>
      </c>
      <c r="X12" s="227"/>
      <c r="Y12" s="227"/>
      <c r="Z12" s="227">
        <f t="shared" si="21"/>
        <v>0</v>
      </c>
      <c r="AA12" s="227"/>
      <c r="AB12" s="227"/>
      <c r="AC12" s="227">
        <f t="shared" si="8"/>
        <v>0</v>
      </c>
      <c r="AD12" s="227"/>
      <c r="AE12" s="227"/>
      <c r="AF12" s="227">
        <f t="shared" si="9"/>
        <v>0</v>
      </c>
      <c r="AG12" s="227"/>
      <c r="AH12" s="227"/>
      <c r="AI12" s="227">
        <f t="shared" si="10"/>
        <v>0</v>
      </c>
      <c r="AJ12" s="289"/>
      <c r="AK12" s="289"/>
      <c r="AL12" s="227">
        <f t="shared" si="11"/>
        <v>0</v>
      </c>
      <c r="AM12" s="289"/>
      <c r="AN12" s="289"/>
      <c r="AO12" s="227">
        <f t="shared" si="12"/>
        <v>0</v>
      </c>
      <c r="AP12" s="293">
        <f t="shared" si="13"/>
        <v>0</v>
      </c>
      <c r="AQ12" s="290"/>
      <c r="AS12" s="75"/>
      <c r="AT12" s="2"/>
    </row>
    <row r="13" spans="1:46" x14ac:dyDescent="0.25">
      <c r="A13" s="420" t="s">
        <v>1034</v>
      </c>
      <c r="B13" s="290">
        <v>5173.05</v>
      </c>
      <c r="C13" s="290">
        <v>575</v>
      </c>
      <c r="D13" s="290"/>
      <c r="E13" s="291">
        <f t="shared" si="14"/>
        <v>5748.05</v>
      </c>
      <c r="F13" s="292">
        <v>3792.5</v>
      </c>
      <c r="G13" s="290">
        <v>5915.55</v>
      </c>
      <c r="H13" s="291">
        <f t="shared" si="15"/>
        <v>3624.9999999999991</v>
      </c>
      <c r="I13" s="292">
        <v>442.75</v>
      </c>
      <c r="J13" s="290"/>
      <c r="K13" s="291">
        <f t="shared" si="16"/>
        <v>4067.7499999999991</v>
      </c>
      <c r="L13" s="292">
        <v>698.25</v>
      </c>
      <c r="M13" s="290">
        <v>3704.5</v>
      </c>
      <c r="N13" s="291">
        <f t="shared" si="17"/>
        <v>1061.4999999999991</v>
      </c>
      <c r="O13" s="292">
        <v>7262.5</v>
      </c>
      <c r="P13" s="290">
        <v>5975.5</v>
      </c>
      <c r="Q13" s="291">
        <f t="shared" si="18"/>
        <v>2348.5</v>
      </c>
      <c r="R13" s="292">
        <v>1137.1500000000001</v>
      </c>
      <c r="S13" s="290"/>
      <c r="T13" s="291">
        <f t="shared" si="19"/>
        <v>3485.65</v>
      </c>
      <c r="U13" s="292"/>
      <c r="V13" s="290"/>
      <c r="W13" s="226">
        <f t="shared" si="20"/>
        <v>3485.65</v>
      </c>
      <c r="X13" s="227">
        <f>5777.15-5414.4</f>
        <v>362.75</v>
      </c>
      <c r="Y13" s="227">
        <v>3402.15</v>
      </c>
      <c r="Z13" s="227">
        <f t="shared" si="21"/>
        <v>446.25</v>
      </c>
      <c r="AA13" s="227">
        <v>81.900000000000006</v>
      </c>
      <c r="AB13" s="227"/>
      <c r="AC13" s="227">
        <f t="shared" si="8"/>
        <v>528.15</v>
      </c>
      <c r="AD13" s="227">
        <v>1352.4</v>
      </c>
      <c r="AE13" s="227"/>
      <c r="AF13" s="227">
        <f t="shared" si="9"/>
        <v>1880.5500000000002</v>
      </c>
      <c r="AG13" s="227">
        <v>2797.2</v>
      </c>
      <c r="AH13" s="227">
        <v>1880.3</v>
      </c>
      <c r="AI13" s="227">
        <f t="shared" si="10"/>
        <v>2797.45</v>
      </c>
      <c r="AJ13" s="289"/>
      <c r="AK13" s="289"/>
      <c r="AL13" s="227">
        <f t="shared" si="11"/>
        <v>2797.45</v>
      </c>
      <c r="AM13" s="289">
        <v>1020.6</v>
      </c>
      <c r="AN13" s="289">
        <v>2797.2</v>
      </c>
      <c r="AO13" s="227">
        <f t="shared" si="12"/>
        <v>1020.8499999999999</v>
      </c>
      <c r="AP13" s="293">
        <f t="shared" si="13"/>
        <v>1020.8499999999999</v>
      </c>
      <c r="AQ13" s="290"/>
      <c r="AS13" s="75"/>
      <c r="AT13" s="2"/>
    </row>
    <row r="14" spans="1:46" x14ac:dyDescent="0.25">
      <c r="A14" s="420" t="s">
        <v>1000</v>
      </c>
      <c r="B14" s="290"/>
      <c r="C14" s="290"/>
      <c r="D14" s="290"/>
      <c r="E14" s="291">
        <f t="shared" si="14"/>
        <v>0</v>
      </c>
      <c r="F14" s="292"/>
      <c r="G14" s="290"/>
      <c r="H14" s="291">
        <f t="shared" si="15"/>
        <v>0</v>
      </c>
      <c r="I14" s="292"/>
      <c r="J14" s="290"/>
      <c r="K14" s="291">
        <f t="shared" si="16"/>
        <v>0</v>
      </c>
      <c r="L14" s="292"/>
      <c r="M14" s="290"/>
      <c r="N14" s="291">
        <f t="shared" si="17"/>
        <v>0</v>
      </c>
      <c r="O14" s="292">
        <v>2475</v>
      </c>
      <c r="P14" s="290"/>
      <c r="Q14" s="291">
        <f t="shared" si="18"/>
        <v>2475</v>
      </c>
      <c r="R14" s="292"/>
      <c r="S14" s="290"/>
      <c r="T14" s="291">
        <f t="shared" si="19"/>
        <v>2475</v>
      </c>
      <c r="U14" s="292">
        <v>2675</v>
      </c>
      <c r="V14" s="290"/>
      <c r="W14" s="226">
        <f t="shared" si="20"/>
        <v>5150</v>
      </c>
      <c r="X14" s="227">
        <v>4085</v>
      </c>
      <c r="Y14" s="227">
        <v>5150</v>
      </c>
      <c r="Z14" s="227">
        <f t="shared" si="21"/>
        <v>4085</v>
      </c>
      <c r="AA14" s="227">
        <v>1660</v>
      </c>
      <c r="AB14" s="227"/>
      <c r="AC14" s="227">
        <f t="shared" si="8"/>
        <v>5745</v>
      </c>
      <c r="AD14" s="227">
        <v>2525</v>
      </c>
      <c r="AE14" s="227">
        <v>4610</v>
      </c>
      <c r="AF14" s="227">
        <f t="shared" si="9"/>
        <v>3660</v>
      </c>
      <c r="AG14" s="227">
        <v>170</v>
      </c>
      <c r="AH14" s="227"/>
      <c r="AI14" s="227">
        <f t="shared" si="10"/>
        <v>3830</v>
      </c>
      <c r="AJ14" s="289">
        <v>6270</v>
      </c>
      <c r="AK14" s="289">
        <v>3830</v>
      </c>
      <c r="AL14" s="227">
        <f t="shared" si="11"/>
        <v>6270</v>
      </c>
      <c r="AM14" s="289">
        <v>645</v>
      </c>
      <c r="AN14" s="289"/>
      <c r="AO14" s="227">
        <f t="shared" si="12"/>
        <v>6915</v>
      </c>
      <c r="AP14" s="293">
        <f t="shared" si="13"/>
        <v>6915</v>
      </c>
      <c r="AQ14" s="290"/>
      <c r="AS14" s="75"/>
      <c r="AT14" s="2"/>
    </row>
    <row r="15" spans="1:46" x14ac:dyDescent="0.25">
      <c r="A15" s="420" t="s">
        <v>1594</v>
      </c>
      <c r="B15" s="290">
        <v>1093</v>
      </c>
      <c r="C15" s="290"/>
      <c r="D15" s="290">
        <v>2634</v>
      </c>
      <c r="E15" s="291">
        <f t="shared" si="14"/>
        <v>-1541</v>
      </c>
      <c r="F15" s="292">
        <v>2379</v>
      </c>
      <c r="G15" s="290"/>
      <c r="H15" s="291">
        <f t="shared" si="15"/>
        <v>838</v>
      </c>
      <c r="I15" s="292">
        <v>255</v>
      </c>
      <c r="J15" s="290"/>
      <c r="K15" s="291">
        <f t="shared" si="16"/>
        <v>1093</v>
      </c>
      <c r="L15" s="292"/>
      <c r="M15" s="290">
        <v>1093</v>
      </c>
      <c r="N15" s="291">
        <f t="shared" si="17"/>
        <v>0</v>
      </c>
      <c r="O15" s="292">
        <v>1263</v>
      </c>
      <c r="P15" s="290"/>
      <c r="Q15" s="291">
        <f t="shared" si="18"/>
        <v>1263</v>
      </c>
      <c r="R15" s="292"/>
      <c r="S15" s="290"/>
      <c r="T15" s="291">
        <f t="shared" si="19"/>
        <v>1263</v>
      </c>
      <c r="U15" s="292">
        <v>1638</v>
      </c>
      <c r="V15" s="290"/>
      <c r="W15" s="226">
        <f t="shared" si="20"/>
        <v>2901</v>
      </c>
      <c r="X15" s="227">
        <v>1215</v>
      </c>
      <c r="Y15" s="227"/>
      <c r="Z15" s="227">
        <f t="shared" si="21"/>
        <v>4116</v>
      </c>
      <c r="AA15" s="227"/>
      <c r="AB15" s="227"/>
      <c r="AC15" s="227">
        <f t="shared" si="8"/>
        <v>4116</v>
      </c>
      <c r="AD15" s="227">
        <v>4030</v>
      </c>
      <c r="AE15" s="227">
        <v>1883</v>
      </c>
      <c r="AF15" s="227">
        <f t="shared" si="9"/>
        <v>6263</v>
      </c>
      <c r="AG15" s="227"/>
      <c r="AH15" s="227"/>
      <c r="AI15" s="227">
        <f t="shared" si="10"/>
        <v>6263</v>
      </c>
      <c r="AJ15" s="289">
        <v>183</v>
      </c>
      <c r="AK15" s="289"/>
      <c r="AL15" s="227">
        <f t="shared" si="11"/>
        <v>6446</v>
      </c>
      <c r="AM15" s="289">
        <v>640</v>
      </c>
      <c r="AN15" s="289"/>
      <c r="AO15" s="227">
        <f t="shared" si="12"/>
        <v>7086</v>
      </c>
      <c r="AP15" s="293">
        <f t="shared" si="13"/>
        <v>7086</v>
      </c>
      <c r="AQ15" s="290"/>
      <c r="AS15" s="75"/>
      <c r="AT15" s="2"/>
    </row>
    <row r="16" spans="1:46" x14ac:dyDescent="0.25">
      <c r="A16" s="420" t="s">
        <v>1052</v>
      </c>
      <c r="B16" s="290"/>
      <c r="C16" s="290">
        <v>780</v>
      </c>
      <c r="D16" s="290"/>
      <c r="E16" s="291">
        <f t="shared" si="14"/>
        <v>780</v>
      </c>
      <c r="F16" s="292"/>
      <c r="G16" s="290"/>
      <c r="H16" s="291">
        <f t="shared" si="15"/>
        <v>780</v>
      </c>
      <c r="I16" s="292"/>
      <c r="J16" s="290"/>
      <c r="K16" s="291">
        <f t="shared" si="16"/>
        <v>780</v>
      </c>
      <c r="L16" s="292"/>
      <c r="M16" s="290"/>
      <c r="N16" s="291">
        <f t="shared" si="17"/>
        <v>780</v>
      </c>
      <c r="O16" s="292">
        <v>4520</v>
      </c>
      <c r="P16" s="290"/>
      <c r="Q16" s="291">
        <f t="shared" si="18"/>
        <v>5300</v>
      </c>
      <c r="R16" s="292">
        <v>1260</v>
      </c>
      <c r="S16" s="290"/>
      <c r="T16" s="291">
        <f t="shared" si="19"/>
        <v>6560</v>
      </c>
      <c r="U16" s="292">
        <v>2985</v>
      </c>
      <c r="V16" s="56"/>
      <c r="W16" s="226">
        <f t="shared" si="20"/>
        <v>9545</v>
      </c>
      <c r="X16" s="227">
        <v>550</v>
      </c>
      <c r="Y16" s="227">
        <v>4750</v>
      </c>
      <c r="Z16" s="227">
        <f t="shared" si="21"/>
        <v>5345</v>
      </c>
      <c r="AA16" s="227"/>
      <c r="AB16" s="227"/>
      <c r="AC16" s="227">
        <f t="shared" si="8"/>
        <v>5345</v>
      </c>
      <c r="AD16" s="227"/>
      <c r="AE16" s="227">
        <v>3060</v>
      </c>
      <c r="AF16" s="227">
        <f t="shared" si="9"/>
        <v>2285</v>
      </c>
      <c r="AG16" s="227">
        <v>810</v>
      </c>
      <c r="AH16" s="227"/>
      <c r="AI16" s="227">
        <f t="shared" si="10"/>
        <v>3095</v>
      </c>
      <c r="AJ16" s="289"/>
      <c r="AK16" s="289">
        <v>3095</v>
      </c>
      <c r="AL16" s="227">
        <f t="shared" si="11"/>
        <v>0</v>
      </c>
      <c r="AM16" s="289">
        <v>1050</v>
      </c>
      <c r="AN16" s="289"/>
      <c r="AO16" s="227">
        <f t="shared" si="12"/>
        <v>1050</v>
      </c>
      <c r="AP16" s="293">
        <f t="shared" si="13"/>
        <v>1050</v>
      </c>
      <c r="AQ16" s="290"/>
      <c r="AS16" s="75"/>
      <c r="AT16" s="2"/>
    </row>
    <row r="17" spans="1:46" x14ac:dyDescent="0.25">
      <c r="A17" s="420" t="s">
        <v>1011</v>
      </c>
      <c r="B17" s="290">
        <v>34965</v>
      </c>
      <c r="C17" s="290"/>
      <c r="D17" s="290"/>
      <c r="E17" s="291">
        <f t="shared" si="14"/>
        <v>34965</v>
      </c>
      <c r="F17" s="292">
        <v>1417.5</v>
      </c>
      <c r="G17" s="290">
        <v>10000</v>
      </c>
      <c r="H17" s="291">
        <f t="shared" si="15"/>
        <v>26382.5</v>
      </c>
      <c r="I17" s="292"/>
      <c r="J17" s="290">
        <v>4567.5</v>
      </c>
      <c r="K17" s="291">
        <f t="shared" si="16"/>
        <v>21815</v>
      </c>
      <c r="L17" s="292"/>
      <c r="M17" s="290">
        <v>7665</v>
      </c>
      <c r="N17" s="291">
        <f t="shared" si="17"/>
        <v>14150</v>
      </c>
      <c r="O17" s="292">
        <v>7491.75</v>
      </c>
      <c r="P17" s="290">
        <v>7902.5</v>
      </c>
      <c r="Q17" s="291">
        <f t="shared" si="18"/>
        <v>13739.25</v>
      </c>
      <c r="R17" s="292">
        <v>5000</v>
      </c>
      <c r="S17" s="290">
        <v>3150</v>
      </c>
      <c r="T17" s="291">
        <f t="shared" si="19"/>
        <v>15589.25</v>
      </c>
      <c r="U17" s="292"/>
      <c r="V17" s="290">
        <v>5250</v>
      </c>
      <c r="W17" s="226">
        <f t="shared" si="20"/>
        <v>10339.25</v>
      </c>
      <c r="X17" s="227"/>
      <c r="Y17" s="227"/>
      <c r="Z17" s="227">
        <f t="shared" si="21"/>
        <v>10339.25</v>
      </c>
      <c r="AA17" s="227"/>
      <c r="AB17" s="227">
        <v>5000</v>
      </c>
      <c r="AC17" s="227">
        <f t="shared" si="8"/>
        <v>5339.25</v>
      </c>
      <c r="AD17" s="227"/>
      <c r="AE17" s="227"/>
      <c r="AF17" s="227">
        <f t="shared" si="9"/>
        <v>5339.25</v>
      </c>
      <c r="AG17" s="227"/>
      <c r="AH17" s="227"/>
      <c r="AI17" s="227">
        <f t="shared" si="10"/>
        <v>5339.25</v>
      </c>
      <c r="AJ17" s="289">
        <v>-5339.25</v>
      </c>
      <c r="AK17" s="289"/>
      <c r="AL17" s="227">
        <f t="shared" si="11"/>
        <v>0</v>
      </c>
      <c r="AM17" s="289"/>
      <c r="AN17" s="289"/>
      <c r="AO17" s="227">
        <f t="shared" si="12"/>
        <v>0</v>
      </c>
      <c r="AP17" s="293">
        <f t="shared" si="13"/>
        <v>0</v>
      </c>
      <c r="AQ17" s="290"/>
      <c r="AS17" s="75"/>
      <c r="AT17" s="2"/>
    </row>
    <row r="18" spans="1:46" x14ac:dyDescent="0.25">
      <c r="A18" s="420" t="s">
        <v>1577</v>
      </c>
      <c r="B18" s="290"/>
      <c r="C18" s="290"/>
      <c r="D18" s="290"/>
      <c r="E18" s="291">
        <f t="shared" si="14"/>
        <v>0</v>
      </c>
      <c r="F18" s="292"/>
      <c r="G18" s="290"/>
      <c r="H18" s="291">
        <f t="shared" si="15"/>
        <v>0</v>
      </c>
      <c r="I18" s="292"/>
      <c r="J18" s="290"/>
      <c r="K18" s="291">
        <f t="shared" si="16"/>
        <v>0</v>
      </c>
      <c r="L18" s="292"/>
      <c r="M18" s="290"/>
      <c r="N18" s="291">
        <f t="shared" si="17"/>
        <v>0</v>
      </c>
      <c r="O18" s="292"/>
      <c r="P18" s="290"/>
      <c r="Q18" s="291">
        <f t="shared" si="18"/>
        <v>0</v>
      </c>
      <c r="R18" s="292"/>
      <c r="S18" s="290"/>
      <c r="T18" s="291">
        <f t="shared" si="19"/>
        <v>0</v>
      </c>
      <c r="U18" s="292"/>
      <c r="V18" s="290"/>
      <c r="W18" s="226">
        <f t="shared" si="20"/>
        <v>0</v>
      </c>
      <c r="X18" s="227"/>
      <c r="Y18" s="227"/>
      <c r="Z18" s="227">
        <f t="shared" si="21"/>
        <v>0</v>
      </c>
      <c r="AA18" s="227"/>
      <c r="AB18" s="227"/>
      <c r="AC18" s="227">
        <f t="shared" si="8"/>
        <v>0</v>
      </c>
      <c r="AD18" s="227"/>
      <c r="AE18" s="227"/>
      <c r="AF18" s="227">
        <f t="shared" si="9"/>
        <v>0</v>
      </c>
      <c r="AG18" s="227">
        <v>1530.5</v>
      </c>
      <c r="AH18" s="227"/>
      <c r="AI18" s="227">
        <f t="shared" si="10"/>
        <v>1530.5</v>
      </c>
      <c r="AJ18" s="289"/>
      <c r="AK18" s="289"/>
      <c r="AL18" s="227">
        <f t="shared" si="11"/>
        <v>1530.5</v>
      </c>
      <c r="AM18" s="289"/>
      <c r="AN18" s="289"/>
      <c r="AO18" s="227">
        <f t="shared" si="12"/>
        <v>1530.5</v>
      </c>
      <c r="AP18" s="293">
        <f t="shared" si="13"/>
        <v>1530.5</v>
      </c>
      <c r="AQ18" s="290"/>
      <c r="AS18" s="75"/>
      <c r="AT18" s="2"/>
    </row>
    <row r="19" spans="1:46" s="50" customFormat="1" x14ac:dyDescent="0.25">
      <c r="A19" s="440" t="s">
        <v>1589</v>
      </c>
      <c r="B19" s="441"/>
      <c r="C19" s="441"/>
      <c r="D19" s="441"/>
      <c r="E19" s="442">
        <f t="shared" si="14"/>
        <v>0</v>
      </c>
      <c r="F19" s="448"/>
      <c r="G19" s="441"/>
      <c r="H19" s="442">
        <f t="shared" si="15"/>
        <v>0</v>
      </c>
      <c r="I19" s="443"/>
      <c r="J19" s="441"/>
      <c r="K19" s="442">
        <f t="shared" si="16"/>
        <v>0</v>
      </c>
      <c r="L19" s="443"/>
      <c r="M19" s="441"/>
      <c r="N19" s="442">
        <f t="shared" si="17"/>
        <v>0</v>
      </c>
      <c r="O19" s="443">
        <v>450</v>
      </c>
      <c r="P19" s="441"/>
      <c r="Q19" s="442">
        <f t="shared" si="18"/>
        <v>450</v>
      </c>
      <c r="R19" s="443">
        <v>2200</v>
      </c>
      <c r="S19" s="441"/>
      <c r="T19" s="442">
        <f t="shared" si="19"/>
        <v>2650</v>
      </c>
      <c r="U19" s="443">
        <v>2050</v>
      </c>
      <c r="V19" s="62"/>
      <c r="W19" s="444">
        <f t="shared" si="20"/>
        <v>4700</v>
      </c>
      <c r="X19" s="445">
        <v>450</v>
      </c>
      <c r="Y19" s="445"/>
      <c r="Z19" s="445">
        <f t="shared" si="21"/>
        <v>5150</v>
      </c>
      <c r="AA19" s="445">
        <v>2350</v>
      </c>
      <c r="AB19" s="445">
        <v>5150</v>
      </c>
      <c r="AC19" s="445">
        <f t="shared" si="8"/>
        <v>2350</v>
      </c>
      <c r="AD19" s="445">
        <v>5950</v>
      </c>
      <c r="AE19" s="445">
        <v>3600</v>
      </c>
      <c r="AF19" s="445">
        <f t="shared" si="9"/>
        <v>4700</v>
      </c>
      <c r="AG19" s="445">
        <v>8800</v>
      </c>
      <c r="AH19" s="445">
        <v>4700</v>
      </c>
      <c r="AI19" s="445">
        <f t="shared" si="10"/>
        <v>8800</v>
      </c>
      <c r="AJ19" s="446">
        <v>2100</v>
      </c>
      <c r="AK19" s="446">
        <v>5650</v>
      </c>
      <c r="AL19" s="445">
        <f t="shared" si="11"/>
        <v>5250</v>
      </c>
      <c r="AM19" s="446">
        <v>850</v>
      </c>
      <c r="AN19" s="446"/>
      <c r="AO19" s="445">
        <f t="shared" si="12"/>
        <v>6100</v>
      </c>
      <c r="AP19" s="447">
        <f t="shared" si="13"/>
        <v>6100</v>
      </c>
      <c r="AQ19" s="441"/>
      <c r="AS19" s="449"/>
      <c r="AT19" s="436"/>
    </row>
    <row r="20" spans="1:46" x14ac:dyDescent="0.25">
      <c r="A20" s="420" t="s">
        <v>1020</v>
      </c>
      <c r="B20" s="290">
        <v>530</v>
      </c>
      <c r="C20" s="290">
        <v>965</v>
      </c>
      <c r="D20" s="290"/>
      <c r="E20" s="291">
        <f t="shared" si="14"/>
        <v>1495</v>
      </c>
      <c r="F20" s="292"/>
      <c r="G20" s="290"/>
      <c r="H20" s="291">
        <f t="shared" si="15"/>
        <v>1495</v>
      </c>
      <c r="I20" s="292">
        <v>810</v>
      </c>
      <c r="J20" s="290"/>
      <c r="K20" s="291">
        <f t="shared" si="16"/>
        <v>2305</v>
      </c>
      <c r="L20" s="292"/>
      <c r="M20" s="290"/>
      <c r="N20" s="291">
        <f t="shared" si="17"/>
        <v>2305</v>
      </c>
      <c r="O20" s="292"/>
      <c r="P20" s="290"/>
      <c r="Q20" s="291">
        <f t="shared" si="18"/>
        <v>2305</v>
      </c>
      <c r="R20" s="292">
        <v>1350</v>
      </c>
      <c r="S20" s="290"/>
      <c r="T20" s="291">
        <f t="shared" si="19"/>
        <v>3655</v>
      </c>
      <c r="U20" s="292">
        <v>295</v>
      </c>
      <c r="V20" s="290"/>
      <c r="W20" s="226">
        <f t="shared" si="20"/>
        <v>3950</v>
      </c>
      <c r="X20" s="227">
        <v>1185</v>
      </c>
      <c r="Y20" s="227">
        <v>2305</v>
      </c>
      <c r="Z20" s="227">
        <f t="shared" si="21"/>
        <v>2830</v>
      </c>
      <c r="AA20" s="227"/>
      <c r="AB20" s="227"/>
      <c r="AC20" s="227">
        <f t="shared" si="8"/>
        <v>2830</v>
      </c>
      <c r="AD20" s="227">
        <v>2500</v>
      </c>
      <c r="AE20" s="227">
        <v>2830</v>
      </c>
      <c r="AF20" s="227">
        <f t="shared" si="9"/>
        <v>2500</v>
      </c>
      <c r="AG20" s="227">
        <v>2420</v>
      </c>
      <c r="AH20" s="227"/>
      <c r="AI20" s="227">
        <f t="shared" si="10"/>
        <v>4920</v>
      </c>
      <c r="AJ20" s="289">
        <v>1815</v>
      </c>
      <c r="AK20" s="289">
        <v>2480</v>
      </c>
      <c r="AL20" s="227">
        <f t="shared" si="11"/>
        <v>4255</v>
      </c>
      <c r="AM20" s="289">
        <v>1983</v>
      </c>
      <c r="AN20" s="289">
        <v>2420</v>
      </c>
      <c r="AO20" s="227">
        <f t="shared" si="12"/>
        <v>3818</v>
      </c>
      <c r="AP20" s="293">
        <f t="shared" si="13"/>
        <v>3818</v>
      </c>
      <c r="AQ20" s="290"/>
      <c r="AS20" s="75"/>
      <c r="AT20" s="2"/>
    </row>
    <row r="21" spans="1:46" x14ac:dyDescent="0.25">
      <c r="A21" s="420" t="s">
        <v>1585</v>
      </c>
      <c r="B21" s="290">
        <v>1340</v>
      </c>
      <c r="C21" s="290">
        <v>1150</v>
      </c>
      <c r="D21" s="290"/>
      <c r="E21" s="291">
        <f t="shared" si="14"/>
        <v>2490</v>
      </c>
      <c r="F21" s="292">
        <v>1075</v>
      </c>
      <c r="G21" s="290"/>
      <c r="H21" s="291">
        <f t="shared" si="15"/>
        <v>3565</v>
      </c>
      <c r="I21" s="292">
        <v>700</v>
      </c>
      <c r="J21" s="290"/>
      <c r="K21" s="291">
        <f t="shared" si="16"/>
        <v>4265</v>
      </c>
      <c r="L21" s="292">
        <v>685</v>
      </c>
      <c r="M21" s="290"/>
      <c r="N21" s="291">
        <f t="shared" si="17"/>
        <v>4950</v>
      </c>
      <c r="O21" s="292">
        <v>1323</v>
      </c>
      <c r="P21" s="290">
        <v>1340</v>
      </c>
      <c r="Q21" s="291">
        <f t="shared" si="18"/>
        <v>4933</v>
      </c>
      <c r="R21" s="292">
        <v>728</v>
      </c>
      <c r="S21" s="290"/>
      <c r="T21" s="291">
        <f t="shared" si="19"/>
        <v>5661</v>
      </c>
      <c r="U21" s="292">
        <v>1038</v>
      </c>
      <c r="V21" s="56"/>
      <c r="W21" s="226">
        <f t="shared" si="20"/>
        <v>6699</v>
      </c>
      <c r="X21" s="227"/>
      <c r="Y21" s="227">
        <v>2925</v>
      </c>
      <c r="Z21" s="227">
        <f t="shared" si="21"/>
        <v>3774</v>
      </c>
      <c r="AA21" s="227">
        <v>2236</v>
      </c>
      <c r="AB21" s="227"/>
      <c r="AC21" s="227">
        <f t="shared" si="8"/>
        <v>6010</v>
      </c>
      <c r="AD21" s="227">
        <v>1035</v>
      </c>
      <c r="AE21" s="227"/>
      <c r="AF21" s="227">
        <f t="shared" si="9"/>
        <v>7045</v>
      </c>
      <c r="AG21" s="227">
        <v>980</v>
      </c>
      <c r="AH21" s="227">
        <v>3046</v>
      </c>
      <c r="AI21" s="227">
        <f t="shared" si="10"/>
        <v>4979</v>
      </c>
      <c r="AJ21" s="289">
        <v>890</v>
      </c>
      <c r="AK21" s="289">
        <v>2964</v>
      </c>
      <c r="AL21" s="227">
        <f t="shared" si="11"/>
        <v>2905</v>
      </c>
      <c r="AM21" s="289"/>
      <c r="AN21" s="289">
        <v>2015</v>
      </c>
      <c r="AO21" s="227">
        <f t="shared" si="12"/>
        <v>890</v>
      </c>
      <c r="AP21" s="293">
        <f t="shared" si="13"/>
        <v>890</v>
      </c>
      <c r="AQ21" s="290"/>
      <c r="AS21" s="75"/>
      <c r="AT21" s="2"/>
    </row>
    <row r="22" spans="1:46" x14ac:dyDescent="0.25">
      <c r="A22" s="420" t="s">
        <v>1579</v>
      </c>
      <c r="B22" s="290"/>
      <c r="C22" s="290">
        <v>1575</v>
      </c>
      <c r="D22" s="290"/>
      <c r="E22" s="291">
        <f t="shared" si="14"/>
        <v>1575</v>
      </c>
      <c r="F22" s="292">
        <v>1575</v>
      </c>
      <c r="G22" s="290"/>
      <c r="H22" s="291">
        <f t="shared" si="15"/>
        <v>3150</v>
      </c>
      <c r="I22" s="292"/>
      <c r="J22" s="290"/>
      <c r="K22" s="291">
        <f t="shared" si="16"/>
        <v>3150</v>
      </c>
      <c r="L22" s="292"/>
      <c r="M22" s="290"/>
      <c r="N22" s="291">
        <f t="shared" si="17"/>
        <v>3150</v>
      </c>
      <c r="O22" s="292"/>
      <c r="P22" s="290"/>
      <c r="Q22" s="291">
        <f t="shared" si="18"/>
        <v>3150</v>
      </c>
      <c r="R22" s="292"/>
      <c r="S22" s="290"/>
      <c r="T22" s="291">
        <f t="shared" si="19"/>
        <v>3150</v>
      </c>
      <c r="U22" s="292"/>
      <c r="V22" s="290"/>
      <c r="W22" s="226">
        <f t="shared" si="20"/>
        <v>3150</v>
      </c>
      <c r="X22" s="227"/>
      <c r="Y22" s="227"/>
      <c r="Z22" s="227">
        <f t="shared" si="21"/>
        <v>3150</v>
      </c>
      <c r="AA22" s="227"/>
      <c r="AB22" s="227"/>
      <c r="AC22" s="227">
        <f t="shared" si="8"/>
        <v>3150</v>
      </c>
      <c r="AD22" s="227"/>
      <c r="AE22" s="227"/>
      <c r="AF22" s="227">
        <f t="shared" si="9"/>
        <v>3150</v>
      </c>
      <c r="AG22" s="227"/>
      <c r="AH22" s="227"/>
      <c r="AI22" s="227">
        <f t="shared" si="10"/>
        <v>3150</v>
      </c>
      <c r="AJ22" s="289">
        <v>-3150</v>
      </c>
      <c r="AK22" s="289"/>
      <c r="AL22" s="227">
        <f t="shared" si="11"/>
        <v>0</v>
      </c>
      <c r="AM22" s="289"/>
      <c r="AN22" s="289"/>
      <c r="AO22" s="227">
        <f t="shared" si="12"/>
        <v>0</v>
      </c>
      <c r="AP22" s="293">
        <f t="shared" si="13"/>
        <v>0</v>
      </c>
      <c r="AQ22" s="290"/>
      <c r="AS22" s="75"/>
      <c r="AT22" s="2"/>
    </row>
    <row r="23" spans="1:46" x14ac:dyDescent="0.25">
      <c r="A23" s="420" t="s">
        <v>1600</v>
      </c>
      <c r="B23" s="290">
        <v>600</v>
      </c>
      <c r="C23" s="290">
        <v>0</v>
      </c>
      <c r="D23" s="290">
        <v>600</v>
      </c>
      <c r="E23" s="291">
        <f t="shared" si="14"/>
        <v>0</v>
      </c>
      <c r="F23" s="292"/>
      <c r="G23" s="290"/>
      <c r="H23" s="291">
        <f t="shared" si="15"/>
        <v>0</v>
      </c>
      <c r="I23" s="292"/>
      <c r="J23" s="290"/>
      <c r="K23" s="291">
        <f t="shared" si="16"/>
        <v>0</v>
      </c>
      <c r="L23" s="292"/>
      <c r="M23" s="290"/>
      <c r="N23" s="291">
        <f t="shared" si="17"/>
        <v>0</v>
      </c>
      <c r="O23" s="292">
        <v>2500</v>
      </c>
      <c r="P23" s="290">
        <v>2500</v>
      </c>
      <c r="Q23" s="291">
        <f t="shared" si="18"/>
        <v>0</v>
      </c>
      <c r="R23" s="292">
        <v>2500</v>
      </c>
      <c r="S23" s="290">
        <v>2500</v>
      </c>
      <c r="T23" s="291">
        <f t="shared" si="19"/>
        <v>0</v>
      </c>
      <c r="U23" s="292">
        <v>2500</v>
      </c>
      <c r="V23" s="56"/>
      <c r="W23" s="226">
        <f t="shared" si="20"/>
        <v>2500</v>
      </c>
      <c r="X23" s="227">
        <v>2500</v>
      </c>
      <c r="Y23" s="227">
        <v>5000</v>
      </c>
      <c r="Z23" s="227">
        <f t="shared" si="21"/>
        <v>0</v>
      </c>
      <c r="AA23" s="227"/>
      <c r="AB23" s="227"/>
      <c r="AC23" s="227">
        <f t="shared" si="8"/>
        <v>0</v>
      </c>
      <c r="AD23" s="227">
        <v>3550</v>
      </c>
      <c r="AE23" s="227"/>
      <c r="AF23" s="227">
        <f t="shared" si="9"/>
        <v>3550</v>
      </c>
      <c r="AG23" s="227"/>
      <c r="AH23" s="227"/>
      <c r="AI23" s="227">
        <f t="shared" si="10"/>
        <v>3550</v>
      </c>
      <c r="AJ23" s="289"/>
      <c r="AK23" s="289">
        <v>3550</v>
      </c>
      <c r="AL23" s="227">
        <f t="shared" si="11"/>
        <v>0</v>
      </c>
      <c r="AM23" s="289"/>
      <c r="AN23" s="289"/>
      <c r="AO23" s="227">
        <f t="shared" si="12"/>
        <v>0</v>
      </c>
      <c r="AP23" s="293">
        <f t="shared" si="13"/>
        <v>0</v>
      </c>
      <c r="AQ23" s="290"/>
      <c r="AS23" s="75"/>
      <c r="AT23" s="2"/>
    </row>
    <row r="24" spans="1:46" x14ac:dyDescent="0.25">
      <c r="A24" s="420" t="s">
        <v>1578</v>
      </c>
      <c r="B24" s="290">
        <v>1638</v>
      </c>
      <c r="C24" s="290">
        <v>1071</v>
      </c>
      <c r="D24" s="290"/>
      <c r="E24" s="291">
        <f t="shared" si="14"/>
        <v>2709</v>
      </c>
      <c r="F24" s="292"/>
      <c r="G24" s="290"/>
      <c r="H24" s="291">
        <f t="shared" si="15"/>
        <v>2709</v>
      </c>
      <c r="I24" s="292">
        <v>1496.25</v>
      </c>
      <c r="J24" s="290"/>
      <c r="K24" s="291">
        <f t="shared" si="16"/>
        <v>4205.25</v>
      </c>
      <c r="L24" s="292"/>
      <c r="M24" s="290">
        <v>2709</v>
      </c>
      <c r="N24" s="291">
        <f t="shared" si="17"/>
        <v>1496.25</v>
      </c>
      <c r="O24" s="292">
        <v>2362.5</v>
      </c>
      <c r="P24" s="290"/>
      <c r="Q24" s="291">
        <f t="shared" si="18"/>
        <v>3858.75</v>
      </c>
      <c r="R24" s="292">
        <v>840</v>
      </c>
      <c r="S24" s="290"/>
      <c r="T24" s="291">
        <f t="shared" si="19"/>
        <v>4698.75</v>
      </c>
      <c r="U24" s="292"/>
      <c r="V24" s="58"/>
      <c r="W24" s="226">
        <f t="shared" si="20"/>
        <v>4698.75</v>
      </c>
      <c r="X24" s="227">
        <v>2100</v>
      </c>
      <c r="Y24" s="227">
        <v>1496.25</v>
      </c>
      <c r="Z24" s="227">
        <f t="shared" si="21"/>
        <v>5302.5</v>
      </c>
      <c r="AA24" s="227"/>
      <c r="AB24" s="227"/>
      <c r="AC24" s="227">
        <f t="shared" si="8"/>
        <v>5302.5</v>
      </c>
      <c r="AD24" s="227">
        <v>630</v>
      </c>
      <c r="AE24" s="227">
        <v>3202.5</v>
      </c>
      <c r="AF24" s="227">
        <f t="shared" si="9"/>
        <v>2730</v>
      </c>
      <c r="AG24" s="227">
        <v>1354.5</v>
      </c>
      <c r="AH24" s="227">
        <v>2730</v>
      </c>
      <c r="AI24" s="227">
        <f t="shared" si="10"/>
        <v>1354.5</v>
      </c>
      <c r="AJ24" s="289">
        <v>1407</v>
      </c>
      <c r="AK24" s="289">
        <v>1354.5</v>
      </c>
      <c r="AL24" s="227">
        <f t="shared" si="11"/>
        <v>1407</v>
      </c>
      <c r="AM24" s="289">
        <v>2745.75</v>
      </c>
      <c r="AN24" s="289"/>
      <c r="AO24" s="227">
        <f t="shared" si="12"/>
        <v>4152.75</v>
      </c>
      <c r="AP24" s="293">
        <f t="shared" si="13"/>
        <v>4152.75</v>
      </c>
      <c r="AQ24" s="290"/>
      <c r="AS24" s="75"/>
      <c r="AT24" s="2"/>
    </row>
    <row r="25" spans="1:46" x14ac:dyDescent="0.25">
      <c r="A25" s="420" t="s">
        <v>1586</v>
      </c>
      <c r="B25" s="290">
        <v>650</v>
      </c>
      <c r="C25" s="290">
        <v>2480</v>
      </c>
      <c r="D25" s="290"/>
      <c r="E25" s="291">
        <f t="shared" si="14"/>
        <v>3130</v>
      </c>
      <c r="F25" s="292">
        <v>1635</v>
      </c>
      <c r="G25" s="290"/>
      <c r="H25" s="291">
        <f t="shared" si="15"/>
        <v>4765</v>
      </c>
      <c r="I25" s="292"/>
      <c r="J25" s="290"/>
      <c r="K25" s="291">
        <f t="shared" si="16"/>
        <v>4765</v>
      </c>
      <c r="L25" s="292">
        <v>350</v>
      </c>
      <c r="M25" s="290">
        <v>3130</v>
      </c>
      <c r="N25" s="291">
        <f t="shared" si="17"/>
        <v>1985</v>
      </c>
      <c r="O25" s="292"/>
      <c r="P25" s="290"/>
      <c r="Q25" s="291">
        <f t="shared" si="18"/>
        <v>1985</v>
      </c>
      <c r="R25" s="292"/>
      <c r="S25" s="290"/>
      <c r="T25" s="291">
        <f t="shared" si="19"/>
        <v>1985</v>
      </c>
      <c r="U25" s="292"/>
      <c r="V25" s="290"/>
      <c r="W25" s="226">
        <f t="shared" si="20"/>
        <v>1985</v>
      </c>
      <c r="X25" s="227"/>
      <c r="Y25" s="227"/>
      <c r="Z25" s="227">
        <f t="shared" si="21"/>
        <v>1985</v>
      </c>
      <c r="AA25" s="227"/>
      <c r="AB25" s="227"/>
      <c r="AC25" s="227">
        <f t="shared" si="8"/>
        <v>1985</v>
      </c>
      <c r="AD25" s="227"/>
      <c r="AE25" s="227"/>
      <c r="AF25" s="227">
        <f t="shared" si="9"/>
        <v>1985</v>
      </c>
      <c r="AG25" s="227"/>
      <c r="AH25" s="227"/>
      <c r="AI25" s="227">
        <f t="shared" si="10"/>
        <v>1985</v>
      </c>
      <c r="AJ25" s="289"/>
      <c r="AK25" s="289">
        <v>1985</v>
      </c>
      <c r="AL25" s="227">
        <f t="shared" si="11"/>
        <v>0</v>
      </c>
      <c r="AM25" s="289">
        <v>700</v>
      </c>
      <c r="AN25" s="289"/>
      <c r="AO25" s="227">
        <f t="shared" si="12"/>
        <v>700</v>
      </c>
      <c r="AP25" s="293">
        <f t="shared" si="13"/>
        <v>700</v>
      </c>
      <c r="AQ25" s="290"/>
      <c r="AS25" s="75"/>
      <c r="AT25" s="2"/>
    </row>
    <row r="26" spans="1:46" x14ac:dyDescent="0.25">
      <c r="A26" s="420" t="s">
        <v>1584</v>
      </c>
      <c r="B26" s="290"/>
      <c r="C26" s="290">
        <v>300</v>
      </c>
      <c r="D26" s="290"/>
      <c r="E26" s="291">
        <f t="shared" si="14"/>
        <v>300</v>
      </c>
      <c r="F26" s="292">
        <v>248</v>
      </c>
      <c r="G26" s="290"/>
      <c r="H26" s="291">
        <f t="shared" si="15"/>
        <v>548</v>
      </c>
      <c r="I26" s="292">
        <v>838.5</v>
      </c>
      <c r="J26" s="290"/>
      <c r="K26" s="291">
        <f t="shared" si="16"/>
        <v>1386.5</v>
      </c>
      <c r="L26" s="292">
        <v>105.4</v>
      </c>
      <c r="M26" s="290"/>
      <c r="N26" s="291">
        <f t="shared" si="17"/>
        <v>1491.9</v>
      </c>
      <c r="O26" s="292">
        <v>2313</v>
      </c>
      <c r="P26" s="290"/>
      <c r="Q26" s="291">
        <f t="shared" si="18"/>
        <v>3804.9</v>
      </c>
      <c r="R26" s="292">
        <v>1164</v>
      </c>
      <c r="S26" s="290"/>
      <c r="T26" s="291">
        <f t="shared" si="19"/>
        <v>4968.8999999999996</v>
      </c>
      <c r="U26" s="292">
        <v>59</v>
      </c>
      <c r="V26" s="290">
        <v>1822.9</v>
      </c>
      <c r="W26" s="226">
        <f t="shared" si="20"/>
        <v>3204.9999999999995</v>
      </c>
      <c r="X26" s="227"/>
      <c r="Y26" s="227"/>
      <c r="Z26" s="227">
        <f t="shared" si="21"/>
        <v>3204.9999999999995</v>
      </c>
      <c r="AA26" s="227">
        <v>1726</v>
      </c>
      <c r="AB26" s="227"/>
      <c r="AC26" s="227">
        <f t="shared" si="8"/>
        <v>4931</v>
      </c>
      <c r="AD26" s="227">
        <v>1571</v>
      </c>
      <c r="AE26" s="227">
        <v>3069</v>
      </c>
      <c r="AF26" s="227">
        <f t="shared" si="9"/>
        <v>3433</v>
      </c>
      <c r="AG26" s="227"/>
      <c r="AH26" s="227"/>
      <c r="AI26" s="227">
        <f t="shared" si="10"/>
        <v>3433</v>
      </c>
      <c r="AJ26" s="289">
        <v>-88.9</v>
      </c>
      <c r="AK26" s="289">
        <v>1973.6</v>
      </c>
      <c r="AL26" s="227">
        <f t="shared" si="11"/>
        <v>1370.5</v>
      </c>
      <c r="AM26" s="289"/>
      <c r="AN26" s="289"/>
      <c r="AO26" s="227">
        <f t="shared" si="12"/>
        <v>1370.5</v>
      </c>
      <c r="AP26" s="293">
        <f t="shared" si="13"/>
        <v>1370.5</v>
      </c>
      <c r="AQ26" s="290"/>
      <c r="AS26" s="75"/>
      <c r="AT26" s="2"/>
    </row>
    <row r="27" spans="1:46" x14ac:dyDescent="0.25">
      <c r="A27" s="420" t="s">
        <v>1596</v>
      </c>
      <c r="B27" s="290"/>
      <c r="C27" s="290"/>
      <c r="D27" s="290"/>
      <c r="E27" s="291">
        <f t="shared" si="14"/>
        <v>0</v>
      </c>
      <c r="F27" s="292"/>
      <c r="G27" s="290"/>
      <c r="H27" s="291">
        <f t="shared" si="15"/>
        <v>0</v>
      </c>
      <c r="I27" s="292"/>
      <c r="J27" s="290"/>
      <c r="K27" s="291">
        <f t="shared" si="16"/>
        <v>0</v>
      </c>
      <c r="L27" s="292"/>
      <c r="M27" s="290"/>
      <c r="N27" s="291">
        <f t="shared" si="17"/>
        <v>0</v>
      </c>
      <c r="O27" s="292">
        <v>798</v>
      </c>
      <c r="P27" s="290"/>
      <c r="Q27" s="291">
        <f t="shared" si="18"/>
        <v>798</v>
      </c>
      <c r="R27" s="292">
        <v>829.5</v>
      </c>
      <c r="S27" s="290"/>
      <c r="T27" s="291">
        <f t="shared" si="19"/>
        <v>1627.5</v>
      </c>
      <c r="U27" s="292">
        <v>1039.5</v>
      </c>
      <c r="V27" s="290"/>
      <c r="W27" s="226">
        <f t="shared" si="20"/>
        <v>2667</v>
      </c>
      <c r="X27" s="227">
        <v>1690.5</v>
      </c>
      <c r="Y27" s="227">
        <v>1291.5</v>
      </c>
      <c r="Z27" s="227">
        <f t="shared" si="21"/>
        <v>3066</v>
      </c>
      <c r="AA27" s="227">
        <v>672</v>
      </c>
      <c r="AB27" s="227"/>
      <c r="AC27" s="227">
        <f t="shared" si="8"/>
        <v>3738</v>
      </c>
      <c r="AD27" s="227">
        <v>1039.5</v>
      </c>
      <c r="AE27" s="227">
        <v>2730</v>
      </c>
      <c r="AF27" s="227">
        <f t="shared" si="9"/>
        <v>2047.5</v>
      </c>
      <c r="AG27" s="227">
        <v>1102.5</v>
      </c>
      <c r="AH27" s="227"/>
      <c r="AI27" s="227">
        <f t="shared" si="10"/>
        <v>3150</v>
      </c>
      <c r="AJ27" s="289">
        <v>672</v>
      </c>
      <c r="AK27" s="289">
        <v>2047.5</v>
      </c>
      <c r="AL27" s="227">
        <f t="shared" si="11"/>
        <v>1774.5</v>
      </c>
      <c r="AM27" s="289">
        <v>577.5</v>
      </c>
      <c r="AN27" s="289"/>
      <c r="AO27" s="227">
        <f t="shared" si="12"/>
        <v>2352</v>
      </c>
      <c r="AP27" s="293">
        <f t="shared" si="13"/>
        <v>2352</v>
      </c>
      <c r="AQ27" s="290"/>
      <c r="AS27" s="75"/>
      <c r="AT27" s="2"/>
    </row>
    <row r="28" spans="1:46" x14ac:dyDescent="0.25">
      <c r="A28" s="420" t="s">
        <v>1029</v>
      </c>
      <c r="B28" s="290">
        <v>1550</v>
      </c>
      <c r="C28" s="290"/>
      <c r="D28" s="290"/>
      <c r="E28" s="291">
        <f t="shared" si="14"/>
        <v>1550</v>
      </c>
      <c r="F28" s="292"/>
      <c r="G28" s="290"/>
      <c r="H28" s="291">
        <f t="shared" si="15"/>
        <v>1550</v>
      </c>
      <c r="I28" s="292"/>
      <c r="J28" s="290"/>
      <c r="K28" s="291">
        <f t="shared" si="16"/>
        <v>1550</v>
      </c>
      <c r="L28" s="292"/>
      <c r="M28" s="290"/>
      <c r="N28" s="291">
        <f t="shared" si="17"/>
        <v>1550</v>
      </c>
      <c r="O28" s="292"/>
      <c r="P28" s="290"/>
      <c r="Q28" s="291">
        <f t="shared" si="18"/>
        <v>1550</v>
      </c>
      <c r="R28" s="292"/>
      <c r="S28" s="290"/>
      <c r="T28" s="291">
        <f t="shared" si="19"/>
        <v>1550</v>
      </c>
      <c r="U28" s="292"/>
      <c r="V28" s="290"/>
      <c r="W28" s="226">
        <f t="shared" si="20"/>
        <v>1550</v>
      </c>
      <c r="X28" s="227"/>
      <c r="Y28" s="227"/>
      <c r="Z28" s="227">
        <f t="shared" si="21"/>
        <v>1550</v>
      </c>
      <c r="AA28" s="227"/>
      <c r="AB28" s="227"/>
      <c r="AC28" s="227">
        <f t="shared" si="8"/>
        <v>1550</v>
      </c>
      <c r="AD28" s="227"/>
      <c r="AE28" s="227"/>
      <c r="AF28" s="227">
        <f t="shared" si="9"/>
        <v>1550</v>
      </c>
      <c r="AG28" s="227"/>
      <c r="AH28" s="227"/>
      <c r="AI28" s="227">
        <f t="shared" si="10"/>
        <v>1550</v>
      </c>
      <c r="AJ28" s="289"/>
      <c r="AK28" s="289"/>
      <c r="AL28" s="227">
        <f t="shared" si="11"/>
        <v>1550</v>
      </c>
      <c r="AM28" s="289">
        <v>100000</v>
      </c>
      <c r="AN28" s="289">
        <v>9550</v>
      </c>
      <c r="AO28" s="227">
        <f t="shared" si="12"/>
        <v>92000</v>
      </c>
      <c r="AP28" s="293">
        <f t="shared" si="13"/>
        <v>0</v>
      </c>
      <c r="AQ28" s="290">
        <v>92000</v>
      </c>
      <c r="AS28" s="75"/>
      <c r="AT28" s="2"/>
    </row>
    <row r="29" spans="1:46" x14ac:dyDescent="0.25">
      <c r="A29" s="420" t="s">
        <v>1016</v>
      </c>
      <c r="B29" s="290">
        <v>4411</v>
      </c>
      <c r="C29" s="290">
        <v>2580</v>
      </c>
      <c r="D29" s="290"/>
      <c r="E29" s="291">
        <f t="shared" si="14"/>
        <v>6991</v>
      </c>
      <c r="F29" s="292"/>
      <c r="G29" s="290"/>
      <c r="H29" s="291">
        <f t="shared" si="15"/>
        <v>6991</v>
      </c>
      <c r="I29" s="292">
        <v>985</v>
      </c>
      <c r="J29" s="290">
        <v>4411</v>
      </c>
      <c r="K29" s="291">
        <f t="shared" si="16"/>
        <v>3565</v>
      </c>
      <c r="L29" s="292">
        <v>495</v>
      </c>
      <c r="M29" s="290"/>
      <c r="N29" s="291">
        <f t="shared" si="17"/>
        <v>4060</v>
      </c>
      <c r="O29" s="292"/>
      <c r="P29" s="290"/>
      <c r="Q29" s="291">
        <f t="shared" si="18"/>
        <v>4060</v>
      </c>
      <c r="R29" s="292"/>
      <c r="S29" s="290"/>
      <c r="T29" s="291">
        <f t="shared" si="19"/>
        <v>4060</v>
      </c>
      <c r="U29" s="292"/>
      <c r="V29" s="290">
        <v>2580</v>
      </c>
      <c r="W29" s="226">
        <f t="shared" si="20"/>
        <v>1480</v>
      </c>
      <c r="X29" s="227"/>
      <c r="Y29" s="227"/>
      <c r="Z29" s="227">
        <f t="shared" si="21"/>
        <v>1480</v>
      </c>
      <c r="AA29" s="227"/>
      <c r="AB29" s="227"/>
      <c r="AC29" s="227">
        <f t="shared" si="8"/>
        <v>1480</v>
      </c>
      <c r="AD29" s="227"/>
      <c r="AE29" s="227"/>
      <c r="AF29" s="227">
        <f t="shared" si="9"/>
        <v>1480</v>
      </c>
      <c r="AG29" s="227"/>
      <c r="AH29" s="227">
        <v>1480</v>
      </c>
      <c r="AI29" s="227">
        <f t="shared" si="10"/>
        <v>0</v>
      </c>
      <c r="AJ29" s="289"/>
      <c r="AK29" s="289"/>
      <c r="AL29" s="227">
        <f t="shared" si="11"/>
        <v>0</v>
      </c>
      <c r="AM29" s="289"/>
      <c r="AN29" s="289"/>
      <c r="AO29" s="227">
        <f t="shared" si="12"/>
        <v>0</v>
      </c>
      <c r="AP29" s="293">
        <f t="shared" si="13"/>
        <v>0</v>
      </c>
      <c r="AQ29" s="290"/>
      <c r="AS29" s="75"/>
      <c r="AT29" s="2"/>
    </row>
    <row r="30" spans="1:46" x14ac:dyDescent="0.25">
      <c r="A30" s="420" t="s">
        <v>1037</v>
      </c>
      <c r="B30" s="290">
        <v>1545</v>
      </c>
      <c r="C30" s="290"/>
      <c r="D30" s="290"/>
      <c r="E30" s="291">
        <f t="shared" si="14"/>
        <v>1545</v>
      </c>
      <c r="F30" s="292"/>
      <c r="G30" s="290"/>
      <c r="H30" s="291">
        <f t="shared" si="15"/>
        <v>1545</v>
      </c>
      <c r="I30" s="292">
        <v>935</v>
      </c>
      <c r="J30" s="290"/>
      <c r="K30" s="291">
        <f t="shared" si="16"/>
        <v>2480</v>
      </c>
      <c r="L30" s="292">
        <v>305</v>
      </c>
      <c r="M30" s="290">
        <v>1545</v>
      </c>
      <c r="N30" s="291">
        <f t="shared" si="17"/>
        <v>1240</v>
      </c>
      <c r="O30" s="292">
        <v>2262</v>
      </c>
      <c r="P30" s="290"/>
      <c r="Q30" s="291">
        <f t="shared" si="18"/>
        <v>3502</v>
      </c>
      <c r="R30" s="292">
        <v>1281</v>
      </c>
      <c r="S30" s="290">
        <v>1240</v>
      </c>
      <c r="T30" s="291">
        <f t="shared" si="19"/>
        <v>3543</v>
      </c>
      <c r="U30" s="292"/>
      <c r="V30" s="290"/>
      <c r="W30" s="226">
        <f t="shared" si="20"/>
        <v>3543</v>
      </c>
      <c r="X30" s="227">
        <v>910</v>
      </c>
      <c r="Y30" s="227">
        <v>2262</v>
      </c>
      <c r="Z30" s="227">
        <f t="shared" si="21"/>
        <v>2191</v>
      </c>
      <c r="AA30" s="227">
        <v>1440</v>
      </c>
      <c r="AB30" s="227"/>
      <c r="AC30" s="227">
        <f t="shared" si="8"/>
        <v>3631</v>
      </c>
      <c r="AD30" s="227"/>
      <c r="AE30" s="227">
        <v>2191</v>
      </c>
      <c r="AF30" s="227">
        <f t="shared" si="9"/>
        <v>1440</v>
      </c>
      <c r="AG30" s="227">
        <v>946</v>
      </c>
      <c r="AH30" s="227">
        <v>1440</v>
      </c>
      <c r="AI30" s="227">
        <f t="shared" si="10"/>
        <v>946</v>
      </c>
      <c r="AJ30" s="289">
        <v>1220</v>
      </c>
      <c r="AK30" s="289">
        <v>946</v>
      </c>
      <c r="AL30" s="227">
        <f t="shared" si="11"/>
        <v>1220</v>
      </c>
      <c r="AM30" s="289">
        <v>1055</v>
      </c>
      <c r="AN30" s="289">
        <v>1220</v>
      </c>
      <c r="AO30" s="227">
        <f t="shared" si="12"/>
        <v>1055</v>
      </c>
      <c r="AP30" s="293">
        <f t="shared" si="13"/>
        <v>1055</v>
      </c>
      <c r="AQ30" s="290"/>
    </row>
    <row r="31" spans="1:46" x14ac:dyDescent="0.25">
      <c r="A31" s="420" t="s">
        <v>1590</v>
      </c>
      <c r="B31" s="290">
        <v>283.5</v>
      </c>
      <c r="C31" s="290">
        <v>393.75</v>
      </c>
      <c r="D31" s="290"/>
      <c r="E31" s="291">
        <f t="shared" si="14"/>
        <v>677.25</v>
      </c>
      <c r="F31" s="292"/>
      <c r="G31" s="290"/>
      <c r="H31" s="291">
        <f t="shared" si="15"/>
        <v>677.25</v>
      </c>
      <c r="I31" s="292">
        <v>462</v>
      </c>
      <c r="J31" s="290"/>
      <c r="K31" s="291">
        <f t="shared" si="16"/>
        <v>1139.25</v>
      </c>
      <c r="L31" s="292"/>
      <c r="M31" s="290"/>
      <c r="N31" s="291">
        <f t="shared" si="17"/>
        <v>1139.25</v>
      </c>
      <c r="O31" s="292">
        <v>498.75</v>
      </c>
      <c r="P31" s="290">
        <v>1139.25</v>
      </c>
      <c r="Q31" s="291">
        <f t="shared" si="18"/>
        <v>498.75</v>
      </c>
      <c r="R31" s="292">
        <v>283.5</v>
      </c>
      <c r="S31" s="290"/>
      <c r="T31" s="291">
        <f t="shared" si="19"/>
        <v>782.25</v>
      </c>
      <c r="U31" s="292"/>
      <c r="V31" s="290"/>
      <c r="W31" s="226">
        <f t="shared" si="20"/>
        <v>782.25</v>
      </c>
      <c r="X31" s="227">
        <v>210</v>
      </c>
      <c r="Y31" s="227">
        <v>782.25</v>
      </c>
      <c r="Z31" s="227">
        <f t="shared" si="21"/>
        <v>210</v>
      </c>
      <c r="AA31" s="227"/>
      <c r="AB31" s="227"/>
      <c r="AC31" s="227">
        <f t="shared" si="8"/>
        <v>210</v>
      </c>
      <c r="AD31" s="227">
        <v>1349.25</v>
      </c>
      <c r="AE31" s="227"/>
      <c r="AF31" s="227">
        <f t="shared" si="9"/>
        <v>1559.25</v>
      </c>
      <c r="AG31" s="227"/>
      <c r="AH31" s="227"/>
      <c r="AI31" s="227">
        <f t="shared" si="10"/>
        <v>1559.25</v>
      </c>
      <c r="AJ31" s="289">
        <v>288.75</v>
      </c>
      <c r="AK31" s="289">
        <v>1349.25</v>
      </c>
      <c r="AL31" s="227">
        <f t="shared" si="11"/>
        <v>498.75</v>
      </c>
      <c r="AM31" s="289">
        <v>708.75</v>
      </c>
      <c r="AN31" s="289"/>
      <c r="AO31" s="227">
        <f t="shared" si="12"/>
        <v>1207.5</v>
      </c>
      <c r="AP31" s="293">
        <f t="shared" si="13"/>
        <v>1207.5</v>
      </c>
      <c r="AQ31" s="290"/>
    </row>
    <row r="32" spans="1:46" x14ac:dyDescent="0.25">
      <c r="A32" s="420" t="s">
        <v>1028</v>
      </c>
      <c r="B32" s="290"/>
      <c r="C32" s="290"/>
      <c r="D32" s="290"/>
      <c r="E32" s="291">
        <f t="shared" si="14"/>
        <v>0</v>
      </c>
      <c r="F32" s="292">
        <v>658</v>
      </c>
      <c r="G32" s="290"/>
      <c r="H32" s="291">
        <f t="shared" si="15"/>
        <v>658</v>
      </c>
      <c r="I32" s="292"/>
      <c r="J32" s="290"/>
      <c r="K32" s="291">
        <f t="shared" si="16"/>
        <v>658</v>
      </c>
      <c r="L32" s="292">
        <v>646.79999999999995</v>
      </c>
      <c r="M32" s="290">
        <v>658</v>
      </c>
      <c r="N32" s="291">
        <f t="shared" si="17"/>
        <v>646.79999999999995</v>
      </c>
      <c r="O32" s="292">
        <v>1184.4000000000001</v>
      </c>
      <c r="P32" s="290"/>
      <c r="Q32" s="291">
        <f t="shared" si="18"/>
        <v>1831.2</v>
      </c>
      <c r="R32" s="292">
        <v>761.25</v>
      </c>
      <c r="S32" s="290">
        <v>1831.2</v>
      </c>
      <c r="T32" s="291">
        <f t="shared" si="19"/>
        <v>761.24999999999977</v>
      </c>
      <c r="U32" s="292">
        <v>609</v>
      </c>
      <c r="V32" s="290"/>
      <c r="W32" s="226">
        <f t="shared" si="20"/>
        <v>1370.2499999999998</v>
      </c>
      <c r="X32" s="227">
        <v>1082.9100000000001</v>
      </c>
      <c r="Y32" s="227">
        <v>1849.05</v>
      </c>
      <c r="Z32" s="227">
        <f t="shared" si="21"/>
        <v>604.1099999999999</v>
      </c>
      <c r="AA32" s="227">
        <v>462.36</v>
      </c>
      <c r="AB32" s="227">
        <v>604.11</v>
      </c>
      <c r="AC32" s="227">
        <f t="shared" si="8"/>
        <v>462.35999999999979</v>
      </c>
      <c r="AD32" s="227">
        <v>578.80999999999995</v>
      </c>
      <c r="AE32" s="227"/>
      <c r="AF32" s="227">
        <f t="shared" si="9"/>
        <v>1041.1699999999996</v>
      </c>
      <c r="AG32" s="227">
        <v>531.30999999999995</v>
      </c>
      <c r="AH32" s="227">
        <v>1041.17</v>
      </c>
      <c r="AI32" s="227">
        <f t="shared" si="10"/>
        <v>531.30999999999949</v>
      </c>
      <c r="AJ32" s="289">
        <v>935.37</v>
      </c>
      <c r="AK32" s="289">
        <v>531.30999999999995</v>
      </c>
      <c r="AL32" s="227">
        <f t="shared" si="11"/>
        <v>935.36999999999944</v>
      </c>
      <c r="AM32" s="289">
        <v>959.7</v>
      </c>
      <c r="AN32" s="289"/>
      <c r="AO32" s="227">
        <f t="shared" si="12"/>
        <v>1895.0699999999995</v>
      </c>
      <c r="AP32" s="293">
        <f t="shared" si="13"/>
        <v>1895.0699999999995</v>
      </c>
      <c r="AQ32" s="290"/>
    </row>
    <row r="33" spans="1:46" x14ac:dyDescent="0.25">
      <c r="A33" s="420" t="s">
        <v>1599</v>
      </c>
      <c r="B33" s="290">
        <v>5150.25</v>
      </c>
      <c r="C33" s="290">
        <v>3549</v>
      </c>
      <c r="D33" s="290"/>
      <c r="E33" s="291">
        <f t="shared" si="14"/>
        <v>8699.25</v>
      </c>
      <c r="F33" s="292">
        <v>2289</v>
      </c>
      <c r="G33" s="290">
        <v>3638.25</v>
      </c>
      <c r="H33" s="291">
        <f t="shared" si="15"/>
        <v>7350</v>
      </c>
      <c r="I33" s="292"/>
      <c r="J33" s="290"/>
      <c r="K33" s="291">
        <f t="shared" si="16"/>
        <v>7350</v>
      </c>
      <c r="L33" s="292">
        <v>3638.25</v>
      </c>
      <c r="M33" s="290">
        <v>7350</v>
      </c>
      <c r="N33" s="291">
        <f t="shared" si="17"/>
        <v>3638.25</v>
      </c>
      <c r="O33" s="292">
        <v>2289</v>
      </c>
      <c r="P33" s="290">
        <v>3638.25</v>
      </c>
      <c r="Q33" s="291">
        <f t="shared" si="18"/>
        <v>2289</v>
      </c>
      <c r="R33" s="292">
        <v>4914</v>
      </c>
      <c r="S33" s="290">
        <v>5691</v>
      </c>
      <c r="T33" s="291">
        <f t="shared" si="19"/>
        <v>1512</v>
      </c>
      <c r="U33" s="292">
        <v>3596.25</v>
      </c>
      <c r="V33" s="290"/>
      <c r="W33" s="226">
        <f t="shared" si="20"/>
        <v>5108.25</v>
      </c>
      <c r="X33" s="227">
        <v>777</v>
      </c>
      <c r="Y33" s="227">
        <v>3596.25</v>
      </c>
      <c r="Z33" s="227">
        <f t="shared" si="21"/>
        <v>2289</v>
      </c>
      <c r="AA33" s="227">
        <v>3112.2</v>
      </c>
      <c r="AB33" s="227">
        <v>1512</v>
      </c>
      <c r="AC33" s="227">
        <f t="shared" si="8"/>
        <v>3889.2</v>
      </c>
      <c r="AD33" s="227"/>
      <c r="AE33" s="227">
        <v>1894.77</v>
      </c>
      <c r="AF33" s="227">
        <f t="shared" si="9"/>
        <v>1994.4299999999998</v>
      </c>
      <c r="AG33" s="227"/>
      <c r="AH33" s="227"/>
      <c r="AI33" s="227">
        <f t="shared" si="10"/>
        <v>1994.4299999999998</v>
      </c>
      <c r="AJ33" s="289">
        <v>777</v>
      </c>
      <c r="AK33" s="289">
        <v>2772</v>
      </c>
      <c r="AL33" s="227">
        <f t="shared" si="11"/>
        <v>-0.57000000000016371</v>
      </c>
      <c r="AM33" s="289">
        <v>183.75</v>
      </c>
      <c r="AN33" s="289"/>
      <c r="AO33" s="227">
        <f t="shared" si="12"/>
        <v>183.17999999999984</v>
      </c>
      <c r="AP33" s="293">
        <f t="shared" si="13"/>
        <v>183.17999999999984</v>
      </c>
      <c r="AQ33" s="290"/>
    </row>
    <row r="34" spans="1:46" x14ac:dyDescent="0.25">
      <c r="A34" s="420" t="s">
        <v>1001</v>
      </c>
      <c r="B34" s="290">
        <v>3545.98</v>
      </c>
      <c r="C34" s="290">
        <v>630</v>
      </c>
      <c r="D34" s="290"/>
      <c r="E34" s="291">
        <f t="shared" si="14"/>
        <v>4175.9799999999996</v>
      </c>
      <c r="F34" s="292">
        <v>840</v>
      </c>
      <c r="G34" s="290"/>
      <c r="H34" s="291">
        <f t="shared" si="15"/>
        <v>5015.9799999999996</v>
      </c>
      <c r="I34" s="292"/>
      <c r="J34" s="290"/>
      <c r="K34" s="291">
        <f t="shared" si="16"/>
        <v>5015.9799999999996</v>
      </c>
      <c r="L34" s="292">
        <v>420</v>
      </c>
      <c r="M34" s="290">
        <v>4099</v>
      </c>
      <c r="N34" s="291">
        <f t="shared" si="17"/>
        <v>1336.9799999999996</v>
      </c>
      <c r="O34" s="292">
        <v>420</v>
      </c>
      <c r="P34" s="290"/>
      <c r="Q34" s="291">
        <f t="shared" si="18"/>
        <v>1756.9799999999996</v>
      </c>
      <c r="R34" s="292">
        <v>420</v>
      </c>
      <c r="S34" s="290"/>
      <c r="T34" s="291">
        <f t="shared" si="19"/>
        <v>2176.9799999999996</v>
      </c>
      <c r="U34" s="292">
        <v>420</v>
      </c>
      <c r="V34" s="290"/>
      <c r="W34" s="226">
        <f t="shared" si="20"/>
        <v>2596.9799999999996</v>
      </c>
      <c r="X34" s="227"/>
      <c r="Y34" s="227"/>
      <c r="Z34" s="227">
        <f t="shared" si="21"/>
        <v>2596.9799999999996</v>
      </c>
      <c r="AA34" s="227">
        <v>420</v>
      </c>
      <c r="AB34" s="227">
        <v>3016.98</v>
      </c>
      <c r="AC34" s="227">
        <f t="shared" si="8"/>
        <v>0</v>
      </c>
      <c r="AD34" s="227">
        <v>420</v>
      </c>
      <c r="AE34" s="227"/>
      <c r="AF34" s="227">
        <f t="shared" si="9"/>
        <v>420</v>
      </c>
      <c r="AG34" s="227">
        <v>420</v>
      </c>
      <c r="AH34" s="227"/>
      <c r="AI34" s="227">
        <f t="shared" si="10"/>
        <v>840</v>
      </c>
      <c r="AJ34" s="289">
        <v>420</v>
      </c>
      <c r="AK34" s="289"/>
      <c r="AL34" s="227">
        <f t="shared" si="11"/>
        <v>1260</v>
      </c>
      <c r="AM34" s="289">
        <v>804</v>
      </c>
      <c r="AN34" s="289"/>
      <c r="AO34" s="227">
        <f t="shared" si="12"/>
        <v>2064</v>
      </c>
      <c r="AP34" s="293">
        <f t="shared" si="13"/>
        <v>2064</v>
      </c>
      <c r="AQ34" s="290"/>
    </row>
    <row r="35" spans="1:46" x14ac:dyDescent="0.25">
      <c r="A35" s="420" t="s">
        <v>1582</v>
      </c>
      <c r="B35" s="290">
        <v>550</v>
      </c>
      <c r="C35" s="290">
        <v>682</v>
      </c>
      <c r="D35" s="290"/>
      <c r="E35" s="291">
        <f t="shared" si="14"/>
        <v>1232</v>
      </c>
      <c r="F35" s="292">
        <v>440</v>
      </c>
      <c r="G35" s="290"/>
      <c r="H35" s="291">
        <f t="shared" si="15"/>
        <v>1672</v>
      </c>
      <c r="I35" s="292">
        <v>1150</v>
      </c>
      <c r="J35" s="290"/>
      <c r="K35" s="291">
        <f t="shared" si="16"/>
        <v>2822</v>
      </c>
      <c r="L35" s="292"/>
      <c r="M35" s="290"/>
      <c r="N35" s="291">
        <f t="shared" si="17"/>
        <v>2822</v>
      </c>
      <c r="O35" s="292">
        <v>770</v>
      </c>
      <c r="P35" s="290"/>
      <c r="Q35" s="291">
        <f t="shared" si="18"/>
        <v>3592</v>
      </c>
      <c r="R35" s="292">
        <v>46.2</v>
      </c>
      <c r="S35" s="290">
        <v>46.2</v>
      </c>
      <c r="T35" s="291">
        <f t="shared" si="19"/>
        <v>3592</v>
      </c>
      <c r="U35" s="292">
        <v>572</v>
      </c>
      <c r="V35" s="290">
        <v>2822</v>
      </c>
      <c r="W35" s="226">
        <f t="shared" si="20"/>
        <v>1342</v>
      </c>
      <c r="X35" s="227">
        <v>550</v>
      </c>
      <c r="Y35" s="227"/>
      <c r="Z35" s="227">
        <f t="shared" si="21"/>
        <v>1892</v>
      </c>
      <c r="AA35" s="227"/>
      <c r="AB35" s="227">
        <v>1892</v>
      </c>
      <c r="AC35" s="227">
        <f t="shared" si="8"/>
        <v>0</v>
      </c>
      <c r="AD35" s="227">
        <v>300</v>
      </c>
      <c r="AE35" s="227"/>
      <c r="AF35" s="227">
        <f t="shared" si="9"/>
        <v>300</v>
      </c>
      <c r="AG35" s="227">
        <v>350</v>
      </c>
      <c r="AH35" s="227"/>
      <c r="AI35" s="227">
        <f t="shared" si="10"/>
        <v>650</v>
      </c>
      <c r="AJ35" s="289"/>
      <c r="AK35" s="289">
        <v>650</v>
      </c>
      <c r="AL35" s="227">
        <f t="shared" si="11"/>
        <v>0</v>
      </c>
      <c r="AM35" s="289"/>
      <c r="AN35" s="289"/>
      <c r="AO35" s="227">
        <f t="shared" si="12"/>
        <v>0</v>
      </c>
      <c r="AP35" s="293">
        <f t="shared" si="13"/>
        <v>0</v>
      </c>
      <c r="AQ35" s="290"/>
    </row>
    <row r="36" spans="1:46" x14ac:dyDescent="0.25">
      <c r="A36" s="420" t="s">
        <v>1580</v>
      </c>
      <c r="B36" s="290"/>
      <c r="C36" s="290">
        <v>840</v>
      </c>
      <c r="D36" s="290"/>
      <c r="E36" s="291">
        <f t="shared" si="14"/>
        <v>840</v>
      </c>
      <c r="F36" s="292"/>
      <c r="G36" s="290"/>
      <c r="H36" s="291">
        <f t="shared" si="15"/>
        <v>840</v>
      </c>
      <c r="I36" s="292"/>
      <c r="J36" s="290"/>
      <c r="K36" s="291">
        <f t="shared" si="16"/>
        <v>840</v>
      </c>
      <c r="L36" s="292"/>
      <c r="M36" s="290">
        <v>840</v>
      </c>
      <c r="N36" s="291">
        <f t="shared" si="17"/>
        <v>0</v>
      </c>
      <c r="O36" s="292"/>
      <c r="P36" s="290"/>
      <c r="Q36" s="291">
        <f t="shared" si="18"/>
        <v>0</v>
      </c>
      <c r="R36" s="292"/>
      <c r="S36" s="290"/>
      <c r="T36" s="291">
        <f t="shared" si="19"/>
        <v>0</v>
      </c>
      <c r="U36" s="292"/>
      <c r="V36" s="290"/>
      <c r="W36" s="226">
        <f t="shared" si="20"/>
        <v>0</v>
      </c>
      <c r="X36" s="227"/>
      <c r="Y36" s="227"/>
      <c r="Z36" s="227">
        <f t="shared" si="21"/>
        <v>0</v>
      </c>
      <c r="AA36" s="227"/>
      <c r="AB36" s="227"/>
      <c r="AC36" s="227">
        <f t="shared" si="8"/>
        <v>0</v>
      </c>
      <c r="AD36" s="227"/>
      <c r="AE36" s="227"/>
      <c r="AF36" s="227">
        <f t="shared" si="9"/>
        <v>0</v>
      </c>
      <c r="AG36" s="227"/>
      <c r="AH36" s="227"/>
      <c r="AI36" s="227">
        <f t="shared" si="10"/>
        <v>0</v>
      </c>
      <c r="AJ36" s="289"/>
      <c r="AK36" s="289"/>
      <c r="AL36" s="227">
        <f t="shared" si="11"/>
        <v>0</v>
      </c>
      <c r="AM36" s="289"/>
      <c r="AN36" s="289"/>
      <c r="AO36" s="227">
        <f t="shared" si="12"/>
        <v>0</v>
      </c>
      <c r="AP36" s="293">
        <f t="shared" si="13"/>
        <v>0</v>
      </c>
      <c r="AQ36" s="290"/>
      <c r="AT36">
        <f>580*0.05</f>
        <v>29</v>
      </c>
    </row>
    <row r="37" spans="1:46" x14ac:dyDescent="0.25">
      <c r="A37" s="420" t="s">
        <v>1002</v>
      </c>
      <c r="B37" s="290"/>
      <c r="C37" s="290"/>
      <c r="D37" s="290"/>
      <c r="E37" s="291">
        <f t="shared" si="14"/>
        <v>0</v>
      </c>
      <c r="F37" s="292"/>
      <c r="G37" s="290"/>
      <c r="H37" s="291">
        <f t="shared" si="15"/>
        <v>0</v>
      </c>
      <c r="I37" s="292"/>
      <c r="J37" s="290"/>
      <c r="K37" s="291">
        <f t="shared" si="16"/>
        <v>0</v>
      </c>
      <c r="L37" s="292"/>
      <c r="M37" s="290"/>
      <c r="N37" s="291">
        <f t="shared" si="17"/>
        <v>0</v>
      </c>
      <c r="O37" s="292">
        <v>2883</v>
      </c>
      <c r="P37" s="290">
        <v>2883</v>
      </c>
      <c r="Q37" s="291">
        <f t="shared" si="18"/>
        <v>0</v>
      </c>
      <c r="R37" s="292">
        <v>1500</v>
      </c>
      <c r="S37" s="290">
        <v>1500</v>
      </c>
      <c r="T37" s="291">
        <f t="shared" si="19"/>
        <v>0</v>
      </c>
      <c r="U37" s="292">
        <v>2595</v>
      </c>
      <c r="V37" s="290">
        <v>2595</v>
      </c>
      <c r="W37" s="226">
        <f t="shared" si="20"/>
        <v>0</v>
      </c>
      <c r="X37" s="227"/>
      <c r="Y37" s="227"/>
      <c r="Z37" s="227">
        <f t="shared" si="21"/>
        <v>0</v>
      </c>
      <c r="AA37" s="227"/>
      <c r="AB37" s="227"/>
      <c r="AC37" s="227">
        <f t="shared" si="8"/>
        <v>0</v>
      </c>
      <c r="AD37" s="227">
        <v>2770</v>
      </c>
      <c r="AE37" s="227">
        <v>2770</v>
      </c>
      <c r="AF37" s="227">
        <f t="shared" si="9"/>
        <v>0</v>
      </c>
      <c r="AG37" s="227"/>
      <c r="AH37" s="227"/>
      <c r="AI37" s="227">
        <f t="shared" si="10"/>
        <v>0</v>
      </c>
      <c r="AJ37" s="289"/>
      <c r="AK37" s="289"/>
      <c r="AL37" s="227">
        <f t="shared" si="11"/>
        <v>0</v>
      </c>
      <c r="AM37" s="289"/>
      <c r="AN37" s="289"/>
      <c r="AO37" s="227">
        <f t="shared" si="12"/>
        <v>0</v>
      </c>
      <c r="AP37" s="293">
        <f t="shared" si="13"/>
        <v>0</v>
      </c>
      <c r="AQ37" s="290"/>
      <c r="AT37">
        <f>+AT36+580</f>
        <v>609</v>
      </c>
    </row>
    <row r="38" spans="1:46" x14ac:dyDescent="0.25">
      <c r="A38" s="420" t="s">
        <v>1581</v>
      </c>
      <c r="B38" s="290">
        <v>595</v>
      </c>
      <c r="C38" s="290"/>
      <c r="D38" s="290"/>
      <c r="E38" s="291">
        <f t="shared" si="14"/>
        <v>595</v>
      </c>
      <c r="F38" s="292"/>
      <c r="G38" s="290"/>
      <c r="H38" s="291">
        <f t="shared" si="15"/>
        <v>595</v>
      </c>
      <c r="I38" s="292"/>
      <c r="J38" s="290"/>
      <c r="K38" s="291">
        <f t="shared" si="16"/>
        <v>595</v>
      </c>
      <c r="L38" s="292"/>
      <c r="M38" s="290"/>
      <c r="N38" s="291">
        <f t="shared" si="17"/>
        <v>595</v>
      </c>
      <c r="O38" s="292"/>
      <c r="P38" s="290"/>
      <c r="Q38" s="291">
        <f t="shared" si="18"/>
        <v>595</v>
      </c>
      <c r="R38" s="292"/>
      <c r="S38" s="290"/>
      <c r="T38" s="291">
        <f t="shared" si="19"/>
        <v>595</v>
      </c>
      <c r="U38" s="292"/>
      <c r="V38" s="290"/>
      <c r="W38" s="226">
        <f t="shared" si="20"/>
        <v>595</v>
      </c>
      <c r="X38" s="227"/>
      <c r="Y38" s="227">
        <v>595</v>
      </c>
      <c r="Z38" s="227">
        <f t="shared" si="21"/>
        <v>0</v>
      </c>
      <c r="AA38" s="227"/>
      <c r="AB38" s="227"/>
      <c r="AC38" s="227">
        <f t="shared" si="8"/>
        <v>0</v>
      </c>
      <c r="AD38" s="227"/>
      <c r="AE38" s="227"/>
      <c r="AF38" s="227">
        <f t="shared" si="9"/>
        <v>0</v>
      </c>
      <c r="AG38" s="227"/>
      <c r="AH38" s="227"/>
      <c r="AI38" s="227">
        <f t="shared" si="10"/>
        <v>0</v>
      </c>
      <c r="AJ38" s="289"/>
      <c r="AK38" s="289"/>
      <c r="AL38" s="227">
        <f t="shared" si="11"/>
        <v>0</v>
      </c>
      <c r="AM38" s="289"/>
      <c r="AN38" s="289"/>
      <c r="AO38" s="227">
        <f t="shared" si="12"/>
        <v>0</v>
      </c>
      <c r="AP38" s="293">
        <f t="shared" si="13"/>
        <v>0</v>
      </c>
      <c r="AQ38" s="290"/>
    </row>
    <row r="39" spans="1:46" x14ac:dyDescent="0.25">
      <c r="A39" s="420" t="s">
        <v>1583</v>
      </c>
      <c r="B39" s="290"/>
      <c r="C39" s="290"/>
      <c r="D39" s="290"/>
      <c r="E39" s="291">
        <f t="shared" si="14"/>
        <v>0</v>
      </c>
      <c r="F39" s="292"/>
      <c r="G39" s="290"/>
      <c r="H39" s="291">
        <f t="shared" si="15"/>
        <v>0</v>
      </c>
      <c r="I39" s="292"/>
      <c r="J39" s="290"/>
      <c r="K39" s="291">
        <f t="shared" si="16"/>
        <v>0</v>
      </c>
      <c r="L39" s="292"/>
      <c r="M39" s="290"/>
      <c r="N39" s="291">
        <f t="shared" si="17"/>
        <v>0</v>
      </c>
      <c r="O39" s="292"/>
      <c r="P39" s="290"/>
      <c r="Q39" s="291">
        <f t="shared" si="18"/>
        <v>0</v>
      </c>
      <c r="R39" s="292"/>
      <c r="S39" s="290"/>
      <c r="T39" s="291">
        <f t="shared" si="19"/>
        <v>0</v>
      </c>
      <c r="U39" s="292"/>
      <c r="V39" s="290"/>
      <c r="W39" s="226">
        <f t="shared" si="20"/>
        <v>0</v>
      </c>
      <c r="X39" s="227">
        <v>1110</v>
      </c>
      <c r="Y39" s="227"/>
      <c r="Z39" s="227">
        <f t="shared" si="21"/>
        <v>1110</v>
      </c>
      <c r="AA39" s="227"/>
      <c r="AB39" s="227">
        <v>1110</v>
      </c>
      <c r="AC39" s="227">
        <f t="shared" si="8"/>
        <v>0</v>
      </c>
      <c r="AD39" s="227"/>
      <c r="AE39" s="227"/>
      <c r="AF39" s="227">
        <f t="shared" si="9"/>
        <v>0</v>
      </c>
      <c r="AG39" s="227"/>
      <c r="AH39" s="227"/>
      <c r="AI39" s="227">
        <f t="shared" si="10"/>
        <v>0</v>
      </c>
      <c r="AJ39" s="289"/>
      <c r="AK39" s="289"/>
      <c r="AL39" s="227">
        <f t="shared" si="11"/>
        <v>0</v>
      </c>
      <c r="AM39" s="289"/>
      <c r="AN39" s="289"/>
      <c r="AO39" s="227">
        <f t="shared" si="12"/>
        <v>0</v>
      </c>
      <c r="AP39" s="293">
        <f t="shared" si="13"/>
        <v>0</v>
      </c>
      <c r="AQ39" s="290"/>
    </row>
    <row r="40" spans="1:46" s="50" customFormat="1" x14ac:dyDescent="0.25">
      <c r="A40" s="440" t="s">
        <v>1587</v>
      </c>
      <c r="B40" s="441"/>
      <c r="C40" s="441"/>
      <c r="D40" s="441"/>
      <c r="E40" s="442">
        <f t="shared" si="14"/>
        <v>0</v>
      </c>
      <c r="F40" s="443">
        <v>1959.3</v>
      </c>
      <c r="G40" s="441"/>
      <c r="H40" s="442">
        <f t="shared" si="15"/>
        <v>1959.3</v>
      </c>
      <c r="I40" s="443">
        <v>1908.9</v>
      </c>
      <c r="J40" s="441"/>
      <c r="K40" s="442">
        <f t="shared" si="16"/>
        <v>3868.2</v>
      </c>
      <c r="L40" s="443">
        <v>1663.2</v>
      </c>
      <c r="M40" s="441"/>
      <c r="N40" s="442">
        <f t="shared" si="17"/>
        <v>5531.4</v>
      </c>
      <c r="O40" s="443">
        <v>2214.4499999999998</v>
      </c>
      <c r="P40" s="441"/>
      <c r="Q40" s="442">
        <f t="shared" si="18"/>
        <v>7745.8499999999995</v>
      </c>
      <c r="R40" s="443">
        <v>1801.8</v>
      </c>
      <c r="S40" s="441">
        <v>3868.2</v>
      </c>
      <c r="T40" s="442">
        <f t="shared" si="19"/>
        <v>5679.45</v>
      </c>
      <c r="U40" s="443">
        <v>2548.35</v>
      </c>
      <c r="V40" s="441"/>
      <c r="W40" s="444">
        <f t="shared" si="20"/>
        <v>8227.7999999999993</v>
      </c>
      <c r="X40" s="445">
        <v>2721.6</v>
      </c>
      <c r="Y40" s="445">
        <v>3877.65</v>
      </c>
      <c r="Z40" s="445">
        <f>+W40+X40-Y40</f>
        <v>7071.75</v>
      </c>
      <c r="AA40" s="445">
        <v>2085.3000000000002</v>
      </c>
      <c r="AB40" s="445">
        <v>4350.1499999999996</v>
      </c>
      <c r="AC40" s="445">
        <f>+Z40+AA40-AB40</f>
        <v>4806.8999999999996</v>
      </c>
      <c r="AD40" s="445">
        <v>2494.8000000000002</v>
      </c>
      <c r="AE40" s="445"/>
      <c r="AF40" s="445">
        <f t="shared" si="9"/>
        <v>7301.7</v>
      </c>
      <c r="AG40" s="445">
        <v>2038.05</v>
      </c>
      <c r="AH40" s="445">
        <v>4806.8999999999996</v>
      </c>
      <c r="AI40" s="445">
        <f t="shared" si="10"/>
        <v>4532.8500000000004</v>
      </c>
      <c r="AJ40" s="446">
        <v>2625</v>
      </c>
      <c r="AK40" s="446"/>
      <c r="AL40" s="445">
        <f t="shared" si="11"/>
        <v>7157.85</v>
      </c>
      <c r="AM40" s="446">
        <v>3150</v>
      </c>
      <c r="AN40" s="446">
        <v>4532.8500000000004</v>
      </c>
      <c r="AO40" s="445">
        <f t="shared" si="12"/>
        <v>5775</v>
      </c>
      <c r="AP40" s="447">
        <f t="shared" si="13"/>
        <v>5775</v>
      </c>
      <c r="AQ40" s="441"/>
    </row>
    <row r="41" spans="1:46" x14ac:dyDescent="0.25">
      <c r="A41" s="420" t="s">
        <v>1588</v>
      </c>
      <c r="B41" s="290"/>
      <c r="C41" s="290"/>
      <c r="D41" s="290"/>
      <c r="E41" s="291">
        <f t="shared" si="14"/>
        <v>0</v>
      </c>
      <c r="F41" s="292"/>
      <c r="G41" s="290"/>
      <c r="H41" s="291">
        <f t="shared" si="15"/>
        <v>0</v>
      </c>
      <c r="I41" s="292"/>
      <c r="J41" s="290"/>
      <c r="K41" s="291">
        <f t="shared" si="16"/>
        <v>0</v>
      </c>
      <c r="L41" s="292"/>
      <c r="M41" s="290"/>
      <c r="N41" s="291">
        <f t="shared" si="17"/>
        <v>0</v>
      </c>
      <c r="O41" s="292"/>
      <c r="P41" s="290"/>
      <c r="Q41" s="291">
        <f t="shared" si="18"/>
        <v>0</v>
      </c>
      <c r="R41" s="292"/>
      <c r="S41" s="290"/>
      <c r="T41" s="291">
        <f t="shared" si="19"/>
        <v>0</v>
      </c>
      <c r="U41" s="292">
        <v>787.5</v>
      </c>
      <c r="V41" s="290"/>
      <c r="W41" s="226">
        <f t="shared" si="20"/>
        <v>787.5</v>
      </c>
      <c r="X41" s="227"/>
      <c r="Y41" s="227"/>
      <c r="Z41" s="227">
        <f t="shared" si="21"/>
        <v>787.5</v>
      </c>
      <c r="AA41" s="227"/>
      <c r="AB41" s="227">
        <v>787.5</v>
      </c>
      <c r="AC41" s="227">
        <f t="shared" si="8"/>
        <v>0</v>
      </c>
      <c r="AD41" s="227"/>
      <c r="AE41" s="227"/>
      <c r="AF41" s="227">
        <f t="shared" si="9"/>
        <v>0</v>
      </c>
      <c r="AG41" s="227"/>
      <c r="AH41" s="227"/>
      <c r="AI41" s="227">
        <f t="shared" si="10"/>
        <v>0</v>
      </c>
      <c r="AJ41" s="289"/>
      <c r="AK41" s="289"/>
      <c r="AL41" s="227">
        <f t="shared" si="11"/>
        <v>0</v>
      </c>
      <c r="AM41" s="289"/>
      <c r="AN41" s="289"/>
      <c r="AO41" s="227">
        <f t="shared" si="12"/>
        <v>0</v>
      </c>
      <c r="AP41" s="293">
        <f t="shared" si="13"/>
        <v>0</v>
      </c>
      <c r="AQ41" s="290"/>
    </row>
    <row r="42" spans="1:46" x14ac:dyDescent="0.25">
      <c r="A42" s="420" t="s">
        <v>1591</v>
      </c>
      <c r="B42" s="290">
        <v>3150</v>
      </c>
      <c r="C42" s="290"/>
      <c r="D42" s="290">
        <v>3150</v>
      </c>
      <c r="E42" s="291">
        <f t="shared" si="14"/>
        <v>0</v>
      </c>
      <c r="F42" s="292"/>
      <c r="G42" s="290"/>
      <c r="H42" s="291">
        <f t="shared" si="15"/>
        <v>0</v>
      </c>
      <c r="I42" s="292"/>
      <c r="J42" s="290"/>
      <c r="K42" s="291">
        <f t="shared" si="16"/>
        <v>0</v>
      </c>
      <c r="L42" s="292"/>
      <c r="M42" s="290"/>
      <c r="N42" s="291">
        <f t="shared" si="17"/>
        <v>0</v>
      </c>
      <c r="O42" s="292"/>
      <c r="P42" s="290"/>
      <c r="Q42" s="291">
        <f t="shared" si="18"/>
        <v>0</v>
      </c>
      <c r="R42" s="292"/>
      <c r="S42" s="290"/>
      <c r="T42" s="291">
        <f t="shared" si="19"/>
        <v>0</v>
      </c>
      <c r="U42" s="56"/>
      <c r="V42" s="56"/>
      <c r="W42" s="226">
        <f t="shared" si="20"/>
        <v>0</v>
      </c>
      <c r="X42" s="227"/>
      <c r="Y42" s="227"/>
      <c r="Z42" s="227">
        <f t="shared" si="21"/>
        <v>0</v>
      </c>
      <c r="AA42" s="227"/>
      <c r="AB42" s="227"/>
      <c r="AC42" s="227">
        <f t="shared" si="8"/>
        <v>0</v>
      </c>
      <c r="AD42" s="227"/>
      <c r="AE42" s="227"/>
      <c r="AF42" s="227">
        <f t="shared" si="9"/>
        <v>0</v>
      </c>
      <c r="AG42" s="227"/>
      <c r="AH42" s="227"/>
      <c r="AI42" s="227">
        <f t="shared" si="10"/>
        <v>0</v>
      </c>
      <c r="AJ42" s="289"/>
      <c r="AK42" s="289"/>
      <c r="AL42" s="227">
        <f t="shared" si="11"/>
        <v>0</v>
      </c>
      <c r="AM42" s="289"/>
      <c r="AN42" s="289"/>
      <c r="AO42" s="227">
        <f t="shared" si="12"/>
        <v>0</v>
      </c>
      <c r="AP42" s="293">
        <f t="shared" si="13"/>
        <v>0</v>
      </c>
      <c r="AQ42" s="290"/>
    </row>
    <row r="43" spans="1:46" x14ac:dyDescent="0.25">
      <c r="A43" s="420" t="s">
        <v>1010</v>
      </c>
      <c r="B43" s="290"/>
      <c r="C43" s="290"/>
      <c r="D43" s="290"/>
      <c r="E43" s="291">
        <f t="shared" si="14"/>
        <v>0</v>
      </c>
      <c r="F43" s="292"/>
      <c r="G43" s="290"/>
      <c r="H43" s="291">
        <f t="shared" si="15"/>
        <v>0</v>
      </c>
      <c r="I43" s="292"/>
      <c r="J43" s="290"/>
      <c r="K43" s="291">
        <f t="shared" si="16"/>
        <v>0</v>
      </c>
      <c r="L43" s="292">
        <v>8032.5</v>
      </c>
      <c r="M43" s="290"/>
      <c r="N43" s="291">
        <f t="shared" si="17"/>
        <v>8032.5</v>
      </c>
      <c r="O43" s="292"/>
      <c r="P43" s="290"/>
      <c r="Q43" s="291">
        <f t="shared" si="18"/>
        <v>8032.5</v>
      </c>
      <c r="R43" s="292"/>
      <c r="S43" s="290"/>
      <c r="T43" s="291">
        <f t="shared" si="19"/>
        <v>8032.5</v>
      </c>
      <c r="U43" s="292"/>
      <c r="V43" s="290">
        <v>7245</v>
      </c>
      <c r="W43" s="226">
        <f t="shared" si="20"/>
        <v>787.5</v>
      </c>
      <c r="X43" s="227"/>
      <c r="Y43" s="227"/>
      <c r="Z43" s="227">
        <f t="shared" si="21"/>
        <v>787.5</v>
      </c>
      <c r="AA43" s="227"/>
      <c r="AB43" s="227">
        <v>787.5</v>
      </c>
      <c r="AC43" s="227">
        <f t="shared" si="8"/>
        <v>0</v>
      </c>
      <c r="AD43" s="227"/>
      <c r="AE43" s="227"/>
      <c r="AF43" s="227">
        <f t="shared" si="9"/>
        <v>0</v>
      </c>
      <c r="AG43" s="227"/>
      <c r="AH43" s="227"/>
      <c r="AI43" s="227">
        <f t="shared" si="10"/>
        <v>0</v>
      </c>
      <c r="AJ43" s="289"/>
      <c r="AK43" s="289"/>
      <c r="AL43" s="227">
        <f t="shared" si="11"/>
        <v>0</v>
      </c>
      <c r="AM43" s="289"/>
      <c r="AN43" s="289"/>
      <c r="AO43" s="227">
        <f t="shared" si="12"/>
        <v>0</v>
      </c>
      <c r="AP43" s="293">
        <f t="shared" si="13"/>
        <v>0</v>
      </c>
      <c r="AQ43" s="290"/>
    </row>
    <row r="44" spans="1:46" x14ac:dyDescent="0.25">
      <c r="A44" s="420" t="s">
        <v>1595</v>
      </c>
      <c r="B44" s="290"/>
      <c r="C44" s="290"/>
      <c r="D44" s="290"/>
      <c r="E44" s="291">
        <f t="shared" si="14"/>
        <v>0</v>
      </c>
      <c r="F44" s="292"/>
      <c r="G44" s="290"/>
      <c r="H44" s="291">
        <f t="shared" si="15"/>
        <v>0</v>
      </c>
      <c r="I44" s="292"/>
      <c r="J44" s="290"/>
      <c r="K44" s="291">
        <f t="shared" si="16"/>
        <v>0</v>
      </c>
      <c r="L44" s="292"/>
      <c r="M44" s="290"/>
      <c r="N44" s="291">
        <f t="shared" si="17"/>
        <v>0</v>
      </c>
      <c r="O44" s="292"/>
      <c r="P44" s="290"/>
      <c r="Q44" s="291">
        <f t="shared" si="18"/>
        <v>0</v>
      </c>
      <c r="R44" s="292"/>
      <c r="S44" s="290"/>
      <c r="T44" s="291">
        <f t="shared" si="19"/>
        <v>0</v>
      </c>
      <c r="U44" s="292">
        <v>304.5</v>
      </c>
      <c r="V44" s="290"/>
      <c r="W44" s="226">
        <f t="shared" si="20"/>
        <v>304.5</v>
      </c>
      <c r="X44" s="227"/>
      <c r="Y44" s="227"/>
      <c r="Z44" s="227">
        <f t="shared" si="21"/>
        <v>304.5</v>
      </c>
      <c r="AA44" s="227"/>
      <c r="AB44" s="227">
        <v>304.5</v>
      </c>
      <c r="AC44" s="227">
        <f t="shared" si="8"/>
        <v>0</v>
      </c>
      <c r="AD44" s="227"/>
      <c r="AE44" s="227"/>
      <c r="AF44" s="227">
        <f t="shared" si="9"/>
        <v>0</v>
      </c>
      <c r="AG44" s="227"/>
      <c r="AH44" s="227"/>
      <c r="AI44" s="227">
        <f t="shared" si="10"/>
        <v>0</v>
      </c>
      <c r="AJ44" s="289">
        <v>304.5</v>
      </c>
      <c r="AK44" s="289"/>
      <c r="AL44" s="227">
        <f t="shared" si="11"/>
        <v>304.5</v>
      </c>
      <c r="AM44" s="289"/>
      <c r="AN44" s="289"/>
      <c r="AO44" s="227">
        <f t="shared" si="12"/>
        <v>304.5</v>
      </c>
      <c r="AP44" s="293">
        <f t="shared" si="13"/>
        <v>304.5</v>
      </c>
      <c r="AQ44" s="290"/>
    </row>
    <row r="45" spans="1:46" x14ac:dyDescent="0.25">
      <c r="A45" s="420" t="s">
        <v>1032</v>
      </c>
      <c r="B45" s="290">
        <v>1500</v>
      </c>
      <c r="C45" s="290">
        <v>700</v>
      </c>
      <c r="D45" s="290"/>
      <c r="E45" s="291">
        <f t="shared" si="14"/>
        <v>2200</v>
      </c>
      <c r="F45" s="292"/>
      <c r="G45" s="290"/>
      <c r="H45" s="291">
        <f t="shared" si="15"/>
        <v>2200</v>
      </c>
      <c r="I45" s="292"/>
      <c r="J45" s="290"/>
      <c r="K45" s="291">
        <f t="shared" si="16"/>
        <v>2200</v>
      </c>
      <c r="L45" s="292"/>
      <c r="M45" s="290"/>
      <c r="N45" s="291">
        <f t="shared" si="17"/>
        <v>2200</v>
      </c>
      <c r="O45" s="292"/>
      <c r="P45" s="290"/>
      <c r="Q45" s="291">
        <f t="shared" si="18"/>
        <v>2200</v>
      </c>
      <c r="R45" s="292">
        <v>400</v>
      </c>
      <c r="S45" s="290">
        <v>2200</v>
      </c>
      <c r="T45" s="291">
        <f t="shared" si="19"/>
        <v>400</v>
      </c>
      <c r="U45" s="292">
        <v>400</v>
      </c>
      <c r="V45" s="290"/>
      <c r="W45" s="226">
        <f t="shared" si="20"/>
        <v>800</v>
      </c>
      <c r="X45" s="227"/>
      <c r="Y45" s="227"/>
      <c r="Z45" s="227">
        <f t="shared" si="21"/>
        <v>800</v>
      </c>
      <c r="AA45" s="227"/>
      <c r="AB45" s="227">
        <v>800</v>
      </c>
      <c r="AC45" s="227">
        <f t="shared" si="8"/>
        <v>0</v>
      </c>
      <c r="AD45" s="227"/>
      <c r="AE45" s="227"/>
      <c r="AF45" s="227">
        <f t="shared" si="9"/>
        <v>0</v>
      </c>
      <c r="AG45" s="227"/>
      <c r="AH45" s="227"/>
      <c r="AI45" s="227">
        <f t="shared" si="10"/>
        <v>0</v>
      </c>
      <c r="AJ45" s="289">
        <v>800</v>
      </c>
      <c r="AK45" s="289"/>
      <c r="AL45" s="227">
        <f t="shared" si="11"/>
        <v>800</v>
      </c>
      <c r="AM45" s="289">
        <v>1200</v>
      </c>
      <c r="AN45" s="289"/>
      <c r="AO45" s="227">
        <f t="shared" si="12"/>
        <v>2000</v>
      </c>
      <c r="AP45" s="293">
        <f t="shared" si="13"/>
        <v>2000</v>
      </c>
      <c r="AQ45" s="290"/>
    </row>
    <row r="46" spans="1:46" x14ac:dyDescent="0.25">
      <c r="A46" s="420" t="s">
        <v>1035</v>
      </c>
      <c r="B46" s="290">
        <v>1207.5</v>
      </c>
      <c r="C46" s="290"/>
      <c r="D46" s="290"/>
      <c r="E46" s="291">
        <f t="shared" si="14"/>
        <v>1207.5</v>
      </c>
      <c r="F46" s="292">
        <v>1522.5</v>
      </c>
      <c r="G46" s="290"/>
      <c r="H46" s="291">
        <f t="shared" si="15"/>
        <v>2730</v>
      </c>
      <c r="I46" s="292">
        <v>1575</v>
      </c>
      <c r="J46" s="290"/>
      <c r="K46" s="291">
        <f t="shared" si="16"/>
        <v>4305</v>
      </c>
      <c r="L46" s="292">
        <v>2625</v>
      </c>
      <c r="M46" s="290">
        <v>2730</v>
      </c>
      <c r="N46" s="291">
        <f t="shared" si="17"/>
        <v>4200</v>
      </c>
      <c r="O46" s="292"/>
      <c r="P46" s="290">
        <v>1575</v>
      </c>
      <c r="Q46" s="291">
        <f t="shared" si="18"/>
        <v>2625</v>
      </c>
      <c r="R46" s="292"/>
      <c r="S46" s="290"/>
      <c r="T46" s="291">
        <f t="shared" si="19"/>
        <v>2625</v>
      </c>
      <c r="U46" s="292"/>
      <c r="V46" s="290"/>
      <c r="W46" s="226">
        <f t="shared" si="20"/>
        <v>2625</v>
      </c>
      <c r="X46" s="227"/>
      <c r="Y46" s="227">
        <v>2625</v>
      </c>
      <c r="Z46" s="227">
        <f t="shared" si="21"/>
        <v>0</v>
      </c>
      <c r="AA46" s="227"/>
      <c r="AB46" s="227"/>
      <c r="AC46" s="227">
        <f>+Z46+AA46-AB46</f>
        <v>0</v>
      </c>
      <c r="AD46" s="227"/>
      <c r="AE46" s="227"/>
      <c r="AF46" s="227">
        <f t="shared" si="9"/>
        <v>0</v>
      </c>
      <c r="AG46" s="227">
        <v>2625</v>
      </c>
      <c r="AH46" s="227"/>
      <c r="AI46" s="227">
        <f t="shared" si="10"/>
        <v>2625</v>
      </c>
      <c r="AJ46" s="289"/>
      <c r="AK46" s="289"/>
      <c r="AL46" s="227">
        <f t="shared" si="11"/>
        <v>2625</v>
      </c>
      <c r="AM46" s="289">
        <v>2625</v>
      </c>
      <c r="AN46" s="289"/>
      <c r="AO46" s="227">
        <f t="shared" si="12"/>
        <v>5250</v>
      </c>
      <c r="AP46" s="293">
        <f t="shared" si="13"/>
        <v>5250</v>
      </c>
      <c r="AQ46" s="290"/>
    </row>
    <row r="47" spans="1:46" x14ac:dyDescent="0.25">
      <c r="A47" s="420" t="s">
        <v>1906</v>
      </c>
      <c r="B47" s="290"/>
      <c r="C47" s="290"/>
      <c r="D47" s="290"/>
      <c r="E47" s="291">
        <f t="shared" si="14"/>
        <v>0</v>
      </c>
      <c r="F47" s="292"/>
      <c r="G47" s="290"/>
      <c r="H47" s="291">
        <f t="shared" si="15"/>
        <v>0</v>
      </c>
      <c r="I47" s="292"/>
      <c r="J47" s="290"/>
      <c r="K47" s="291">
        <f t="shared" si="16"/>
        <v>0</v>
      </c>
      <c r="L47" s="292"/>
      <c r="M47" s="290"/>
      <c r="N47" s="291">
        <f t="shared" si="17"/>
        <v>0</v>
      </c>
      <c r="O47" s="292"/>
      <c r="P47" s="290"/>
      <c r="Q47" s="291">
        <f t="shared" si="18"/>
        <v>0</v>
      </c>
      <c r="R47" s="292"/>
      <c r="S47" s="290"/>
      <c r="T47" s="291">
        <f t="shared" si="19"/>
        <v>0</v>
      </c>
      <c r="U47" s="292"/>
      <c r="V47" s="290"/>
      <c r="W47" s="226">
        <f t="shared" si="20"/>
        <v>0</v>
      </c>
      <c r="X47" s="227"/>
      <c r="Y47" s="227"/>
      <c r="Z47" s="227">
        <f t="shared" si="21"/>
        <v>0</v>
      </c>
      <c r="AA47" s="227">
        <v>3675</v>
      </c>
      <c r="AB47" s="227"/>
      <c r="AC47" s="227">
        <f>+Z47+AA47-AB47</f>
        <v>3675</v>
      </c>
      <c r="AD47" s="227"/>
      <c r="AE47" s="227"/>
      <c r="AF47" s="227">
        <f t="shared" ref="AF47:AF53" si="22">+AC47+AD47-AE47</f>
        <v>3675</v>
      </c>
      <c r="AG47" s="227"/>
      <c r="AH47" s="227">
        <v>3675</v>
      </c>
      <c r="AI47" s="227">
        <f t="shared" ref="AI47:AI60" si="23">+AF47+AG47-AH47</f>
        <v>0</v>
      </c>
      <c r="AJ47" s="63"/>
      <c r="AK47" s="63"/>
      <c r="AL47" s="227">
        <f t="shared" si="11"/>
        <v>0</v>
      </c>
      <c r="AM47" s="289"/>
      <c r="AN47" s="289"/>
      <c r="AO47" s="227">
        <f t="shared" si="12"/>
        <v>0</v>
      </c>
      <c r="AP47" s="293">
        <f t="shared" si="13"/>
        <v>0</v>
      </c>
      <c r="AQ47" s="290"/>
    </row>
    <row r="48" spans="1:46" x14ac:dyDescent="0.25">
      <c r="A48" s="420" t="s">
        <v>1907</v>
      </c>
      <c r="B48" s="290"/>
      <c r="C48" s="290"/>
      <c r="D48" s="290"/>
      <c r="E48" s="291"/>
      <c r="F48" s="292"/>
      <c r="G48" s="290"/>
      <c r="H48" s="291"/>
      <c r="I48" s="292"/>
      <c r="J48" s="290"/>
      <c r="K48" s="291"/>
      <c r="L48" s="292"/>
      <c r="M48" s="290"/>
      <c r="N48" s="291"/>
      <c r="O48" s="292"/>
      <c r="P48" s="290"/>
      <c r="Q48" s="291">
        <f t="shared" si="18"/>
        <v>0</v>
      </c>
      <c r="R48" s="292"/>
      <c r="S48" s="290"/>
      <c r="T48" s="291">
        <f t="shared" si="19"/>
        <v>0</v>
      </c>
      <c r="U48" s="292"/>
      <c r="V48" s="290"/>
      <c r="W48" s="226">
        <f t="shared" si="20"/>
        <v>0</v>
      </c>
      <c r="X48" s="227"/>
      <c r="Y48" s="227"/>
      <c r="Z48" s="227">
        <f t="shared" si="21"/>
        <v>0</v>
      </c>
      <c r="AA48" s="227"/>
      <c r="AB48" s="227"/>
      <c r="AC48" s="227">
        <f t="shared" ref="AC48:AC53" si="24">+Z48+AA48-AB48</f>
        <v>0</v>
      </c>
      <c r="AD48" s="227"/>
      <c r="AE48" s="227"/>
      <c r="AF48" s="227">
        <f t="shared" si="22"/>
        <v>0</v>
      </c>
      <c r="AG48" s="227">
        <v>4000</v>
      </c>
      <c r="AH48" s="227"/>
      <c r="AI48" s="227">
        <f t="shared" si="23"/>
        <v>4000</v>
      </c>
      <c r="AJ48" s="63">
        <v>4000</v>
      </c>
      <c r="AK48" s="63">
        <v>4000</v>
      </c>
      <c r="AL48" s="227">
        <f t="shared" si="11"/>
        <v>4000</v>
      </c>
      <c r="AM48" s="289">
        <v>4000</v>
      </c>
      <c r="AN48" s="289"/>
      <c r="AO48" s="227">
        <f t="shared" si="12"/>
        <v>8000</v>
      </c>
      <c r="AP48" s="293">
        <f t="shared" si="13"/>
        <v>8000</v>
      </c>
      <c r="AQ48" s="290"/>
    </row>
    <row r="49" spans="1:43" x14ac:dyDescent="0.25">
      <c r="A49" s="420" t="s">
        <v>1908</v>
      </c>
      <c r="B49" s="290"/>
      <c r="C49" s="290"/>
      <c r="D49" s="290"/>
      <c r="E49" s="291"/>
      <c r="F49" s="292"/>
      <c r="G49" s="290"/>
      <c r="H49" s="291"/>
      <c r="I49" s="292"/>
      <c r="J49" s="290"/>
      <c r="K49" s="291"/>
      <c r="L49" s="292"/>
      <c r="M49" s="290"/>
      <c r="N49" s="291"/>
      <c r="O49" s="292"/>
      <c r="P49" s="290"/>
      <c r="Q49" s="291">
        <f t="shared" si="18"/>
        <v>0</v>
      </c>
      <c r="R49" s="292"/>
      <c r="S49" s="290"/>
      <c r="T49" s="291">
        <f t="shared" si="19"/>
        <v>0</v>
      </c>
      <c r="U49" s="292"/>
      <c r="V49" s="290"/>
      <c r="W49" s="226">
        <f t="shared" si="20"/>
        <v>0</v>
      </c>
      <c r="X49" s="227"/>
      <c r="Y49" s="227"/>
      <c r="Z49" s="227">
        <f t="shared" si="21"/>
        <v>0</v>
      </c>
      <c r="AA49" s="227">
        <v>582</v>
      </c>
      <c r="AB49" s="227"/>
      <c r="AC49" s="227">
        <f t="shared" si="24"/>
        <v>582</v>
      </c>
      <c r="AD49" s="227"/>
      <c r="AE49" s="227"/>
      <c r="AF49" s="227">
        <f t="shared" si="22"/>
        <v>582</v>
      </c>
      <c r="AG49" s="227"/>
      <c r="AH49" s="227"/>
      <c r="AI49" s="227">
        <f t="shared" si="23"/>
        <v>582</v>
      </c>
      <c r="AJ49" s="63"/>
      <c r="AK49" s="63">
        <v>582</v>
      </c>
      <c r="AL49" s="227">
        <f t="shared" si="11"/>
        <v>0</v>
      </c>
      <c r="AM49" s="289"/>
      <c r="AN49" s="289"/>
      <c r="AO49" s="227">
        <f t="shared" si="12"/>
        <v>0</v>
      </c>
      <c r="AP49" s="293">
        <f t="shared" si="13"/>
        <v>0</v>
      </c>
      <c r="AQ49" s="290"/>
    </row>
    <row r="50" spans="1:43" x14ac:dyDescent="0.25">
      <c r="A50" s="420" t="s">
        <v>1909</v>
      </c>
      <c r="B50" s="290"/>
      <c r="C50" s="290"/>
      <c r="D50" s="290"/>
      <c r="E50" s="291"/>
      <c r="F50" s="292"/>
      <c r="G50" s="290"/>
      <c r="H50" s="291"/>
      <c r="I50" s="292"/>
      <c r="J50" s="290"/>
      <c r="K50" s="291"/>
      <c r="L50" s="292"/>
      <c r="M50" s="290"/>
      <c r="N50" s="291"/>
      <c r="O50" s="292"/>
      <c r="P50" s="290"/>
      <c r="Q50" s="291">
        <f t="shared" si="18"/>
        <v>0</v>
      </c>
      <c r="R50" s="292"/>
      <c r="S50" s="290"/>
      <c r="T50" s="291">
        <f t="shared" si="19"/>
        <v>0</v>
      </c>
      <c r="U50" s="292"/>
      <c r="V50" s="290"/>
      <c r="W50" s="226">
        <f t="shared" si="20"/>
        <v>0</v>
      </c>
      <c r="X50" s="227"/>
      <c r="Y50" s="227"/>
      <c r="Z50" s="227">
        <f t="shared" si="21"/>
        <v>0</v>
      </c>
      <c r="AA50" s="227"/>
      <c r="AB50" s="227"/>
      <c r="AC50" s="227">
        <f t="shared" si="24"/>
        <v>0</v>
      </c>
      <c r="AD50" s="227">
        <v>2000</v>
      </c>
      <c r="AE50" s="227">
        <v>1000</v>
      </c>
      <c r="AF50" s="227">
        <f t="shared" si="22"/>
        <v>1000</v>
      </c>
      <c r="AG50" s="227"/>
      <c r="AH50" s="227"/>
      <c r="AI50" s="227">
        <f t="shared" si="23"/>
        <v>1000</v>
      </c>
      <c r="AJ50" s="289"/>
      <c r="AK50" s="289"/>
      <c r="AL50" s="227">
        <f t="shared" si="11"/>
        <v>1000</v>
      </c>
      <c r="AM50" s="289"/>
      <c r="AN50" s="289">
        <v>1000</v>
      </c>
      <c r="AO50" s="227">
        <f t="shared" si="12"/>
        <v>0</v>
      </c>
      <c r="AP50" s="293">
        <f t="shared" si="13"/>
        <v>0</v>
      </c>
      <c r="AQ50" s="290"/>
    </row>
    <row r="51" spans="1:43" x14ac:dyDescent="0.25">
      <c r="A51" s="420" t="s">
        <v>2097</v>
      </c>
      <c r="B51" s="290"/>
      <c r="C51" s="290"/>
      <c r="D51" s="290"/>
      <c r="E51" s="291"/>
      <c r="F51" s="292"/>
      <c r="G51" s="290"/>
      <c r="H51" s="291"/>
      <c r="I51" s="292"/>
      <c r="J51" s="290"/>
      <c r="K51" s="291"/>
      <c r="L51" s="292"/>
      <c r="M51" s="290"/>
      <c r="N51" s="291"/>
      <c r="O51" s="292"/>
      <c r="P51" s="290"/>
      <c r="Q51" s="291">
        <f t="shared" si="18"/>
        <v>0</v>
      </c>
      <c r="R51" s="292"/>
      <c r="S51" s="290"/>
      <c r="T51" s="291">
        <f t="shared" si="19"/>
        <v>0</v>
      </c>
      <c r="U51" s="292"/>
      <c r="V51" s="290"/>
      <c r="W51" s="226">
        <f t="shared" si="20"/>
        <v>0</v>
      </c>
      <c r="X51" s="227"/>
      <c r="Y51" s="227"/>
      <c r="Z51" s="227">
        <f t="shared" si="21"/>
        <v>0</v>
      </c>
      <c r="AA51" s="227"/>
      <c r="AB51" s="227"/>
      <c r="AC51" s="227">
        <f t="shared" si="24"/>
        <v>0</v>
      </c>
      <c r="AD51" s="227"/>
      <c r="AE51" s="227"/>
      <c r="AF51" s="227">
        <f t="shared" si="22"/>
        <v>0</v>
      </c>
      <c r="AG51" s="227">
        <v>400</v>
      </c>
      <c r="AH51" s="227"/>
      <c r="AI51" s="227">
        <f t="shared" si="23"/>
        <v>400</v>
      </c>
      <c r="AJ51" s="289"/>
      <c r="AK51" s="289"/>
      <c r="AL51" s="227">
        <f t="shared" si="11"/>
        <v>400</v>
      </c>
      <c r="AM51" s="289"/>
      <c r="AN51" s="289">
        <v>400</v>
      </c>
      <c r="AO51" s="227">
        <f t="shared" si="12"/>
        <v>0</v>
      </c>
      <c r="AP51" s="293">
        <f t="shared" si="13"/>
        <v>0</v>
      </c>
      <c r="AQ51" s="290"/>
    </row>
    <row r="52" spans="1:43" x14ac:dyDescent="0.25">
      <c r="A52" s="420" t="s">
        <v>2098</v>
      </c>
      <c r="B52" s="254"/>
      <c r="C52" s="254"/>
      <c r="D52" s="254"/>
      <c r="E52" s="417"/>
      <c r="F52" s="292"/>
      <c r="G52" s="254"/>
      <c r="H52" s="417"/>
      <c r="I52" s="292"/>
      <c r="J52" s="254"/>
      <c r="K52" s="417"/>
      <c r="L52" s="292"/>
      <c r="M52" s="254"/>
      <c r="N52" s="417"/>
      <c r="O52" s="292"/>
      <c r="P52" s="254"/>
      <c r="Q52" s="291">
        <f t="shared" si="18"/>
        <v>0</v>
      </c>
      <c r="R52" s="292"/>
      <c r="S52" s="254"/>
      <c r="T52" s="291">
        <f t="shared" si="19"/>
        <v>0</v>
      </c>
      <c r="U52" s="292"/>
      <c r="V52" s="254"/>
      <c r="W52" s="226">
        <f t="shared" si="20"/>
        <v>0</v>
      </c>
      <c r="X52" s="426"/>
      <c r="Y52" s="426"/>
      <c r="Z52" s="227">
        <f t="shared" si="21"/>
        <v>0</v>
      </c>
      <c r="AA52" s="426"/>
      <c r="AB52" s="426"/>
      <c r="AC52" s="227">
        <f t="shared" si="24"/>
        <v>0</v>
      </c>
      <c r="AD52" s="426"/>
      <c r="AE52" s="426">
        <v>3860</v>
      </c>
      <c r="AF52" s="227">
        <f t="shared" si="22"/>
        <v>-3860</v>
      </c>
      <c r="AG52" s="426">
        <v>13860</v>
      </c>
      <c r="AH52" s="426"/>
      <c r="AI52" s="227">
        <f t="shared" si="23"/>
        <v>10000</v>
      </c>
      <c r="AJ52" s="289"/>
      <c r="AK52" s="289">
        <v>3546</v>
      </c>
      <c r="AL52" s="227">
        <f t="shared" si="11"/>
        <v>6454</v>
      </c>
      <c r="AM52" s="289"/>
      <c r="AN52" s="289">
        <v>3100</v>
      </c>
      <c r="AO52" s="227">
        <f t="shared" si="12"/>
        <v>3354</v>
      </c>
      <c r="AP52" s="293">
        <f t="shared" si="13"/>
        <v>3354</v>
      </c>
      <c r="AQ52" s="290"/>
    </row>
    <row r="53" spans="1:43" x14ac:dyDescent="0.25">
      <c r="A53" s="427" t="s">
        <v>2562</v>
      </c>
      <c r="B53" s="428"/>
      <c r="C53" s="428"/>
      <c r="D53" s="428"/>
      <c r="E53" s="429"/>
      <c r="F53" s="56"/>
      <c r="G53" s="428"/>
      <c r="H53" s="429"/>
      <c r="I53" s="56"/>
      <c r="J53" s="428"/>
      <c r="K53" s="429"/>
      <c r="L53" s="56"/>
      <c r="M53" s="428"/>
      <c r="N53" s="429"/>
      <c r="O53" s="56">
        <v>6100</v>
      </c>
      <c r="P53" s="428"/>
      <c r="Q53" s="291">
        <f t="shared" si="18"/>
        <v>6100</v>
      </c>
      <c r="R53" s="56"/>
      <c r="S53" s="428"/>
      <c r="T53" s="291">
        <f t="shared" si="19"/>
        <v>6100</v>
      </c>
      <c r="U53" s="56"/>
      <c r="V53" s="428"/>
      <c r="W53" s="226">
        <f t="shared" si="20"/>
        <v>6100</v>
      </c>
      <c r="X53" s="430"/>
      <c r="Y53" s="430"/>
      <c r="Z53" s="227">
        <f t="shared" si="21"/>
        <v>6100</v>
      </c>
      <c r="AA53" s="430"/>
      <c r="AB53" s="430">
        <v>5000</v>
      </c>
      <c r="AC53" s="227">
        <f t="shared" si="24"/>
        <v>1100</v>
      </c>
      <c r="AD53" s="430">
        <v>5530</v>
      </c>
      <c r="AE53" s="430"/>
      <c r="AF53" s="227">
        <f t="shared" si="22"/>
        <v>6630</v>
      </c>
      <c r="AG53" s="430">
        <v>1500</v>
      </c>
      <c r="AH53" s="430"/>
      <c r="AI53" s="227">
        <f t="shared" si="23"/>
        <v>8130</v>
      </c>
      <c r="AJ53" s="63"/>
      <c r="AK53" s="63">
        <v>5000</v>
      </c>
      <c r="AL53" s="227">
        <f t="shared" si="11"/>
        <v>3130</v>
      </c>
      <c r="AM53" s="289">
        <v>4420</v>
      </c>
      <c r="AN53" s="289">
        <v>1500</v>
      </c>
      <c r="AO53" s="227">
        <f t="shared" si="12"/>
        <v>6050</v>
      </c>
      <c r="AP53" s="293">
        <f t="shared" si="13"/>
        <v>6050</v>
      </c>
      <c r="AQ53" s="290"/>
    </row>
    <row r="54" spans="1:43" x14ac:dyDescent="0.25">
      <c r="A54" s="420" t="s">
        <v>2563</v>
      </c>
      <c r="B54" s="254"/>
      <c r="C54" s="254"/>
      <c r="D54" s="254"/>
      <c r="E54" s="417"/>
      <c r="F54" s="292"/>
      <c r="G54" s="254"/>
      <c r="H54" s="417"/>
      <c r="I54" s="292"/>
      <c r="J54" s="254"/>
      <c r="K54" s="417"/>
      <c r="L54" s="292"/>
      <c r="M54" s="254"/>
      <c r="N54" s="417"/>
      <c r="O54" s="292"/>
      <c r="P54" s="254"/>
      <c r="Q54" s="291"/>
      <c r="R54" s="292"/>
      <c r="S54" s="254"/>
      <c r="T54" s="291"/>
      <c r="U54" s="292"/>
      <c r="V54" s="254"/>
      <c r="W54" s="226"/>
      <c r="X54" s="426"/>
      <c r="Y54" s="426"/>
      <c r="Z54" s="227"/>
      <c r="AA54" s="426"/>
      <c r="AB54" s="426"/>
      <c r="AC54" s="227"/>
      <c r="AD54" s="426"/>
      <c r="AE54" s="426"/>
      <c r="AF54" s="227"/>
      <c r="AG54" s="426"/>
      <c r="AH54" s="426"/>
      <c r="AI54" s="227">
        <f t="shared" si="23"/>
        <v>0</v>
      </c>
      <c r="AJ54" s="63">
        <v>325</v>
      </c>
      <c r="AK54" s="63"/>
      <c r="AL54" s="227">
        <f t="shared" si="11"/>
        <v>325</v>
      </c>
      <c r="AM54" s="289">
        <f>395+285</f>
        <v>680</v>
      </c>
      <c r="AN54" s="289">
        <v>720</v>
      </c>
      <c r="AO54" s="227">
        <f t="shared" si="12"/>
        <v>285</v>
      </c>
      <c r="AP54" s="293">
        <f t="shared" si="13"/>
        <v>285</v>
      </c>
      <c r="AQ54" s="290"/>
    </row>
    <row r="55" spans="1:43" x14ac:dyDescent="0.25">
      <c r="A55" s="427" t="s">
        <v>2564</v>
      </c>
      <c r="B55" s="428"/>
      <c r="C55" s="428"/>
      <c r="D55" s="428"/>
      <c r="E55" s="429"/>
      <c r="F55" s="56"/>
      <c r="G55" s="428"/>
      <c r="H55" s="429"/>
      <c r="I55" s="56"/>
      <c r="J55" s="428"/>
      <c r="K55" s="429"/>
      <c r="L55" s="56"/>
      <c r="M55" s="428"/>
      <c r="N55" s="429"/>
      <c r="O55" s="56"/>
      <c r="P55" s="428"/>
      <c r="Q55" s="291"/>
      <c r="R55" s="56"/>
      <c r="S55" s="428"/>
      <c r="T55" s="291"/>
      <c r="U55" s="56"/>
      <c r="V55" s="428"/>
      <c r="W55" s="226"/>
      <c r="X55" s="430"/>
      <c r="Y55" s="430"/>
      <c r="Z55" s="227"/>
      <c r="AA55" s="430"/>
      <c r="AB55" s="430"/>
      <c r="AC55" s="227"/>
      <c r="AD55" s="430"/>
      <c r="AE55" s="430"/>
      <c r="AF55" s="227"/>
      <c r="AG55" s="430"/>
      <c r="AH55" s="430"/>
      <c r="AI55" s="227">
        <f t="shared" si="23"/>
        <v>0</v>
      </c>
      <c r="AJ55" s="289">
        <v>481</v>
      </c>
      <c r="AK55" s="289"/>
      <c r="AL55" s="227">
        <f t="shared" si="11"/>
        <v>481</v>
      </c>
      <c r="AM55" s="289">
        <v>377</v>
      </c>
      <c r="AN55" s="289">
        <v>481</v>
      </c>
      <c r="AO55" s="227">
        <f t="shared" si="12"/>
        <v>377</v>
      </c>
      <c r="AP55" s="293">
        <f t="shared" si="13"/>
        <v>377</v>
      </c>
      <c r="AQ55" s="290"/>
    </row>
    <row r="56" spans="1:43" x14ac:dyDescent="0.25">
      <c r="A56" s="427" t="s">
        <v>5277</v>
      </c>
      <c r="B56" s="428"/>
      <c r="C56" s="428"/>
      <c r="D56" s="428"/>
      <c r="E56" s="429"/>
      <c r="F56" s="56"/>
      <c r="G56" s="428"/>
      <c r="H56" s="429"/>
      <c r="I56" s="56"/>
      <c r="J56" s="428"/>
      <c r="K56" s="429"/>
      <c r="L56" s="56"/>
      <c r="M56" s="428"/>
      <c r="N56" s="429"/>
      <c r="O56" s="56"/>
      <c r="P56" s="428"/>
      <c r="Q56" s="291"/>
      <c r="R56" s="56"/>
      <c r="S56" s="428"/>
      <c r="T56" s="291"/>
      <c r="U56" s="56"/>
      <c r="V56" s="428"/>
      <c r="W56" s="226"/>
      <c r="X56" s="431"/>
      <c r="Y56" s="431"/>
      <c r="Z56" s="227"/>
      <c r="AA56" s="431"/>
      <c r="AB56" s="431"/>
      <c r="AC56" s="227"/>
      <c r="AD56" s="431"/>
      <c r="AE56" s="431"/>
      <c r="AF56" s="227"/>
      <c r="AG56" s="431"/>
      <c r="AH56" s="431"/>
      <c r="AI56" s="227"/>
      <c r="AJ56" s="289"/>
      <c r="AK56" s="289"/>
      <c r="AL56" s="227">
        <f t="shared" si="11"/>
        <v>0</v>
      </c>
      <c r="AM56" s="289">
        <v>556.5</v>
      </c>
      <c r="AN56" s="289"/>
      <c r="AO56" s="227">
        <f t="shared" si="12"/>
        <v>556.5</v>
      </c>
      <c r="AP56" s="293">
        <f t="shared" si="13"/>
        <v>556.5</v>
      </c>
      <c r="AQ56" s="290"/>
    </row>
    <row r="57" spans="1:43" x14ac:dyDescent="0.25">
      <c r="A57" s="427" t="s">
        <v>5278</v>
      </c>
      <c r="B57" s="428"/>
      <c r="C57" s="428"/>
      <c r="D57" s="428"/>
      <c r="E57" s="429"/>
      <c r="F57" s="56"/>
      <c r="G57" s="428"/>
      <c r="H57" s="429"/>
      <c r="I57" s="56"/>
      <c r="J57" s="428"/>
      <c r="K57" s="429"/>
      <c r="L57" s="56"/>
      <c r="M57" s="428"/>
      <c r="N57" s="429"/>
      <c r="O57" s="56"/>
      <c r="P57" s="428"/>
      <c r="Q57" s="291"/>
      <c r="R57" s="56"/>
      <c r="S57" s="428"/>
      <c r="T57" s="291"/>
      <c r="U57" s="56"/>
      <c r="V57" s="428"/>
      <c r="W57" s="226"/>
      <c r="X57" s="431"/>
      <c r="Y57" s="431"/>
      <c r="Z57" s="227"/>
      <c r="AA57" s="431"/>
      <c r="AB57" s="431"/>
      <c r="AC57" s="227"/>
      <c r="AD57" s="431"/>
      <c r="AE57" s="431"/>
      <c r="AF57" s="227"/>
      <c r="AG57" s="431"/>
      <c r="AH57" s="431"/>
      <c r="AI57" s="227"/>
      <c r="AJ57" s="289"/>
      <c r="AK57" s="289"/>
      <c r="AL57" s="227">
        <f t="shared" si="11"/>
        <v>0</v>
      </c>
      <c r="AM57" s="289">
        <v>96</v>
      </c>
      <c r="AN57" s="289"/>
      <c r="AO57" s="227">
        <f t="shared" si="12"/>
        <v>96</v>
      </c>
      <c r="AP57" s="293">
        <f t="shared" si="13"/>
        <v>96</v>
      </c>
      <c r="AQ57" s="290"/>
    </row>
    <row r="58" spans="1:43" x14ac:dyDescent="0.25">
      <c r="A58" s="427" t="s">
        <v>5279</v>
      </c>
      <c r="B58" s="428"/>
      <c r="C58" s="428"/>
      <c r="D58" s="428"/>
      <c r="E58" s="429"/>
      <c r="F58" s="56"/>
      <c r="G58" s="428"/>
      <c r="H58" s="429"/>
      <c r="I58" s="56"/>
      <c r="J58" s="428"/>
      <c r="K58" s="429"/>
      <c r="L58" s="56"/>
      <c r="M58" s="428"/>
      <c r="N58" s="429"/>
      <c r="O58" s="56"/>
      <c r="P58" s="428"/>
      <c r="Q58" s="291"/>
      <c r="R58" s="56"/>
      <c r="S58" s="428"/>
      <c r="T58" s="291"/>
      <c r="U58" s="56"/>
      <c r="V58" s="428"/>
      <c r="W58" s="226"/>
      <c r="X58" s="431"/>
      <c r="Y58" s="431"/>
      <c r="Z58" s="227"/>
      <c r="AA58" s="431"/>
      <c r="AB58" s="431"/>
      <c r="AC58" s="227"/>
      <c r="AD58" s="431"/>
      <c r="AE58" s="431"/>
      <c r="AF58" s="227"/>
      <c r="AG58" s="431"/>
      <c r="AH58" s="431"/>
      <c r="AI58" s="227"/>
      <c r="AJ58" s="63"/>
      <c r="AK58" s="63"/>
      <c r="AL58" s="227">
        <f t="shared" si="11"/>
        <v>0</v>
      </c>
      <c r="AM58" s="289">
        <v>4185</v>
      </c>
      <c r="AN58" s="289"/>
      <c r="AO58" s="227">
        <f t="shared" si="12"/>
        <v>4185</v>
      </c>
      <c r="AP58" s="293">
        <f t="shared" si="13"/>
        <v>4185</v>
      </c>
      <c r="AQ58" s="290"/>
    </row>
    <row r="59" spans="1:43" x14ac:dyDescent="0.25">
      <c r="A59" s="427" t="s">
        <v>5280</v>
      </c>
      <c r="B59" s="428"/>
      <c r="C59" s="428"/>
      <c r="D59" s="428"/>
      <c r="E59" s="429"/>
      <c r="F59" s="56"/>
      <c r="G59" s="428"/>
      <c r="H59" s="429"/>
      <c r="I59" s="56"/>
      <c r="J59" s="428"/>
      <c r="K59" s="429"/>
      <c r="L59" s="56"/>
      <c r="M59" s="428"/>
      <c r="N59" s="429"/>
      <c r="O59" s="56"/>
      <c r="P59" s="428"/>
      <c r="Q59" s="291"/>
      <c r="R59" s="56"/>
      <c r="S59" s="428"/>
      <c r="T59" s="291"/>
      <c r="U59" s="56"/>
      <c r="V59" s="428"/>
      <c r="W59" s="226"/>
      <c r="X59" s="431"/>
      <c r="Y59" s="431"/>
      <c r="Z59" s="227"/>
      <c r="AA59" s="431"/>
      <c r="AB59" s="431"/>
      <c r="AC59" s="227"/>
      <c r="AD59" s="431"/>
      <c r="AE59" s="431"/>
      <c r="AF59" s="227"/>
      <c r="AG59" s="431"/>
      <c r="AH59" s="431"/>
      <c r="AI59" s="227"/>
      <c r="AJ59" s="63">
        <v>136.5</v>
      </c>
      <c r="AK59" s="63"/>
      <c r="AL59" s="227">
        <f t="shared" si="11"/>
        <v>136.5</v>
      </c>
      <c r="AM59" s="289"/>
      <c r="AN59" s="289"/>
      <c r="AO59" s="227">
        <f t="shared" si="12"/>
        <v>136.5</v>
      </c>
      <c r="AP59" s="293">
        <f t="shared" si="13"/>
        <v>136.5</v>
      </c>
      <c r="AQ59" s="290"/>
    </row>
    <row r="60" spans="1:43" ht="15.75" thickBot="1" x14ac:dyDescent="0.3">
      <c r="A60" s="420" t="s">
        <v>2565</v>
      </c>
      <c r="B60" s="254"/>
      <c r="C60" s="254"/>
      <c r="D60" s="254"/>
      <c r="E60" s="417"/>
      <c r="F60" s="292"/>
      <c r="G60" s="254"/>
      <c r="H60" s="417"/>
      <c r="I60" s="292"/>
      <c r="J60" s="254"/>
      <c r="K60" s="417"/>
      <c r="L60" s="292"/>
      <c r="M60" s="254"/>
      <c r="N60" s="417"/>
      <c r="O60" s="292"/>
      <c r="P60" s="254"/>
      <c r="Q60" s="291"/>
      <c r="R60" s="292"/>
      <c r="S60" s="254"/>
      <c r="T60" s="291"/>
      <c r="U60" s="292"/>
      <c r="V60" s="254"/>
      <c r="W60" s="226"/>
      <c r="X60" s="426"/>
      <c r="Y60" s="426"/>
      <c r="Z60" s="227"/>
      <c r="AA60" s="426"/>
      <c r="AB60" s="426"/>
      <c r="AC60" s="227"/>
      <c r="AD60" s="426"/>
      <c r="AE60" s="426"/>
      <c r="AF60" s="227"/>
      <c r="AG60" s="426">
        <v>1005.5</v>
      </c>
      <c r="AH60" s="426"/>
      <c r="AI60" s="227">
        <f t="shared" si="23"/>
        <v>1005.5</v>
      </c>
      <c r="AJ60" s="289"/>
      <c r="AK60" s="289"/>
      <c r="AL60" s="227">
        <f t="shared" si="11"/>
        <v>1005.5</v>
      </c>
      <c r="AM60" s="289"/>
      <c r="AN60" s="289"/>
      <c r="AO60" s="227">
        <f>+AL60+AM60-AN60</f>
        <v>1005.5</v>
      </c>
      <c r="AP60" s="293">
        <f t="shared" si="13"/>
        <v>1005.5</v>
      </c>
      <c r="AQ60" s="290"/>
    </row>
    <row r="61" spans="1:43" ht="20.25" thickTop="1" thickBot="1" x14ac:dyDescent="0.35">
      <c r="A61" s="284" t="s">
        <v>25</v>
      </c>
      <c r="B61" s="294">
        <f t="shared" ref="B61" si="25">SUM(B3:B60)</f>
        <v>200006.44</v>
      </c>
      <c r="C61" s="294">
        <f t="shared" ref="C61" si="26">SUM(C3:C60)</f>
        <v>51752.35</v>
      </c>
      <c r="D61" s="294">
        <f t="shared" ref="D61" si="27">SUM(D3:D60)</f>
        <v>20167</v>
      </c>
      <c r="E61" s="294">
        <f t="shared" ref="E61" si="28">SUM(E3:E60)</f>
        <v>231591.79</v>
      </c>
      <c r="F61" s="294">
        <f t="shared" ref="F61" si="29">SUM(F3:F60)</f>
        <v>41003.4</v>
      </c>
      <c r="G61" s="294">
        <f t="shared" ref="G61" si="30">SUM(G3:G60)</f>
        <v>23753.8</v>
      </c>
      <c r="H61" s="294">
        <f t="shared" ref="H61" si="31">SUM(H3:H60)</f>
        <v>248841.38999999998</v>
      </c>
      <c r="I61" s="294">
        <f t="shared" ref="I61" si="32">SUM(I3:I60)</f>
        <v>104366.79</v>
      </c>
      <c r="J61" s="294">
        <f t="shared" ref="J61" si="33">SUM(J3:J60)</f>
        <v>26195.5</v>
      </c>
      <c r="K61" s="294">
        <f t="shared" ref="K61" si="34">SUM(K3:K60)</f>
        <v>327012.68</v>
      </c>
      <c r="L61" s="294">
        <f t="shared" ref="L61" si="35">SUM(L3:L60)</f>
        <v>35086.100000000006</v>
      </c>
      <c r="M61" s="294">
        <f t="shared" ref="M61" si="36">SUM(M3:M60)</f>
        <v>83077.17</v>
      </c>
      <c r="N61" s="294">
        <f t="shared" ref="N61" si="37">SUM(N3:N60)</f>
        <v>279021.61</v>
      </c>
      <c r="O61" s="294">
        <f t="shared" ref="O61" si="38">SUM(O3:O60)</f>
        <v>89490.4</v>
      </c>
      <c r="P61" s="294">
        <f t="shared" ref="P61" si="39">SUM(P3:P60)</f>
        <v>50695.1</v>
      </c>
      <c r="Q61" s="294">
        <f t="shared" ref="Q61" si="40">SUM(Q3:Q60)</f>
        <v>317816.90999999997</v>
      </c>
      <c r="R61" s="294">
        <f t="shared" ref="R61" si="41">SUM(R3:R60)</f>
        <v>53821.700000000004</v>
      </c>
      <c r="S61" s="294">
        <f t="shared" ref="S61" si="42">SUM(S3:S60)</f>
        <v>26226.600000000002</v>
      </c>
      <c r="T61" s="294">
        <f t="shared" ref="T61" si="43">SUM(T3:T60)</f>
        <v>345412.01</v>
      </c>
      <c r="U61" s="294">
        <f t="shared" ref="U61" si="44">SUM(U3:U60)</f>
        <v>107746.5</v>
      </c>
      <c r="V61" s="294">
        <f t="shared" ref="V61" si="45">SUM(V3:V60)</f>
        <v>53172.85</v>
      </c>
      <c r="W61" s="294">
        <f t="shared" ref="W61" si="46">SUM(W3:W60)</f>
        <v>399985.66</v>
      </c>
      <c r="X61" s="294">
        <f t="shared" ref="X61" si="47">SUM(X3:X60)</f>
        <v>68597.16</v>
      </c>
      <c r="Y61" s="294">
        <f t="shared" ref="Y61" si="48">SUM(Y3:Y60)</f>
        <v>126261.95</v>
      </c>
      <c r="Z61" s="294">
        <f t="shared" ref="Z61" si="49">SUM(Z3:Z60)</f>
        <v>342320.86999999994</v>
      </c>
      <c r="AA61" s="294">
        <f t="shared" ref="AA61" si="50">SUM(AA3:AA60)</f>
        <v>190254.86</v>
      </c>
      <c r="AB61" s="294">
        <f t="shared" ref="AB61" si="51">SUM(AB3:AB60)</f>
        <v>80429.09</v>
      </c>
      <c r="AC61" s="294">
        <f t="shared" ref="AC61" si="52">SUM(AC3:AC60)</f>
        <v>452146.64</v>
      </c>
      <c r="AD61" s="294">
        <f t="shared" ref="AD61" si="53">SUM(AD3:AD60)</f>
        <v>80300.259999999995</v>
      </c>
      <c r="AE61" s="294">
        <f t="shared" ref="AE61" si="54">SUM(AE3:AE60)</f>
        <v>91760.92</v>
      </c>
      <c r="AF61" s="294">
        <f t="shared" ref="AF61" si="55">SUM(AF3:AF60)</f>
        <v>440685.97999999992</v>
      </c>
      <c r="AG61" s="294">
        <f t="shared" ref="AG61" si="56">SUM(AG3:AG60)</f>
        <v>91152.11</v>
      </c>
      <c r="AH61" s="294">
        <f t="shared" ref="AH61" si="57">SUM(AH3:AH60)</f>
        <v>94183.76999999999</v>
      </c>
      <c r="AI61" s="294">
        <f t="shared" ref="AI61" si="58">SUM(AI3:AI60)</f>
        <v>437654.31999999995</v>
      </c>
      <c r="AJ61" s="294">
        <f>SUM(AJ3:AJ60)</f>
        <v>49812.22</v>
      </c>
      <c r="AK61" s="294">
        <f>SUM(AK3:AK60)</f>
        <v>144653.32</v>
      </c>
      <c r="AL61" s="294">
        <f>SUM(AL3:AL60)</f>
        <v>342813.22</v>
      </c>
      <c r="AM61" s="294">
        <f t="shared" ref="AM61:AP61" si="59">SUM(AM3:AM60)</f>
        <v>170236.25</v>
      </c>
      <c r="AN61" s="294">
        <f t="shared" si="59"/>
        <v>76275.05</v>
      </c>
      <c r="AO61" s="294">
        <f t="shared" si="59"/>
        <v>436774.41999999993</v>
      </c>
      <c r="AP61" s="294">
        <f t="shared" si="59"/>
        <v>234469.42</v>
      </c>
      <c r="AQ61" s="294">
        <f t="shared" ref="AQ61" si="60">SUM(AQ3:AQ60)</f>
        <v>202305</v>
      </c>
    </row>
    <row r="62" spans="1:43" ht="15.75" thickTop="1" x14ac:dyDescent="0.25">
      <c r="F62" s="3"/>
      <c r="I62" s="3"/>
      <c r="L62" s="3"/>
    </row>
    <row r="63" spans="1:43" x14ac:dyDescent="0.25">
      <c r="F63" s="3"/>
      <c r="I63" s="3"/>
      <c r="L63" s="3"/>
      <c r="AI63" s="2"/>
      <c r="AJ63" s="2"/>
      <c r="AK63" s="2"/>
      <c r="AL63" s="2"/>
      <c r="AM63" s="2"/>
      <c r="AN63" s="2"/>
      <c r="AO63" s="2"/>
    </row>
    <row r="64" spans="1:43" x14ac:dyDescent="0.25">
      <c r="F64" s="3"/>
      <c r="I64" s="3"/>
      <c r="L64" s="3"/>
      <c r="W64" s="2"/>
      <c r="X64" s="2"/>
      <c r="Y64" s="2"/>
      <c r="Z64" s="2"/>
      <c r="AA64" s="2"/>
      <c r="AB64" s="2"/>
      <c r="AC64" s="2"/>
      <c r="AD64" s="2"/>
      <c r="AE64" s="2"/>
      <c r="AF64" s="2"/>
      <c r="AG64" s="2"/>
      <c r="AH64" s="2"/>
      <c r="AI64" s="2"/>
      <c r="AJ64" s="2"/>
      <c r="AK64" s="2"/>
      <c r="AL64" s="2"/>
      <c r="AM64" s="2"/>
      <c r="AN64" s="2"/>
      <c r="AO64" s="2"/>
    </row>
    <row r="65" spans="6:99" x14ac:dyDescent="0.25">
      <c r="F65" s="3"/>
      <c r="I65" s="3"/>
      <c r="L65" s="3"/>
      <c r="V65" s="40"/>
    </row>
    <row r="66" spans="6:99" x14ac:dyDescent="0.25">
      <c r="F66" s="3"/>
      <c r="I66" s="3"/>
      <c r="L66" s="3"/>
      <c r="AU66" s="80" t="s">
        <v>768</v>
      </c>
      <c r="AV66" s="80" t="s">
        <v>997</v>
      </c>
      <c r="AW66" s="80" t="s">
        <v>995</v>
      </c>
      <c r="AX66" s="80" t="s">
        <v>996</v>
      </c>
      <c r="AY66" s="80" t="s">
        <v>997</v>
      </c>
    </row>
    <row r="67" spans="6:99" x14ac:dyDescent="0.25">
      <c r="F67" s="3"/>
      <c r="I67" s="3"/>
      <c r="L67" s="3"/>
      <c r="V67" s="40"/>
      <c r="AU67" s="88" t="s">
        <v>991</v>
      </c>
      <c r="AV67" s="40">
        <f>+B61</f>
        <v>200006.44</v>
      </c>
      <c r="AW67" s="40">
        <f>+C61</f>
        <v>51752.35</v>
      </c>
      <c r="AX67" s="40">
        <f>+D61</f>
        <v>20167</v>
      </c>
      <c r="AY67" s="44">
        <f>+AV67+AW67-AX67</f>
        <v>231591.79</v>
      </c>
    </row>
    <row r="68" spans="6:99" x14ac:dyDescent="0.25">
      <c r="F68" s="3"/>
      <c r="I68" s="3"/>
      <c r="L68" s="3"/>
      <c r="AU68" s="88" t="s">
        <v>992</v>
      </c>
      <c r="AV68" s="40">
        <f>+AY67</f>
        <v>231591.79</v>
      </c>
      <c r="AW68" s="40">
        <f>+F61</f>
        <v>41003.4</v>
      </c>
      <c r="AX68" s="40">
        <f>+G61</f>
        <v>23753.8</v>
      </c>
      <c r="AY68" s="44">
        <f t="shared" ref="AY68:AY76" si="61">+AV68+AW68-AX68</f>
        <v>248841.39</v>
      </c>
      <c r="CQ68" s="80" t="s">
        <v>768</v>
      </c>
      <c r="CR68" s="80" t="s">
        <v>1003</v>
      </c>
      <c r="CS68" s="80" t="s">
        <v>995</v>
      </c>
      <c r="CT68" s="80" t="s">
        <v>996</v>
      </c>
      <c r="CU68" s="80" t="s">
        <v>997</v>
      </c>
    </row>
    <row r="69" spans="6:99" x14ac:dyDescent="0.25">
      <c r="F69" s="3"/>
      <c r="I69" s="3"/>
      <c r="L69" s="3"/>
      <c r="AU69" s="88" t="s">
        <v>705</v>
      </c>
      <c r="AV69" s="40">
        <f t="shared" ref="AV69:AV72" si="62">+AY68</f>
        <v>248841.39</v>
      </c>
      <c r="AW69" s="40">
        <f>+I61</f>
        <v>104366.79</v>
      </c>
      <c r="AX69" s="40">
        <f>+J61</f>
        <v>26195.5</v>
      </c>
      <c r="AY69" s="44">
        <f t="shared" si="61"/>
        <v>327012.68</v>
      </c>
      <c r="CQ69" s="88" t="s">
        <v>991</v>
      </c>
      <c r="CR69" s="40">
        <v>181946.74</v>
      </c>
      <c r="CS69" s="40">
        <v>54477.8</v>
      </c>
      <c r="CT69" s="40">
        <v>7350</v>
      </c>
      <c r="CU69" s="44">
        <f>+CR69+CS69-CT69</f>
        <v>229074.53999999998</v>
      </c>
    </row>
    <row r="70" spans="6:99" x14ac:dyDescent="0.25">
      <c r="F70" s="3"/>
      <c r="I70" s="3"/>
      <c r="L70" s="3"/>
      <c r="AU70" s="88" t="s">
        <v>770</v>
      </c>
      <c r="AV70" s="40">
        <f t="shared" si="62"/>
        <v>327012.68</v>
      </c>
      <c r="AW70" s="40">
        <f>+L61</f>
        <v>35086.100000000006</v>
      </c>
      <c r="AX70" s="40">
        <f>+M61</f>
        <v>83077.17</v>
      </c>
      <c r="AY70" s="44">
        <f t="shared" si="61"/>
        <v>279021.61000000004</v>
      </c>
      <c r="CQ70" s="88" t="s">
        <v>992</v>
      </c>
      <c r="CR70" s="40">
        <f>+CU69</f>
        <v>229074.53999999998</v>
      </c>
      <c r="CS70" s="40">
        <v>45003.25</v>
      </c>
      <c r="CT70" s="40">
        <v>24214.41</v>
      </c>
      <c r="CU70" s="44">
        <f t="shared" ref="CU70:CU74" si="63">+CR70+CS70-CT70</f>
        <v>249863.37999999998</v>
      </c>
    </row>
    <row r="71" spans="6:99" x14ac:dyDescent="0.25">
      <c r="F71" s="3"/>
      <c r="I71" s="3"/>
      <c r="L71" s="3"/>
      <c r="AU71" s="88" t="s">
        <v>767</v>
      </c>
      <c r="AV71" s="40">
        <f t="shared" si="62"/>
        <v>279021.61000000004</v>
      </c>
      <c r="AW71" s="40">
        <f>+O61</f>
        <v>89490.4</v>
      </c>
      <c r="AX71" s="40">
        <f>+P61</f>
        <v>50695.1</v>
      </c>
      <c r="AY71" s="44">
        <f>+AV71+AW71-AX71</f>
        <v>317816.91000000003</v>
      </c>
      <c r="CQ71" s="88" t="s">
        <v>705</v>
      </c>
      <c r="CR71" s="40">
        <f t="shared" ref="CR71:CR74" si="64">+CU70</f>
        <v>249863.37999999998</v>
      </c>
      <c r="CS71" s="40">
        <v>113984.75</v>
      </c>
      <c r="CT71" s="40">
        <v>13178.5</v>
      </c>
      <c r="CU71" s="44">
        <f t="shared" si="63"/>
        <v>350669.63</v>
      </c>
    </row>
    <row r="72" spans="6:99" x14ac:dyDescent="0.25">
      <c r="F72" s="3"/>
      <c r="I72" s="3"/>
      <c r="L72" s="3"/>
      <c r="AU72" s="88" t="s">
        <v>870</v>
      </c>
      <c r="AV72" s="40">
        <f t="shared" si="62"/>
        <v>317816.91000000003</v>
      </c>
      <c r="AW72" s="40">
        <f>+R61</f>
        <v>53821.700000000004</v>
      </c>
      <c r="AX72" s="40">
        <f>+S61</f>
        <v>26226.600000000002</v>
      </c>
      <c r="AY72" s="44">
        <f t="shared" si="61"/>
        <v>345412.01000000007</v>
      </c>
      <c r="CQ72" s="88" t="s">
        <v>770</v>
      </c>
      <c r="CR72" s="40">
        <f t="shared" si="64"/>
        <v>350669.63</v>
      </c>
      <c r="CS72" s="40">
        <v>35737.1</v>
      </c>
      <c r="CT72" s="40">
        <v>81127.7</v>
      </c>
      <c r="CU72" s="44">
        <f t="shared" si="63"/>
        <v>305279.02999999997</v>
      </c>
    </row>
    <row r="73" spans="6:99" x14ac:dyDescent="0.25">
      <c r="F73" s="3"/>
      <c r="I73" s="3"/>
      <c r="L73" s="3"/>
      <c r="R73" s="40"/>
      <c r="S73" s="40"/>
      <c r="T73" s="40"/>
      <c r="AU73" s="88" t="s">
        <v>985</v>
      </c>
      <c r="AV73" s="2">
        <f>+AY72</f>
        <v>345412.01000000007</v>
      </c>
      <c r="AW73" s="2">
        <f>+U61</f>
        <v>107746.5</v>
      </c>
      <c r="AX73" s="2">
        <f>+V61</f>
        <v>53172.85</v>
      </c>
      <c r="AY73" s="44">
        <f t="shared" si="61"/>
        <v>399985.66000000009</v>
      </c>
      <c r="CQ73" s="88" t="s">
        <v>767</v>
      </c>
      <c r="CR73" s="40">
        <f t="shared" si="64"/>
        <v>305279.02999999997</v>
      </c>
      <c r="CS73" s="40">
        <v>84295.4</v>
      </c>
      <c r="CT73" s="40">
        <v>55396.5</v>
      </c>
      <c r="CU73" s="44">
        <f>+CR73+CS73-CT73</f>
        <v>334177.92999999993</v>
      </c>
    </row>
    <row r="74" spans="6:99" x14ac:dyDescent="0.25">
      <c r="F74" s="3"/>
      <c r="I74" s="3"/>
      <c r="L74" s="3"/>
      <c r="R74" s="40"/>
      <c r="S74" s="40"/>
      <c r="T74" s="40"/>
      <c r="AU74" s="88" t="s">
        <v>1557</v>
      </c>
      <c r="AV74" s="2">
        <f>+AY73</f>
        <v>399985.66000000009</v>
      </c>
      <c r="AW74" s="2">
        <f>+X61</f>
        <v>68597.16</v>
      </c>
      <c r="AX74" s="2">
        <f>+Y61</f>
        <v>126261.95</v>
      </c>
      <c r="AY74" s="44">
        <f t="shared" si="61"/>
        <v>342320.87000000005</v>
      </c>
      <c r="CQ74" s="88" t="s">
        <v>870</v>
      </c>
      <c r="CR74" s="40">
        <f t="shared" si="64"/>
        <v>334177.92999999993</v>
      </c>
      <c r="CS74" s="40">
        <v>43929.5</v>
      </c>
      <c r="CT74" s="40">
        <v>22180.400000000001</v>
      </c>
      <c r="CU74" s="44">
        <f t="shared" si="63"/>
        <v>355927.02999999991</v>
      </c>
    </row>
    <row r="75" spans="6:99" x14ac:dyDescent="0.25">
      <c r="F75" s="3"/>
      <c r="I75" s="3"/>
      <c r="L75" s="3"/>
      <c r="R75" s="40"/>
      <c r="S75" s="40"/>
      <c r="T75" s="40"/>
      <c r="AU75" s="88" t="s">
        <v>1602</v>
      </c>
      <c r="AV75" s="2">
        <f>+AY74</f>
        <v>342320.87000000005</v>
      </c>
      <c r="AW75" s="2">
        <f>+AA61</f>
        <v>190254.86</v>
      </c>
      <c r="AX75" s="2">
        <f>+AB61</f>
        <v>80429.09</v>
      </c>
      <c r="AY75" s="44">
        <f t="shared" si="61"/>
        <v>452146.64</v>
      </c>
    </row>
    <row r="76" spans="6:99" x14ac:dyDescent="0.25">
      <c r="F76" s="3"/>
      <c r="I76" s="3"/>
      <c r="L76" s="3"/>
      <c r="R76" s="40"/>
      <c r="S76" s="40"/>
      <c r="T76" s="40"/>
      <c r="AU76" s="88" t="s">
        <v>1901</v>
      </c>
      <c r="AV76" s="2">
        <f t="shared" ref="AV76" si="65">+AY75</f>
        <v>452146.64</v>
      </c>
      <c r="AW76" s="2">
        <f>+AD61</f>
        <v>80300.259999999995</v>
      </c>
      <c r="AX76" s="2">
        <f>+AE61</f>
        <v>91760.92</v>
      </c>
      <c r="AY76" s="44">
        <f t="shared" si="61"/>
        <v>440685.98000000004</v>
      </c>
    </row>
    <row r="77" spans="6:99" x14ac:dyDescent="0.25">
      <c r="F77" s="3"/>
      <c r="I77" s="3"/>
      <c r="L77" s="3"/>
    </row>
    <row r="78" spans="6:99" x14ac:dyDescent="0.25">
      <c r="F78" s="3"/>
      <c r="I78" s="3"/>
      <c r="L78" s="3"/>
      <c r="AZ78" s="228"/>
    </row>
    <row r="79" spans="6:99" x14ac:dyDescent="0.25">
      <c r="F79" s="3"/>
      <c r="I79" s="3"/>
      <c r="L79" s="3"/>
      <c r="AZ79" s="228"/>
    </row>
    <row r="80" spans="6:99" x14ac:dyDescent="0.25">
      <c r="F80" s="3"/>
      <c r="I80" s="3"/>
      <c r="L80" s="3"/>
    </row>
    <row r="81" spans="6:53" x14ac:dyDescent="0.25">
      <c r="F81" s="3"/>
      <c r="I81" s="3"/>
      <c r="L81" s="3"/>
    </row>
    <row r="82" spans="6:53" x14ac:dyDescent="0.25">
      <c r="F82" s="3"/>
      <c r="I82" s="3"/>
      <c r="L82" s="3"/>
      <c r="AU82" s="80" t="s">
        <v>768</v>
      </c>
      <c r="AV82" s="80" t="s">
        <v>1003</v>
      </c>
      <c r="AW82" s="80" t="s">
        <v>995</v>
      </c>
      <c r="AX82" s="80" t="s">
        <v>996</v>
      </c>
      <c r="AY82" s="80" t="s">
        <v>997</v>
      </c>
      <c r="AZ82" s="80" t="s">
        <v>5281</v>
      </c>
      <c r="BA82" s="80" t="s">
        <v>5282</v>
      </c>
    </row>
    <row r="83" spans="6:53" x14ac:dyDescent="0.25">
      <c r="F83" s="3"/>
      <c r="I83" s="3"/>
      <c r="L83" s="3"/>
      <c r="AU83" s="88" t="s">
        <v>1901</v>
      </c>
      <c r="AV83" s="2">
        <v>452146.64</v>
      </c>
      <c r="AW83" s="2">
        <v>79890.759999999995</v>
      </c>
      <c r="AX83" s="2">
        <v>91760.92</v>
      </c>
      <c r="AY83" s="44">
        <v>440276.48000000004</v>
      </c>
    </row>
    <row r="84" spans="6:53" x14ac:dyDescent="0.25">
      <c r="F84" s="3"/>
      <c r="I84" s="3"/>
      <c r="L84" s="3"/>
      <c r="AU84" s="88" t="s">
        <v>1905</v>
      </c>
      <c r="AV84" s="2">
        <f>+AY83</f>
        <v>440276.48000000004</v>
      </c>
      <c r="AW84" s="2">
        <f>+AG61</f>
        <v>91152.11</v>
      </c>
      <c r="AX84" s="2">
        <f>+AH61</f>
        <v>94183.76999999999</v>
      </c>
      <c r="AY84" s="44">
        <f>+AV84+AW84-AX84</f>
        <v>437244.82000000007</v>
      </c>
    </row>
    <row r="85" spans="6:53" x14ac:dyDescent="0.25">
      <c r="F85" s="3"/>
      <c r="I85" s="3"/>
      <c r="L85" s="3"/>
      <c r="AU85" s="88" t="s">
        <v>2096</v>
      </c>
      <c r="AV85" s="2">
        <f>+AY84</f>
        <v>437244.82000000007</v>
      </c>
      <c r="AW85" s="2">
        <f>+AJ61</f>
        <v>49812.22</v>
      </c>
      <c r="AX85" s="2">
        <f>+AK61</f>
        <v>144653.32</v>
      </c>
      <c r="AY85" s="44">
        <f>+AV85+AW85-AX85</f>
        <v>342403.72000000003</v>
      </c>
    </row>
    <row r="86" spans="6:53" x14ac:dyDescent="0.25">
      <c r="F86" s="3"/>
      <c r="I86" s="3"/>
      <c r="L86" s="3"/>
      <c r="AU86" s="88" t="s">
        <v>991</v>
      </c>
      <c r="AV86" s="2">
        <f>+AY85</f>
        <v>342403.72000000003</v>
      </c>
      <c r="AW86" s="2">
        <f>+AM61</f>
        <v>170236.25</v>
      </c>
      <c r="AX86" s="2">
        <f>+AN61</f>
        <v>76275.05</v>
      </c>
      <c r="AY86" s="44">
        <f>+AV86+AW86-AX86</f>
        <v>436364.92000000004</v>
      </c>
      <c r="AZ86" s="2">
        <f>+AP61</f>
        <v>234469.42</v>
      </c>
      <c r="BA86" s="2">
        <f>+AQ61</f>
        <v>202305</v>
      </c>
    </row>
    <row r="87" spans="6:53" x14ac:dyDescent="0.25">
      <c r="F87" s="3"/>
      <c r="I87" s="3"/>
      <c r="L87" s="3"/>
    </row>
    <row r="88" spans="6:53" x14ac:dyDescent="0.25">
      <c r="F88" s="3"/>
      <c r="I88" s="3"/>
      <c r="L88" s="3"/>
    </row>
    <row r="642" spans="1:2" ht="18.75" x14ac:dyDescent="0.3">
      <c r="A642" s="454" t="s">
        <v>1004</v>
      </c>
      <c r="B642" s="454"/>
    </row>
    <row r="643" spans="1:2" ht="56.25" customHeight="1" x14ac:dyDescent="0.25">
      <c r="A643" t="s">
        <v>357</v>
      </c>
      <c r="B643" t="s">
        <v>1005</v>
      </c>
    </row>
    <row r="644" spans="1:2" x14ac:dyDescent="0.25">
      <c r="A644" s="49" t="s">
        <v>1006</v>
      </c>
      <c r="B644" s="2">
        <v>41148.15</v>
      </c>
    </row>
    <row r="645" spans="1:2" x14ac:dyDescent="0.25">
      <c r="A645" s="75" t="s">
        <v>998</v>
      </c>
      <c r="B645" s="2">
        <v>5000</v>
      </c>
    </row>
    <row r="646" spans="1:2" x14ac:dyDescent="0.25">
      <c r="A646" s="75" t="s">
        <v>999</v>
      </c>
      <c r="B646" s="2">
        <v>3150</v>
      </c>
    </row>
    <row r="647" spans="1:2" x14ac:dyDescent="0.25">
      <c r="A647" s="75" t="s">
        <v>1007</v>
      </c>
      <c r="B647" s="2">
        <v>3877.6499999999996</v>
      </c>
    </row>
    <row r="648" spans="1:2" x14ac:dyDescent="0.25">
      <c r="A648" s="75" t="s">
        <v>1008</v>
      </c>
      <c r="B648" s="2">
        <v>498.75</v>
      </c>
    </row>
    <row r="649" spans="1:2" x14ac:dyDescent="0.25">
      <c r="A649" s="75" t="s">
        <v>1009</v>
      </c>
      <c r="B649" s="2">
        <v>5000</v>
      </c>
    </row>
    <row r="650" spans="1:2" x14ac:dyDescent="0.25">
      <c r="A650" s="75" t="s">
        <v>1010</v>
      </c>
      <c r="B650" s="2">
        <v>8032.5</v>
      </c>
    </row>
    <row r="651" spans="1:2" x14ac:dyDescent="0.25">
      <c r="A651" s="75" t="s">
        <v>1011</v>
      </c>
      <c r="B651" s="2">
        <v>15589.25</v>
      </c>
    </row>
    <row r="652" spans="1:2" x14ac:dyDescent="0.25">
      <c r="A652" s="49" t="s">
        <v>1012</v>
      </c>
      <c r="B652" s="2">
        <v>318872.5</v>
      </c>
    </row>
    <row r="653" spans="1:2" x14ac:dyDescent="0.25">
      <c r="A653" s="75" t="s">
        <v>1013</v>
      </c>
      <c r="B653" s="2">
        <v>3858.75</v>
      </c>
    </row>
    <row r="654" spans="1:2" x14ac:dyDescent="0.25">
      <c r="A654" s="75" t="s">
        <v>1014</v>
      </c>
      <c r="B654" s="2">
        <v>89024.949999999983</v>
      </c>
    </row>
    <row r="655" spans="1:2" x14ac:dyDescent="0.25">
      <c r="A655" s="75" t="s">
        <v>1015</v>
      </c>
      <c r="B655" s="2">
        <v>3592</v>
      </c>
    </row>
    <row r="656" spans="1:2" x14ac:dyDescent="0.25">
      <c r="A656" s="75" t="s">
        <v>1016</v>
      </c>
      <c r="B656" s="2">
        <v>4060</v>
      </c>
    </row>
    <row r="657" spans="1:2" x14ac:dyDescent="0.25">
      <c r="A657" s="75" t="s">
        <v>1017</v>
      </c>
      <c r="B657" s="2">
        <v>595</v>
      </c>
    </row>
    <row r="658" spans="1:2" x14ac:dyDescent="0.25">
      <c r="A658" s="75" t="s">
        <v>1018</v>
      </c>
      <c r="B658" s="2">
        <v>3754.9</v>
      </c>
    </row>
    <row r="659" spans="1:2" x14ac:dyDescent="0.25">
      <c r="A659" s="75" t="s">
        <v>1019</v>
      </c>
      <c r="B659" s="2">
        <v>5661</v>
      </c>
    </row>
    <row r="660" spans="1:2" x14ac:dyDescent="0.25">
      <c r="A660" s="75" t="s">
        <v>1020</v>
      </c>
      <c r="B660" s="2">
        <v>3655</v>
      </c>
    </row>
    <row r="661" spans="1:2" x14ac:dyDescent="0.25">
      <c r="A661" s="75" t="s">
        <v>1021</v>
      </c>
      <c r="B661" s="2">
        <v>1985</v>
      </c>
    </row>
    <row r="662" spans="1:2" x14ac:dyDescent="0.25">
      <c r="A662" s="75" t="s">
        <v>1022</v>
      </c>
      <c r="B662" s="2">
        <v>68011.25</v>
      </c>
    </row>
    <row r="663" spans="1:2" x14ac:dyDescent="0.25">
      <c r="A663" s="75" t="s">
        <v>1023</v>
      </c>
      <c r="B663" s="2">
        <v>6560</v>
      </c>
    </row>
    <row r="664" spans="1:2" x14ac:dyDescent="0.25">
      <c r="A664" s="75" t="s">
        <v>1024</v>
      </c>
      <c r="B664" s="2">
        <v>2200</v>
      </c>
    </row>
    <row r="665" spans="1:2" x14ac:dyDescent="0.25">
      <c r="A665" s="75" t="s">
        <v>1025</v>
      </c>
      <c r="B665" s="2">
        <v>20291.5</v>
      </c>
    </row>
    <row r="666" spans="1:2" x14ac:dyDescent="0.25">
      <c r="A666" s="75" t="s">
        <v>1026</v>
      </c>
      <c r="B666" s="2">
        <v>600</v>
      </c>
    </row>
    <row r="667" spans="1:2" x14ac:dyDescent="0.25">
      <c r="A667" s="75" t="s">
        <v>1027</v>
      </c>
      <c r="B667" s="2">
        <v>1263</v>
      </c>
    </row>
    <row r="668" spans="1:2" x14ac:dyDescent="0.25">
      <c r="A668" s="75" t="s">
        <v>1028</v>
      </c>
      <c r="B668" s="2">
        <v>761.25</v>
      </c>
    </row>
    <row r="669" spans="1:2" x14ac:dyDescent="0.25">
      <c r="A669" s="75" t="s">
        <v>1029</v>
      </c>
      <c r="B669" s="2">
        <v>1550</v>
      </c>
    </row>
    <row r="670" spans="1:2" x14ac:dyDescent="0.25">
      <c r="A670" s="75" t="s">
        <v>1030</v>
      </c>
      <c r="B670" s="2">
        <v>12500</v>
      </c>
    </row>
    <row r="671" spans="1:2" x14ac:dyDescent="0.25">
      <c r="A671" s="75" t="s">
        <v>1031</v>
      </c>
      <c r="B671" s="2">
        <v>1627.5</v>
      </c>
    </row>
    <row r="672" spans="1:2" x14ac:dyDescent="0.25">
      <c r="A672" s="75" t="s">
        <v>1032</v>
      </c>
      <c r="B672" s="2">
        <v>800</v>
      </c>
    </row>
    <row r="673" spans="1:3" x14ac:dyDescent="0.25">
      <c r="A673" s="75" t="s">
        <v>1033</v>
      </c>
      <c r="B673" s="2">
        <v>32476.25</v>
      </c>
    </row>
    <row r="674" spans="1:3" x14ac:dyDescent="0.25">
      <c r="A674" s="75" t="s">
        <v>283</v>
      </c>
      <c r="B674" s="2">
        <v>42000</v>
      </c>
    </row>
    <row r="675" spans="1:3" x14ac:dyDescent="0.25">
      <c r="A675" s="75" t="s">
        <v>1034</v>
      </c>
      <c r="B675" s="2">
        <v>3402.15</v>
      </c>
    </row>
    <row r="676" spans="1:3" x14ac:dyDescent="0.25">
      <c r="A676" s="75" t="s">
        <v>1035</v>
      </c>
      <c r="B676" s="2">
        <v>2625</v>
      </c>
    </row>
    <row r="677" spans="1:3" x14ac:dyDescent="0.25">
      <c r="A677" s="75" t="s">
        <v>1036</v>
      </c>
      <c r="B677" s="2">
        <v>2475</v>
      </c>
    </row>
    <row r="678" spans="1:3" x14ac:dyDescent="0.25">
      <c r="A678" s="75" t="s">
        <v>1037</v>
      </c>
      <c r="B678" s="2">
        <v>3543</v>
      </c>
    </row>
    <row r="679" spans="1:3" x14ac:dyDescent="0.25">
      <c r="A679" s="49" t="s">
        <v>7</v>
      </c>
      <c r="B679" s="2">
        <v>360020.65</v>
      </c>
    </row>
    <row r="684" spans="1:3" ht="18.75" x14ac:dyDescent="0.3">
      <c r="A684" s="157" t="s">
        <v>1038</v>
      </c>
      <c r="B684" s="157"/>
    </row>
    <row r="685" spans="1:3" ht="18.75" x14ac:dyDescent="0.25">
      <c r="A685" s="285" t="s">
        <v>1039</v>
      </c>
      <c r="B685" s="158" t="s">
        <v>1040</v>
      </c>
      <c r="C685" s="158" t="s">
        <v>1041</v>
      </c>
    </row>
    <row r="686" spans="1:3" ht="18.75" x14ac:dyDescent="0.3">
      <c r="A686" s="286" t="s">
        <v>1019</v>
      </c>
      <c r="B686" s="159">
        <v>5661</v>
      </c>
      <c r="C686" s="159" t="s">
        <v>1012</v>
      </c>
    </row>
    <row r="687" spans="1:3" ht="18.75" x14ac:dyDescent="0.3">
      <c r="A687" s="286" t="s">
        <v>1015</v>
      </c>
      <c r="B687" s="159">
        <v>3592</v>
      </c>
      <c r="C687" s="159" t="s">
        <v>1012</v>
      </c>
    </row>
    <row r="688" spans="1:3" ht="18.75" x14ac:dyDescent="0.3">
      <c r="A688" s="286" t="s">
        <v>999</v>
      </c>
      <c r="B688" s="159">
        <v>3150</v>
      </c>
      <c r="C688" s="159" t="s">
        <v>1006</v>
      </c>
    </row>
    <row r="689" spans="1:3" ht="18.75" x14ac:dyDescent="0.3">
      <c r="A689" s="286" t="s">
        <v>1028</v>
      </c>
      <c r="B689" s="159">
        <v>761.25</v>
      </c>
      <c r="C689" s="159" t="s">
        <v>1012</v>
      </c>
    </row>
    <row r="690" spans="1:3" ht="18.75" x14ac:dyDescent="0.3">
      <c r="A690" s="286" t="s">
        <v>1037</v>
      </c>
      <c r="B690" s="159">
        <v>3543</v>
      </c>
      <c r="C690" s="159" t="s">
        <v>1012</v>
      </c>
    </row>
    <row r="691" spans="1:3" ht="18.75" x14ac:dyDescent="0.3">
      <c r="A691" s="286" t="s">
        <v>1027</v>
      </c>
      <c r="B691" s="159">
        <v>1263</v>
      </c>
      <c r="C691" s="159" t="s">
        <v>1012</v>
      </c>
    </row>
    <row r="692" spans="1:3" ht="18.75" x14ac:dyDescent="0.3">
      <c r="A692" s="286" t="s">
        <v>1026</v>
      </c>
      <c r="B692" s="159">
        <v>600</v>
      </c>
      <c r="C692" s="159" t="s">
        <v>1012</v>
      </c>
    </row>
    <row r="693" spans="1:3" ht="18.75" x14ac:dyDescent="0.3">
      <c r="A693" s="286" t="s">
        <v>1025</v>
      </c>
      <c r="B693" s="159">
        <v>20291.5</v>
      </c>
      <c r="C693" s="159" t="s">
        <v>1012</v>
      </c>
    </row>
    <row r="694" spans="1:3" ht="18.75" x14ac:dyDescent="0.3">
      <c r="A694" s="286" t="s">
        <v>1022</v>
      </c>
      <c r="B694" s="159">
        <v>68011.25</v>
      </c>
      <c r="C694" s="159" t="s">
        <v>1012</v>
      </c>
    </row>
    <row r="695" spans="1:3" ht="18.75" x14ac:dyDescent="0.3">
      <c r="A695" s="286" t="s">
        <v>1029</v>
      </c>
      <c r="B695" s="159">
        <v>1550</v>
      </c>
      <c r="C695" s="159" t="s">
        <v>1012</v>
      </c>
    </row>
    <row r="696" spans="1:3" ht="18.75" x14ac:dyDescent="0.3">
      <c r="A696" s="286" t="s">
        <v>1034</v>
      </c>
      <c r="B696" s="159">
        <v>3402.15</v>
      </c>
      <c r="C696" s="159" t="s">
        <v>1012</v>
      </c>
    </row>
    <row r="697" spans="1:3" ht="18.75" x14ac:dyDescent="0.3">
      <c r="A697" s="286" t="s">
        <v>1016</v>
      </c>
      <c r="B697" s="159">
        <v>4060</v>
      </c>
      <c r="C697" s="159" t="s">
        <v>1012</v>
      </c>
    </row>
    <row r="698" spans="1:3" ht="18.75" x14ac:dyDescent="0.3">
      <c r="A698" s="286" t="s">
        <v>1014</v>
      </c>
      <c r="B698" s="159">
        <v>89024.949999999983</v>
      </c>
      <c r="C698" s="159" t="s">
        <v>1012</v>
      </c>
    </row>
    <row r="699" spans="1:3" ht="18.75" x14ac:dyDescent="0.3">
      <c r="A699" s="286" t="s">
        <v>1035</v>
      </c>
      <c r="B699" s="159">
        <v>2625</v>
      </c>
      <c r="C699" s="159" t="s">
        <v>1012</v>
      </c>
    </row>
    <row r="700" spans="1:3" ht="18.75" x14ac:dyDescent="0.3">
      <c r="A700" s="286" t="s">
        <v>283</v>
      </c>
      <c r="B700" s="159">
        <v>42000</v>
      </c>
      <c r="C700" s="159" t="s">
        <v>1012</v>
      </c>
    </row>
    <row r="701" spans="1:3" ht="18.75" x14ac:dyDescent="0.3">
      <c r="A701" s="286" t="s">
        <v>1013</v>
      </c>
      <c r="B701" s="159">
        <v>3858.75</v>
      </c>
      <c r="C701" s="159" t="s">
        <v>1012</v>
      </c>
    </row>
    <row r="702" spans="1:3" ht="18.75" x14ac:dyDescent="0.3">
      <c r="A702" s="286" t="s">
        <v>1021</v>
      </c>
      <c r="B702" s="159">
        <v>1985</v>
      </c>
      <c r="C702" s="159" t="s">
        <v>1012</v>
      </c>
    </row>
    <row r="703" spans="1:3" ht="18.75" x14ac:dyDescent="0.3">
      <c r="A703" s="286" t="s">
        <v>1011</v>
      </c>
      <c r="B703" s="159">
        <v>15589.25</v>
      </c>
      <c r="C703" s="159" t="s">
        <v>1006</v>
      </c>
    </row>
    <row r="704" spans="1:3" ht="18.75" x14ac:dyDescent="0.3">
      <c r="A704" s="286" t="s">
        <v>1020</v>
      </c>
      <c r="B704" s="159">
        <v>3655</v>
      </c>
      <c r="C704" s="159" t="s">
        <v>1012</v>
      </c>
    </row>
    <row r="705" spans="1:3" ht="18.75" x14ac:dyDescent="0.3">
      <c r="A705" s="286" t="s">
        <v>1032</v>
      </c>
      <c r="B705" s="159">
        <v>800</v>
      </c>
      <c r="C705" s="159" t="s">
        <v>1012</v>
      </c>
    </row>
    <row r="706" spans="1:3" ht="18.75" x14ac:dyDescent="0.3">
      <c r="A706" s="286" t="s">
        <v>1033</v>
      </c>
      <c r="B706" s="159">
        <v>32476.25</v>
      </c>
      <c r="C706" s="159" t="s">
        <v>1012</v>
      </c>
    </row>
    <row r="707" spans="1:3" ht="18.75" x14ac:dyDescent="0.3">
      <c r="A707" s="286" t="s">
        <v>1023</v>
      </c>
      <c r="B707" s="159">
        <v>6560</v>
      </c>
      <c r="C707" s="159" t="s">
        <v>1012</v>
      </c>
    </row>
    <row r="708" spans="1:3" ht="18.75" x14ac:dyDescent="0.3">
      <c r="A708" s="286" t="s">
        <v>1017</v>
      </c>
      <c r="B708" s="159">
        <v>595</v>
      </c>
      <c r="C708" s="159" t="s">
        <v>1012</v>
      </c>
    </row>
    <row r="709" spans="1:3" ht="18.75" x14ac:dyDescent="0.3">
      <c r="A709" s="286" t="s">
        <v>1024</v>
      </c>
      <c r="B709" s="159">
        <v>2200</v>
      </c>
      <c r="C709" s="159" t="s">
        <v>1012</v>
      </c>
    </row>
    <row r="710" spans="1:3" ht="18.75" x14ac:dyDescent="0.3">
      <c r="A710" s="286" t="s">
        <v>1007</v>
      </c>
      <c r="B710" s="159">
        <v>3877.6499999999996</v>
      </c>
      <c r="C710" s="159" t="s">
        <v>1006</v>
      </c>
    </row>
    <row r="711" spans="1:3" ht="18.75" x14ac:dyDescent="0.3">
      <c r="A711" s="286" t="s">
        <v>1009</v>
      </c>
      <c r="B711" s="159">
        <v>5000</v>
      </c>
      <c r="C711" s="159" t="s">
        <v>1006</v>
      </c>
    </row>
    <row r="712" spans="1:3" ht="18.75" x14ac:dyDescent="0.3">
      <c r="A712" s="286" t="s">
        <v>998</v>
      </c>
      <c r="B712" s="159">
        <v>5000</v>
      </c>
      <c r="C712" s="159" t="s">
        <v>1006</v>
      </c>
    </row>
    <row r="713" spans="1:3" ht="18.75" x14ac:dyDescent="0.3">
      <c r="A713" s="286" t="s">
        <v>1018</v>
      </c>
      <c r="B713" s="159">
        <v>3754.9</v>
      </c>
      <c r="C713" s="159" t="s">
        <v>1012</v>
      </c>
    </row>
    <row r="714" spans="1:3" ht="18.75" x14ac:dyDescent="0.3">
      <c r="A714" s="286" t="s">
        <v>1010</v>
      </c>
      <c r="B714" s="159">
        <v>8032.5</v>
      </c>
      <c r="C714" s="159" t="s">
        <v>1006</v>
      </c>
    </row>
    <row r="715" spans="1:3" ht="18.75" x14ac:dyDescent="0.3">
      <c r="A715" s="286" t="s">
        <v>1031</v>
      </c>
      <c r="B715" s="159">
        <v>1627.5</v>
      </c>
      <c r="C715" s="159" t="s">
        <v>1012</v>
      </c>
    </row>
    <row r="716" spans="1:3" ht="18.75" x14ac:dyDescent="0.3">
      <c r="A716" s="287" t="s">
        <v>1036</v>
      </c>
      <c r="B716" s="159">
        <v>2475</v>
      </c>
      <c r="C716" s="159" t="s">
        <v>1012</v>
      </c>
    </row>
    <row r="717" spans="1:3" ht="18.75" x14ac:dyDescent="0.3">
      <c r="A717" s="286" t="s">
        <v>1008</v>
      </c>
      <c r="B717" s="159">
        <v>498.75</v>
      </c>
      <c r="C717" s="159" t="s">
        <v>1006</v>
      </c>
    </row>
    <row r="718" spans="1:3" ht="18.75" x14ac:dyDescent="0.3">
      <c r="A718" s="286" t="s">
        <v>1030</v>
      </c>
      <c r="B718" s="159">
        <v>12500</v>
      </c>
      <c r="C718" s="159" t="s">
        <v>1012</v>
      </c>
    </row>
    <row r="719" spans="1:3" ht="15.75" x14ac:dyDescent="0.25">
      <c r="A719" s="288" t="s">
        <v>25</v>
      </c>
      <c r="B719" s="160">
        <v>360020.65</v>
      </c>
    </row>
  </sheetData>
  <autoFilter ref="A2:AQ61" xr:uid="{00000000-0009-0000-0000-00000F000000}"/>
  <mergeCells count="14">
    <mergeCell ref="AM1:AO1"/>
    <mergeCell ref="AJ1:AL1"/>
    <mergeCell ref="AD1:AF1"/>
    <mergeCell ref="A642:B642"/>
    <mergeCell ref="AG1:AI1"/>
    <mergeCell ref="AA1:AC1"/>
    <mergeCell ref="X1:Z1"/>
    <mergeCell ref="U1:W1"/>
    <mergeCell ref="C1:E1"/>
    <mergeCell ref="F1:H1"/>
    <mergeCell ref="I1:K1"/>
    <mergeCell ref="L1:N1"/>
    <mergeCell ref="O1:Q1"/>
    <mergeCell ref="R1:T1"/>
  </mergeCells>
  <phoneticPr fontId="50" type="noConversion"/>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591F19-344C-4696-90DA-FB85B96BC0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Vision</vt:lpstr>
      <vt:lpstr>Pivot cash in hand</vt:lpstr>
      <vt:lpstr>Cash_in_hand_Jan 2025</vt:lpstr>
      <vt:lpstr>Pivot Movement</vt:lpstr>
      <vt:lpstr>Movement Jan 2025</vt:lpstr>
      <vt:lpstr>Salary 12-2024</vt:lpstr>
      <vt:lpstr>Bank Recon</vt:lpstr>
      <vt:lpstr>Salary</vt:lpstr>
      <vt:lpstr>Income Raw Data</vt:lpstr>
      <vt:lpstr>Sales</vt:lpstr>
      <vt:lpstr>Claim Sheet</vt:lpstr>
      <vt:lpstr>Collection</vt:lpstr>
      <vt:lpstr>Claim Bank </vt:lpstr>
      <vt:lpstr>Remittance</vt:lpstr>
      <vt:lpstr>Claim (Saff)</vt:lpstr>
      <vt:lpstr>Supplier Analysis</vt:lpstr>
      <vt:lpstr>Vision!Print_Area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dc:creator>
  <cp:lastModifiedBy>Mohamed Abdel Moniem Mohamed Azab</cp:lastModifiedBy>
  <cp:lastPrinted>2023-01-17T12:22:07Z</cp:lastPrinted>
  <dcterms:created xsi:type="dcterms:W3CDTF">2015-06-05T18:17:20Z</dcterms:created>
  <dcterms:modified xsi:type="dcterms:W3CDTF">2025-02-24T15:47:25Z</dcterms:modified>
</cp:coreProperties>
</file>